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P:\PD2016\16-048-A1-DSP Pudlov\DPS\G_POLOZKOVY ROZPOCET STAVBY\"/>
    </mc:Choice>
  </mc:AlternateContent>
  <bookViews>
    <workbookView xWindow="0" yWindow="0" windowWidth="0" windowHeight="0"/>
  </bookViews>
  <sheets>
    <sheet name="Rekapitulace stavby" sheetId="1" r:id="rId1"/>
    <sheet name="SSO 00 - VEDLEJŠÍ ROZPOČT..." sheetId="2" r:id="rId2"/>
    <sheet name="SO-01.01 - Ochranná hráz" sheetId="3" r:id="rId3"/>
    <sheet name="SO-01.02 - Křížení s míst..." sheetId="4" r:id="rId4"/>
    <sheet name="SO-01.03 - Křížení s míst..." sheetId="5" r:id="rId5"/>
    <sheet name="SO-01.04 - Hrázová propus..." sheetId="6" r:id="rId6"/>
    <sheet name="SO-01.05 - Odpadní koryto" sheetId="7" r:id="rId7"/>
    <sheet name="SO-02.01 - Ochranná zeď" sheetId="8" r:id="rId8"/>
    <sheet name="SO-02.02 - Ochranná hráz" sheetId="9" r:id="rId9"/>
    <sheet name="SO-02.03 - Rekonstrukce m..." sheetId="10" r:id="rId10"/>
    <sheet name="SO-02.04 - Rekonstrukce m..." sheetId="11" r:id="rId11"/>
    <sheet name="SO-02.05 - Hrázové propusti" sheetId="12" r:id="rId12"/>
    <sheet name="SO-03.02 - Zkapacitnění m..." sheetId="13" r:id="rId13"/>
    <sheet name="SO-04.01 - Úprava PB přít..." sheetId="14" r:id="rId14"/>
    <sheet name="SO-04.02 - Terénní úpravy..." sheetId="15" r:id="rId15"/>
    <sheet name="SSO 05 - KÁCENÍ A NÁHRADN..." sheetId="16" r:id="rId16"/>
    <sheet name="SO-06.01 - Přeložka vodovodu" sheetId="17" r:id="rId17"/>
    <sheet name="SO-06.02.1 - Přeložka VTL..." sheetId="18" r:id="rId18"/>
    <sheet name="SO-06.02.2 - Přeložka VTL..." sheetId="19" r:id="rId19"/>
    <sheet name="SO-06.03 - Přeložky STL p..." sheetId="20" r:id="rId20"/>
    <sheet name="SO-07.01 - SO-07.06 - Obs..." sheetId="21" r:id="rId21"/>
    <sheet name="SO 08.2 - Plošné zatěsněn..." sheetId="22" r:id="rId22"/>
    <sheet name="SO 08.3 - Přitížení paty ..." sheetId="23" r:id="rId23"/>
    <sheet name="SO 08.4 - Úprava křížení ..." sheetId="24" r:id="rId24"/>
    <sheet name="SO 08.5 - Úprava křížení ..." sheetId="25" r:id="rId25"/>
    <sheet name="SO 08.6 - Předložený těsn..." sheetId="26" r:id="rId26"/>
    <sheet name="Seznam figur" sheetId="27" r:id="rId27"/>
  </sheets>
  <definedNames>
    <definedName name="_xlnm.Print_Area" localSheetId="0">'Rekapitulace stavby'!$D$4:$AO$76,'Rekapitulace stavby'!$C$82:$AQ$128</definedName>
    <definedName name="_xlnm.Print_Titles" localSheetId="0">'Rekapitulace stavby'!$92:$92</definedName>
    <definedName name="_xlnm._FilterDatabase" localSheetId="1" hidden="1">'SSO 00 - VEDLEJŠÍ ROZPOČT...'!$C$124:$K$271</definedName>
    <definedName name="_xlnm.Print_Area" localSheetId="1">'SSO 00 - VEDLEJŠÍ ROZPOČT...'!$C$4:$J$76,'SSO 00 - VEDLEJŠÍ ROZPOČT...'!$C$82:$J$106,'SSO 00 - VEDLEJŠÍ ROZPOČT...'!$C$112:$K$271</definedName>
    <definedName name="_xlnm.Print_Titles" localSheetId="1">'SSO 00 - VEDLEJŠÍ ROZPOČT...'!$124:$124</definedName>
    <definedName name="_xlnm._FilterDatabase" localSheetId="2" hidden="1">'SO-01.01 - Ochranná hráz'!$C$129:$K$309</definedName>
    <definedName name="_xlnm.Print_Area" localSheetId="2">'SO-01.01 - Ochranná hráz'!$C$4:$J$76,'SO-01.01 - Ochranná hráz'!$C$82:$J$109,'SO-01.01 - Ochranná hráz'!$C$115:$K$309</definedName>
    <definedName name="_xlnm.Print_Titles" localSheetId="2">'SO-01.01 - Ochranná hráz'!$129:$129</definedName>
    <definedName name="_xlnm._FilterDatabase" localSheetId="3" hidden="1">'SO-01.02 - Křížení s míst...'!$C$126:$K$271</definedName>
    <definedName name="_xlnm.Print_Area" localSheetId="3">'SO-01.02 - Křížení s míst...'!$C$4:$J$75,'SO-01.02 - Křížení s míst...'!$C$81:$J$106,'SO-01.02 - Křížení s míst...'!$C$112:$K$271</definedName>
    <definedName name="_xlnm.Print_Titles" localSheetId="3">'SO-01.02 - Křížení s míst...'!$126:$126</definedName>
    <definedName name="_xlnm._FilterDatabase" localSheetId="4" hidden="1">'SO-01.03 - Křížení s míst...'!$C$126:$K$281</definedName>
    <definedName name="_xlnm.Print_Area" localSheetId="4">'SO-01.03 - Křížení s míst...'!$C$4:$J$75,'SO-01.03 - Křížení s míst...'!$C$81:$J$106,'SO-01.03 - Křížení s míst...'!$C$112:$K$281</definedName>
    <definedName name="_xlnm.Print_Titles" localSheetId="4">'SO-01.03 - Křížení s míst...'!$126:$126</definedName>
    <definedName name="_xlnm._FilterDatabase" localSheetId="5" hidden="1">'SO-01.04 - Hrázová propus...'!$C$130:$K$234</definedName>
    <definedName name="_xlnm.Print_Area" localSheetId="5">'SO-01.04 - Hrázová propus...'!$C$4:$J$76,'SO-01.04 - Hrázová propus...'!$C$82:$J$110,'SO-01.04 - Hrázová propus...'!$C$116:$K$234</definedName>
    <definedName name="_xlnm.Print_Titles" localSheetId="5">'SO-01.04 - Hrázová propus...'!$130:$130</definedName>
    <definedName name="_xlnm._FilterDatabase" localSheetId="6" hidden="1">'SO-01.05 - Odpadní koryto'!$C$126:$K$224</definedName>
    <definedName name="_xlnm.Print_Area" localSheetId="6">'SO-01.05 - Odpadní koryto'!$C$4:$J$76,'SO-01.05 - Odpadní koryto'!$C$82:$J$106,'SO-01.05 - Odpadní koryto'!$C$112:$K$224</definedName>
    <definedName name="_xlnm.Print_Titles" localSheetId="6">'SO-01.05 - Odpadní koryto'!$126:$126</definedName>
    <definedName name="_xlnm._FilterDatabase" localSheetId="7" hidden="1">'SO-02.01 - Ochranná zeď'!$C$128:$K$320</definedName>
    <definedName name="_xlnm.Print_Area" localSheetId="7">'SO-02.01 - Ochranná zeď'!$C$4:$J$76,'SO-02.01 - Ochranná zeď'!$C$82:$J$108,'SO-02.01 - Ochranná zeď'!$C$114:$K$320</definedName>
    <definedName name="_xlnm.Print_Titles" localSheetId="7">'SO-02.01 - Ochranná zeď'!$128:$128</definedName>
    <definedName name="_xlnm._FilterDatabase" localSheetId="8" hidden="1">'SO-02.02 - Ochranná hráz'!$C$130:$K$417</definedName>
    <definedName name="_xlnm.Print_Area" localSheetId="8">'SO-02.02 - Ochranná hráz'!$C$4:$J$76,'SO-02.02 - Ochranná hráz'!$C$82:$J$110,'SO-02.02 - Ochranná hráz'!$C$116:$K$417</definedName>
    <definedName name="_xlnm.Print_Titles" localSheetId="8">'SO-02.02 - Ochranná hráz'!$130:$130</definedName>
    <definedName name="_xlnm._FilterDatabase" localSheetId="9" hidden="1">'SO-02.03 - Rekonstrukce m...'!$C$129:$K$927</definedName>
    <definedName name="_xlnm.Print_Area" localSheetId="9">'SO-02.03 - Rekonstrukce m...'!$C$4:$J$75,'SO-02.03 - Rekonstrukce m...'!$C$81:$J$109,'SO-02.03 - Rekonstrukce m...'!$C$115:$K$927</definedName>
    <definedName name="_xlnm.Print_Titles" localSheetId="9">'SO-02.03 - Rekonstrukce m...'!$129:$129</definedName>
    <definedName name="_xlnm._FilterDatabase" localSheetId="10" hidden="1">'SO-02.04 - Rekonstrukce m...'!$C$130:$K$993</definedName>
    <definedName name="_xlnm.Print_Area" localSheetId="10">'SO-02.04 - Rekonstrukce m...'!$C$4:$J$75,'SO-02.04 - Rekonstrukce m...'!$C$81:$J$110,'SO-02.04 - Rekonstrukce m...'!$C$116:$K$993</definedName>
    <definedName name="_xlnm.Print_Titles" localSheetId="10">'SO-02.04 - Rekonstrukce m...'!$130:$130</definedName>
    <definedName name="_xlnm._FilterDatabase" localSheetId="11" hidden="1">'SO-02.05 - Hrázové propusti'!$C$131:$K$365</definedName>
    <definedName name="_xlnm.Print_Area" localSheetId="11">'SO-02.05 - Hrázové propusti'!$C$4:$J$76,'SO-02.05 - Hrázové propusti'!$C$82:$J$111,'SO-02.05 - Hrázové propusti'!$C$117:$K$365</definedName>
    <definedName name="_xlnm.Print_Titles" localSheetId="11">'SO-02.05 - Hrázové propusti'!$131:$131</definedName>
    <definedName name="_xlnm._FilterDatabase" localSheetId="12" hidden="1">'SO-03.02 - Zkapacitnění m...'!$C$128:$K$856</definedName>
    <definedName name="_xlnm.Print_Area" localSheetId="12">'SO-03.02 - Zkapacitnění m...'!$C$4:$J$75,'SO-03.02 - Zkapacitnění m...'!$C$81:$J$108,'SO-03.02 - Zkapacitnění m...'!$C$114:$K$856</definedName>
    <definedName name="_xlnm.Print_Titles" localSheetId="12">'SO-03.02 - Zkapacitnění m...'!$128:$128</definedName>
    <definedName name="_xlnm._FilterDatabase" localSheetId="13" hidden="1">'SO-04.01 - Úprava PB přít...'!$C$125:$K$208</definedName>
    <definedName name="_xlnm.Print_Area" localSheetId="13">'SO-04.01 - Úprava PB přít...'!$C$4:$J$76,'SO-04.01 - Úprava PB přít...'!$C$82:$J$105,'SO-04.01 - Úprava PB přít...'!$C$111:$K$208</definedName>
    <definedName name="_xlnm.Print_Titles" localSheetId="13">'SO-04.01 - Úprava PB přít...'!$125:$125</definedName>
    <definedName name="_xlnm._FilterDatabase" localSheetId="14" hidden="1">'SO-04.02 - Terénní úpravy...'!$C$124:$K$174</definedName>
    <definedName name="_xlnm.Print_Area" localSheetId="14">'SO-04.02 - Terénní úpravy...'!$C$4:$J$76,'SO-04.02 - Terénní úpravy...'!$C$82:$J$104,'SO-04.02 - Terénní úpravy...'!$C$110:$K$174</definedName>
    <definedName name="_xlnm.Print_Titles" localSheetId="14">'SO-04.02 - Terénní úpravy...'!$124:$124</definedName>
    <definedName name="_xlnm._FilterDatabase" localSheetId="15" hidden="1">'SSO 05 - KÁCENÍ A NÁHRADN...'!$C$118:$K$487</definedName>
    <definedName name="_xlnm.Print_Area" localSheetId="15">'SSO 05 - KÁCENÍ A NÁHRADN...'!$C$4:$J$76,'SSO 05 - KÁCENÍ A NÁHRADN...'!$C$82:$J$100,'SSO 05 - KÁCENÍ A NÁHRADN...'!$C$106:$K$487</definedName>
    <definedName name="_xlnm.Print_Titles" localSheetId="15">'SSO 05 - KÁCENÍ A NÁHRADN...'!$118:$118</definedName>
    <definedName name="_xlnm._FilterDatabase" localSheetId="16" hidden="1">'SO-06.01 - Přeložka vodovodu'!$C$128:$K$307</definedName>
    <definedName name="_xlnm.Print_Area" localSheetId="16">'SO-06.01 - Přeložka vodovodu'!$C$4:$J$76,'SO-06.01 - Přeložka vodovodu'!$C$82:$J$108,'SO-06.01 - Přeložka vodovodu'!$C$114:$K$307</definedName>
    <definedName name="_xlnm.Print_Titles" localSheetId="16">'SO-06.01 - Přeložka vodovodu'!$128:$128</definedName>
    <definedName name="_xlnm._FilterDatabase" localSheetId="17" hidden="1">'SO-06.02.1 - Přeložka VTL...'!$C$131:$K$274</definedName>
    <definedName name="_xlnm.Print_Area" localSheetId="17">'SO-06.02.1 - Přeložka VTL...'!$C$4:$J$76,'SO-06.02.1 - Přeložka VTL...'!$C$82:$J$109,'SO-06.02.1 - Přeložka VTL...'!$C$115:$K$274</definedName>
    <definedName name="_xlnm.Print_Titles" localSheetId="17">'SO-06.02.1 - Přeložka VTL...'!$131:$131</definedName>
    <definedName name="_xlnm._FilterDatabase" localSheetId="18" hidden="1">'SO-06.02.2 - Přeložka VTL...'!$C$131:$K$270</definedName>
    <definedName name="_xlnm.Print_Area" localSheetId="18">'SO-06.02.2 - Přeložka VTL...'!$C$4:$J$76,'SO-06.02.2 - Přeložka VTL...'!$C$82:$J$109,'SO-06.02.2 - Přeložka VTL...'!$C$115:$K$270</definedName>
    <definedName name="_xlnm.Print_Titles" localSheetId="18">'SO-06.02.2 - Přeložka VTL...'!$131:$131</definedName>
    <definedName name="_xlnm._FilterDatabase" localSheetId="19" hidden="1">'SO-06.03 - Přeložky STL p...'!$C$124:$K$137</definedName>
    <definedName name="_xlnm.Print_Area" localSheetId="19">'SO-06.03 - Přeložky STL p...'!$C$4:$J$76,'SO-06.03 - Přeložky STL p...'!$C$82:$J$104,'SO-06.03 - Přeložky STL p...'!$C$110:$K$137</definedName>
    <definedName name="_xlnm.Print_Titles" localSheetId="19">'SO-06.03 - Přeložky STL p...'!$124:$124</definedName>
    <definedName name="_xlnm._FilterDatabase" localSheetId="20" hidden="1">'SO-07.01 - SO-07.06 - Obs...'!$C$127:$K$263</definedName>
    <definedName name="_xlnm.Print_Area" localSheetId="20">'SO-07.01 - SO-07.06 - Obs...'!$C$4:$J$76,'SO-07.01 - SO-07.06 - Obs...'!$C$82:$J$107,'SO-07.01 - SO-07.06 - Obs...'!$C$113:$K$263</definedName>
    <definedName name="_xlnm.Print_Titles" localSheetId="20">'SO-07.01 - SO-07.06 - Obs...'!$127:$127</definedName>
    <definedName name="_xlnm._FilterDatabase" localSheetId="21" hidden="1">'SO 08.2 - Plošné zatěsněn...'!$C$126:$K$349</definedName>
    <definedName name="_xlnm.Print_Area" localSheetId="21">'SO 08.2 - Plošné zatěsněn...'!$C$4:$J$76,'SO 08.2 - Plošné zatěsněn...'!$C$82:$J$106,'SO 08.2 - Plošné zatěsněn...'!$C$112:$K$349</definedName>
    <definedName name="_xlnm.Print_Titles" localSheetId="21">'SO 08.2 - Plošné zatěsněn...'!$126:$126</definedName>
    <definedName name="_xlnm._FilterDatabase" localSheetId="22" hidden="1">'SO 08.3 - Přitížení paty ...'!$C$128:$K$282</definedName>
    <definedName name="_xlnm.Print_Area" localSheetId="22">'SO 08.3 - Přitížení paty ...'!$C$4:$J$76,'SO 08.3 - Přitížení paty ...'!$C$82:$J$108,'SO 08.3 - Přitížení paty ...'!$C$114:$K$282</definedName>
    <definedName name="_xlnm.Print_Titles" localSheetId="22">'SO 08.3 - Přitížení paty ...'!$128:$128</definedName>
    <definedName name="_xlnm._FilterDatabase" localSheetId="23" hidden="1">'SO 08.4 - Úprava křížení ...'!$C$125:$K$293</definedName>
    <definedName name="_xlnm.Print_Area" localSheetId="23">'SO 08.4 - Úprava křížení ...'!$C$4:$J$76,'SO 08.4 - Úprava křížení ...'!$C$82:$J$105,'SO 08.4 - Úprava křížení ...'!$C$111:$K$293</definedName>
    <definedName name="_xlnm.Print_Titles" localSheetId="23">'SO 08.4 - Úprava křížení ...'!$125:$125</definedName>
    <definedName name="_xlnm._FilterDatabase" localSheetId="24" hidden="1">'SO 08.5 - Úprava křížení ...'!$C$126:$K$315</definedName>
    <definedName name="_xlnm.Print_Area" localSheetId="24">'SO 08.5 - Úprava křížení ...'!$C$4:$J$76,'SO 08.5 - Úprava křížení ...'!$C$82:$J$106,'SO 08.5 - Úprava křížení ...'!$C$112:$K$315</definedName>
    <definedName name="_xlnm.Print_Titles" localSheetId="24">'SO 08.5 - Úprava křížení ...'!$126:$126</definedName>
    <definedName name="_xlnm._FilterDatabase" localSheetId="25" hidden="1">'SO 08.6 - Předložený těsn...'!$C$124:$K$238</definedName>
    <definedName name="_xlnm.Print_Area" localSheetId="25">'SO 08.6 - Předložený těsn...'!$C$4:$J$76,'SO 08.6 - Předložený těsn...'!$C$82:$J$104,'SO 08.6 - Předložený těsn...'!$C$110:$K$238</definedName>
    <definedName name="_xlnm.Print_Titles" localSheetId="25">'SO 08.6 - Předložený těsn...'!$124:$124</definedName>
    <definedName name="_xlnm.Print_Area" localSheetId="26">'Seznam figur'!$C$4:$G$3434</definedName>
    <definedName name="_xlnm.Print_Titles" localSheetId="26">'Seznam figur'!$9:$9</definedName>
  </definedNames>
  <calcPr/>
</workbook>
</file>

<file path=xl/calcChain.xml><?xml version="1.0" encoding="utf-8"?>
<calcChain xmlns="http://schemas.openxmlformats.org/spreadsheetml/2006/main">
  <c i="27" l="1" r="D7"/>
  <c i="26" r="J39"/>
  <c r="J38"/>
  <c i="1" r="AY127"/>
  <c i="26" r="J37"/>
  <c i="1" r="AX127"/>
  <c i="26"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29"/>
  <c r="BH229"/>
  <c r="BG229"/>
  <c r="BF229"/>
  <c r="T229"/>
  <c r="T228"/>
  <c r="R229"/>
  <c r="R228"/>
  <c r="P229"/>
  <c r="P228"/>
  <c r="BI226"/>
  <c r="BH226"/>
  <c r="BG226"/>
  <c r="BF226"/>
  <c r="T226"/>
  <c r="R226"/>
  <c r="P226"/>
  <c r="BI224"/>
  <c r="BH224"/>
  <c r="BG224"/>
  <c r="BF224"/>
  <c r="T224"/>
  <c r="R224"/>
  <c r="P224"/>
  <c r="BI222"/>
  <c r="BH222"/>
  <c r="BG222"/>
  <c r="BF222"/>
  <c r="T222"/>
  <c r="R222"/>
  <c r="P222"/>
  <c r="BI217"/>
  <c r="BH217"/>
  <c r="BG217"/>
  <c r="BF217"/>
  <c r="T217"/>
  <c r="R217"/>
  <c r="P217"/>
  <c r="BI215"/>
  <c r="BH215"/>
  <c r="BG215"/>
  <c r="BF215"/>
  <c r="T215"/>
  <c r="R215"/>
  <c r="P215"/>
  <c r="BI213"/>
  <c r="BH213"/>
  <c r="BG213"/>
  <c r="BF213"/>
  <c r="T213"/>
  <c r="R213"/>
  <c r="P213"/>
  <c r="BI212"/>
  <c r="BH212"/>
  <c r="BG212"/>
  <c r="BF212"/>
  <c r="T212"/>
  <c r="R212"/>
  <c r="P212"/>
  <c r="BI210"/>
  <c r="BH210"/>
  <c r="BG210"/>
  <c r="BF210"/>
  <c r="T210"/>
  <c r="R210"/>
  <c r="P210"/>
  <c r="BI208"/>
  <c r="BH208"/>
  <c r="BG208"/>
  <c r="BF208"/>
  <c r="T208"/>
  <c r="R208"/>
  <c r="P208"/>
  <c r="BI203"/>
  <c r="BH203"/>
  <c r="BG203"/>
  <c r="BF203"/>
  <c r="T203"/>
  <c r="R203"/>
  <c r="P203"/>
  <c r="BI202"/>
  <c r="BH202"/>
  <c r="BG202"/>
  <c r="BF202"/>
  <c r="T202"/>
  <c r="R202"/>
  <c r="P202"/>
  <c r="BI201"/>
  <c r="BH201"/>
  <c r="BG201"/>
  <c r="BF201"/>
  <c r="T201"/>
  <c r="R201"/>
  <c r="P201"/>
  <c r="BI199"/>
  <c r="BH199"/>
  <c r="BG199"/>
  <c r="BF199"/>
  <c r="T199"/>
  <c r="R199"/>
  <c r="P199"/>
  <c r="BI197"/>
  <c r="BH197"/>
  <c r="BG197"/>
  <c r="BF197"/>
  <c r="T197"/>
  <c r="R197"/>
  <c r="P197"/>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1"/>
  <c r="BH171"/>
  <c r="BG171"/>
  <c r="BF171"/>
  <c r="T171"/>
  <c r="R171"/>
  <c r="P171"/>
  <c r="BI169"/>
  <c r="BH169"/>
  <c r="BG169"/>
  <c r="BF169"/>
  <c r="T169"/>
  <c r="R169"/>
  <c r="P169"/>
  <c r="BI164"/>
  <c r="BH164"/>
  <c r="BG164"/>
  <c r="BF164"/>
  <c r="T164"/>
  <c r="R164"/>
  <c r="P164"/>
  <c r="BI158"/>
  <c r="BH158"/>
  <c r="BG158"/>
  <c r="BF158"/>
  <c r="T158"/>
  <c r="R158"/>
  <c r="P158"/>
  <c r="BI152"/>
  <c r="BH152"/>
  <c r="BG152"/>
  <c r="BF152"/>
  <c r="T152"/>
  <c r="R152"/>
  <c r="P152"/>
  <c r="BI148"/>
  <c r="BH148"/>
  <c r="BG148"/>
  <c r="BF148"/>
  <c r="T148"/>
  <c r="R148"/>
  <c r="P148"/>
  <c r="BI144"/>
  <c r="BH144"/>
  <c r="BG144"/>
  <c r="BF144"/>
  <c r="T144"/>
  <c r="R144"/>
  <c r="P144"/>
  <c r="BI140"/>
  <c r="BH140"/>
  <c r="BG140"/>
  <c r="BF140"/>
  <c r="T140"/>
  <c r="R140"/>
  <c r="P140"/>
  <c r="BI138"/>
  <c r="BH138"/>
  <c r="BG138"/>
  <c r="BF138"/>
  <c r="T138"/>
  <c r="R138"/>
  <c r="P138"/>
  <c r="BI136"/>
  <c r="BH136"/>
  <c r="BG136"/>
  <c r="BF136"/>
  <c r="T136"/>
  <c r="R136"/>
  <c r="P136"/>
  <c r="BI135"/>
  <c r="BH135"/>
  <c r="BG135"/>
  <c r="BF135"/>
  <c r="T135"/>
  <c r="R135"/>
  <c r="P135"/>
  <c r="BI131"/>
  <c r="BH131"/>
  <c r="BG131"/>
  <c r="BF131"/>
  <c r="T131"/>
  <c r="R131"/>
  <c r="P131"/>
  <c r="BI127"/>
  <c r="BH127"/>
  <c r="BG127"/>
  <c r="BF127"/>
  <c r="T127"/>
  <c r="R127"/>
  <c r="P127"/>
  <c r="F119"/>
  <c r="E117"/>
  <c r="F91"/>
  <c r="E89"/>
  <c r="J26"/>
  <c r="E26"/>
  <c r="J122"/>
  <c r="J25"/>
  <c r="J23"/>
  <c r="E23"/>
  <c r="J121"/>
  <c r="J22"/>
  <c r="J20"/>
  <c r="E20"/>
  <c r="F122"/>
  <c r="J19"/>
  <c r="J17"/>
  <c r="E17"/>
  <c r="F93"/>
  <c r="J16"/>
  <c r="J14"/>
  <c r="J119"/>
  <c r="E7"/>
  <c r="E113"/>
  <c i="25" r="J39"/>
  <c r="J38"/>
  <c i="1" r="AY126"/>
  <c i="25" r="J37"/>
  <c i="1" r="AX126"/>
  <c i="25" r="BI314"/>
  <c r="BH314"/>
  <c r="BG314"/>
  <c r="BF314"/>
  <c r="T314"/>
  <c r="T313"/>
  <c r="R314"/>
  <c r="R313"/>
  <c r="P314"/>
  <c r="P313"/>
  <c r="BI311"/>
  <c r="BH311"/>
  <c r="BG311"/>
  <c r="BF311"/>
  <c r="T311"/>
  <c r="R311"/>
  <c r="P311"/>
  <c r="BI309"/>
  <c r="BH309"/>
  <c r="BG309"/>
  <c r="BF309"/>
  <c r="T309"/>
  <c r="R309"/>
  <c r="P309"/>
  <c r="BI307"/>
  <c r="BH307"/>
  <c r="BG307"/>
  <c r="BF307"/>
  <c r="T307"/>
  <c r="R307"/>
  <c r="P307"/>
  <c r="BI305"/>
  <c r="BH305"/>
  <c r="BG305"/>
  <c r="BF305"/>
  <c r="T305"/>
  <c r="R305"/>
  <c r="P305"/>
  <c r="BI302"/>
  <c r="BH302"/>
  <c r="BG302"/>
  <c r="BF302"/>
  <c r="T302"/>
  <c r="T301"/>
  <c r="R302"/>
  <c r="R301"/>
  <c r="P302"/>
  <c r="P301"/>
  <c r="BI297"/>
  <c r="BH297"/>
  <c r="BG297"/>
  <c r="BF297"/>
  <c r="T297"/>
  <c r="T296"/>
  <c r="R297"/>
  <c r="R296"/>
  <c r="P297"/>
  <c r="P296"/>
  <c r="BI295"/>
  <c r="BH295"/>
  <c r="BG295"/>
  <c r="BF295"/>
  <c r="T295"/>
  <c r="R295"/>
  <c r="P295"/>
  <c r="BI291"/>
  <c r="BH291"/>
  <c r="BG291"/>
  <c r="BF291"/>
  <c r="T291"/>
  <c r="R291"/>
  <c r="P291"/>
  <c r="BI289"/>
  <c r="BH289"/>
  <c r="BG289"/>
  <c r="BF289"/>
  <c r="T289"/>
  <c r="R289"/>
  <c r="P289"/>
  <c r="BI283"/>
  <c r="BH283"/>
  <c r="BG283"/>
  <c r="BF283"/>
  <c r="T283"/>
  <c r="R283"/>
  <c r="P283"/>
  <c r="BI280"/>
  <c r="BH280"/>
  <c r="BG280"/>
  <c r="BF280"/>
  <c r="T280"/>
  <c r="R280"/>
  <c r="P280"/>
  <c r="BI279"/>
  <c r="BH279"/>
  <c r="BG279"/>
  <c r="BF279"/>
  <c r="T279"/>
  <c r="R279"/>
  <c r="P279"/>
  <c r="BI273"/>
  <c r="BH273"/>
  <c r="BG273"/>
  <c r="BF273"/>
  <c r="T273"/>
  <c r="R273"/>
  <c r="P273"/>
  <c r="BI267"/>
  <c r="BH267"/>
  <c r="BG267"/>
  <c r="BF267"/>
  <c r="T267"/>
  <c r="R267"/>
  <c r="P267"/>
  <c r="BI266"/>
  <c r="BH266"/>
  <c r="BG266"/>
  <c r="BF266"/>
  <c r="T266"/>
  <c r="R266"/>
  <c r="P266"/>
  <c r="BI263"/>
  <c r="BH263"/>
  <c r="BG263"/>
  <c r="BF263"/>
  <c r="T263"/>
  <c r="R263"/>
  <c r="P263"/>
  <c r="BI261"/>
  <c r="BH261"/>
  <c r="BG261"/>
  <c r="BF261"/>
  <c r="T261"/>
  <c r="R261"/>
  <c r="P261"/>
  <c r="BI259"/>
  <c r="BH259"/>
  <c r="BG259"/>
  <c r="BF259"/>
  <c r="T259"/>
  <c r="R259"/>
  <c r="P259"/>
  <c r="BI256"/>
  <c r="BH256"/>
  <c r="BG256"/>
  <c r="BF256"/>
  <c r="T256"/>
  <c r="R256"/>
  <c r="P256"/>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4"/>
  <c r="BH244"/>
  <c r="BG244"/>
  <c r="BF244"/>
  <c r="T244"/>
  <c r="R244"/>
  <c r="P244"/>
  <c r="BI240"/>
  <c r="BH240"/>
  <c r="BG240"/>
  <c r="BF240"/>
  <c r="T240"/>
  <c r="R240"/>
  <c r="P240"/>
  <c r="BI235"/>
  <c r="BH235"/>
  <c r="BG235"/>
  <c r="BF235"/>
  <c r="T235"/>
  <c r="R235"/>
  <c r="P235"/>
  <c r="BI234"/>
  <c r="BH234"/>
  <c r="BG234"/>
  <c r="BF234"/>
  <c r="T234"/>
  <c r="R234"/>
  <c r="P234"/>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3"/>
  <c r="BH203"/>
  <c r="BG203"/>
  <c r="BF203"/>
  <c r="T203"/>
  <c r="R203"/>
  <c r="P203"/>
  <c r="BI198"/>
  <c r="BH198"/>
  <c r="BG198"/>
  <c r="BF198"/>
  <c r="T198"/>
  <c r="R198"/>
  <c r="P198"/>
  <c r="BI195"/>
  <c r="BH195"/>
  <c r="BG195"/>
  <c r="BF195"/>
  <c r="T195"/>
  <c r="R195"/>
  <c r="P195"/>
  <c r="BI189"/>
  <c r="BH189"/>
  <c r="BG189"/>
  <c r="BF189"/>
  <c r="T189"/>
  <c r="R189"/>
  <c r="P189"/>
  <c r="BI185"/>
  <c r="BH185"/>
  <c r="BG185"/>
  <c r="BF185"/>
  <c r="T185"/>
  <c r="R185"/>
  <c r="P185"/>
  <c r="BI180"/>
  <c r="BH180"/>
  <c r="BG180"/>
  <c r="BF180"/>
  <c r="T180"/>
  <c r="R180"/>
  <c r="P180"/>
  <c r="BI175"/>
  <c r="BH175"/>
  <c r="BG175"/>
  <c r="BF175"/>
  <c r="T175"/>
  <c r="R175"/>
  <c r="P175"/>
  <c r="BI174"/>
  <c r="BH174"/>
  <c r="BG174"/>
  <c r="BF174"/>
  <c r="T174"/>
  <c r="R174"/>
  <c r="P174"/>
  <c r="BI173"/>
  <c r="BH173"/>
  <c r="BG173"/>
  <c r="BF173"/>
  <c r="T173"/>
  <c r="R173"/>
  <c r="P173"/>
  <c r="BI164"/>
  <c r="BH164"/>
  <c r="BG164"/>
  <c r="BF164"/>
  <c r="T164"/>
  <c r="R164"/>
  <c r="P164"/>
  <c r="BI155"/>
  <c r="BH155"/>
  <c r="BG155"/>
  <c r="BF155"/>
  <c r="T155"/>
  <c r="R155"/>
  <c r="P155"/>
  <c r="BI154"/>
  <c r="BH154"/>
  <c r="BG154"/>
  <c r="BF154"/>
  <c r="T154"/>
  <c r="R154"/>
  <c r="P154"/>
  <c r="BI152"/>
  <c r="BH152"/>
  <c r="BG152"/>
  <c r="BF152"/>
  <c r="T152"/>
  <c r="R152"/>
  <c r="P152"/>
  <c r="BI147"/>
  <c r="BH147"/>
  <c r="BG147"/>
  <c r="BF147"/>
  <c r="T147"/>
  <c r="R147"/>
  <c r="P147"/>
  <c r="BI143"/>
  <c r="BH143"/>
  <c r="BG143"/>
  <c r="BF143"/>
  <c r="T143"/>
  <c r="R143"/>
  <c r="P143"/>
  <c r="BI139"/>
  <c r="BH139"/>
  <c r="BG139"/>
  <c r="BF139"/>
  <c r="T139"/>
  <c r="R139"/>
  <c r="P139"/>
  <c r="BI135"/>
  <c r="BH135"/>
  <c r="BG135"/>
  <c r="BF135"/>
  <c r="T135"/>
  <c r="R135"/>
  <c r="P135"/>
  <c r="BI133"/>
  <c r="BH133"/>
  <c r="BG133"/>
  <c r="BF133"/>
  <c r="T133"/>
  <c r="R133"/>
  <c r="P133"/>
  <c r="BI131"/>
  <c r="BH131"/>
  <c r="BG131"/>
  <c r="BF131"/>
  <c r="T131"/>
  <c r="R131"/>
  <c r="P131"/>
  <c r="BI129"/>
  <c r="BH129"/>
  <c r="BG129"/>
  <c r="BF129"/>
  <c r="T129"/>
  <c r="R129"/>
  <c r="P129"/>
  <c r="F121"/>
  <c r="E119"/>
  <c r="F91"/>
  <c r="E89"/>
  <c r="J26"/>
  <c r="E26"/>
  <c r="J94"/>
  <c r="J25"/>
  <c r="J23"/>
  <c r="E23"/>
  <c r="J123"/>
  <c r="J22"/>
  <c r="J20"/>
  <c r="E20"/>
  <c r="F124"/>
  <c r="J19"/>
  <c r="J17"/>
  <c r="E17"/>
  <c r="F123"/>
  <c r="J16"/>
  <c r="J14"/>
  <c r="J121"/>
  <c r="E7"/>
  <c r="E115"/>
  <c i="24" r="J39"/>
  <c r="J38"/>
  <c i="1" r="AY125"/>
  <c i="24" r="J37"/>
  <c i="1" r="AX125"/>
  <c i="24" r="BI292"/>
  <c r="BH292"/>
  <c r="BG292"/>
  <c r="BF292"/>
  <c r="T292"/>
  <c r="T291"/>
  <c r="R292"/>
  <c r="R291"/>
  <c r="P292"/>
  <c r="P291"/>
  <c r="BI288"/>
  <c r="BH288"/>
  <c r="BG288"/>
  <c r="BF288"/>
  <c r="T288"/>
  <c r="R288"/>
  <c r="P288"/>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3"/>
  <c r="BH273"/>
  <c r="BG273"/>
  <c r="BF273"/>
  <c r="T273"/>
  <c r="T272"/>
  <c r="R273"/>
  <c r="R272"/>
  <c r="P273"/>
  <c r="P272"/>
  <c r="BI271"/>
  <c r="BH271"/>
  <c r="BG271"/>
  <c r="BF271"/>
  <c r="T271"/>
  <c r="R271"/>
  <c r="P271"/>
  <c r="BI268"/>
  <c r="BH268"/>
  <c r="BG268"/>
  <c r="BF268"/>
  <c r="T268"/>
  <c r="R268"/>
  <c r="P268"/>
  <c r="BI264"/>
  <c r="BH264"/>
  <c r="BG264"/>
  <c r="BF264"/>
  <c r="T264"/>
  <c r="R264"/>
  <c r="P264"/>
  <c r="BI262"/>
  <c r="BH262"/>
  <c r="BG262"/>
  <c r="BF262"/>
  <c r="T262"/>
  <c r="R262"/>
  <c r="P262"/>
  <c r="BI258"/>
  <c r="BH258"/>
  <c r="BG258"/>
  <c r="BF258"/>
  <c r="T258"/>
  <c r="R258"/>
  <c r="P258"/>
  <c r="BI254"/>
  <c r="BH254"/>
  <c r="BG254"/>
  <c r="BF254"/>
  <c r="T254"/>
  <c r="R254"/>
  <c r="P254"/>
  <c r="BI249"/>
  <c r="BH249"/>
  <c r="BG249"/>
  <c r="BF249"/>
  <c r="T249"/>
  <c r="R249"/>
  <c r="P249"/>
  <c r="BI246"/>
  <c r="BH246"/>
  <c r="BG246"/>
  <c r="BF246"/>
  <c r="T246"/>
  <c r="R246"/>
  <c r="P246"/>
  <c r="BI244"/>
  <c r="BH244"/>
  <c r="BG244"/>
  <c r="BF244"/>
  <c r="T244"/>
  <c r="R244"/>
  <c r="P244"/>
  <c r="BI242"/>
  <c r="BH242"/>
  <c r="BG242"/>
  <c r="BF242"/>
  <c r="T242"/>
  <c r="R242"/>
  <c r="P242"/>
  <c r="BI237"/>
  <c r="BH237"/>
  <c r="BG237"/>
  <c r="BF237"/>
  <c r="T237"/>
  <c r="R237"/>
  <c r="P237"/>
  <c r="BI235"/>
  <c r="BH235"/>
  <c r="BG235"/>
  <c r="BF235"/>
  <c r="T235"/>
  <c r="R235"/>
  <c r="P235"/>
  <c r="BI233"/>
  <c r="BH233"/>
  <c r="BG233"/>
  <c r="BF233"/>
  <c r="T233"/>
  <c r="R233"/>
  <c r="P233"/>
  <c r="BI232"/>
  <c r="BH232"/>
  <c r="BG232"/>
  <c r="BF232"/>
  <c r="T232"/>
  <c r="R232"/>
  <c r="P232"/>
  <c r="BI230"/>
  <c r="BH230"/>
  <c r="BG230"/>
  <c r="BF230"/>
  <c r="T230"/>
  <c r="R230"/>
  <c r="P230"/>
  <c r="BI229"/>
  <c r="BH229"/>
  <c r="BG229"/>
  <c r="BF229"/>
  <c r="T229"/>
  <c r="R229"/>
  <c r="P229"/>
  <c r="BI227"/>
  <c r="BH227"/>
  <c r="BG227"/>
  <c r="BF227"/>
  <c r="T227"/>
  <c r="R227"/>
  <c r="P227"/>
  <c r="BI225"/>
  <c r="BH225"/>
  <c r="BG225"/>
  <c r="BF225"/>
  <c r="T225"/>
  <c r="R225"/>
  <c r="P225"/>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09"/>
  <c r="BH209"/>
  <c r="BG209"/>
  <c r="BF209"/>
  <c r="T209"/>
  <c r="R209"/>
  <c r="P209"/>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2"/>
  <c r="BH192"/>
  <c r="BG192"/>
  <c r="BF192"/>
  <c r="T192"/>
  <c r="R192"/>
  <c r="P192"/>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79"/>
  <c r="BH179"/>
  <c r="BG179"/>
  <c r="BF179"/>
  <c r="T179"/>
  <c r="R179"/>
  <c r="P179"/>
  <c r="BI177"/>
  <c r="BH177"/>
  <c r="BG177"/>
  <c r="BF177"/>
  <c r="T177"/>
  <c r="R177"/>
  <c r="P177"/>
  <c r="BI172"/>
  <c r="BH172"/>
  <c r="BG172"/>
  <c r="BF172"/>
  <c r="T172"/>
  <c r="R172"/>
  <c r="P172"/>
  <c r="BI171"/>
  <c r="BH171"/>
  <c r="BG171"/>
  <c r="BF171"/>
  <c r="T171"/>
  <c r="R171"/>
  <c r="P171"/>
  <c r="BI169"/>
  <c r="BH169"/>
  <c r="BG169"/>
  <c r="BF169"/>
  <c r="T169"/>
  <c r="R169"/>
  <c r="P169"/>
  <c r="BI167"/>
  <c r="BH167"/>
  <c r="BG167"/>
  <c r="BF167"/>
  <c r="T167"/>
  <c r="R167"/>
  <c r="P167"/>
  <c r="BI159"/>
  <c r="BH159"/>
  <c r="BG159"/>
  <c r="BF159"/>
  <c r="T159"/>
  <c r="R159"/>
  <c r="P159"/>
  <c r="BI155"/>
  <c r="BH155"/>
  <c r="BG155"/>
  <c r="BF155"/>
  <c r="T155"/>
  <c r="R155"/>
  <c r="P155"/>
  <c r="BI151"/>
  <c r="BH151"/>
  <c r="BG151"/>
  <c r="BF151"/>
  <c r="T151"/>
  <c r="R151"/>
  <c r="P151"/>
  <c r="BI147"/>
  <c r="BH147"/>
  <c r="BG147"/>
  <c r="BF147"/>
  <c r="T147"/>
  <c r="R147"/>
  <c r="P147"/>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2"/>
  <c r="BH132"/>
  <c r="BG132"/>
  <c r="BF132"/>
  <c r="T132"/>
  <c r="R132"/>
  <c r="P132"/>
  <c r="BI128"/>
  <c r="BH128"/>
  <c r="BG128"/>
  <c r="BF128"/>
  <c r="T128"/>
  <c r="R128"/>
  <c r="P128"/>
  <c r="F120"/>
  <c r="E118"/>
  <c r="F91"/>
  <c r="E89"/>
  <c r="J26"/>
  <c r="E26"/>
  <c r="J123"/>
  <c r="J25"/>
  <c r="J23"/>
  <c r="E23"/>
  <c r="J122"/>
  <c r="J22"/>
  <c r="J20"/>
  <c r="E20"/>
  <c r="F123"/>
  <c r="J19"/>
  <c r="J17"/>
  <c r="E17"/>
  <c r="F122"/>
  <c r="J16"/>
  <c r="J14"/>
  <c r="J91"/>
  <c r="E7"/>
  <c r="E85"/>
  <c i="23" r="J39"/>
  <c r="J38"/>
  <c i="1" r="AY124"/>
  <c i="23" r="J37"/>
  <c i="1" r="AX124"/>
  <c i="23" r="BI282"/>
  <c r="BH282"/>
  <c r="BG282"/>
  <c r="BF282"/>
  <c r="T282"/>
  <c r="T281"/>
  <c r="R282"/>
  <c r="R281"/>
  <c r="P282"/>
  <c r="P281"/>
  <c r="BI276"/>
  <c r="BH276"/>
  <c r="BG276"/>
  <c r="BF276"/>
  <c r="T276"/>
  <c r="T275"/>
  <c r="T274"/>
  <c r="R276"/>
  <c r="R275"/>
  <c r="R274"/>
  <c r="P276"/>
  <c r="P275"/>
  <c r="P274"/>
  <c r="BI272"/>
  <c r="BH272"/>
  <c r="BG272"/>
  <c r="BF272"/>
  <c r="T272"/>
  <c r="T271"/>
  <c r="R272"/>
  <c r="R271"/>
  <c r="P272"/>
  <c r="P271"/>
  <c r="BI269"/>
  <c r="BH269"/>
  <c r="BG269"/>
  <c r="BF269"/>
  <c r="T269"/>
  <c r="R269"/>
  <c r="P269"/>
  <c r="BI267"/>
  <c r="BH267"/>
  <c r="BG267"/>
  <c r="BF267"/>
  <c r="T267"/>
  <c r="R267"/>
  <c r="P267"/>
  <c r="BI265"/>
  <c r="BH265"/>
  <c r="BG265"/>
  <c r="BF265"/>
  <c r="T265"/>
  <c r="R265"/>
  <c r="P265"/>
  <c r="BI263"/>
  <c r="BH263"/>
  <c r="BG263"/>
  <c r="BF263"/>
  <c r="T263"/>
  <c r="R263"/>
  <c r="P263"/>
  <c r="BI260"/>
  <c r="BH260"/>
  <c r="BG260"/>
  <c r="BF260"/>
  <c r="T260"/>
  <c r="T259"/>
  <c r="R260"/>
  <c r="R259"/>
  <c r="P260"/>
  <c r="P259"/>
  <c r="BI258"/>
  <c r="BH258"/>
  <c r="BG258"/>
  <c r="BF258"/>
  <c r="T258"/>
  <c r="R258"/>
  <c r="P258"/>
  <c r="BI250"/>
  <c r="BH250"/>
  <c r="BG250"/>
  <c r="BF250"/>
  <c r="T250"/>
  <c r="R250"/>
  <c r="P250"/>
  <c r="BI244"/>
  <c r="BH244"/>
  <c r="BG244"/>
  <c r="BF244"/>
  <c r="T244"/>
  <c r="R244"/>
  <c r="P244"/>
  <c r="BI238"/>
  <c r="BH238"/>
  <c r="BG238"/>
  <c r="BF238"/>
  <c r="T238"/>
  <c r="R238"/>
  <c r="P238"/>
  <c r="BI233"/>
  <c r="BH233"/>
  <c r="BG233"/>
  <c r="BF233"/>
  <c r="T233"/>
  <c r="R233"/>
  <c r="P233"/>
  <c r="BI230"/>
  <c r="BH230"/>
  <c r="BG230"/>
  <c r="BF230"/>
  <c r="T230"/>
  <c r="R230"/>
  <c r="P230"/>
  <c r="BI228"/>
  <c r="BH228"/>
  <c r="BG228"/>
  <c r="BF228"/>
  <c r="T228"/>
  <c r="R228"/>
  <c r="P228"/>
  <c r="BI226"/>
  <c r="BH226"/>
  <c r="BG226"/>
  <c r="BF226"/>
  <c r="T226"/>
  <c r="R226"/>
  <c r="P226"/>
  <c r="BI224"/>
  <c r="BH224"/>
  <c r="BG224"/>
  <c r="BF224"/>
  <c r="T224"/>
  <c r="R224"/>
  <c r="P224"/>
  <c r="BI223"/>
  <c r="BH223"/>
  <c r="BG223"/>
  <c r="BF223"/>
  <c r="T223"/>
  <c r="R223"/>
  <c r="P223"/>
  <c r="BI222"/>
  <c r="BH222"/>
  <c r="BG222"/>
  <c r="BF222"/>
  <c r="T222"/>
  <c r="R222"/>
  <c r="P222"/>
  <c r="BI216"/>
  <c r="BH216"/>
  <c r="BG216"/>
  <c r="BF216"/>
  <c r="T216"/>
  <c r="R216"/>
  <c r="P216"/>
  <c r="BI211"/>
  <c r="BH211"/>
  <c r="BG211"/>
  <c r="BF211"/>
  <c r="T211"/>
  <c r="R211"/>
  <c r="P211"/>
  <c r="BI209"/>
  <c r="BH209"/>
  <c r="BG209"/>
  <c r="BF209"/>
  <c r="T209"/>
  <c r="R209"/>
  <c r="P209"/>
  <c r="BI208"/>
  <c r="BH208"/>
  <c r="BG208"/>
  <c r="BF208"/>
  <c r="T208"/>
  <c r="R208"/>
  <c r="P208"/>
  <c r="BI206"/>
  <c r="BH206"/>
  <c r="BG206"/>
  <c r="BF206"/>
  <c r="T206"/>
  <c r="R206"/>
  <c r="P206"/>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8"/>
  <c r="BH178"/>
  <c r="BG178"/>
  <c r="BF178"/>
  <c r="T178"/>
  <c r="R178"/>
  <c r="P178"/>
  <c r="BI174"/>
  <c r="BH174"/>
  <c r="BG174"/>
  <c r="BF174"/>
  <c r="T174"/>
  <c r="R174"/>
  <c r="P174"/>
  <c r="BI173"/>
  <c r="BH173"/>
  <c r="BG173"/>
  <c r="BF173"/>
  <c r="T173"/>
  <c r="R173"/>
  <c r="P173"/>
  <c r="BI163"/>
  <c r="BH163"/>
  <c r="BG163"/>
  <c r="BF163"/>
  <c r="T163"/>
  <c r="R163"/>
  <c r="P163"/>
  <c r="BI159"/>
  <c r="BH159"/>
  <c r="BG159"/>
  <c r="BF159"/>
  <c r="T159"/>
  <c r="R159"/>
  <c r="P159"/>
  <c r="BI157"/>
  <c r="BH157"/>
  <c r="BG157"/>
  <c r="BF157"/>
  <c r="T157"/>
  <c r="R157"/>
  <c r="P157"/>
  <c r="BI155"/>
  <c r="BH155"/>
  <c r="BG155"/>
  <c r="BF155"/>
  <c r="T155"/>
  <c r="R155"/>
  <c r="P155"/>
  <c r="BI153"/>
  <c r="BH153"/>
  <c r="BG153"/>
  <c r="BF153"/>
  <c r="T153"/>
  <c r="R153"/>
  <c r="P153"/>
  <c r="BI152"/>
  <c r="BH152"/>
  <c r="BG152"/>
  <c r="BF152"/>
  <c r="T152"/>
  <c r="R152"/>
  <c r="P152"/>
  <c r="BI150"/>
  <c r="BH150"/>
  <c r="BG150"/>
  <c r="BF150"/>
  <c r="T150"/>
  <c r="R150"/>
  <c r="P150"/>
  <c r="BI148"/>
  <c r="BH148"/>
  <c r="BG148"/>
  <c r="BF148"/>
  <c r="T148"/>
  <c r="R148"/>
  <c r="P148"/>
  <c r="BI147"/>
  <c r="BH147"/>
  <c r="BG147"/>
  <c r="BF147"/>
  <c r="T147"/>
  <c r="R147"/>
  <c r="P147"/>
  <c r="BI146"/>
  <c r="BH146"/>
  <c r="BG146"/>
  <c r="BF146"/>
  <c r="T146"/>
  <c r="R146"/>
  <c r="P146"/>
  <c r="BI143"/>
  <c r="BH143"/>
  <c r="BG143"/>
  <c r="BF143"/>
  <c r="T143"/>
  <c r="R143"/>
  <c r="P143"/>
  <c r="BI139"/>
  <c r="BH139"/>
  <c r="BG139"/>
  <c r="BF139"/>
  <c r="T139"/>
  <c r="R139"/>
  <c r="P139"/>
  <c r="BI135"/>
  <c r="BH135"/>
  <c r="BG135"/>
  <c r="BF135"/>
  <c r="T135"/>
  <c r="R135"/>
  <c r="P135"/>
  <c r="BI133"/>
  <c r="BH133"/>
  <c r="BG133"/>
  <c r="BF133"/>
  <c r="T133"/>
  <c r="R133"/>
  <c r="P133"/>
  <c r="BI131"/>
  <c r="BH131"/>
  <c r="BG131"/>
  <c r="BF131"/>
  <c r="T131"/>
  <c r="R131"/>
  <c r="P131"/>
  <c r="F123"/>
  <c r="E121"/>
  <c r="F91"/>
  <c r="E89"/>
  <c r="J26"/>
  <c r="E26"/>
  <c r="J126"/>
  <c r="J25"/>
  <c r="J23"/>
  <c r="E23"/>
  <c r="J125"/>
  <c r="J22"/>
  <c r="J20"/>
  <c r="E20"/>
  <c r="F126"/>
  <c r="J19"/>
  <c r="J17"/>
  <c r="E17"/>
  <c r="F125"/>
  <c r="J16"/>
  <c r="J14"/>
  <c r="J91"/>
  <c r="E7"/>
  <c r="E117"/>
  <c i="22" r="J39"/>
  <c r="J38"/>
  <c i="1" r="AY123"/>
  <c i="22" r="J37"/>
  <c i="1" r="AX123"/>
  <c i="22" r="BI346"/>
  <c r="BH346"/>
  <c r="BG346"/>
  <c r="BF346"/>
  <c r="T346"/>
  <c r="R346"/>
  <c r="P346"/>
  <c r="BI341"/>
  <c r="BH341"/>
  <c r="BG341"/>
  <c r="BF341"/>
  <c r="T341"/>
  <c r="R341"/>
  <c r="P341"/>
  <c r="BI336"/>
  <c r="BH336"/>
  <c r="BG336"/>
  <c r="BF336"/>
  <c r="T336"/>
  <c r="R336"/>
  <c r="P336"/>
  <c r="BI333"/>
  <c r="BH333"/>
  <c r="BG333"/>
  <c r="BF333"/>
  <c r="T333"/>
  <c r="T332"/>
  <c r="R333"/>
  <c r="R332"/>
  <c r="P333"/>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3"/>
  <c r="BH313"/>
  <c r="BG313"/>
  <c r="BF313"/>
  <c r="T313"/>
  <c r="R313"/>
  <c r="P313"/>
  <c r="BI312"/>
  <c r="BH312"/>
  <c r="BG312"/>
  <c r="BF312"/>
  <c r="T312"/>
  <c r="R312"/>
  <c r="P312"/>
  <c r="BI311"/>
  <c r="BH311"/>
  <c r="BG311"/>
  <c r="BF311"/>
  <c r="T311"/>
  <c r="R311"/>
  <c r="P311"/>
  <c r="BI308"/>
  <c r="BH308"/>
  <c r="BG308"/>
  <c r="BF308"/>
  <c r="T308"/>
  <c r="R308"/>
  <c r="P308"/>
  <c r="BI306"/>
  <c r="BH306"/>
  <c r="BG306"/>
  <c r="BF306"/>
  <c r="T306"/>
  <c r="R306"/>
  <c r="P306"/>
  <c r="BI303"/>
  <c r="BH303"/>
  <c r="BG303"/>
  <c r="BF303"/>
  <c r="T303"/>
  <c r="R303"/>
  <c r="P303"/>
  <c r="BI297"/>
  <c r="BH297"/>
  <c r="BG297"/>
  <c r="BF297"/>
  <c r="T297"/>
  <c r="R297"/>
  <c r="P297"/>
  <c r="BI291"/>
  <c r="BH291"/>
  <c r="BG291"/>
  <c r="BF291"/>
  <c r="T291"/>
  <c r="R291"/>
  <c r="P291"/>
  <c r="BI286"/>
  <c r="BH286"/>
  <c r="BG286"/>
  <c r="BF286"/>
  <c r="T286"/>
  <c r="R286"/>
  <c r="P286"/>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2"/>
  <c r="BH272"/>
  <c r="BG272"/>
  <c r="BF272"/>
  <c r="T272"/>
  <c r="R272"/>
  <c r="P272"/>
  <c r="BI269"/>
  <c r="BH269"/>
  <c r="BG269"/>
  <c r="BF269"/>
  <c r="T269"/>
  <c r="R269"/>
  <c r="P269"/>
  <c r="BI263"/>
  <c r="BH263"/>
  <c r="BG263"/>
  <c r="BF263"/>
  <c r="T263"/>
  <c r="R263"/>
  <c r="P263"/>
  <c r="BI261"/>
  <c r="BH261"/>
  <c r="BG261"/>
  <c r="BF261"/>
  <c r="T261"/>
  <c r="R261"/>
  <c r="P261"/>
  <c r="BI259"/>
  <c r="BH259"/>
  <c r="BG259"/>
  <c r="BF259"/>
  <c r="T259"/>
  <c r="R259"/>
  <c r="P259"/>
  <c r="BI258"/>
  <c r="BH258"/>
  <c r="BG258"/>
  <c r="BF258"/>
  <c r="T258"/>
  <c r="R258"/>
  <c r="P258"/>
  <c r="BI256"/>
  <c r="BH256"/>
  <c r="BG256"/>
  <c r="BF256"/>
  <c r="T256"/>
  <c r="R256"/>
  <c r="P256"/>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4"/>
  <c r="BH244"/>
  <c r="BG244"/>
  <c r="BF244"/>
  <c r="T244"/>
  <c r="R244"/>
  <c r="P244"/>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3"/>
  <c r="BH223"/>
  <c r="BG223"/>
  <c r="BF223"/>
  <c r="T223"/>
  <c r="R223"/>
  <c r="P223"/>
  <c r="BI221"/>
  <c r="BH221"/>
  <c r="BG221"/>
  <c r="BF221"/>
  <c r="T221"/>
  <c r="R221"/>
  <c r="P221"/>
  <c r="BI220"/>
  <c r="BH220"/>
  <c r="BG220"/>
  <c r="BF220"/>
  <c r="T220"/>
  <c r="R220"/>
  <c r="P220"/>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2"/>
  <c r="BH202"/>
  <c r="BG202"/>
  <c r="BF202"/>
  <c r="T202"/>
  <c r="R202"/>
  <c r="P202"/>
  <c r="BI201"/>
  <c r="BH201"/>
  <c r="BG201"/>
  <c r="BF201"/>
  <c r="T201"/>
  <c r="R201"/>
  <c r="P201"/>
  <c r="BI199"/>
  <c r="BH199"/>
  <c r="BG199"/>
  <c r="BF199"/>
  <c r="T199"/>
  <c r="R199"/>
  <c r="P199"/>
  <c r="BI194"/>
  <c r="BH194"/>
  <c r="BG194"/>
  <c r="BF194"/>
  <c r="T194"/>
  <c r="R194"/>
  <c r="P194"/>
  <c r="BI180"/>
  <c r="BH180"/>
  <c r="BG180"/>
  <c r="BF180"/>
  <c r="T180"/>
  <c r="R180"/>
  <c r="P180"/>
  <c r="BI176"/>
  <c r="BH176"/>
  <c r="BG176"/>
  <c r="BF176"/>
  <c r="T176"/>
  <c r="R176"/>
  <c r="P176"/>
  <c r="BI172"/>
  <c r="BH172"/>
  <c r="BG172"/>
  <c r="BF172"/>
  <c r="T172"/>
  <c r="R172"/>
  <c r="P172"/>
  <c r="BI170"/>
  <c r="BH170"/>
  <c r="BG170"/>
  <c r="BF170"/>
  <c r="T170"/>
  <c r="R170"/>
  <c r="P170"/>
  <c r="BI168"/>
  <c r="BH168"/>
  <c r="BG168"/>
  <c r="BF168"/>
  <c r="T168"/>
  <c r="R168"/>
  <c r="P168"/>
  <c r="BI163"/>
  <c r="BH163"/>
  <c r="BG163"/>
  <c r="BF163"/>
  <c r="T163"/>
  <c r="R163"/>
  <c r="P163"/>
  <c r="BI158"/>
  <c r="BH158"/>
  <c r="BG158"/>
  <c r="BF158"/>
  <c r="T158"/>
  <c r="R158"/>
  <c r="P158"/>
  <c r="BI153"/>
  <c r="BH153"/>
  <c r="BG153"/>
  <c r="BF153"/>
  <c r="T153"/>
  <c r="R153"/>
  <c r="P153"/>
  <c r="BI152"/>
  <c r="BH152"/>
  <c r="BG152"/>
  <c r="BF152"/>
  <c r="T152"/>
  <c r="R152"/>
  <c r="P152"/>
  <c r="BI150"/>
  <c r="BH150"/>
  <c r="BG150"/>
  <c r="BF150"/>
  <c r="T150"/>
  <c r="R150"/>
  <c r="P150"/>
  <c r="BI148"/>
  <c r="BH148"/>
  <c r="BG148"/>
  <c r="BF148"/>
  <c r="T148"/>
  <c r="R148"/>
  <c r="P148"/>
  <c r="BI147"/>
  <c r="BH147"/>
  <c r="BG147"/>
  <c r="BF147"/>
  <c r="T147"/>
  <c r="R147"/>
  <c r="P147"/>
  <c r="BI145"/>
  <c r="BH145"/>
  <c r="BG145"/>
  <c r="BF145"/>
  <c r="T145"/>
  <c r="R145"/>
  <c r="P145"/>
  <c r="BI142"/>
  <c r="BH142"/>
  <c r="BG142"/>
  <c r="BF142"/>
  <c r="T142"/>
  <c r="R142"/>
  <c r="P142"/>
  <c r="BI138"/>
  <c r="BH138"/>
  <c r="BG138"/>
  <c r="BF138"/>
  <c r="T138"/>
  <c r="R138"/>
  <c r="P138"/>
  <c r="BI130"/>
  <c r="BH130"/>
  <c r="BG130"/>
  <c r="BF130"/>
  <c r="T130"/>
  <c r="R130"/>
  <c r="P130"/>
  <c r="BI129"/>
  <c r="BH129"/>
  <c r="BG129"/>
  <c r="BF129"/>
  <c r="T129"/>
  <c r="R129"/>
  <c r="P129"/>
  <c r="F121"/>
  <c r="E119"/>
  <c r="F91"/>
  <c r="E89"/>
  <c r="J26"/>
  <c r="E26"/>
  <c r="J124"/>
  <c r="J25"/>
  <c r="J23"/>
  <c r="E23"/>
  <c r="J123"/>
  <c r="J22"/>
  <c r="J20"/>
  <c r="E20"/>
  <c r="F124"/>
  <c r="J19"/>
  <c r="J17"/>
  <c r="E17"/>
  <c r="F93"/>
  <c r="J16"/>
  <c r="J14"/>
  <c r="J121"/>
  <c r="E7"/>
  <c r="E115"/>
  <c i="21" r="J39"/>
  <c r="J38"/>
  <c i="1" r="AY121"/>
  <c i="21" r="J37"/>
  <c i="1" r="AX121"/>
  <c i="21" r="BI262"/>
  <c r="BH262"/>
  <c r="BG262"/>
  <c r="BF262"/>
  <c r="T262"/>
  <c r="R262"/>
  <c r="P262"/>
  <c r="BI259"/>
  <c r="BH259"/>
  <c r="BG259"/>
  <c r="BF259"/>
  <c r="T259"/>
  <c r="R259"/>
  <c r="P259"/>
  <c r="BI254"/>
  <c r="BH254"/>
  <c r="BG254"/>
  <c r="BF254"/>
  <c r="T254"/>
  <c r="R254"/>
  <c r="P254"/>
  <c r="BI253"/>
  <c r="BH253"/>
  <c r="BG253"/>
  <c r="BF253"/>
  <c r="T253"/>
  <c r="R253"/>
  <c r="P253"/>
  <c r="BI249"/>
  <c r="BH249"/>
  <c r="BG249"/>
  <c r="BF249"/>
  <c r="T249"/>
  <c r="R249"/>
  <c r="P249"/>
  <c r="BI245"/>
  <c r="BH245"/>
  <c r="BG245"/>
  <c r="BF245"/>
  <c r="T245"/>
  <c r="R245"/>
  <c r="P245"/>
  <c r="BI243"/>
  <c r="BH243"/>
  <c r="BG243"/>
  <c r="BF243"/>
  <c r="T243"/>
  <c r="R243"/>
  <c r="P243"/>
  <c r="BI241"/>
  <c r="BH241"/>
  <c r="BG241"/>
  <c r="BF241"/>
  <c r="T241"/>
  <c r="R241"/>
  <c r="P241"/>
  <c r="BI238"/>
  <c r="BH238"/>
  <c r="BG238"/>
  <c r="BF238"/>
  <c r="T238"/>
  <c r="R238"/>
  <c r="P238"/>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0"/>
  <c r="BH210"/>
  <c r="BG210"/>
  <c r="BF210"/>
  <c r="T210"/>
  <c r="R210"/>
  <c r="P210"/>
  <c r="BI209"/>
  <c r="BH209"/>
  <c r="BG209"/>
  <c r="BF209"/>
  <c r="T209"/>
  <c r="R209"/>
  <c r="P209"/>
  <c r="BI206"/>
  <c r="BH206"/>
  <c r="BG206"/>
  <c r="BF206"/>
  <c r="T206"/>
  <c r="R206"/>
  <c r="P206"/>
  <c r="BI201"/>
  <c r="BH201"/>
  <c r="BG201"/>
  <c r="BF201"/>
  <c r="T201"/>
  <c r="R201"/>
  <c r="P201"/>
  <c r="BI197"/>
  <c r="BH197"/>
  <c r="BG197"/>
  <c r="BF197"/>
  <c r="T197"/>
  <c r="R197"/>
  <c r="P197"/>
  <c r="BI193"/>
  <c r="BH193"/>
  <c r="BG193"/>
  <c r="BF193"/>
  <c r="T193"/>
  <c r="R193"/>
  <c r="P193"/>
  <c r="BI189"/>
  <c r="BH189"/>
  <c r="BG189"/>
  <c r="BF189"/>
  <c r="T189"/>
  <c r="R189"/>
  <c r="P189"/>
  <c r="BI184"/>
  <c r="BH184"/>
  <c r="BG184"/>
  <c r="BF184"/>
  <c r="T184"/>
  <c r="R184"/>
  <c r="P184"/>
  <c r="BI180"/>
  <c r="BH180"/>
  <c r="BG180"/>
  <c r="BF180"/>
  <c r="T180"/>
  <c r="R180"/>
  <c r="P180"/>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1"/>
  <c r="BH131"/>
  <c r="BG131"/>
  <c r="BF131"/>
  <c r="T131"/>
  <c r="R131"/>
  <c r="P131"/>
  <c r="J125"/>
  <c r="J124"/>
  <c r="F124"/>
  <c r="F122"/>
  <c r="E120"/>
  <c r="J94"/>
  <c r="J93"/>
  <c r="F93"/>
  <c r="F91"/>
  <c r="E89"/>
  <c r="J20"/>
  <c r="E20"/>
  <c r="F125"/>
  <c r="J19"/>
  <c r="J14"/>
  <c r="J122"/>
  <c r="E7"/>
  <c r="E116"/>
  <c i="20" r="J39"/>
  <c r="J38"/>
  <c i="1" r="AY119"/>
  <c i="20" r="J37"/>
  <c i="1" r="AX119"/>
  <c i="20" r="BI136"/>
  <c r="BH136"/>
  <c r="BG136"/>
  <c r="BF136"/>
  <c r="T136"/>
  <c r="T135"/>
  <c r="R136"/>
  <c r="R135"/>
  <c r="P136"/>
  <c r="P135"/>
  <c r="BI132"/>
  <c r="BH132"/>
  <c r="BG132"/>
  <c r="BF132"/>
  <c r="T132"/>
  <c r="T131"/>
  <c r="T130"/>
  <c r="R132"/>
  <c r="R131"/>
  <c r="R130"/>
  <c r="P132"/>
  <c r="P131"/>
  <c r="P130"/>
  <c r="BI128"/>
  <c r="BH128"/>
  <c r="BG128"/>
  <c r="BF128"/>
  <c r="T128"/>
  <c r="T127"/>
  <c r="T126"/>
  <c r="T125"/>
  <c r="R128"/>
  <c r="R127"/>
  <c r="R126"/>
  <c r="R125"/>
  <c r="P128"/>
  <c r="P127"/>
  <c r="P126"/>
  <c r="P125"/>
  <c i="1" r="AU119"/>
  <c i="20" r="F121"/>
  <c r="F119"/>
  <c r="E117"/>
  <c r="F93"/>
  <c r="F91"/>
  <c r="E89"/>
  <c r="J26"/>
  <c r="E26"/>
  <c r="J122"/>
  <c r="J25"/>
  <c r="J23"/>
  <c r="E23"/>
  <c r="J121"/>
  <c r="J22"/>
  <c r="J20"/>
  <c r="E20"/>
  <c r="F94"/>
  <c r="J19"/>
  <c r="J14"/>
  <c r="J119"/>
  <c r="E7"/>
  <c r="E113"/>
  <c i="19" r="J41"/>
  <c r="J40"/>
  <c i="1" r="AY118"/>
  <c i="19" r="J39"/>
  <c i="1" r="AX118"/>
  <c i="19"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3"/>
  <c r="BH253"/>
  <c r="BG253"/>
  <c r="BF253"/>
  <c r="T253"/>
  <c r="R253"/>
  <c r="P253"/>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2"/>
  <c r="BH222"/>
  <c r="BG222"/>
  <c r="BF222"/>
  <c r="T222"/>
  <c r="R222"/>
  <c r="P222"/>
  <c r="BI219"/>
  <c r="BH219"/>
  <c r="BG219"/>
  <c r="BF219"/>
  <c r="T219"/>
  <c r="R219"/>
  <c r="P219"/>
  <c r="BI216"/>
  <c r="BH216"/>
  <c r="BG216"/>
  <c r="BF216"/>
  <c r="T216"/>
  <c r="R216"/>
  <c r="P216"/>
  <c r="BI211"/>
  <c r="BH211"/>
  <c r="BG211"/>
  <c r="BF211"/>
  <c r="T211"/>
  <c r="T210"/>
  <c r="R211"/>
  <c r="R210"/>
  <c r="P211"/>
  <c r="P210"/>
  <c r="BI209"/>
  <c r="BH209"/>
  <c r="BG209"/>
  <c r="BF209"/>
  <c r="T209"/>
  <c r="R209"/>
  <c r="P209"/>
  <c r="BI208"/>
  <c r="BH208"/>
  <c r="BG208"/>
  <c r="BF208"/>
  <c r="T208"/>
  <c r="R208"/>
  <c r="P208"/>
  <c r="BI206"/>
  <c r="BH206"/>
  <c r="BG206"/>
  <c r="BF206"/>
  <c r="T206"/>
  <c r="R206"/>
  <c r="P206"/>
  <c r="BI205"/>
  <c r="BH205"/>
  <c r="BG205"/>
  <c r="BF205"/>
  <c r="T205"/>
  <c r="R205"/>
  <c r="P205"/>
  <c r="BI198"/>
  <c r="BH198"/>
  <c r="BG198"/>
  <c r="BF198"/>
  <c r="T198"/>
  <c r="R198"/>
  <c r="P198"/>
  <c r="BI197"/>
  <c r="BH197"/>
  <c r="BG197"/>
  <c r="BF197"/>
  <c r="T197"/>
  <c r="R197"/>
  <c r="P197"/>
  <c r="BI188"/>
  <c r="BH188"/>
  <c r="BG188"/>
  <c r="BF188"/>
  <c r="T188"/>
  <c r="R188"/>
  <c r="P188"/>
  <c r="BI182"/>
  <c r="BH182"/>
  <c r="BG182"/>
  <c r="BF182"/>
  <c r="T182"/>
  <c r="R182"/>
  <c r="P182"/>
  <c r="BI179"/>
  <c r="BH179"/>
  <c r="BG179"/>
  <c r="BF179"/>
  <c r="T179"/>
  <c r="R179"/>
  <c r="P179"/>
  <c r="BI178"/>
  <c r="BH178"/>
  <c r="BG178"/>
  <c r="BF178"/>
  <c r="T178"/>
  <c r="R178"/>
  <c r="P178"/>
  <c r="BI175"/>
  <c r="BH175"/>
  <c r="BG175"/>
  <c r="BF175"/>
  <c r="T175"/>
  <c r="R175"/>
  <c r="P175"/>
  <c r="BI172"/>
  <c r="BH172"/>
  <c r="BG172"/>
  <c r="BF172"/>
  <c r="T172"/>
  <c r="R172"/>
  <c r="P172"/>
  <c r="BI166"/>
  <c r="BH166"/>
  <c r="BG166"/>
  <c r="BF166"/>
  <c r="T166"/>
  <c r="R166"/>
  <c r="P166"/>
  <c r="BI161"/>
  <c r="BH161"/>
  <c r="BG161"/>
  <c r="BF161"/>
  <c r="T161"/>
  <c r="R161"/>
  <c r="P161"/>
  <c r="BI160"/>
  <c r="BH160"/>
  <c r="BG160"/>
  <c r="BF160"/>
  <c r="T160"/>
  <c r="R160"/>
  <c r="P160"/>
  <c r="BI156"/>
  <c r="BH156"/>
  <c r="BG156"/>
  <c r="BF156"/>
  <c r="T156"/>
  <c r="R156"/>
  <c r="P156"/>
  <c r="BI153"/>
  <c r="BH153"/>
  <c r="BG153"/>
  <c r="BF153"/>
  <c r="T153"/>
  <c r="R153"/>
  <c r="P153"/>
  <c r="BI147"/>
  <c r="BH147"/>
  <c r="BG147"/>
  <c r="BF147"/>
  <c r="T147"/>
  <c r="R147"/>
  <c r="P147"/>
  <c r="BI143"/>
  <c r="BH143"/>
  <c r="BG143"/>
  <c r="BF143"/>
  <c r="T143"/>
  <c r="R143"/>
  <c r="P143"/>
  <c r="BI135"/>
  <c r="BH135"/>
  <c r="BG135"/>
  <c r="BF135"/>
  <c r="T135"/>
  <c r="R135"/>
  <c r="P135"/>
  <c r="J128"/>
  <c r="F128"/>
  <c r="F126"/>
  <c r="E124"/>
  <c r="J95"/>
  <c r="F95"/>
  <c r="F93"/>
  <c r="E91"/>
  <c r="J28"/>
  <c r="E28"/>
  <c r="J129"/>
  <c r="J27"/>
  <c r="J22"/>
  <c r="E22"/>
  <c r="F129"/>
  <c r="J21"/>
  <c r="J16"/>
  <c r="J93"/>
  <c r="E7"/>
  <c r="E118"/>
  <c i="18" r="J41"/>
  <c r="J40"/>
  <c i="1" r="AY117"/>
  <c i="18" r="J39"/>
  <c i="1" r="AX117"/>
  <c i="18"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7"/>
  <c r="BH257"/>
  <c r="BG257"/>
  <c r="BF257"/>
  <c r="T257"/>
  <c r="R257"/>
  <c r="P257"/>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7"/>
  <c r="BH227"/>
  <c r="BG227"/>
  <c r="BF227"/>
  <c r="T227"/>
  <c r="R227"/>
  <c r="P227"/>
  <c r="BI226"/>
  <c r="BH226"/>
  <c r="BG226"/>
  <c r="BF226"/>
  <c r="T226"/>
  <c r="R226"/>
  <c r="P226"/>
  <c r="BI223"/>
  <c r="BH223"/>
  <c r="BG223"/>
  <c r="BF223"/>
  <c r="T223"/>
  <c r="R223"/>
  <c r="P223"/>
  <c r="BI220"/>
  <c r="BH220"/>
  <c r="BG220"/>
  <c r="BF220"/>
  <c r="T220"/>
  <c r="R220"/>
  <c r="P220"/>
  <c r="BI215"/>
  <c r="BH215"/>
  <c r="BG215"/>
  <c r="BF215"/>
  <c r="T215"/>
  <c r="T214"/>
  <c r="R215"/>
  <c r="R214"/>
  <c r="P215"/>
  <c r="P214"/>
  <c r="BI213"/>
  <c r="BH213"/>
  <c r="BG213"/>
  <c r="BF213"/>
  <c r="T213"/>
  <c r="R213"/>
  <c r="P213"/>
  <c r="BI212"/>
  <c r="BH212"/>
  <c r="BG212"/>
  <c r="BF212"/>
  <c r="T212"/>
  <c r="R212"/>
  <c r="P212"/>
  <c r="BI210"/>
  <c r="BH210"/>
  <c r="BG210"/>
  <c r="BF210"/>
  <c r="T210"/>
  <c r="R210"/>
  <c r="P210"/>
  <c r="BI209"/>
  <c r="BH209"/>
  <c r="BG209"/>
  <c r="BF209"/>
  <c r="T209"/>
  <c r="R209"/>
  <c r="P209"/>
  <c r="BI201"/>
  <c r="BH201"/>
  <c r="BG201"/>
  <c r="BF201"/>
  <c r="T201"/>
  <c r="R201"/>
  <c r="P201"/>
  <c r="BI200"/>
  <c r="BH200"/>
  <c r="BG200"/>
  <c r="BF200"/>
  <c r="T200"/>
  <c r="R200"/>
  <c r="P200"/>
  <c r="BI191"/>
  <c r="BH191"/>
  <c r="BG191"/>
  <c r="BF191"/>
  <c r="T191"/>
  <c r="R191"/>
  <c r="P191"/>
  <c r="BI185"/>
  <c r="BH185"/>
  <c r="BG185"/>
  <c r="BF185"/>
  <c r="T185"/>
  <c r="R185"/>
  <c r="P185"/>
  <c r="BI182"/>
  <c r="BH182"/>
  <c r="BG182"/>
  <c r="BF182"/>
  <c r="T182"/>
  <c r="R182"/>
  <c r="P182"/>
  <c r="BI181"/>
  <c r="BH181"/>
  <c r="BG181"/>
  <c r="BF181"/>
  <c r="T181"/>
  <c r="R181"/>
  <c r="P181"/>
  <c r="BI178"/>
  <c r="BH178"/>
  <c r="BG178"/>
  <c r="BF178"/>
  <c r="T178"/>
  <c r="R178"/>
  <c r="P178"/>
  <c r="BI175"/>
  <c r="BH175"/>
  <c r="BG175"/>
  <c r="BF175"/>
  <c r="T175"/>
  <c r="R175"/>
  <c r="P175"/>
  <c r="BI169"/>
  <c r="BH169"/>
  <c r="BG169"/>
  <c r="BF169"/>
  <c r="T169"/>
  <c r="R169"/>
  <c r="P169"/>
  <c r="BI162"/>
  <c r="BH162"/>
  <c r="BG162"/>
  <c r="BF162"/>
  <c r="T162"/>
  <c r="R162"/>
  <c r="P162"/>
  <c r="BI161"/>
  <c r="BH161"/>
  <c r="BG161"/>
  <c r="BF161"/>
  <c r="T161"/>
  <c r="R161"/>
  <c r="P161"/>
  <c r="BI157"/>
  <c r="BH157"/>
  <c r="BG157"/>
  <c r="BF157"/>
  <c r="T157"/>
  <c r="R157"/>
  <c r="P157"/>
  <c r="BI154"/>
  <c r="BH154"/>
  <c r="BG154"/>
  <c r="BF154"/>
  <c r="T154"/>
  <c r="R154"/>
  <c r="P154"/>
  <c r="BI147"/>
  <c r="BH147"/>
  <c r="BG147"/>
  <c r="BF147"/>
  <c r="T147"/>
  <c r="R147"/>
  <c r="P147"/>
  <c r="BI143"/>
  <c r="BH143"/>
  <c r="BG143"/>
  <c r="BF143"/>
  <c r="T143"/>
  <c r="R143"/>
  <c r="P143"/>
  <c r="BI135"/>
  <c r="BH135"/>
  <c r="BG135"/>
  <c r="BF135"/>
  <c r="T135"/>
  <c r="R135"/>
  <c r="P135"/>
  <c r="J128"/>
  <c r="F128"/>
  <c r="F126"/>
  <c r="E124"/>
  <c r="J95"/>
  <c r="F95"/>
  <c r="F93"/>
  <c r="E91"/>
  <c r="J28"/>
  <c r="E28"/>
  <c r="J96"/>
  <c r="J27"/>
  <c r="J22"/>
  <c r="E22"/>
  <c r="F129"/>
  <c r="J21"/>
  <c r="J16"/>
  <c r="J93"/>
  <c r="E7"/>
  <c r="E85"/>
  <c i="17" r="J39"/>
  <c r="J38"/>
  <c i="1" r="AY115"/>
  <c i="17" r="J37"/>
  <c i="1" r="AX115"/>
  <c i="17" r="BI306"/>
  <c r="BH306"/>
  <c r="BG306"/>
  <c r="BF306"/>
  <c r="T306"/>
  <c r="T305"/>
  <c r="T304"/>
  <c r="R306"/>
  <c r="R305"/>
  <c r="R304"/>
  <c r="P306"/>
  <c r="P305"/>
  <c r="P304"/>
  <c r="BI302"/>
  <c r="BH302"/>
  <c r="BG302"/>
  <c r="BF302"/>
  <c r="T302"/>
  <c r="R302"/>
  <c r="P302"/>
  <c r="BI299"/>
  <c r="BH299"/>
  <c r="BG299"/>
  <c r="BF299"/>
  <c r="T299"/>
  <c r="R299"/>
  <c r="P299"/>
  <c r="BI296"/>
  <c r="BH296"/>
  <c r="BG296"/>
  <c r="BF296"/>
  <c r="T296"/>
  <c r="R296"/>
  <c r="P296"/>
  <c r="BI293"/>
  <c r="BH293"/>
  <c r="BG293"/>
  <c r="BF293"/>
  <c r="T293"/>
  <c r="R293"/>
  <c r="P293"/>
  <c r="BI289"/>
  <c r="BH289"/>
  <c r="BG289"/>
  <c r="BF289"/>
  <c r="T289"/>
  <c r="R289"/>
  <c r="P289"/>
  <c r="BI287"/>
  <c r="BH287"/>
  <c r="BG287"/>
  <c r="BF287"/>
  <c r="T287"/>
  <c r="R287"/>
  <c r="P287"/>
  <c r="BI283"/>
  <c r="BH283"/>
  <c r="BG283"/>
  <c r="BF283"/>
  <c r="T283"/>
  <c r="R283"/>
  <c r="P283"/>
  <c r="BI279"/>
  <c r="BH279"/>
  <c r="BG279"/>
  <c r="BF279"/>
  <c r="T279"/>
  <c r="R279"/>
  <c r="P279"/>
  <c r="BI276"/>
  <c r="BH276"/>
  <c r="BG276"/>
  <c r="BF276"/>
  <c r="T276"/>
  <c r="R276"/>
  <c r="P276"/>
  <c r="BI274"/>
  <c r="BH274"/>
  <c r="BG274"/>
  <c r="BF274"/>
  <c r="T274"/>
  <c r="R274"/>
  <c r="P274"/>
  <c r="BI272"/>
  <c r="BH272"/>
  <c r="BG272"/>
  <c r="BF272"/>
  <c r="T272"/>
  <c r="R272"/>
  <c r="P272"/>
  <c r="BI271"/>
  <c r="BH271"/>
  <c r="BG271"/>
  <c r="BF271"/>
  <c r="T271"/>
  <c r="R271"/>
  <c r="P271"/>
  <c r="BI270"/>
  <c r="BH270"/>
  <c r="BG270"/>
  <c r="BF270"/>
  <c r="T270"/>
  <c r="R270"/>
  <c r="P270"/>
  <c r="BI267"/>
  <c r="BH267"/>
  <c r="BG267"/>
  <c r="BF267"/>
  <c r="T267"/>
  <c r="R267"/>
  <c r="P267"/>
  <c r="BI266"/>
  <c r="BH266"/>
  <c r="BG266"/>
  <c r="BF266"/>
  <c r="T266"/>
  <c r="R266"/>
  <c r="P266"/>
  <c r="BI265"/>
  <c r="BH265"/>
  <c r="BG265"/>
  <c r="BF265"/>
  <c r="T265"/>
  <c r="R265"/>
  <c r="P265"/>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1"/>
  <c r="BH251"/>
  <c r="BG251"/>
  <c r="BF251"/>
  <c r="T251"/>
  <c r="R251"/>
  <c r="P251"/>
  <c r="BI249"/>
  <c r="BH249"/>
  <c r="BG249"/>
  <c r="BF249"/>
  <c r="T249"/>
  <c r="R249"/>
  <c r="P249"/>
  <c r="BI247"/>
  <c r="BH247"/>
  <c r="BG247"/>
  <c r="BF247"/>
  <c r="T247"/>
  <c r="R247"/>
  <c r="P247"/>
  <c r="BI245"/>
  <c r="BH245"/>
  <c r="BG245"/>
  <c r="BF245"/>
  <c r="T245"/>
  <c r="R245"/>
  <c r="P245"/>
  <c r="BI242"/>
  <c r="BH242"/>
  <c r="BG242"/>
  <c r="BF242"/>
  <c r="T242"/>
  <c r="R242"/>
  <c r="P242"/>
  <c r="BI241"/>
  <c r="BH241"/>
  <c r="BG241"/>
  <c r="BF241"/>
  <c r="T241"/>
  <c r="R241"/>
  <c r="P241"/>
  <c r="BI237"/>
  <c r="BH237"/>
  <c r="BG237"/>
  <c r="BF237"/>
  <c r="T237"/>
  <c r="R237"/>
  <c r="P237"/>
  <c r="BI235"/>
  <c r="BH235"/>
  <c r="BG235"/>
  <c r="BF235"/>
  <c r="T235"/>
  <c r="R235"/>
  <c r="P235"/>
  <c r="BI233"/>
  <c r="BH233"/>
  <c r="BG233"/>
  <c r="BF233"/>
  <c r="T233"/>
  <c r="R233"/>
  <c r="P233"/>
  <c r="BI232"/>
  <c r="BH232"/>
  <c r="BG232"/>
  <c r="BF232"/>
  <c r="T232"/>
  <c r="R232"/>
  <c r="P232"/>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2"/>
  <c r="BH222"/>
  <c r="BG222"/>
  <c r="BF222"/>
  <c r="T222"/>
  <c r="R222"/>
  <c r="P222"/>
  <c r="BI220"/>
  <c r="BH220"/>
  <c r="BG220"/>
  <c r="BF220"/>
  <c r="T220"/>
  <c r="R220"/>
  <c r="P220"/>
  <c r="BI217"/>
  <c r="BH217"/>
  <c r="BG217"/>
  <c r="BF217"/>
  <c r="T217"/>
  <c r="R217"/>
  <c r="P217"/>
  <c r="BI212"/>
  <c r="BH212"/>
  <c r="BG212"/>
  <c r="BF212"/>
  <c r="T212"/>
  <c r="R212"/>
  <c r="P212"/>
  <c r="BI208"/>
  <c r="BH208"/>
  <c r="BG208"/>
  <c r="BF208"/>
  <c r="T208"/>
  <c r="R208"/>
  <c r="P208"/>
  <c r="BI203"/>
  <c r="BH203"/>
  <c r="BG203"/>
  <c r="BF203"/>
  <c r="T203"/>
  <c r="T202"/>
  <c r="R203"/>
  <c r="R202"/>
  <c r="P203"/>
  <c r="P202"/>
  <c r="BI198"/>
  <c r="BH198"/>
  <c r="BG198"/>
  <c r="BF198"/>
  <c r="T198"/>
  <c r="T197"/>
  <c r="R198"/>
  <c r="R197"/>
  <c r="P198"/>
  <c r="P197"/>
  <c r="BI193"/>
  <c r="BH193"/>
  <c r="BG193"/>
  <c r="BF193"/>
  <c r="T193"/>
  <c r="R193"/>
  <c r="P193"/>
  <c r="BI192"/>
  <c r="BH192"/>
  <c r="BG192"/>
  <c r="BF192"/>
  <c r="T192"/>
  <c r="R192"/>
  <c r="P192"/>
  <c r="BI188"/>
  <c r="BH188"/>
  <c r="BG188"/>
  <c r="BF188"/>
  <c r="T188"/>
  <c r="R188"/>
  <c r="P188"/>
  <c r="BI184"/>
  <c r="BH184"/>
  <c r="BG184"/>
  <c r="BF184"/>
  <c r="T184"/>
  <c r="R184"/>
  <c r="P184"/>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J126"/>
  <c r="J125"/>
  <c r="F125"/>
  <c r="F123"/>
  <c r="E121"/>
  <c r="J94"/>
  <c r="J93"/>
  <c r="F93"/>
  <c r="F91"/>
  <c r="E89"/>
  <c r="J20"/>
  <c r="E20"/>
  <c r="F126"/>
  <c r="J19"/>
  <c r="J14"/>
  <c r="J91"/>
  <c r="E7"/>
  <c r="E85"/>
  <c i="16" r="J37"/>
  <c r="J36"/>
  <c i="1" r="AY113"/>
  <c i="16" r="J35"/>
  <c i="1" r="AX113"/>
  <c i="16" r="BI480"/>
  <c r="BH480"/>
  <c r="BG480"/>
  <c r="BF480"/>
  <c r="T480"/>
  <c r="T479"/>
  <c r="R480"/>
  <c r="R479"/>
  <c r="P480"/>
  <c r="P479"/>
  <c r="BI475"/>
  <c r="BH475"/>
  <c r="BG475"/>
  <c r="BF475"/>
  <c r="T475"/>
  <c r="R475"/>
  <c r="P475"/>
  <c r="BI471"/>
  <c r="BH471"/>
  <c r="BG471"/>
  <c r="BF471"/>
  <c r="T471"/>
  <c r="R471"/>
  <c r="P471"/>
  <c r="BI469"/>
  <c r="BH469"/>
  <c r="BG469"/>
  <c r="BF469"/>
  <c r="T469"/>
  <c r="R469"/>
  <c r="P469"/>
  <c r="BI464"/>
  <c r="BH464"/>
  <c r="BG464"/>
  <c r="BF464"/>
  <c r="T464"/>
  <c r="R464"/>
  <c r="P464"/>
  <c r="BI462"/>
  <c r="BH462"/>
  <c r="BG462"/>
  <c r="BF462"/>
  <c r="T462"/>
  <c r="R462"/>
  <c r="P462"/>
  <c r="BI455"/>
  <c r="BH455"/>
  <c r="BG455"/>
  <c r="BF455"/>
  <c r="T455"/>
  <c r="R455"/>
  <c r="P455"/>
  <c r="BI450"/>
  <c r="BH450"/>
  <c r="BG450"/>
  <c r="BF450"/>
  <c r="T450"/>
  <c r="R450"/>
  <c r="P450"/>
  <c r="BI445"/>
  <c r="BH445"/>
  <c r="BG445"/>
  <c r="BF445"/>
  <c r="T445"/>
  <c r="R445"/>
  <c r="P445"/>
  <c r="BI440"/>
  <c r="BH440"/>
  <c r="BG440"/>
  <c r="BF440"/>
  <c r="T440"/>
  <c r="R440"/>
  <c r="P440"/>
  <c r="BI435"/>
  <c r="BH435"/>
  <c r="BG435"/>
  <c r="BF435"/>
  <c r="T435"/>
  <c r="R435"/>
  <c r="P435"/>
  <c r="BI433"/>
  <c r="BH433"/>
  <c r="BG433"/>
  <c r="BF433"/>
  <c r="T433"/>
  <c r="R433"/>
  <c r="P433"/>
  <c r="BI428"/>
  <c r="BH428"/>
  <c r="BG428"/>
  <c r="BF428"/>
  <c r="T428"/>
  <c r="R428"/>
  <c r="P428"/>
  <c r="BI425"/>
  <c r="BH425"/>
  <c r="BG425"/>
  <c r="BF425"/>
  <c r="T425"/>
  <c r="R425"/>
  <c r="P425"/>
  <c r="BI422"/>
  <c r="BH422"/>
  <c r="BG422"/>
  <c r="BF422"/>
  <c r="T422"/>
  <c r="R422"/>
  <c r="P422"/>
  <c r="BI420"/>
  <c r="BH420"/>
  <c r="BG420"/>
  <c r="BF420"/>
  <c r="T420"/>
  <c r="R420"/>
  <c r="P420"/>
  <c r="BI415"/>
  <c r="BH415"/>
  <c r="BG415"/>
  <c r="BF415"/>
  <c r="T415"/>
  <c r="R415"/>
  <c r="P415"/>
  <c r="BI414"/>
  <c r="BH414"/>
  <c r="BG414"/>
  <c r="BF414"/>
  <c r="T414"/>
  <c r="R414"/>
  <c r="P414"/>
  <c r="BI409"/>
  <c r="BH409"/>
  <c r="BG409"/>
  <c r="BF409"/>
  <c r="T409"/>
  <c r="R409"/>
  <c r="P409"/>
  <c r="BI398"/>
  <c r="BH398"/>
  <c r="BG398"/>
  <c r="BF398"/>
  <c r="T398"/>
  <c r="R398"/>
  <c r="P398"/>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0"/>
  <c r="BH380"/>
  <c r="BG380"/>
  <c r="BF380"/>
  <c r="T380"/>
  <c r="R380"/>
  <c r="P380"/>
  <c r="BI375"/>
  <c r="BH375"/>
  <c r="BG375"/>
  <c r="BF375"/>
  <c r="T375"/>
  <c r="R375"/>
  <c r="P375"/>
  <c r="BI373"/>
  <c r="BH373"/>
  <c r="BG373"/>
  <c r="BF373"/>
  <c r="T373"/>
  <c r="R373"/>
  <c r="P373"/>
  <c r="BI368"/>
  <c r="BH368"/>
  <c r="BG368"/>
  <c r="BF368"/>
  <c r="T368"/>
  <c r="R368"/>
  <c r="P368"/>
  <c r="BI366"/>
  <c r="BH366"/>
  <c r="BG366"/>
  <c r="BF366"/>
  <c r="T366"/>
  <c r="R366"/>
  <c r="P366"/>
  <c r="BI362"/>
  <c r="BH362"/>
  <c r="BG362"/>
  <c r="BF362"/>
  <c r="T362"/>
  <c r="R362"/>
  <c r="P362"/>
  <c r="BI358"/>
  <c r="BH358"/>
  <c r="BG358"/>
  <c r="BF358"/>
  <c r="T358"/>
  <c r="R358"/>
  <c r="P358"/>
  <c r="BI354"/>
  <c r="BH354"/>
  <c r="BG354"/>
  <c r="BF354"/>
  <c r="T354"/>
  <c r="R354"/>
  <c r="P354"/>
  <c r="BI350"/>
  <c r="BH350"/>
  <c r="BG350"/>
  <c r="BF350"/>
  <c r="T350"/>
  <c r="R350"/>
  <c r="P350"/>
  <c r="BI346"/>
  <c r="BH346"/>
  <c r="BG346"/>
  <c r="BF346"/>
  <c r="T346"/>
  <c r="R346"/>
  <c r="P346"/>
  <c r="BI342"/>
  <c r="BH342"/>
  <c r="BG342"/>
  <c r="BF342"/>
  <c r="T342"/>
  <c r="R342"/>
  <c r="P342"/>
  <c r="BI338"/>
  <c r="BH338"/>
  <c r="BG338"/>
  <c r="BF338"/>
  <c r="T338"/>
  <c r="R338"/>
  <c r="P338"/>
  <c r="BI335"/>
  <c r="BH335"/>
  <c r="BG335"/>
  <c r="BF335"/>
  <c r="T335"/>
  <c r="R335"/>
  <c r="P335"/>
  <c r="BI331"/>
  <c r="BH331"/>
  <c r="BG331"/>
  <c r="BF331"/>
  <c r="T331"/>
  <c r="R331"/>
  <c r="P331"/>
  <c r="BI327"/>
  <c r="BH327"/>
  <c r="BG327"/>
  <c r="BF327"/>
  <c r="T327"/>
  <c r="R327"/>
  <c r="P327"/>
  <c r="BI323"/>
  <c r="BH323"/>
  <c r="BG323"/>
  <c r="BF323"/>
  <c r="T323"/>
  <c r="R323"/>
  <c r="P323"/>
  <c r="BI319"/>
  <c r="BH319"/>
  <c r="BG319"/>
  <c r="BF319"/>
  <c r="T319"/>
  <c r="R319"/>
  <c r="P319"/>
  <c r="BI315"/>
  <c r="BH315"/>
  <c r="BG315"/>
  <c r="BF315"/>
  <c r="T315"/>
  <c r="R315"/>
  <c r="P315"/>
  <c r="BI310"/>
  <c r="BH310"/>
  <c r="BG310"/>
  <c r="BF310"/>
  <c r="T310"/>
  <c r="R310"/>
  <c r="P310"/>
  <c r="BI305"/>
  <c r="BH305"/>
  <c r="BG305"/>
  <c r="BF305"/>
  <c r="T305"/>
  <c r="R305"/>
  <c r="P305"/>
  <c r="BI300"/>
  <c r="BH300"/>
  <c r="BG300"/>
  <c r="BF300"/>
  <c r="T300"/>
  <c r="R300"/>
  <c r="P300"/>
  <c r="BI295"/>
  <c r="BH295"/>
  <c r="BG295"/>
  <c r="BF295"/>
  <c r="T295"/>
  <c r="R295"/>
  <c r="P295"/>
  <c r="BI290"/>
  <c r="BH290"/>
  <c r="BG290"/>
  <c r="BF290"/>
  <c r="T290"/>
  <c r="R290"/>
  <c r="P290"/>
  <c r="BI285"/>
  <c r="BH285"/>
  <c r="BG285"/>
  <c r="BF285"/>
  <c r="T285"/>
  <c r="R285"/>
  <c r="P285"/>
  <c r="BI280"/>
  <c r="BH280"/>
  <c r="BG280"/>
  <c r="BF280"/>
  <c r="T280"/>
  <c r="R280"/>
  <c r="P280"/>
  <c r="BI275"/>
  <c r="BH275"/>
  <c r="BG275"/>
  <c r="BF275"/>
  <c r="T275"/>
  <c r="R275"/>
  <c r="P275"/>
  <c r="BI270"/>
  <c r="BH270"/>
  <c r="BG270"/>
  <c r="BF270"/>
  <c r="T270"/>
  <c r="R270"/>
  <c r="P270"/>
  <c r="BI262"/>
  <c r="BH262"/>
  <c r="BG262"/>
  <c r="BF262"/>
  <c r="T262"/>
  <c r="R262"/>
  <c r="P262"/>
  <c r="BI255"/>
  <c r="BH255"/>
  <c r="BG255"/>
  <c r="BF255"/>
  <c r="T255"/>
  <c r="R255"/>
  <c r="P255"/>
  <c r="BI247"/>
  <c r="BH247"/>
  <c r="BG247"/>
  <c r="BF247"/>
  <c r="T247"/>
  <c r="R247"/>
  <c r="P247"/>
  <c r="BI239"/>
  <c r="BH239"/>
  <c r="BG239"/>
  <c r="BF239"/>
  <c r="T239"/>
  <c r="R239"/>
  <c r="P239"/>
  <c r="BI231"/>
  <c r="BH231"/>
  <c r="BG231"/>
  <c r="BF231"/>
  <c r="T231"/>
  <c r="R231"/>
  <c r="P231"/>
  <c r="BI223"/>
  <c r="BH223"/>
  <c r="BG223"/>
  <c r="BF223"/>
  <c r="T223"/>
  <c r="R223"/>
  <c r="P223"/>
  <c r="BI215"/>
  <c r="BH215"/>
  <c r="BG215"/>
  <c r="BF215"/>
  <c r="T215"/>
  <c r="R215"/>
  <c r="P215"/>
  <c r="BI206"/>
  <c r="BH206"/>
  <c r="BG206"/>
  <c r="BF206"/>
  <c r="T206"/>
  <c r="R206"/>
  <c r="P206"/>
  <c r="BI197"/>
  <c r="BH197"/>
  <c r="BG197"/>
  <c r="BF197"/>
  <c r="T197"/>
  <c r="R197"/>
  <c r="P197"/>
  <c r="BI188"/>
  <c r="BH188"/>
  <c r="BG188"/>
  <c r="BF188"/>
  <c r="T188"/>
  <c r="R188"/>
  <c r="P188"/>
  <c r="BI179"/>
  <c r="BH179"/>
  <c r="BG179"/>
  <c r="BF179"/>
  <c r="T179"/>
  <c r="R179"/>
  <c r="P179"/>
  <c r="BI170"/>
  <c r="BH170"/>
  <c r="BG170"/>
  <c r="BF170"/>
  <c r="T170"/>
  <c r="R170"/>
  <c r="P170"/>
  <c r="BI161"/>
  <c r="BH161"/>
  <c r="BG161"/>
  <c r="BF161"/>
  <c r="T161"/>
  <c r="R161"/>
  <c r="P161"/>
  <c r="BI152"/>
  <c r="BH152"/>
  <c r="BG152"/>
  <c r="BF152"/>
  <c r="T152"/>
  <c r="R152"/>
  <c r="P152"/>
  <c r="BI143"/>
  <c r="BH143"/>
  <c r="BG143"/>
  <c r="BF143"/>
  <c r="T143"/>
  <c r="R143"/>
  <c r="P143"/>
  <c r="BI137"/>
  <c r="BH137"/>
  <c r="BG137"/>
  <c r="BF137"/>
  <c r="T137"/>
  <c r="R137"/>
  <c r="P137"/>
  <c r="BI129"/>
  <c r="BH129"/>
  <c r="BG129"/>
  <c r="BF129"/>
  <c r="T129"/>
  <c r="R129"/>
  <c r="P129"/>
  <c r="BI124"/>
  <c r="BH124"/>
  <c r="BG124"/>
  <c r="BF124"/>
  <c r="T124"/>
  <c r="R124"/>
  <c r="P124"/>
  <c r="BI122"/>
  <c r="BH122"/>
  <c r="BG122"/>
  <c r="BF122"/>
  <c r="T122"/>
  <c r="R122"/>
  <c r="P122"/>
  <c r="J115"/>
  <c r="F115"/>
  <c r="F113"/>
  <c r="E111"/>
  <c r="J91"/>
  <c r="F91"/>
  <c r="F89"/>
  <c r="E87"/>
  <c r="J24"/>
  <c r="E24"/>
  <c r="J116"/>
  <c r="J23"/>
  <c r="J18"/>
  <c r="E18"/>
  <c r="F92"/>
  <c r="J17"/>
  <c r="J12"/>
  <c r="J89"/>
  <c r="E7"/>
  <c r="E85"/>
  <c i="15" r="J39"/>
  <c r="J38"/>
  <c i="1" r="AY112"/>
  <c i="15" r="J37"/>
  <c i="1" r="AX112"/>
  <c i="15" r="BI173"/>
  <c r="BH173"/>
  <c r="BG173"/>
  <c r="BF173"/>
  <c r="T173"/>
  <c r="R173"/>
  <c r="P173"/>
  <c r="BI170"/>
  <c r="BH170"/>
  <c r="BG170"/>
  <c r="BF170"/>
  <c r="T170"/>
  <c r="R170"/>
  <c r="P170"/>
  <c r="BI167"/>
  <c r="BH167"/>
  <c r="BG167"/>
  <c r="BF167"/>
  <c r="T167"/>
  <c r="T166"/>
  <c r="R167"/>
  <c r="R166"/>
  <c r="P167"/>
  <c r="P166"/>
  <c r="BI165"/>
  <c r="BH165"/>
  <c r="BG165"/>
  <c r="BF165"/>
  <c r="T165"/>
  <c r="R165"/>
  <c r="P165"/>
  <c r="BI164"/>
  <c r="BH164"/>
  <c r="BG164"/>
  <c r="BF164"/>
  <c r="T164"/>
  <c r="R164"/>
  <c r="P164"/>
  <c r="BI160"/>
  <c r="BH160"/>
  <c r="BG160"/>
  <c r="BF160"/>
  <c r="T160"/>
  <c r="R160"/>
  <c r="P160"/>
  <c r="BI159"/>
  <c r="BH159"/>
  <c r="BG159"/>
  <c r="BF159"/>
  <c r="T159"/>
  <c r="R159"/>
  <c r="P159"/>
  <c r="BI158"/>
  <c r="BH158"/>
  <c r="BG158"/>
  <c r="BF158"/>
  <c r="T158"/>
  <c r="R158"/>
  <c r="P158"/>
  <c r="BI155"/>
  <c r="BH155"/>
  <c r="BG155"/>
  <c r="BF155"/>
  <c r="T155"/>
  <c r="R155"/>
  <c r="P155"/>
  <c r="BI150"/>
  <c r="BH150"/>
  <c r="BG150"/>
  <c r="BF150"/>
  <c r="T150"/>
  <c r="R150"/>
  <c r="P150"/>
  <c r="BI149"/>
  <c r="BH149"/>
  <c r="BG149"/>
  <c r="BF149"/>
  <c r="T149"/>
  <c r="R149"/>
  <c r="P149"/>
  <c r="BI145"/>
  <c r="BH145"/>
  <c r="BG145"/>
  <c r="BF145"/>
  <c r="T145"/>
  <c r="R145"/>
  <c r="P145"/>
  <c r="BI141"/>
  <c r="BH141"/>
  <c r="BG141"/>
  <c r="BF141"/>
  <c r="T141"/>
  <c r="R141"/>
  <c r="P141"/>
  <c r="BI140"/>
  <c r="BH140"/>
  <c r="BG140"/>
  <c r="BF140"/>
  <c r="T140"/>
  <c r="R140"/>
  <c r="P140"/>
  <c r="BI136"/>
  <c r="BH136"/>
  <c r="BG136"/>
  <c r="BF136"/>
  <c r="T136"/>
  <c r="R136"/>
  <c r="P136"/>
  <c r="BI132"/>
  <c r="BH132"/>
  <c r="BG132"/>
  <c r="BF132"/>
  <c r="T132"/>
  <c r="R132"/>
  <c r="P132"/>
  <c r="BI128"/>
  <c r="BH128"/>
  <c r="BG128"/>
  <c r="BF128"/>
  <c r="T128"/>
  <c r="R128"/>
  <c r="P128"/>
  <c r="J122"/>
  <c r="J121"/>
  <c r="F121"/>
  <c r="F119"/>
  <c r="E117"/>
  <c r="J94"/>
  <c r="J93"/>
  <c r="F93"/>
  <c r="F91"/>
  <c r="E89"/>
  <c r="J20"/>
  <c r="E20"/>
  <c r="F122"/>
  <c r="J19"/>
  <c r="J14"/>
  <c r="J119"/>
  <c r="E7"/>
  <c r="E113"/>
  <c i="14" r="J39"/>
  <c r="J38"/>
  <c i="1" r="AY111"/>
  <c i="14" r="J37"/>
  <c i="1" r="AX111"/>
  <c i="14" r="BI207"/>
  <c r="BH207"/>
  <c r="BG207"/>
  <c r="BF207"/>
  <c r="T207"/>
  <c r="R207"/>
  <c r="P207"/>
  <c r="BI204"/>
  <c r="BH204"/>
  <c r="BG204"/>
  <c r="BF204"/>
  <c r="T204"/>
  <c r="R204"/>
  <c r="P204"/>
  <c r="BI199"/>
  <c r="BH199"/>
  <c r="BG199"/>
  <c r="BF199"/>
  <c r="T199"/>
  <c r="T198"/>
  <c r="R199"/>
  <c r="R198"/>
  <c r="P199"/>
  <c r="P198"/>
  <c r="BI197"/>
  <c r="BH197"/>
  <c r="BG197"/>
  <c r="BF197"/>
  <c r="T197"/>
  <c r="R197"/>
  <c r="P197"/>
  <c r="BI193"/>
  <c r="BH193"/>
  <c r="BG193"/>
  <c r="BF193"/>
  <c r="T193"/>
  <c r="R193"/>
  <c r="P193"/>
  <c r="BI188"/>
  <c r="BH188"/>
  <c r="BG188"/>
  <c r="BF188"/>
  <c r="T188"/>
  <c r="R188"/>
  <c r="P188"/>
  <c r="BI184"/>
  <c r="BH184"/>
  <c r="BG184"/>
  <c r="BF184"/>
  <c r="T184"/>
  <c r="R184"/>
  <c r="P184"/>
  <c r="BI180"/>
  <c r="BH180"/>
  <c r="BG180"/>
  <c r="BF180"/>
  <c r="T180"/>
  <c r="R180"/>
  <c r="P180"/>
  <c r="BI179"/>
  <c r="BH179"/>
  <c r="BG179"/>
  <c r="BF179"/>
  <c r="T179"/>
  <c r="R179"/>
  <c r="P179"/>
  <c r="BI175"/>
  <c r="BH175"/>
  <c r="BG175"/>
  <c r="BF175"/>
  <c r="T175"/>
  <c r="R175"/>
  <c r="P175"/>
  <c r="BI170"/>
  <c r="BH170"/>
  <c r="BG170"/>
  <c r="BF170"/>
  <c r="T170"/>
  <c r="R170"/>
  <c r="P170"/>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BI129"/>
  <c r="BH129"/>
  <c r="BG129"/>
  <c r="BF129"/>
  <c r="T129"/>
  <c r="R129"/>
  <c r="P129"/>
  <c r="J123"/>
  <c r="J122"/>
  <c r="F122"/>
  <c r="F120"/>
  <c r="E118"/>
  <c r="J94"/>
  <c r="J93"/>
  <c r="F93"/>
  <c r="F91"/>
  <c r="E89"/>
  <c r="J20"/>
  <c r="E20"/>
  <c r="F123"/>
  <c r="J19"/>
  <c r="J14"/>
  <c r="J120"/>
  <c r="E7"/>
  <c r="E85"/>
  <c i="13" r="J39"/>
  <c r="J38"/>
  <c i="1" r="AY109"/>
  <c i="13" r="J37"/>
  <c i="1" r="AX109"/>
  <c i="13" r="BI854"/>
  <c r="BH854"/>
  <c r="BG854"/>
  <c r="BF854"/>
  <c r="T854"/>
  <c r="R854"/>
  <c r="P854"/>
  <c r="BI851"/>
  <c r="BH851"/>
  <c r="BG851"/>
  <c r="BF851"/>
  <c r="T851"/>
  <c r="R851"/>
  <c r="P851"/>
  <c r="BI847"/>
  <c r="BH847"/>
  <c r="BG847"/>
  <c r="BF847"/>
  <c r="T847"/>
  <c r="R847"/>
  <c r="P847"/>
  <c r="BI841"/>
  <c r="BH841"/>
  <c r="BG841"/>
  <c r="BF841"/>
  <c r="T841"/>
  <c r="R841"/>
  <c r="P841"/>
  <c r="BI838"/>
  <c r="BH838"/>
  <c r="BG838"/>
  <c r="BF838"/>
  <c r="T838"/>
  <c r="R838"/>
  <c r="P838"/>
  <c r="BI835"/>
  <c r="BH835"/>
  <c r="BG835"/>
  <c r="BF835"/>
  <c r="T835"/>
  <c r="R835"/>
  <c r="P835"/>
  <c r="BI827"/>
  <c r="BH827"/>
  <c r="BG827"/>
  <c r="BF827"/>
  <c r="T827"/>
  <c r="R827"/>
  <c r="P827"/>
  <c r="BI821"/>
  <c r="BH821"/>
  <c r="BG821"/>
  <c r="BF821"/>
  <c r="T821"/>
  <c r="R821"/>
  <c r="P821"/>
  <c r="BI820"/>
  <c r="BH820"/>
  <c r="BG820"/>
  <c r="BF820"/>
  <c r="T820"/>
  <c r="R820"/>
  <c r="P820"/>
  <c r="BI817"/>
  <c r="BH817"/>
  <c r="BG817"/>
  <c r="BF817"/>
  <c r="T817"/>
  <c r="R817"/>
  <c r="P817"/>
  <c r="BI810"/>
  <c r="BH810"/>
  <c r="BG810"/>
  <c r="BF810"/>
  <c r="T810"/>
  <c r="R810"/>
  <c r="P810"/>
  <c r="BI804"/>
  <c r="BH804"/>
  <c r="BG804"/>
  <c r="BF804"/>
  <c r="T804"/>
  <c r="R804"/>
  <c r="P804"/>
  <c r="BI785"/>
  <c r="BH785"/>
  <c r="BG785"/>
  <c r="BF785"/>
  <c r="T785"/>
  <c r="R785"/>
  <c r="P785"/>
  <c r="BI779"/>
  <c r="BH779"/>
  <c r="BG779"/>
  <c r="BF779"/>
  <c r="T779"/>
  <c r="R779"/>
  <c r="P779"/>
  <c r="BI771"/>
  <c r="BH771"/>
  <c r="BG771"/>
  <c r="BF771"/>
  <c r="T771"/>
  <c r="R771"/>
  <c r="P771"/>
  <c r="BI763"/>
  <c r="BH763"/>
  <c r="BG763"/>
  <c r="BF763"/>
  <c r="T763"/>
  <c r="R763"/>
  <c r="P763"/>
  <c r="BI760"/>
  <c r="BH760"/>
  <c r="BG760"/>
  <c r="BF760"/>
  <c r="T760"/>
  <c r="R760"/>
  <c r="P760"/>
  <c r="BI746"/>
  <c r="BH746"/>
  <c r="BG746"/>
  <c r="BF746"/>
  <c r="T746"/>
  <c r="R746"/>
  <c r="P746"/>
  <c r="BI744"/>
  <c r="BH744"/>
  <c r="BG744"/>
  <c r="BF744"/>
  <c r="T744"/>
  <c r="R744"/>
  <c r="P744"/>
  <c r="BI738"/>
  <c r="BH738"/>
  <c r="BG738"/>
  <c r="BF738"/>
  <c r="T738"/>
  <c r="R738"/>
  <c r="P738"/>
  <c r="BI734"/>
  <c r="BH734"/>
  <c r="BG734"/>
  <c r="BF734"/>
  <c r="T734"/>
  <c r="R734"/>
  <c r="P734"/>
  <c r="BI731"/>
  <c r="BH731"/>
  <c r="BG731"/>
  <c r="BF731"/>
  <c r="T731"/>
  <c r="R731"/>
  <c r="P731"/>
  <c r="BI728"/>
  <c r="BH728"/>
  <c r="BG728"/>
  <c r="BF728"/>
  <c r="T728"/>
  <c r="R728"/>
  <c r="P728"/>
  <c r="BI723"/>
  <c r="BH723"/>
  <c r="BG723"/>
  <c r="BF723"/>
  <c r="T723"/>
  <c r="R723"/>
  <c r="P723"/>
  <c r="BI718"/>
  <c r="BH718"/>
  <c r="BG718"/>
  <c r="BF718"/>
  <c r="T718"/>
  <c r="R718"/>
  <c r="P718"/>
  <c r="BI713"/>
  <c r="BH713"/>
  <c r="BG713"/>
  <c r="BF713"/>
  <c r="T713"/>
  <c r="R713"/>
  <c r="P713"/>
  <c r="BI706"/>
  <c r="BH706"/>
  <c r="BG706"/>
  <c r="BF706"/>
  <c r="T706"/>
  <c r="R706"/>
  <c r="P706"/>
  <c r="BI701"/>
  <c r="BH701"/>
  <c r="BG701"/>
  <c r="BF701"/>
  <c r="T701"/>
  <c r="R701"/>
  <c r="P701"/>
  <c r="BI695"/>
  <c r="BH695"/>
  <c r="BG695"/>
  <c r="BF695"/>
  <c r="T695"/>
  <c r="R695"/>
  <c r="P695"/>
  <c r="BI686"/>
  <c r="BH686"/>
  <c r="BG686"/>
  <c r="BF686"/>
  <c r="T686"/>
  <c r="R686"/>
  <c r="P686"/>
  <c r="BI681"/>
  <c r="BH681"/>
  <c r="BG681"/>
  <c r="BF681"/>
  <c r="T681"/>
  <c r="R681"/>
  <c r="P681"/>
  <c r="BI675"/>
  <c r="BH675"/>
  <c r="BG675"/>
  <c r="BF675"/>
  <c r="T675"/>
  <c r="R675"/>
  <c r="P675"/>
  <c r="BI669"/>
  <c r="BH669"/>
  <c r="BG669"/>
  <c r="BF669"/>
  <c r="T669"/>
  <c r="R669"/>
  <c r="P669"/>
  <c r="BI660"/>
  <c r="BH660"/>
  <c r="BG660"/>
  <c r="BF660"/>
  <c r="T660"/>
  <c r="R660"/>
  <c r="P660"/>
  <c r="BI654"/>
  <c r="BH654"/>
  <c r="BG654"/>
  <c r="BF654"/>
  <c r="T654"/>
  <c r="R654"/>
  <c r="P654"/>
  <c r="BI645"/>
  <c r="BH645"/>
  <c r="BG645"/>
  <c r="BF645"/>
  <c r="T645"/>
  <c r="R645"/>
  <c r="P645"/>
  <c r="BI640"/>
  <c r="BH640"/>
  <c r="BG640"/>
  <c r="BF640"/>
  <c r="T640"/>
  <c r="R640"/>
  <c r="P640"/>
  <c r="BI632"/>
  <c r="BH632"/>
  <c r="BG632"/>
  <c r="BF632"/>
  <c r="T632"/>
  <c r="R632"/>
  <c r="P632"/>
  <c r="BI627"/>
  <c r="BH627"/>
  <c r="BG627"/>
  <c r="BF627"/>
  <c r="T627"/>
  <c r="T626"/>
  <c r="R627"/>
  <c r="R626"/>
  <c r="P627"/>
  <c r="P626"/>
  <c r="BI620"/>
  <c r="BH620"/>
  <c r="BG620"/>
  <c r="BF620"/>
  <c r="T620"/>
  <c r="R620"/>
  <c r="P620"/>
  <c r="BI611"/>
  <c r="BH611"/>
  <c r="BG611"/>
  <c r="BF611"/>
  <c r="T611"/>
  <c r="R611"/>
  <c r="P611"/>
  <c r="BI603"/>
  <c r="BH603"/>
  <c r="BG603"/>
  <c r="BF603"/>
  <c r="T603"/>
  <c r="R603"/>
  <c r="P603"/>
  <c r="BI596"/>
  <c r="BH596"/>
  <c r="BG596"/>
  <c r="BF596"/>
  <c r="T596"/>
  <c r="R596"/>
  <c r="P596"/>
  <c r="BI593"/>
  <c r="BH593"/>
  <c r="BG593"/>
  <c r="BF593"/>
  <c r="T593"/>
  <c r="R593"/>
  <c r="P593"/>
  <c r="BI587"/>
  <c r="BH587"/>
  <c r="BG587"/>
  <c r="BF587"/>
  <c r="T587"/>
  <c r="R587"/>
  <c r="P587"/>
  <c r="BI580"/>
  <c r="BH580"/>
  <c r="BG580"/>
  <c r="BF580"/>
  <c r="T580"/>
  <c r="R580"/>
  <c r="P580"/>
  <c r="BI574"/>
  <c r="BH574"/>
  <c r="BG574"/>
  <c r="BF574"/>
  <c r="T574"/>
  <c r="R574"/>
  <c r="P574"/>
  <c r="BI569"/>
  <c r="BH569"/>
  <c r="BG569"/>
  <c r="BF569"/>
  <c r="T569"/>
  <c r="R569"/>
  <c r="P569"/>
  <c r="BI554"/>
  <c r="BH554"/>
  <c r="BG554"/>
  <c r="BF554"/>
  <c r="T554"/>
  <c r="R554"/>
  <c r="P554"/>
  <c r="BI542"/>
  <c r="BH542"/>
  <c r="BG542"/>
  <c r="BF542"/>
  <c r="T542"/>
  <c r="R542"/>
  <c r="P542"/>
  <c r="BI533"/>
  <c r="BH533"/>
  <c r="BG533"/>
  <c r="BF533"/>
  <c r="T533"/>
  <c r="R533"/>
  <c r="P533"/>
  <c r="BI527"/>
  <c r="BH527"/>
  <c r="BG527"/>
  <c r="BF527"/>
  <c r="T527"/>
  <c r="R527"/>
  <c r="P527"/>
  <c r="BI521"/>
  <c r="BH521"/>
  <c r="BG521"/>
  <c r="BF521"/>
  <c r="T521"/>
  <c r="R521"/>
  <c r="P521"/>
  <c r="BI515"/>
  <c r="BH515"/>
  <c r="BG515"/>
  <c r="BF515"/>
  <c r="T515"/>
  <c r="R515"/>
  <c r="P515"/>
  <c r="BI509"/>
  <c r="BH509"/>
  <c r="BG509"/>
  <c r="BF509"/>
  <c r="T509"/>
  <c r="R509"/>
  <c r="P509"/>
  <c r="BI502"/>
  <c r="BH502"/>
  <c r="BG502"/>
  <c r="BF502"/>
  <c r="T502"/>
  <c r="R502"/>
  <c r="P502"/>
  <c r="BI489"/>
  <c r="BH489"/>
  <c r="BG489"/>
  <c r="BF489"/>
  <c r="T489"/>
  <c r="R489"/>
  <c r="P489"/>
  <c r="BI483"/>
  <c r="BH483"/>
  <c r="BG483"/>
  <c r="BF483"/>
  <c r="T483"/>
  <c r="R483"/>
  <c r="P483"/>
  <c r="BI480"/>
  <c r="BH480"/>
  <c r="BG480"/>
  <c r="BF480"/>
  <c r="T480"/>
  <c r="R480"/>
  <c r="P480"/>
  <c r="BI474"/>
  <c r="BH474"/>
  <c r="BG474"/>
  <c r="BF474"/>
  <c r="T474"/>
  <c r="R474"/>
  <c r="P474"/>
  <c r="BI471"/>
  <c r="BH471"/>
  <c r="BG471"/>
  <c r="BF471"/>
  <c r="T471"/>
  <c r="R471"/>
  <c r="P471"/>
  <c r="BI466"/>
  <c r="BH466"/>
  <c r="BG466"/>
  <c r="BF466"/>
  <c r="T466"/>
  <c r="R466"/>
  <c r="P466"/>
  <c r="BI461"/>
  <c r="BH461"/>
  <c r="BG461"/>
  <c r="BF461"/>
  <c r="T461"/>
  <c r="R461"/>
  <c r="P461"/>
  <c r="BI457"/>
  <c r="BH457"/>
  <c r="BG457"/>
  <c r="BF457"/>
  <c r="T457"/>
  <c r="R457"/>
  <c r="P457"/>
  <c r="BI451"/>
  <c r="BH451"/>
  <c r="BG451"/>
  <c r="BF451"/>
  <c r="T451"/>
  <c r="R451"/>
  <c r="P451"/>
  <c r="BI446"/>
  <c r="BH446"/>
  <c r="BG446"/>
  <c r="BF446"/>
  <c r="T446"/>
  <c r="R446"/>
  <c r="P446"/>
  <c r="BI440"/>
  <c r="BH440"/>
  <c r="BG440"/>
  <c r="BF440"/>
  <c r="T440"/>
  <c r="R440"/>
  <c r="P440"/>
  <c r="BI421"/>
  <c r="BH421"/>
  <c r="BG421"/>
  <c r="BF421"/>
  <c r="T421"/>
  <c r="R421"/>
  <c r="P421"/>
  <c r="BI416"/>
  <c r="BH416"/>
  <c r="BG416"/>
  <c r="BF416"/>
  <c r="T416"/>
  <c r="R416"/>
  <c r="P416"/>
  <c r="BI410"/>
  <c r="BH410"/>
  <c r="BG410"/>
  <c r="BF410"/>
  <c r="T410"/>
  <c r="R410"/>
  <c r="P410"/>
  <c r="BI406"/>
  <c r="BH406"/>
  <c r="BG406"/>
  <c r="BF406"/>
  <c r="T406"/>
  <c r="R406"/>
  <c r="P406"/>
  <c r="BI400"/>
  <c r="BH400"/>
  <c r="BG400"/>
  <c r="BF400"/>
  <c r="T400"/>
  <c r="R400"/>
  <c r="P400"/>
  <c r="BI381"/>
  <c r="BH381"/>
  <c r="BG381"/>
  <c r="BF381"/>
  <c r="T381"/>
  <c r="R381"/>
  <c r="P381"/>
  <c r="BI376"/>
  <c r="BH376"/>
  <c r="BG376"/>
  <c r="BF376"/>
  <c r="T376"/>
  <c r="R376"/>
  <c r="P376"/>
  <c r="BI366"/>
  <c r="BH366"/>
  <c r="BG366"/>
  <c r="BF366"/>
  <c r="T366"/>
  <c r="R366"/>
  <c r="P366"/>
  <c r="BI358"/>
  <c r="BH358"/>
  <c r="BG358"/>
  <c r="BF358"/>
  <c r="T358"/>
  <c r="R358"/>
  <c r="P358"/>
  <c r="BI352"/>
  <c r="BH352"/>
  <c r="BG352"/>
  <c r="BF352"/>
  <c r="T352"/>
  <c r="R352"/>
  <c r="P352"/>
  <c r="BI344"/>
  <c r="BH344"/>
  <c r="BG344"/>
  <c r="BF344"/>
  <c r="T344"/>
  <c r="R344"/>
  <c r="P344"/>
  <c r="BI338"/>
  <c r="BH338"/>
  <c r="BG338"/>
  <c r="BF338"/>
  <c r="T338"/>
  <c r="R338"/>
  <c r="P338"/>
  <c r="BI332"/>
  <c r="BH332"/>
  <c r="BG332"/>
  <c r="BF332"/>
  <c r="T332"/>
  <c r="R332"/>
  <c r="P332"/>
  <c r="BI325"/>
  <c r="BH325"/>
  <c r="BG325"/>
  <c r="BF325"/>
  <c r="T325"/>
  <c r="R325"/>
  <c r="P325"/>
  <c r="BI311"/>
  <c r="BH311"/>
  <c r="BG311"/>
  <c r="BF311"/>
  <c r="T311"/>
  <c r="R311"/>
  <c r="P311"/>
  <c r="BI306"/>
  <c r="BH306"/>
  <c r="BG306"/>
  <c r="BF306"/>
  <c r="T306"/>
  <c r="R306"/>
  <c r="P306"/>
  <c r="BI297"/>
  <c r="BH297"/>
  <c r="BG297"/>
  <c r="BF297"/>
  <c r="T297"/>
  <c r="R297"/>
  <c r="P297"/>
  <c r="BI289"/>
  <c r="BH289"/>
  <c r="BG289"/>
  <c r="BF289"/>
  <c r="T289"/>
  <c r="R289"/>
  <c r="P289"/>
  <c r="BI283"/>
  <c r="BH283"/>
  <c r="BG283"/>
  <c r="BF283"/>
  <c r="T283"/>
  <c r="R283"/>
  <c r="P283"/>
  <c r="BI278"/>
  <c r="BH278"/>
  <c r="BG278"/>
  <c r="BF278"/>
  <c r="T278"/>
  <c r="R278"/>
  <c r="P278"/>
  <c r="BI273"/>
  <c r="BH273"/>
  <c r="BG273"/>
  <c r="BF273"/>
  <c r="T273"/>
  <c r="R273"/>
  <c r="P273"/>
  <c r="BI266"/>
  <c r="BH266"/>
  <c r="BG266"/>
  <c r="BF266"/>
  <c r="T266"/>
  <c r="R266"/>
  <c r="P266"/>
  <c r="BI260"/>
  <c r="BH260"/>
  <c r="BG260"/>
  <c r="BF260"/>
  <c r="T260"/>
  <c r="R260"/>
  <c r="P260"/>
  <c r="BI255"/>
  <c r="BH255"/>
  <c r="BG255"/>
  <c r="BF255"/>
  <c r="T255"/>
  <c r="R255"/>
  <c r="P255"/>
  <c r="BI251"/>
  <c r="BH251"/>
  <c r="BG251"/>
  <c r="BF251"/>
  <c r="T251"/>
  <c r="R251"/>
  <c r="P251"/>
  <c r="BI246"/>
  <c r="BH246"/>
  <c r="BG246"/>
  <c r="BF246"/>
  <c r="T246"/>
  <c r="R246"/>
  <c r="P246"/>
  <c r="BI236"/>
  <c r="BH236"/>
  <c r="BG236"/>
  <c r="BF236"/>
  <c r="T236"/>
  <c r="R236"/>
  <c r="P236"/>
  <c r="BI231"/>
  <c r="BH231"/>
  <c r="BG231"/>
  <c r="BF231"/>
  <c r="T231"/>
  <c r="R231"/>
  <c r="P231"/>
  <c r="BI221"/>
  <c r="BH221"/>
  <c r="BG221"/>
  <c r="BF221"/>
  <c r="T221"/>
  <c r="R221"/>
  <c r="P221"/>
  <c r="BI217"/>
  <c r="BH217"/>
  <c r="BG217"/>
  <c r="BF217"/>
  <c r="T217"/>
  <c r="R217"/>
  <c r="P217"/>
  <c r="BI208"/>
  <c r="BH208"/>
  <c r="BG208"/>
  <c r="BF208"/>
  <c r="T208"/>
  <c r="R208"/>
  <c r="P208"/>
  <c r="BI199"/>
  <c r="BH199"/>
  <c r="BG199"/>
  <c r="BF199"/>
  <c r="T199"/>
  <c r="R199"/>
  <c r="P199"/>
  <c r="BI193"/>
  <c r="BH193"/>
  <c r="BG193"/>
  <c r="BF193"/>
  <c r="T193"/>
  <c r="R193"/>
  <c r="P193"/>
  <c r="BI180"/>
  <c r="BH180"/>
  <c r="BG180"/>
  <c r="BF180"/>
  <c r="T180"/>
  <c r="R180"/>
  <c r="P180"/>
  <c r="BI174"/>
  <c r="BH174"/>
  <c r="BG174"/>
  <c r="BF174"/>
  <c r="T174"/>
  <c r="R174"/>
  <c r="P174"/>
  <c r="BI168"/>
  <c r="BH168"/>
  <c r="BG168"/>
  <c r="BF168"/>
  <c r="T168"/>
  <c r="R168"/>
  <c r="P168"/>
  <c r="BI159"/>
  <c r="BH159"/>
  <c r="BG159"/>
  <c r="BF159"/>
  <c r="T159"/>
  <c r="R159"/>
  <c r="P159"/>
  <c r="BI153"/>
  <c r="BH153"/>
  <c r="BG153"/>
  <c r="BF153"/>
  <c r="T153"/>
  <c r="R153"/>
  <c r="P153"/>
  <c r="BI144"/>
  <c r="BH144"/>
  <c r="BG144"/>
  <c r="BF144"/>
  <c r="T144"/>
  <c r="R144"/>
  <c r="P144"/>
  <c r="BI139"/>
  <c r="BH139"/>
  <c r="BG139"/>
  <c r="BF139"/>
  <c r="T139"/>
  <c r="R139"/>
  <c r="P139"/>
  <c r="BI131"/>
  <c r="BH131"/>
  <c r="BG131"/>
  <c r="BF131"/>
  <c r="T131"/>
  <c r="R131"/>
  <c r="P131"/>
  <c r="J125"/>
  <c r="F125"/>
  <c r="F123"/>
  <c r="E121"/>
  <c r="J92"/>
  <c r="F92"/>
  <c r="F90"/>
  <c r="E88"/>
  <c r="J26"/>
  <c r="E26"/>
  <c r="J93"/>
  <c r="J25"/>
  <c r="J20"/>
  <c r="E20"/>
  <c r="F126"/>
  <c r="J19"/>
  <c r="J14"/>
  <c r="J90"/>
  <c r="E7"/>
  <c r="E117"/>
  <c i="12" r="J39"/>
  <c r="J38"/>
  <c i="1" r="AY107"/>
  <c i="12" r="J37"/>
  <c i="1" r="AX107"/>
  <c i="12" r="BI365"/>
  <c r="BH365"/>
  <c r="BG365"/>
  <c r="BF365"/>
  <c r="T365"/>
  <c r="R365"/>
  <c r="P365"/>
  <c r="BI362"/>
  <c r="BH362"/>
  <c r="BG362"/>
  <c r="BF362"/>
  <c r="T362"/>
  <c r="R362"/>
  <c r="P362"/>
  <c r="BI358"/>
  <c r="BH358"/>
  <c r="BG358"/>
  <c r="BF358"/>
  <c r="T358"/>
  <c r="T357"/>
  <c r="R358"/>
  <c r="R357"/>
  <c r="P358"/>
  <c r="P357"/>
  <c r="BI354"/>
  <c r="BH354"/>
  <c r="BG354"/>
  <c r="BF354"/>
  <c r="T354"/>
  <c r="R354"/>
  <c r="P354"/>
  <c r="BI352"/>
  <c r="BH352"/>
  <c r="BG352"/>
  <c r="BF352"/>
  <c r="T352"/>
  <c r="R352"/>
  <c r="P352"/>
  <c r="BI348"/>
  <c r="BH348"/>
  <c r="BG348"/>
  <c r="BF348"/>
  <c r="T348"/>
  <c r="R348"/>
  <c r="P348"/>
  <c r="BI346"/>
  <c r="BH346"/>
  <c r="BG346"/>
  <c r="BF346"/>
  <c r="T346"/>
  <c r="R346"/>
  <c r="P346"/>
  <c r="BI345"/>
  <c r="BH345"/>
  <c r="BG345"/>
  <c r="BF345"/>
  <c r="T345"/>
  <c r="R345"/>
  <c r="P345"/>
  <c r="BI342"/>
  <c r="BH342"/>
  <c r="BG342"/>
  <c r="BF342"/>
  <c r="T342"/>
  <c r="R342"/>
  <c r="P342"/>
  <c r="BI341"/>
  <c r="BH341"/>
  <c r="BG341"/>
  <c r="BF341"/>
  <c r="T341"/>
  <c r="R341"/>
  <c r="P341"/>
  <c r="BI340"/>
  <c r="BH340"/>
  <c r="BG340"/>
  <c r="BF340"/>
  <c r="T340"/>
  <c r="R340"/>
  <c r="P340"/>
  <c r="BI339"/>
  <c r="BH339"/>
  <c r="BG339"/>
  <c r="BF339"/>
  <c r="T339"/>
  <c r="R339"/>
  <c r="P339"/>
  <c r="BI335"/>
  <c r="BH335"/>
  <c r="BG335"/>
  <c r="BF335"/>
  <c r="T335"/>
  <c r="R335"/>
  <c r="P335"/>
  <c r="BI331"/>
  <c r="BH331"/>
  <c r="BG331"/>
  <c r="BF331"/>
  <c r="T331"/>
  <c r="R331"/>
  <c r="P331"/>
  <c r="BI328"/>
  <c r="BH328"/>
  <c r="BG328"/>
  <c r="BF328"/>
  <c r="T328"/>
  <c r="R328"/>
  <c r="P328"/>
  <c r="BI323"/>
  <c r="BH323"/>
  <c r="BG323"/>
  <c r="BF323"/>
  <c r="T323"/>
  <c r="R323"/>
  <c r="P323"/>
  <c r="BI322"/>
  <c r="BH322"/>
  <c r="BG322"/>
  <c r="BF322"/>
  <c r="T322"/>
  <c r="R322"/>
  <c r="P322"/>
  <c r="BI318"/>
  <c r="BH318"/>
  <c r="BG318"/>
  <c r="BF318"/>
  <c r="T318"/>
  <c r="R318"/>
  <c r="P318"/>
  <c r="BI314"/>
  <c r="BH314"/>
  <c r="BG314"/>
  <c r="BF314"/>
  <c r="T314"/>
  <c r="R314"/>
  <c r="P314"/>
  <c r="BI309"/>
  <c r="BH309"/>
  <c r="BG309"/>
  <c r="BF309"/>
  <c r="T309"/>
  <c r="R309"/>
  <c r="P309"/>
  <c r="BI308"/>
  <c r="BH308"/>
  <c r="BG308"/>
  <c r="BF308"/>
  <c r="T308"/>
  <c r="R308"/>
  <c r="P308"/>
  <c r="BI304"/>
  <c r="BH304"/>
  <c r="BG304"/>
  <c r="BF304"/>
  <c r="T304"/>
  <c r="R304"/>
  <c r="P304"/>
  <c r="BI300"/>
  <c r="BH300"/>
  <c r="BG300"/>
  <c r="BF300"/>
  <c r="T300"/>
  <c r="R300"/>
  <c r="P300"/>
  <c r="BI296"/>
  <c r="BH296"/>
  <c r="BG296"/>
  <c r="BF296"/>
  <c r="T296"/>
  <c r="R296"/>
  <c r="P296"/>
  <c r="BI294"/>
  <c r="BH294"/>
  <c r="BG294"/>
  <c r="BF294"/>
  <c r="T294"/>
  <c r="R294"/>
  <c r="P294"/>
  <c r="BI293"/>
  <c r="BH293"/>
  <c r="BG293"/>
  <c r="BF293"/>
  <c r="T293"/>
  <c r="R293"/>
  <c r="P293"/>
  <c r="BI289"/>
  <c r="BH289"/>
  <c r="BG289"/>
  <c r="BF289"/>
  <c r="T289"/>
  <c r="R289"/>
  <c r="P289"/>
  <c r="BI288"/>
  <c r="BH288"/>
  <c r="BG288"/>
  <c r="BF288"/>
  <c r="T288"/>
  <c r="R288"/>
  <c r="P288"/>
  <c r="BI284"/>
  <c r="BH284"/>
  <c r="BG284"/>
  <c r="BF284"/>
  <c r="T284"/>
  <c r="R284"/>
  <c r="P284"/>
  <c r="BI283"/>
  <c r="BH283"/>
  <c r="BG283"/>
  <c r="BF283"/>
  <c r="T283"/>
  <c r="R283"/>
  <c r="P283"/>
  <c r="BI279"/>
  <c r="BH279"/>
  <c r="BG279"/>
  <c r="BF279"/>
  <c r="T279"/>
  <c r="R279"/>
  <c r="P279"/>
  <c r="BI278"/>
  <c r="BH278"/>
  <c r="BG278"/>
  <c r="BF278"/>
  <c r="T278"/>
  <c r="R278"/>
  <c r="P278"/>
  <c r="BI274"/>
  <c r="BH274"/>
  <c r="BG274"/>
  <c r="BF274"/>
  <c r="T274"/>
  <c r="R274"/>
  <c r="P274"/>
  <c r="BI273"/>
  <c r="BH273"/>
  <c r="BG273"/>
  <c r="BF273"/>
  <c r="T273"/>
  <c r="R273"/>
  <c r="P273"/>
  <c r="BI269"/>
  <c r="BH269"/>
  <c r="BG269"/>
  <c r="BF269"/>
  <c r="T269"/>
  <c r="R269"/>
  <c r="P269"/>
  <c r="BI268"/>
  <c r="BH268"/>
  <c r="BG268"/>
  <c r="BF268"/>
  <c r="T268"/>
  <c r="R268"/>
  <c r="P268"/>
  <c r="BI264"/>
  <c r="BH264"/>
  <c r="BG264"/>
  <c r="BF264"/>
  <c r="T264"/>
  <c r="R264"/>
  <c r="P264"/>
  <c r="BI263"/>
  <c r="BH263"/>
  <c r="BG263"/>
  <c r="BF263"/>
  <c r="T263"/>
  <c r="R263"/>
  <c r="P263"/>
  <c r="BI259"/>
  <c r="BH259"/>
  <c r="BG259"/>
  <c r="BF259"/>
  <c r="T259"/>
  <c r="R259"/>
  <c r="P259"/>
  <c r="BI258"/>
  <c r="BH258"/>
  <c r="BG258"/>
  <c r="BF258"/>
  <c r="T258"/>
  <c r="R258"/>
  <c r="P258"/>
  <c r="BI254"/>
  <c r="BH254"/>
  <c r="BG254"/>
  <c r="BF254"/>
  <c r="T254"/>
  <c r="R254"/>
  <c r="P254"/>
  <c r="BI253"/>
  <c r="BH253"/>
  <c r="BG253"/>
  <c r="BF253"/>
  <c r="T253"/>
  <c r="R253"/>
  <c r="P253"/>
  <c r="BI249"/>
  <c r="BH249"/>
  <c r="BG249"/>
  <c r="BF249"/>
  <c r="T249"/>
  <c r="R249"/>
  <c r="P249"/>
  <c r="BI248"/>
  <c r="BH248"/>
  <c r="BG248"/>
  <c r="BF248"/>
  <c r="T248"/>
  <c r="R248"/>
  <c r="P248"/>
  <c r="BI244"/>
  <c r="BH244"/>
  <c r="BG244"/>
  <c r="BF244"/>
  <c r="T244"/>
  <c r="R244"/>
  <c r="P244"/>
  <c r="BI243"/>
  <c r="BH243"/>
  <c r="BG243"/>
  <c r="BF243"/>
  <c r="T243"/>
  <c r="R243"/>
  <c r="P243"/>
  <c r="BI239"/>
  <c r="BH239"/>
  <c r="BG239"/>
  <c r="BF239"/>
  <c r="T239"/>
  <c r="R239"/>
  <c r="P239"/>
  <c r="BI238"/>
  <c r="BH238"/>
  <c r="BG238"/>
  <c r="BF238"/>
  <c r="T238"/>
  <c r="R238"/>
  <c r="P238"/>
  <c r="BI235"/>
  <c r="BH235"/>
  <c r="BG235"/>
  <c r="BF235"/>
  <c r="T235"/>
  <c r="R235"/>
  <c r="P235"/>
  <c r="BI234"/>
  <c r="BH234"/>
  <c r="BG234"/>
  <c r="BF234"/>
  <c r="T234"/>
  <c r="R234"/>
  <c r="P234"/>
  <c r="BI231"/>
  <c r="BH231"/>
  <c r="BG231"/>
  <c r="BF231"/>
  <c r="T231"/>
  <c r="R231"/>
  <c r="P231"/>
  <c r="BI230"/>
  <c r="BH230"/>
  <c r="BG230"/>
  <c r="BF230"/>
  <c r="T230"/>
  <c r="R230"/>
  <c r="P230"/>
  <c r="BI227"/>
  <c r="BH227"/>
  <c r="BG227"/>
  <c r="BF227"/>
  <c r="T227"/>
  <c r="R227"/>
  <c r="P227"/>
  <c r="BI226"/>
  <c r="BH226"/>
  <c r="BG226"/>
  <c r="BF226"/>
  <c r="T226"/>
  <c r="R226"/>
  <c r="P226"/>
  <c r="BI223"/>
  <c r="BH223"/>
  <c r="BG223"/>
  <c r="BF223"/>
  <c r="T223"/>
  <c r="R223"/>
  <c r="P223"/>
  <c r="BI218"/>
  <c r="BH218"/>
  <c r="BG218"/>
  <c r="BF218"/>
  <c r="T218"/>
  <c r="R218"/>
  <c r="P218"/>
  <c r="BI214"/>
  <c r="BH214"/>
  <c r="BG214"/>
  <c r="BF214"/>
  <c r="T214"/>
  <c r="R214"/>
  <c r="P214"/>
  <c r="BI210"/>
  <c r="BH210"/>
  <c r="BG210"/>
  <c r="BF210"/>
  <c r="T210"/>
  <c r="R210"/>
  <c r="P210"/>
  <c r="BI209"/>
  <c r="BH209"/>
  <c r="BG209"/>
  <c r="BF209"/>
  <c r="T209"/>
  <c r="R209"/>
  <c r="P209"/>
  <c r="BI207"/>
  <c r="BH207"/>
  <c r="BG207"/>
  <c r="BF207"/>
  <c r="T207"/>
  <c r="R207"/>
  <c r="P207"/>
  <c r="BI204"/>
  <c r="BH204"/>
  <c r="BG204"/>
  <c r="BF204"/>
  <c r="T204"/>
  <c r="R204"/>
  <c r="P204"/>
  <c r="BI200"/>
  <c r="BH200"/>
  <c r="BG200"/>
  <c r="BF200"/>
  <c r="T200"/>
  <c r="R200"/>
  <c r="P200"/>
  <c r="BI195"/>
  <c r="BH195"/>
  <c r="BG195"/>
  <c r="BF195"/>
  <c r="T195"/>
  <c r="R195"/>
  <c r="P195"/>
  <c r="BI191"/>
  <c r="BH191"/>
  <c r="BG191"/>
  <c r="BF191"/>
  <c r="T191"/>
  <c r="R191"/>
  <c r="P191"/>
  <c r="BI187"/>
  <c r="BH187"/>
  <c r="BG187"/>
  <c r="BF187"/>
  <c r="T187"/>
  <c r="R187"/>
  <c r="P187"/>
  <c r="BI183"/>
  <c r="BH183"/>
  <c r="BG183"/>
  <c r="BF183"/>
  <c r="T183"/>
  <c r="R183"/>
  <c r="P183"/>
  <c r="BI179"/>
  <c r="BH179"/>
  <c r="BG179"/>
  <c r="BF179"/>
  <c r="T179"/>
  <c r="R179"/>
  <c r="P179"/>
  <c r="BI174"/>
  <c r="BH174"/>
  <c r="BG174"/>
  <c r="BF174"/>
  <c r="T174"/>
  <c r="R174"/>
  <c r="P174"/>
  <c r="BI170"/>
  <c r="BH170"/>
  <c r="BG170"/>
  <c r="BF170"/>
  <c r="T170"/>
  <c r="R170"/>
  <c r="P170"/>
  <c r="BI166"/>
  <c r="BH166"/>
  <c r="BG166"/>
  <c r="BF166"/>
  <c r="T166"/>
  <c r="R166"/>
  <c r="P166"/>
  <c r="BI162"/>
  <c r="BH162"/>
  <c r="BG162"/>
  <c r="BF162"/>
  <c r="T162"/>
  <c r="R162"/>
  <c r="P162"/>
  <c r="BI158"/>
  <c r="BH158"/>
  <c r="BG158"/>
  <c r="BF158"/>
  <c r="T158"/>
  <c r="R158"/>
  <c r="P158"/>
  <c r="BI154"/>
  <c r="BH154"/>
  <c r="BG154"/>
  <c r="BF154"/>
  <c r="T154"/>
  <c r="R154"/>
  <c r="P154"/>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J129"/>
  <c r="J128"/>
  <c r="F128"/>
  <c r="F126"/>
  <c r="E124"/>
  <c r="J94"/>
  <c r="J93"/>
  <c r="F93"/>
  <c r="F91"/>
  <c r="E89"/>
  <c r="J20"/>
  <c r="E20"/>
  <c r="F129"/>
  <c r="J19"/>
  <c r="J14"/>
  <c r="J91"/>
  <c r="E7"/>
  <c r="E120"/>
  <c i="11" r="J39"/>
  <c r="J38"/>
  <c i="1" r="AY106"/>
  <c i="11" r="J37"/>
  <c i="1" r="AX106"/>
  <c i="11" r="BI991"/>
  <c r="BH991"/>
  <c r="BG991"/>
  <c r="BF991"/>
  <c r="T991"/>
  <c r="R991"/>
  <c r="P991"/>
  <c r="BI988"/>
  <c r="BH988"/>
  <c r="BG988"/>
  <c r="BF988"/>
  <c r="T988"/>
  <c r="R988"/>
  <c r="P988"/>
  <c r="BI981"/>
  <c r="BH981"/>
  <c r="BG981"/>
  <c r="BF981"/>
  <c r="T981"/>
  <c r="R981"/>
  <c r="P981"/>
  <c r="BI975"/>
  <c r="BH975"/>
  <c r="BG975"/>
  <c r="BF975"/>
  <c r="T975"/>
  <c r="R975"/>
  <c r="P975"/>
  <c r="BI969"/>
  <c r="BH969"/>
  <c r="BG969"/>
  <c r="BF969"/>
  <c r="T969"/>
  <c r="R969"/>
  <c r="P969"/>
  <c r="BI961"/>
  <c r="BH961"/>
  <c r="BG961"/>
  <c r="BF961"/>
  <c r="T961"/>
  <c r="R961"/>
  <c r="P961"/>
  <c r="BI955"/>
  <c r="BH955"/>
  <c r="BG955"/>
  <c r="BF955"/>
  <c r="T955"/>
  <c r="R955"/>
  <c r="P955"/>
  <c r="BI949"/>
  <c r="BH949"/>
  <c r="BG949"/>
  <c r="BF949"/>
  <c r="T949"/>
  <c r="R949"/>
  <c r="P949"/>
  <c r="BI943"/>
  <c r="BH943"/>
  <c r="BG943"/>
  <c r="BF943"/>
  <c r="T943"/>
  <c r="R943"/>
  <c r="P943"/>
  <c r="BI933"/>
  <c r="BH933"/>
  <c r="BG933"/>
  <c r="BF933"/>
  <c r="T933"/>
  <c r="R933"/>
  <c r="P933"/>
  <c r="BI926"/>
  <c r="BH926"/>
  <c r="BG926"/>
  <c r="BF926"/>
  <c r="T926"/>
  <c r="R926"/>
  <c r="P926"/>
  <c r="BI919"/>
  <c r="BH919"/>
  <c r="BG919"/>
  <c r="BF919"/>
  <c r="T919"/>
  <c r="R919"/>
  <c r="P919"/>
  <c r="BI904"/>
  <c r="BH904"/>
  <c r="BG904"/>
  <c r="BF904"/>
  <c r="T904"/>
  <c r="R904"/>
  <c r="P904"/>
  <c r="BI896"/>
  <c r="BH896"/>
  <c r="BG896"/>
  <c r="BF896"/>
  <c r="T896"/>
  <c r="R896"/>
  <c r="P896"/>
  <c r="BI888"/>
  <c r="BH888"/>
  <c r="BG888"/>
  <c r="BF888"/>
  <c r="T888"/>
  <c r="R888"/>
  <c r="P888"/>
  <c r="BI880"/>
  <c r="BH880"/>
  <c r="BG880"/>
  <c r="BF880"/>
  <c r="T880"/>
  <c r="R880"/>
  <c r="P880"/>
  <c r="BI877"/>
  <c r="BH877"/>
  <c r="BG877"/>
  <c r="BF877"/>
  <c r="T877"/>
  <c r="R877"/>
  <c r="P877"/>
  <c r="BI867"/>
  <c r="BH867"/>
  <c r="BG867"/>
  <c r="BF867"/>
  <c r="T867"/>
  <c r="R867"/>
  <c r="P867"/>
  <c r="BI863"/>
  <c r="BH863"/>
  <c r="BG863"/>
  <c r="BF863"/>
  <c r="T863"/>
  <c r="R863"/>
  <c r="P863"/>
  <c r="BI857"/>
  <c r="BH857"/>
  <c r="BG857"/>
  <c r="BF857"/>
  <c r="T857"/>
  <c r="R857"/>
  <c r="P857"/>
  <c r="BI855"/>
  <c r="BH855"/>
  <c r="BG855"/>
  <c r="BF855"/>
  <c r="T855"/>
  <c r="R855"/>
  <c r="P855"/>
  <c r="BI854"/>
  <c r="BH854"/>
  <c r="BG854"/>
  <c r="BF854"/>
  <c r="T854"/>
  <c r="R854"/>
  <c r="P854"/>
  <c r="BI853"/>
  <c r="BH853"/>
  <c r="BG853"/>
  <c r="BF853"/>
  <c r="T853"/>
  <c r="R853"/>
  <c r="P853"/>
  <c r="BI852"/>
  <c r="BH852"/>
  <c r="BG852"/>
  <c r="BF852"/>
  <c r="T852"/>
  <c r="R852"/>
  <c r="P852"/>
  <c r="BI849"/>
  <c r="BH849"/>
  <c r="BG849"/>
  <c r="BF849"/>
  <c r="T849"/>
  <c r="R849"/>
  <c r="P849"/>
  <c r="BI848"/>
  <c r="BH848"/>
  <c r="BG848"/>
  <c r="BF848"/>
  <c r="T848"/>
  <c r="R848"/>
  <c r="P848"/>
  <c r="BI842"/>
  <c r="BH842"/>
  <c r="BG842"/>
  <c r="BF842"/>
  <c r="T842"/>
  <c r="R842"/>
  <c r="P842"/>
  <c r="BI837"/>
  <c r="BH837"/>
  <c r="BG837"/>
  <c r="BF837"/>
  <c r="T837"/>
  <c r="R837"/>
  <c r="P837"/>
  <c r="BI834"/>
  <c r="BH834"/>
  <c r="BG834"/>
  <c r="BF834"/>
  <c r="T834"/>
  <c r="R834"/>
  <c r="P834"/>
  <c r="BI831"/>
  <c r="BH831"/>
  <c r="BG831"/>
  <c r="BF831"/>
  <c r="T831"/>
  <c r="R831"/>
  <c r="P831"/>
  <c r="BI826"/>
  <c r="BH826"/>
  <c r="BG826"/>
  <c r="BF826"/>
  <c r="T826"/>
  <c r="R826"/>
  <c r="P826"/>
  <c r="BI821"/>
  <c r="BH821"/>
  <c r="BG821"/>
  <c r="BF821"/>
  <c r="T821"/>
  <c r="R821"/>
  <c r="P821"/>
  <c r="BI817"/>
  <c r="BH817"/>
  <c r="BG817"/>
  <c r="BF817"/>
  <c r="T817"/>
  <c r="R817"/>
  <c r="P817"/>
  <c r="BI810"/>
  <c r="BH810"/>
  <c r="BG810"/>
  <c r="BF810"/>
  <c r="T810"/>
  <c r="R810"/>
  <c r="P810"/>
  <c r="BI797"/>
  <c r="BH797"/>
  <c r="BG797"/>
  <c r="BF797"/>
  <c r="T797"/>
  <c r="R797"/>
  <c r="P797"/>
  <c r="BI790"/>
  <c r="BH790"/>
  <c r="BG790"/>
  <c r="BF790"/>
  <c r="T790"/>
  <c r="R790"/>
  <c r="P790"/>
  <c r="BI784"/>
  <c r="BH784"/>
  <c r="BG784"/>
  <c r="BF784"/>
  <c r="T784"/>
  <c r="R784"/>
  <c r="P784"/>
  <c r="BI782"/>
  <c r="BH782"/>
  <c r="BG782"/>
  <c r="BF782"/>
  <c r="T782"/>
  <c r="R782"/>
  <c r="P782"/>
  <c r="BI777"/>
  <c r="BH777"/>
  <c r="BG777"/>
  <c r="BF777"/>
  <c r="T777"/>
  <c r="R777"/>
  <c r="P777"/>
  <c r="BI770"/>
  <c r="BH770"/>
  <c r="BG770"/>
  <c r="BF770"/>
  <c r="T770"/>
  <c r="R770"/>
  <c r="P770"/>
  <c r="BI761"/>
  <c r="BH761"/>
  <c r="BG761"/>
  <c r="BF761"/>
  <c r="T761"/>
  <c r="R761"/>
  <c r="P761"/>
  <c r="BI756"/>
  <c r="BH756"/>
  <c r="BG756"/>
  <c r="BF756"/>
  <c r="T756"/>
  <c r="R756"/>
  <c r="P756"/>
  <c r="BI750"/>
  <c r="BH750"/>
  <c r="BG750"/>
  <c r="BF750"/>
  <c r="T750"/>
  <c r="R750"/>
  <c r="P750"/>
  <c r="BI744"/>
  <c r="BH744"/>
  <c r="BG744"/>
  <c r="BF744"/>
  <c r="T744"/>
  <c r="R744"/>
  <c r="P744"/>
  <c r="BI738"/>
  <c r="BH738"/>
  <c r="BG738"/>
  <c r="BF738"/>
  <c r="T738"/>
  <c r="R738"/>
  <c r="P738"/>
  <c r="BI732"/>
  <c r="BH732"/>
  <c r="BG732"/>
  <c r="BF732"/>
  <c r="T732"/>
  <c r="R732"/>
  <c r="P732"/>
  <c r="BI726"/>
  <c r="BH726"/>
  <c r="BG726"/>
  <c r="BF726"/>
  <c r="T726"/>
  <c r="R726"/>
  <c r="P726"/>
  <c r="BI721"/>
  <c r="BH721"/>
  <c r="BG721"/>
  <c r="BF721"/>
  <c r="T721"/>
  <c r="R721"/>
  <c r="P721"/>
  <c r="BI715"/>
  <c r="BH715"/>
  <c r="BG715"/>
  <c r="BF715"/>
  <c r="T715"/>
  <c r="R715"/>
  <c r="P715"/>
  <c r="BI710"/>
  <c r="BH710"/>
  <c r="BG710"/>
  <c r="BF710"/>
  <c r="T710"/>
  <c r="T709"/>
  <c r="R710"/>
  <c r="R709"/>
  <c r="P710"/>
  <c r="P709"/>
  <c r="BI708"/>
  <c r="BH708"/>
  <c r="BG708"/>
  <c r="BF708"/>
  <c r="T708"/>
  <c r="R708"/>
  <c r="P708"/>
  <c r="BI702"/>
  <c r="BH702"/>
  <c r="BG702"/>
  <c r="BF702"/>
  <c r="T702"/>
  <c r="R702"/>
  <c r="P702"/>
  <c r="BI696"/>
  <c r="BH696"/>
  <c r="BG696"/>
  <c r="BF696"/>
  <c r="T696"/>
  <c r="R696"/>
  <c r="P696"/>
  <c r="BI690"/>
  <c r="BH690"/>
  <c r="BG690"/>
  <c r="BF690"/>
  <c r="T690"/>
  <c r="R690"/>
  <c r="P690"/>
  <c r="BI677"/>
  <c r="BH677"/>
  <c r="BG677"/>
  <c r="BF677"/>
  <c r="T677"/>
  <c r="R677"/>
  <c r="P677"/>
  <c r="BI663"/>
  <c r="BH663"/>
  <c r="BG663"/>
  <c r="BF663"/>
  <c r="T663"/>
  <c r="R663"/>
  <c r="P663"/>
  <c r="BI650"/>
  <c r="BH650"/>
  <c r="BG650"/>
  <c r="BF650"/>
  <c r="T650"/>
  <c r="R650"/>
  <c r="P650"/>
  <c r="BI642"/>
  <c r="BH642"/>
  <c r="BG642"/>
  <c r="BF642"/>
  <c r="T642"/>
  <c r="R642"/>
  <c r="P642"/>
  <c r="BI633"/>
  <c r="BH633"/>
  <c r="BG633"/>
  <c r="BF633"/>
  <c r="T633"/>
  <c r="R633"/>
  <c r="P633"/>
  <c r="BI622"/>
  <c r="BH622"/>
  <c r="BG622"/>
  <c r="BF622"/>
  <c r="T622"/>
  <c r="R622"/>
  <c r="P622"/>
  <c r="BI612"/>
  <c r="BH612"/>
  <c r="BG612"/>
  <c r="BF612"/>
  <c r="T612"/>
  <c r="R612"/>
  <c r="P612"/>
  <c r="BI607"/>
  <c r="BH607"/>
  <c r="BG607"/>
  <c r="BF607"/>
  <c r="T607"/>
  <c r="R607"/>
  <c r="P607"/>
  <c r="BI602"/>
  <c r="BH602"/>
  <c r="BG602"/>
  <c r="BF602"/>
  <c r="T602"/>
  <c r="R602"/>
  <c r="P602"/>
  <c r="BI593"/>
  <c r="BH593"/>
  <c r="BG593"/>
  <c r="BF593"/>
  <c r="T593"/>
  <c r="R593"/>
  <c r="P593"/>
  <c r="BI581"/>
  <c r="BH581"/>
  <c r="BG581"/>
  <c r="BF581"/>
  <c r="T581"/>
  <c r="R581"/>
  <c r="P581"/>
  <c r="BI575"/>
  <c r="BH575"/>
  <c r="BG575"/>
  <c r="BF575"/>
  <c r="T575"/>
  <c r="R575"/>
  <c r="P575"/>
  <c r="BI569"/>
  <c r="BH569"/>
  <c r="BG569"/>
  <c r="BF569"/>
  <c r="T569"/>
  <c r="R569"/>
  <c r="P569"/>
  <c r="BI563"/>
  <c r="BH563"/>
  <c r="BG563"/>
  <c r="BF563"/>
  <c r="T563"/>
  <c r="R563"/>
  <c r="P563"/>
  <c r="BI555"/>
  <c r="BH555"/>
  <c r="BG555"/>
  <c r="BF555"/>
  <c r="T555"/>
  <c r="R555"/>
  <c r="P555"/>
  <c r="BI548"/>
  <c r="BH548"/>
  <c r="BG548"/>
  <c r="BF548"/>
  <c r="T548"/>
  <c r="R548"/>
  <c r="P548"/>
  <c r="BI537"/>
  <c r="BH537"/>
  <c r="BG537"/>
  <c r="BF537"/>
  <c r="T537"/>
  <c r="R537"/>
  <c r="P537"/>
  <c r="BI531"/>
  <c r="BH531"/>
  <c r="BG531"/>
  <c r="BF531"/>
  <c r="T531"/>
  <c r="R531"/>
  <c r="P531"/>
  <c r="BI527"/>
  <c r="BH527"/>
  <c r="BG527"/>
  <c r="BF527"/>
  <c r="T527"/>
  <c r="R527"/>
  <c r="P527"/>
  <c r="BI520"/>
  <c r="BH520"/>
  <c r="BG520"/>
  <c r="BF520"/>
  <c r="T520"/>
  <c r="R520"/>
  <c r="P520"/>
  <c r="BI515"/>
  <c r="BH515"/>
  <c r="BG515"/>
  <c r="BF515"/>
  <c r="T515"/>
  <c r="R515"/>
  <c r="P515"/>
  <c r="BI509"/>
  <c r="BH509"/>
  <c r="BG509"/>
  <c r="BF509"/>
  <c r="T509"/>
  <c r="R509"/>
  <c r="P509"/>
  <c r="BI487"/>
  <c r="BH487"/>
  <c r="BG487"/>
  <c r="BF487"/>
  <c r="T487"/>
  <c r="R487"/>
  <c r="P487"/>
  <c r="BI481"/>
  <c r="BH481"/>
  <c r="BG481"/>
  <c r="BF481"/>
  <c r="T481"/>
  <c r="R481"/>
  <c r="P481"/>
  <c r="BI478"/>
  <c r="BH478"/>
  <c r="BG478"/>
  <c r="BF478"/>
  <c r="T478"/>
  <c r="R478"/>
  <c r="P478"/>
  <c r="BI475"/>
  <c r="BH475"/>
  <c r="BG475"/>
  <c r="BF475"/>
  <c r="T475"/>
  <c r="R475"/>
  <c r="P475"/>
  <c r="BI472"/>
  <c r="BH472"/>
  <c r="BG472"/>
  <c r="BF472"/>
  <c r="T472"/>
  <c r="R472"/>
  <c r="P472"/>
  <c r="BI466"/>
  <c r="BH466"/>
  <c r="BG466"/>
  <c r="BF466"/>
  <c r="T466"/>
  <c r="R466"/>
  <c r="P466"/>
  <c r="BI459"/>
  <c r="BH459"/>
  <c r="BG459"/>
  <c r="BF459"/>
  <c r="T459"/>
  <c r="R459"/>
  <c r="P459"/>
  <c r="BI452"/>
  <c r="BH452"/>
  <c r="BG452"/>
  <c r="BF452"/>
  <c r="T452"/>
  <c r="R452"/>
  <c r="P452"/>
  <c r="BI432"/>
  <c r="BH432"/>
  <c r="BG432"/>
  <c r="BF432"/>
  <c r="T432"/>
  <c r="R432"/>
  <c r="P432"/>
  <c r="BI428"/>
  <c r="BH428"/>
  <c r="BG428"/>
  <c r="BF428"/>
  <c r="T428"/>
  <c r="R428"/>
  <c r="P428"/>
  <c r="BI412"/>
  <c r="BH412"/>
  <c r="BG412"/>
  <c r="BF412"/>
  <c r="T412"/>
  <c r="R412"/>
  <c r="P412"/>
  <c r="BI404"/>
  <c r="BH404"/>
  <c r="BG404"/>
  <c r="BF404"/>
  <c r="T404"/>
  <c r="R404"/>
  <c r="P404"/>
  <c r="BI398"/>
  <c r="BH398"/>
  <c r="BG398"/>
  <c r="BF398"/>
  <c r="T398"/>
  <c r="R398"/>
  <c r="P398"/>
  <c r="BI390"/>
  <c r="BH390"/>
  <c r="BG390"/>
  <c r="BF390"/>
  <c r="T390"/>
  <c r="R390"/>
  <c r="P390"/>
  <c r="BI384"/>
  <c r="BH384"/>
  <c r="BG384"/>
  <c r="BF384"/>
  <c r="T384"/>
  <c r="R384"/>
  <c r="P384"/>
  <c r="BI374"/>
  <c r="BH374"/>
  <c r="BG374"/>
  <c r="BF374"/>
  <c r="T374"/>
  <c r="R374"/>
  <c r="P374"/>
  <c r="BI366"/>
  <c r="BH366"/>
  <c r="BG366"/>
  <c r="BF366"/>
  <c r="T366"/>
  <c r="R366"/>
  <c r="P366"/>
  <c r="BI364"/>
  <c r="BH364"/>
  <c r="BG364"/>
  <c r="BF364"/>
  <c r="T364"/>
  <c r="R364"/>
  <c r="P364"/>
  <c r="BI359"/>
  <c r="BH359"/>
  <c r="BG359"/>
  <c r="BF359"/>
  <c r="T359"/>
  <c r="R359"/>
  <c r="P359"/>
  <c r="BI341"/>
  <c r="BH341"/>
  <c r="BG341"/>
  <c r="BF341"/>
  <c r="T341"/>
  <c r="R341"/>
  <c r="P341"/>
  <c r="BI336"/>
  <c r="BH336"/>
  <c r="BG336"/>
  <c r="BF336"/>
  <c r="T336"/>
  <c r="R336"/>
  <c r="P336"/>
  <c r="BI330"/>
  <c r="BH330"/>
  <c r="BG330"/>
  <c r="BF330"/>
  <c r="T330"/>
  <c r="R330"/>
  <c r="P330"/>
  <c r="BI324"/>
  <c r="BH324"/>
  <c r="BG324"/>
  <c r="BF324"/>
  <c r="T324"/>
  <c r="R324"/>
  <c r="P324"/>
  <c r="BI306"/>
  <c r="BH306"/>
  <c r="BG306"/>
  <c r="BF306"/>
  <c r="T306"/>
  <c r="R306"/>
  <c r="P306"/>
  <c r="BI303"/>
  <c r="BH303"/>
  <c r="BG303"/>
  <c r="BF303"/>
  <c r="T303"/>
  <c r="R303"/>
  <c r="P303"/>
  <c r="BI297"/>
  <c r="BH297"/>
  <c r="BG297"/>
  <c r="BF297"/>
  <c r="T297"/>
  <c r="R297"/>
  <c r="P297"/>
  <c r="BI292"/>
  <c r="BH292"/>
  <c r="BG292"/>
  <c r="BF292"/>
  <c r="T292"/>
  <c r="R292"/>
  <c r="P292"/>
  <c r="BI286"/>
  <c r="BH286"/>
  <c r="BG286"/>
  <c r="BF286"/>
  <c r="T286"/>
  <c r="R286"/>
  <c r="P286"/>
  <c r="BI281"/>
  <c r="BH281"/>
  <c r="BG281"/>
  <c r="BF281"/>
  <c r="T281"/>
  <c r="R281"/>
  <c r="P281"/>
  <c r="BI276"/>
  <c r="BH276"/>
  <c r="BG276"/>
  <c r="BF276"/>
  <c r="T276"/>
  <c r="R276"/>
  <c r="P276"/>
  <c r="BI269"/>
  <c r="BH269"/>
  <c r="BG269"/>
  <c r="BF269"/>
  <c r="T269"/>
  <c r="R269"/>
  <c r="P269"/>
  <c r="BI263"/>
  <c r="BH263"/>
  <c r="BG263"/>
  <c r="BF263"/>
  <c r="T263"/>
  <c r="R263"/>
  <c r="P263"/>
  <c r="BI258"/>
  <c r="BH258"/>
  <c r="BG258"/>
  <c r="BF258"/>
  <c r="T258"/>
  <c r="R258"/>
  <c r="P258"/>
  <c r="BI257"/>
  <c r="BH257"/>
  <c r="BG257"/>
  <c r="BF257"/>
  <c r="T257"/>
  <c r="R257"/>
  <c r="P257"/>
  <c r="BI252"/>
  <c r="BH252"/>
  <c r="BG252"/>
  <c r="BF252"/>
  <c r="T252"/>
  <c r="R252"/>
  <c r="P252"/>
  <c r="BI244"/>
  <c r="BH244"/>
  <c r="BG244"/>
  <c r="BF244"/>
  <c r="T244"/>
  <c r="R244"/>
  <c r="P244"/>
  <c r="BI239"/>
  <c r="BH239"/>
  <c r="BG239"/>
  <c r="BF239"/>
  <c r="T239"/>
  <c r="R239"/>
  <c r="P239"/>
  <c r="BI238"/>
  <c r="BH238"/>
  <c r="BG238"/>
  <c r="BF238"/>
  <c r="T238"/>
  <c r="R238"/>
  <c r="P238"/>
  <c r="BI232"/>
  <c r="BH232"/>
  <c r="BG232"/>
  <c r="BF232"/>
  <c r="T232"/>
  <c r="R232"/>
  <c r="P232"/>
  <c r="BI223"/>
  <c r="BH223"/>
  <c r="BG223"/>
  <c r="BF223"/>
  <c r="T223"/>
  <c r="R223"/>
  <c r="P223"/>
  <c r="BI217"/>
  <c r="BH217"/>
  <c r="BG217"/>
  <c r="BF217"/>
  <c r="T217"/>
  <c r="R217"/>
  <c r="P217"/>
  <c r="BI203"/>
  <c r="BH203"/>
  <c r="BG203"/>
  <c r="BF203"/>
  <c r="T203"/>
  <c r="R203"/>
  <c r="P203"/>
  <c r="BI197"/>
  <c r="BH197"/>
  <c r="BG197"/>
  <c r="BF197"/>
  <c r="T197"/>
  <c r="R197"/>
  <c r="P197"/>
  <c r="BI191"/>
  <c r="BH191"/>
  <c r="BG191"/>
  <c r="BF191"/>
  <c r="T191"/>
  <c r="R191"/>
  <c r="P191"/>
  <c r="BI182"/>
  <c r="BH182"/>
  <c r="BG182"/>
  <c r="BF182"/>
  <c r="T182"/>
  <c r="R182"/>
  <c r="P182"/>
  <c r="BI176"/>
  <c r="BH176"/>
  <c r="BG176"/>
  <c r="BF176"/>
  <c r="T176"/>
  <c r="R176"/>
  <c r="P176"/>
  <c r="BI169"/>
  <c r="BH169"/>
  <c r="BG169"/>
  <c r="BF169"/>
  <c r="T169"/>
  <c r="R169"/>
  <c r="P169"/>
  <c r="BI163"/>
  <c r="BH163"/>
  <c r="BG163"/>
  <c r="BF163"/>
  <c r="T163"/>
  <c r="R163"/>
  <c r="P163"/>
  <c r="BI157"/>
  <c r="BH157"/>
  <c r="BG157"/>
  <c r="BF157"/>
  <c r="T157"/>
  <c r="R157"/>
  <c r="P157"/>
  <c r="BI151"/>
  <c r="BH151"/>
  <c r="BG151"/>
  <c r="BF151"/>
  <c r="T151"/>
  <c r="R151"/>
  <c r="P151"/>
  <c r="BI141"/>
  <c r="BH141"/>
  <c r="BG141"/>
  <c r="BF141"/>
  <c r="T141"/>
  <c r="R141"/>
  <c r="P141"/>
  <c r="BI133"/>
  <c r="BH133"/>
  <c r="BG133"/>
  <c r="BF133"/>
  <c r="T133"/>
  <c r="R133"/>
  <c r="P133"/>
  <c r="J127"/>
  <c r="F127"/>
  <c r="F125"/>
  <c r="E123"/>
  <c r="J92"/>
  <c r="F92"/>
  <c r="F90"/>
  <c r="E88"/>
  <c r="J26"/>
  <c r="E26"/>
  <c r="J93"/>
  <c r="J25"/>
  <c r="J20"/>
  <c r="E20"/>
  <c r="F128"/>
  <c r="J19"/>
  <c r="J14"/>
  <c r="J125"/>
  <c r="E7"/>
  <c r="E84"/>
  <c i="10" r="J39"/>
  <c r="J38"/>
  <c i="1" r="AY105"/>
  <c i="10" r="J37"/>
  <c i="1" r="AX105"/>
  <c i="10" r="BI925"/>
  <c r="BH925"/>
  <c r="BG925"/>
  <c r="BF925"/>
  <c r="T925"/>
  <c r="R925"/>
  <c r="P925"/>
  <c r="BI922"/>
  <c r="BH922"/>
  <c r="BG922"/>
  <c r="BF922"/>
  <c r="T922"/>
  <c r="R922"/>
  <c r="P922"/>
  <c r="BI915"/>
  <c r="BH915"/>
  <c r="BG915"/>
  <c r="BF915"/>
  <c r="T915"/>
  <c r="R915"/>
  <c r="P915"/>
  <c r="BI908"/>
  <c r="BH908"/>
  <c r="BG908"/>
  <c r="BF908"/>
  <c r="T908"/>
  <c r="R908"/>
  <c r="P908"/>
  <c r="BI900"/>
  <c r="BH900"/>
  <c r="BG900"/>
  <c r="BF900"/>
  <c r="T900"/>
  <c r="R900"/>
  <c r="P900"/>
  <c r="BI897"/>
  <c r="BH897"/>
  <c r="BG897"/>
  <c r="BF897"/>
  <c r="T897"/>
  <c r="R897"/>
  <c r="P897"/>
  <c r="BI894"/>
  <c r="BH894"/>
  <c r="BG894"/>
  <c r="BF894"/>
  <c r="T894"/>
  <c r="R894"/>
  <c r="P894"/>
  <c r="BI891"/>
  <c r="BH891"/>
  <c r="BG891"/>
  <c r="BF891"/>
  <c r="T891"/>
  <c r="R891"/>
  <c r="P891"/>
  <c r="BI884"/>
  <c r="BH884"/>
  <c r="BG884"/>
  <c r="BF884"/>
  <c r="T884"/>
  <c r="R884"/>
  <c r="P884"/>
  <c r="BI876"/>
  <c r="BH876"/>
  <c r="BG876"/>
  <c r="BF876"/>
  <c r="T876"/>
  <c r="R876"/>
  <c r="P876"/>
  <c r="BI870"/>
  <c r="BH870"/>
  <c r="BG870"/>
  <c r="BF870"/>
  <c r="T870"/>
  <c r="R870"/>
  <c r="P870"/>
  <c r="BI859"/>
  <c r="BH859"/>
  <c r="BG859"/>
  <c r="BF859"/>
  <c r="T859"/>
  <c r="R859"/>
  <c r="P859"/>
  <c r="BI851"/>
  <c r="BH851"/>
  <c r="BG851"/>
  <c r="BF851"/>
  <c r="T851"/>
  <c r="R851"/>
  <c r="P851"/>
  <c r="BI843"/>
  <c r="BH843"/>
  <c r="BG843"/>
  <c r="BF843"/>
  <c r="T843"/>
  <c r="R843"/>
  <c r="P843"/>
  <c r="BI842"/>
  <c r="BH842"/>
  <c r="BG842"/>
  <c r="BF842"/>
  <c r="T842"/>
  <c r="R842"/>
  <c r="P842"/>
  <c r="BI828"/>
  <c r="BH828"/>
  <c r="BG828"/>
  <c r="BF828"/>
  <c r="T828"/>
  <c r="R828"/>
  <c r="P828"/>
  <c r="BI826"/>
  <c r="BH826"/>
  <c r="BG826"/>
  <c r="BF826"/>
  <c r="T826"/>
  <c r="R826"/>
  <c r="P826"/>
  <c r="BI820"/>
  <c r="BH820"/>
  <c r="BG820"/>
  <c r="BF820"/>
  <c r="T820"/>
  <c r="R820"/>
  <c r="P820"/>
  <c r="BI815"/>
  <c r="BH815"/>
  <c r="BG815"/>
  <c r="BF815"/>
  <c r="T815"/>
  <c r="R815"/>
  <c r="P815"/>
  <c r="BI813"/>
  <c r="BH813"/>
  <c r="BG813"/>
  <c r="BF813"/>
  <c r="T813"/>
  <c r="R813"/>
  <c r="P813"/>
  <c r="BI807"/>
  <c r="BH807"/>
  <c r="BG807"/>
  <c r="BF807"/>
  <c r="T807"/>
  <c r="R807"/>
  <c r="P807"/>
  <c r="BI803"/>
  <c r="BH803"/>
  <c r="BG803"/>
  <c r="BF803"/>
  <c r="T803"/>
  <c r="R803"/>
  <c r="P803"/>
  <c r="BI800"/>
  <c r="BH800"/>
  <c r="BG800"/>
  <c r="BF800"/>
  <c r="T800"/>
  <c r="R800"/>
  <c r="P800"/>
  <c r="BI797"/>
  <c r="BH797"/>
  <c r="BG797"/>
  <c r="BF797"/>
  <c r="T797"/>
  <c r="R797"/>
  <c r="P797"/>
  <c r="BI792"/>
  <c r="BH792"/>
  <c r="BG792"/>
  <c r="BF792"/>
  <c r="T792"/>
  <c r="R792"/>
  <c r="P792"/>
  <c r="BI787"/>
  <c r="BH787"/>
  <c r="BG787"/>
  <c r="BF787"/>
  <c r="T787"/>
  <c r="R787"/>
  <c r="P787"/>
  <c r="BI778"/>
  <c r="BH778"/>
  <c r="BG778"/>
  <c r="BF778"/>
  <c r="T778"/>
  <c r="R778"/>
  <c r="P778"/>
  <c r="BI771"/>
  <c r="BH771"/>
  <c r="BG771"/>
  <c r="BF771"/>
  <c r="T771"/>
  <c r="R771"/>
  <c r="P771"/>
  <c r="BI768"/>
  <c r="BH768"/>
  <c r="BG768"/>
  <c r="BF768"/>
  <c r="T768"/>
  <c r="R768"/>
  <c r="P768"/>
  <c r="BI763"/>
  <c r="BH763"/>
  <c r="BG763"/>
  <c r="BF763"/>
  <c r="T763"/>
  <c r="R763"/>
  <c r="P763"/>
  <c r="BI757"/>
  <c r="BH757"/>
  <c r="BG757"/>
  <c r="BF757"/>
  <c r="T757"/>
  <c r="R757"/>
  <c r="P757"/>
  <c r="BI748"/>
  <c r="BH748"/>
  <c r="BG748"/>
  <c r="BF748"/>
  <c r="T748"/>
  <c r="R748"/>
  <c r="P748"/>
  <c r="BI743"/>
  <c r="BH743"/>
  <c r="BG743"/>
  <c r="BF743"/>
  <c r="T743"/>
  <c r="R743"/>
  <c r="P743"/>
  <c r="BI737"/>
  <c r="BH737"/>
  <c r="BG737"/>
  <c r="BF737"/>
  <c r="T737"/>
  <c r="R737"/>
  <c r="P737"/>
  <c r="BI731"/>
  <c r="BH731"/>
  <c r="BG731"/>
  <c r="BF731"/>
  <c r="T731"/>
  <c r="R731"/>
  <c r="P731"/>
  <c r="BI724"/>
  <c r="BH724"/>
  <c r="BG724"/>
  <c r="BF724"/>
  <c r="T724"/>
  <c r="R724"/>
  <c r="P724"/>
  <c r="BI718"/>
  <c r="BH718"/>
  <c r="BG718"/>
  <c r="BF718"/>
  <c r="T718"/>
  <c r="R718"/>
  <c r="P718"/>
  <c r="BI711"/>
  <c r="BH711"/>
  <c r="BG711"/>
  <c r="BF711"/>
  <c r="T711"/>
  <c r="R711"/>
  <c r="P711"/>
  <c r="BI706"/>
  <c r="BH706"/>
  <c r="BG706"/>
  <c r="BF706"/>
  <c r="T706"/>
  <c r="R706"/>
  <c r="P706"/>
  <c r="BI700"/>
  <c r="BH700"/>
  <c r="BG700"/>
  <c r="BF700"/>
  <c r="T700"/>
  <c r="R700"/>
  <c r="P700"/>
  <c r="BI695"/>
  <c r="BH695"/>
  <c r="BG695"/>
  <c r="BF695"/>
  <c r="T695"/>
  <c r="T694"/>
  <c r="R695"/>
  <c r="R694"/>
  <c r="P695"/>
  <c r="P694"/>
  <c r="BI688"/>
  <c r="BH688"/>
  <c r="BG688"/>
  <c r="BF688"/>
  <c r="T688"/>
  <c r="R688"/>
  <c r="P688"/>
  <c r="BI675"/>
  <c r="BH675"/>
  <c r="BG675"/>
  <c r="BF675"/>
  <c r="T675"/>
  <c r="R675"/>
  <c r="P675"/>
  <c r="BI663"/>
  <c r="BH663"/>
  <c r="BG663"/>
  <c r="BF663"/>
  <c r="T663"/>
  <c r="R663"/>
  <c r="P663"/>
  <c r="BI652"/>
  <c r="BH652"/>
  <c r="BG652"/>
  <c r="BF652"/>
  <c r="T652"/>
  <c r="R652"/>
  <c r="P652"/>
  <c r="BI649"/>
  <c r="BH649"/>
  <c r="BG649"/>
  <c r="BF649"/>
  <c r="T649"/>
  <c r="R649"/>
  <c r="P649"/>
  <c r="BI641"/>
  <c r="BH641"/>
  <c r="BG641"/>
  <c r="BF641"/>
  <c r="T641"/>
  <c r="R641"/>
  <c r="P641"/>
  <c r="BI630"/>
  <c r="BH630"/>
  <c r="BG630"/>
  <c r="BF630"/>
  <c r="T630"/>
  <c r="R630"/>
  <c r="P630"/>
  <c r="BI620"/>
  <c r="BH620"/>
  <c r="BG620"/>
  <c r="BF620"/>
  <c r="T620"/>
  <c r="R620"/>
  <c r="P620"/>
  <c r="BI611"/>
  <c r="BH611"/>
  <c r="BG611"/>
  <c r="BF611"/>
  <c r="T611"/>
  <c r="R611"/>
  <c r="P611"/>
  <c r="BI602"/>
  <c r="BH602"/>
  <c r="BG602"/>
  <c r="BF602"/>
  <c r="T602"/>
  <c r="R602"/>
  <c r="P602"/>
  <c r="BI597"/>
  <c r="BH597"/>
  <c r="BG597"/>
  <c r="BF597"/>
  <c r="T597"/>
  <c r="R597"/>
  <c r="P597"/>
  <c r="BI591"/>
  <c r="BH591"/>
  <c r="BG591"/>
  <c r="BF591"/>
  <c r="T591"/>
  <c r="R591"/>
  <c r="P591"/>
  <c r="BI585"/>
  <c r="BH585"/>
  <c r="BG585"/>
  <c r="BF585"/>
  <c r="T585"/>
  <c r="R585"/>
  <c r="P585"/>
  <c r="BI579"/>
  <c r="BH579"/>
  <c r="BG579"/>
  <c r="BF579"/>
  <c r="T579"/>
  <c r="R579"/>
  <c r="P579"/>
  <c r="BI573"/>
  <c r="BH573"/>
  <c r="BG573"/>
  <c r="BF573"/>
  <c r="T573"/>
  <c r="R573"/>
  <c r="P573"/>
  <c r="BI567"/>
  <c r="BH567"/>
  <c r="BG567"/>
  <c r="BF567"/>
  <c r="T567"/>
  <c r="R567"/>
  <c r="P567"/>
  <c r="BI562"/>
  <c r="BH562"/>
  <c r="BG562"/>
  <c r="BF562"/>
  <c r="T562"/>
  <c r="R562"/>
  <c r="P562"/>
  <c r="BI556"/>
  <c r="BH556"/>
  <c r="BG556"/>
  <c r="BF556"/>
  <c r="T556"/>
  <c r="R556"/>
  <c r="P556"/>
  <c r="BI549"/>
  <c r="BH549"/>
  <c r="BG549"/>
  <c r="BF549"/>
  <c r="T549"/>
  <c r="R549"/>
  <c r="P549"/>
  <c r="BI540"/>
  <c r="BH540"/>
  <c r="BG540"/>
  <c r="BF540"/>
  <c r="T540"/>
  <c r="R540"/>
  <c r="P540"/>
  <c r="BI534"/>
  <c r="BH534"/>
  <c r="BG534"/>
  <c r="BF534"/>
  <c r="T534"/>
  <c r="R534"/>
  <c r="P534"/>
  <c r="BI531"/>
  <c r="BH531"/>
  <c r="BG531"/>
  <c r="BF531"/>
  <c r="T531"/>
  <c r="R531"/>
  <c r="P531"/>
  <c r="BI525"/>
  <c r="BH525"/>
  <c r="BG525"/>
  <c r="BF525"/>
  <c r="T525"/>
  <c r="R525"/>
  <c r="P525"/>
  <c r="BI522"/>
  <c r="BH522"/>
  <c r="BG522"/>
  <c r="BF522"/>
  <c r="T522"/>
  <c r="R522"/>
  <c r="P522"/>
  <c r="BI517"/>
  <c r="BH517"/>
  <c r="BG517"/>
  <c r="BF517"/>
  <c r="T517"/>
  <c r="R517"/>
  <c r="P517"/>
  <c r="BI512"/>
  <c r="BH512"/>
  <c r="BG512"/>
  <c r="BF512"/>
  <c r="T512"/>
  <c r="R512"/>
  <c r="P512"/>
  <c r="BI508"/>
  <c r="BH508"/>
  <c r="BG508"/>
  <c r="BF508"/>
  <c r="T508"/>
  <c r="R508"/>
  <c r="P508"/>
  <c r="BI502"/>
  <c r="BH502"/>
  <c r="BG502"/>
  <c r="BF502"/>
  <c r="T502"/>
  <c r="R502"/>
  <c r="P502"/>
  <c r="BI497"/>
  <c r="BH497"/>
  <c r="BG497"/>
  <c r="BF497"/>
  <c r="T497"/>
  <c r="R497"/>
  <c r="P497"/>
  <c r="BI491"/>
  <c r="BH491"/>
  <c r="BG491"/>
  <c r="BF491"/>
  <c r="T491"/>
  <c r="R491"/>
  <c r="P491"/>
  <c r="BI472"/>
  <c r="BH472"/>
  <c r="BG472"/>
  <c r="BF472"/>
  <c r="T472"/>
  <c r="R472"/>
  <c r="P472"/>
  <c r="BI467"/>
  <c r="BH467"/>
  <c r="BG467"/>
  <c r="BF467"/>
  <c r="T467"/>
  <c r="R467"/>
  <c r="P467"/>
  <c r="BI461"/>
  <c r="BH461"/>
  <c r="BG461"/>
  <c r="BF461"/>
  <c r="T461"/>
  <c r="R461"/>
  <c r="P461"/>
  <c r="BI457"/>
  <c r="BH457"/>
  <c r="BG457"/>
  <c r="BF457"/>
  <c r="T457"/>
  <c r="R457"/>
  <c r="P457"/>
  <c r="BI451"/>
  <c r="BH451"/>
  <c r="BG451"/>
  <c r="BF451"/>
  <c r="T451"/>
  <c r="R451"/>
  <c r="P451"/>
  <c r="BI432"/>
  <c r="BH432"/>
  <c r="BG432"/>
  <c r="BF432"/>
  <c r="T432"/>
  <c r="R432"/>
  <c r="P432"/>
  <c r="BI427"/>
  <c r="BH427"/>
  <c r="BG427"/>
  <c r="BF427"/>
  <c r="T427"/>
  <c r="R427"/>
  <c r="P427"/>
  <c r="BI411"/>
  <c r="BH411"/>
  <c r="BG411"/>
  <c r="BF411"/>
  <c r="T411"/>
  <c r="R411"/>
  <c r="P411"/>
  <c r="BI401"/>
  <c r="BH401"/>
  <c r="BG401"/>
  <c r="BF401"/>
  <c r="T401"/>
  <c r="R401"/>
  <c r="P401"/>
  <c r="BI395"/>
  <c r="BH395"/>
  <c r="BG395"/>
  <c r="BF395"/>
  <c r="T395"/>
  <c r="R395"/>
  <c r="P395"/>
  <c r="BI387"/>
  <c r="BH387"/>
  <c r="BG387"/>
  <c r="BF387"/>
  <c r="T387"/>
  <c r="R387"/>
  <c r="P387"/>
  <c r="BI381"/>
  <c r="BH381"/>
  <c r="BG381"/>
  <c r="BF381"/>
  <c r="T381"/>
  <c r="R381"/>
  <c r="P381"/>
  <c r="BI375"/>
  <c r="BH375"/>
  <c r="BG375"/>
  <c r="BF375"/>
  <c r="T375"/>
  <c r="R375"/>
  <c r="P375"/>
  <c r="BI370"/>
  <c r="BH370"/>
  <c r="BG370"/>
  <c r="BF370"/>
  <c r="T370"/>
  <c r="R370"/>
  <c r="P370"/>
  <c r="BI350"/>
  <c r="BH350"/>
  <c r="BG350"/>
  <c r="BF350"/>
  <c r="T350"/>
  <c r="R350"/>
  <c r="P350"/>
  <c r="BI345"/>
  <c r="BH345"/>
  <c r="BG345"/>
  <c r="BF345"/>
  <c r="T345"/>
  <c r="R345"/>
  <c r="P345"/>
  <c r="BI336"/>
  <c r="BH336"/>
  <c r="BG336"/>
  <c r="BF336"/>
  <c r="T336"/>
  <c r="R336"/>
  <c r="P336"/>
  <c r="BI328"/>
  <c r="BH328"/>
  <c r="BG328"/>
  <c r="BF328"/>
  <c r="T328"/>
  <c r="R328"/>
  <c r="P328"/>
  <c r="BI310"/>
  <c r="BH310"/>
  <c r="BG310"/>
  <c r="BF310"/>
  <c r="T310"/>
  <c r="R310"/>
  <c r="P310"/>
  <c r="BI307"/>
  <c r="BH307"/>
  <c r="BG307"/>
  <c r="BF307"/>
  <c r="T307"/>
  <c r="R307"/>
  <c r="P307"/>
  <c r="BI301"/>
  <c r="BH301"/>
  <c r="BG301"/>
  <c r="BF301"/>
  <c r="T301"/>
  <c r="R301"/>
  <c r="P301"/>
  <c r="BI296"/>
  <c r="BH296"/>
  <c r="BG296"/>
  <c r="BF296"/>
  <c r="T296"/>
  <c r="R296"/>
  <c r="P296"/>
  <c r="BI290"/>
  <c r="BH290"/>
  <c r="BG290"/>
  <c r="BF290"/>
  <c r="T290"/>
  <c r="R290"/>
  <c r="P290"/>
  <c r="BI285"/>
  <c r="BH285"/>
  <c r="BG285"/>
  <c r="BF285"/>
  <c r="T285"/>
  <c r="R285"/>
  <c r="P285"/>
  <c r="BI280"/>
  <c r="BH280"/>
  <c r="BG280"/>
  <c r="BF280"/>
  <c r="T280"/>
  <c r="R280"/>
  <c r="P280"/>
  <c r="BI273"/>
  <c r="BH273"/>
  <c r="BG273"/>
  <c r="BF273"/>
  <c r="T273"/>
  <c r="R273"/>
  <c r="P273"/>
  <c r="BI267"/>
  <c r="BH267"/>
  <c r="BG267"/>
  <c r="BF267"/>
  <c r="T267"/>
  <c r="R267"/>
  <c r="P267"/>
  <c r="BI262"/>
  <c r="BH262"/>
  <c r="BG262"/>
  <c r="BF262"/>
  <c r="T262"/>
  <c r="R262"/>
  <c r="P262"/>
  <c r="BI261"/>
  <c r="BH261"/>
  <c r="BG261"/>
  <c r="BF261"/>
  <c r="T261"/>
  <c r="R261"/>
  <c r="P261"/>
  <c r="BI256"/>
  <c r="BH256"/>
  <c r="BG256"/>
  <c r="BF256"/>
  <c r="T256"/>
  <c r="R256"/>
  <c r="P256"/>
  <c r="BI248"/>
  <c r="BH248"/>
  <c r="BG248"/>
  <c r="BF248"/>
  <c r="T248"/>
  <c r="R248"/>
  <c r="P248"/>
  <c r="BI243"/>
  <c r="BH243"/>
  <c r="BG243"/>
  <c r="BF243"/>
  <c r="T243"/>
  <c r="R243"/>
  <c r="P243"/>
  <c r="BI240"/>
  <c r="BH240"/>
  <c r="BG240"/>
  <c r="BF240"/>
  <c r="T240"/>
  <c r="R240"/>
  <c r="P240"/>
  <c r="BI231"/>
  <c r="BH231"/>
  <c r="BG231"/>
  <c r="BF231"/>
  <c r="T231"/>
  <c r="R231"/>
  <c r="P231"/>
  <c r="BI222"/>
  <c r="BH222"/>
  <c r="BG222"/>
  <c r="BF222"/>
  <c r="T222"/>
  <c r="R222"/>
  <c r="P222"/>
  <c r="BI216"/>
  <c r="BH216"/>
  <c r="BG216"/>
  <c r="BF216"/>
  <c r="T216"/>
  <c r="R216"/>
  <c r="P216"/>
  <c r="BI209"/>
  <c r="BH209"/>
  <c r="BG209"/>
  <c r="BF209"/>
  <c r="T209"/>
  <c r="R209"/>
  <c r="P209"/>
  <c r="BI200"/>
  <c r="BH200"/>
  <c r="BG200"/>
  <c r="BF200"/>
  <c r="T200"/>
  <c r="R200"/>
  <c r="P200"/>
  <c r="BI194"/>
  <c r="BH194"/>
  <c r="BG194"/>
  <c r="BF194"/>
  <c r="T194"/>
  <c r="R194"/>
  <c r="P194"/>
  <c r="BI187"/>
  <c r="BH187"/>
  <c r="BG187"/>
  <c r="BF187"/>
  <c r="T187"/>
  <c r="R187"/>
  <c r="P187"/>
  <c r="BI176"/>
  <c r="BH176"/>
  <c r="BG176"/>
  <c r="BF176"/>
  <c r="T176"/>
  <c r="R176"/>
  <c r="P176"/>
  <c r="BI170"/>
  <c r="BH170"/>
  <c r="BG170"/>
  <c r="BF170"/>
  <c r="T170"/>
  <c r="R170"/>
  <c r="P170"/>
  <c r="BI161"/>
  <c r="BH161"/>
  <c r="BG161"/>
  <c r="BF161"/>
  <c r="T161"/>
  <c r="R161"/>
  <c r="P161"/>
  <c r="BI155"/>
  <c r="BH155"/>
  <c r="BG155"/>
  <c r="BF155"/>
  <c r="T155"/>
  <c r="R155"/>
  <c r="P155"/>
  <c r="BI148"/>
  <c r="BH148"/>
  <c r="BG148"/>
  <c r="BF148"/>
  <c r="T148"/>
  <c r="R148"/>
  <c r="P148"/>
  <c r="BI140"/>
  <c r="BH140"/>
  <c r="BG140"/>
  <c r="BF140"/>
  <c r="T140"/>
  <c r="R140"/>
  <c r="P140"/>
  <c r="BI132"/>
  <c r="BH132"/>
  <c r="BG132"/>
  <c r="BF132"/>
  <c r="T132"/>
  <c r="R132"/>
  <c r="P132"/>
  <c r="J126"/>
  <c r="F126"/>
  <c r="F124"/>
  <c r="E122"/>
  <c r="J92"/>
  <c r="F92"/>
  <c r="F90"/>
  <c r="E88"/>
  <c r="J26"/>
  <c r="E26"/>
  <c r="J127"/>
  <c r="J25"/>
  <c r="J20"/>
  <c r="E20"/>
  <c r="F127"/>
  <c r="J19"/>
  <c r="J14"/>
  <c r="J90"/>
  <c r="E7"/>
  <c r="E84"/>
  <c i="9" r="J39"/>
  <c r="J38"/>
  <c i="1" r="AY104"/>
  <c i="9" r="J37"/>
  <c i="1" r="AX104"/>
  <c i="9" r="BI416"/>
  <c r="BH416"/>
  <c r="BG416"/>
  <c r="BF416"/>
  <c r="T416"/>
  <c r="R416"/>
  <c r="P416"/>
  <c r="BI415"/>
  <c r="BH415"/>
  <c r="BG415"/>
  <c r="BF415"/>
  <c r="T415"/>
  <c r="R415"/>
  <c r="P415"/>
  <c r="BI411"/>
  <c r="BH411"/>
  <c r="BG411"/>
  <c r="BF411"/>
  <c r="T411"/>
  <c r="R411"/>
  <c r="P411"/>
  <c r="BI407"/>
  <c r="BH407"/>
  <c r="BG407"/>
  <c r="BF407"/>
  <c r="T407"/>
  <c r="R407"/>
  <c r="P407"/>
  <c r="BI404"/>
  <c r="BH404"/>
  <c r="BG404"/>
  <c r="BF404"/>
  <c r="T404"/>
  <c r="R404"/>
  <c r="P404"/>
  <c r="BI401"/>
  <c r="BH401"/>
  <c r="BG401"/>
  <c r="BF401"/>
  <c r="T401"/>
  <c r="R401"/>
  <c r="P401"/>
  <c r="BI397"/>
  <c r="BH397"/>
  <c r="BG397"/>
  <c r="BF397"/>
  <c r="T397"/>
  <c r="R397"/>
  <c r="P397"/>
  <c r="BI395"/>
  <c r="BH395"/>
  <c r="BG395"/>
  <c r="BF395"/>
  <c r="T395"/>
  <c r="R395"/>
  <c r="P395"/>
  <c r="BI391"/>
  <c r="BH391"/>
  <c r="BG391"/>
  <c r="BF391"/>
  <c r="T391"/>
  <c r="R391"/>
  <c r="P391"/>
  <c r="BI390"/>
  <c r="BH390"/>
  <c r="BG390"/>
  <c r="BF390"/>
  <c r="T390"/>
  <c r="R390"/>
  <c r="P390"/>
  <c r="BI386"/>
  <c r="BH386"/>
  <c r="BG386"/>
  <c r="BF386"/>
  <c r="T386"/>
  <c r="R386"/>
  <c r="P386"/>
  <c r="BI385"/>
  <c r="BH385"/>
  <c r="BG385"/>
  <c r="BF385"/>
  <c r="T385"/>
  <c r="R385"/>
  <c r="P385"/>
  <c r="BI381"/>
  <c r="BH381"/>
  <c r="BG381"/>
  <c r="BF381"/>
  <c r="T381"/>
  <c r="R381"/>
  <c r="P381"/>
  <c r="BI380"/>
  <c r="BH380"/>
  <c r="BG380"/>
  <c r="BF380"/>
  <c r="T380"/>
  <c r="R380"/>
  <c r="P380"/>
  <c r="BI379"/>
  <c r="BH379"/>
  <c r="BG379"/>
  <c r="BF379"/>
  <c r="T379"/>
  <c r="R379"/>
  <c r="P379"/>
  <c r="BI376"/>
  <c r="BH376"/>
  <c r="BG376"/>
  <c r="BF376"/>
  <c r="T376"/>
  <c r="R376"/>
  <c r="P376"/>
  <c r="BI375"/>
  <c r="BH375"/>
  <c r="BG375"/>
  <c r="BF375"/>
  <c r="T375"/>
  <c r="R375"/>
  <c r="P375"/>
  <c r="BI371"/>
  <c r="BH371"/>
  <c r="BG371"/>
  <c r="BF371"/>
  <c r="T371"/>
  <c r="R371"/>
  <c r="P371"/>
  <c r="BI369"/>
  <c r="BH369"/>
  <c r="BG369"/>
  <c r="BF369"/>
  <c r="T369"/>
  <c r="R369"/>
  <c r="P369"/>
  <c r="BI367"/>
  <c r="BH367"/>
  <c r="BG367"/>
  <c r="BF367"/>
  <c r="T367"/>
  <c r="R367"/>
  <c r="P367"/>
  <c r="BI363"/>
  <c r="BH363"/>
  <c r="BG363"/>
  <c r="BF363"/>
  <c r="T363"/>
  <c r="R363"/>
  <c r="P363"/>
  <c r="BI361"/>
  <c r="BH361"/>
  <c r="BG361"/>
  <c r="BF361"/>
  <c r="T361"/>
  <c r="R361"/>
  <c r="P361"/>
  <c r="BI360"/>
  <c r="BH360"/>
  <c r="BG360"/>
  <c r="BF360"/>
  <c r="T360"/>
  <c r="R360"/>
  <c r="P360"/>
  <c r="BI356"/>
  <c r="BH356"/>
  <c r="BG356"/>
  <c r="BF356"/>
  <c r="T356"/>
  <c r="R356"/>
  <c r="P356"/>
  <c r="BI355"/>
  <c r="BH355"/>
  <c r="BG355"/>
  <c r="BF355"/>
  <c r="T355"/>
  <c r="R355"/>
  <c r="P355"/>
  <c r="BI351"/>
  <c r="BH351"/>
  <c r="BG351"/>
  <c r="BF351"/>
  <c r="T351"/>
  <c r="R351"/>
  <c r="P351"/>
  <c r="BI350"/>
  <c r="BH350"/>
  <c r="BG350"/>
  <c r="BF350"/>
  <c r="T350"/>
  <c r="R350"/>
  <c r="P350"/>
  <c r="BI346"/>
  <c r="BH346"/>
  <c r="BG346"/>
  <c r="BF346"/>
  <c r="T346"/>
  <c r="R346"/>
  <c r="P346"/>
  <c r="BI345"/>
  <c r="BH345"/>
  <c r="BG345"/>
  <c r="BF345"/>
  <c r="T345"/>
  <c r="R345"/>
  <c r="P345"/>
  <c r="BI341"/>
  <c r="BH341"/>
  <c r="BG341"/>
  <c r="BF341"/>
  <c r="T341"/>
  <c r="R341"/>
  <c r="P341"/>
  <c r="BI340"/>
  <c r="BH340"/>
  <c r="BG340"/>
  <c r="BF340"/>
  <c r="T340"/>
  <c r="R340"/>
  <c r="P340"/>
  <c r="BI337"/>
  <c r="BH337"/>
  <c r="BG337"/>
  <c r="BF337"/>
  <c r="T337"/>
  <c r="R337"/>
  <c r="P337"/>
  <c r="BI335"/>
  <c r="BH335"/>
  <c r="BG335"/>
  <c r="BF335"/>
  <c r="T335"/>
  <c r="R335"/>
  <c r="P335"/>
  <c r="BI332"/>
  <c r="BH332"/>
  <c r="BG332"/>
  <c r="BF332"/>
  <c r="T332"/>
  <c r="R332"/>
  <c r="P332"/>
  <c r="BI327"/>
  <c r="BH327"/>
  <c r="BG327"/>
  <c r="BF327"/>
  <c r="T327"/>
  <c r="R327"/>
  <c r="P327"/>
  <c r="BI324"/>
  <c r="BH324"/>
  <c r="BG324"/>
  <c r="BF324"/>
  <c r="T324"/>
  <c r="R324"/>
  <c r="P324"/>
  <c r="BI321"/>
  <c r="BH321"/>
  <c r="BG321"/>
  <c r="BF321"/>
  <c r="T321"/>
  <c r="R321"/>
  <c r="P321"/>
  <c r="BI318"/>
  <c r="BH318"/>
  <c r="BG318"/>
  <c r="BF318"/>
  <c r="T318"/>
  <c r="R318"/>
  <c r="P318"/>
  <c r="BI315"/>
  <c r="BH315"/>
  <c r="BG315"/>
  <c r="BF315"/>
  <c r="T315"/>
  <c r="R315"/>
  <c r="P315"/>
  <c r="BI311"/>
  <c r="BH311"/>
  <c r="BG311"/>
  <c r="BF311"/>
  <c r="T311"/>
  <c r="R311"/>
  <c r="P311"/>
  <c r="BI308"/>
  <c r="BH308"/>
  <c r="BG308"/>
  <c r="BF308"/>
  <c r="T308"/>
  <c r="R308"/>
  <c r="P308"/>
  <c r="BI301"/>
  <c r="BH301"/>
  <c r="BG301"/>
  <c r="BF301"/>
  <c r="T301"/>
  <c r="R301"/>
  <c r="P301"/>
  <c r="BI298"/>
  <c r="BH298"/>
  <c r="BG298"/>
  <c r="BF298"/>
  <c r="T298"/>
  <c r="R298"/>
  <c r="P298"/>
  <c r="BI294"/>
  <c r="BH294"/>
  <c r="BG294"/>
  <c r="BF294"/>
  <c r="T294"/>
  <c r="R294"/>
  <c r="P294"/>
  <c r="BI290"/>
  <c r="BH290"/>
  <c r="BG290"/>
  <c r="BF290"/>
  <c r="T290"/>
  <c r="R290"/>
  <c r="P290"/>
  <c r="BI289"/>
  <c r="BH289"/>
  <c r="BG289"/>
  <c r="BF289"/>
  <c r="T289"/>
  <c r="R289"/>
  <c r="P289"/>
  <c r="BI286"/>
  <c r="BH286"/>
  <c r="BG286"/>
  <c r="BF286"/>
  <c r="T286"/>
  <c r="R286"/>
  <c r="P286"/>
  <c r="BI282"/>
  <c r="BH282"/>
  <c r="BG282"/>
  <c r="BF282"/>
  <c r="T282"/>
  <c r="R282"/>
  <c r="P282"/>
  <c r="BI278"/>
  <c r="BH278"/>
  <c r="BG278"/>
  <c r="BF278"/>
  <c r="T278"/>
  <c r="R278"/>
  <c r="P278"/>
  <c r="BI276"/>
  <c r="BH276"/>
  <c r="BG276"/>
  <c r="BF276"/>
  <c r="T276"/>
  <c r="R276"/>
  <c r="P276"/>
  <c r="BI275"/>
  <c r="BH275"/>
  <c r="BG275"/>
  <c r="BF275"/>
  <c r="T275"/>
  <c r="R275"/>
  <c r="P275"/>
  <c r="BI271"/>
  <c r="BH271"/>
  <c r="BG271"/>
  <c r="BF271"/>
  <c r="T271"/>
  <c r="R271"/>
  <c r="P271"/>
  <c r="BI270"/>
  <c r="BH270"/>
  <c r="BG270"/>
  <c r="BF270"/>
  <c r="T270"/>
  <c r="R270"/>
  <c r="P270"/>
  <c r="BI269"/>
  <c r="BH269"/>
  <c r="BG269"/>
  <c r="BF269"/>
  <c r="T269"/>
  <c r="R269"/>
  <c r="P269"/>
  <c r="BI267"/>
  <c r="BH267"/>
  <c r="BG267"/>
  <c r="BF267"/>
  <c r="T267"/>
  <c r="R267"/>
  <c r="P267"/>
  <c r="BI266"/>
  <c r="BH266"/>
  <c r="BG266"/>
  <c r="BF266"/>
  <c r="T266"/>
  <c r="R266"/>
  <c r="P266"/>
  <c r="BI262"/>
  <c r="BH262"/>
  <c r="BG262"/>
  <c r="BF262"/>
  <c r="T262"/>
  <c r="R262"/>
  <c r="P262"/>
  <c r="BI261"/>
  <c r="BH261"/>
  <c r="BG261"/>
  <c r="BF261"/>
  <c r="T261"/>
  <c r="R261"/>
  <c r="P261"/>
  <c r="BI260"/>
  <c r="BH260"/>
  <c r="BG260"/>
  <c r="BF260"/>
  <c r="T260"/>
  <c r="R260"/>
  <c r="P260"/>
  <c r="BI259"/>
  <c r="BH259"/>
  <c r="BG259"/>
  <c r="BF259"/>
  <c r="T259"/>
  <c r="R259"/>
  <c r="P259"/>
  <c r="BI256"/>
  <c r="BH256"/>
  <c r="BG256"/>
  <c r="BF256"/>
  <c r="T256"/>
  <c r="R256"/>
  <c r="P256"/>
  <c r="BI252"/>
  <c r="BH252"/>
  <c r="BG252"/>
  <c r="BF252"/>
  <c r="T252"/>
  <c r="R252"/>
  <c r="P252"/>
  <c r="BI248"/>
  <c r="BH248"/>
  <c r="BG248"/>
  <c r="BF248"/>
  <c r="T248"/>
  <c r="R248"/>
  <c r="P248"/>
  <c r="BI244"/>
  <c r="BH244"/>
  <c r="BG244"/>
  <c r="BF244"/>
  <c r="T244"/>
  <c r="R244"/>
  <c r="P244"/>
  <c r="BI240"/>
  <c r="BH240"/>
  <c r="BG240"/>
  <c r="BF240"/>
  <c r="T240"/>
  <c r="R240"/>
  <c r="P240"/>
  <c r="BI236"/>
  <c r="BH236"/>
  <c r="BG236"/>
  <c r="BF236"/>
  <c r="T236"/>
  <c r="R236"/>
  <c r="P236"/>
  <c r="BI232"/>
  <c r="BH232"/>
  <c r="BG232"/>
  <c r="BF232"/>
  <c r="T232"/>
  <c r="R232"/>
  <c r="P232"/>
  <c r="BI229"/>
  <c r="BH229"/>
  <c r="BG229"/>
  <c r="BF229"/>
  <c r="T229"/>
  <c r="T228"/>
  <c r="R229"/>
  <c r="R228"/>
  <c r="P229"/>
  <c r="P228"/>
  <c r="BI224"/>
  <c r="BH224"/>
  <c r="BG224"/>
  <c r="BF224"/>
  <c r="T224"/>
  <c r="R224"/>
  <c r="P224"/>
  <c r="BI220"/>
  <c r="BH220"/>
  <c r="BG220"/>
  <c r="BF220"/>
  <c r="T220"/>
  <c r="R220"/>
  <c r="P220"/>
  <c r="BI216"/>
  <c r="BH216"/>
  <c r="BG216"/>
  <c r="BF216"/>
  <c r="T216"/>
  <c r="R216"/>
  <c r="P216"/>
  <c r="BI212"/>
  <c r="BH212"/>
  <c r="BG212"/>
  <c r="BF212"/>
  <c r="T212"/>
  <c r="R212"/>
  <c r="P212"/>
  <c r="BI207"/>
  <c r="BH207"/>
  <c r="BG207"/>
  <c r="BF207"/>
  <c r="T207"/>
  <c r="R207"/>
  <c r="P207"/>
  <c r="BI206"/>
  <c r="BH206"/>
  <c r="BG206"/>
  <c r="BF206"/>
  <c r="T206"/>
  <c r="R206"/>
  <c r="P206"/>
  <c r="BI202"/>
  <c r="BH202"/>
  <c r="BG202"/>
  <c r="BF202"/>
  <c r="T202"/>
  <c r="R202"/>
  <c r="P202"/>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8"/>
  <c r="BH178"/>
  <c r="BG178"/>
  <c r="BF178"/>
  <c r="T178"/>
  <c r="R178"/>
  <c r="P178"/>
  <c r="BI174"/>
  <c r="BH174"/>
  <c r="BG174"/>
  <c r="BF174"/>
  <c r="T174"/>
  <c r="R174"/>
  <c r="P174"/>
  <c r="BI170"/>
  <c r="BH170"/>
  <c r="BG170"/>
  <c r="BF170"/>
  <c r="T170"/>
  <c r="R170"/>
  <c r="P170"/>
  <c r="BI167"/>
  <c r="BH167"/>
  <c r="BG167"/>
  <c r="BF167"/>
  <c r="T167"/>
  <c r="R167"/>
  <c r="P167"/>
  <c r="BI163"/>
  <c r="BH163"/>
  <c r="BG163"/>
  <c r="BF163"/>
  <c r="T163"/>
  <c r="R163"/>
  <c r="P163"/>
  <c r="BI161"/>
  <c r="BH161"/>
  <c r="BG161"/>
  <c r="BF161"/>
  <c r="T161"/>
  <c r="R161"/>
  <c r="P161"/>
  <c r="BI157"/>
  <c r="BH157"/>
  <c r="BG157"/>
  <c r="BF157"/>
  <c r="T157"/>
  <c r="R157"/>
  <c r="P157"/>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J128"/>
  <c r="J127"/>
  <c r="F127"/>
  <c r="F125"/>
  <c r="E123"/>
  <c r="J94"/>
  <c r="J93"/>
  <c r="F93"/>
  <c r="F91"/>
  <c r="E89"/>
  <c r="J20"/>
  <c r="E20"/>
  <c r="F128"/>
  <c r="J19"/>
  <c r="J14"/>
  <c r="J91"/>
  <c r="E7"/>
  <c r="E85"/>
  <c i="8" r="J39"/>
  <c r="J38"/>
  <c i="1" r="AY103"/>
  <c i="8" r="J37"/>
  <c i="1" r="AX103"/>
  <c i="8" r="BI320"/>
  <c r="BH320"/>
  <c r="BG320"/>
  <c r="BF320"/>
  <c r="T320"/>
  <c r="R320"/>
  <c r="P320"/>
  <c r="BI317"/>
  <c r="BH317"/>
  <c r="BG317"/>
  <c r="BF317"/>
  <c r="T317"/>
  <c r="R317"/>
  <c r="P317"/>
  <c r="BI313"/>
  <c r="BH313"/>
  <c r="BG313"/>
  <c r="BF313"/>
  <c r="T313"/>
  <c r="R313"/>
  <c r="P313"/>
  <c r="BI311"/>
  <c r="BH311"/>
  <c r="BG311"/>
  <c r="BF311"/>
  <c r="T311"/>
  <c r="R311"/>
  <c r="P311"/>
  <c r="BI308"/>
  <c r="BH308"/>
  <c r="BG308"/>
  <c r="BF308"/>
  <c r="T308"/>
  <c r="R308"/>
  <c r="P308"/>
  <c r="BI306"/>
  <c r="BH306"/>
  <c r="BG306"/>
  <c r="BF306"/>
  <c r="T306"/>
  <c r="R306"/>
  <c r="P306"/>
  <c r="BI305"/>
  <c r="BH305"/>
  <c r="BG305"/>
  <c r="BF305"/>
  <c r="T305"/>
  <c r="R305"/>
  <c r="P305"/>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89"/>
  <c r="BH289"/>
  <c r="BG289"/>
  <c r="BF289"/>
  <c r="T289"/>
  <c r="R289"/>
  <c r="P289"/>
  <c r="BI285"/>
  <c r="BH285"/>
  <c r="BG285"/>
  <c r="BF285"/>
  <c r="T285"/>
  <c r="R285"/>
  <c r="P285"/>
  <c r="BI280"/>
  <c r="BH280"/>
  <c r="BG280"/>
  <c r="BF280"/>
  <c r="T280"/>
  <c r="R280"/>
  <c r="P280"/>
  <c r="BI279"/>
  <c r="BH279"/>
  <c r="BG279"/>
  <c r="BF279"/>
  <c r="T279"/>
  <c r="R279"/>
  <c r="P279"/>
  <c r="BI275"/>
  <c r="BH275"/>
  <c r="BG275"/>
  <c r="BF275"/>
  <c r="T275"/>
  <c r="R275"/>
  <c r="P275"/>
  <c r="BI274"/>
  <c r="BH274"/>
  <c r="BG274"/>
  <c r="BF274"/>
  <c r="T274"/>
  <c r="R274"/>
  <c r="P274"/>
  <c r="BI270"/>
  <c r="BH270"/>
  <c r="BG270"/>
  <c r="BF270"/>
  <c r="T270"/>
  <c r="R270"/>
  <c r="P270"/>
  <c r="BI268"/>
  <c r="BH268"/>
  <c r="BG268"/>
  <c r="BF268"/>
  <c r="T268"/>
  <c r="R268"/>
  <c r="P268"/>
  <c r="BI264"/>
  <c r="BH264"/>
  <c r="BG264"/>
  <c r="BF264"/>
  <c r="T264"/>
  <c r="R264"/>
  <c r="P264"/>
  <c r="BI260"/>
  <c r="BH260"/>
  <c r="BG260"/>
  <c r="BF260"/>
  <c r="T260"/>
  <c r="R260"/>
  <c r="P260"/>
  <c r="BI256"/>
  <c r="BH256"/>
  <c r="BG256"/>
  <c r="BF256"/>
  <c r="T256"/>
  <c r="R256"/>
  <c r="P256"/>
  <c r="BI252"/>
  <c r="BH252"/>
  <c r="BG252"/>
  <c r="BF252"/>
  <c r="T252"/>
  <c r="R252"/>
  <c r="P252"/>
  <c r="BI249"/>
  <c r="BH249"/>
  <c r="BG249"/>
  <c r="BF249"/>
  <c r="T249"/>
  <c r="R249"/>
  <c r="P249"/>
  <c r="BI246"/>
  <c r="BH246"/>
  <c r="BG246"/>
  <c r="BF246"/>
  <c r="T246"/>
  <c r="R246"/>
  <c r="P246"/>
  <c r="BI242"/>
  <c r="BH242"/>
  <c r="BG242"/>
  <c r="BF242"/>
  <c r="T242"/>
  <c r="R242"/>
  <c r="P242"/>
  <c r="BI241"/>
  <c r="BH241"/>
  <c r="BG241"/>
  <c r="BF241"/>
  <c r="T241"/>
  <c r="R241"/>
  <c r="P241"/>
  <c r="BI237"/>
  <c r="BH237"/>
  <c r="BG237"/>
  <c r="BF237"/>
  <c r="T237"/>
  <c r="R237"/>
  <c r="P237"/>
  <c r="BI233"/>
  <c r="BH233"/>
  <c r="BG233"/>
  <c r="BF233"/>
  <c r="T233"/>
  <c r="R233"/>
  <c r="P233"/>
  <c r="BI229"/>
  <c r="BH229"/>
  <c r="BG229"/>
  <c r="BF229"/>
  <c r="T229"/>
  <c r="R229"/>
  <c r="P229"/>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17"/>
  <c r="BH217"/>
  <c r="BG217"/>
  <c r="BF217"/>
  <c r="T217"/>
  <c r="R217"/>
  <c r="P217"/>
  <c r="BI216"/>
  <c r="BH216"/>
  <c r="BG216"/>
  <c r="BF216"/>
  <c r="T216"/>
  <c r="R216"/>
  <c r="P216"/>
  <c r="BI215"/>
  <c r="BH215"/>
  <c r="BG215"/>
  <c r="BF215"/>
  <c r="T215"/>
  <c r="R215"/>
  <c r="P215"/>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3"/>
  <c r="BH183"/>
  <c r="BG183"/>
  <c r="BF183"/>
  <c r="T183"/>
  <c r="R183"/>
  <c r="P183"/>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J126"/>
  <c r="J125"/>
  <c r="F125"/>
  <c r="F123"/>
  <c r="E121"/>
  <c r="J94"/>
  <c r="J93"/>
  <c r="F93"/>
  <c r="F91"/>
  <c r="E89"/>
  <c r="J20"/>
  <c r="E20"/>
  <c r="F126"/>
  <c r="J19"/>
  <c r="J14"/>
  <c r="J91"/>
  <c r="E7"/>
  <c r="E85"/>
  <c i="7" r="J39"/>
  <c r="J38"/>
  <c i="1" r="AY101"/>
  <c i="7" r="J37"/>
  <c i="1" r="AX101"/>
  <c i="7" r="BI223"/>
  <c r="BH223"/>
  <c r="BG223"/>
  <c r="BF223"/>
  <c r="T223"/>
  <c r="R223"/>
  <c r="P223"/>
  <c r="BI220"/>
  <c r="BH220"/>
  <c r="BG220"/>
  <c r="BF220"/>
  <c r="T220"/>
  <c r="R220"/>
  <c r="P220"/>
  <c r="BI218"/>
  <c r="BH218"/>
  <c r="BG218"/>
  <c r="BF218"/>
  <c r="T218"/>
  <c r="R218"/>
  <c r="P218"/>
  <c r="BI215"/>
  <c r="BH215"/>
  <c r="BG215"/>
  <c r="BF215"/>
  <c r="T215"/>
  <c r="R215"/>
  <c r="P215"/>
  <c r="BI210"/>
  <c r="BH210"/>
  <c r="BG210"/>
  <c r="BF210"/>
  <c r="T210"/>
  <c r="R210"/>
  <c r="P210"/>
  <c r="BI206"/>
  <c r="BH206"/>
  <c r="BG206"/>
  <c r="BF206"/>
  <c r="T206"/>
  <c r="R206"/>
  <c r="P206"/>
  <c r="BI205"/>
  <c r="BH205"/>
  <c r="BG205"/>
  <c r="BF205"/>
  <c r="T205"/>
  <c r="R205"/>
  <c r="P205"/>
  <c r="BI202"/>
  <c r="BH202"/>
  <c r="BG202"/>
  <c r="BF202"/>
  <c r="T202"/>
  <c r="R202"/>
  <c r="P202"/>
  <c r="BI197"/>
  <c r="BH197"/>
  <c r="BG197"/>
  <c r="BF197"/>
  <c r="T197"/>
  <c r="R197"/>
  <c r="P197"/>
  <c r="BI193"/>
  <c r="BH193"/>
  <c r="BG193"/>
  <c r="BF193"/>
  <c r="T193"/>
  <c r="R193"/>
  <c r="P193"/>
  <c r="BI189"/>
  <c r="BH189"/>
  <c r="BG189"/>
  <c r="BF189"/>
  <c r="T189"/>
  <c r="R189"/>
  <c r="P189"/>
  <c r="BI185"/>
  <c r="BH185"/>
  <c r="BG185"/>
  <c r="BF185"/>
  <c r="T185"/>
  <c r="R185"/>
  <c r="P185"/>
  <c r="BI180"/>
  <c r="BH180"/>
  <c r="BG180"/>
  <c r="BF180"/>
  <c r="T180"/>
  <c r="T179"/>
  <c r="R180"/>
  <c r="R179"/>
  <c r="P180"/>
  <c r="P179"/>
  <c r="BI175"/>
  <c r="BH175"/>
  <c r="BG175"/>
  <c r="BF175"/>
  <c r="T175"/>
  <c r="R175"/>
  <c r="P175"/>
  <c r="BI171"/>
  <c r="BH171"/>
  <c r="BG171"/>
  <c r="BF171"/>
  <c r="T171"/>
  <c r="R171"/>
  <c r="P171"/>
  <c r="BI167"/>
  <c r="BH167"/>
  <c r="BG167"/>
  <c r="BF167"/>
  <c r="T167"/>
  <c r="R167"/>
  <c r="P167"/>
  <c r="BI166"/>
  <c r="BH166"/>
  <c r="BG166"/>
  <c r="BF166"/>
  <c r="T166"/>
  <c r="R166"/>
  <c r="P166"/>
  <c r="BI162"/>
  <c r="BH162"/>
  <c r="BG162"/>
  <c r="BF162"/>
  <c r="T162"/>
  <c r="R162"/>
  <c r="P162"/>
  <c r="BI158"/>
  <c r="BH158"/>
  <c r="BG158"/>
  <c r="BF158"/>
  <c r="T158"/>
  <c r="R158"/>
  <c r="P158"/>
  <c r="BI154"/>
  <c r="BH154"/>
  <c r="BG154"/>
  <c r="BF154"/>
  <c r="T154"/>
  <c r="R154"/>
  <c r="P154"/>
  <c r="BI150"/>
  <c r="BH150"/>
  <c r="BG150"/>
  <c r="BF150"/>
  <c r="T150"/>
  <c r="R150"/>
  <c r="P150"/>
  <c r="BI146"/>
  <c r="BH146"/>
  <c r="BG146"/>
  <c r="BF146"/>
  <c r="T146"/>
  <c r="R146"/>
  <c r="P146"/>
  <c r="BI142"/>
  <c r="BH142"/>
  <c r="BG142"/>
  <c r="BF142"/>
  <c r="T142"/>
  <c r="R142"/>
  <c r="P142"/>
  <c r="BI138"/>
  <c r="BH138"/>
  <c r="BG138"/>
  <c r="BF138"/>
  <c r="T138"/>
  <c r="R138"/>
  <c r="P138"/>
  <c r="BI134"/>
  <c r="BH134"/>
  <c r="BG134"/>
  <c r="BF134"/>
  <c r="T134"/>
  <c r="R134"/>
  <c r="P134"/>
  <c r="BI130"/>
  <c r="BH130"/>
  <c r="BG130"/>
  <c r="BF130"/>
  <c r="T130"/>
  <c r="R130"/>
  <c r="P130"/>
  <c r="J124"/>
  <c r="J123"/>
  <c r="F123"/>
  <c r="F121"/>
  <c r="E119"/>
  <c r="J94"/>
  <c r="J93"/>
  <c r="F93"/>
  <c r="F91"/>
  <c r="E89"/>
  <c r="J20"/>
  <c r="E20"/>
  <c r="F124"/>
  <c r="J19"/>
  <c r="J14"/>
  <c r="J121"/>
  <c r="E7"/>
  <c r="E115"/>
  <c i="6" r="J39"/>
  <c r="J38"/>
  <c i="1" r="AY100"/>
  <c i="6" r="J37"/>
  <c i="1" r="AX100"/>
  <c i="6" r="BI233"/>
  <c r="BH233"/>
  <c r="BG233"/>
  <c r="BF233"/>
  <c r="T233"/>
  <c r="T232"/>
  <c r="R233"/>
  <c r="R232"/>
  <c r="P233"/>
  <c r="P232"/>
  <c r="BI229"/>
  <c r="BH229"/>
  <c r="BG229"/>
  <c r="BF229"/>
  <c r="T229"/>
  <c r="R229"/>
  <c r="P229"/>
  <c r="BI225"/>
  <c r="BH225"/>
  <c r="BG225"/>
  <c r="BF225"/>
  <c r="T225"/>
  <c r="R225"/>
  <c r="P225"/>
  <c r="BI223"/>
  <c r="BH223"/>
  <c r="BG223"/>
  <c r="BF223"/>
  <c r="T223"/>
  <c r="R223"/>
  <c r="P223"/>
  <c r="BI219"/>
  <c r="BH219"/>
  <c r="BG219"/>
  <c r="BF219"/>
  <c r="T219"/>
  <c r="R219"/>
  <c r="P219"/>
  <c r="BI218"/>
  <c r="BH218"/>
  <c r="BG218"/>
  <c r="BF218"/>
  <c r="T218"/>
  <c r="R218"/>
  <c r="P218"/>
  <c r="BI215"/>
  <c r="BH215"/>
  <c r="BG215"/>
  <c r="BF215"/>
  <c r="T215"/>
  <c r="R215"/>
  <c r="P215"/>
  <c r="BI214"/>
  <c r="BH214"/>
  <c r="BG214"/>
  <c r="BF214"/>
  <c r="T214"/>
  <c r="R214"/>
  <c r="P214"/>
  <c r="BI210"/>
  <c r="BH210"/>
  <c r="BG210"/>
  <c r="BF210"/>
  <c r="T210"/>
  <c r="R210"/>
  <c r="P210"/>
  <c r="BI206"/>
  <c r="BH206"/>
  <c r="BG206"/>
  <c r="BF206"/>
  <c r="T206"/>
  <c r="R206"/>
  <c r="P206"/>
  <c r="BI203"/>
  <c r="BH203"/>
  <c r="BG203"/>
  <c r="BF203"/>
  <c r="T203"/>
  <c r="R203"/>
  <c r="P203"/>
  <c r="BI198"/>
  <c r="BH198"/>
  <c r="BG198"/>
  <c r="BF198"/>
  <c r="T198"/>
  <c r="T197"/>
  <c r="R198"/>
  <c r="R197"/>
  <c r="P198"/>
  <c r="P197"/>
  <c r="BI193"/>
  <c r="BH193"/>
  <c r="BG193"/>
  <c r="BF193"/>
  <c r="T193"/>
  <c r="R193"/>
  <c r="P193"/>
  <c r="BI192"/>
  <c r="BH192"/>
  <c r="BG192"/>
  <c r="BF192"/>
  <c r="T192"/>
  <c r="R192"/>
  <c r="P192"/>
  <c r="BI188"/>
  <c r="BH188"/>
  <c r="BG188"/>
  <c r="BF188"/>
  <c r="T188"/>
  <c r="R188"/>
  <c r="P188"/>
  <c r="BI187"/>
  <c r="BH187"/>
  <c r="BG187"/>
  <c r="BF187"/>
  <c r="T187"/>
  <c r="R187"/>
  <c r="P187"/>
  <c r="BI184"/>
  <c r="BH184"/>
  <c r="BG184"/>
  <c r="BF184"/>
  <c r="T184"/>
  <c r="R184"/>
  <c r="P184"/>
  <c r="BI180"/>
  <c r="BH180"/>
  <c r="BG180"/>
  <c r="BF180"/>
  <c r="T180"/>
  <c r="T179"/>
  <c r="R180"/>
  <c r="R179"/>
  <c r="P180"/>
  <c r="P179"/>
  <c r="BI175"/>
  <c r="BH175"/>
  <c r="BG175"/>
  <c r="BF175"/>
  <c r="T175"/>
  <c r="R175"/>
  <c r="P175"/>
  <c r="BI171"/>
  <c r="BH171"/>
  <c r="BG171"/>
  <c r="BF171"/>
  <c r="T171"/>
  <c r="R171"/>
  <c r="P171"/>
  <c r="BI168"/>
  <c r="BH168"/>
  <c r="BG168"/>
  <c r="BF168"/>
  <c r="T168"/>
  <c r="R168"/>
  <c r="P168"/>
  <c r="BI164"/>
  <c r="BH164"/>
  <c r="BG164"/>
  <c r="BF164"/>
  <c r="T164"/>
  <c r="R164"/>
  <c r="P164"/>
  <c r="BI163"/>
  <c r="BH163"/>
  <c r="BG163"/>
  <c r="BF163"/>
  <c r="T163"/>
  <c r="R163"/>
  <c r="P163"/>
  <c r="BI160"/>
  <c r="BH160"/>
  <c r="BG160"/>
  <c r="BF160"/>
  <c r="T160"/>
  <c r="R160"/>
  <c r="P160"/>
  <c r="BI156"/>
  <c r="BH156"/>
  <c r="BG156"/>
  <c r="BF156"/>
  <c r="T156"/>
  <c r="R156"/>
  <c r="P156"/>
  <c r="BI151"/>
  <c r="BH151"/>
  <c r="BG151"/>
  <c r="BF151"/>
  <c r="T151"/>
  <c r="R151"/>
  <c r="P151"/>
  <c r="BI147"/>
  <c r="BH147"/>
  <c r="BG147"/>
  <c r="BF147"/>
  <c r="T147"/>
  <c r="R147"/>
  <c r="P147"/>
  <c r="BI143"/>
  <c r="BH143"/>
  <c r="BG143"/>
  <c r="BF143"/>
  <c r="T143"/>
  <c r="R143"/>
  <c r="P143"/>
  <c r="BI139"/>
  <c r="BH139"/>
  <c r="BG139"/>
  <c r="BF139"/>
  <c r="T139"/>
  <c r="R139"/>
  <c r="P139"/>
  <c r="BI134"/>
  <c r="BH134"/>
  <c r="BG134"/>
  <c r="BF134"/>
  <c r="T134"/>
  <c r="T133"/>
  <c r="R134"/>
  <c r="R133"/>
  <c r="P134"/>
  <c r="P133"/>
  <c r="J128"/>
  <c r="J127"/>
  <c r="F127"/>
  <c r="F125"/>
  <c r="E123"/>
  <c r="J94"/>
  <c r="J93"/>
  <c r="F93"/>
  <c r="F91"/>
  <c r="E89"/>
  <c r="J20"/>
  <c r="E20"/>
  <c r="F128"/>
  <c r="J19"/>
  <c r="J14"/>
  <c r="J91"/>
  <c r="E7"/>
  <c r="E119"/>
  <c i="5" r="T274"/>
  <c r="T273"/>
  <c r="J39"/>
  <c r="J38"/>
  <c i="1" r="AY99"/>
  <c i="5" r="J37"/>
  <c i="1" r="AX99"/>
  <c i="5" r="BI275"/>
  <c r="BH275"/>
  <c r="BG275"/>
  <c r="BF275"/>
  <c r="T275"/>
  <c r="R275"/>
  <c r="R274"/>
  <c r="R273"/>
  <c r="P275"/>
  <c r="P274"/>
  <c r="P273"/>
  <c r="BI270"/>
  <c r="BH270"/>
  <c r="BG270"/>
  <c r="BF270"/>
  <c r="T270"/>
  <c r="T269"/>
  <c r="R270"/>
  <c r="R269"/>
  <c r="P270"/>
  <c r="P269"/>
  <c r="BI264"/>
  <c r="BH264"/>
  <c r="BG264"/>
  <c r="BF264"/>
  <c r="T264"/>
  <c r="R264"/>
  <c r="P264"/>
  <c r="BI261"/>
  <c r="BH261"/>
  <c r="BG261"/>
  <c r="BF261"/>
  <c r="T261"/>
  <c r="R261"/>
  <c r="P261"/>
  <c r="BI258"/>
  <c r="BH258"/>
  <c r="BG258"/>
  <c r="BF258"/>
  <c r="T258"/>
  <c r="R258"/>
  <c r="P258"/>
  <c r="BI253"/>
  <c r="BH253"/>
  <c r="BG253"/>
  <c r="BF253"/>
  <c r="T253"/>
  <c r="R253"/>
  <c r="P253"/>
  <c r="BI250"/>
  <c r="BH250"/>
  <c r="BG250"/>
  <c r="BF250"/>
  <c r="T250"/>
  <c r="R250"/>
  <c r="P250"/>
  <c r="BI248"/>
  <c r="BH248"/>
  <c r="BG248"/>
  <c r="BF248"/>
  <c r="T248"/>
  <c r="R248"/>
  <c r="P248"/>
  <c r="BI242"/>
  <c r="BH242"/>
  <c r="BG242"/>
  <c r="BF242"/>
  <c r="T242"/>
  <c r="R242"/>
  <c r="P242"/>
  <c r="BI241"/>
  <c r="BH241"/>
  <c r="BG241"/>
  <c r="BF241"/>
  <c r="T241"/>
  <c r="R241"/>
  <c r="P241"/>
  <c r="BI234"/>
  <c r="BH234"/>
  <c r="BG234"/>
  <c r="BF234"/>
  <c r="T234"/>
  <c r="R234"/>
  <c r="P234"/>
  <c r="BI227"/>
  <c r="BH227"/>
  <c r="BG227"/>
  <c r="BF227"/>
  <c r="T227"/>
  <c r="R227"/>
  <c r="P227"/>
  <c r="BI222"/>
  <c r="BH222"/>
  <c r="BG222"/>
  <c r="BF222"/>
  <c r="T222"/>
  <c r="R222"/>
  <c r="P222"/>
  <c r="BI217"/>
  <c r="BH217"/>
  <c r="BG217"/>
  <c r="BF217"/>
  <c r="T217"/>
  <c r="R217"/>
  <c r="P217"/>
  <c r="BI210"/>
  <c r="BH210"/>
  <c r="BG210"/>
  <c r="BF210"/>
  <c r="T210"/>
  <c r="R210"/>
  <c r="P210"/>
  <c r="BI205"/>
  <c r="BH205"/>
  <c r="BG205"/>
  <c r="BF205"/>
  <c r="T205"/>
  <c r="R205"/>
  <c r="P205"/>
  <c r="BI199"/>
  <c r="BH199"/>
  <c r="BG199"/>
  <c r="BF199"/>
  <c r="T199"/>
  <c r="R199"/>
  <c r="P199"/>
  <c r="BI192"/>
  <c r="BH192"/>
  <c r="BG192"/>
  <c r="BF192"/>
  <c r="T192"/>
  <c r="R192"/>
  <c r="P192"/>
  <c r="BI191"/>
  <c r="BH191"/>
  <c r="BG191"/>
  <c r="BF191"/>
  <c r="T191"/>
  <c r="R191"/>
  <c r="P191"/>
  <c r="BI188"/>
  <c r="BH188"/>
  <c r="BG188"/>
  <c r="BF188"/>
  <c r="T188"/>
  <c r="R188"/>
  <c r="P188"/>
  <c r="BI183"/>
  <c r="BH183"/>
  <c r="BG183"/>
  <c r="BF183"/>
  <c r="T183"/>
  <c r="R183"/>
  <c r="P183"/>
  <c r="BI178"/>
  <c r="BH178"/>
  <c r="BG178"/>
  <c r="BF178"/>
  <c r="T178"/>
  <c r="R178"/>
  <c r="P178"/>
  <c r="BI173"/>
  <c r="BH173"/>
  <c r="BG173"/>
  <c r="BF173"/>
  <c r="T173"/>
  <c r="R173"/>
  <c r="P173"/>
  <c r="BI172"/>
  <c r="BH172"/>
  <c r="BG172"/>
  <c r="BF172"/>
  <c r="T172"/>
  <c r="R172"/>
  <c r="P172"/>
  <c r="BI167"/>
  <c r="BH167"/>
  <c r="BG167"/>
  <c r="BF167"/>
  <c r="T167"/>
  <c r="R167"/>
  <c r="P167"/>
  <c r="BI161"/>
  <c r="BH161"/>
  <c r="BG161"/>
  <c r="BF161"/>
  <c r="T161"/>
  <c r="R161"/>
  <c r="P161"/>
  <c r="BI155"/>
  <c r="BH155"/>
  <c r="BG155"/>
  <c r="BF155"/>
  <c r="T155"/>
  <c r="R155"/>
  <c r="P155"/>
  <c r="BI150"/>
  <c r="BH150"/>
  <c r="BG150"/>
  <c r="BF150"/>
  <c r="T150"/>
  <c r="R150"/>
  <c r="P150"/>
  <c r="BI149"/>
  <c r="BH149"/>
  <c r="BG149"/>
  <c r="BF149"/>
  <c r="T149"/>
  <c r="R149"/>
  <c r="P149"/>
  <c r="BI143"/>
  <c r="BH143"/>
  <c r="BG143"/>
  <c r="BF143"/>
  <c r="T143"/>
  <c r="R143"/>
  <c r="P143"/>
  <c r="BI137"/>
  <c r="BH137"/>
  <c r="BG137"/>
  <c r="BF137"/>
  <c r="T137"/>
  <c r="R137"/>
  <c r="P137"/>
  <c r="BI130"/>
  <c r="BH130"/>
  <c r="BG130"/>
  <c r="BF130"/>
  <c r="T130"/>
  <c r="R130"/>
  <c r="P130"/>
  <c r="J123"/>
  <c r="F123"/>
  <c r="F121"/>
  <c r="E119"/>
  <c r="J92"/>
  <c r="F92"/>
  <c r="F90"/>
  <c r="E88"/>
  <c r="J26"/>
  <c r="E26"/>
  <c r="J124"/>
  <c r="J25"/>
  <c r="J20"/>
  <c r="E20"/>
  <c r="F124"/>
  <c r="J19"/>
  <c r="J14"/>
  <c r="J121"/>
  <c r="E7"/>
  <c r="E84"/>
  <c i="4" r="J39"/>
  <c r="J38"/>
  <c i="1" r="AY98"/>
  <c i="4" r="J37"/>
  <c i="1" r="AX98"/>
  <c i="4" r="BI265"/>
  <c r="BH265"/>
  <c r="BG265"/>
  <c r="BF265"/>
  <c r="T265"/>
  <c r="T264"/>
  <c r="T263"/>
  <c r="R265"/>
  <c r="R264"/>
  <c r="R263"/>
  <c r="P265"/>
  <c r="P264"/>
  <c r="P263"/>
  <c r="BI260"/>
  <c r="BH260"/>
  <c r="BG260"/>
  <c r="BF260"/>
  <c r="T260"/>
  <c r="T259"/>
  <c r="R260"/>
  <c r="R259"/>
  <c r="P260"/>
  <c r="P259"/>
  <c r="BI254"/>
  <c r="BH254"/>
  <c r="BG254"/>
  <c r="BF254"/>
  <c r="T254"/>
  <c r="R254"/>
  <c r="P254"/>
  <c r="BI251"/>
  <c r="BH251"/>
  <c r="BG251"/>
  <c r="BF251"/>
  <c r="T251"/>
  <c r="R251"/>
  <c r="P251"/>
  <c r="BI246"/>
  <c r="BH246"/>
  <c r="BG246"/>
  <c r="BF246"/>
  <c r="T246"/>
  <c r="R246"/>
  <c r="P246"/>
  <c r="BI243"/>
  <c r="BH243"/>
  <c r="BG243"/>
  <c r="BF243"/>
  <c r="T243"/>
  <c r="R243"/>
  <c r="P243"/>
  <c r="BI241"/>
  <c r="BH241"/>
  <c r="BG241"/>
  <c r="BF241"/>
  <c r="T241"/>
  <c r="R241"/>
  <c r="P241"/>
  <c r="BI235"/>
  <c r="BH235"/>
  <c r="BG235"/>
  <c r="BF235"/>
  <c r="T235"/>
  <c r="R235"/>
  <c r="P235"/>
  <c r="BI234"/>
  <c r="BH234"/>
  <c r="BG234"/>
  <c r="BF234"/>
  <c r="T234"/>
  <c r="R234"/>
  <c r="P234"/>
  <c r="BI227"/>
  <c r="BH227"/>
  <c r="BG227"/>
  <c r="BF227"/>
  <c r="T227"/>
  <c r="R227"/>
  <c r="P227"/>
  <c r="BI219"/>
  <c r="BH219"/>
  <c r="BG219"/>
  <c r="BF219"/>
  <c r="T219"/>
  <c r="R219"/>
  <c r="P219"/>
  <c r="BI212"/>
  <c r="BH212"/>
  <c r="BG212"/>
  <c r="BF212"/>
  <c r="T212"/>
  <c r="R212"/>
  <c r="P212"/>
  <c r="BI205"/>
  <c r="BH205"/>
  <c r="BG205"/>
  <c r="BF205"/>
  <c r="T205"/>
  <c r="R205"/>
  <c r="P205"/>
  <c r="BI199"/>
  <c r="BH199"/>
  <c r="BG199"/>
  <c r="BF199"/>
  <c r="T199"/>
  <c r="R199"/>
  <c r="P199"/>
  <c r="BI193"/>
  <c r="BH193"/>
  <c r="BG193"/>
  <c r="BF193"/>
  <c r="T193"/>
  <c r="R193"/>
  <c r="P193"/>
  <c r="BI186"/>
  <c r="BH186"/>
  <c r="BG186"/>
  <c r="BF186"/>
  <c r="T186"/>
  <c r="R186"/>
  <c r="P186"/>
  <c r="BI185"/>
  <c r="BH185"/>
  <c r="BG185"/>
  <c r="BF185"/>
  <c r="T185"/>
  <c r="R185"/>
  <c r="P185"/>
  <c r="BI182"/>
  <c r="BH182"/>
  <c r="BG182"/>
  <c r="BF182"/>
  <c r="T182"/>
  <c r="R182"/>
  <c r="P182"/>
  <c r="BI177"/>
  <c r="BH177"/>
  <c r="BG177"/>
  <c r="BF177"/>
  <c r="T177"/>
  <c r="R177"/>
  <c r="P177"/>
  <c r="BI172"/>
  <c r="BH172"/>
  <c r="BG172"/>
  <c r="BF172"/>
  <c r="T172"/>
  <c r="R172"/>
  <c r="P172"/>
  <c r="BI167"/>
  <c r="BH167"/>
  <c r="BG167"/>
  <c r="BF167"/>
  <c r="T167"/>
  <c r="R167"/>
  <c r="P167"/>
  <c r="BI166"/>
  <c r="BH166"/>
  <c r="BG166"/>
  <c r="BF166"/>
  <c r="T166"/>
  <c r="R166"/>
  <c r="P166"/>
  <c r="BI161"/>
  <c r="BH161"/>
  <c r="BG161"/>
  <c r="BF161"/>
  <c r="T161"/>
  <c r="R161"/>
  <c r="P161"/>
  <c r="BI155"/>
  <c r="BH155"/>
  <c r="BG155"/>
  <c r="BF155"/>
  <c r="T155"/>
  <c r="R155"/>
  <c r="P155"/>
  <c r="BI151"/>
  <c r="BH151"/>
  <c r="BG151"/>
  <c r="BF151"/>
  <c r="T151"/>
  <c r="R151"/>
  <c r="P151"/>
  <c r="BI144"/>
  <c r="BH144"/>
  <c r="BG144"/>
  <c r="BF144"/>
  <c r="T144"/>
  <c r="R144"/>
  <c r="P144"/>
  <c r="BI143"/>
  <c r="BH143"/>
  <c r="BG143"/>
  <c r="BF143"/>
  <c r="T143"/>
  <c r="R143"/>
  <c r="P143"/>
  <c r="BI137"/>
  <c r="BH137"/>
  <c r="BG137"/>
  <c r="BF137"/>
  <c r="T137"/>
  <c r="R137"/>
  <c r="P137"/>
  <c r="BI130"/>
  <c r="BH130"/>
  <c r="BG130"/>
  <c r="BF130"/>
  <c r="T130"/>
  <c r="R130"/>
  <c r="P130"/>
  <c r="J123"/>
  <c r="F123"/>
  <c r="F121"/>
  <c r="E119"/>
  <c r="J92"/>
  <c r="F92"/>
  <c r="F90"/>
  <c r="E88"/>
  <c r="J26"/>
  <c r="E26"/>
  <c r="J124"/>
  <c r="J25"/>
  <c r="J20"/>
  <c r="E20"/>
  <c r="F124"/>
  <c r="J19"/>
  <c r="J14"/>
  <c r="J90"/>
  <c r="E7"/>
  <c r="E84"/>
  <c i="3" r="J39"/>
  <c r="J38"/>
  <c i="1" r="AY97"/>
  <c i="3" r="J37"/>
  <c i="1" r="AX97"/>
  <c i="3" r="BI308"/>
  <c r="BH308"/>
  <c r="BG308"/>
  <c r="BF308"/>
  <c r="T308"/>
  <c r="T307"/>
  <c r="T306"/>
  <c r="R308"/>
  <c r="R307"/>
  <c r="R306"/>
  <c r="P308"/>
  <c r="P307"/>
  <c r="P306"/>
  <c r="BI304"/>
  <c r="BH304"/>
  <c r="BG304"/>
  <c r="BF304"/>
  <c r="T304"/>
  <c r="R304"/>
  <c r="P304"/>
  <c r="BI301"/>
  <c r="BH301"/>
  <c r="BG301"/>
  <c r="BF301"/>
  <c r="T301"/>
  <c r="R301"/>
  <c r="P301"/>
  <c r="BI296"/>
  <c r="BH296"/>
  <c r="BG296"/>
  <c r="BF296"/>
  <c r="T296"/>
  <c r="R296"/>
  <c r="P296"/>
  <c r="BI295"/>
  <c r="BH295"/>
  <c r="BG295"/>
  <c r="BF295"/>
  <c r="T295"/>
  <c r="R295"/>
  <c r="P295"/>
  <c r="BI291"/>
  <c r="BH291"/>
  <c r="BG291"/>
  <c r="BF291"/>
  <c r="T291"/>
  <c r="R291"/>
  <c r="P291"/>
  <c r="BI288"/>
  <c r="BH288"/>
  <c r="BG288"/>
  <c r="BF288"/>
  <c r="T288"/>
  <c r="R288"/>
  <c r="P288"/>
  <c r="BI284"/>
  <c r="BH284"/>
  <c r="BG284"/>
  <c r="BF284"/>
  <c r="T284"/>
  <c r="R284"/>
  <c r="P284"/>
  <c r="BI280"/>
  <c r="BH280"/>
  <c r="BG280"/>
  <c r="BF280"/>
  <c r="T280"/>
  <c r="R280"/>
  <c r="P280"/>
  <c r="BI276"/>
  <c r="BH276"/>
  <c r="BG276"/>
  <c r="BF276"/>
  <c r="T276"/>
  <c r="R276"/>
  <c r="P276"/>
  <c r="BI275"/>
  <c r="BH275"/>
  <c r="BG275"/>
  <c r="BF275"/>
  <c r="T275"/>
  <c r="R275"/>
  <c r="P275"/>
  <c r="BI272"/>
  <c r="BH272"/>
  <c r="BG272"/>
  <c r="BF272"/>
  <c r="T272"/>
  <c r="R272"/>
  <c r="P272"/>
  <c r="BI266"/>
  <c r="BH266"/>
  <c r="BG266"/>
  <c r="BF266"/>
  <c r="T266"/>
  <c r="R266"/>
  <c r="P266"/>
  <c r="BI264"/>
  <c r="BH264"/>
  <c r="BG264"/>
  <c r="BF264"/>
  <c r="T264"/>
  <c r="R264"/>
  <c r="P264"/>
  <c r="BI259"/>
  <c r="BH259"/>
  <c r="BG259"/>
  <c r="BF259"/>
  <c r="T259"/>
  <c r="R259"/>
  <c r="P259"/>
  <c r="BI255"/>
  <c r="BH255"/>
  <c r="BG255"/>
  <c r="BF255"/>
  <c r="T255"/>
  <c r="R255"/>
  <c r="P255"/>
  <c r="BI254"/>
  <c r="BH254"/>
  <c r="BG254"/>
  <c r="BF254"/>
  <c r="T254"/>
  <c r="R254"/>
  <c r="P254"/>
  <c r="BI251"/>
  <c r="BH251"/>
  <c r="BG251"/>
  <c r="BF251"/>
  <c r="T251"/>
  <c r="R251"/>
  <c r="P251"/>
  <c r="BI247"/>
  <c r="BH247"/>
  <c r="BG247"/>
  <c r="BF247"/>
  <c r="T247"/>
  <c r="R247"/>
  <c r="P247"/>
  <c r="BI242"/>
  <c r="BH242"/>
  <c r="BG242"/>
  <c r="BF242"/>
  <c r="T242"/>
  <c r="R242"/>
  <c r="P242"/>
  <c r="BI238"/>
  <c r="BH238"/>
  <c r="BG238"/>
  <c r="BF238"/>
  <c r="T238"/>
  <c r="R238"/>
  <c r="P238"/>
  <c r="BI234"/>
  <c r="BH234"/>
  <c r="BG234"/>
  <c r="BF234"/>
  <c r="T234"/>
  <c r="R234"/>
  <c r="P234"/>
  <c r="BI230"/>
  <c r="BH230"/>
  <c r="BG230"/>
  <c r="BF230"/>
  <c r="T230"/>
  <c r="R230"/>
  <c r="P230"/>
  <c r="BI227"/>
  <c r="BH227"/>
  <c r="BG227"/>
  <c r="BF227"/>
  <c r="T227"/>
  <c r="T226"/>
  <c r="R227"/>
  <c r="R226"/>
  <c r="P227"/>
  <c r="P226"/>
  <c r="BI221"/>
  <c r="BH221"/>
  <c r="BG221"/>
  <c r="BF221"/>
  <c r="T221"/>
  <c r="R221"/>
  <c r="P221"/>
  <c r="BI216"/>
  <c r="BH216"/>
  <c r="BG216"/>
  <c r="BF216"/>
  <c r="T216"/>
  <c r="R216"/>
  <c r="P216"/>
  <c r="BI209"/>
  <c r="BH209"/>
  <c r="BG209"/>
  <c r="BF209"/>
  <c r="T209"/>
  <c r="R209"/>
  <c r="P209"/>
  <c r="BI204"/>
  <c r="BH204"/>
  <c r="BG204"/>
  <c r="BF204"/>
  <c r="T204"/>
  <c r="R204"/>
  <c r="P204"/>
  <c r="BI199"/>
  <c r="BH199"/>
  <c r="BG199"/>
  <c r="BF199"/>
  <c r="T199"/>
  <c r="R199"/>
  <c r="P199"/>
  <c r="BI197"/>
  <c r="BH197"/>
  <c r="BG197"/>
  <c r="BF197"/>
  <c r="T197"/>
  <c r="R197"/>
  <c r="P197"/>
  <c r="BI192"/>
  <c r="BH192"/>
  <c r="BG192"/>
  <c r="BF192"/>
  <c r="T192"/>
  <c r="R192"/>
  <c r="P192"/>
  <c r="BI190"/>
  <c r="BH190"/>
  <c r="BG190"/>
  <c r="BF190"/>
  <c r="T190"/>
  <c r="R190"/>
  <c r="P190"/>
  <c r="BI185"/>
  <c r="BH185"/>
  <c r="BG185"/>
  <c r="BF185"/>
  <c r="T185"/>
  <c r="R185"/>
  <c r="P185"/>
  <c r="BI179"/>
  <c r="BH179"/>
  <c r="BG179"/>
  <c r="BF179"/>
  <c r="T179"/>
  <c r="R179"/>
  <c r="P179"/>
  <c r="BI172"/>
  <c r="BH172"/>
  <c r="BG172"/>
  <c r="BF172"/>
  <c r="T172"/>
  <c r="R172"/>
  <c r="P172"/>
  <c r="BI165"/>
  <c r="BH165"/>
  <c r="BG165"/>
  <c r="BF165"/>
  <c r="T165"/>
  <c r="R165"/>
  <c r="P165"/>
  <c r="BI160"/>
  <c r="BH160"/>
  <c r="BG160"/>
  <c r="BF160"/>
  <c r="T160"/>
  <c r="R160"/>
  <c r="P160"/>
  <c r="BI155"/>
  <c r="BH155"/>
  <c r="BG155"/>
  <c r="BF155"/>
  <c r="T155"/>
  <c r="R155"/>
  <c r="P155"/>
  <c r="BI152"/>
  <c r="BH152"/>
  <c r="BG152"/>
  <c r="BF152"/>
  <c r="T152"/>
  <c r="R152"/>
  <c r="P152"/>
  <c r="BI147"/>
  <c r="BH147"/>
  <c r="BG147"/>
  <c r="BF147"/>
  <c r="T147"/>
  <c r="R147"/>
  <c r="P147"/>
  <c r="BI143"/>
  <c r="BH143"/>
  <c r="BG143"/>
  <c r="BF143"/>
  <c r="T143"/>
  <c r="R143"/>
  <c r="P143"/>
  <c r="BI138"/>
  <c r="BH138"/>
  <c r="BG138"/>
  <c r="BF138"/>
  <c r="T138"/>
  <c r="R138"/>
  <c r="P138"/>
  <c r="BI133"/>
  <c r="BH133"/>
  <c r="BG133"/>
  <c r="BF133"/>
  <c r="T133"/>
  <c r="R133"/>
  <c r="P133"/>
  <c r="J127"/>
  <c r="J126"/>
  <c r="F126"/>
  <c r="F124"/>
  <c r="E122"/>
  <c r="J94"/>
  <c r="J93"/>
  <c r="F93"/>
  <c r="F91"/>
  <c r="E89"/>
  <c r="J20"/>
  <c r="E20"/>
  <c r="F94"/>
  <c r="J19"/>
  <c r="J14"/>
  <c r="J124"/>
  <c r="E7"/>
  <c r="E85"/>
  <c i="2" r="J37"/>
  <c r="J36"/>
  <c i="1" r="AY95"/>
  <c i="2" r="J35"/>
  <c i="1" r="AX95"/>
  <c i="2" r="BI269"/>
  <c r="BH269"/>
  <c r="BG269"/>
  <c r="BF269"/>
  <c r="T269"/>
  <c r="R269"/>
  <c r="P269"/>
  <c r="BI265"/>
  <c r="BH265"/>
  <c r="BG265"/>
  <c r="BF265"/>
  <c r="T265"/>
  <c r="R265"/>
  <c r="P265"/>
  <c r="BI260"/>
  <c r="BH260"/>
  <c r="BG260"/>
  <c r="BF260"/>
  <c r="T260"/>
  <c r="R260"/>
  <c r="P260"/>
  <c r="BI256"/>
  <c r="BH256"/>
  <c r="BG256"/>
  <c r="BF256"/>
  <c r="T256"/>
  <c r="R256"/>
  <c r="P256"/>
  <c r="BI253"/>
  <c r="BH253"/>
  <c r="BG253"/>
  <c r="BF253"/>
  <c r="T253"/>
  <c r="R253"/>
  <c r="P253"/>
  <c r="BI248"/>
  <c r="BH248"/>
  <c r="BG248"/>
  <c r="BF248"/>
  <c r="T248"/>
  <c r="R248"/>
  <c r="P248"/>
  <c r="BI246"/>
  <c r="BH246"/>
  <c r="BG246"/>
  <c r="BF246"/>
  <c r="T246"/>
  <c r="R246"/>
  <c r="P246"/>
  <c r="BI242"/>
  <c r="BH242"/>
  <c r="BG242"/>
  <c r="BF242"/>
  <c r="T242"/>
  <c r="T241"/>
  <c r="R242"/>
  <c r="R241"/>
  <c r="P242"/>
  <c r="P241"/>
  <c r="BI237"/>
  <c r="BH237"/>
  <c r="BG237"/>
  <c r="BF237"/>
  <c r="T237"/>
  <c r="R237"/>
  <c r="P237"/>
  <c r="BI233"/>
  <c r="BH233"/>
  <c r="BG233"/>
  <c r="BF233"/>
  <c r="T233"/>
  <c r="R233"/>
  <c r="P233"/>
  <c r="BI231"/>
  <c r="BH231"/>
  <c r="BG231"/>
  <c r="BF231"/>
  <c r="T231"/>
  <c r="R231"/>
  <c r="P231"/>
  <c r="BI227"/>
  <c r="BH227"/>
  <c r="BG227"/>
  <c r="BF227"/>
  <c r="T227"/>
  <c r="R227"/>
  <c r="P227"/>
  <c r="BI223"/>
  <c r="BH223"/>
  <c r="BG223"/>
  <c r="BF223"/>
  <c r="T223"/>
  <c r="R223"/>
  <c r="P223"/>
  <c r="BI219"/>
  <c r="BH219"/>
  <c r="BG219"/>
  <c r="BF219"/>
  <c r="T219"/>
  <c r="R219"/>
  <c r="P219"/>
  <c r="BI217"/>
  <c r="BH217"/>
  <c r="BG217"/>
  <c r="BF217"/>
  <c r="T217"/>
  <c r="R217"/>
  <c r="P217"/>
  <c r="BI213"/>
  <c r="BH213"/>
  <c r="BG213"/>
  <c r="BF213"/>
  <c r="T213"/>
  <c r="R213"/>
  <c r="P213"/>
  <c r="BI209"/>
  <c r="BH209"/>
  <c r="BG209"/>
  <c r="BF209"/>
  <c r="T209"/>
  <c r="R209"/>
  <c r="P209"/>
  <c r="BI207"/>
  <c r="BH207"/>
  <c r="BG207"/>
  <c r="BF207"/>
  <c r="T207"/>
  <c r="R207"/>
  <c r="P207"/>
  <c r="BI205"/>
  <c r="BH205"/>
  <c r="BG205"/>
  <c r="BF205"/>
  <c r="T205"/>
  <c r="R205"/>
  <c r="P205"/>
  <c r="BI201"/>
  <c r="BH201"/>
  <c r="BG201"/>
  <c r="BF201"/>
  <c r="T201"/>
  <c r="R201"/>
  <c r="P201"/>
  <c r="BI197"/>
  <c r="BH197"/>
  <c r="BG197"/>
  <c r="BF197"/>
  <c r="T197"/>
  <c r="R197"/>
  <c r="P197"/>
  <c r="BI191"/>
  <c r="BH191"/>
  <c r="BG191"/>
  <c r="BF191"/>
  <c r="T191"/>
  <c r="R191"/>
  <c r="P191"/>
  <c r="BI188"/>
  <c r="BH188"/>
  <c r="BG188"/>
  <c r="BF188"/>
  <c r="T188"/>
  <c r="R188"/>
  <c r="P188"/>
  <c r="BI186"/>
  <c r="BH186"/>
  <c r="BG186"/>
  <c r="BF186"/>
  <c r="T186"/>
  <c r="R186"/>
  <c r="P186"/>
  <c r="BI182"/>
  <c r="BH182"/>
  <c r="BG182"/>
  <c r="BF182"/>
  <c r="T182"/>
  <c r="R182"/>
  <c r="P182"/>
  <c r="BI178"/>
  <c r="BH178"/>
  <c r="BG178"/>
  <c r="BF178"/>
  <c r="T178"/>
  <c r="R178"/>
  <c r="P178"/>
  <c r="BI176"/>
  <c r="BH176"/>
  <c r="BG176"/>
  <c r="BF176"/>
  <c r="T176"/>
  <c r="R176"/>
  <c r="P176"/>
  <c r="BI170"/>
  <c r="BH170"/>
  <c r="BG170"/>
  <c r="BF170"/>
  <c r="T170"/>
  <c r="R170"/>
  <c r="P170"/>
  <c r="BI168"/>
  <c r="BH168"/>
  <c r="BG168"/>
  <c r="BF168"/>
  <c r="T168"/>
  <c r="R168"/>
  <c r="P168"/>
  <c r="BI164"/>
  <c r="BH164"/>
  <c r="BG164"/>
  <c r="BF164"/>
  <c r="T164"/>
  <c r="T163"/>
  <c r="R164"/>
  <c r="R163"/>
  <c r="P164"/>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8"/>
  <c r="BH128"/>
  <c r="BG128"/>
  <c r="BF128"/>
  <c r="T128"/>
  <c r="R128"/>
  <c r="P128"/>
  <c r="J121"/>
  <c r="F121"/>
  <c r="F119"/>
  <c r="E117"/>
  <c r="J91"/>
  <c r="F91"/>
  <c r="F89"/>
  <c r="E87"/>
  <c r="J24"/>
  <c r="E24"/>
  <c r="J122"/>
  <c r="J23"/>
  <c r="J18"/>
  <c r="E18"/>
  <c r="F122"/>
  <c r="J17"/>
  <c r="J12"/>
  <c r="J89"/>
  <c r="E7"/>
  <c r="E85"/>
  <c i="1" r="L90"/>
  <c r="AM90"/>
  <c r="AM89"/>
  <c r="L89"/>
  <c r="AM87"/>
  <c r="L87"/>
  <c r="L85"/>
  <c r="L84"/>
  <c i="2" r="BK269"/>
  <c r="J253"/>
  <c r="BK242"/>
  <c r="BK227"/>
  <c r="BK209"/>
  <c r="BK176"/>
  <c r="BK156"/>
  <c i="1" r="AS120"/>
  <c i="2" r="J242"/>
  <c r="J219"/>
  <c r="J209"/>
  <c r="BK188"/>
  <c r="J164"/>
  <c r="BK144"/>
  <c r="J128"/>
  <c r="BK223"/>
  <c r="BK205"/>
  <c r="J188"/>
  <c r="BK159"/>
  <c i="1" r="AS102"/>
  <c i="2" r="J161"/>
  <c i="3" r="BK284"/>
  <c r="J272"/>
  <c r="BK251"/>
  <c r="J234"/>
  <c r="J209"/>
  <c r="BK185"/>
  <c r="BK147"/>
  <c r="BK288"/>
  <c r="J230"/>
  <c r="BK209"/>
  <c r="J190"/>
  <c r="J165"/>
  <c r="J147"/>
  <c r="BK296"/>
  <c r="J266"/>
  <c r="BK221"/>
  <c r="J192"/>
  <c r="J152"/>
  <c i="4" r="BK241"/>
  <c r="J212"/>
  <c r="BK155"/>
  <c r="J130"/>
  <c r="J167"/>
  <c r="BK144"/>
  <c r="BK265"/>
  <c r="J251"/>
  <c r="BK212"/>
  <c r="J186"/>
  <c r="BK167"/>
  <c r="BK251"/>
  <c r="BK227"/>
  <c r="BK185"/>
  <c r="J143"/>
  <c i="5" r="BK250"/>
  <c r="J178"/>
  <c r="BK149"/>
  <c r="BK241"/>
  <c r="BK183"/>
  <c r="J155"/>
  <c r="J275"/>
  <c r="BK261"/>
  <c r="J242"/>
  <c r="BK210"/>
  <c r="BK137"/>
  <c r="BK242"/>
  <c r="BK192"/>
  <c r="J183"/>
  <c r="BK161"/>
  <c r="BK143"/>
  <c i="6" r="BK206"/>
  <c r="BK175"/>
  <c r="J156"/>
  <c r="J139"/>
  <c r="J218"/>
  <c r="J198"/>
  <c r="J164"/>
  <c r="BK139"/>
  <c r="BK225"/>
  <c r="BK210"/>
  <c r="J188"/>
  <c r="BK223"/>
  <c r="BK192"/>
  <c r="J171"/>
  <c i="7" r="BK215"/>
  <c r="BK180"/>
  <c r="BK158"/>
  <c r="J142"/>
  <c r="J202"/>
  <c r="BK185"/>
  <c r="BK130"/>
  <c r="J205"/>
  <c r="J166"/>
  <c r="BK220"/>
  <c r="BK205"/>
  <c r="J175"/>
  <c r="J130"/>
  <c i="8" r="BK299"/>
  <c r="BK274"/>
  <c r="BK246"/>
  <c r="J229"/>
  <c r="BK221"/>
  <c r="BK208"/>
  <c r="J183"/>
  <c r="J170"/>
  <c r="BK132"/>
  <c r="J299"/>
  <c r="BK285"/>
  <c r="J241"/>
  <c r="BK212"/>
  <c r="BK192"/>
  <c r="BK140"/>
  <c r="J305"/>
  <c r="BK280"/>
  <c r="BK260"/>
  <c r="J208"/>
  <c r="BK183"/>
  <c r="J152"/>
  <c r="J136"/>
  <c r="J311"/>
  <c r="BK279"/>
  <c r="BK252"/>
  <c r="J237"/>
  <c r="BK224"/>
  <c r="J174"/>
  <c r="BK152"/>
  <c i="9" r="BK404"/>
  <c r="J390"/>
  <c r="BK380"/>
  <c r="J360"/>
  <c r="BK340"/>
  <c r="J321"/>
  <c r="J298"/>
  <c r="BK276"/>
  <c r="J267"/>
  <c r="J232"/>
  <c r="BK212"/>
  <c r="BK174"/>
  <c r="BK142"/>
  <c r="BK415"/>
  <c r="J380"/>
  <c r="BK363"/>
  <c r="J340"/>
  <c r="BK321"/>
  <c r="BK286"/>
  <c r="BK275"/>
  <c r="J248"/>
  <c r="J224"/>
  <c r="BK206"/>
  <c r="BK163"/>
  <c r="J134"/>
  <c r="J407"/>
  <c r="J391"/>
  <c r="BK369"/>
  <c r="BK355"/>
  <c r="J332"/>
  <c r="BK311"/>
  <c r="BK290"/>
  <c r="BK261"/>
  <c r="BK240"/>
  <c r="J216"/>
  <c r="BK197"/>
  <c r="J157"/>
  <c r="BK134"/>
  <c r="BK375"/>
  <c r="BK350"/>
  <c r="BK335"/>
  <c r="J290"/>
  <c r="BK262"/>
  <c r="BK256"/>
  <c r="J206"/>
  <c r="J185"/>
  <c r="J174"/>
  <c r="J146"/>
  <c i="10" r="J843"/>
  <c r="J826"/>
  <c r="BK771"/>
  <c r="BK706"/>
  <c r="BK663"/>
  <c r="J567"/>
  <c r="BK517"/>
  <c r="BK427"/>
  <c r="J370"/>
  <c r="J267"/>
  <c r="J256"/>
  <c r="BK194"/>
  <c r="BK140"/>
  <c r="BK815"/>
  <c r="BK787"/>
  <c r="BK743"/>
  <c r="J706"/>
  <c r="BK641"/>
  <c r="J597"/>
  <c r="BK534"/>
  <c r="BK502"/>
  <c r="J457"/>
  <c r="BK411"/>
  <c r="J350"/>
  <c r="J290"/>
  <c r="BK256"/>
  <c r="J216"/>
  <c r="J148"/>
  <c r="J859"/>
  <c r="BK820"/>
  <c r="BK792"/>
  <c r="BK763"/>
  <c r="J724"/>
  <c r="J663"/>
  <c r="J585"/>
  <c r="BK556"/>
  <c r="BK525"/>
  <c r="BK457"/>
  <c r="J427"/>
  <c r="BK375"/>
  <c r="BK310"/>
  <c r="J285"/>
  <c r="J240"/>
  <c r="BK200"/>
  <c r="J161"/>
  <c r="BK925"/>
  <c r="J915"/>
  <c r="J900"/>
  <c r="J891"/>
  <c r="J828"/>
  <c r="J787"/>
  <c r="BK724"/>
  <c r="BK649"/>
  <c r="BK597"/>
  <c r="J512"/>
  <c r="BK381"/>
  <c r="BK267"/>
  <c r="J170"/>
  <c i="11" r="J991"/>
  <c r="BK981"/>
  <c r="BK969"/>
  <c r="BK955"/>
  <c r="BK919"/>
  <c r="J863"/>
  <c r="J854"/>
  <c r="J837"/>
  <c r="BK797"/>
  <c r="J756"/>
  <c r="J721"/>
  <c r="J677"/>
  <c r="BK593"/>
  <c r="BK481"/>
  <c r="J412"/>
  <c r="J366"/>
  <c r="BK286"/>
  <c r="BK258"/>
  <c r="J244"/>
  <c r="J232"/>
  <c r="BK176"/>
  <c r="BK133"/>
  <c r="BK853"/>
  <c r="BK831"/>
  <c r="J790"/>
  <c r="BK777"/>
  <c r="J715"/>
  <c r="BK650"/>
  <c r="J593"/>
  <c r="BK548"/>
  <c r="J527"/>
  <c r="J481"/>
  <c r="BK428"/>
  <c r="J398"/>
  <c r="BK269"/>
  <c r="BK244"/>
  <c r="J176"/>
  <c r="BK157"/>
  <c r="J943"/>
  <c r="J888"/>
  <c r="BK854"/>
  <c r="BK826"/>
  <c r="BK770"/>
  <c r="BK744"/>
  <c r="J696"/>
  <c r="BK633"/>
  <c r="J575"/>
  <c r="BK509"/>
  <c r="BK432"/>
  <c r="BK364"/>
  <c r="BK303"/>
  <c r="BK276"/>
  <c r="J197"/>
  <c r="J133"/>
  <c r="BK888"/>
  <c r="J852"/>
  <c r="BK784"/>
  <c r="BK702"/>
  <c r="BK642"/>
  <c r="BK527"/>
  <c r="J466"/>
  <c r="J428"/>
  <c r="J359"/>
  <c r="J303"/>
  <c r="J223"/>
  <c i="12" r="BK365"/>
  <c r="J362"/>
  <c r="J331"/>
  <c r="J314"/>
  <c r="J288"/>
  <c r="BK263"/>
  <c r="J235"/>
  <c r="BK166"/>
  <c r="J354"/>
  <c r="J341"/>
  <c r="J309"/>
  <c r="BK268"/>
  <c r="J253"/>
  <c r="BK235"/>
  <c r="J223"/>
  <c r="J204"/>
  <c r="BK162"/>
  <c r="BK143"/>
  <c r="BK342"/>
  <c r="BK314"/>
  <c r="J278"/>
  <c r="BK269"/>
  <c r="BK259"/>
  <c r="BK248"/>
  <c r="BK238"/>
  <c r="J218"/>
  <c r="J200"/>
  <c r="J183"/>
  <c r="J158"/>
  <c r="BK348"/>
  <c r="BK340"/>
  <c r="BK322"/>
  <c r="J304"/>
  <c r="BK289"/>
  <c r="BK191"/>
  <c r="BK183"/>
  <c r="J162"/>
  <c r="J135"/>
  <c i="13" r="BK804"/>
  <c r="J746"/>
  <c r="BK695"/>
  <c r="BK603"/>
  <c r="BK569"/>
  <c r="J461"/>
  <c r="BK416"/>
  <c r="J366"/>
  <c r="BK306"/>
  <c r="J278"/>
  <c r="J236"/>
  <c r="BK174"/>
  <c r="BK131"/>
  <c r="J810"/>
  <c r="BK654"/>
  <c r="BK527"/>
  <c r="BK489"/>
  <c r="BK474"/>
  <c r="BK461"/>
  <c r="J416"/>
  <c r="BK376"/>
  <c r="J297"/>
  <c r="BK260"/>
  <c r="J208"/>
  <c r="J144"/>
  <c r="BK851"/>
  <c r="J847"/>
  <c r="BK821"/>
  <c r="BK763"/>
  <c r="J706"/>
  <c r="J681"/>
  <c r="J632"/>
  <c r="BK593"/>
  <c r="J521"/>
  <c r="J483"/>
  <c r="J260"/>
  <c r="J199"/>
  <c r="J131"/>
  <c r="BK810"/>
  <c r="BK728"/>
  <c r="J675"/>
  <c r="J640"/>
  <c r="J580"/>
  <c r="J542"/>
  <c r="J466"/>
  <c r="BK421"/>
  <c r="BK406"/>
  <c r="J332"/>
  <c r="BK255"/>
  <c r="BK208"/>
  <c r="J159"/>
  <c i="14" r="J188"/>
  <c r="J169"/>
  <c r="J145"/>
  <c r="BK207"/>
  <c r="BK188"/>
  <c r="J129"/>
  <c r="BK184"/>
  <c r="BK141"/>
  <c r="J179"/>
  <c r="BK153"/>
  <c i="15" r="J132"/>
  <c r="J158"/>
  <c r="J136"/>
  <c r="BK167"/>
  <c r="BK149"/>
  <c r="J170"/>
  <c r="J160"/>
  <c r="J141"/>
  <c i="16" r="J464"/>
  <c r="J425"/>
  <c r="BK414"/>
  <c r="BK385"/>
  <c r="BK354"/>
  <c r="BK315"/>
  <c r="J295"/>
  <c r="J247"/>
  <c r="J161"/>
  <c r="BK124"/>
  <c r="BK464"/>
  <c r="J445"/>
  <c r="J433"/>
  <c r="BK391"/>
  <c r="J368"/>
  <c r="J362"/>
  <c r="J335"/>
  <c r="J319"/>
  <c r="J275"/>
  <c r="J255"/>
  <c r="J188"/>
  <c r="BK122"/>
  <c r="BK425"/>
  <c r="J420"/>
  <c r="BK335"/>
  <c r="J239"/>
  <c r="J179"/>
  <c r="BK350"/>
  <c r="BK247"/>
  <c r="BK215"/>
  <c i="17" r="J299"/>
  <c r="BK279"/>
  <c r="J251"/>
  <c r="BK235"/>
  <c r="J228"/>
  <c r="BK208"/>
  <c r="BK188"/>
  <c r="BK167"/>
  <c r="BK140"/>
  <c r="J287"/>
  <c r="BK266"/>
  <c r="BK247"/>
  <c r="J235"/>
  <c r="J222"/>
  <c r="BK193"/>
  <c r="J163"/>
  <c r="BK136"/>
  <c r="J293"/>
  <c r="BK272"/>
  <c r="BK256"/>
  <c r="J241"/>
  <c r="J192"/>
  <c r="J155"/>
  <c r="J140"/>
  <c r="BK287"/>
  <c r="J272"/>
  <c r="J266"/>
  <c r="J247"/>
  <c r="BK232"/>
  <c r="J225"/>
  <c r="J208"/>
  <c r="J184"/>
  <c r="J148"/>
  <c i="18" r="J272"/>
  <c r="J263"/>
  <c r="BK244"/>
  <c r="J237"/>
  <c r="J220"/>
  <c r="BK209"/>
  <c r="BK143"/>
  <c r="J265"/>
  <c r="J244"/>
  <c r="J238"/>
  <c r="BK232"/>
  <c r="BK223"/>
  <c r="J191"/>
  <c r="J169"/>
  <c r="J157"/>
  <c r="J135"/>
  <c r="BK261"/>
  <c r="BK238"/>
  <c r="BK220"/>
  <c r="BK191"/>
  <c r="BK169"/>
  <c r="J147"/>
  <c r="BK270"/>
  <c r="BK263"/>
  <c r="BK234"/>
  <c r="BK227"/>
  <c r="BK201"/>
  <c r="BK147"/>
  <c i="19" r="BK266"/>
  <c r="BK261"/>
  <c r="J238"/>
  <c r="J231"/>
  <c r="BK205"/>
  <c r="J178"/>
  <c r="J147"/>
  <c r="J263"/>
  <c r="BK257"/>
  <c r="BK239"/>
  <c r="J225"/>
  <c r="BK161"/>
  <c r="BK269"/>
  <c r="BK259"/>
  <c r="BK236"/>
  <c r="BK229"/>
  <c r="BK219"/>
  <c r="J205"/>
  <c r="BK175"/>
  <c r="J259"/>
  <c r="J237"/>
  <c r="J232"/>
  <c r="BK222"/>
  <c r="J209"/>
  <c r="J179"/>
  <c r="J161"/>
  <c r="J143"/>
  <c i="20" r="BK128"/>
  <c i="21" r="BK241"/>
  <c r="BK210"/>
  <c r="BK189"/>
  <c r="BK135"/>
  <c r="J249"/>
  <c r="J224"/>
  <c r="BK215"/>
  <c r="BK201"/>
  <c r="J179"/>
  <c r="BK159"/>
  <c r="BK143"/>
  <c r="BK253"/>
  <c r="BK233"/>
  <c r="BK221"/>
  <c r="J171"/>
  <c r="J139"/>
  <c r="BK243"/>
  <c r="BK209"/>
  <c r="BK184"/>
  <c i="22" r="J341"/>
  <c r="BK324"/>
  <c r="BK313"/>
  <c r="BK297"/>
  <c r="J272"/>
  <c r="J258"/>
  <c r="J230"/>
  <c r="J213"/>
  <c r="J176"/>
  <c r="J148"/>
  <c r="J330"/>
  <c r="J320"/>
  <c r="BK308"/>
  <c r="BK272"/>
  <c r="J253"/>
  <c r="J224"/>
  <c r="J215"/>
  <c r="J163"/>
  <c r="J130"/>
  <c r="J308"/>
  <c r="J291"/>
  <c r="BK277"/>
  <c r="BK251"/>
  <c r="BK247"/>
  <c r="J232"/>
  <c r="BK224"/>
  <c r="J216"/>
  <c r="BK202"/>
  <c r="J172"/>
  <c r="J147"/>
  <c r="J346"/>
  <c r="J328"/>
  <c r="BK283"/>
  <c r="J273"/>
  <c r="BK258"/>
  <c r="BK246"/>
  <c r="BK221"/>
  <c r="BK212"/>
  <c r="BK163"/>
  <c r="J152"/>
  <c r="J142"/>
  <c i="23" r="BK260"/>
  <c r="J228"/>
  <c r="J222"/>
  <c r="J200"/>
  <c r="BK178"/>
  <c r="BK152"/>
  <c r="BK147"/>
  <c r="BK269"/>
  <c r="J233"/>
  <c r="BK226"/>
  <c r="BK209"/>
  <c r="BK200"/>
  <c r="BK192"/>
  <c r="BK185"/>
  <c r="J159"/>
  <c r="J146"/>
  <c r="J135"/>
  <c r="J269"/>
  <c r="J260"/>
  <c r="BK204"/>
  <c r="J183"/>
  <c r="J178"/>
  <c r="J155"/>
  <c r="BK131"/>
  <c r="J244"/>
  <c r="J226"/>
  <c r="J196"/>
  <c r="J191"/>
  <c r="J153"/>
  <c r="J131"/>
  <c i="24" r="J268"/>
  <c r="J242"/>
  <c r="BK218"/>
  <c r="J203"/>
  <c r="J189"/>
  <c r="J177"/>
  <c r="J159"/>
  <c r="J139"/>
  <c r="BK128"/>
  <c r="J282"/>
  <c r="J271"/>
  <c r="BK258"/>
  <c r="BK229"/>
  <c r="BK197"/>
  <c r="J184"/>
  <c r="BK177"/>
  <c r="J144"/>
  <c r="J136"/>
  <c r="BK282"/>
  <c r="BK249"/>
  <c r="BK220"/>
  <c r="J214"/>
  <c r="BK193"/>
  <c r="BK155"/>
  <c r="J128"/>
  <c r="BK271"/>
  <c r="BK246"/>
  <c r="J232"/>
  <c r="BK225"/>
  <c r="J155"/>
  <c r="J140"/>
  <c i="25" r="J297"/>
  <c r="BK267"/>
  <c r="J253"/>
  <c r="BK219"/>
  <c r="BK189"/>
  <c r="BK154"/>
  <c r="J307"/>
  <c r="J289"/>
  <c r="J252"/>
  <c r="J217"/>
  <c r="J185"/>
  <c r="J155"/>
  <c r="J135"/>
  <c r="J283"/>
  <c r="BK273"/>
  <c r="BK248"/>
  <c r="BK234"/>
  <c r="BK195"/>
  <c r="J152"/>
  <c r="J139"/>
  <c r="BK129"/>
  <c r="J302"/>
  <c r="J266"/>
  <c r="BK253"/>
  <c r="BK235"/>
  <c r="BK209"/>
  <c r="J174"/>
  <c i="26" r="BK237"/>
  <c r="BK215"/>
  <c r="BK192"/>
  <c r="BK176"/>
  <c r="J164"/>
  <c r="BK203"/>
  <c r="J182"/>
  <c r="J152"/>
  <c r="J136"/>
  <c r="BK234"/>
  <c r="BK210"/>
  <c r="J186"/>
  <c r="BK164"/>
  <c r="BK140"/>
  <c r="BK213"/>
  <c r="BK197"/>
  <c r="J180"/>
  <c r="J169"/>
  <c r="BK136"/>
  <c i="2" r="J265"/>
  <c r="BK253"/>
  <c r="J246"/>
  <c r="BK231"/>
  <c r="J217"/>
  <c r="BK201"/>
  <c r="BK164"/>
  <c r="BK140"/>
  <c r="BK246"/>
  <c r="BK233"/>
  <c r="BK217"/>
  <c r="BK207"/>
  <c r="J186"/>
  <c r="J154"/>
  <c r="J148"/>
  <c r="J136"/>
  <c r="J227"/>
  <c r="J207"/>
  <c r="BK191"/>
  <c r="J168"/>
  <c r="BK128"/>
  <c r="J256"/>
  <c r="J178"/>
  <c r="BK148"/>
  <c r="J144"/>
  <c r="BK132"/>
  <c i="1" r="AS108"/>
  <c i="3" r="BK308"/>
  <c r="BK304"/>
  <c r="J301"/>
  <c r="J296"/>
  <c r="J295"/>
  <c r="J284"/>
  <c r="J280"/>
  <c r="J276"/>
  <c r="BK264"/>
  <c r="J259"/>
  <c r="J255"/>
  <c r="BK238"/>
  <c r="BK227"/>
  <c r="J179"/>
  <c r="BK160"/>
  <c r="J155"/>
  <c r="BK301"/>
  <c r="BK276"/>
  <c r="BK255"/>
  <c r="BK216"/>
  <c r="BK165"/>
  <c r="J138"/>
  <c r="BK266"/>
  <c r="J247"/>
  <c r="J227"/>
  <c r="J204"/>
  <c r="BK179"/>
  <c r="BK143"/>
  <c r="J304"/>
  <c r="BK275"/>
  <c r="J242"/>
  <c r="J197"/>
  <c r="BK172"/>
  <c i="4" r="J243"/>
  <c r="J234"/>
  <c r="BK186"/>
  <c r="BK137"/>
  <c r="J205"/>
  <c r="J161"/>
  <c r="BK260"/>
  <c r="J241"/>
  <c r="J185"/>
  <c r="J172"/>
  <c r="J151"/>
  <c r="BK243"/>
  <c r="BK205"/>
  <c r="J166"/>
  <c i="5" r="J258"/>
  <c r="J210"/>
  <c r="BK173"/>
  <c r="J130"/>
  <c r="J227"/>
  <c r="BK178"/>
  <c r="J150"/>
  <c r="BK270"/>
  <c r="BK258"/>
  <c r="J222"/>
  <c r="J191"/>
  <c r="BK264"/>
  <c r="BK217"/>
  <c r="BK191"/>
  <c r="J173"/>
  <c r="BK150"/>
  <c i="6" r="J225"/>
  <c r="J203"/>
  <c r="BK168"/>
  <c r="BK147"/>
  <c r="BK134"/>
  <c r="J210"/>
  <c r="J175"/>
  <c r="BK156"/>
  <c r="J134"/>
  <c r="J219"/>
  <c r="BK198"/>
  <c r="J180"/>
  <c r="BK218"/>
  <c r="BK188"/>
  <c r="BK164"/>
  <c i="7" r="J210"/>
  <c r="BK175"/>
  <c r="BK154"/>
  <c r="BK138"/>
  <c r="BK197"/>
  <c r="J180"/>
  <c r="J150"/>
  <c r="BK210"/>
  <c r="BK193"/>
  <c r="J158"/>
  <c r="J138"/>
  <c r="J218"/>
  <c r="BK206"/>
  <c r="J162"/>
  <c i="8" r="BK311"/>
  <c r="BK289"/>
  <c r="BK264"/>
  <c r="BK242"/>
  <c r="BK226"/>
  <c r="J216"/>
  <c r="J192"/>
  <c r="J182"/>
  <c r="J166"/>
  <c r="J148"/>
  <c r="BK305"/>
  <c r="J293"/>
  <c r="J256"/>
  <c r="BK225"/>
  <c r="J196"/>
  <c r="BK164"/>
  <c r="BK306"/>
  <c r="J285"/>
  <c r="J268"/>
  <c r="BK217"/>
  <c r="BK204"/>
  <c r="BK160"/>
  <c r="BK144"/>
  <c r="J132"/>
  <c r="BK317"/>
  <c r="BK293"/>
  <c r="J270"/>
  <c r="J246"/>
  <c r="BK229"/>
  <c r="J221"/>
  <c r="BK170"/>
  <c r="BK136"/>
  <c i="9" r="J395"/>
  <c r="BK385"/>
  <c r="BK379"/>
  <c r="J367"/>
  <c r="J355"/>
  <c r="BK341"/>
  <c r="BK324"/>
  <c r="J311"/>
  <c r="BK270"/>
  <c r="BK252"/>
  <c r="BK229"/>
  <c r="J202"/>
  <c r="BK157"/>
  <c r="J416"/>
  <c r="BK397"/>
  <c r="J356"/>
  <c r="BK332"/>
  <c r="BK289"/>
  <c r="J276"/>
  <c r="J252"/>
  <c r="J229"/>
  <c r="BK193"/>
  <c r="J150"/>
  <c r="BK411"/>
  <c r="BK395"/>
  <c r="BK376"/>
  <c r="BK360"/>
  <c r="BK345"/>
  <c r="BK315"/>
  <c r="J294"/>
  <c r="BK269"/>
  <c r="J259"/>
  <c r="BK220"/>
  <c r="J201"/>
  <c r="BK170"/>
  <c r="BK154"/>
  <c r="J401"/>
  <c r="BK371"/>
  <c r="J341"/>
  <c r="J315"/>
  <c r="J286"/>
  <c r="J269"/>
  <c r="BK259"/>
  <c r="J207"/>
  <c r="BK189"/>
  <c r="J178"/>
  <c i="10" r="BK891"/>
  <c r="J820"/>
  <c r="J743"/>
  <c r="BK695"/>
  <c r="J652"/>
  <c r="BK585"/>
  <c r="J531"/>
  <c r="BK472"/>
  <c r="BK350"/>
  <c r="BK262"/>
  <c r="BK231"/>
  <c r="BK176"/>
  <c r="BK897"/>
  <c r="BK807"/>
  <c r="J778"/>
  <c r="J731"/>
  <c r="BK700"/>
  <c r="BK602"/>
  <c r="BK579"/>
  <c r="J525"/>
  <c r="J497"/>
  <c r="J451"/>
  <c r="J395"/>
  <c r="BK345"/>
  <c r="BK301"/>
  <c r="BK285"/>
  <c r="BK240"/>
  <c r="J194"/>
  <c r="BK900"/>
  <c r="J876"/>
  <c r="J842"/>
  <c r="J800"/>
  <c r="BK768"/>
  <c r="BK731"/>
  <c r="BK675"/>
  <c r="BK620"/>
  <c r="BK567"/>
  <c r="J540"/>
  <c r="BK512"/>
  <c r="BK451"/>
  <c r="J381"/>
  <c r="BK336"/>
  <c r="J301"/>
  <c r="BK261"/>
  <c r="J209"/>
  <c r="J155"/>
  <c r="J925"/>
  <c r="BK915"/>
  <c r="J908"/>
  <c r="J870"/>
  <c r="J813"/>
  <c r="J763"/>
  <c r="J718"/>
  <c r="J641"/>
  <c r="J579"/>
  <c r="J508"/>
  <c r="J387"/>
  <c r="BK273"/>
  <c r="BK209"/>
  <c i="11" r="BK991"/>
  <c r="J981"/>
  <c r="J961"/>
  <c r="J933"/>
  <c r="J867"/>
  <c r="J855"/>
  <c r="J831"/>
  <c r="BK790"/>
  <c r="BK761"/>
  <c r="BK738"/>
  <c r="J710"/>
  <c r="J633"/>
  <c r="J569"/>
  <c r="J475"/>
  <c r="J390"/>
  <c r="BK359"/>
  <c r="BK306"/>
  <c r="J276"/>
  <c r="BK257"/>
  <c r="BK232"/>
  <c r="J182"/>
  <c r="J157"/>
  <c r="BK877"/>
  <c r="J834"/>
  <c r="BK810"/>
  <c r="J782"/>
  <c r="BK721"/>
  <c r="J642"/>
  <c r="BK581"/>
  <c r="BK569"/>
  <c r="J531"/>
  <c r="BK487"/>
  <c r="BK412"/>
  <c r="BK341"/>
  <c r="J257"/>
  <c r="BK223"/>
  <c r="BK169"/>
  <c r="J955"/>
  <c r="BK904"/>
  <c r="BK867"/>
  <c r="J853"/>
  <c r="BK848"/>
  <c r="BK782"/>
  <c r="BK708"/>
  <c r="BK663"/>
  <c r="J581"/>
  <c r="BK531"/>
  <c r="BK478"/>
  <c r="BK452"/>
  <c r="BK384"/>
  <c r="BK297"/>
  <c r="J252"/>
  <c r="J191"/>
  <c r="BK949"/>
  <c r="J877"/>
  <c r="BK834"/>
  <c r="J726"/>
  <c r="BK690"/>
  <c r="BK622"/>
  <c r="BK563"/>
  <c r="J520"/>
  <c r="J452"/>
  <c r="J384"/>
  <c r="BK324"/>
  <c r="J286"/>
  <c r="BK141"/>
  <c i="12" r="BK362"/>
  <c r="J348"/>
  <c r="BK339"/>
  <c r="J296"/>
  <c r="BK284"/>
  <c r="J264"/>
  <c r="BK244"/>
  <c r="BK226"/>
  <c r="BK214"/>
  <c r="BK158"/>
  <c r="J139"/>
  <c r="BK346"/>
  <c r="BK331"/>
  <c r="J300"/>
  <c r="J279"/>
  <c r="J254"/>
  <c r="J248"/>
  <c r="BK234"/>
  <c r="J226"/>
  <c r="J207"/>
  <c r="J166"/>
  <c r="J151"/>
  <c r="J352"/>
  <c r="J322"/>
  <c r="BK294"/>
  <c r="J274"/>
  <c r="J268"/>
  <c r="BK254"/>
  <c r="J244"/>
  <c r="J234"/>
  <c r="J214"/>
  <c r="J191"/>
  <c r="BK174"/>
  <c r="J147"/>
  <c r="BK341"/>
  <c r="J328"/>
  <c r="BK296"/>
  <c r="BK278"/>
  <c r="BK195"/>
  <c r="J174"/>
  <c r="J143"/>
  <c i="13" r="J827"/>
  <c r="BK771"/>
  <c r="J731"/>
  <c r="BK686"/>
  <c r="J593"/>
  <c r="BK574"/>
  <c r="J515"/>
  <c r="BK457"/>
  <c r="J406"/>
  <c r="BK338"/>
  <c r="BK297"/>
  <c r="BK273"/>
  <c r="J231"/>
  <c r="J168"/>
  <c r="J785"/>
  <c r="BK681"/>
  <c r="BK627"/>
  <c r="BK502"/>
  <c r="BK483"/>
  <c r="BK471"/>
  <c r="BK451"/>
  <c r="J410"/>
  <c r="J352"/>
  <c r="J306"/>
  <c r="BK246"/>
  <c r="J193"/>
  <c r="BK854"/>
  <c r="BK841"/>
  <c r="J835"/>
  <c r="BK779"/>
  <c r="J744"/>
  <c r="J695"/>
  <c r="J654"/>
  <c r="BK620"/>
  <c r="J596"/>
  <c r="BK533"/>
  <c r="J502"/>
  <c r="BK311"/>
  <c r="J251"/>
  <c r="J180"/>
  <c r="J821"/>
  <c r="J779"/>
  <c r="J718"/>
  <c r="BK669"/>
  <c r="J627"/>
  <c r="J574"/>
  <c r="BK515"/>
  <c r="J457"/>
  <c r="BK410"/>
  <c r="BK366"/>
  <c r="J311"/>
  <c r="BK231"/>
  <c r="J174"/>
  <c r="J153"/>
  <c i="14" r="J180"/>
  <c r="J161"/>
  <c r="BK137"/>
  <c r="J197"/>
  <c r="J184"/>
  <c r="J137"/>
  <c r="BK193"/>
  <c r="BK165"/>
  <c r="BK133"/>
  <c r="BK169"/>
  <c r="BK157"/>
  <c r="BK129"/>
  <c i="15" r="J150"/>
  <c r="BK160"/>
  <c r="BK141"/>
  <c r="BK150"/>
  <c r="BK132"/>
  <c r="J164"/>
  <c r="BK155"/>
  <c i="16" r="BK445"/>
  <c r="BK415"/>
  <c r="J391"/>
  <c r="BK380"/>
  <c r="J366"/>
  <c r="BK319"/>
  <c r="J290"/>
  <c r="BK231"/>
  <c r="J143"/>
  <c r="J475"/>
  <c r="J450"/>
  <c r="J415"/>
  <c r="BK389"/>
  <c r="BK373"/>
  <c r="J350"/>
  <c r="J327"/>
  <c r="BK300"/>
  <c r="J262"/>
  <c r="BK197"/>
  <c r="BK161"/>
  <c r="BK462"/>
  <c r="J422"/>
  <c r="BK346"/>
  <c r="BK290"/>
  <c r="J206"/>
  <c r="J137"/>
  <c r="J471"/>
  <c r="J428"/>
  <c r="BK398"/>
  <c r="J380"/>
  <c r="BK362"/>
  <c r="J346"/>
  <c r="J323"/>
  <c r="BK295"/>
  <c r="BK270"/>
  <c r="BK206"/>
  <c r="BK152"/>
  <c i="17" r="J296"/>
  <c r="BK265"/>
  <c r="BK241"/>
  <c r="J226"/>
  <c r="J203"/>
  <c r="BK184"/>
  <c r="BK163"/>
  <c r="J302"/>
  <c r="BK276"/>
  <c r="BK251"/>
  <c r="BK237"/>
  <c r="J217"/>
  <c r="J175"/>
  <c r="J159"/>
  <c r="BK132"/>
  <c r="J276"/>
  <c r="J265"/>
  <c r="J258"/>
  <c r="BK245"/>
  <c r="BK198"/>
  <c r="BK175"/>
  <c r="BK296"/>
  <c r="BK274"/>
  <c r="BK267"/>
  <c r="BK242"/>
  <c r="BK229"/>
  <c r="J224"/>
  <c r="BK203"/>
  <c r="J179"/>
  <c r="J132"/>
  <c i="18" r="J273"/>
  <c r="J270"/>
  <c r="J260"/>
  <c r="J243"/>
  <c r="J234"/>
  <c r="J215"/>
  <c r="BK178"/>
  <c r="J267"/>
  <c r="J262"/>
  <c r="J245"/>
  <c r="BK237"/>
  <c r="BK233"/>
  <c r="J227"/>
  <c r="BK200"/>
  <c r="J181"/>
  <c r="J161"/>
  <c r="BK273"/>
  <c r="BK268"/>
  <c r="BK240"/>
  <c r="BK226"/>
  <c r="J201"/>
  <c r="BK175"/>
  <c r="BK135"/>
  <c r="BK269"/>
  <c r="BK260"/>
  <c r="BK235"/>
  <c r="J232"/>
  <c r="J212"/>
  <c r="BK161"/>
  <c i="19" r="J269"/>
  <c r="BK264"/>
  <c r="BK253"/>
  <c r="BK232"/>
  <c r="BK216"/>
  <c r="BK172"/>
  <c r="BK153"/>
  <c r="J267"/>
  <c r="BK262"/>
  <c r="J258"/>
  <c r="J253"/>
  <c r="J230"/>
  <c r="BK188"/>
  <c r="J156"/>
  <c r="J265"/>
  <c r="BK258"/>
  <c r="J239"/>
  <c r="BK231"/>
  <c r="BK227"/>
  <c r="J222"/>
  <c r="J206"/>
  <c r="BK178"/>
  <c r="J268"/>
  <c r="J257"/>
  <c r="J234"/>
  <c r="BK228"/>
  <c r="J219"/>
  <c r="BK208"/>
  <c r="J175"/>
  <c r="BK156"/>
  <c r="J135"/>
  <c i="20" r="BK136"/>
  <c r="J132"/>
  <c i="21" r="J238"/>
  <c r="BK224"/>
  <c r="J197"/>
  <c r="J143"/>
  <c r="J259"/>
  <c r="J245"/>
  <c r="BK218"/>
  <c r="BK197"/>
  <c r="BK167"/>
  <c r="BK151"/>
  <c r="J135"/>
  <c r="J243"/>
  <c r="BK227"/>
  <c r="BK179"/>
  <c r="BK147"/>
  <c r="BK254"/>
  <c r="J218"/>
  <c r="J206"/>
  <c r="J159"/>
  <c r="BK131"/>
  <c i="22" r="BK326"/>
  <c r="BK316"/>
  <c r="BK306"/>
  <c r="J283"/>
  <c r="BK259"/>
  <c r="BK226"/>
  <c r="J212"/>
  <c r="BK199"/>
  <c r="J158"/>
  <c r="BK322"/>
  <c r="J279"/>
  <c r="BK269"/>
  <c r="J251"/>
  <c r="J223"/>
  <c r="J210"/>
  <c r="BK153"/>
  <c r="BK129"/>
  <c r="J306"/>
  <c r="BK286"/>
  <c r="J275"/>
  <c r="J250"/>
  <c r="J246"/>
  <c r="BK228"/>
  <c r="J220"/>
  <c r="BK201"/>
  <c r="BK176"/>
  <c r="BK150"/>
  <c r="BK130"/>
  <c r="BK341"/>
  <c r="J318"/>
  <c r="BK281"/>
  <c r="J261"/>
  <c r="BK250"/>
  <c r="J247"/>
  <c r="BK220"/>
  <c r="J170"/>
  <c r="J153"/>
  <c r="J145"/>
  <c i="23" r="BK265"/>
  <c r="BK244"/>
  <c r="J206"/>
  <c r="BK182"/>
  <c r="BK163"/>
  <c r="J148"/>
  <c r="BK282"/>
  <c r="J258"/>
  <c r="BK230"/>
  <c r="J216"/>
  <c r="J201"/>
  <c r="BK194"/>
  <c r="BK188"/>
  <c r="BK173"/>
  <c r="J152"/>
  <c r="BK276"/>
  <c r="BK263"/>
  <c r="J209"/>
  <c r="J189"/>
  <c r="J186"/>
  <c r="J163"/>
  <c r="J147"/>
  <c r="J276"/>
  <c r="BK238"/>
  <c r="J208"/>
  <c r="J203"/>
  <c r="J194"/>
  <c r="J157"/>
  <c r="BK143"/>
  <c i="24" r="BK280"/>
  <c r="J246"/>
  <c r="BK230"/>
  <c r="J209"/>
  <c r="BK199"/>
  <c r="BK181"/>
  <c r="J169"/>
  <c r="BK140"/>
  <c r="BK135"/>
  <c r="J292"/>
  <c r="J278"/>
  <c r="J264"/>
  <c r="BK237"/>
  <c r="J219"/>
  <c r="J195"/>
  <c r="J147"/>
  <c r="J137"/>
  <c r="J284"/>
  <c r="BK262"/>
  <c r="BK232"/>
  <c r="BK217"/>
  <c r="BK209"/>
  <c r="BK189"/>
  <c r="BK159"/>
  <c r="BK139"/>
  <c r="J258"/>
  <c r="BK242"/>
  <c r="J218"/>
  <c r="BK214"/>
  <c r="BK201"/>
  <c r="J199"/>
  <c r="J197"/>
  <c r="J193"/>
  <c r="J192"/>
  <c r="BK187"/>
  <c r="BK182"/>
  <c r="BK145"/>
  <c r="J135"/>
  <c i="25" r="BK302"/>
  <c r="J261"/>
  <c r="BK246"/>
  <c r="BK211"/>
  <c r="J175"/>
  <c r="BK133"/>
  <c r="J291"/>
  <c r="J263"/>
  <c r="J219"/>
  <c r="BK198"/>
  <c r="J173"/>
  <c r="J143"/>
  <c r="BK297"/>
  <c r="J279"/>
  <c r="J259"/>
  <c r="J246"/>
  <c r="BK217"/>
  <c r="J211"/>
  <c r="BK185"/>
  <c r="BK147"/>
  <c r="BK131"/>
  <c r="J314"/>
  <c r="BK307"/>
  <c r="BK279"/>
  <c r="BK256"/>
  <c r="BK244"/>
  <c r="J221"/>
  <c r="J195"/>
  <c r="J154"/>
  <c i="26" r="J233"/>
  <c r="J217"/>
  <c r="J201"/>
  <c r="BK188"/>
  <c r="BK172"/>
  <c r="J148"/>
  <c r="J238"/>
  <c r="BK233"/>
  <c r="BK224"/>
  <c r="J213"/>
  <c r="BK199"/>
  <c r="J178"/>
  <c r="BK148"/>
  <c r="J140"/>
  <c r="BK238"/>
  <c r="J229"/>
  <c r="J208"/>
  <c r="J192"/>
  <c r="J176"/>
  <c r="BK135"/>
  <c r="J212"/>
  <c r="BK190"/>
  <c r="J171"/>
  <c r="BK138"/>
  <c i="2" r="BK265"/>
  <c r="BK256"/>
  <c r="J248"/>
  <c r="J237"/>
  <c r="BK219"/>
  <c r="J205"/>
  <c r="J170"/>
  <c r="J152"/>
  <c i="1" r="AS96"/>
  <c i="2" r="J191"/>
  <c r="BK168"/>
  <c r="J150"/>
  <c r="J140"/>
  <c i="1" r="AS116"/>
  <c i="2" r="J201"/>
  <c r="BK178"/>
  <c r="BK154"/>
  <c r="BK260"/>
  <c r="BK186"/>
  <c r="BK170"/>
  <c r="BK150"/>
  <c i="3" r="J308"/>
  <c r="BK295"/>
  <c r="BK254"/>
  <c r="J238"/>
  <c r="BK204"/>
  <c r="BK133"/>
  <c r="J264"/>
  <c r="J254"/>
  <c r="J221"/>
  <c r="BK197"/>
  <c r="J172"/>
  <c r="BK152"/>
  <c r="J133"/>
  <c r="BK280"/>
  <c r="BK247"/>
  <c r="BK199"/>
  <c r="J185"/>
  <c i="4" r="J260"/>
  <c r="J227"/>
  <c r="BK143"/>
  <c r="BK234"/>
  <c r="BK166"/>
  <c r="BK130"/>
  <c r="J254"/>
  <c r="J219"/>
  <c r="J193"/>
  <c r="BK177"/>
  <c r="J155"/>
  <c r="BK246"/>
  <c r="BK219"/>
  <c r="BK182"/>
  <c r="J144"/>
  <c i="5" r="J253"/>
  <c r="J192"/>
  <c r="J172"/>
  <c r="J261"/>
  <c r="BK205"/>
  <c r="BK167"/>
  <c r="BK130"/>
  <c r="J264"/>
  <c r="J248"/>
  <c r="J241"/>
  <c r="J205"/>
  <c r="J161"/>
  <c r="BK253"/>
  <c r="BK227"/>
  <c r="BK199"/>
  <c r="J167"/>
  <c r="J149"/>
  <c i="6" r="BK229"/>
  <c r="J215"/>
  <c r="BK180"/>
  <c r="J160"/>
  <c r="BK143"/>
  <c r="BK203"/>
  <c r="J168"/>
  <c r="BK151"/>
  <c r="J233"/>
  <c r="J214"/>
  <c r="J193"/>
  <c r="BK171"/>
  <c r="BK193"/>
  <c r="J184"/>
  <c i="7" r="J185"/>
  <c r="J171"/>
  <c r="BK150"/>
  <c r="BK218"/>
  <c r="BK189"/>
  <c r="BK166"/>
  <c r="J220"/>
  <c r="BK167"/>
  <c r="BK142"/>
  <c r="J134"/>
  <c r="J215"/>
  <c r="BK202"/>
  <c r="BK171"/>
  <c i="8" r="J301"/>
  <c r="J279"/>
  <c r="J260"/>
  <c r="J233"/>
  <c r="J225"/>
  <c r="J217"/>
  <c r="J200"/>
  <c r="BK174"/>
  <c r="J160"/>
  <c r="BK308"/>
  <c r="BK297"/>
  <c r="J264"/>
  <c r="J249"/>
  <c r="J204"/>
  <c r="J178"/>
  <c r="J317"/>
  <c r="J289"/>
  <c r="BK270"/>
  <c r="BK215"/>
  <c r="BK182"/>
  <c r="BK148"/>
  <c r="BK320"/>
  <c r="BK313"/>
  <c r="BK295"/>
  <c r="J274"/>
  <c r="BK249"/>
  <c r="BK233"/>
  <c r="J222"/>
  <c r="BK200"/>
  <c r="BK166"/>
  <c i="9" r="BK401"/>
  <c r="J381"/>
  <c r="J375"/>
  <c r="J363"/>
  <c r="J351"/>
  <c r="J337"/>
  <c r="BK318"/>
  <c r="J278"/>
  <c r="J271"/>
  <c r="J266"/>
  <c r="BK248"/>
  <c r="J220"/>
  <c r="BK181"/>
  <c r="J154"/>
  <c r="J411"/>
  <c r="BK391"/>
  <c r="J379"/>
  <c r="J350"/>
  <c r="J324"/>
  <c r="BK294"/>
  <c r="BK278"/>
  <c r="J256"/>
  <c r="J236"/>
  <c r="BK216"/>
  <c r="BK167"/>
  <c r="J142"/>
  <c r="J415"/>
  <c r="BK386"/>
  <c r="BK367"/>
  <c r="BK346"/>
  <c r="J318"/>
  <c r="BK298"/>
  <c r="J289"/>
  <c r="J262"/>
  <c r="BK232"/>
  <c r="BK202"/>
  <c r="J193"/>
  <c r="J167"/>
  <c r="BK146"/>
  <c r="J386"/>
  <c r="J369"/>
  <c r="BK337"/>
  <c r="J270"/>
  <c r="J261"/>
  <c r="J244"/>
  <c r="BK201"/>
  <c r="J181"/>
  <c r="BK150"/>
  <c i="10" r="BK870"/>
  <c r="BK828"/>
  <c r="J803"/>
  <c r="BK737"/>
  <c r="BK688"/>
  <c r="J591"/>
  <c r="BK540"/>
  <c r="BK497"/>
  <c r="J467"/>
  <c r="J401"/>
  <c r="BK328"/>
  <c r="BK243"/>
  <c r="BK216"/>
  <c r="BK148"/>
  <c r="BK876"/>
  <c r="BK797"/>
  <c r="J771"/>
  <c r="J711"/>
  <c r="J675"/>
  <c r="BK591"/>
  <c r="BK562"/>
  <c r="J517"/>
  <c r="BK467"/>
  <c r="J432"/>
  <c r="J375"/>
  <c r="J310"/>
  <c r="J296"/>
  <c r="J273"/>
  <c r="BK222"/>
  <c r="BK187"/>
  <c r="BK894"/>
  <c r="J851"/>
  <c r="BK826"/>
  <c r="J807"/>
  <c r="BK778"/>
  <c r="J757"/>
  <c r="BK711"/>
  <c r="BK630"/>
  <c r="J573"/>
  <c r="BK549"/>
  <c r="BK531"/>
  <c r="J472"/>
  <c r="BK395"/>
  <c r="J345"/>
  <c r="J307"/>
  <c r="J280"/>
  <c r="J231"/>
  <c r="J176"/>
  <c r="J132"/>
  <c r="J922"/>
  <c r="BK908"/>
  <c r="J894"/>
  <c r="BK851"/>
  <c r="J792"/>
  <c r="J737"/>
  <c r="BK652"/>
  <c r="J602"/>
  <c r="J556"/>
  <c r="J502"/>
  <c r="J336"/>
  <c r="J262"/>
  <c r="BK132"/>
  <c i="11" r="J988"/>
  <c r="J975"/>
  <c r="BK961"/>
  <c r="BK926"/>
  <c r="J880"/>
  <c r="BK849"/>
  <c r="J821"/>
  <c r="J777"/>
  <c r="BK750"/>
  <c r="J732"/>
  <c r="J690"/>
  <c r="BK612"/>
  <c r="BK555"/>
  <c r="BK459"/>
  <c r="J364"/>
  <c r="J324"/>
  <c r="J281"/>
  <c r="BK252"/>
  <c r="BK197"/>
  <c r="BK151"/>
  <c r="J919"/>
  <c r="BK837"/>
  <c r="J797"/>
  <c r="J750"/>
  <c r="J708"/>
  <c r="J602"/>
  <c r="BK575"/>
  <c r="BK537"/>
  <c r="J509"/>
  <c r="BK475"/>
  <c r="BK374"/>
  <c r="BK263"/>
  <c r="J239"/>
  <c r="BK191"/>
  <c r="J151"/>
  <c r="J926"/>
  <c r="BK855"/>
  <c r="J849"/>
  <c r="BK817"/>
  <c r="BK756"/>
  <c r="J702"/>
  <c r="J650"/>
  <c r="J537"/>
  <c r="BK472"/>
  <c r="J404"/>
  <c r="J341"/>
  <c r="J292"/>
  <c r="BK239"/>
  <c r="J141"/>
  <c r="BK880"/>
  <c r="J842"/>
  <c r="BK732"/>
  <c r="BK696"/>
  <c r="J612"/>
  <c r="J555"/>
  <c r="J472"/>
  <c r="BK390"/>
  <c r="BK336"/>
  <c r="J306"/>
  <c r="J238"/>
  <c r="J163"/>
  <c i="12" r="BK352"/>
  <c r="J340"/>
  <c r="BK323"/>
  <c r="J293"/>
  <c r="BK279"/>
  <c r="J258"/>
  <c r="J230"/>
  <c r="BK218"/>
  <c r="BK345"/>
  <c r="BK318"/>
  <c r="J294"/>
  <c r="J259"/>
  <c r="J243"/>
  <c r="BK231"/>
  <c r="BK210"/>
  <c r="BK200"/>
  <c r="BK154"/>
  <c r="J358"/>
  <c r="BK328"/>
  <c r="BK300"/>
  <c r="J283"/>
  <c r="J273"/>
  <c r="BK258"/>
  <c r="J249"/>
  <c r="BK239"/>
  <c r="BK230"/>
  <c r="J209"/>
  <c r="J187"/>
  <c r="BK170"/>
  <c r="J345"/>
  <c r="J335"/>
  <c r="BK309"/>
  <c r="BK283"/>
  <c r="BK207"/>
  <c r="BK179"/>
  <c r="BK147"/>
  <c i="13" r="BK835"/>
  <c r="J760"/>
  <c r="J723"/>
  <c r="J645"/>
  <c r="J587"/>
  <c r="J527"/>
  <c r="J489"/>
  <c r="BK446"/>
  <c r="BK400"/>
  <c r="J358"/>
  <c r="J289"/>
  <c r="J266"/>
  <c r="BK221"/>
  <c r="BK153"/>
  <c r="BK760"/>
  <c r="BK744"/>
  <c r="J738"/>
  <c r="J728"/>
  <c r="BK718"/>
  <c r="J701"/>
  <c r="BK675"/>
  <c r="J669"/>
  <c r="BK640"/>
  <c r="BK596"/>
  <c r="BK480"/>
  <c r="BK466"/>
  <c r="J421"/>
  <c r="BK381"/>
  <c r="BK325"/>
  <c r="J273"/>
  <c r="J255"/>
  <c r="BK199"/>
  <c r="BK139"/>
  <c r="J851"/>
  <c r="J841"/>
  <c r="J838"/>
  <c r="J804"/>
  <c r="BK746"/>
  <c r="BK701"/>
  <c r="BK660"/>
  <c r="J603"/>
  <c r="BK542"/>
  <c r="BK352"/>
  <c r="BK278"/>
  <c r="J217"/>
  <c r="J139"/>
  <c r="BK817"/>
  <c r="BK738"/>
  <c r="BK731"/>
  <c r="J713"/>
  <c r="J620"/>
  <c r="J569"/>
  <c r="J474"/>
  <c r="BK440"/>
  <c r="J338"/>
  <c r="J283"/>
  <c r="J221"/>
  <c r="BK168"/>
  <c i="14" r="J175"/>
  <c r="J149"/>
  <c r="J204"/>
  <c r="J193"/>
  <c r="BK180"/>
  <c r="J133"/>
  <c r="BK175"/>
  <c r="J157"/>
  <c r="BK204"/>
  <c r="BK161"/>
  <c r="BK145"/>
  <c i="15" r="J155"/>
  <c r="J128"/>
  <c r="BK159"/>
  <c r="BK140"/>
  <c r="J173"/>
  <c r="BK164"/>
  <c r="J140"/>
  <c r="BK173"/>
  <c r="BK158"/>
  <c r="BK145"/>
  <c i="16" r="J469"/>
  <c r="J455"/>
  <c r="BK420"/>
  <c r="J393"/>
  <c r="BK375"/>
  <c r="J338"/>
  <c r="BK310"/>
  <c r="BK275"/>
  <c r="J215"/>
  <c r="J152"/>
  <c r="J480"/>
  <c r="BK455"/>
  <c r="BK440"/>
  <c r="BK409"/>
  <c r="J387"/>
  <c r="BK358"/>
  <c r="BK331"/>
  <c r="BK305"/>
  <c r="J270"/>
  <c r="J124"/>
  <c r="BK428"/>
  <c r="BK393"/>
  <c r="BK338"/>
  <c r="BK280"/>
  <c r="J197"/>
  <c r="J122"/>
  <c r="J462"/>
  <c r="J435"/>
  <c r="J414"/>
  <c r="J375"/>
  <c r="J358"/>
  <c r="BK342"/>
  <c r="J310"/>
  <c r="BK285"/>
  <c r="BK262"/>
  <c r="J231"/>
  <c r="BK179"/>
  <c r="BK129"/>
  <c i="17" r="J267"/>
  <c r="BK249"/>
  <c r="J232"/>
  <c r="BK217"/>
  <c r="J198"/>
  <c r="BK171"/>
  <c r="J136"/>
  <c r="J289"/>
  <c r="BK270"/>
  <c r="BK258"/>
  <c r="J242"/>
  <c r="BK224"/>
  <c r="J212"/>
  <c r="J171"/>
  <c r="J144"/>
  <c r="BK302"/>
  <c r="BK283"/>
  <c r="BK271"/>
  <c r="BK260"/>
  <c r="J249"/>
  <c r="J193"/>
  <c r="J167"/>
  <c r="BK152"/>
  <c r="BK299"/>
  <c r="J279"/>
  <c r="J270"/>
  <c r="BK254"/>
  <c r="J233"/>
  <c r="BK226"/>
  <c r="J220"/>
  <c r="J183"/>
  <c r="BK155"/>
  <c i="18" r="J274"/>
  <c r="BK267"/>
  <c r="J257"/>
  <c r="J239"/>
  <c r="J223"/>
  <c r="J200"/>
  <c r="BK272"/>
  <c r="BK264"/>
  <c r="BK257"/>
  <c r="BK239"/>
  <c r="BK236"/>
  <c r="BK231"/>
  <c r="J210"/>
  <c r="J182"/>
  <c r="BK162"/>
  <c r="J143"/>
  <c r="BK271"/>
  <c r="BK265"/>
  <c r="BK242"/>
  <c r="J231"/>
  <c r="BK210"/>
  <c r="BK182"/>
  <c r="BK154"/>
  <c r="BK266"/>
  <c r="BK262"/>
  <c r="J240"/>
  <c r="BK230"/>
  <c r="J213"/>
  <c r="J178"/>
  <c i="19" r="J270"/>
  <c r="BK263"/>
  <c r="J256"/>
  <c r="BK234"/>
  <c r="BK211"/>
  <c r="BK179"/>
  <c r="J160"/>
  <c r="BK268"/>
  <c r="BK265"/>
  <c r="J260"/>
  <c r="J240"/>
  <c r="BK197"/>
  <c r="BK160"/>
  <c r="BK267"/>
  <c r="BK240"/>
  <c r="J235"/>
  <c r="J228"/>
  <c r="BK225"/>
  <c r="J208"/>
  <c r="J182"/>
  <c r="BK143"/>
  <c r="BK238"/>
  <c r="BK235"/>
  <c r="BK226"/>
  <c r="J211"/>
  <c r="BK206"/>
  <c r="J172"/>
  <c r="BK147"/>
  <c i="20" r="J128"/>
  <c r="J136"/>
  <c i="21" r="BK245"/>
  <c r="BK230"/>
  <c r="J201"/>
  <c r="J180"/>
  <c r="J262"/>
  <c r="J253"/>
  <c r="J233"/>
  <c r="J210"/>
  <c r="BK206"/>
  <c r="J184"/>
  <c r="J163"/>
  <c r="J147"/>
  <c r="J131"/>
  <c r="J241"/>
  <c r="BK193"/>
  <c r="J167"/>
  <c r="BK259"/>
  <c r="BK238"/>
  <c r="J215"/>
  <c r="J175"/>
  <c r="J151"/>
  <c i="22" r="BK330"/>
  <c r="BK318"/>
  <c r="BK311"/>
  <c r="BK291"/>
  <c r="J269"/>
  <c r="J256"/>
  <c r="BK216"/>
  <c r="J201"/>
  <c r="BK170"/>
  <c r="J129"/>
  <c r="BK328"/>
  <c r="BK312"/>
  <c r="J277"/>
  <c r="J255"/>
  <c r="J228"/>
  <c r="BK194"/>
  <c r="J150"/>
  <c r="J326"/>
  <c r="BK303"/>
  <c r="BK279"/>
  <c r="BK253"/>
  <c r="J248"/>
  <c r="BK244"/>
  <c r="BK230"/>
  <c r="J221"/>
  <c r="BK210"/>
  <c r="J194"/>
  <c r="BK145"/>
  <c r="BK346"/>
  <c r="BK333"/>
  <c r="J313"/>
  <c r="BK275"/>
  <c r="J259"/>
  <c r="BK249"/>
  <c r="BK232"/>
  <c r="BK215"/>
  <c r="J168"/>
  <c r="BK148"/>
  <c i="23" r="J272"/>
  <c r="BK258"/>
  <c r="BK224"/>
  <c r="BK216"/>
  <c r="J185"/>
  <c r="BK174"/>
  <c r="J150"/>
  <c r="BK135"/>
  <c r="J263"/>
  <c r="BK228"/>
  <c r="BK222"/>
  <c r="BK206"/>
  <c r="BK196"/>
  <c r="BK189"/>
  <c r="J182"/>
  <c r="BK153"/>
  <c r="J139"/>
  <c r="BK272"/>
  <c r="J211"/>
  <c r="BK198"/>
  <c r="BK180"/>
  <c r="BK159"/>
  <c r="J143"/>
  <c r="J250"/>
  <c r="J230"/>
  <c r="BK211"/>
  <c r="BK202"/>
  <c r="J192"/>
  <c r="J174"/>
  <c r="BK148"/>
  <c i="24" r="BK276"/>
  <c r="BK244"/>
  <c r="J229"/>
  <c r="J217"/>
  <c r="BK192"/>
  <c r="BK185"/>
  <c r="J172"/>
  <c r="J151"/>
  <c r="BK136"/>
  <c r="BK292"/>
  <c r="J280"/>
  <c r="BK268"/>
  <c r="J244"/>
  <c r="J227"/>
  <c r="J187"/>
  <c r="J179"/>
  <c r="BK167"/>
  <c r="J288"/>
  <c r="BK264"/>
  <c r="BK235"/>
  <c r="BK219"/>
  <c r="BK203"/>
  <c r="BK169"/>
  <c r="BK147"/>
  <c r="BK284"/>
  <c r="BK254"/>
  <c r="J237"/>
  <c r="J230"/>
  <c r="J185"/>
  <c r="J181"/>
  <c r="BK151"/>
  <c r="BK137"/>
  <c i="25" r="BK305"/>
  <c r="BK283"/>
  <c r="BK251"/>
  <c r="BK213"/>
  <c r="J180"/>
  <c r="J147"/>
  <c r="BK295"/>
  <c r="J273"/>
  <c r="J249"/>
  <c r="J215"/>
  <c r="BK175"/>
  <c r="BK152"/>
  <c r="J131"/>
  <c r="BK280"/>
  <c r="BK263"/>
  <c r="BK249"/>
  <c r="BK240"/>
  <c r="BK215"/>
  <c r="J209"/>
  <c r="J164"/>
  <c r="BK135"/>
  <c r="BK314"/>
  <c r="J309"/>
  <c r="BK289"/>
  <c r="BK261"/>
  <c r="BK252"/>
  <c r="J240"/>
  <c r="J213"/>
  <c r="BK180"/>
  <c r="J129"/>
  <c i="26" r="BK226"/>
  <c r="J197"/>
  <c r="BK186"/>
  <c r="BK169"/>
  <c r="J135"/>
  <c r="J236"/>
  <c r="J226"/>
  <c r="J215"/>
  <c r="J202"/>
  <c r="BK180"/>
  <c r="BK171"/>
  <c r="J131"/>
  <c r="J237"/>
  <c r="J224"/>
  <c r="BK212"/>
  <c r="BK201"/>
  <c r="BK152"/>
  <c r="J127"/>
  <c r="J199"/>
  <c r="BK182"/>
  <c r="J172"/>
  <c r="J158"/>
  <c i="2" r="J269"/>
  <c r="J260"/>
  <c r="BK248"/>
  <c r="J233"/>
  <c r="J223"/>
  <c r="J213"/>
  <c r="J197"/>
  <c r="BK161"/>
  <c r="BK136"/>
  <c r="BK237"/>
  <c r="J231"/>
  <c r="BK213"/>
  <c r="BK197"/>
  <c r="BK182"/>
  <c r="BK152"/>
  <c r="J132"/>
  <c i="1" r="AS110"/>
  <c i="2" r="J182"/>
  <c r="J156"/>
  <c i="1" r="AS122"/>
  <c i="2" r="J176"/>
  <c r="J159"/>
  <c i="3" r="J291"/>
  <c r="J275"/>
  <c r="BK242"/>
  <c r="BK230"/>
  <c r="J199"/>
  <c r="BK155"/>
  <c r="BK291"/>
  <c r="BK259"/>
  <c r="J251"/>
  <c r="J216"/>
  <c r="BK192"/>
  <c r="J160"/>
  <c r="BK138"/>
  <c r="J288"/>
  <c r="BK272"/>
  <c r="BK234"/>
  <c r="BK190"/>
  <c r="J143"/>
  <c i="4" r="J235"/>
  <c r="BK193"/>
  <c r="BK151"/>
  <c r="BK172"/>
  <c r="J137"/>
  <c r="J265"/>
  <c r="J246"/>
  <c r="BK199"/>
  <c r="J182"/>
  <c r="BK161"/>
  <c r="BK254"/>
  <c r="BK235"/>
  <c r="J199"/>
  <c r="J177"/>
  <c i="5" r="J270"/>
  <c r="BK234"/>
  <c r="J137"/>
  <c r="J234"/>
  <c r="BK188"/>
  <c r="BK172"/>
  <c r="BK275"/>
  <c r="J250"/>
  <c r="J217"/>
  <c r="J199"/>
  <c r="J143"/>
  <c r="BK248"/>
  <c r="BK222"/>
  <c r="J188"/>
  <c r="BK155"/>
  <c i="6" r="BK233"/>
  <c r="BK219"/>
  <c r="BK184"/>
  <c r="J163"/>
  <c r="J151"/>
  <c r="J223"/>
  <c r="J206"/>
  <c r="J187"/>
  <c r="BK160"/>
  <c r="J143"/>
  <c r="J229"/>
  <c r="BK215"/>
  <c r="J192"/>
  <c r="BK163"/>
  <c r="BK214"/>
  <c r="BK187"/>
  <c r="J147"/>
  <c i="7" r="J206"/>
  <c r="J167"/>
  <c r="BK146"/>
  <c r="BK134"/>
  <c r="J193"/>
  <c r="J154"/>
  <c r="BK223"/>
  <c r="J197"/>
  <c r="BK162"/>
  <c r="J223"/>
  <c r="J189"/>
  <c r="J146"/>
  <c i="8" r="J306"/>
  <c r="J297"/>
  <c r="BK268"/>
  <c r="BK237"/>
  <c r="BK222"/>
  <c r="J215"/>
  <c r="BK188"/>
  <c r="BK178"/>
  <c r="J164"/>
  <c r="J313"/>
  <c r="BK301"/>
  <c r="J280"/>
  <c r="J252"/>
  <c r="J224"/>
  <c r="J188"/>
  <c r="J144"/>
  <c r="J295"/>
  <c r="J275"/>
  <c r="BK241"/>
  <c r="J212"/>
  <c r="BK196"/>
  <c r="BK156"/>
  <c r="J140"/>
  <c r="J320"/>
  <c r="J308"/>
  <c r="BK275"/>
  <c r="BK256"/>
  <c r="J242"/>
  <c r="J226"/>
  <c r="BK216"/>
  <c r="J156"/>
  <c i="9" r="J376"/>
  <c r="BK356"/>
  <c r="J346"/>
  <c r="J335"/>
  <c r="J301"/>
  <c r="J275"/>
  <c r="BK260"/>
  <c r="BK224"/>
  <c r="J189"/>
  <c r="J161"/>
  <c r="BK138"/>
  <c r="BK407"/>
  <c r="BK390"/>
  <c r="J371"/>
  <c r="J345"/>
  <c r="BK327"/>
  <c r="BK301"/>
  <c r="BK282"/>
  <c r="BK267"/>
  <c r="BK244"/>
  <c r="J212"/>
  <c r="BK185"/>
  <c r="BK161"/>
  <c r="BK416"/>
  <c r="J397"/>
  <c r="J385"/>
  <c r="BK361"/>
  <c r="BK351"/>
  <c r="J327"/>
  <c r="J308"/>
  <c r="BK271"/>
  <c r="J260"/>
  <c r="BK236"/>
  <c r="BK207"/>
  <c r="BK178"/>
  <c r="J163"/>
  <c r="J404"/>
  <c r="BK381"/>
  <c r="J361"/>
  <c r="BK308"/>
  <c r="J282"/>
  <c r="BK266"/>
  <c r="J240"/>
  <c r="J197"/>
  <c r="J170"/>
  <c r="J138"/>
  <c i="10" r="BK842"/>
  <c r="J815"/>
  <c r="BK748"/>
  <c r="J700"/>
  <c r="J620"/>
  <c r="J549"/>
  <c r="BK522"/>
  <c r="BK491"/>
  <c r="J411"/>
  <c r="J261"/>
  <c r="J222"/>
  <c r="BK170"/>
  <c r="J884"/>
  <c r="BK803"/>
  <c r="J768"/>
  <c r="J695"/>
  <c r="J630"/>
  <c r="BK573"/>
  <c r="BK508"/>
  <c r="J461"/>
  <c r="BK401"/>
  <c r="BK370"/>
  <c r="BK307"/>
  <c r="BK280"/>
  <c r="J248"/>
  <c r="J200"/>
  <c r="BK155"/>
  <c r="BK884"/>
  <c r="BK843"/>
  <c r="BK813"/>
  <c r="J797"/>
  <c r="J748"/>
  <c r="BK718"/>
  <c r="J649"/>
  <c r="J611"/>
  <c r="J562"/>
  <c r="J534"/>
  <c r="BK461"/>
  <c r="BK432"/>
  <c r="BK387"/>
  <c r="J328"/>
  <c r="BK290"/>
  <c r="J243"/>
  <c r="J187"/>
  <c r="J140"/>
  <c r="BK922"/>
  <c r="J897"/>
  <c r="BK859"/>
  <c r="BK800"/>
  <c r="BK757"/>
  <c r="J688"/>
  <c r="BK611"/>
  <c r="J522"/>
  <c r="J491"/>
  <c r="BK296"/>
  <c r="BK248"/>
  <c r="BK161"/>
  <c i="11" r="BK988"/>
  <c r="BK975"/>
  <c r="J969"/>
  <c r="BK943"/>
  <c r="J896"/>
  <c r="BK857"/>
  <c r="J848"/>
  <c r="J810"/>
  <c r="J770"/>
  <c r="J744"/>
  <c r="BK715"/>
  <c r="J607"/>
  <c r="BK520"/>
  <c r="BK466"/>
  <c r="J374"/>
  <c r="J330"/>
  <c r="J297"/>
  <c r="J269"/>
  <c r="BK238"/>
  <c r="J217"/>
  <c r="J169"/>
  <c r="BK933"/>
  <c r="BK842"/>
  <c r="J826"/>
  <c r="J784"/>
  <c r="BK726"/>
  <c r="BK607"/>
  <c r="J563"/>
  <c r="J515"/>
  <c r="J478"/>
  <c r="BK404"/>
  <c r="BK292"/>
  <c r="J258"/>
  <c r="BK217"/>
  <c r="BK163"/>
  <c r="J949"/>
  <c r="BK896"/>
  <c r="J857"/>
  <c r="BK852"/>
  <c r="BK821"/>
  <c r="J761"/>
  <c r="J738"/>
  <c r="BK677"/>
  <c r="J622"/>
  <c r="J548"/>
  <c r="J487"/>
  <c r="J459"/>
  <c r="BK398"/>
  <c r="J336"/>
  <c r="BK281"/>
  <c r="BK203"/>
  <c r="BK182"/>
  <c r="J904"/>
  <c r="BK863"/>
  <c r="J817"/>
  <c r="BK710"/>
  <c r="J663"/>
  <c r="BK602"/>
  <c r="BK515"/>
  <c r="J432"/>
  <c r="BK366"/>
  <c r="BK330"/>
  <c r="J263"/>
  <c r="J203"/>
  <c i="12" r="J365"/>
  <c r="BK354"/>
  <c r="J346"/>
  <c r="J318"/>
  <c r="J289"/>
  <c r="J269"/>
  <c r="J239"/>
  <c r="BK223"/>
  <c r="J210"/>
  <c r="J154"/>
  <c r="BK358"/>
  <c r="J339"/>
  <c r="BK308"/>
  <c r="BK288"/>
  <c r="J263"/>
  <c r="BK249"/>
  <c r="J238"/>
  <c r="BK227"/>
  <c r="BK209"/>
  <c r="J195"/>
  <c r="BK135"/>
  <c r="BK335"/>
  <c r="BK304"/>
  <c r="J284"/>
  <c r="BK273"/>
  <c r="BK264"/>
  <c r="BK253"/>
  <c r="BK243"/>
  <c r="J231"/>
  <c r="J227"/>
  <c r="BK204"/>
  <c r="J179"/>
  <c r="BK151"/>
  <c r="J342"/>
  <c r="J323"/>
  <c r="J308"/>
  <c r="BK293"/>
  <c r="BK274"/>
  <c r="BK187"/>
  <c r="J170"/>
  <c r="BK139"/>
  <c i="13" r="J817"/>
  <c r="J763"/>
  <c r="BK713"/>
  <c r="J611"/>
  <c r="BK580"/>
  <c r="BK521"/>
  <c r="J471"/>
  <c r="J451"/>
  <c r="J381"/>
  <c r="BK332"/>
  <c r="BK283"/>
  <c r="J246"/>
  <c r="BK217"/>
  <c r="BK144"/>
  <c r="J820"/>
  <c r="BK706"/>
  <c r="J660"/>
  <c r="BK632"/>
  <c r="J533"/>
  <c r="J480"/>
  <c r="J440"/>
  <c r="J400"/>
  <c r="BK358"/>
  <c r="BK344"/>
  <c r="BK289"/>
  <c r="BK236"/>
  <c r="BK159"/>
  <c r="J854"/>
  <c r="BK847"/>
  <c r="BK838"/>
  <c r="BK820"/>
  <c r="J771"/>
  <c r="J734"/>
  <c r="J686"/>
  <c r="BK611"/>
  <c r="BK554"/>
  <c r="J509"/>
  <c r="J344"/>
  <c r="BK266"/>
  <c r="BK193"/>
  <c r="BK827"/>
  <c r="BK785"/>
  <c r="BK734"/>
  <c r="BK723"/>
  <c r="BK645"/>
  <c r="BK587"/>
  <c r="J554"/>
  <c r="BK509"/>
  <c r="J446"/>
  <c r="J376"/>
  <c r="J325"/>
  <c r="BK251"/>
  <c r="BK180"/>
  <c i="14" r="BK199"/>
  <c r="BK179"/>
  <c r="J141"/>
  <c r="J199"/>
  <c r="J170"/>
  <c r="J207"/>
  <c r="BK170"/>
  <c r="J153"/>
  <c r="BK197"/>
  <c r="J165"/>
  <c r="BK149"/>
  <c i="15" r="J167"/>
  <c r="J165"/>
  <c r="J145"/>
  <c r="BK128"/>
  <c r="BK170"/>
  <c r="J159"/>
  <c r="BK136"/>
  <c r="BK165"/>
  <c r="J149"/>
  <c i="16" r="BK480"/>
  <c r="BK433"/>
  <c r="J409"/>
  <c r="J389"/>
  <c r="BK368"/>
  <c r="BK327"/>
  <c r="J305"/>
  <c r="BK255"/>
  <c r="J170"/>
  <c r="BK137"/>
  <c r="BK471"/>
  <c r="BK435"/>
  <c r="J398"/>
  <c r="J385"/>
  <c r="BK366"/>
  <c r="J342"/>
  <c r="BK323"/>
  <c r="J285"/>
  <c r="J223"/>
  <c r="BK170"/>
  <c r="BK475"/>
  <c r="J440"/>
  <c r="J315"/>
  <c r="BK223"/>
  <c r="J129"/>
  <c r="BK469"/>
  <c r="BK450"/>
  <c r="BK422"/>
  <c r="BK387"/>
  <c r="J373"/>
  <c r="J354"/>
  <c r="J331"/>
  <c r="J300"/>
  <c r="J280"/>
  <c r="BK239"/>
  <c r="BK188"/>
  <c r="BK143"/>
  <c i="17" r="BK293"/>
  <c r="J256"/>
  <c r="J229"/>
  <c r="BK212"/>
  <c r="BK183"/>
  <c r="BK148"/>
  <c r="J306"/>
  <c r="J283"/>
  <c r="BK262"/>
  <c r="J245"/>
  <c r="BK233"/>
  <c r="BK220"/>
  <c r="J188"/>
  <c r="J152"/>
  <c r="BK306"/>
  <c r="J274"/>
  <c r="J262"/>
  <c r="J254"/>
  <c r="BK225"/>
  <c r="BK179"/>
  <c r="BK144"/>
  <c r="BK289"/>
  <c r="J271"/>
  <c r="J260"/>
  <c r="J237"/>
  <c r="BK228"/>
  <c r="BK222"/>
  <c r="BK192"/>
  <c r="BK159"/>
  <c i="18" r="BK274"/>
  <c r="J268"/>
  <c r="BK245"/>
  <c r="BK241"/>
  <c r="J226"/>
  <c r="BK213"/>
  <c r="BK157"/>
  <c r="J266"/>
  <c r="J261"/>
  <c r="J241"/>
  <c r="J235"/>
  <c r="J230"/>
  <c r="J209"/>
  <c r="BK185"/>
  <c r="J175"/>
  <c r="J154"/>
  <c r="J269"/>
  <c r="BK243"/>
  <c r="J236"/>
  <c r="BK212"/>
  <c r="J185"/>
  <c r="J162"/>
  <c r="J271"/>
  <c r="J264"/>
  <c r="J242"/>
  <c r="J233"/>
  <c r="BK215"/>
  <c r="BK181"/>
  <c i="19" r="BK270"/>
  <c r="J262"/>
  <c r="J241"/>
  <c r="BK233"/>
  <c r="J227"/>
  <c r="J198"/>
  <c r="J166"/>
  <c r="J266"/>
  <c r="J261"/>
  <c r="BK256"/>
  <c r="J233"/>
  <c r="BK198"/>
  <c r="BK182"/>
  <c r="BK135"/>
  <c r="J264"/>
  <c r="BK241"/>
  <c r="BK237"/>
  <c r="BK230"/>
  <c r="J226"/>
  <c r="BK209"/>
  <c r="J197"/>
  <c r="J153"/>
  <c r="BK260"/>
  <c r="J236"/>
  <c r="J229"/>
  <c r="J216"/>
  <c r="J188"/>
  <c r="BK166"/>
  <c i="20" r="BK132"/>
  <c i="21" r="BK175"/>
  <c r="J254"/>
  <c r="J221"/>
  <c r="J209"/>
  <c r="J189"/>
  <c r="BK171"/>
  <c r="J155"/>
  <c r="BK139"/>
  <c r="BK249"/>
  <c r="J230"/>
  <c r="BK180"/>
  <c r="BK155"/>
  <c r="BK262"/>
  <c r="J227"/>
  <c r="J193"/>
  <c r="BK163"/>
  <c i="22" r="J333"/>
  <c r="J322"/>
  <c r="J312"/>
  <c r="J303"/>
  <c r="J286"/>
  <c r="BK261"/>
  <c r="J244"/>
  <c r="BK218"/>
  <c r="J202"/>
  <c r="BK172"/>
  <c r="BK168"/>
  <c r="BK336"/>
  <c r="J324"/>
  <c r="J311"/>
  <c r="BK273"/>
  <c r="BK256"/>
  <c r="BK234"/>
  <c r="J218"/>
  <c r="J180"/>
  <c r="J138"/>
  <c r="BK320"/>
  <c r="J297"/>
  <c r="J281"/>
  <c r="J263"/>
  <c r="J249"/>
  <c r="J234"/>
  <c r="BK223"/>
  <c r="BK213"/>
  <c r="J199"/>
  <c r="BK152"/>
  <c r="BK142"/>
  <c r="J336"/>
  <c r="J316"/>
  <c r="BK263"/>
  <c r="BK255"/>
  <c r="BK248"/>
  <c r="J226"/>
  <c r="BK180"/>
  <c r="BK158"/>
  <c r="BK147"/>
  <c r="BK138"/>
  <c i="23" r="J267"/>
  <c r="BK250"/>
  <c r="BK223"/>
  <c r="BK203"/>
  <c r="J180"/>
  <c r="BK155"/>
  <c r="BK146"/>
  <c r="J282"/>
  <c r="J238"/>
  <c r="J224"/>
  <c r="BK208"/>
  <c r="J198"/>
  <c r="BK191"/>
  <c r="BK183"/>
  <c r="BK157"/>
  <c r="J133"/>
  <c r="BK267"/>
  <c r="J223"/>
  <c r="J202"/>
  <c r="J188"/>
  <c r="J173"/>
  <c r="BK133"/>
  <c r="J265"/>
  <c r="BK233"/>
  <c r="J204"/>
  <c r="BK201"/>
  <c r="BK186"/>
  <c r="BK150"/>
  <c r="BK139"/>
  <c i="24" r="J273"/>
  <c r="J235"/>
  <c r="J220"/>
  <c r="J201"/>
  <c r="J190"/>
  <c r="BK179"/>
  <c r="J171"/>
  <c r="BK144"/>
  <c r="BK132"/>
  <c r="BK288"/>
  <c r="J276"/>
  <c r="J262"/>
  <c r="J233"/>
  <c r="BK216"/>
  <c r="BK190"/>
  <c r="J182"/>
  <c r="BK171"/>
  <c r="J142"/>
  <c r="J132"/>
  <c r="BK273"/>
  <c r="J254"/>
  <c r="J225"/>
  <c r="J216"/>
  <c r="BK195"/>
  <c r="J167"/>
  <c r="J145"/>
  <c r="BK278"/>
  <c r="J249"/>
  <c r="BK233"/>
  <c r="BK227"/>
  <c r="BK184"/>
  <c r="BK172"/>
  <c r="BK142"/>
  <c i="25" r="J311"/>
  <c r="J295"/>
  <c r="J256"/>
  <c r="J244"/>
  <c r="BK203"/>
  <c r="BK173"/>
  <c r="BK309"/>
  <c r="J305"/>
  <c r="BK266"/>
  <c r="BK221"/>
  <c r="J189"/>
  <c r="BK164"/>
  <c r="BK139"/>
  <c r="BK291"/>
  <c r="J267"/>
  <c r="J251"/>
  <c r="J235"/>
  <c r="J203"/>
  <c r="BK174"/>
  <c r="BK143"/>
  <c r="J133"/>
  <c r="BK311"/>
  <c r="J280"/>
  <c r="BK259"/>
  <c r="J248"/>
  <c r="J234"/>
  <c r="J198"/>
  <c r="BK155"/>
  <c i="26" r="BK229"/>
  <c r="J210"/>
  <c r="J190"/>
  <c r="BK174"/>
  <c r="J138"/>
  <c r="J234"/>
  <c r="J222"/>
  <c r="BK208"/>
  <c r="BK184"/>
  <c r="J174"/>
  <c r="BK158"/>
  <c r="BK144"/>
  <c r="BK127"/>
  <c r="BK236"/>
  <c r="BK222"/>
  <c r="BK217"/>
  <c r="J203"/>
  <c r="J184"/>
  <c r="BK131"/>
  <c r="BK202"/>
  <c r="J188"/>
  <c r="BK178"/>
  <c r="J144"/>
  <c i="2" l="1" r="T127"/>
  <c r="T167"/>
  <c r="R196"/>
  <c r="R245"/>
  <c r="R252"/>
  <c r="R264"/>
  <c i="3" r="T132"/>
  <c r="R229"/>
  <c r="R246"/>
  <c r="R271"/>
  <c r="P290"/>
  <c r="BK300"/>
  <c r="J300"/>
  <c r="J106"/>
  <c i="4" r="BK129"/>
  <c r="BK192"/>
  <c r="J192"/>
  <c r="J100"/>
  <c r="R226"/>
  <c i="5" r="P129"/>
  <c r="R129"/>
  <c r="BK198"/>
  <c r="J198"/>
  <c r="J100"/>
  <c r="T198"/>
  <c r="P233"/>
  <c r="T233"/>
  <c r="P249"/>
  <c r="R249"/>
  <c i="6" r="P138"/>
  <c r="P132"/>
  <c r="P131"/>
  <c i="1" r="AU100"/>
  <c i="6" r="P155"/>
  <c r="P183"/>
  <c r="R202"/>
  <c r="R209"/>
  <c r="R208"/>
  <c i="7" r="R129"/>
  <c r="BK184"/>
  <c r="J184"/>
  <c r="J102"/>
  <c r="BK201"/>
  <c r="J201"/>
  <c r="J103"/>
  <c r="BK214"/>
  <c r="J214"/>
  <c r="J104"/>
  <c r="BK219"/>
  <c r="J219"/>
  <c r="J105"/>
  <c i="8" r="T131"/>
  <c r="T187"/>
  <c r="T228"/>
  <c r="T269"/>
  <c r="R284"/>
  <c r="R310"/>
  <c r="R316"/>
  <c r="R315"/>
  <c i="9" r="T133"/>
  <c r="T231"/>
  <c r="R277"/>
  <c r="BK314"/>
  <c r="J314"/>
  <c r="J104"/>
  <c r="T331"/>
  <c r="P368"/>
  <c r="BK403"/>
  <c r="J403"/>
  <c r="J107"/>
  <c r="BK410"/>
  <c r="J410"/>
  <c r="J109"/>
  <c i="10" r="P131"/>
  <c r="P284"/>
  <c r="R369"/>
  <c r="BK460"/>
  <c r="J460"/>
  <c r="J101"/>
  <c r="BK610"/>
  <c r="J610"/>
  <c r="J102"/>
  <c r="R699"/>
  <c r="R806"/>
  <c r="R819"/>
  <c r="R890"/>
  <c r="P921"/>
  <c i="11" r="R132"/>
  <c r="BK280"/>
  <c r="J280"/>
  <c r="J99"/>
  <c r="P358"/>
  <c r="T365"/>
  <c r="BK480"/>
  <c r="J480"/>
  <c r="J102"/>
  <c r="R592"/>
  <c r="R714"/>
  <c r="R841"/>
  <c r="BK856"/>
  <c r="J856"/>
  <c r="J107"/>
  <c r="T954"/>
  <c r="P987"/>
  <c i="12" r="R134"/>
  <c r="T178"/>
  <c r="T199"/>
  <c r="P222"/>
  <c r="BK313"/>
  <c r="J313"/>
  <c r="J104"/>
  <c r="P327"/>
  <c r="BK334"/>
  <c r="J334"/>
  <c r="J107"/>
  <c r="BK361"/>
  <c r="J361"/>
  <c r="J110"/>
  <c i="13" r="BK130"/>
  <c r="J130"/>
  <c r="J98"/>
  <c r="BK277"/>
  <c r="J277"/>
  <c r="J99"/>
  <c r="P324"/>
  <c r="BK409"/>
  <c r="J409"/>
  <c r="J101"/>
  <c r="R568"/>
  <c r="P631"/>
  <c r="T737"/>
  <c r="R834"/>
  <c r="P850"/>
  <c i="14" r="P128"/>
  <c r="BK174"/>
  <c r="J174"/>
  <c r="J101"/>
  <c r="P192"/>
  <c r="T203"/>
  <c i="15" r="T127"/>
  <c r="T126"/>
  <c r="T125"/>
  <c r="T154"/>
  <c r="T169"/>
  <c i="16" r="P121"/>
  <c r="P120"/>
  <c r="P119"/>
  <c i="1" r="AU113"/>
  <c i="17" r="P131"/>
  <c r="R207"/>
  <c r="BK216"/>
  <c r="J216"/>
  <c r="J104"/>
  <c r="BK298"/>
  <c r="J298"/>
  <c r="J105"/>
  <c i="18" r="T134"/>
  <c r="T133"/>
  <c r="T211"/>
  <c r="T219"/>
  <c r="T218"/>
  <c r="T225"/>
  <c r="T224"/>
  <c i="19" r="T134"/>
  <c r="T133"/>
  <c r="T207"/>
  <c r="BK215"/>
  <c r="J215"/>
  <c r="J106"/>
  <c r="P221"/>
  <c r="P220"/>
  <c i="21" r="T130"/>
  <c r="T188"/>
  <c r="P205"/>
  <c r="P214"/>
  <c r="P237"/>
  <c r="BK242"/>
  <c r="J242"/>
  <c r="J105"/>
  <c r="BK258"/>
  <c r="J258"/>
  <c r="J106"/>
  <c i="22" r="BK128"/>
  <c r="J128"/>
  <c r="J99"/>
  <c r="P280"/>
  <c r="P305"/>
  <c r="P310"/>
  <c r="T315"/>
  <c r="T335"/>
  <c i="23" r="BK130"/>
  <c r="J130"/>
  <c r="J99"/>
  <c r="P232"/>
  <c r="P243"/>
  <c r="BK262"/>
  <c r="J262"/>
  <c r="J103"/>
  <c i="24" r="BK127"/>
  <c r="J127"/>
  <c r="J99"/>
  <c r="BK248"/>
  <c r="J248"/>
  <c r="J100"/>
  <c r="P263"/>
  <c r="BK275"/>
  <c r="J275"/>
  <c r="J103"/>
  <c i="25" r="R128"/>
  <c r="P265"/>
  <c r="P288"/>
  <c r="P304"/>
  <c i="2" r="BK127"/>
  <c r="J127"/>
  <c r="J98"/>
  <c r="P167"/>
  <c r="P196"/>
  <c r="P245"/>
  <c r="P252"/>
  <c r="P264"/>
  <c i="3" r="R132"/>
  <c r="T229"/>
  <c r="BK246"/>
  <c r="J246"/>
  <c r="J103"/>
  <c r="BK271"/>
  <c r="J271"/>
  <c r="J104"/>
  <c r="BK290"/>
  <c r="J290"/>
  <c r="J105"/>
  <c r="P300"/>
  <c i="4" r="P129"/>
  <c r="P128"/>
  <c r="P127"/>
  <c i="1" r="AU98"/>
  <c i="4" r="P192"/>
  <c r="P226"/>
  <c r="P242"/>
  <c r="T242"/>
  <c i="6" r="R138"/>
  <c r="R132"/>
  <c r="R131"/>
  <c r="R155"/>
  <c r="R183"/>
  <c r="P202"/>
  <c r="P209"/>
  <c r="P208"/>
  <c i="7" r="T129"/>
  <c r="T128"/>
  <c r="T127"/>
  <c r="T184"/>
  <c r="T201"/>
  <c r="T214"/>
  <c r="T219"/>
  <c i="8" r="BK131"/>
  <c r="J131"/>
  <c r="J100"/>
  <c r="BK187"/>
  <c r="J187"/>
  <c r="J101"/>
  <c r="R228"/>
  <c r="R269"/>
  <c r="BK284"/>
  <c r="J284"/>
  <c r="J104"/>
  <c r="BK310"/>
  <c r="J310"/>
  <c r="J105"/>
  <c r="BK316"/>
  <c r="J316"/>
  <c r="J107"/>
  <c i="9" r="P133"/>
  <c r="BK231"/>
  <c r="J231"/>
  <c r="J102"/>
  <c r="BK277"/>
  <c r="J277"/>
  <c r="J103"/>
  <c r="T314"/>
  <c r="BK331"/>
  <c r="J331"/>
  <c r="J105"/>
  <c r="T368"/>
  <c r="T403"/>
  <c r="R410"/>
  <c r="R409"/>
  <c i="10" r="BK131"/>
  <c r="J131"/>
  <c r="J98"/>
  <c r="R284"/>
  <c r="P369"/>
  <c r="T460"/>
  <c r="R610"/>
  <c r="T699"/>
  <c r="T806"/>
  <c r="T819"/>
  <c r="T890"/>
  <c r="BK921"/>
  <c r="J921"/>
  <c r="J108"/>
  <c i="11" r="T132"/>
  <c r="R280"/>
  <c r="R358"/>
  <c r="P365"/>
  <c r="R480"/>
  <c r="BK592"/>
  <c r="J592"/>
  <c r="J103"/>
  <c r="BK714"/>
  <c r="J714"/>
  <c r="J105"/>
  <c r="BK841"/>
  <c r="J841"/>
  <c r="J106"/>
  <c r="T856"/>
  <c r="R954"/>
  <c r="R987"/>
  <c i="12" r="T134"/>
  <c r="R178"/>
  <c r="R199"/>
  <c r="BK222"/>
  <c r="J222"/>
  <c r="J103"/>
  <c r="T313"/>
  <c r="R327"/>
  <c r="R334"/>
  <c r="R333"/>
  <c r="T361"/>
  <c r="T360"/>
  <c i="13" r="T130"/>
  <c r="T277"/>
  <c r="BK324"/>
  <c r="J324"/>
  <c r="J100"/>
  <c r="R409"/>
  <c r="BK568"/>
  <c r="J568"/>
  <c r="J102"/>
  <c r="R631"/>
  <c r="R737"/>
  <c r="P834"/>
  <c r="BK850"/>
  <c r="J850"/>
  <c r="J107"/>
  <c i="14" r="R128"/>
  <c r="R174"/>
  <c r="R192"/>
  <c r="P203"/>
  <c i="15" r="BK127"/>
  <c r="J127"/>
  <c r="J100"/>
  <c r="BK154"/>
  <c r="J154"/>
  <c r="J101"/>
  <c r="BK169"/>
  <c r="J169"/>
  <c r="J103"/>
  <c i="16" r="R121"/>
  <c r="R120"/>
  <c r="R119"/>
  <c i="17" r="R131"/>
  <c r="P207"/>
  <c r="T216"/>
  <c r="T298"/>
  <c i="18" r="P134"/>
  <c r="BK211"/>
  <c r="J211"/>
  <c r="J103"/>
  <c r="BK219"/>
  <c r="BK218"/>
  <c r="P225"/>
  <c r="P224"/>
  <c i="19" r="P134"/>
  <c r="P133"/>
  <c r="P207"/>
  <c r="R215"/>
  <c r="R214"/>
  <c r="BK221"/>
  <c r="J221"/>
  <c r="J108"/>
  <c i="21" r="R130"/>
  <c r="R188"/>
  <c r="T205"/>
  <c r="T214"/>
  <c r="T237"/>
  <c r="R242"/>
  <c r="R258"/>
  <c i="22" r="R128"/>
  <c r="BK280"/>
  <c r="J280"/>
  <c r="J100"/>
  <c r="BK305"/>
  <c r="J305"/>
  <c r="J101"/>
  <c r="BK310"/>
  <c r="J310"/>
  <c r="J102"/>
  <c r="BK315"/>
  <c r="J315"/>
  <c r="J103"/>
  <c r="BK335"/>
  <c r="J335"/>
  <c r="J105"/>
  <c i="23" r="R130"/>
  <c r="R129"/>
  <c r="R232"/>
  <c r="R243"/>
  <c r="R262"/>
  <c i="24" r="T127"/>
  <c r="T248"/>
  <c r="T263"/>
  <c r="P275"/>
  <c i="25" r="P128"/>
  <c r="P127"/>
  <c i="1" r="AU126"/>
  <c i="25" r="BK265"/>
  <c r="J265"/>
  <c r="J100"/>
  <c r="BK288"/>
  <c r="J288"/>
  <c r="J101"/>
  <c r="T288"/>
  <c r="R304"/>
  <c i="2" r="R127"/>
  <c r="R126"/>
  <c r="R125"/>
  <c r="R167"/>
  <c r="T196"/>
  <c r="T245"/>
  <c r="T252"/>
  <c r="T264"/>
  <c i="3" r="BK132"/>
  <c r="BK229"/>
  <c r="J229"/>
  <c r="J102"/>
  <c r="T246"/>
  <c r="P271"/>
  <c r="T290"/>
  <c r="T300"/>
  <c i="4" r="T129"/>
  <c r="R192"/>
  <c r="BK226"/>
  <c r="J226"/>
  <c r="J101"/>
  <c r="T226"/>
  <c r="BK242"/>
  <c r="J242"/>
  <c r="J102"/>
  <c i="5" r="BK129"/>
  <c r="J129"/>
  <c r="J99"/>
  <c r="T129"/>
  <c r="P198"/>
  <c r="R198"/>
  <c r="BK233"/>
  <c r="J233"/>
  <c r="J101"/>
  <c r="R233"/>
  <c r="BK249"/>
  <c r="J249"/>
  <c r="J102"/>
  <c r="T249"/>
  <c i="6" r="BK138"/>
  <c r="J138"/>
  <c r="J101"/>
  <c r="BK155"/>
  <c r="J155"/>
  <c r="J102"/>
  <c r="BK183"/>
  <c r="J183"/>
  <c r="J104"/>
  <c r="BK202"/>
  <c r="J202"/>
  <c r="J106"/>
  <c r="BK209"/>
  <c r="J209"/>
  <c r="J108"/>
  <c i="7" r="BK129"/>
  <c r="J129"/>
  <c r="J100"/>
  <c r="R184"/>
  <c r="R201"/>
  <c r="R214"/>
  <c r="R219"/>
  <c i="8" r="R131"/>
  <c r="R130"/>
  <c r="R129"/>
  <c r="R187"/>
  <c r="P228"/>
  <c r="BK269"/>
  <c r="J269"/>
  <c r="J103"/>
  <c r="T284"/>
  <c r="T310"/>
  <c r="P316"/>
  <c r="P315"/>
  <c i="9" r="BK133"/>
  <c r="J133"/>
  <c r="J100"/>
  <c r="R231"/>
  <c r="T277"/>
  <c r="R314"/>
  <c r="R331"/>
  <c r="BK368"/>
  <c r="J368"/>
  <c r="J106"/>
  <c r="P403"/>
  <c r="T410"/>
  <c r="T409"/>
  <c i="10" r="T131"/>
  <c r="T284"/>
  <c r="T369"/>
  <c r="P460"/>
  <c r="T610"/>
  <c r="BK699"/>
  <c r="J699"/>
  <c r="J104"/>
  <c r="BK806"/>
  <c r="J806"/>
  <c r="J105"/>
  <c r="P819"/>
  <c r="P890"/>
  <c r="R921"/>
  <c i="11" r="P132"/>
  <c r="T280"/>
  <c r="T358"/>
  <c r="R365"/>
  <c r="T480"/>
  <c r="P592"/>
  <c r="P714"/>
  <c r="P841"/>
  <c r="P856"/>
  <c r="P954"/>
  <c r="T987"/>
  <c i="12" r="BK134"/>
  <c r="J134"/>
  <c r="J100"/>
  <c r="BK178"/>
  <c r="J178"/>
  <c r="J101"/>
  <c r="BK199"/>
  <c r="J199"/>
  <c r="J102"/>
  <c r="T222"/>
  <c r="R313"/>
  <c r="T327"/>
  <c r="P334"/>
  <c r="P333"/>
  <c r="P361"/>
  <c r="P360"/>
  <c i="13" r="R130"/>
  <c r="P277"/>
  <c r="T324"/>
  <c r="T409"/>
  <c r="T568"/>
  <c r="T631"/>
  <c r="BK737"/>
  <c r="J737"/>
  <c r="J105"/>
  <c r="T834"/>
  <c r="R850"/>
  <c i="14" r="BK128"/>
  <c r="J128"/>
  <c r="J100"/>
  <c r="P174"/>
  <c r="BK192"/>
  <c r="J192"/>
  <c r="J102"/>
  <c r="BK203"/>
  <c r="J203"/>
  <c r="J104"/>
  <c i="15" r="P127"/>
  <c r="P126"/>
  <c r="P125"/>
  <c i="1" r="AU112"/>
  <c i="15" r="P154"/>
  <c r="P169"/>
  <c i="16" r="BK121"/>
  <c r="J121"/>
  <c r="J98"/>
  <c i="17" r="BK131"/>
  <c r="J131"/>
  <c r="J100"/>
  <c r="BK207"/>
  <c r="J207"/>
  <c r="J103"/>
  <c r="R216"/>
  <c r="R298"/>
  <c i="18" r="BK134"/>
  <c r="J134"/>
  <c r="J102"/>
  <c r="P211"/>
  <c r="P219"/>
  <c r="P218"/>
  <c r="R225"/>
  <c r="R224"/>
  <c i="19" r="R134"/>
  <c r="R133"/>
  <c r="R207"/>
  <c r="T215"/>
  <c r="T214"/>
  <c r="T221"/>
  <c r="T220"/>
  <c i="21" r="BK130"/>
  <c r="J130"/>
  <c r="J100"/>
  <c r="BK188"/>
  <c r="J188"/>
  <c r="J101"/>
  <c r="R205"/>
  <c r="R214"/>
  <c r="R237"/>
  <c r="T242"/>
  <c r="T258"/>
  <c i="22" r="P128"/>
  <c r="T280"/>
  <c r="T305"/>
  <c r="R310"/>
  <c r="P315"/>
  <c r="R335"/>
  <c i="23" r="P130"/>
  <c r="P129"/>
  <c i="1" r="AU124"/>
  <c i="23" r="BK232"/>
  <c r="J232"/>
  <c r="J100"/>
  <c r="BK243"/>
  <c r="J243"/>
  <c r="J101"/>
  <c r="P262"/>
  <c i="24" r="R127"/>
  <c r="R126"/>
  <c r="R248"/>
  <c r="R263"/>
  <c r="R275"/>
  <c i="25" r="BK128"/>
  <c r="J128"/>
  <c r="J99"/>
  <c r="T265"/>
  <c i="26" r="T235"/>
  <c i="2" r="P127"/>
  <c r="P126"/>
  <c r="P125"/>
  <c i="1" r="AU95"/>
  <c i="2" r="BK167"/>
  <c r="J167"/>
  <c r="J100"/>
  <c r="BK196"/>
  <c r="J196"/>
  <c r="J101"/>
  <c r="BK245"/>
  <c r="J245"/>
  <c r="J103"/>
  <c r="BK252"/>
  <c r="J252"/>
  <c r="J104"/>
  <c r="BK264"/>
  <c r="J264"/>
  <c r="J105"/>
  <c i="3" r="P132"/>
  <c r="P131"/>
  <c r="P130"/>
  <c i="1" r="AU97"/>
  <c i="3" r="P229"/>
  <c r="P246"/>
  <c r="T271"/>
  <c r="R290"/>
  <c r="R300"/>
  <c i="4" r="R129"/>
  <c r="R128"/>
  <c r="R127"/>
  <c r="T192"/>
  <c r="R242"/>
  <c i="6" r="T138"/>
  <c r="T132"/>
  <c r="T131"/>
  <c r="T155"/>
  <c r="T183"/>
  <c r="T202"/>
  <c r="T209"/>
  <c r="T208"/>
  <c i="7" r="P129"/>
  <c r="P128"/>
  <c r="P127"/>
  <c i="1" r="AU101"/>
  <c i="7" r="P184"/>
  <c r="P201"/>
  <c r="P214"/>
  <c r="P219"/>
  <c i="8" r="P131"/>
  <c r="P187"/>
  <c r="BK228"/>
  <c r="J228"/>
  <c r="J102"/>
  <c r="P269"/>
  <c r="P284"/>
  <c r="P310"/>
  <c r="T316"/>
  <c r="T315"/>
  <c i="9" r="R133"/>
  <c r="R132"/>
  <c r="R131"/>
  <c r="P231"/>
  <c r="P277"/>
  <c r="P314"/>
  <c r="P331"/>
  <c r="R368"/>
  <c r="R403"/>
  <c r="P410"/>
  <c r="P409"/>
  <c i="10" r="R131"/>
  <c r="BK284"/>
  <c r="J284"/>
  <c r="J99"/>
  <c r="BK369"/>
  <c r="J369"/>
  <c r="J100"/>
  <c r="R460"/>
  <c r="P610"/>
  <c r="P699"/>
  <c r="P806"/>
  <c r="BK819"/>
  <c r="J819"/>
  <c r="J106"/>
  <c r="BK890"/>
  <c r="J890"/>
  <c r="J107"/>
  <c r="T921"/>
  <c i="11" r="BK132"/>
  <c r="J132"/>
  <c r="J98"/>
  <c r="P280"/>
  <c r="BK358"/>
  <c r="J358"/>
  <c r="J100"/>
  <c r="BK365"/>
  <c r="J365"/>
  <c r="J101"/>
  <c r="P480"/>
  <c r="T592"/>
  <c r="T714"/>
  <c r="T841"/>
  <c r="R856"/>
  <c r="BK954"/>
  <c r="J954"/>
  <c r="J108"/>
  <c r="BK987"/>
  <c r="J987"/>
  <c r="J109"/>
  <c i="12" r="P134"/>
  <c r="P178"/>
  <c r="P199"/>
  <c r="R222"/>
  <c r="P313"/>
  <c r="BK327"/>
  <c r="J327"/>
  <c r="J105"/>
  <c r="T334"/>
  <c r="T333"/>
  <c r="R361"/>
  <c r="R360"/>
  <c i="13" r="P130"/>
  <c r="R277"/>
  <c r="R324"/>
  <c r="P409"/>
  <c r="P568"/>
  <c r="BK631"/>
  <c r="J631"/>
  <c r="J104"/>
  <c r="P737"/>
  <c r="BK834"/>
  <c r="J834"/>
  <c r="J106"/>
  <c r="T850"/>
  <c i="14" r="T128"/>
  <c r="T174"/>
  <c r="T192"/>
  <c r="R203"/>
  <c i="15" r="R127"/>
  <c r="R126"/>
  <c r="R125"/>
  <c r="R154"/>
  <c r="R169"/>
  <c i="16" r="T121"/>
  <c r="T120"/>
  <c r="T119"/>
  <c i="17" r="T131"/>
  <c r="T130"/>
  <c r="T129"/>
  <c r="T207"/>
  <c r="P216"/>
  <c r="P298"/>
  <c i="18" r="R134"/>
  <c r="R133"/>
  <c r="R132"/>
  <c r="R211"/>
  <c r="R219"/>
  <c r="R218"/>
  <c r="BK225"/>
  <c r="J225"/>
  <c r="J108"/>
  <c i="19" r="BK134"/>
  <c r="BK207"/>
  <c r="J207"/>
  <c r="J103"/>
  <c r="P215"/>
  <c r="P214"/>
  <c r="R221"/>
  <c r="R220"/>
  <c i="21" r="P130"/>
  <c r="P188"/>
  <c r="BK205"/>
  <c r="J205"/>
  <c r="J102"/>
  <c r="BK214"/>
  <c r="J214"/>
  <c r="J103"/>
  <c r="BK237"/>
  <c r="J237"/>
  <c r="J104"/>
  <c r="P242"/>
  <c r="P258"/>
  <c i="22" r="T128"/>
  <c r="T127"/>
  <c r="R280"/>
  <c r="R305"/>
  <c r="T310"/>
  <c r="R315"/>
  <c r="P335"/>
  <c i="23" r="T130"/>
  <c r="T129"/>
  <c r="T232"/>
  <c r="T243"/>
  <c r="T262"/>
  <c i="24" r="P127"/>
  <c r="P126"/>
  <c i="1" r="AU125"/>
  <c i="24" r="P248"/>
  <c r="BK263"/>
  <c r="J263"/>
  <c r="J101"/>
  <c r="T275"/>
  <c i="25" r="T128"/>
  <c r="T127"/>
  <c r="R265"/>
  <c r="R288"/>
  <c r="BK304"/>
  <c r="J304"/>
  <c r="J104"/>
  <c r="T304"/>
  <c i="26" r="BK126"/>
  <c r="J126"/>
  <c r="J99"/>
  <c r="P126"/>
  <c r="R126"/>
  <c r="T126"/>
  <c r="T125"/>
  <c r="BK232"/>
  <c r="J232"/>
  <c r="J102"/>
  <c r="P232"/>
  <c r="R232"/>
  <c r="T232"/>
  <c r="T231"/>
  <c r="BK235"/>
  <c r="J235"/>
  <c r="J103"/>
  <c r="P235"/>
  <c r="R235"/>
  <c i="2" r="BK163"/>
  <c r="J163"/>
  <c r="J99"/>
  <c i="3" r="BK307"/>
  <c r="BK306"/>
  <c r="J306"/>
  <c r="J107"/>
  <c i="4" r="BK259"/>
  <c r="J259"/>
  <c r="J103"/>
  <c i="5" r="BK269"/>
  <c r="J269"/>
  <c r="J103"/>
  <c i="6" r="BK133"/>
  <c r="J133"/>
  <c r="J100"/>
  <c i="7" r="BK179"/>
  <c r="J179"/>
  <c r="J101"/>
  <c i="12" r="BK357"/>
  <c r="J357"/>
  <c r="J108"/>
  <c i="20" r="BK131"/>
  <c r="J131"/>
  <c r="J102"/>
  <c i="23" r="BK275"/>
  <c r="J275"/>
  <c r="J106"/>
  <c i="24" r="BK272"/>
  <c r="J272"/>
  <c r="J102"/>
  <c r="BK291"/>
  <c r="J291"/>
  <c r="J104"/>
  <c i="25" r="BK296"/>
  <c r="J296"/>
  <c r="J102"/>
  <c r="BK313"/>
  <c r="J313"/>
  <c r="J105"/>
  <c i="4" r="BK264"/>
  <c r="J264"/>
  <c r="J105"/>
  <c i="9" r="BK228"/>
  <c r="J228"/>
  <c r="J101"/>
  <c i="11" r="BK709"/>
  <c r="J709"/>
  <c r="J104"/>
  <c i="13" r="BK626"/>
  <c r="J626"/>
  <c r="J103"/>
  <c i="15" r="BK166"/>
  <c r="J166"/>
  <c r="J102"/>
  <c i="17" r="BK305"/>
  <c r="J305"/>
  <c r="J107"/>
  <c i="22" r="BK332"/>
  <c r="J332"/>
  <c r="J104"/>
  <c i="3" r="BK226"/>
  <c r="J226"/>
  <c r="J101"/>
  <c i="5" r="BK274"/>
  <c r="J274"/>
  <c r="J105"/>
  <c i="6" r="BK179"/>
  <c r="J179"/>
  <c r="J103"/>
  <c r="BK197"/>
  <c r="J197"/>
  <c r="J105"/>
  <c r="BK232"/>
  <c r="J232"/>
  <c r="J109"/>
  <c i="14" r="BK198"/>
  <c r="J198"/>
  <c r="J103"/>
  <c i="16" r="BK479"/>
  <c r="J479"/>
  <c r="J99"/>
  <c i="17" r="BK197"/>
  <c r="J197"/>
  <c r="J101"/>
  <c r="BK202"/>
  <c r="J202"/>
  <c r="J102"/>
  <c i="18" r="BK214"/>
  <c r="J214"/>
  <c r="J104"/>
  <c i="20" r="BK135"/>
  <c r="J135"/>
  <c r="J103"/>
  <c i="23" r="BK259"/>
  <c r="J259"/>
  <c r="J102"/>
  <c r="BK271"/>
  <c r="J271"/>
  <c r="J104"/>
  <c r="BK281"/>
  <c r="J281"/>
  <c r="J107"/>
  <c i="2" r="BK241"/>
  <c r="J241"/>
  <c r="J102"/>
  <c i="10" r="BK694"/>
  <c r="J694"/>
  <c r="J103"/>
  <c i="19" r="BK210"/>
  <c r="J210"/>
  <c r="J104"/>
  <c i="20" r="BK127"/>
  <c r="J127"/>
  <c r="J100"/>
  <c i="25" r="BK301"/>
  <c r="J301"/>
  <c r="J103"/>
  <c i="26" r="BK228"/>
  <c r="J228"/>
  <c r="J100"/>
  <c r="E85"/>
  <c r="J91"/>
  <c r="F121"/>
  <c r="BE182"/>
  <c r="BE208"/>
  <c r="F94"/>
  <c r="BE144"/>
  <c r="BE172"/>
  <c r="BE176"/>
  <c r="BE178"/>
  <c r="BE180"/>
  <c r="BE188"/>
  <c r="BE197"/>
  <c r="BE199"/>
  <c r="BE201"/>
  <c r="BE202"/>
  <c r="BE215"/>
  <c r="BE222"/>
  <c r="BE224"/>
  <c r="BE233"/>
  <c r="BE237"/>
  <c r="BE238"/>
  <c r="J94"/>
  <c r="BE140"/>
  <c r="BE164"/>
  <c r="BE169"/>
  <c r="BE171"/>
  <c r="BE174"/>
  <c r="BE190"/>
  <c r="BE192"/>
  <c r="BE212"/>
  <c r="BE217"/>
  <c r="BE226"/>
  <c r="BE229"/>
  <c r="BE236"/>
  <c r="J93"/>
  <c r="BE127"/>
  <c r="BE131"/>
  <c r="BE135"/>
  <c r="BE136"/>
  <c r="BE138"/>
  <c r="BE148"/>
  <c r="BE152"/>
  <c r="BE158"/>
  <c r="BE184"/>
  <c r="BE186"/>
  <c r="BE203"/>
  <c r="BE210"/>
  <c r="BE213"/>
  <c r="BE234"/>
  <c i="25" r="E85"/>
  <c r="F93"/>
  <c r="F94"/>
  <c r="BE143"/>
  <c r="BE174"/>
  <c r="BE180"/>
  <c r="BE195"/>
  <c r="BE198"/>
  <c r="BE211"/>
  <c r="BE217"/>
  <c r="BE249"/>
  <c r="BE266"/>
  <c r="BE267"/>
  <c r="BE291"/>
  <c r="BE302"/>
  <c r="BE314"/>
  <c r="J91"/>
  <c r="J124"/>
  <c r="BE131"/>
  <c r="BE154"/>
  <c r="BE155"/>
  <c r="BE164"/>
  <c r="BE175"/>
  <c r="BE189"/>
  <c r="BE219"/>
  <c r="BE251"/>
  <c r="BE252"/>
  <c r="BE256"/>
  <c r="BE259"/>
  <c r="BE261"/>
  <c r="BE305"/>
  <c r="BE307"/>
  <c r="J93"/>
  <c r="BE129"/>
  <c r="BE133"/>
  <c r="BE147"/>
  <c r="BE152"/>
  <c r="BE173"/>
  <c r="BE185"/>
  <c r="BE203"/>
  <c r="BE213"/>
  <c r="BE215"/>
  <c r="BE221"/>
  <c r="BE235"/>
  <c r="BE240"/>
  <c r="BE244"/>
  <c r="BE246"/>
  <c r="BE253"/>
  <c r="BE273"/>
  <c r="BE280"/>
  <c r="BE283"/>
  <c r="BE295"/>
  <c r="BE297"/>
  <c r="BE311"/>
  <c r="BE135"/>
  <c r="BE139"/>
  <c r="BE209"/>
  <c r="BE234"/>
  <c r="BE248"/>
  <c r="BE263"/>
  <c r="BE279"/>
  <c r="BE289"/>
  <c r="BE309"/>
  <c i="24" r="F93"/>
  <c r="J94"/>
  <c r="J120"/>
  <c r="BE128"/>
  <c r="BE137"/>
  <c r="BE159"/>
  <c r="BE167"/>
  <c r="BE169"/>
  <c r="BE172"/>
  <c r="BE179"/>
  <c r="BE189"/>
  <c r="BE190"/>
  <c r="BE216"/>
  <c r="BE217"/>
  <c r="BE219"/>
  <c r="BE262"/>
  <c r="BE264"/>
  <c r="BE273"/>
  <c r="BE282"/>
  <c r="E114"/>
  <c r="BE135"/>
  <c r="BE136"/>
  <c r="BE140"/>
  <c r="BE142"/>
  <c r="BE171"/>
  <c r="BE177"/>
  <c r="BE181"/>
  <c r="BE182"/>
  <c r="BE185"/>
  <c r="BE187"/>
  <c r="BE197"/>
  <c r="BE229"/>
  <c r="BE235"/>
  <c r="BE237"/>
  <c r="BE244"/>
  <c r="BE268"/>
  <c r="J93"/>
  <c r="BE132"/>
  <c r="BE139"/>
  <c r="BE144"/>
  <c r="BE145"/>
  <c r="BE147"/>
  <c r="BE192"/>
  <c r="BE199"/>
  <c r="BE203"/>
  <c r="BE209"/>
  <c r="BE218"/>
  <c r="BE220"/>
  <c r="BE230"/>
  <c r="BE232"/>
  <c r="BE233"/>
  <c r="BE242"/>
  <c r="BE249"/>
  <c r="BE254"/>
  <c r="BE271"/>
  <c r="BE276"/>
  <c r="BE280"/>
  <c r="BE292"/>
  <c r="F94"/>
  <c r="BE151"/>
  <c r="BE155"/>
  <c r="BE184"/>
  <c r="BE193"/>
  <c r="BE195"/>
  <c r="BE201"/>
  <c r="BE214"/>
  <c r="BE225"/>
  <c r="BE227"/>
  <c r="BE246"/>
  <c r="BE258"/>
  <c r="BE278"/>
  <c r="BE284"/>
  <c r="BE288"/>
  <c i="23" r="F94"/>
  <c r="BE146"/>
  <c r="BE150"/>
  <c r="BE153"/>
  <c r="BE159"/>
  <c r="BE163"/>
  <c r="BE174"/>
  <c r="BE178"/>
  <c r="BE183"/>
  <c r="BE188"/>
  <c r="BE204"/>
  <c r="BE208"/>
  <c r="BE223"/>
  <c r="BE224"/>
  <c r="BE226"/>
  <c r="BE258"/>
  <c r="BE265"/>
  <c r="BE267"/>
  <c r="BE272"/>
  <c r="E85"/>
  <c r="F93"/>
  <c r="J94"/>
  <c r="J123"/>
  <c r="BE135"/>
  <c r="BE139"/>
  <c r="BE147"/>
  <c r="BE152"/>
  <c r="BE173"/>
  <c r="BE182"/>
  <c r="BE185"/>
  <c r="BE189"/>
  <c r="BE192"/>
  <c r="BE194"/>
  <c r="BE196"/>
  <c r="BE202"/>
  <c r="BE206"/>
  <c r="BE216"/>
  <c r="BE222"/>
  <c r="BE228"/>
  <c r="BE230"/>
  <c r="BE250"/>
  <c r="J93"/>
  <c r="BE133"/>
  <c r="BE148"/>
  <c r="BE155"/>
  <c r="BE180"/>
  <c r="BE201"/>
  <c r="BE203"/>
  <c r="BE211"/>
  <c r="BE233"/>
  <c r="BE238"/>
  <c r="BE244"/>
  <c r="BE260"/>
  <c r="BE263"/>
  <c r="BE276"/>
  <c r="BE282"/>
  <c r="BE131"/>
  <c r="BE143"/>
  <c r="BE157"/>
  <c r="BE186"/>
  <c r="BE191"/>
  <c r="BE198"/>
  <c r="BE200"/>
  <c r="BE209"/>
  <c r="BE269"/>
  <c i="22" r="E85"/>
  <c r="J93"/>
  <c r="F123"/>
  <c r="BE129"/>
  <c r="BE130"/>
  <c r="BE176"/>
  <c r="BE199"/>
  <c r="BE202"/>
  <c r="BE210"/>
  <c r="BE213"/>
  <c r="BE215"/>
  <c r="BE226"/>
  <c r="BE246"/>
  <c r="BE249"/>
  <c r="BE269"/>
  <c r="BE275"/>
  <c r="BE277"/>
  <c r="BE286"/>
  <c r="BE297"/>
  <c r="BE306"/>
  <c r="BE308"/>
  <c r="BE318"/>
  <c r="BE320"/>
  <c r="BE322"/>
  <c r="BE324"/>
  <c r="BE326"/>
  <c r="BE330"/>
  <c r="BE341"/>
  <c r="BE346"/>
  <c r="J91"/>
  <c r="J94"/>
  <c r="BE148"/>
  <c r="BE153"/>
  <c r="BE158"/>
  <c r="BE170"/>
  <c r="BE216"/>
  <c r="BE232"/>
  <c r="BE247"/>
  <c r="BE250"/>
  <c r="BE255"/>
  <c r="BE258"/>
  <c r="BE263"/>
  <c r="BE272"/>
  <c r="BE281"/>
  <c r="BE311"/>
  <c r="BE312"/>
  <c r="BE313"/>
  <c r="BE328"/>
  <c r="BE336"/>
  <c r="F94"/>
  <c r="BE145"/>
  <c r="BE168"/>
  <c r="BE172"/>
  <c r="BE180"/>
  <c r="BE194"/>
  <c r="BE201"/>
  <c r="BE212"/>
  <c r="BE218"/>
  <c r="BE223"/>
  <c r="BE224"/>
  <c r="BE228"/>
  <c r="BE230"/>
  <c r="BE259"/>
  <c r="BE261"/>
  <c r="BE283"/>
  <c r="BE291"/>
  <c r="BE303"/>
  <c r="BE316"/>
  <c r="BE138"/>
  <c r="BE142"/>
  <c r="BE147"/>
  <c r="BE150"/>
  <c r="BE152"/>
  <c r="BE163"/>
  <c r="BE220"/>
  <c r="BE221"/>
  <c r="BE234"/>
  <c r="BE244"/>
  <c r="BE248"/>
  <c r="BE251"/>
  <c r="BE253"/>
  <c r="BE256"/>
  <c r="BE273"/>
  <c r="BE279"/>
  <c r="BE333"/>
  <c i="20" r="BK130"/>
  <c i="21" r="E85"/>
  <c r="F94"/>
  <c r="BE135"/>
  <c r="BE155"/>
  <c r="BE179"/>
  <c r="BE189"/>
  <c r="BE193"/>
  <c r="BE197"/>
  <c r="BE210"/>
  <c r="BE230"/>
  <c r="BE245"/>
  <c r="BE249"/>
  <c r="BE254"/>
  <c r="BE259"/>
  <c r="BE262"/>
  <c r="J91"/>
  <c r="BE143"/>
  <c r="BE151"/>
  <c r="BE163"/>
  <c r="BE167"/>
  <c r="BE184"/>
  <c r="BE201"/>
  <c r="BE206"/>
  <c r="BE209"/>
  <c r="BE215"/>
  <c r="BE218"/>
  <c r="BE224"/>
  <c r="BE227"/>
  <c r="BE238"/>
  <c r="BE159"/>
  <c r="BE171"/>
  <c r="BE221"/>
  <c r="BE233"/>
  <c r="BE241"/>
  <c r="BE131"/>
  <c r="BE139"/>
  <c r="BE147"/>
  <c r="BE175"/>
  <c r="BE180"/>
  <c r="BE243"/>
  <c r="BE253"/>
  <c i="19" r="J134"/>
  <c r="J102"/>
  <c i="20" r="J91"/>
  <c r="J94"/>
  <c r="F122"/>
  <c r="BE136"/>
  <c i="19" r="BK220"/>
  <c r="J220"/>
  <c r="J107"/>
  <c i="20" r="J93"/>
  <c r="BE128"/>
  <c r="BE132"/>
  <c r="E85"/>
  <c i="18" r="J218"/>
  <c r="J105"/>
  <c i="19" r="BE175"/>
  <c r="BE179"/>
  <c r="BE229"/>
  <c r="BE239"/>
  <c r="BE253"/>
  <c r="BE258"/>
  <c r="BE260"/>
  <c r="BE263"/>
  <c r="BE266"/>
  <c i="18" r="J219"/>
  <c r="J106"/>
  <c i="19" r="F96"/>
  <c r="BE147"/>
  <c r="BE153"/>
  <c r="BE156"/>
  <c r="BE160"/>
  <c r="BE161"/>
  <c r="BE197"/>
  <c r="BE198"/>
  <c r="BE211"/>
  <c r="BE228"/>
  <c r="BE233"/>
  <c r="BE238"/>
  <c r="BE256"/>
  <c r="BE257"/>
  <c r="BE261"/>
  <c r="BE262"/>
  <c r="BE265"/>
  <c r="BE267"/>
  <c r="BE268"/>
  <c r="J96"/>
  <c r="J126"/>
  <c r="BE166"/>
  <c r="BE172"/>
  <c r="BE178"/>
  <c r="BE205"/>
  <c r="BE206"/>
  <c r="BE216"/>
  <c r="BE222"/>
  <c r="BE225"/>
  <c r="BE226"/>
  <c r="BE227"/>
  <c r="BE231"/>
  <c r="BE232"/>
  <c r="BE234"/>
  <c r="BE236"/>
  <c r="BE237"/>
  <c r="BE240"/>
  <c r="BE241"/>
  <c r="BE264"/>
  <c r="E85"/>
  <c r="BE135"/>
  <c r="BE143"/>
  <c r="BE182"/>
  <c r="BE188"/>
  <c r="BE208"/>
  <c r="BE209"/>
  <c r="BE219"/>
  <c r="BE230"/>
  <c r="BE235"/>
  <c r="BE259"/>
  <c r="BE269"/>
  <c r="BE270"/>
  <c i="17" r="BK130"/>
  <c r="J130"/>
  <c r="J99"/>
  <c i="18" r="E118"/>
  <c r="J126"/>
  <c r="J129"/>
  <c r="BE143"/>
  <c r="BE162"/>
  <c r="BE169"/>
  <c r="BE178"/>
  <c r="BE181"/>
  <c r="BE191"/>
  <c r="BE201"/>
  <c r="BE212"/>
  <c r="BE220"/>
  <c r="BE236"/>
  <c r="BE243"/>
  <c r="BE244"/>
  <c r="BE245"/>
  <c r="BE257"/>
  <c r="BE265"/>
  <c r="BE266"/>
  <c r="BE267"/>
  <c r="BE273"/>
  <c r="F96"/>
  <c r="BE154"/>
  <c r="BE185"/>
  <c r="BE200"/>
  <c r="BE209"/>
  <c r="BE213"/>
  <c r="BE215"/>
  <c r="BE223"/>
  <c r="BE227"/>
  <c r="BE230"/>
  <c r="BE232"/>
  <c r="BE239"/>
  <c r="BE262"/>
  <c r="BE272"/>
  <c r="BE147"/>
  <c r="BE157"/>
  <c r="BE210"/>
  <c r="BE226"/>
  <c r="BE263"/>
  <c r="BE268"/>
  <c r="BE269"/>
  <c r="BE270"/>
  <c r="BE135"/>
  <c r="BE161"/>
  <c r="BE175"/>
  <c r="BE182"/>
  <c r="BE231"/>
  <c r="BE233"/>
  <c r="BE234"/>
  <c r="BE235"/>
  <c r="BE237"/>
  <c r="BE238"/>
  <c r="BE240"/>
  <c r="BE241"/>
  <c r="BE242"/>
  <c r="BE260"/>
  <c r="BE261"/>
  <c r="BE264"/>
  <c r="BE271"/>
  <c r="BE274"/>
  <c i="17" r="E117"/>
  <c r="BE136"/>
  <c r="BE163"/>
  <c r="BE167"/>
  <c r="BE171"/>
  <c r="BE179"/>
  <c r="BE183"/>
  <c r="BE188"/>
  <c r="BE193"/>
  <c r="BE203"/>
  <c r="BE217"/>
  <c r="BE224"/>
  <c r="BE237"/>
  <c r="BE245"/>
  <c r="BE249"/>
  <c r="BE256"/>
  <c r="BE258"/>
  <c r="BE260"/>
  <c r="BE262"/>
  <c r="BE271"/>
  <c r="BE276"/>
  <c r="BE279"/>
  <c i="16" r="BK120"/>
  <c r="J120"/>
  <c r="J97"/>
  <c i="17" r="F94"/>
  <c r="J123"/>
  <c r="BE132"/>
  <c r="BE198"/>
  <c r="BE212"/>
  <c r="BE222"/>
  <c r="BE226"/>
  <c r="BE229"/>
  <c r="BE232"/>
  <c r="BE233"/>
  <c r="BE235"/>
  <c r="BE241"/>
  <c r="BE251"/>
  <c r="BE283"/>
  <c r="BE293"/>
  <c r="BE296"/>
  <c r="BE302"/>
  <c r="BE306"/>
  <c r="BE140"/>
  <c r="BE148"/>
  <c r="BE184"/>
  <c r="BE208"/>
  <c r="BE225"/>
  <c r="BE228"/>
  <c r="BE254"/>
  <c r="BE265"/>
  <c r="BE287"/>
  <c r="BE289"/>
  <c r="BE299"/>
  <c r="BE144"/>
  <c r="BE152"/>
  <c r="BE155"/>
  <c r="BE159"/>
  <c r="BE175"/>
  <c r="BE192"/>
  <c r="BE220"/>
  <c r="BE242"/>
  <c r="BE247"/>
  <c r="BE266"/>
  <c r="BE267"/>
  <c r="BE270"/>
  <c r="BE272"/>
  <c r="BE274"/>
  <c i="16" r="E109"/>
  <c r="BE122"/>
  <c r="BE161"/>
  <c r="BE275"/>
  <c r="BE280"/>
  <c r="BE310"/>
  <c r="BE319"/>
  <c r="BE323"/>
  <c r="BE331"/>
  <c r="BE335"/>
  <c r="BE366"/>
  <c r="BE389"/>
  <c r="BE428"/>
  <c r="BE433"/>
  <c r="F116"/>
  <c r="BE143"/>
  <c r="BE152"/>
  <c r="BE223"/>
  <c r="BE247"/>
  <c r="BE255"/>
  <c r="BE270"/>
  <c r="BE305"/>
  <c r="BE327"/>
  <c r="BE338"/>
  <c r="BE350"/>
  <c r="BE354"/>
  <c r="BE362"/>
  <c r="BE368"/>
  <c r="BE375"/>
  <c r="BE385"/>
  <c r="BE391"/>
  <c r="BE398"/>
  <c r="BE409"/>
  <c r="BE415"/>
  <c r="BE440"/>
  <c r="BE445"/>
  <c r="BE464"/>
  <c r="BE469"/>
  <c r="J113"/>
  <c r="BE124"/>
  <c r="BE137"/>
  <c r="BE179"/>
  <c r="BE197"/>
  <c r="BE206"/>
  <c r="BE231"/>
  <c r="BE285"/>
  <c r="BE290"/>
  <c r="BE315"/>
  <c r="BE342"/>
  <c r="BE346"/>
  <c r="BE373"/>
  <c r="BE380"/>
  <c r="BE414"/>
  <c r="BE420"/>
  <c r="BE422"/>
  <c r="BE455"/>
  <c r="BE462"/>
  <c r="J92"/>
  <c r="BE129"/>
  <c r="BE170"/>
  <c r="BE188"/>
  <c r="BE215"/>
  <c r="BE239"/>
  <c r="BE262"/>
  <c r="BE295"/>
  <c r="BE300"/>
  <c r="BE358"/>
  <c r="BE387"/>
  <c r="BE393"/>
  <c r="BE425"/>
  <c r="BE435"/>
  <c r="BE450"/>
  <c r="BE471"/>
  <c r="BE475"/>
  <c r="BE480"/>
  <c i="15" r="J91"/>
  <c r="F94"/>
  <c r="BE128"/>
  <c r="BE132"/>
  <c r="BE150"/>
  <c r="E85"/>
  <c r="BE145"/>
  <c r="BE155"/>
  <c r="BE158"/>
  <c r="BE165"/>
  <c r="BE149"/>
  <c r="BE164"/>
  <c r="BE136"/>
  <c r="BE140"/>
  <c r="BE141"/>
  <c r="BE159"/>
  <c r="BE160"/>
  <c r="BE167"/>
  <c r="BE170"/>
  <c r="BE173"/>
  <c i="14" r="J91"/>
  <c r="E114"/>
  <c r="BE137"/>
  <c r="BE170"/>
  <c r="BE180"/>
  <c r="BE184"/>
  <c r="BE193"/>
  <c r="F94"/>
  <c r="BE129"/>
  <c r="BE153"/>
  <c r="BE157"/>
  <c r="BE161"/>
  <c r="BE179"/>
  <c i="13" r="BK129"/>
  <c r="J129"/>
  <c r="J97"/>
  <c i="14" r="BE133"/>
  <c r="BE141"/>
  <c r="BE145"/>
  <c r="BE149"/>
  <c r="BE175"/>
  <c r="BE199"/>
  <c r="BE204"/>
  <c r="BE207"/>
  <c r="BE165"/>
  <c r="BE169"/>
  <c r="BE188"/>
  <c r="BE197"/>
  <c i="13" r="E84"/>
  <c r="F93"/>
  <c r="J123"/>
  <c r="BE131"/>
  <c r="BE193"/>
  <c r="BE266"/>
  <c r="BE306"/>
  <c r="BE352"/>
  <c r="BE400"/>
  <c r="BE416"/>
  <c r="BE421"/>
  <c r="BE446"/>
  <c r="BE457"/>
  <c r="BE466"/>
  <c r="BE489"/>
  <c r="BE515"/>
  <c r="BE521"/>
  <c r="BE593"/>
  <c r="BE596"/>
  <c r="BE654"/>
  <c r="BE681"/>
  <c r="BE695"/>
  <c r="BE744"/>
  <c r="BE746"/>
  <c r="BE153"/>
  <c r="BE159"/>
  <c r="BE168"/>
  <c r="BE199"/>
  <c r="BE231"/>
  <c r="BE236"/>
  <c r="BE246"/>
  <c r="BE255"/>
  <c r="BE297"/>
  <c r="BE325"/>
  <c r="BE338"/>
  <c r="BE358"/>
  <c r="BE483"/>
  <c r="BE569"/>
  <c r="BE574"/>
  <c r="BE645"/>
  <c r="BE669"/>
  <c r="BE706"/>
  <c r="BE713"/>
  <c r="BE718"/>
  <c r="BE728"/>
  <c r="BE817"/>
  <c r="BE838"/>
  <c r="BE841"/>
  <c r="BE847"/>
  <c r="BE851"/>
  <c r="BE854"/>
  <c r="J126"/>
  <c r="BE144"/>
  <c r="BE174"/>
  <c r="BE208"/>
  <c r="BE217"/>
  <c r="BE221"/>
  <c r="BE260"/>
  <c r="BE273"/>
  <c r="BE278"/>
  <c r="BE283"/>
  <c r="BE332"/>
  <c r="BE366"/>
  <c r="BE406"/>
  <c r="BE461"/>
  <c r="BE480"/>
  <c r="BE509"/>
  <c r="BE533"/>
  <c r="BE580"/>
  <c r="BE587"/>
  <c r="BE603"/>
  <c r="BE611"/>
  <c r="BE620"/>
  <c r="BE686"/>
  <c r="BE731"/>
  <c r="BE763"/>
  <c r="BE771"/>
  <c r="BE785"/>
  <c r="BE804"/>
  <c r="BE810"/>
  <c r="BE820"/>
  <c r="BE827"/>
  <c r="BE139"/>
  <c r="BE180"/>
  <c r="BE251"/>
  <c r="BE289"/>
  <c r="BE311"/>
  <c r="BE344"/>
  <c r="BE376"/>
  <c r="BE381"/>
  <c r="BE410"/>
  <c r="BE440"/>
  <c r="BE451"/>
  <c r="BE471"/>
  <c r="BE474"/>
  <c r="BE502"/>
  <c r="BE527"/>
  <c r="BE542"/>
  <c r="BE554"/>
  <c r="BE627"/>
  <c r="BE632"/>
  <c r="BE640"/>
  <c r="BE660"/>
  <c r="BE675"/>
  <c r="BE701"/>
  <c r="BE723"/>
  <c r="BE734"/>
  <c r="BE738"/>
  <c r="BE760"/>
  <c r="BE779"/>
  <c r="BE821"/>
  <c r="BE835"/>
  <c i="12" r="J126"/>
  <c r="BE195"/>
  <c r="BE204"/>
  <c r="BE288"/>
  <c r="BE328"/>
  <c r="BE348"/>
  <c r="BE354"/>
  <c r="BE358"/>
  <c i="11" r="BK131"/>
  <c r="J131"/>
  <c r="J97"/>
  <c i="12" r="F94"/>
  <c r="BE154"/>
  <c r="BE158"/>
  <c r="BE162"/>
  <c r="BE174"/>
  <c r="BE183"/>
  <c r="BE200"/>
  <c r="BE214"/>
  <c r="BE227"/>
  <c r="BE231"/>
  <c r="BE238"/>
  <c r="BE239"/>
  <c r="BE244"/>
  <c r="BE249"/>
  <c r="BE258"/>
  <c r="BE263"/>
  <c r="BE264"/>
  <c r="BE268"/>
  <c r="BE273"/>
  <c r="BE278"/>
  <c r="BE284"/>
  <c r="BE289"/>
  <c r="BE339"/>
  <c r="BE340"/>
  <c r="BE345"/>
  <c r="BE346"/>
  <c r="E85"/>
  <c r="BE151"/>
  <c r="BE166"/>
  <c r="BE170"/>
  <c r="BE191"/>
  <c r="BE209"/>
  <c r="BE226"/>
  <c r="BE234"/>
  <c r="BE243"/>
  <c r="BE248"/>
  <c r="BE269"/>
  <c r="BE274"/>
  <c r="BE279"/>
  <c r="BE283"/>
  <c r="BE293"/>
  <c r="BE294"/>
  <c r="BE304"/>
  <c r="BE309"/>
  <c r="BE314"/>
  <c r="BE322"/>
  <c r="BE323"/>
  <c r="BE335"/>
  <c r="BE135"/>
  <c r="BE139"/>
  <c r="BE143"/>
  <c r="BE147"/>
  <c r="BE179"/>
  <c r="BE187"/>
  <c r="BE207"/>
  <c r="BE210"/>
  <c r="BE218"/>
  <c r="BE223"/>
  <c r="BE230"/>
  <c r="BE235"/>
  <c r="BE253"/>
  <c r="BE254"/>
  <c r="BE259"/>
  <c r="BE296"/>
  <c r="BE300"/>
  <c r="BE308"/>
  <c r="BE318"/>
  <c r="BE331"/>
  <c r="BE341"/>
  <c r="BE342"/>
  <c r="BE352"/>
  <c r="BE362"/>
  <c r="BE365"/>
  <c i="11" r="J90"/>
  <c r="J128"/>
  <c r="BE169"/>
  <c r="BE217"/>
  <c r="BE239"/>
  <c r="BE252"/>
  <c r="BE257"/>
  <c r="BE286"/>
  <c r="BE292"/>
  <c r="BE297"/>
  <c r="BE374"/>
  <c r="BE472"/>
  <c r="BE475"/>
  <c r="BE487"/>
  <c r="BE531"/>
  <c r="BE548"/>
  <c r="BE569"/>
  <c r="BE581"/>
  <c r="BE607"/>
  <c r="BE708"/>
  <c r="BE738"/>
  <c r="BE744"/>
  <c r="BE756"/>
  <c r="BE777"/>
  <c r="BE784"/>
  <c r="BE790"/>
  <c r="BE797"/>
  <c r="BE842"/>
  <c r="BE848"/>
  <c r="BE853"/>
  <c r="BE867"/>
  <c r="BE926"/>
  <c r="BE943"/>
  <c r="F93"/>
  <c r="E119"/>
  <c r="BE151"/>
  <c r="BE157"/>
  <c r="BE163"/>
  <c r="BE203"/>
  <c r="BE238"/>
  <c r="BE263"/>
  <c r="BE306"/>
  <c r="BE341"/>
  <c r="BE359"/>
  <c r="BE366"/>
  <c r="BE390"/>
  <c r="BE481"/>
  <c r="BE555"/>
  <c r="BE563"/>
  <c r="BE593"/>
  <c r="BE710"/>
  <c r="BE715"/>
  <c r="BE721"/>
  <c r="BE726"/>
  <c r="BE750"/>
  <c r="BE782"/>
  <c r="BE834"/>
  <c r="BE837"/>
  <c r="BE857"/>
  <c r="BE877"/>
  <c r="BE919"/>
  <c r="BE933"/>
  <c r="BE955"/>
  <c r="BE133"/>
  <c r="BE141"/>
  <c r="BE191"/>
  <c r="BE197"/>
  <c r="BE232"/>
  <c r="BE244"/>
  <c r="BE276"/>
  <c r="BE281"/>
  <c r="BE303"/>
  <c r="BE324"/>
  <c r="BE364"/>
  <c r="BE384"/>
  <c r="BE398"/>
  <c r="BE452"/>
  <c r="BE459"/>
  <c r="BE466"/>
  <c r="BE527"/>
  <c r="BE612"/>
  <c r="BE622"/>
  <c r="BE663"/>
  <c r="BE677"/>
  <c r="BE696"/>
  <c r="BE732"/>
  <c r="BE761"/>
  <c r="BE817"/>
  <c r="BE826"/>
  <c r="BE849"/>
  <c r="BE854"/>
  <c r="BE855"/>
  <c r="BE863"/>
  <c r="BE880"/>
  <c r="BE888"/>
  <c r="BE176"/>
  <c r="BE182"/>
  <c r="BE223"/>
  <c r="BE258"/>
  <c r="BE269"/>
  <c r="BE330"/>
  <c r="BE336"/>
  <c r="BE404"/>
  <c r="BE412"/>
  <c r="BE428"/>
  <c r="BE432"/>
  <c r="BE478"/>
  <c r="BE509"/>
  <c r="BE515"/>
  <c r="BE520"/>
  <c r="BE537"/>
  <c r="BE575"/>
  <c r="BE602"/>
  <c r="BE633"/>
  <c r="BE642"/>
  <c r="BE650"/>
  <c r="BE690"/>
  <c r="BE702"/>
  <c r="BE770"/>
  <c r="BE810"/>
  <c r="BE821"/>
  <c r="BE831"/>
  <c r="BE852"/>
  <c r="BE896"/>
  <c r="BE904"/>
  <c r="BE949"/>
  <c r="BE961"/>
  <c r="BE969"/>
  <c r="BE975"/>
  <c r="BE981"/>
  <c r="BE988"/>
  <c r="BE991"/>
  <c i="10" r="E118"/>
  <c r="J124"/>
  <c r="BE148"/>
  <c r="BE176"/>
  <c r="BE194"/>
  <c r="BE216"/>
  <c r="BE222"/>
  <c r="BE231"/>
  <c r="BE256"/>
  <c r="BE280"/>
  <c r="BE301"/>
  <c r="BE310"/>
  <c r="BE328"/>
  <c r="BE350"/>
  <c r="BE395"/>
  <c r="BE411"/>
  <c r="BE427"/>
  <c r="BE432"/>
  <c r="BE467"/>
  <c r="BE472"/>
  <c r="BE497"/>
  <c r="BE525"/>
  <c r="BE540"/>
  <c r="BE562"/>
  <c r="BE573"/>
  <c r="BE591"/>
  <c r="BE663"/>
  <c r="BE675"/>
  <c r="BE700"/>
  <c r="BE706"/>
  <c r="BE768"/>
  <c r="BE771"/>
  <c r="BE803"/>
  <c r="BE842"/>
  <c r="BE876"/>
  <c r="BE884"/>
  <c r="BE900"/>
  <c r="BE908"/>
  <c r="BE915"/>
  <c r="BE922"/>
  <c r="BE925"/>
  <c r="BE140"/>
  <c r="BE161"/>
  <c r="BE170"/>
  <c r="BE187"/>
  <c r="BE243"/>
  <c r="BE461"/>
  <c r="BE491"/>
  <c r="BE502"/>
  <c r="BE585"/>
  <c r="BE597"/>
  <c r="BE652"/>
  <c r="BE688"/>
  <c r="BE695"/>
  <c r="BE731"/>
  <c r="BE737"/>
  <c r="BE813"/>
  <c r="BE815"/>
  <c r="BE828"/>
  <c r="BE870"/>
  <c r="BE897"/>
  <c r="F93"/>
  <c r="BE132"/>
  <c r="BE209"/>
  <c r="BE261"/>
  <c r="BE262"/>
  <c r="BE345"/>
  <c r="BE381"/>
  <c r="BE512"/>
  <c r="BE517"/>
  <c r="BE531"/>
  <c r="BE549"/>
  <c r="BE611"/>
  <c r="BE649"/>
  <c r="BE718"/>
  <c r="BE743"/>
  <c r="BE748"/>
  <c r="BE757"/>
  <c r="BE800"/>
  <c r="BE820"/>
  <c r="BE826"/>
  <c r="J93"/>
  <c r="BE155"/>
  <c r="BE200"/>
  <c r="BE240"/>
  <c r="BE248"/>
  <c r="BE267"/>
  <c r="BE273"/>
  <c r="BE285"/>
  <c r="BE290"/>
  <c r="BE296"/>
  <c r="BE307"/>
  <c r="BE336"/>
  <c r="BE370"/>
  <c r="BE375"/>
  <c r="BE387"/>
  <c r="BE401"/>
  <c r="BE451"/>
  <c r="BE457"/>
  <c r="BE508"/>
  <c r="BE522"/>
  <c r="BE534"/>
  <c r="BE556"/>
  <c r="BE567"/>
  <c r="BE579"/>
  <c r="BE602"/>
  <c r="BE620"/>
  <c r="BE630"/>
  <c r="BE641"/>
  <c r="BE711"/>
  <c r="BE724"/>
  <c r="BE763"/>
  <c r="BE778"/>
  <c r="BE787"/>
  <c r="BE792"/>
  <c r="BE797"/>
  <c r="BE807"/>
  <c r="BE843"/>
  <c r="BE851"/>
  <c r="BE859"/>
  <c r="BE891"/>
  <c r="BE894"/>
  <c i="9" r="F94"/>
  <c r="BE138"/>
  <c r="BE142"/>
  <c r="BE150"/>
  <c r="BE157"/>
  <c r="BE167"/>
  <c r="BE174"/>
  <c r="BE216"/>
  <c r="BE220"/>
  <c r="BE248"/>
  <c r="BE260"/>
  <c r="BE289"/>
  <c r="BE294"/>
  <c r="BE301"/>
  <c r="BE318"/>
  <c r="BE321"/>
  <c r="BE324"/>
  <c r="BE360"/>
  <c r="BE380"/>
  <c r="BE386"/>
  <c r="BE390"/>
  <c r="BE391"/>
  <c r="BE397"/>
  <c r="BE404"/>
  <c r="BE411"/>
  <c r="J125"/>
  <c r="BE161"/>
  <c r="BE185"/>
  <c r="BE212"/>
  <c r="BE224"/>
  <c r="BE229"/>
  <c r="BE252"/>
  <c r="BE270"/>
  <c r="BE276"/>
  <c r="BE337"/>
  <c r="BE340"/>
  <c r="BE350"/>
  <c r="BE371"/>
  <c r="BE375"/>
  <c r="BE401"/>
  <c r="BE415"/>
  <c r="BE416"/>
  <c r="E119"/>
  <c r="BE154"/>
  <c r="BE170"/>
  <c r="BE178"/>
  <c r="BE197"/>
  <c r="BE201"/>
  <c r="BE202"/>
  <c r="BE207"/>
  <c r="BE236"/>
  <c r="BE259"/>
  <c r="BE261"/>
  <c r="BE269"/>
  <c r="BE308"/>
  <c r="BE311"/>
  <c r="BE315"/>
  <c r="BE332"/>
  <c r="BE335"/>
  <c r="BE346"/>
  <c r="BE351"/>
  <c r="BE356"/>
  <c r="BE367"/>
  <c r="BE385"/>
  <c r="BE395"/>
  <c r="BE134"/>
  <c r="BE146"/>
  <c r="BE163"/>
  <c r="BE181"/>
  <c r="BE189"/>
  <c r="BE193"/>
  <c r="BE206"/>
  <c r="BE232"/>
  <c r="BE240"/>
  <c r="BE244"/>
  <c r="BE256"/>
  <c r="BE262"/>
  <c r="BE266"/>
  <c r="BE267"/>
  <c r="BE271"/>
  <c r="BE275"/>
  <c r="BE278"/>
  <c r="BE282"/>
  <c r="BE286"/>
  <c r="BE290"/>
  <c r="BE298"/>
  <c r="BE327"/>
  <c r="BE341"/>
  <c r="BE345"/>
  <c r="BE355"/>
  <c r="BE361"/>
  <c r="BE363"/>
  <c r="BE369"/>
  <c r="BE376"/>
  <c r="BE379"/>
  <c r="BE381"/>
  <c r="BE407"/>
  <c i="8" r="F94"/>
  <c r="BE140"/>
  <c r="BE156"/>
  <c r="BE182"/>
  <c r="BE183"/>
  <c r="BE196"/>
  <c r="BE204"/>
  <c r="BE208"/>
  <c r="BE212"/>
  <c r="BE237"/>
  <c r="BE260"/>
  <c r="BE280"/>
  <c r="BE299"/>
  <c r="BE313"/>
  <c r="BE317"/>
  <c r="BE320"/>
  <c r="E117"/>
  <c r="BE132"/>
  <c r="BE136"/>
  <c r="BE164"/>
  <c r="BE166"/>
  <c r="BE221"/>
  <c r="BE222"/>
  <c r="BE224"/>
  <c r="BE226"/>
  <c r="BE229"/>
  <c r="BE233"/>
  <c r="BE246"/>
  <c r="BE249"/>
  <c r="BE274"/>
  <c r="BE279"/>
  <c r="BE295"/>
  <c r="BE297"/>
  <c r="BE301"/>
  <c r="BE308"/>
  <c r="J123"/>
  <c r="BE148"/>
  <c r="BE170"/>
  <c r="BE174"/>
  <c r="BE178"/>
  <c r="BE200"/>
  <c r="BE215"/>
  <c r="BE216"/>
  <c r="BE217"/>
  <c r="BE241"/>
  <c r="BE256"/>
  <c r="BE264"/>
  <c r="BE268"/>
  <c r="BE270"/>
  <c r="BE275"/>
  <c r="BE285"/>
  <c r="BE289"/>
  <c r="BE293"/>
  <c r="BE306"/>
  <c r="BE311"/>
  <c r="BE144"/>
  <c r="BE152"/>
  <c r="BE160"/>
  <c r="BE188"/>
  <c r="BE192"/>
  <c r="BE225"/>
  <c r="BE242"/>
  <c r="BE252"/>
  <c r="BE305"/>
  <c i="7" r="E85"/>
  <c r="F94"/>
  <c r="BE166"/>
  <c r="BE171"/>
  <c r="BE175"/>
  <c r="BE180"/>
  <c r="BE185"/>
  <c r="BE223"/>
  <c r="BE130"/>
  <c r="BE146"/>
  <c r="BE150"/>
  <c r="BE158"/>
  <c r="BE162"/>
  <c r="BE189"/>
  <c r="BE197"/>
  <c r="BE218"/>
  <c r="J91"/>
  <c r="BE134"/>
  <c r="BE138"/>
  <c r="BE142"/>
  <c r="BE154"/>
  <c r="BE167"/>
  <c r="BE205"/>
  <c r="BE206"/>
  <c r="BE210"/>
  <c r="BE215"/>
  <c r="BE220"/>
  <c r="BE193"/>
  <c r="BE202"/>
  <c i="6" r="E85"/>
  <c r="J125"/>
  <c r="BE147"/>
  <c r="BE160"/>
  <c r="BE192"/>
  <c r="BE203"/>
  <c r="BE206"/>
  <c r="BE210"/>
  <c r="BE219"/>
  <c r="BE225"/>
  <c r="BE229"/>
  <c r="BE233"/>
  <c r="F94"/>
  <c r="BE134"/>
  <c r="BE139"/>
  <c r="BE151"/>
  <c r="BE156"/>
  <c r="BE163"/>
  <c r="BE164"/>
  <c r="BE180"/>
  <c r="BE218"/>
  <c r="BE143"/>
  <c r="BE168"/>
  <c r="BE171"/>
  <c r="BE175"/>
  <c r="BE184"/>
  <c r="BE188"/>
  <c r="BE198"/>
  <c r="BE214"/>
  <c r="BE215"/>
  <c r="BE187"/>
  <c r="BE193"/>
  <c r="BE223"/>
  <c i="4" r="J129"/>
  <c r="J99"/>
  <c r="BK263"/>
  <c r="J263"/>
  <c r="J104"/>
  <c i="5" r="J90"/>
  <c r="E115"/>
  <c r="BE167"/>
  <c r="BE172"/>
  <c r="BE199"/>
  <c r="BE205"/>
  <c r="BE258"/>
  <c r="BE270"/>
  <c r="J93"/>
  <c r="BE143"/>
  <c r="BE149"/>
  <c r="BE155"/>
  <c r="BE183"/>
  <c r="BE222"/>
  <c r="BE234"/>
  <c r="BE275"/>
  <c r="F93"/>
  <c r="BE192"/>
  <c r="BE210"/>
  <c r="BE217"/>
  <c r="BE242"/>
  <c r="BE248"/>
  <c r="BE250"/>
  <c r="BE253"/>
  <c r="BE261"/>
  <c r="BE264"/>
  <c r="BE130"/>
  <c r="BE137"/>
  <c r="BE150"/>
  <c r="BE161"/>
  <c r="BE173"/>
  <c r="BE178"/>
  <c r="BE188"/>
  <c r="BE191"/>
  <c r="BE227"/>
  <c r="BE241"/>
  <c i="3" r="J307"/>
  <c r="J108"/>
  <c i="4" r="J121"/>
  <c r="BE137"/>
  <c r="BE144"/>
  <c r="BE151"/>
  <c r="BE155"/>
  <c r="BE186"/>
  <c r="BE193"/>
  <c r="BE234"/>
  <c i="3" r="J132"/>
  <c r="J100"/>
  <c i="4" r="E115"/>
  <c r="BE130"/>
  <c r="BE227"/>
  <c r="BE235"/>
  <c r="BE241"/>
  <c r="BE260"/>
  <c r="BE265"/>
  <c r="J93"/>
  <c r="BE177"/>
  <c r="BE185"/>
  <c r="BE219"/>
  <c r="BE243"/>
  <c r="BE254"/>
  <c r="F93"/>
  <c r="BE143"/>
  <c r="BE161"/>
  <c r="BE166"/>
  <c r="BE167"/>
  <c r="BE172"/>
  <c r="BE182"/>
  <c r="BE199"/>
  <c r="BE205"/>
  <c r="BE212"/>
  <c r="BE246"/>
  <c r="BE251"/>
  <c i="3" r="J91"/>
  <c r="E118"/>
  <c r="BE143"/>
  <c r="BE152"/>
  <c r="BE160"/>
  <c r="BE209"/>
  <c r="BE238"/>
  <c r="BE251"/>
  <c r="BE254"/>
  <c r="BE264"/>
  <c r="BE291"/>
  <c r="BE165"/>
  <c r="BE230"/>
  <c r="BE234"/>
  <c r="BE276"/>
  <c r="BE280"/>
  <c r="F127"/>
  <c r="BE155"/>
  <c r="BE221"/>
  <c r="BE227"/>
  <c r="BE259"/>
  <c r="BE284"/>
  <c r="BE295"/>
  <c r="BE296"/>
  <c r="BE304"/>
  <c r="BE308"/>
  <c r="BE133"/>
  <c r="BE138"/>
  <c r="BE147"/>
  <c r="BE172"/>
  <c r="BE179"/>
  <c r="BE185"/>
  <c r="BE190"/>
  <c r="BE192"/>
  <c r="BE197"/>
  <c r="BE199"/>
  <c r="BE204"/>
  <c r="BE216"/>
  <c r="BE242"/>
  <c r="BE247"/>
  <c r="BE255"/>
  <c r="BE266"/>
  <c r="BE272"/>
  <c r="BE275"/>
  <c r="BE288"/>
  <c r="BE301"/>
  <c i="2" r="E115"/>
  <c r="J119"/>
  <c r="BE150"/>
  <c r="BE152"/>
  <c r="BE161"/>
  <c r="BE176"/>
  <c r="BE182"/>
  <c r="BE186"/>
  <c r="BE191"/>
  <c r="BE197"/>
  <c r="BE205"/>
  <c r="J92"/>
  <c r="BE132"/>
  <c r="BE136"/>
  <c r="BE140"/>
  <c r="BE154"/>
  <c r="BE156"/>
  <c r="BE159"/>
  <c r="BE164"/>
  <c r="BE168"/>
  <c r="BE170"/>
  <c r="BE219"/>
  <c r="F92"/>
  <c r="BE178"/>
  <c r="BE201"/>
  <c r="BE209"/>
  <c r="BE223"/>
  <c r="BE227"/>
  <c r="BE231"/>
  <c r="BE237"/>
  <c r="BE128"/>
  <c r="BE144"/>
  <c r="BE148"/>
  <c r="BE188"/>
  <c r="BE207"/>
  <c r="BE213"/>
  <c r="BE217"/>
  <c r="BE233"/>
  <c r="BE242"/>
  <c r="BE246"/>
  <c r="BE248"/>
  <c r="BE253"/>
  <c r="BE256"/>
  <c r="BE260"/>
  <c r="BE265"/>
  <c r="BE269"/>
  <c r="F34"/>
  <c i="1" r="BA95"/>
  <c i="3" r="F38"/>
  <c i="1" r="BC97"/>
  <c i="4" r="F37"/>
  <c i="1" r="BB98"/>
  <c i="5" r="J36"/>
  <c i="1" r="AW99"/>
  <c i="6" r="F37"/>
  <c i="1" r="BB100"/>
  <c i="7" r="J36"/>
  <c i="1" r="AW101"/>
  <c i="8" r="F36"/>
  <c i="1" r="BA103"/>
  <c i="9" r="F37"/>
  <c i="1" r="BB104"/>
  <c i="10" r="J36"/>
  <c i="1" r="AW105"/>
  <c i="11" r="F36"/>
  <c i="1" r="BA106"/>
  <c i="11" r="J36"/>
  <c i="1" r="AW106"/>
  <c i="12" r="F37"/>
  <c i="1" r="BB107"/>
  <c i="12" r="F39"/>
  <c i="1" r="BD107"/>
  <c i="13" r="F36"/>
  <c i="1" r="BA109"/>
  <c r="BA108"/>
  <c r="AW108"/>
  <c i="14" r="F39"/>
  <c i="1" r="BD111"/>
  <c i="14" r="F38"/>
  <c i="1" r="BC111"/>
  <c i="15" r="F37"/>
  <c i="1" r="BB112"/>
  <c i="16" r="F34"/>
  <c i="1" r="BA113"/>
  <c i="17" r="F37"/>
  <c i="1" r="BB115"/>
  <c i="17" r="J36"/>
  <c i="1" r="AW115"/>
  <c i="18" r="F41"/>
  <c i="1" r="BD117"/>
  <c i="19" r="F38"/>
  <c i="1" r="BA118"/>
  <c i="19" r="F39"/>
  <c i="1" r="BB118"/>
  <c i="21" r="F39"/>
  <c i="1" r="BD121"/>
  <c r="BD120"/>
  <c i="22" r="J36"/>
  <c i="1" r="AW123"/>
  <c i="23" r="J36"/>
  <c i="1" r="AW124"/>
  <c i="24" r="J36"/>
  <c i="1" r="AW125"/>
  <c i="25" r="J36"/>
  <c i="1" r="AW126"/>
  <c i="26" r="F38"/>
  <c i="1" r="BC127"/>
  <c r="AS114"/>
  <c i="2" r="F35"/>
  <c i="1" r="BB95"/>
  <c i="2" r="F36"/>
  <c i="1" r="BC95"/>
  <c i="3" r="J36"/>
  <c i="1" r="AW97"/>
  <c i="4" r="F39"/>
  <c i="1" r="BD98"/>
  <c i="4" r="F36"/>
  <c i="1" r="BA98"/>
  <c i="5" r="F39"/>
  <c i="1" r="BD99"/>
  <c i="6" r="J36"/>
  <c i="1" r="AW100"/>
  <c i="7" r="F37"/>
  <c i="1" r="BB101"/>
  <c i="7" r="F39"/>
  <c i="1" r="BD101"/>
  <c i="8" r="F38"/>
  <c i="1" r="BC103"/>
  <c i="9" r="F38"/>
  <c i="1" r="BC104"/>
  <c i="10" r="F36"/>
  <c i="1" r="BA105"/>
  <c i="10" r="F37"/>
  <c i="1" r="BB105"/>
  <c i="11" r="F38"/>
  <c i="1" r="BC106"/>
  <c i="12" r="F36"/>
  <c i="1" r="BA107"/>
  <c i="13" r="J36"/>
  <c i="1" r="AW109"/>
  <c i="14" r="F37"/>
  <c i="1" r="BB111"/>
  <c i="14" r="F36"/>
  <c i="1" r="BA111"/>
  <c i="15" r="J36"/>
  <c i="1" r="AW112"/>
  <c i="15" r="F39"/>
  <c i="1" r="BD112"/>
  <c i="16" r="F36"/>
  <c i="1" r="BC113"/>
  <c i="17" r="F39"/>
  <c i="1" r="BD115"/>
  <c i="18" r="J38"/>
  <c i="1" r="AW117"/>
  <c i="19" r="J38"/>
  <c i="1" r="AW118"/>
  <c i="20" r="J36"/>
  <c i="1" r="AW119"/>
  <c i="20" r="F39"/>
  <c i="1" r="BD119"/>
  <c i="21" r="F38"/>
  <c i="1" r="BC121"/>
  <c r="BC120"/>
  <c r="AY120"/>
  <c i="21" r="F37"/>
  <c i="1" r="BB121"/>
  <c r="BB120"/>
  <c r="AX120"/>
  <c i="22" r="F39"/>
  <c i="1" r="BD123"/>
  <c i="22" r="F37"/>
  <c i="1" r="BB123"/>
  <c i="23" r="F38"/>
  <c i="1" r="BC124"/>
  <c i="24" r="F37"/>
  <c i="1" r="BB125"/>
  <c i="25" r="F37"/>
  <c i="1" r="BB126"/>
  <c i="26" r="J36"/>
  <c i="1" r="AW127"/>
  <c i="2" r="J34"/>
  <c i="1" r="AW95"/>
  <c i="3" r="F39"/>
  <c i="1" r="BD97"/>
  <c i="3" r="F36"/>
  <c i="1" r="BA97"/>
  <c i="4" r="F38"/>
  <c i="1" r="BC98"/>
  <c i="5" r="F37"/>
  <c i="1" r="BB99"/>
  <c i="5" r="F38"/>
  <c i="1" r="BC99"/>
  <c i="6" r="F38"/>
  <c i="1" r="BC100"/>
  <c i="7" r="F38"/>
  <c i="1" r="BC101"/>
  <c i="8" r="F37"/>
  <c i="1" r="BB103"/>
  <c i="8" r="F39"/>
  <c i="1" r="BD103"/>
  <c i="9" r="F39"/>
  <c i="1" r="BD104"/>
  <c i="10" r="F39"/>
  <c i="1" r="BD105"/>
  <c i="11" r="F39"/>
  <c i="1" r="BD106"/>
  <c i="12" r="F38"/>
  <c i="1" r="BC107"/>
  <c i="13" r="F38"/>
  <c i="1" r="BC109"/>
  <c r="BC108"/>
  <c r="AY108"/>
  <c i="14" r="J36"/>
  <c i="1" r="AW111"/>
  <c i="15" r="F38"/>
  <c i="1" r="BC112"/>
  <c i="15" r="F36"/>
  <c i="1" r="BA112"/>
  <c i="16" r="F35"/>
  <c i="1" r="BB113"/>
  <c i="17" r="F36"/>
  <c i="1" r="BA115"/>
  <c i="18" r="F38"/>
  <c i="1" r="BA117"/>
  <c i="19" r="F41"/>
  <c i="1" r="BD118"/>
  <c i="20" r="F37"/>
  <c i="1" r="BB119"/>
  <c i="20" r="F38"/>
  <c i="1" r="BC119"/>
  <c i="21" r="F36"/>
  <c i="1" r="BA121"/>
  <c r="BA120"/>
  <c r="AW120"/>
  <c i="22" r="F38"/>
  <c i="1" r="BC123"/>
  <c i="23" r="F39"/>
  <c i="1" r="BD124"/>
  <c i="23" r="F37"/>
  <c i="1" r="BB124"/>
  <c i="24" r="F39"/>
  <c i="1" r="BD125"/>
  <c i="25" r="F38"/>
  <c i="1" r="BC126"/>
  <c i="25" r="F39"/>
  <c i="1" r="BD126"/>
  <c i="26" r="F36"/>
  <c i="1" r="BA127"/>
  <c i="2" r="F37"/>
  <c i="1" r="BD95"/>
  <c i="3" r="F37"/>
  <c i="1" r="BB97"/>
  <c i="4" r="J36"/>
  <c i="1" r="AW98"/>
  <c i="5" r="F36"/>
  <c i="1" r="BA99"/>
  <c i="6" r="F39"/>
  <c i="1" r="BD100"/>
  <c i="6" r="F36"/>
  <c i="1" r="BA100"/>
  <c i="7" r="F36"/>
  <c i="1" r="BA101"/>
  <c i="8" r="J36"/>
  <c i="1" r="AW103"/>
  <c i="9" r="F36"/>
  <c i="1" r="BA104"/>
  <c i="9" r="J36"/>
  <c i="1" r="AW104"/>
  <c i="10" r="F38"/>
  <c i="1" r="BC105"/>
  <c i="11" r="F37"/>
  <c i="1" r="BB106"/>
  <c i="12" r="J36"/>
  <c i="1" r="AW107"/>
  <c i="13" r="F37"/>
  <c i="1" r="BB109"/>
  <c r="BB108"/>
  <c r="AX108"/>
  <c i="13" r="F39"/>
  <c i="1" r="BD109"/>
  <c r="BD108"/>
  <c i="16" r="F37"/>
  <c i="1" r="BD113"/>
  <c i="16" r="J34"/>
  <c i="1" r="AW113"/>
  <c i="17" r="F38"/>
  <c i="1" r="BC115"/>
  <c i="18" r="F40"/>
  <c i="1" r="BC117"/>
  <c i="18" r="F39"/>
  <c i="1" r="BB117"/>
  <c i="19" r="F40"/>
  <c i="1" r="BC118"/>
  <c i="20" r="F36"/>
  <c i="1" r="BA119"/>
  <c i="21" r="J36"/>
  <c i="1" r="AW121"/>
  <c i="22" r="F36"/>
  <c i="1" r="BA123"/>
  <c i="23" r="F36"/>
  <c i="1" r="BA124"/>
  <c i="24" r="F38"/>
  <c i="1" r="BC125"/>
  <c i="24" r="F36"/>
  <c i="1" r="BA125"/>
  <c i="25" r="F36"/>
  <c i="1" r="BA126"/>
  <c i="26" r="F37"/>
  <c i="1" r="BB127"/>
  <c i="26" r="F39"/>
  <c i="1" r="BD127"/>
  <c i="19" l="1" r="BK133"/>
  <c r="J133"/>
  <c r="J101"/>
  <c i="22" r="P127"/>
  <c i="1" r="AU123"/>
  <c i="10" r="T130"/>
  <c i="13" r="T129"/>
  <c i="11" r="T131"/>
  <c i="3" r="R131"/>
  <c r="R130"/>
  <c i="8" r="T130"/>
  <c r="T129"/>
  <c i="4" r="BK128"/>
  <c r="J128"/>
  <c r="J98"/>
  <c i="26" r="R231"/>
  <c r="R125"/>
  <c i="14" r="T127"/>
  <c r="T126"/>
  <c i="13" r="P129"/>
  <c i="1" r="AU109"/>
  <c i="10" r="R130"/>
  <c i="19" r="R132"/>
  <c i="4" r="T128"/>
  <c r="T127"/>
  <c i="21" r="R129"/>
  <c r="R128"/>
  <c i="18" r="P133"/>
  <c r="P132"/>
  <c i="1" r="AU117"/>
  <c i="14" r="R127"/>
  <c r="R126"/>
  <c i="9" r="P132"/>
  <c r="P131"/>
  <c i="1" r="AU104"/>
  <c i="25" r="R127"/>
  <c i="18" r="T132"/>
  <c i="12" r="R133"/>
  <c r="R132"/>
  <c i="9" r="T132"/>
  <c r="T131"/>
  <c i="3" r="T131"/>
  <c r="T130"/>
  <c i="26" r="P231"/>
  <c r="P125"/>
  <c i="1" r="AU127"/>
  <c i="12" r="P133"/>
  <c r="P132"/>
  <c i="1" r="AU107"/>
  <c i="8" r="P130"/>
  <c r="P129"/>
  <c i="1" r="AU103"/>
  <c i="13" r="R129"/>
  <c i="5" r="T128"/>
  <c r="T127"/>
  <c i="22" r="R127"/>
  <c i="19" r="P132"/>
  <c i="1" r="AU118"/>
  <c i="17" r="R130"/>
  <c r="R129"/>
  <c i="19" r="T132"/>
  <c i="14" r="P127"/>
  <c r="P126"/>
  <c i="1" r="AU111"/>
  <c i="5" r="R128"/>
  <c r="R127"/>
  <c i="2" r="T126"/>
  <c r="T125"/>
  <c i="21" r="P129"/>
  <c r="P128"/>
  <c i="1" r="AU121"/>
  <c i="11" r="P131"/>
  <c i="1" r="AU106"/>
  <c i="3" r="BK131"/>
  <c r="BK130"/>
  <c r="J130"/>
  <c r="J98"/>
  <c i="24" r="T126"/>
  <c i="12" r="T133"/>
  <c r="T132"/>
  <c i="21" r="T129"/>
  <c r="T128"/>
  <c i="17" r="P130"/>
  <c r="P129"/>
  <c i="1" r="AU115"/>
  <c i="11" r="R131"/>
  <c i="10" r="P130"/>
  <c i="1" r="AU105"/>
  <c i="7" r="R128"/>
  <c r="R127"/>
  <c i="5" r="P128"/>
  <c r="P127"/>
  <c i="1" r="AU99"/>
  <c i="5" r="BK128"/>
  <c r="J128"/>
  <c r="J98"/>
  <c r="BK273"/>
  <c r="J273"/>
  <c r="J104"/>
  <c i="9" r="BK409"/>
  <c r="J409"/>
  <c r="J108"/>
  <c i="12" r="BK360"/>
  <c r="J360"/>
  <c r="J109"/>
  <c i="14" r="BK127"/>
  <c r="J127"/>
  <c r="J99"/>
  <c i="15" r="BK126"/>
  <c r="J126"/>
  <c r="J99"/>
  <c i="17" r="BK304"/>
  <c r="J304"/>
  <c r="J106"/>
  <c i="24" r="BK126"/>
  <c r="J126"/>
  <c i="25" r="BK127"/>
  <c r="J127"/>
  <c r="J98"/>
  <c i="6" r="BK132"/>
  <c r="J132"/>
  <c r="J99"/>
  <c r="BK208"/>
  <c r="J208"/>
  <c r="J107"/>
  <c i="7" r="BK128"/>
  <c r="J128"/>
  <c r="J99"/>
  <c i="8" r="BK130"/>
  <c r="J130"/>
  <c r="J99"/>
  <c r="BK315"/>
  <c r="J315"/>
  <c r="J106"/>
  <c i="10" r="BK130"/>
  <c r="J130"/>
  <c r="J97"/>
  <c i="12" r="BK133"/>
  <c r="J133"/>
  <c r="J99"/>
  <c i="2" r="BK126"/>
  <c r="J126"/>
  <c r="J97"/>
  <c i="18" r="BK133"/>
  <c r="J133"/>
  <c r="J101"/>
  <c r="BK224"/>
  <c r="J224"/>
  <c r="J107"/>
  <c i="21" r="BK129"/>
  <c r="J129"/>
  <c r="J99"/>
  <c i="22" r="BK127"/>
  <c r="J127"/>
  <c i="23" r="BK274"/>
  <c r="J274"/>
  <c r="J105"/>
  <c i="9" r="BK132"/>
  <c r="J132"/>
  <c r="J99"/>
  <c i="12" r="BK333"/>
  <c r="J333"/>
  <c r="J106"/>
  <c i="19" r="BK214"/>
  <c r="J214"/>
  <c r="J105"/>
  <c i="20" r="BK126"/>
  <c r="J126"/>
  <c r="J99"/>
  <c i="26" r="BK231"/>
  <c r="J231"/>
  <c r="J101"/>
  <c i="20" r="J130"/>
  <c r="J101"/>
  <c i="19" r="BK132"/>
  <c r="J132"/>
  <c i="17" r="BK129"/>
  <c r="J129"/>
  <c r="J98"/>
  <c i="16" r="BK119"/>
  <c r="J119"/>
  <c i="4" r="BK127"/>
  <c r="J127"/>
  <c r="J97"/>
  <c i="1" r="AU110"/>
  <c i="22" r="J32"/>
  <c i="1" r="AG123"/>
  <c i="2" r="F33"/>
  <c i="1" r="AZ95"/>
  <c i="4" r="F35"/>
  <c i="1" r="AZ98"/>
  <c i="6" r="J35"/>
  <c i="1" r="AV100"/>
  <c r="AT100"/>
  <c r="BD96"/>
  <c i="8" r="J35"/>
  <c i="1" r="AV103"/>
  <c r="AT103"/>
  <c i="10" r="F35"/>
  <c i="1" r="AZ105"/>
  <c i="11" r="J32"/>
  <c i="1" r="AG106"/>
  <c i="12" r="J35"/>
  <c i="1" r="AV107"/>
  <c r="AT107"/>
  <c i="14" r="F35"/>
  <c i="1" r="AZ111"/>
  <c r="BB110"/>
  <c r="AX110"/>
  <c r="BC110"/>
  <c r="AY110"/>
  <c i="15" r="J35"/>
  <c i="1" r="AV112"/>
  <c r="AT112"/>
  <c r="BD110"/>
  <c i="16" r="J33"/>
  <c i="1" r="AV113"/>
  <c r="AT113"/>
  <c i="17" r="J35"/>
  <c i="1" r="AV115"/>
  <c r="AT115"/>
  <c r="BC116"/>
  <c r="AY116"/>
  <c r="BB116"/>
  <c r="AX116"/>
  <c r="BA116"/>
  <c r="AW116"/>
  <c i="19" r="J37"/>
  <c i="1" r="AV118"/>
  <c r="AT118"/>
  <c i="22" r="F35"/>
  <c i="1" r="AZ123"/>
  <c i="24" r="F35"/>
  <c i="1" r="AZ125"/>
  <c r="BA122"/>
  <c r="AW122"/>
  <c r="AS94"/>
  <c i="3" r="F35"/>
  <c i="1" r="AZ97"/>
  <c i="5" r="F35"/>
  <c i="1" r="AZ99"/>
  <c i="7" r="J35"/>
  <c i="1" r="AV101"/>
  <c r="AT101"/>
  <c i="9" r="J35"/>
  <c i="1" r="AV104"/>
  <c r="AT104"/>
  <c i="11" r="F35"/>
  <c i="1" r="AZ106"/>
  <c r="BD102"/>
  <c r="BC102"/>
  <c r="AY102"/>
  <c i="13" r="F35"/>
  <c i="1" r="AZ109"/>
  <c r="AZ108"/>
  <c r="AV108"/>
  <c r="AT108"/>
  <c i="18" r="J37"/>
  <c i="1" r="AV117"/>
  <c r="AT117"/>
  <c i="20" r="F35"/>
  <c i="1" r="AZ119"/>
  <c i="21" r="F35"/>
  <c i="1" r="AZ121"/>
  <c r="AZ120"/>
  <c r="AV120"/>
  <c r="AT120"/>
  <c i="23" r="J35"/>
  <c i="1" r="AV124"/>
  <c r="AT124"/>
  <c i="25" r="J35"/>
  <c i="1" r="AV126"/>
  <c r="AT126"/>
  <c r="BD122"/>
  <c r="BC122"/>
  <c r="AY122"/>
  <c r="AU108"/>
  <c r="AU96"/>
  <c i="2" r="J33"/>
  <c i="1" r="AV95"/>
  <c r="AT95"/>
  <c i="4" r="J35"/>
  <c i="1" r="AV98"/>
  <c r="AT98"/>
  <c i="6" r="F35"/>
  <c i="1" r="AZ100"/>
  <c r="BA96"/>
  <c r="AW96"/>
  <c r="BB96"/>
  <c r="AX96"/>
  <c i="8" r="F35"/>
  <c i="1" r="AZ103"/>
  <c i="10" r="J35"/>
  <c i="1" r="AV105"/>
  <c r="AT105"/>
  <c i="12" r="F35"/>
  <c i="1" r="AZ107"/>
  <c i="13" r="J32"/>
  <c i="1" r="AG109"/>
  <c r="AG108"/>
  <c i="14" r="J35"/>
  <c i="1" r="AV111"/>
  <c r="AT111"/>
  <c i="15" r="F35"/>
  <c i="1" r="AZ112"/>
  <c r="BA110"/>
  <c r="AW110"/>
  <c i="16" r="F33"/>
  <c i="1" r="AZ113"/>
  <c i="16" r="J30"/>
  <c i="1" r="AG113"/>
  <c i="17" r="F35"/>
  <c i="1" r="AZ115"/>
  <c i="18" r="F37"/>
  <c i="1" r="AZ117"/>
  <c i="19" r="J34"/>
  <c i="1" r="AG118"/>
  <c i="20" r="J35"/>
  <c i="1" r="AV119"/>
  <c r="AT119"/>
  <c i="21" r="J35"/>
  <c i="1" r="AV121"/>
  <c r="AT121"/>
  <c i="23" r="F35"/>
  <c i="1" r="AZ124"/>
  <c i="25" r="F35"/>
  <c i="1" r="AZ126"/>
  <c i="26" r="F35"/>
  <c i="1" r="AZ127"/>
  <c r="AU120"/>
  <c i="24" r="J32"/>
  <c i="1" r="AG125"/>
  <c i="3" r="J35"/>
  <c i="1" r="AV97"/>
  <c r="AT97"/>
  <c i="5" r="J35"/>
  <c i="1" r="AV99"/>
  <c r="AT99"/>
  <c r="BC96"/>
  <c r="AY96"/>
  <c i="7" r="F35"/>
  <c i="1" r="AZ101"/>
  <c i="9" r="F35"/>
  <c i="1" r="AZ104"/>
  <c i="11" r="J35"/>
  <c i="1" r="AV106"/>
  <c r="AT106"/>
  <c r="BB102"/>
  <c r="AX102"/>
  <c r="BA102"/>
  <c r="AW102"/>
  <c i="13" r="J35"/>
  <c i="1" r="AV109"/>
  <c r="AT109"/>
  <c r="BD116"/>
  <c i="19" r="F37"/>
  <c i="1" r="AZ118"/>
  <c i="22" r="J35"/>
  <c i="1" r="AV123"/>
  <c r="AT123"/>
  <c r="AN123"/>
  <c i="24" r="J35"/>
  <c i="1" r="AV125"/>
  <c r="AT125"/>
  <c r="AN125"/>
  <c r="BB122"/>
  <c r="AX122"/>
  <c i="26" r="J35"/>
  <c i="1" r="AV127"/>
  <c r="AT127"/>
  <c i="26" l="1" r="BK125"/>
  <c r="J125"/>
  <c i="23" r="BK129"/>
  <c r="J129"/>
  <c r="J98"/>
  <c i="5" r="BK127"/>
  <c r="J127"/>
  <c i="22" r="J98"/>
  <c i="24" r="J98"/>
  <c i="21" r="BK128"/>
  <c r="J128"/>
  <c i="8" r="BK129"/>
  <c r="J129"/>
  <c r="J98"/>
  <c i="15" r="BK125"/>
  <c r="J125"/>
  <c r="J98"/>
  <c i="3" r="J131"/>
  <c r="J99"/>
  <c i="12" r="BK132"/>
  <c r="J132"/>
  <c i="14" r="BK126"/>
  <c r="J126"/>
  <c i="18" r="BK132"/>
  <c r="J132"/>
  <c r="J100"/>
  <c i="7" r="BK127"/>
  <c r="J127"/>
  <c r="J98"/>
  <c i="2" r="BK125"/>
  <c r="J125"/>
  <c r="J96"/>
  <c i="6" r="BK131"/>
  <c r="J131"/>
  <c r="J98"/>
  <c i="20" r="BK125"/>
  <c r="J125"/>
  <c i="9" r="BK131"/>
  <c r="J131"/>
  <c r="J98"/>
  <c i="24" r="J41"/>
  <c i="22" r="J41"/>
  <c i="1" r="AN118"/>
  <c i="19" r="J100"/>
  <c r="J43"/>
  <c i="1" r="AN113"/>
  <c i="16" r="J96"/>
  <c r="J39"/>
  <c i="1" r="AN109"/>
  <c r="AN108"/>
  <c i="13" r="J41"/>
  <c i="1" r="AN106"/>
  <c i="11" r="J41"/>
  <c i="1" r="AU116"/>
  <c r="AU102"/>
  <c r="AU122"/>
  <c i="26" r="J32"/>
  <c i="1" r="AG127"/>
  <c i="5" r="J32"/>
  <c i="1" r="AG99"/>
  <c i="10" r="J32"/>
  <c i="1" r="AG105"/>
  <c i="21" r="J32"/>
  <c i="1" r="AG121"/>
  <c r="AG120"/>
  <c i="25" r="J32"/>
  <c i="1" r="AG126"/>
  <c i="12" r="J32"/>
  <c i="1" r="AG107"/>
  <c i="14" r="J32"/>
  <c i="1" r="AG111"/>
  <c i="3" r="J32"/>
  <c i="1" r="AG97"/>
  <c i="4" r="J32"/>
  <c i="1" r="AG98"/>
  <c r="AZ110"/>
  <c r="AV110"/>
  <c r="AT110"/>
  <c r="BD114"/>
  <c r="AZ96"/>
  <c r="AV96"/>
  <c r="AT96"/>
  <c i="17" r="J32"/>
  <c i="1" r="AG115"/>
  <c r="BA114"/>
  <c r="AW114"/>
  <c r="BC114"/>
  <c r="AY114"/>
  <c i="20" r="J32"/>
  <c i="1" r="AG119"/>
  <c r="AZ102"/>
  <c r="AV102"/>
  <c r="AT102"/>
  <c r="AZ116"/>
  <c r="AV116"/>
  <c r="AT116"/>
  <c r="BB114"/>
  <c r="AX114"/>
  <c r="AZ122"/>
  <c r="AV122"/>
  <c r="AT122"/>
  <c i="12" l="1" r="J41"/>
  <c i="21" r="J41"/>
  <c i="5" r="J41"/>
  <c i="26" r="J41"/>
  <c i="25" r="J41"/>
  <c i="14" r="J41"/>
  <c i="20" r="J41"/>
  <c i="10" r="J41"/>
  <c i="3" r="J41"/>
  <c i="21" r="J98"/>
  <c i="5" r="J97"/>
  <c i="26" r="J98"/>
  <c i="14" r="J98"/>
  <c i="12" r="J98"/>
  <c i="20" r="J98"/>
  <c i="17" r="J41"/>
  <c i="1" r="AN115"/>
  <c i="4" r="J41"/>
  <c i="1" r="AN98"/>
  <c r="AN107"/>
  <c r="AN120"/>
  <c r="AN126"/>
  <c r="AN105"/>
  <c r="AN111"/>
  <c r="AN119"/>
  <c r="AN121"/>
  <c r="AN97"/>
  <c r="AN99"/>
  <c r="AN127"/>
  <c r="AU114"/>
  <c i="8" r="J32"/>
  <c i="1" r="AG103"/>
  <c r="AN103"/>
  <c i="7" r="J32"/>
  <c i="1" r="AG101"/>
  <c i="2" r="J30"/>
  <c i="1" r="AG95"/>
  <c i="18" r="J34"/>
  <c i="1" r="AG117"/>
  <c i="15" r="J32"/>
  <c i="1" r="AG112"/>
  <c r="AG110"/>
  <c i="9" r="J32"/>
  <c i="1" r="AG104"/>
  <c i="23" r="J32"/>
  <c i="1" r="AG124"/>
  <c r="AG122"/>
  <c i="6" r="J32"/>
  <c i="1" r="AG100"/>
  <c r="AZ114"/>
  <c r="AV114"/>
  <c r="AT114"/>
  <c r="BD94"/>
  <c r="W33"/>
  <c r="BA94"/>
  <c r="W30"/>
  <c r="BC94"/>
  <c r="AY94"/>
  <c r="BB94"/>
  <c r="W31"/>
  <c i="15" l="1" r="J41"/>
  <c i="2" r="J39"/>
  <c i="7" r="J41"/>
  <c i="9" r="J41"/>
  <c i="18" r="J43"/>
  <c i="1" r="AN112"/>
  <c i="23" r="J41"/>
  <c i="6" r="J41"/>
  <c i="1" r="AN95"/>
  <c i="8" r="J41"/>
  <c i="1" r="AN100"/>
  <c r="AN101"/>
  <c r="AN104"/>
  <c r="AN117"/>
  <c r="AN124"/>
  <c r="AG116"/>
  <c r="AN110"/>
  <c r="AG114"/>
  <c r="AN116"/>
  <c r="AN122"/>
  <c r="AN114"/>
  <c r="AG102"/>
  <c r="AU94"/>
  <c r="AW94"/>
  <c r="AK30"/>
  <c r="AX94"/>
  <c r="AG96"/>
  <c r="AN96"/>
  <c r="AZ94"/>
  <c r="AV94"/>
  <c r="AK29"/>
  <c r="W32"/>
  <c l="1" r="AN102"/>
  <c r="AG94"/>
  <c r="AK26"/>
  <c r="AK35"/>
  <c r="AT94"/>
  <c r="AN94"/>
  <c r="W29"/>
</calcChain>
</file>

<file path=xl/sharedStrings.xml><?xml version="1.0" encoding="utf-8"?>
<sst xmlns="http://schemas.openxmlformats.org/spreadsheetml/2006/main">
  <si>
    <t>Export Komplet</t>
  </si>
  <si>
    <t/>
  </si>
  <si>
    <t>2.0</t>
  </si>
  <si>
    <t>ZAMOK</t>
  </si>
  <si>
    <t>False</t>
  </si>
  <si>
    <t>{25d516de-1e91-433b-ab61-71e8ab9600e4}</t>
  </si>
  <si>
    <t>0,01</t>
  </si>
  <si>
    <t>20</t>
  </si>
  <si>
    <t>REKAPITULACE STAVBY</t>
  </si>
  <si>
    <t xml:space="preserve">v ---  níže se nacházejí doplnkové a pomocné údaje k sestavám  --- v</t>
  </si>
  <si>
    <t>Návod na vyplnění</t>
  </si>
  <si>
    <t>0,001</t>
  </si>
  <si>
    <t>Kód:</t>
  </si>
  <si>
    <t>16-048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</si>
  <si>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</si>
  <si>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</si>
  <si>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Ochranná hráz na Odře a Orlovské Stružce, Bohumín-Pudlov, stavba č. 5047_2021_soutez</t>
  </si>
  <si>
    <t>KSO:</t>
  </si>
  <si>
    <t>CC-CZ:</t>
  </si>
  <si>
    <t>2</t>
  </si>
  <si>
    <t>Místo:</t>
  </si>
  <si>
    <t>Bohumín</t>
  </si>
  <si>
    <t>Datum:</t>
  </si>
  <si>
    <t>30. 11. 2020</t>
  </si>
  <si>
    <t>CZ-CPV:</t>
  </si>
  <si>
    <t>45000000-7</t>
  </si>
  <si>
    <t>CZ-CPA:</t>
  </si>
  <si>
    <t>42</t>
  </si>
  <si>
    <t>Zadavatel:</t>
  </si>
  <si>
    <t>IČ:</t>
  </si>
  <si>
    <t>Povodí Odry, s.p.</t>
  </si>
  <si>
    <t>DIČ:</t>
  </si>
  <si>
    <t>Uchazeč:</t>
  </si>
  <si>
    <t>Vyplň údaj</t>
  </si>
  <si>
    <t>Projektant:</t>
  </si>
  <si>
    <t>Dopravoprojekt Brno a.s.</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</si>
  <si>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</si>
  <si>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</si>
  <si>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</si>
  <si>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</si>
  <si>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</si>
  <si>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</si>
  <si>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</si>
  <si>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</si>
  <si>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</si>
  <si>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</si>
  <si>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</si>
  <si>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</si>
  <si>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</si>
  <si>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</si>
  <si>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</si>
  <si>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</si>
  <si>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</si>
  <si>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</si>
  <si>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</si>
  <si>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</si>
  <si>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</si>
  <si>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</si>
  <si>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</si>
  <si>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</si>
  <si>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</si>
  <si>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</si>
  <si>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</si>
  <si>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</si>
  <si>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</si>
  <si>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</si>
  <si>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</si>
  <si>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</si>
  <si>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</si>
  <si>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</si>
  <si>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</si>
  <si>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</si>
  <si>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</si>
  <si>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</si>
  <si>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</si>
  <si>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</si>
  <si>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</si>
  <si>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</si>
  <si>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</si>
  <si>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</si>
  <si>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</si>
  <si>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</si>
  <si>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</si>
  <si>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</si>
  <si>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</si>
  <si>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SSO 00</t>
  </si>
  <si>
    <t>VEDLEJŠÍ ROZPOČTOVÉ NÁKLADY</t>
  </si>
  <si>
    <t>STA</t>
  </si>
  <si>
    <t>1</t>
  </si>
  <si>
    <t>{e3f1f720-83b2-43ca-aefb-d946ea7954b8}</t>
  </si>
  <si>
    <t>SSO 01</t>
  </si>
  <si>
    <t>PB OCHRANNÁ HRÁZ NA ODŘE</t>
  </si>
  <si>
    <t>{47a54116-d7a3-46d2-a64d-46b578917392}</t>
  </si>
  <si>
    <t>SO-01.01</t>
  </si>
  <si>
    <t>Ochranná hráz</t>
  </si>
  <si>
    <t>Soupis</t>
  </si>
  <si>
    <t>{4bca9401-3cac-4368-99b3-5bd8bd6e30ce}</t>
  </si>
  <si>
    <t>SO-01.02</t>
  </si>
  <si>
    <t>Křížení s místní komunikací - přejezd</t>
  </si>
  <si>
    <t>{d53caeb0-e6bb-4f5b-9966-9caa5dde96ce}</t>
  </si>
  <si>
    <t>822</t>
  </si>
  <si>
    <t>SO-01.03</t>
  </si>
  <si>
    <t>Křížení s místní komunikací - cyklostezka</t>
  </si>
  <si>
    <t>{c476b8f8-c972-45f4-b22a-1ec7b674026b}</t>
  </si>
  <si>
    <t>SO-01.04</t>
  </si>
  <si>
    <t>Hrázová propust v km 1,800</t>
  </si>
  <si>
    <t>{fed3e91d-794f-42c4-b559-ae0cd82ebd4c}</t>
  </si>
  <si>
    <t>SO-01.05</t>
  </si>
  <si>
    <t>Odpadní koryto</t>
  </si>
  <si>
    <t>{7bd91864-af30-4f4f-bbee-0c026778f4d3}</t>
  </si>
  <si>
    <t>SSO 02</t>
  </si>
  <si>
    <t>PB OCHRANNÁ HRÁZ NA ORLOVSKÉ STRUŽCE</t>
  </si>
  <si>
    <t>{744a1ec9-b4b4-43e4-a805-bae1ba6e6499}</t>
  </si>
  <si>
    <t>SO-02.01</t>
  </si>
  <si>
    <t>Ochranná zeď</t>
  </si>
  <si>
    <t>{a671d2a7-26a5-4e2a-af16-01c90f5e8421}</t>
  </si>
  <si>
    <t>SO-02.02</t>
  </si>
  <si>
    <t>{c83dd711-6b52-4dc0-a0f2-15f3763a7bd3}</t>
  </si>
  <si>
    <t>SO-02.03</t>
  </si>
  <si>
    <t>Rekonstrukce mostu v km 1,791 – ulice Vrbická</t>
  </si>
  <si>
    <t>{10d98495-1c92-4aa3-afa4-828327b3be70}</t>
  </si>
  <si>
    <t>821 11 22</t>
  </si>
  <si>
    <t>SO-02.04</t>
  </si>
  <si>
    <t>Rekonstrukce mostu v km 0,944 – do štěrkovny</t>
  </si>
  <si>
    <t>{78348f3f-d7c9-4e93-890b-b7a284e60c88}</t>
  </si>
  <si>
    <t>SO-02.05</t>
  </si>
  <si>
    <t>Hrázové propusti</t>
  </si>
  <si>
    <t>{131f31aa-49c8-4117-8921-71f14b7c3e14}</t>
  </si>
  <si>
    <t>SSO 03</t>
  </si>
  <si>
    <t>PROTIPOVODŇOVÁ OPATŘENÍ NA BAJCŮVCE</t>
  </si>
  <si>
    <t>{10fb3890-b4a8-45d0-8567-d11742d97416}</t>
  </si>
  <si>
    <t>SO-03.02</t>
  </si>
  <si>
    <t>Zkapacitnění mostu v km 3,138 – hospodářský sjezd</t>
  </si>
  <si>
    <t>{3de71b19-6806-4112-aad2-9c7c68cc9dba}</t>
  </si>
  <si>
    <t>SSO 04</t>
  </si>
  <si>
    <t>ODVEDENÍ VNÍTŘNÍCH VOD</t>
  </si>
  <si>
    <t>{9ad880ce-3277-4489-a652-ea1982473f59}</t>
  </si>
  <si>
    <t>SO-04.01</t>
  </si>
  <si>
    <t xml:space="preserve">Úprava PB přítoku Odry </t>
  </si>
  <si>
    <t>{64f736e8-dae7-4442-acf2-0c7d0acb129f}</t>
  </si>
  <si>
    <t>SO-04.02</t>
  </si>
  <si>
    <t>Terénní úpravy v prostoru rozlivu</t>
  </si>
  <si>
    <t>{351aa991-cdfe-451d-bf2e-e3f63a152ca6}</t>
  </si>
  <si>
    <t>SSO 05</t>
  </si>
  <si>
    <t>KÁCENÍ A NÁHRADNÍ VÝSADBA</t>
  </si>
  <si>
    <t>{e1fad2d3-0ca8-4d02-a25f-c7a505770232}</t>
  </si>
  <si>
    <t>SSO 06</t>
  </si>
  <si>
    <t>PŘELOŽKY IS</t>
  </si>
  <si>
    <t>{a0e8247c-3184-4003-9c9e-1883cda90b5b}</t>
  </si>
  <si>
    <t>SO-06.01</t>
  </si>
  <si>
    <t>Přeložka vodovodu</t>
  </si>
  <si>
    <t>{61ada93f-fc53-4fa1-a527-b636c87ce354}</t>
  </si>
  <si>
    <t>SO-06.02</t>
  </si>
  <si>
    <t>Přeložky VTL plynovodu</t>
  </si>
  <si>
    <t>{bddbe124-5671-44a9-9c62-0b70f80cd8b4}</t>
  </si>
  <si>
    <t>SO-06.02.1</t>
  </si>
  <si>
    <t>Přeložka VTL plynovodu v km 2,290</t>
  </si>
  <si>
    <t>3</t>
  </si>
  <si>
    <t>{4e183b02-f76b-4150-be89-ae40eea7e950}</t>
  </si>
  <si>
    <t>SO-06.02.2</t>
  </si>
  <si>
    <t>Přeložka VTL plynovodu v km 2,721</t>
  </si>
  <si>
    <t>{4b310d60-076c-40b4-93be-98249a883847}</t>
  </si>
  <si>
    <t>SO-06.03</t>
  </si>
  <si>
    <t>Přeložky STL plynovodu</t>
  </si>
  <si>
    <t>{5f14a6ea-f39d-4af3-94f7-f5e251d2ae6a}</t>
  </si>
  <si>
    <t>SSO 07</t>
  </si>
  <si>
    <t>OBSLUŽNÁ KOMUNIKACE NA VZDUŠNÉ PATĚ HRÁZE</t>
  </si>
  <si>
    <t>{c13b60d7-690f-4c99-9a13-ca72139e5821}</t>
  </si>
  <si>
    <t>SO-07.01 - SO-07.06</t>
  </si>
  <si>
    <t xml:space="preserve">Obslužná komunikace na vzdušné patě hráze </t>
  </si>
  <si>
    <t>{375a88d9-d5f6-42db-8b8b-64a6d0630ed5}</t>
  </si>
  <si>
    <t>SSO08</t>
  </si>
  <si>
    <t>ZAVÁZÁNÍ HRÁZE DO ŽELEZNIČNÍHO NÁSPU</t>
  </si>
  <si>
    <t>{903e30ff-9cbe-46e3-a99a-724f474194dc}</t>
  </si>
  <si>
    <t>SO 08.2</t>
  </si>
  <si>
    <t>Plošné zatěsněn...</t>
  </si>
  <si>
    <t>{8e8c136f-08fe-4947-89d9-158295246e14}</t>
  </si>
  <si>
    <t>SO 08.3</t>
  </si>
  <si>
    <t>Přitížení paty ...</t>
  </si>
  <si>
    <t>{aecacad0-dbf4-4907-b39f-4646d198a919}</t>
  </si>
  <si>
    <t>SO 08.4</t>
  </si>
  <si>
    <t>Úprava křížení ...</t>
  </si>
  <si>
    <t>{d4d912cc-098f-47b0-917b-1264b7d172e2}</t>
  </si>
  <si>
    <t>SO 08.5</t>
  </si>
  <si>
    <t>{f66ae549-d225-40e0-a356-5412706da2b0}</t>
  </si>
  <si>
    <t>SO 08.6</t>
  </si>
  <si>
    <t>Předložený těsn...</t>
  </si>
  <si>
    <t>{6d26209a-58f1-445f-993d-44287221fccb}</t>
  </si>
  <si>
    <t>KRYCÍ LIST SOUPISU PRACÍ</t>
  </si>
  <si>
    <t>Objekt:</t>
  </si>
  <si>
    <t>SSO 00 - VEDLEJŠÍ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</si>
  <si>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</si>
  <si>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</si>
  <si>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</si>
  <si>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</si>
  <si>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</si>
  <si>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</si>
  <si>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</si>
  <si>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</si>
  <si>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</si>
  <si>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</si>
  <si>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</si>
  <si>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</si>
  <si>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</si>
  <si>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</si>
  <si>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</si>
  <si>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</si>
  <si>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</si>
  <si>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</si>
  <si>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</si>
  <si>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</si>
  <si>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</si>
  <si>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</si>
  <si>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</si>
  <si>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</si>
  <si>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</si>
  <si>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</si>
  <si>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</si>
  <si>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</si>
  <si>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</si>
  <si>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</si>
  <si>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</si>
  <si>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</si>
  <si>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</si>
  <si>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4</t>
  </si>
  <si>
    <t>K</t>
  </si>
  <si>
    <t>011114000</t>
  </si>
  <si>
    <t>Inženýrsko-geologický průzkum</t>
  </si>
  <si>
    <t>KPL</t>
  </si>
  <si>
    <t>CS ÚRS 2021 01</t>
  </si>
  <si>
    <t>1024</t>
  </si>
  <si>
    <t>-1328175849</t>
  </si>
  <si>
    <t>Online PSC</t>
  </si>
  <si>
    <t>https://podminky.urs.cz/item/CS_URS_2021_01/011114000</t>
  </si>
  <si>
    <t>P</t>
  </si>
  <si>
    <t>Poznámka k položce:_x000d_
Provedení Inženýrsko geologického průzkumu v prostoru zemníku navrženého zhotovitelem, vyhodnocení materiáloých charakteristik v rozsahu a podrobnosti dle TP. IG průzkum bude v případě požadavku TDI proveden opakovaně v novém nalezišti / lokalitě tak dlouho, tokud nebude TDI odsouhlaseno použití zhotovitelem navrženého zemníku.</t>
  </si>
  <si>
    <t>VV</t>
  </si>
  <si>
    <t>011214000</t>
  </si>
  <si>
    <t>Botanický a zoologický průzkum</t>
  </si>
  <si>
    <t>-1610432256</t>
  </si>
  <si>
    <t>https://podminky.urs.cz/item/CS_URS_2021_01/011214000</t>
  </si>
  <si>
    <t>Poznámka k položce:_x000d_
Součinnost při výkonu ekologického dohledu v rozsahu dle zákona č. 114/1992 Sb., o ochraně přírody a krajiny, ve znění pozdějších předpisů</t>
  </si>
  <si>
    <t>011314000</t>
  </si>
  <si>
    <t>Archeologický dohled</t>
  </si>
  <si>
    <t>1946869982</t>
  </si>
  <si>
    <t>https://podminky.urs.cz/item/CS_URS_2021_01/011314000</t>
  </si>
  <si>
    <t>Poznámka k položce:_x000d_
Součinnost při výkonu archeologického dohledu dle zákona č. 20/1987 Sb., o státní památkové péči, ve znění pozdějších předpisů</t>
  </si>
  <si>
    <t>011503000</t>
  </si>
  <si>
    <t>Stavební průzkum bez rozlišení</t>
  </si>
  <si>
    <t>1067703382</t>
  </si>
  <si>
    <t>https://podminky.urs.cz/item/CS_URS_2021_01/011503000</t>
  </si>
  <si>
    <t>Poznámka k položce:_x000d_
Nezbytné průzkumy a diagnostiky nutné pro řádné provedení a dokončení díla</t>
  </si>
  <si>
    <t>011603000</t>
  </si>
  <si>
    <t>Diagnostika komunikace</t>
  </si>
  <si>
    <t>-387100341</t>
  </si>
  <si>
    <t>https://podminky.urs.cz/item/CS_URS_2021_01/011603000</t>
  </si>
  <si>
    <t>Poznámka k položce:_x000d_
Pasportizace (včetně fotodokumentace) okolních komunikací, mostních objektů a objektů, které mohou být ovlivněny stavební činností zhotovitele</t>
  </si>
  <si>
    <t>6</t>
  </si>
  <si>
    <t>012002000</t>
  </si>
  <si>
    <t>Geodetické práce</t>
  </si>
  <si>
    <t>1771392784</t>
  </si>
  <si>
    <t>Poznámka k položce:_x000d_
geodetické vytyčení prostoru staveniště v terénu před zahájením stavebních prací (vytyčení hranic trvalého a dočasného záboru),_x000d__x000d_
dočasný zábor 22 ha_x000d__x000d_
Geodetické vytýčení hranice stavby, plochy zařízení staveniště, ploch sejmutí ornice dle závazného stanoviska vynětí ZPF, ploch mezideponií, atd.</t>
  </si>
  <si>
    <t>7</t>
  </si>
  <si>
    <t>012103000</t>
  </si>
  <si>
    <t>Geodetické práce před výstavbou</t>
  </si>
  <si>
    <t>2102286548</t>
  </si>
  <si>
    <t>Poznámka k položce:_x000d_
- vytyčení všech podzemních inženýrských sítí a zajištění jejich neporušení během stavby a jejich zpětné předání jejich správcům_x000d_
- zajištění šetření o podzemních sítích vč. zajištění nových vyjádření v případě, že před realizací pozbyly platnosti_x000d_
- vytýčení jednotlivých SO před zahájením stavebních prací</t>
  </si>
  <si>
    <t>8</t>
  </si>
  <si>
    <t>012303000</t>
  </si>
  <si>
    <t>Geodetické práce po výstavbě</t>
  </si>
  <si>
    <t>1379068666</t>
  </si>
  <si>
    <t>Poznámka k položce:_x000d_
geodetické zaměření skutečného provedení stavby vč. zákresu tras a objektů - předmětem je zaměření veškerých nadzemních i podzemních objektů, veškerých potrubních vedení._x000d__x000d_
Dokumentace geodetického zaměření skutečného stavu bude ověřena odpovědným geodetem.</t>
  </si>
  <si>
    <t>9</t>
  </si>
  <si>
    <t>012403000</t>
  </si>
  <si>
    <t>Kartografické práce</t>
  </si>
  <si>
    <t>-170069985</t>
  </si>
  <si>
    <t>Poznámka k položce:_x000d_
Vypracování geometrických plánů pro rozdělení pozemků a geometrických plánů skutečného provedení celé stavby, geometrické plány pro zřízení věcných břemen dle požadavků a zásad platné státní legislativy a dle požadavků Katastrálního úřadu. GP budou ověřeny odpověeným geodetem a potvrzeny Katastrálním úřadem.</t>
  </si>
  <si>
    <t>10</t>
  </si>
  <si>
    <t>013203000</t>
  </si>
  <si>
    <t>Dokumentace stavby bez rozlišení</t>
  </si>
  <si>
    <t>-1077647962</t>
  </si>
  <si>
    <t xml:space="preserve">Poznámka k položce:_x000d_
Aktualizace  povodňového plánu stavby dle §71 zákona č. 254/2001 Sb. včetně zajištění a projednání před zahájením stavebních prací._x000d_
Aktualizace havarijního plánu po dobu výstavby dle vyhl. č. 450/2010 Sb. se schválením příslušného úřadu před zahájením stavebních prací._x000d_
Vypracování plánu organizace výstavby dle požadavků SOD</t>
  </si>
  <si>
    <t>A6</t>
  </si>
  <si>
    <t>11</t>
  </si>
  <si>
    <t>013254000</t>
  </si>
  <si>
    <t>Dokumentace skutečného provedení stavby</t>
  </si>
  <si>
    <t>-547057694</t>
  </si>
  <si>
    <t>Poznámka k položce:_x000d_
Dokumentace skutečného provedení dle požadavků SOD na podkladě aktuální katastrální mapy</t>
  </si>
  <si>
    <t>12</t>
  </si>
  <si>
    <t>013294000</t>
  </si>
  <si>
    <t>Ostatní dokumentace</t>
  </si>
  <si>
    <t>664956051</t>
  </si>
  <si>
    <t>Poznámka k položce:_x000d_
Realizační a dílenské projektové dokumentace včetně všech potřebných posouzení, výpočtů, statického posouzení, detailů atd. (RDS)</t>
  </si>
  <si>
    <t>VRN2</t>
  </si>
  <si>
    <t>Příprava staveniště</t>
  </si>
  <si>
    <t>13</t>
  </si>
  <si>
    <t>021103000</t>
  </si>
  <si>
    <t>Příprava staveniště záchranné práce zabezpečení přírodních hodnot na místě</t>
  </si>
  <si>
    <t>-258866881</t>
  </si>
  <si>
    <t xml:space="preserve">Poznámka k položce:_x000d_
instalace protimigračních bariér, které zabrání průniku živočichů na staveniště, včetně slovení a transferu vodních živočichů odborně způsobilou osobou, v případě potřeby opakovaně </t>
  </si>
  <si>
    <t>A1</t>
  </si>
  <si>
    <t>VRN3</t>
  </si>
  <si>
    <t>Zařízení staveniště</t>
  </si>
  <si>
    <t>14</t>
  </si>
  <si>
    <t>030001000</t>
  </si>
  <si>
    <t>666985615</t>
  </si>
  <si>
    <t xml:space="preserve">Poznámka k položce:_x000d_
Zařízení stavenište - zřízení, provoz, odstranění (zajištění záboru potřebných ploch a úhrady za dočasný zábor - zpětné předání vlastníkům dotčených pozemků), zajištění dostatečné bezpečnosti stavby včetně zabezpečení veřejného provozu._x000d_
</t>
  </si>
  <si>
    <t>15</t>
  </si>
  <si>
    <t>031203000</t>
  </si>
  <si>
    <t>Terénní úpravy pro zařízení staveniště</t>
  </si>
  <si>
    <t>-1765196218</t>
  </si>
  <si>
    <t>https://podminky.urs.cz/item/CS_URS_2021_01/031203000</t>
  </si>
  <si>
    <t>PSC</t>
  </si>
  <si>
    <t xml:space="preserve">Poznámka k souboru cen:_x000d_
1. Více informací o volbě, obsahu a způsobu ocenění jednotlivých titulů viz Příloha 03 Zařízení staveniště. </t>
  </si>
  <si>
    <t>Poznámka k položce:_x000d_
pozemek ZS parc. č. 117/1 v k. ú. Vrbice nad Odrou v celkové výměře 7457 m2._x000d__x000d_
Sejmutí ornice v množství 2240 m3 a následná technická rekultivace (zkypření, sběr kamenů, zpětné ohumusování), vč. technologického postupu rekultivace.</t>
  </si>
  <si>
    <t>viz. příloha "Plán rekultivace půdy dočasně odňaté ze ZPF"</t>
  </si>
  <si>
    <t>16</t>
  </si>
  <si>
    <t>032103000</t>
  </si>
  <si>
    <t>Náklady na stavební buňky</t>
  </si>
  <si>
    <t>331299928</t>
  </si>
  <si>
    <t>Poznámka k položce:_x000d_
Kancelář pro TDS 2 osoby, cca 20m2 s vybavením základním nábytkem, tj. příslušný počet stolů a židlí a připojení k el. energii., zajištění přístupu k sociálnímu zařízení. Kanceláře budou uzamykatelné.</t>
  </si>
  <si>
    <t>17</t>
  </si>
  <si>
    <t>032403000</t>
  </si>
  <si>
    <t>Provizorní komunikace</t>
  </si>
  <si>
    <t>-302676457</t>
  </si>
  <si>
    <t>https://podminky.urs.cz/item/CS_URS_2021_01/032403000</t>
  </si>
  <si>
    <t>Poznámka k položce:_x000d_
Provedení, údržba a likvidace staveništních komunikací._x000d_
Provizorní panelová komunikace na objízdných trasách celkové délky 420 m.</t>
  </si>
  <si>
    <t>18</t>
  </si>
  <si>
    <t>034103000</t>
  </si>
  <si>
    <t>Oplocení staveniště</t>
  </si>
  <si>
    <t>M</t>
  </si>
  <si>
    <t>-372369744</t>
  </si>
  <si>
    <t>Poznámka k položce:_x000d_
dočasné oplocení staveniště pro zamezení vstupu výšky min. 1,8 m, po celém obvodu stavby u vybraných SO v zastavěném území. Položka zahrnuje zřízení, pronájem a demontáž dočasného oplocení</t>
  </si>
  <si>
    <t>A12</t>
  </si>
  <si>
    <t>328+94+1216</t>
  </si>
  <si>
    <t>B12</t>
  </si>
  <si>
    <t>"Celkem: "A12</t>
  </si>
  <si>
    <t>19</t>
  </si>
  <si>
    <t>034203000</t>
  </si>
  <si>
    <t>Opatření na ochranu pozemků sousedních se staveništěm</t>
  </si>
  <si>
    <t>1622736053</t>
  </si>
  <si>
    <t>Poznámka k položce:_x000d_
Provedení pasportizace stávajících nemovitostí (vč. pozemků) a jejich příslušenství, zajištění fotodokumentace stávajícího stavu přístupových komunikací v návaznosti na podmínky stav. povolení</t>
  </si>
  <si>
    <t>034503000</t>
  </si>
  <si>
    <t>Informační tabule na staveništi</t>
  </si>
  <si>
    <t>1980114939</t>
  </si>
  <si>
    <t>Poznámka k položce:_x000d_
Informační tabule_x000d_
Návrh tabule, před konečným vyhotovením informační tabule, musí být schválen objednatelem. Rozměr informační tabule po dobu stavby je 1800 x 900 mm._x000d_
Materiál tabulí: plast, pozadí tabulí: bílé, text: černý, loga Ministerstva zemědělství ČR a Povodí Odry, státní podnik: barevná._x000d_
Pamětní tabule_x000d_
Návrh tabule, před konečným vyhotovením pamětní tabule, musí být schválen objednatelem. Rozměr pamětní tabule po dokončení stavby je 1000 x 500 mm._x000d_
Materiál tabulí: plast, pozadí tabulí: bílé, text: černý, loga Ministerstva zemědělství ČR a Povodí Odry, státní podnik: barevná.</t>
  </si>
  <si>
    <t>A15</t>
  </si>
  <si>
    <t>21</t>
  </si>
  <si>
    <t>035103001</t>
  </si>
  <si>
    <t>Pronájem ploch</t>
  </si>
  <si>
    <t>M2</t>
  </si>
  <si>
    <t>88111821</t>
  </si>
  <si>
    <t>Poznámka k položce:_x000d_
zajištění potřebných záborů ploch pro stavbu, dočasné skládky vč. uvedení dočasně užívaných ploch do původního stavu a jejich protokolární předání vlastníkům (urovnání terénu, osetí travním semenem)_x000d_</t>
  </si>
  <si>
    <t>"plocha dočasncýh skládek</t>
  </si>
  <si>
    <t>15200+14300+6000+3000</t>
  </si>
  <si>
    <t>A16</t>
  </si>
  <si>
    <t>Součet</t>
  </si>
  <si>
    <t>VRN4</t>
  </si>
  <si>
    <t>Inženýrská činnost</t>
  </si>
  <si>
    <t>22</t>
  </si>
  <si>
    <t>041403000</t>
  </si>
  <si>
    <t>Koordinátor BOZP na staveništi</t>
  </si>
  <si>
    <t>1288540665</t>
  </si>
  <si>
    <t>https://podminky.urs.cz/item/CS_URS_2021_01/041403000</t>
  </si>
  <si>
    <t>Poznámka k položce:_x000d_
Součinnost při výkonu koordinátora bezpečnosti práce_x000d_
Součinnost při výkonu koordinátora bezpečnosti práce v rozsahu dle zákona č. 309/2006 Sb., zajištění dalších podmínek bezpečnosti a ochrany zdraví při práci a zajištění dodržování všech platných předpisů v oblasti bezpečnosti práce.</t>
  </si>
  <si>
    <t>23</t>
  </si>
  <si>
    <t>041903000</t>
  </si>
  <si>
    <t>Dozor jiné osoby</t>
  </si>
  <si>
    <t>-469574946</t>
  </si>
  <si>
    <t>https://podminky.urs.cz/item/CS_URS_2021_01/041903000</t>
  </si>
  <si>
    <t>Poznámka k položce:_x000d_
AO vodní stavby, AO dopravní stavby_x000d_
Zajištění funkce odpovědného geodeta po dobu realizace stavby_x000d__x000d_
Zajištění inženýrsko-geologického dohledu po dobu výstavby, funkce odpovědného geologa_x000d__x000d_
Výkon IG sledu stavby</t>
  </si>
  <si>
    <t>24</t>
  </si>
  <si>
    <t>042403000</t>
  </si>
  <si>
    <t>Vliv stavby na životní prostředí</t>
  </si>
  <si>
    <t>266574934</t>
  </si>
  <si>
    <t>Poznámka k položce:_x000d_
Opatření ochrany proti šíření prašnosti a nadměrného hluku_x000d__x000d_
Zajištění vedení průběžné evidence odpadů_x000d_
Kontrolní systém zjišťování úniku závadných látek, jejich likvidace atd.</t>
  </si>
  <si>
    <t>25</t>
  </si>
  <si>
    <t>042603000</t>
  </si>
  <si>
    <t>Plán zkoušek</t>
  </si>
  <si>
    <t>513191827</t>
  </si>
  <si>
    <t>Poznámka k položce:_x000d_
Kontrolní a zkušební plány stavebních dodávek</t>
  </si>
  <si>
    <t>26</t>
  </si>
  <si>
    <t>042703000</t>
  </si>
  <si>
    <t>Technologické postupy</t>
  </si>
  <si>
    <t>1036917130</t>
  </si>
  <si>
    <t>https://podminky.urs.cz/item/CS_URS_2021_01/042703000</t>
  </si>
  <si>
    <t>Poznámka k položce:_x000d_
Technologický postup provádění těžby v zemníku a pro sypání hráze_x000d_
Technologický postup provádění betonových konstrukcí_x000d_
Technologický postup provádění kamenných konstrukcí_x000d_
Technologický postup provádění zemních prací, výkopů, výlomů atd._x000d_
Technologický postup provádění komunikací_x000d_
Technologický postup provádění osevu a výsadeb a pro provádění jejich údržby, zejména s ohledem na konkrétní rostlinné druhy a klimatické podmínky_x000d_
Technologický postup provádění jílocementových stěn_x000d_
Technologický postup beranění a odstraňování štětovnic_x000d_
Technologický postup pokládky, obsypů a hutnění kanalizačního potrubí,_x000d_
Technologický postup provádění všech dalších typů prací, konstrukcí a čiností</t>
  </si>
  <si>
    <t>27</t>
  </si>
  <si>
    <t>042903000</t>
  </si>
  <si>
    <t>Ostatní posudky</t>
  </si>
  <si>
    <t>-371860153</t>
  </si>
  <si>
    <t>https://podminky.urs.cz/item/CS_URS_2021_01/042903000</t>
  </si>
  <si>
    <t>Poznámka k položce:_x000d_
Detailní fotodokumentace postupu prací, konstrukcí (zejména zakrývaných), včetně třídění a popisu fotografií dle pokynů SOD_x000d_
Fotografie stavby z dronu dle pokynů SOD</t>
  </si>
  <si>
    <t>28</t>
  </si>
  <si>
    <t>043103000</t>
  </si>
  <si>
    <t>Zkoušky bez rozlišení</t>
  </si>
  <si>
    <t>1596520424</t>
  </si>
  <si>
    <t>Poznámka k položce:_x000d_
Laboratorní zkoušky zemin, betonů atd._x000d_
kontrolní měření kvality prací v rozsahu projektem předepsaných a dalších potřebných zkoušek prováděných prostřednictvím akrditovaných zkušeben_x000d_
Zatěžovací zkoušky mostních objetků</t>
  </si>
  <si>
    <t>29</t>
  </si>
  <si>
    <t>043144000</t>
  </si>
  <si>
    <t>Zkoušky těsnosti</t>
  </si>
  <si>
    <t>-75935519</t>
  </si>
  <si>
    <t>https://podminky.urs.cz/item/CS_URS_2021_01/043144000</t>
  </si>
  <si>
    <t>Poznámka k položce:_x000d_
Zkoušky vodotěsnosti trubních úseků vč. šachet</t>
  </si>
  <si>
    <t>30</t>
  </si>
  <si>
    <t>043154000</t>
  </si>
  <si>
    <t>Zkoušky hutnicí</t>
  </si>
  <si>
    <t>-1317935550</t>
  </si>
  <si>
    <t>https://podminky.urs.cz/item/CS_URS_2021_01/043154000</t>
  </si>
  <si>
    <t>Poznámka k položce:_x000d_
Provedení hutnicího pokusu pro sypání hráze_x000d_
Projekt a provedení hutnicího pokusu pro násyp hráze v blízkosti ŽB objektů a v běžném úseku hráze pro všechny typy použitých zemin a pro všechny typy použité hutnicí techniky.</t>
  </si>
  <si>
    <t>31</t>
  </si>
  <si>
    <t>043203001</t>
  </si>
  <si>
    <t>Elektronický stavební deník</t>
  </si>
  <si>
    <t>993899018</t>
  </si>
  <si>
    <t>https://podminky.urs.cz/item/CS_URS_2021_01/043203001</t>
  </si>
  <si>
    <t>Poznámka k položce:_x000d_
Vedení elektronického stavebního delníku dle platné legislativy a SOD;_x000d_
náklady na zajištění, školení, vedení, archivaci dle SOD</t>
  </si>
  <si>
    <t>32</t>
  </si>
  <si>
    <t>043203002</t>
  </si>
  <si>
    <t>Monitoring celkem</t>
  </si>
  <si>
    <t>-736416347</t>
  </si>
  <si>
    <t>Poznámka k položce:_x000d_
statické posouzení vybraných nemovitostí, které mohou být ovlivněné výstavbou a průběžné sledování jejich stavu po celou dobu výstavby</t>
  </si>
  <si>
    <t>33</t>
  </si>
  <si>
    <t>045303000</t>
  </si>
  <si>
    <t>Koordinační činnost</t>
  </si>
  <si>
    <t>932500697</t>
  </si>
  <si>
    <t>https://podminky.urs.cz/item/CS_URS_2021_01/045303000</t>
  </si>
  <si>
    <t>Poznámka k položce:_x000d_
Prokazatelné oznámení zahájení prací dotčeným orgánům a organizacím a vlastníkům nemovitostí</t>
  </si>
  <si>
    <t>34</t>
  </si>
  <si>
    <t>049303000</t>
  </si>
  <si>
    <t>Náklady vzniklé v souvislosti s předáním stavby</t>
  </si>
  <si>
    <t>5544922</t>
  </si>
  <si>
    <t>https://podminky.urs.cz/item/CS_URS_2021_01/049303000</t>
  </si>
  <si>
    <t>Poznámka k položce:_x000d_
Náklady na řádné předání díla nebo jeho části objednateli včetně všech dokladů a náležitostí umožňujících získání kolaudačního souhlasu</t>
  </si>
  <si>
    <t>VRN5</t>
  </si>
  <si>
    <t>Finanční náklady</t>
  </si>
  <si>
    <t>35</t>
  </si>
  <si>
    <t>051303000</t>
  </si>
  <si>
    <t>Pojištění stavby</t>
  </si>
  <si>
    <t>-38907209</t>
  </si>
  <si>
    <t>https://podminky.urs.cz/item/CS_URS_2021_01/051303000</t>
  </si>
  <si>
    <t>VRN6</t>
  </si>
  <si>
    <t>Územní vlivy</t>
  </si>
  <si>
    <t>36</t>
  </si>
  <si>
    <t>062002000</t>
  </si>
  <si>
    <t>Ztížené dopravní podmínky</t>
  </si>
  <si>
    <t>1463921989</t>
  </si>
  <si>
    <t>Poznámka k položce:_x000d_
- ztížené podmínky z důvodu pohybu mechanizace a osob v zastavěném území v návaznosti na podmínky stav. povolení_x000d_
- ztížené podmínky omezením pohybu mechanizace v blízkosti inženýrských sítí_x000d_
- ztížené podmínky omezenými přístupovými cestami pro mechanizaci do koryta toku (omezená únosnost stávajících mostků na místních komunikací)_x000d_
- udržování stavbou dotčených veřejných komunikací sjízdných a v čistotě a jejich uvedení do původního stavu</t>
  </si>
  <si>
    <t>37</t>
  </si>
  <si>
    <t>064203000</t>
  </si>
  <si>
    <t>Práce se škodlivými materiály</t>
  </si>
  <si>
    <t>1023301088</t>
  </si>
  <si>
    <t>https://podminky.urs.cz/item/CS_URS_2021_01/064203000</t>
  </si>
  <si>
    <t>Poznámka k položce:_x000d_
Kontrolní systém pro zjišťování případného úniku závadných látek na staveništi vč. opatření při úniku závadných látek</t>
  </si>
  <si>
    <t>VRN7</t>
  </si>
  <si>
    <t>Provozní vlivy</t>
  </si>
  <si>
    <t>38</t>
  </si>
  <si>
    <t>072103011</t>
  </si>
  <si>
    <t>Zajištění DIO komunikace II. a III. třídy - jednoduché el. vedení</t>
  </si>
  <si>
    <t>1896965842</t>
  </si>
  <si>
    <t>Poznámka k položce:_x000d_
Zajištění dočasného dopravního značení, včetne projednání a následné odstranění + osazení výstažných cedulí, povolení k zásahům do komunikací a veřejných ploch včetně úhrady vyměřených poplatků; souhlasu (rozhodnutí) ke zvláštnímu užívání veřejného prostranství a komunikací dle platných předpisů; přístupových komunikací ke staveništi včetně jejich údržby po dobu stavby; zabezpečení dočasného dopravního značení dle platných právních předpisů; zřízení a projednání potřebných ploch pro zařízení staveniště, skládky materiálu, mezideponie, apod. K uvedeným činnostem zajistí zhotovitel potvrzené protokoly.</t>
  </si>
  <si>
    <t>A23</t>
  </si>
  <si>
    <t>39</t>
  </si>
  <si>
    <t>074002000</t>
  </si>
  <si>
    <t>Železniční a městský kolejový provoz</t>
  </si>
  <si>
    <t>-1016582841</t>
  </si>
  <si>
    <t>https://podminky.urs.cz/item/CS_URS_2021_01/074002000</t>
  </si>
  <si>
    <t>Poznámka k položce:_x000d_
Ztížené podmínky prací v blízkosti železničního tělesa_x000d_
Zajištění případného dočasného omezení kolejové dopravy u navázání SO 01.1 na drážní těleso, včetne projednání a následné odstranění + osazení výstažných cedulí, povolení k zásahům do drážního tělesa včetně úhrady vyměřených poplatkůí dle platných předpisů.</t>
  </si>
  <si>
    <t>40</t>
  </si>
  <si>
    <t>076103001</t>
  </si>
  <si>
    <t>Křížení el. vedení s vedením - projednání omezení</t>
  </si>
  <si>
    <t>-91608147</t>
  </si>
  <si>
    <t>https://podminky.urs.cz/item/CS_URS_2021_01/076103001</t>
  </si>
  <si>
    <t>Poznámka k položce:_x000d_
Vypínání vzdušných el. vedení při práci pod nimi, zajištění výluk a náhradního zásobování, související s realizací a propojením inženýrských sítí, úhrada poplatků za připojení elektrického vedení na základní síť apod.</t>
  </si>
  <si>
    <t>VRN9</t>
  </si>
  <si>
    <t>Ostatní náklady</t>
  </si>
  <si>
    <t>41</t>
  </si>
  <si>
    <t>091003000</t>
  </si>
  <si>
    <t>Ostatní náklady bez rozlišení</t>
  </si>
  <si>
    <t>-534932754</t>
  </si>
  <si>
    <t>https://podminky.urs.cz/item/CS_URS_2021_01/091003000</t>
  </si>
  <si>
    <t>Poznámka k položce:_x000d_
Uvedení dočasně užívaných ploch do původního stavu a jejich protokolární předání vlastníkům (potvrzení podpisem vlastníka)</t>
  </si>
  <si>
    <t>094103000</t>
  </si>
  <si>
    <t>Náklady na plánované zajištění zimních opatření</t>
  </si>
  <si>
    <t>-1523008022</t>
  </si>
  <si>
    <t>https://podminky.urs.cz/item/CS_URS_2021_01/094103000</t>
  </si>
  <si>
    <t>SSO 01 - PB OCHRANNÁ HRÁZ NA ODŘE</t>
  </si>
  <si>
    <t>Soupis:</t>
  </si>
  <si>
    <t>SO-01.01 - Ochranná hráz</t>
  </si>
  <si>
    <t>Bohumín-Pudlov</t>
  </si>
  <si>
    <t>Povodí Odry s.p.</t>
  </si>
  <si>
    <t xml:space="preserve">HYCOPROJEKT, a.s. </t>
  </si>
  <si>
    <t>Ing.R.Krčmárik</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</si>
  <si>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</si>
  <si>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</si>
  <si>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</si>
  <si>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</si>
  <si>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</si>
  <si>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</si>
  <si>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</si>
  <si>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998 - Přesun hmot</t>
  </si>
  <si>
    <t>PSV - Práce a dodávky PSV</t>
  </si>
  <si>
    <t xml:space="preserve">    767 - Konstrukce zámečnické</t>
  </si>
  <si>
    <t>HSV</t>
  </si>
  <si>
    <t>Práce a dodávky HSV</t>
  </si>
  <si>
    <t>Zemní práce</t>
  </si>
  <si>
    <t>121151125</t>
  </si>
  <si>
    <t>Sejmutí ornice nebo lesní půdy s vodorovným přemístěním na hromady v místě upotřebení nebo na dočasné či trvalé skládky se složením, na vzdálenost přes 100 do 250 m</t>
  </si>
  <si>
    <t>m2</t>
  </si>
  <si>
    <t>-1690177123</t>
  </si>
  <si>
    <t>https://podminky.urs.cz/item/CS_URS_2021_01/121151125</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</si>
  <si>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</si>
  <si>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 xml:space="preserve">Poznámka k položce:_x000d_
Poznámka k položke:_x000d_
 60947m2x0.3m		_x000d_
"viz. Kubaturovy_list_SO_01_01		_x000d_
</t>
  </si>
  <si>
    <t>60947</t>
  </si>
  <si>
    <t>122251107</t>
  </si>
  <si>
    <t>Odkopávky a prokopávky nezapažené s přehozením výkopku na vzdálenost do 3 m nebo s naložením na dopravní prostředek v hornině tř. 3 přes 5 000 m3</t>
  </si>
  <si>
    <t>m3</t>
  </si>
  <si>
    <t>1071484125</t>
  </si>
  <si>
    <t>https://podminky.urs.cz/item/CS_URS_2021_01/122251107</t>
  </si>
  <si>
    <t xml:space="preserve">Poznámka k souboru cen:_x000d_
1. V cenách jsou započteny i náklady na přehození výkopku na vzdálenost do 3 m nebo naložení na dopravní prostředek. </t>
  </si>
  <si>
    <t>Poznámka k položce:_x000d_
Poznámka k položke:_x000d_
Výkop odečten z kubatúrového hárku SO_01_01	10 507,000m3_x000d_
Propustek v km 1,231 13 - 1,247 18, Výkop trouba 5.2m2x17.6m=92,000_x000d_
Propustek v km 1,231 13 - 1,247 18,Výkop čelá (2.8mx7m)+(4mx8m)	=52,000_x000d_
"viz. Kubaturový list _SO_01_01, Příl. 9		_x000d_
"Celkem:	=10 651m3</t>
  </si>
  <si>
    <t>10651</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</si>
  <si>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</si>
  <si>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</si>
  <si>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-1936886362</t>
  </si>
  <si>
    <t>https://podminky.urs.cz/item/CS_URS_2021_01/162751117</t>
  </si>
  <si>
    <t>Poznámka k položce:_x000d_
ZPF přebytek ornice bez meziskládky: 7 500_x000d_
ZPF přebytek ornice meziskládka: 2300*2</t>
  </si>
  <si>
    <t>12100</t>
  </si>
  <si>
    <t>171151103</t>
  </si>
  <si>
    <t>Uložení netříděných sypanin z hornin tř. 1 až 4 do zemních hrází pro jakoukoliv šířku koruny přehradních a jiných vodních nádrží se zhutněním do 100 % PS - koef. C s příměsí jílové hlíny přes 20 do 50 % objemu</t>
  </si>
  <si>
    <t>-1553872738</t>
  </si>
  <si>
    <t>https://podminky.urs.cz/item/CS_URS_2021_01/171151103</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</si>
  <si>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4. V cenách není započteno hutnění boků násypů. Toto hutnění se oceňuje cenami souboru cen 171 15-11 Hutnění boků násypů z hornin soudržných a sypkých. </t>
  </si>
  <si>
    <t>Poznámka k položce:_x000d_
Poznámka k položke:_x000d_
" viz. Kubaturový list _SO_01_01,		_x000d_
"Celkem:		68 278</t>
  </si>
  <si>
    <t>68278</t>
  </si>
  <si>
    <t>583312020r1</t>
  </si>
  <si>
    <t>zemina vhodná do hrází, včetně dovozu a natěžení</t>
  </si>
  <si>
    <t>936826947</t>
  </si>
  <si>
    <t xml:space="preserve">Poznámka k položce:_x000d_
zemina vhodná do hrází 10651-(68278+7348+2816+(52367*0.15)) = -75646m3 pořeba; využití vhodné zeminy z výkopů_x000d_;_x000d_
množství po přehutnění_x000d_
</t>
  </si>
  <si>
    <t>75646</t>
  </si>
  <si>
    <t>174101101</t>
  </si>
  <si>
    <t>Zásyp sypaninou z jakékoliv horniny s uložením výkopku ve vrstvách se zhutněním jam, šachet, rýh nebo kolem objektů v těchto vykopávkách</t>
  </si>
  <si>
    <t>-2135706466</t>
  </si>
  <si>
    <t>https://podminky.urs.cz/item/CS_URS_2021_01/174101101</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</si>
  <si>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</si>
  <si>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 xml:space="preserve">Poznámka k položce:_x000d_
Poznámka k položke:_x000d_
Odečteno z kubatúrového hárku /Z/ SO_01_01=7 348,000_x000d_
"viz. VV_SO_01_01		_x000d_
</t>
  </si>
  <si>
    <t>7348</t>
  </si>
  <si>
    <t>174201101</t>
  </si>
  <si>
    <t>Zásyp sypaninou z jakékoliv horniny s uložením výkopku ve vrstvách bez zhutnění jam, šachet, rýh nebo kolem objektů v těchto vykopávkách</t>
  </si>
  <si>
    <t>918537634</t>
  </si>
  <si>
    <t>https://podminky.urs.cz/item/CS_URS_2021_01/174201101</t>
  </si>
  <si>
    <t xml:space="preserve">Poznámka k položce:_x000d_
Poznámka k položke:_x000d_
Odečteno z kubatúrového hárku /ZZ/ SO_01_01=2 816,000_x000d_
" viz. Kubaturový list _SO_01_01,		_x000d_
</t>
  </si>
  <si>
    <t>2816</t>
  </si>
  <si>
    <t>162351104</t>
  </si>
  <si>
    <t>Vodorovné přemístění výkopku nebo sypaniny po suchu na obvyklém dopravním prostředku, bez naložení výkopku, avšak se složením bez rozhrnutí z horniny tř. 1 až 4 na vzdálenost přes 500 do 1 000 m</t>
  </si>
  <si>
    <t>-1421195017</t>
  </si>
  <si>
    <t>https://podminky.urs.cz/item/CS_URS_2021_01/162351104</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</si>
  <si>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</si>
  <si>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Poznámka k položce:_x000d_
(18284+10651)*2		_x000d__x000d_
ZPF přebytek ornice: -9800</t>
  </si>
  <si>
    <t>(18284+10651)*2</t>
  </si>
  <si>
    <t>-9800</t>
  </si>
  <si>
    <t>171201201</t>
  </si>
  <si>
    <t>Uložení sypaniny na skládky</t>
  </si>
  <si>
    <t>1384516790</t>
  </si>
  <si>
    <t>https://podminky.urs.cz/item/CS_URS_2021_01/171201201</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</si>
  <si>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</si>
  <si>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Poznámka k položce:_x000d_
18284+10651	_x000d__x000d_
"Celkem:28935_x000d__x000d_
ZPF přebytek ornice: -7500</t>
  </si>
  <si>
    <t>18284+10651</t>
  </si>
  <si>
    <t>-7500</t>
  </si>
  <si>
    <t>167151111</t>
  </si>
  <si>
    <t>Nakládání, skládání a překládání neulehlého výkopku nebo sypaniny nakládání, množství přes 100 m3, z hornin tř. 1 až 4</t>
  </si>
  <si>
    <t>2077660815</t>
  </si>
  <si>
    <t>https://podminky.urs.cz/item/CS_URS_2021_01/167151111</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</si>
  <si>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</si>
  <si>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Poznámka k položce:_x000d_
18284+10651 _x000d_
"Celkem:28935</t>
  </si>
  <si>
    <t xml:space="preserve">18284+10651 </t>
  </si>
  <si>
    <t>181451121</t>
  </si>
  <si>
    <t>Založení trávníku výsevem lučního v rovině nebo na svahu do 1:5</t>
  </si>
  <si>
    <t>-98888841</t>
  </si>
  <si>
    <t>https://podminky.urs.cz/item/CS_URS_2021_01/181451121</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</si>
  <si>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</si>
  <si>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Poznámka k položce:_x000d_
Poznámka k položke:_x000d_
"viz. Kubaturový_list_SO_01_01</t>
  </si>
  <si>
    <t>18973</t>
  </si>
  <si>
    <t>00572410</t>
  </si>
  <si>
    <t>osiva pícnin směsi travní balení obvykle 25 kg parková</t>
  </si>
  <si>
    <t>kg</t>
  </si>
  <si>
    <t>169856820</t>
  </si>
  <si>
    <t>284,6</t>
  </si>
  <si>
    <t>181451123</t>
  </si>
  <si>
    <t>Založení trávníku výsevem lučního na svahu přes 1:2 do 1:1</t>
  </si>
  <si>
    <t>608188748</t>
  </si>
  <si>
    <t>https://podminky.urs.cz/item/CS_URS_2021_01/181451123</t>
  </si>
  <si>
    <t xml:space="preserve">Poznámka k položce:_x000d_
Poznámka k položke:_x000d_
"viz. Kubaturový_list_SO_01_01		_x000d_
</t>
  </si>
  <si>
    <t>33712,</t>
  </si>
  <si>
    <t>1464892979</t>
  </si>
  <si>
    <t>505,7</t>
  </si>
  <si>
    <t>181951111</t>
  </si>
  <si>
    <t>Úprava pláně vyrovnáním výškových rozdílů (1) v zářezech, (2) na násypech Konkretizace: Úprava pláně na násypech v hornině tř. 1 až 4 bez zhutnění</t>
  </si>
  <si>
    <t>-2084096436</t>
  </si>
  <si>
    <t>https://podminky.urs.cz/item/CS_URS_2021_01/181951111</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</si>
  <si>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</si>
  <si>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8715</t>
  </si>
  <si>
    <t>181951112</t>
  </si>
  <si>
    <t>Úprava pláně vyrovnáním výškových rozdílů (1) v zářezech, (2) na násypech Konkretizace: Úprava pláně na násypech v hornině tř. 1 až 4 se zhutněním</t>
  </si>
  <si>
    <t>-307429371</t>
  </si>
  <si>
    <t>https://podminky.urs.cz/item/CS_URS_2021_01/181951112</t>
  </si>
  <si>
    <t>52367</t>
  </si>
  <si>
    <t>181351113</t>
  </si>
  <si>
    <t>Rozprostření a urovnání ornice v rovině nebo ve svahu sklonu do 1:5 při souvislé ploše přes 500 m2, tl. vrstvy přes 150 do 200 mm</t>
  </si>
  <si>
    <t>329685098</t>
  </si>
  <si>
    <t>https://podminky.urs.cz/item/CS_URS_2021_01/181351113</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</si>
  <si>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</si>
  <si>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Poznámka k položce:_x000d_
18973+33712_x000d__x000d_
"Celkem:52685_x000d_
_x000d_rozprostření přebytku ornice: 44600</t>
  </si>
  <si>
    <t>18973+33712</t>
  </si>
  <si>
    <t>44600</t>
  </si>
  <si>
    <t>182151111</t>
  </si>
  <si>
    <t>Svahování trvalých svahů do projektovaných profilů s potřebným přemístěním výkopku při svahování v zářezech v hornině tř. 1 až 4</t>
  </si>
  <si>
    <t>-641318890</t>
  </si>
  <si>
    <t>https://podminky.urs.cz/item/CS_URS_2021_01/182151111</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</si>
  <si>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</si>
  <si>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Poznámka k položce:_x000d_
Svahování výkopu hráze - viz kubatúrový hárek SO_01_01	m2	8422_x000d__x000d_
Propustek v km 1,231 13 - 1,247 18, Svahování výkopu 4,4 mx17.5 m	m2	77_x000d__x000d_
"viz. Kubaturový_list_SO_01_01, přil. č.9		_x000d__x000d_
"Celkem:8499</t>
  </si>
  <si>
    <t>8499</t>
  </si>
  <si>
    <t>182251101</t>
  </si>
  <si>
    <t>Svahování trvalých svahů do projektovaných profilů s potřebným přemístěním výkopku při svahování násypů v jakékoliv hornině</t>
  </si>
  <si>
    <t>1705297432</t>
  </si>
  <si>
    <t>https://podminky.urs.cz/item/CS_URS_2021_01/182251101</t>
  </si>
  <si>
    <t>30469</t>
  </si>
  <si>
    <t>Zakládání</t>
  </si>
  <si>
    <t>262111111R</t>
  </si>
  <si>
    <t>Tenká těsnící podzemní stěna s jílocementovou výplní tloušťky do 200 mm, hloubky stěny od 0 do 10 m, vč. vodících zídek,výplňového materiálu vč. souvisejících prací
(760+760+240+540+3110 m2) x 0,2m = 1082m3</t>
  </si>
  <si>
    <t>1860521961</t>
  </si>
  <si>
    <t>Poznámka k položce:_x000d_
Poznámka k položke:_x000d_
"Tenká těsnící podzemní stěna s jílocementovou výplní tloušťky do 200 mm, hloubky stěny od 0 do 10 m, vč. vodících zídek,výplňového materiálu vč. souvisejících prací
(760+760+240+540+3110 m2) x 0,2m = 1082m3"		_x000d_
"viz. Příl. č.3		_x000d_
"Celkem:		5410</t>
  </si>
  <si>
    <t>Svislé a kompletní konstrukce</t>
  </si>
  <si>
    <t>321321116</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</si>
  <si>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C 30/37 XF3</t>
  </si>
  <si>
    <t>-384857236</t>
  </si>
  <si>
    <t>https://podminky.urs.cz/item/CS_URS_2021_01/321321116</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</si>
  <si>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</si>
  <si>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 xml:space="preserve">Poznámka k položce:_x000d_
Poznámka k položke:_x000d_
Propustek v km 1,231 13 - 1,247 18,  čelo propustku (2,1x6.5)+(2,1x5.5)=25_x000d_
Kontrolní nivelačná značka 1.15x10=11,5_x000d_
"viz. Príl. č.9, Příl. Č. 12		_x000d_
"Celkem:	38m3</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</si>
  <si>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</si>
  <si>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</si>
  <si>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1557849357</t>
  </si>
  <si>
    <t>https://podminky.urs.cz/item/CS_URS_2021_01/321351010</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</si>
  <si>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</si>
  <si>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 xml:space="preserve">Poznámka k položce:_x000d_
Poznámka k položke:_x000d_
Propustek v km 1,231 13 - 1,247 18, bednění  (2.75mx5.5m)+(2.4mx5.5m)+4.2m2 + (2.75mx6.5m)+(2.4mx6.5m)+4.2m2 + (1.1mx16m)x2		_x000d_
"viz. Príl. č.9		_x000d_
"Celkem:		110</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</si>
  <si>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</si>
  <si>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</si>
  <si>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1714524845</t>
  </si>
  <si>
    <t>https://podminky.urs.cz/item/CS_URS_2021_01/321352010</t>
  </si>
  <si>
    <t>Poznámka k položce:_x000d_
Poznámka k položke:_x000d_
"viz. Príl. č.9		_x000d_
"Celkem:		110</t>
  </si>
  <si>
    <t>321366111</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</si>
  <si>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</si>
  <si>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t</t>
  </si>
  <si>
    <t>2124186385</t>
  </si>
  <si>
    <t>https://podminky.urs.cz/item/CS_URS_2021_01/321366111</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</si>
  <si>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</si>
  <si>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Poznámka k položce:_x000d_
Poznámka k položke:_x000d_
Propustek v km 1,231 13 - 1,247 18 vtokové čelo	t	0,563_x000d_
Propustek v km 1,231 13 - 1,247 18, výtokové čelo	t	0,637_x000d_
"viz. Příl. 10 , 11 výkresy výstuží		_x000d_
"Celkem:		1300</t>
  </si>
  <si>
    <t>Vodorovné konstrukce</t>
  </si>
  <si>
    <t>451571112</t>
  </si>
  <si>
    <t>Lože pod dlažby ze štěrkopísků, tl. vrstvy přes 100 do 150 mm</t>
  </si>
  <si>
    <t>804130031</t>
  </si>
  <si>
    <t>https://podminky.urs.cz/item/CS_URS_2021_01/451571112</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</si>
  <si>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</si>
  <si>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Poznámka k položce:_x000d_
Poznámka k položke:_x000d_
"viz. Kubaturový_hárek_SO_01_01		_x000d_
"Celkem:		2500</t>
  </si>
  <si>
    <t>452111141</t>
  </si>
  <si>
    <t>Osazení betonových dílců pražců pod potrubí v otevřeném výkopu, průřezové plochy přes 75000 mm2</t>
  </si>
  <si>
    <t>kus</t>
  </si>
  <si>
    <t>1151654584</t>
  </si>
  <si>
    <t>https://podminky.urs.cz/item/CS_URS_2021_01/452111141</t>
  </si>
  <si>
    <t xml:space="preserve">Poznámka k souboru cen:_x000d_
1. V cenách nejsou započteny náklady na dodávku betonových výrobků; tyto se oceňují ve specifikaci. </t>
  </si>
  <si>
    <t>59223734</t>
  </si>
  <si>
    <t>podkladek pod trouby betonové/ŽB DN 600-800</t>
  </si>
  <si>
    <t>505955742</t>
  </si>
  <si>
    <t>452312131</t>
  </si>
  <si>
    <t>Podkladní a zajišťovací konstrukce z betonu (1) prostého, (2) železového v otevřeném výkopu sedlové lože pod potrubí z betonu tř. C 12/15</t>
  </si>
  <si>
    <t>-1865119254</t>
  </si>
  <si>
    <t>https://podminky.urs.cz/item/CS_URS_2021_01/452312131</t>
  </si>
  <si>
    <t xml:space="preserve">Poznámka k souboru cen:_x000d_
1. Ceny -1131 až -1181 a -1192 lze použít i pro ochrannou vrstvu pod železobetonové konstrukce. 2. Ceny -2131 až -2181 a -2192 jsou určeny pro jakékoliv úkosy sedel. </t>
  </si>
  <si>
    <t xml:space="preserve">Poznámka k položce:_x000d_
Poznámka k položke:_x000d_
Propustek v km 1,231 13 - 1,247 18, beton C12/15  (6.7mx1.3mx0.15)+(5.7mx1.3mx0.15m)+( 0.8 m2x16m)		_x000d_
"viz. Príl. č.9		_x000d_
"Celkem:		15000</t>
  </si>
  <si>
    <t>457971122</t>
  </si>
  <si>
    <t>Zřízení vrstvy z geotextilie s přesahem bez připevnění k podkladu, s potřebným dočasným zatěžováním včetně zakotvení okraje o sklonu přes 1:5 do 1:1,5, šířky geotextilie přes 3 do 7,5 m</t>
  </si>
  <si>
    <t>-1025876281</t>
  </si>
  <si>
    <t>https://podminky.urs.cz/item/CS_URS_2021_01/457971122</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</si>
  <si>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</si>
  <si>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 xml:space="preserve">Poznámka k položce:_x000d_
Geotextilie pod zpevněnou část koruny hráze 4m x 1829m=7316_x000d__x000d_
Geotextilie pod zpevněnou část sjezdu  37m x4m =148_x000d__x000d_
Přechod přes lávku přes orlovskou Stružku navazující na ul. Dukelskou	é=140_x000d__x000d_
"viz. Příl č.2, Příl č.7		_x000d__x000d_
"Celkem:7604</t>
  </si>
  <si>
    <t>7604</t>
  </si>
  <si>
    <t>69311031</t>
  </si>
  <si>
    <t>geotextilie geotextilie netkané ( vlna, viskóza, syntetika) barva pestrá použití: jako separační a oddělovací vrstva šíře max. 400 cm 300g/m2</t>
  </si>
  <si>
    <t>100395269</t>
  </si>
  <si>
    <t>7604*1,1</t>
  </si>
  <si>
    <t>464531111</t>
  </si>
  <si>
    <t>Pohoz dna nebo svahů jakékoliv tloušťky z hrubého drceného kameniva, z terénu, frakce 32 - 63 mm</t>
  </si>
  <si>
    <t>-1539357753</t>
  </si>
  <si>
    <t>https://podminky.urs.cz/item/CS_URS_2021_01/464531111</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</si>
  <si>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</si>
  <si>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 xml:space="preserve">Poznámka k položce:_x000d_
Zpevnění koruny hráze drcené kamenivo fr. 0/32 mm tl. 0,30 m se zavibrováním jemné frakce  ( ZKH) 3,5m x 1829m x 0,3 m=1920_x000d__x000d_
Zjezd z hráze na obratiště km 2,742 64 š. 4,0 m x délka 37 m, sklon 8% drcené kamenivo fr. 0/32 mm tl.  X 0,30 m se zavibrováním jemné frakce 148X0.3=44_x000d__x000d_
Zpevnění výjezdu a sjezdu z hráze drcené kamenivo fr. 0/32 mm tl. 0,30 m se zavibrováním jemné frakce ( ZKH) 140m2x0.3m=	m3	42_x000d__x000d_
"viz. Příl č.2, Příl č.7		_x000d__x000d_
"Celkem:2006m3</t>
  </si>
  <si>
    <t>2006</t>
  </si>
  <si>
    <t>Trubní vedení</t>
  </si>
  <si>
    <t>822442112</t>
  </si>
  <si>
    <t>Montáž potrubí z trub železobetonových typu ŽB v otevřeném výkopu ve sklonu do 20 % těsněných pryžovými kroužky DN 600</t>
  </si>
  <si>
    <t>m</t>
  </si>
  <si>
    <t>1441381128</t>
  </si>
  <si>
    <t>https://podminky.urs.cz/item/CS_URS_2021_01/822442112</t>
  </si>
  <si>
    <t>Poznámka k položce:_x000d_
Poznámka k položke:_x000d_
_x000d_
"viz. Příl. Č.9		_x000d_
"Celkem:		18</t>
  </si>
  <si>
    <t>59222001</t>
  </si>
  <si>
    <t>trouby pro splaškové odpadní vody železobetonové trouby hrdlové přímé s integrovaným těsněním</t>
  </si>
  <si>
    <t>-858072792</t>
  </si>
  <si>
    <t>871355221</t>
  </si>
  <si>
    <t>Montáž potrubí z kanalizačních trub z plastů z tvrdého PVC těsněných gumovým kroužkem v otevřeném výkopu ve sklonu do 20 % DN 200</t>
  </si>
  <si>
    <t>751787880</t>
  </si>
  <si>
    <t>https://podminky.urs.cz/item/CS_URS_2021_01/871355221</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</si>
  <si>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</si>
  <si>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Poznámka k položce:_x000d_
Poznámka k položke:_x000d_
 kontrolní nevelační značka 0.5x10 m		_x000d_
"viz. Příl. Č.12		_x000d_
"Celkem:		5</t>
  </si>
  <si>
    <t>871375221</t>
  </si>
  <si>
    <t>Montáž kanalizačního potrubí z plastů z tvrdého PVC těsněných gumovým kroužkem v otevřeném výkopu ve sklonu do 20 % DN 315</t>
  </si>
  <si>
    <t>73498925</t>
  </si>
  <si>
    <t>https://podminky.urs.cz/item/CS_URS_2021_01/871375221</t>
  </si>
  <si>
    <t>Poznámka k položce:_x000d_
Poznámka k položke:_x000d_
 kontrolní nevelační značka 0.45x10 m		_x000d_
"viz. Příl. Č.12		_x000d_
"Celkem:		4,5</t>
  </si>
  <si>
    <t>899401113</t>
  </si>
  <si>
    <t>Osazení poklopů litinových hydrantových, kontrolní nivelční značka litinový poklop - hydrantový 360x260x313 mm - vodotěsný 10 ks</t>
  </si>
  <si>
    <t>-938422848</t>
  </si>
  <si>
    <t>https://podminky.urs.cz/item/CS_URS_2021_01/899401113</t>
  </si>
  <si>
    <t xml:space="preserve">Poznámka k souboru cen:_x000d_
1. V cenách osazení poklopů jsou započteny i náklady na jejich podezdění. 2. V cenách nejsou započteny náklady na dodání poklopů; tyto se oceňují ve specifikaci. Ztratné se nestanoví. </t>
  </si>
  <si>
    <t>Poznámka k položce:_x000d_
Poznámka k položke:_x000d_
"viz. Příl. Č.12		_x000d_
"Celkem:		10</t>
  </si>
  <si>
    <t>42291452</t>
  </si>
  <si>
    <t>Dodávka-poklop litinový - hydrantový DN 80</t>
  </si>
  <si>
    <t>3443407</t>
  </si>
  <si>
    <t>Poznámka k položce:_x000d_
Poznámka k položke:_x000d_
Dodávka-poklop litinový - hydrantový DN 80, kontrolní nivelční značka litinový poklop - hydrantový 360x260x313 mm - vodotěsný 10 ks</t>
  </si>
  <si>
    <t>Ostatní konstrukce a práce, bourání</t>
  </si>
  <si>
    <t>935111311</t>
  </si>
  <si>
    <t>Osazení betonového příkopového žlabu s vyplněním a zatřením spár cementovou maltou s ložem tl. 100 mm z kameniva těženého nebo štěrkopísku z betonových příkopových tvárnic šířky přes 800 do 1200 mm</t>
  </si>
  <si>
    <t>296735994</t>
  </si>
  <si>
    <t>https://podminky.urs.cz/item/CS_URS_2021_01/935111311</t>
  </si>
  <si>
    <t>Poznámka k položce:_x000d_
"viz. VV_SO_01_01, Příl. Č.2, č.3</t>
  </si>
  <si>
    <t>1727</t>
  </si>
  <si>
    <t>59227026</t>
  </si>
  <si>
    <t>žlabovka příkopová betonová 500x900x80mm</t>
  </si>
  <si>
    <t>1895361752</t>
  </si>
  <si>
    <t>953961215</t>
  </si>
  <si>
    <t>Kotvy chemické s vyvrtáním otvoru do betonu, železobetonu nebo tvrdého kamene chemická patrona, velikost M 20, hloubka 170 mm</t>
  </si>
  <si>
    <t>30694998</t>
  </si>
  <si>
    <t>https://podminky.urs.cz/item/CS_URS_2021_01/953961215</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</si>
  <si>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náklady na dodání a zasunutí kotevního šroubu do otvoru vyplněného chemickým tmelem nebo patronou a dotažení matice. </t>
  </si>
  <si>
    <t>998</t>
  </si>
  <si>
    <t>Přesun hmot</t>
  </si>
  <si>
    <t>998332011</t>
  </si>
  <si>
    <t>Přesun hmot pro úpravy vodních toků a kanály, hráze rybníků apod. dopravní vzdálenost do 500 m</t>
  </si>
  <si>
    <t>1580757069</t>
  </si>
  <si>
    <t>https://podminky.urs.cz/item/CS_URS_2021_01/998332011</t>
  </si>
  <si>
    <t xml:space="preserve">Poznámka k souboru cen:_x000d_
1. Ceny jsou určeny pro jakoukoliv konstrukčně-materiálovou charakteristiku. </t>
  </si>
  <si>
    <t>998332092</t>
  </si>
  <si>
    <t xml:space="preserve">Přesun hmot pro úpravy vodních toků a kanály, hráze rybníků apod.  Příplatek k ceně za zvětšený přesun přes vymezenou největší dopravní vzdálenost do 2 000 m</t>
  </si>
  <si>
    <t>-1358569456</t>
  </si>
  <si>
    <t>https://podminky.urs.cz/item/CS_URS_2021_01/998332092</t>
  </si>
  <si>
    <t>PSV</t>
  </si>
  <si>
    <t>Práce a dodávky PSV</t>
  </si>
  <si>
    <t>767</t>
  </si>
  <si>
    <t>Konstrukce zámečnické</t>
  </si>
  <si>
    <t>43</t>
  </si>
  <si>
    <t>895931111R1</t>
  </si>
  <si>
    <t>Nivelační značka pro geodetická měření</t>
  </si>
  <si>
    <t>-276123900</t>
  </si>
  <si>
    <t>Poznámka k položce:_x000d_
Poznámka k položke:_x000d_
Nivelační značka pro geodetická měření, osazení, základní měření		_x000d_
"viz. Příl. Č.12		_x000d_
"Celkem:		10</t>
  </si>
  <si>
    <t>SO-01.02 - Křížení s místní komunikací - přejezd</t>
  </si>
  <si>
    <t>42.11</t>
  </si>
  <si>
    <t xml:space="preserve">    5 - Komunikace pozemní</t>
  </si>
  <si>
    <t xml:space="preserve">    997 - Přesun sutě</t>
  </si>
  <si>
    <t>M - Práce a dodávky M</t>
  </si>
  <si>
    <t xml:space="preserve">    22-M - Montáže technologických zařízení pro dopravní stavby</t>
  </si>
  <si>
    <t>113107223</t>
  </si>
  <si>
    <t>Odstranění podkladů nebo krytů strojně plochy jednotlivě přes 200 m2 s přemístěním hmot na skládku na vzdálenost do 20 m nebo s naložením na dopravní prostředek z kameniva hrubého drceného, o tl. vrstvy přes 200 do 300 mm</t>
  </si>
  <si>
    <t>184168600</t>
  </si>
  <si>
    <t>https://podminky.urs.cz/item/CS_URS_2021_01/113107223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</si>
  <si>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</si>
  <si>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Poznámka k položce:_x000d_
odstranění stávající zpevněné cesty</t>
  </si>
  <si>
    <t>"odečteno ze situace</t>
  </si>
  <si>
    <t>244</t>
  </si>
  <si>
    <t>B1</t>
  </si>
  <si>
    <t>"Celkem: "A1</t>
  </si>
  <si>
    <t>116951201</t>
  </si>
  <si>
    <t>Úprava zemin vápnem nebo směsnými hydraulickými pojivy za účelem zlepšení mechanických vlastností a zpracovatelnosti, bez dodávky materiálu u hrubých terénních úprav, násypů a zásypů</t>
  </si>
  <si>
    <t>871663223</t>
  </si>
  <si>
    <t>https://podminky.urs.cz/item/CS_URS_2021_01/116951201</t>
  </si>
  <si>
    <t xml:space="preserve">Poznámka k souboru cen:_x000d_
1. Ceny jsou určeny pro hrubé terénní úpravy, paty násypů, násypy a zásypy kolem objektů prováděné v úrovni pod aktivní zónou (AZ), tj. v úrovni 0,5 m a nižší pod zemní konstrukční plání. 2. Úprava zemin v aktivní zóně se oceňuje cenami souboru cen 561 0.-1 Zřízení podkladu ze zeminy upravené hydraulickými pojivy katalogu 822-1 Komunikace pozemní a letiště. 3. V cenách nejsou započteny náklady dodání vápna, silničních hydraulických pojiv a cementu; tato dodávka se oceňuje ve specifikaci. Doporučené množství v procentech objemové hmotnosti zhutněné zeminy je 2-3 % vápna, 2-5 % hydraulických pojiv. Předpokládá se objemová hmotnost zeminy 1750 kg/m3. 4. Orientační hmotnost vápna nebo směsných hydraulických pojiv ma 1 m3 upravené zeminy včetně ztratného ve výši 1 %: a) 1 % - 17,7 kg b) 2 % - 35,4 kg c) 3 % - 52,5 kg d) 4 % - 70,7 kg e) 5 % - 88,4 kg 5. Přesné množství pojiva je stanoveno inženýrsko-geologickým průzkumem nebo souborem ověřovacích laboratorních zkoušek v předstihu před zahájením prací (min. 40 dnů). 6. V cenách nejsou započteny náklady na: a) výškovou úpravu pláně (rovnání), tyto se oceňují cenami souboru cen 181 *- . . Úprava pláně, b) zhutnění pláně, tyto se oceňují cenami souboru cen 171 15-2- . . Zhutnění podloží pod násypy. </t>
  </si>
  <si>
    <t>Poznámka k položce:_x000d_
zlepšení vlastností zemin v základové spáře</t>
  </si>
  <si>
    <t>"odměřeno ze situace</t>
  </si>
  <si>
    <t>A2</t>
  </si>
  <si>
    <t>1140*0.3</t>
  </si>
  <si>
    <t>58530170</t>
  </si>
  <si>
    <t>vápno nehašené CL 90-Q pro úpravu zemin standardní</t>
  </si>
  <si>
    <t>-402796460</t>
  </si>
  <si>
    <t>121151115</t>
  </si>
  <si>
    <t>Sejmutí ornice strojně při souvislé ploše přes 100 do 500 m2, tl. vrstvy přes 250 do 300 mm</t>
  </si>
  <si>
    <t>-1871396330</t>
  </si>
  <si>
    <t>https://podminky.urs.cz/item/CS_URS_2021_01/121151115</t>
  </si>
  <si>
    <t>Poznámka k položce:_x000d_
sejmutí ornice mimo těleso ochranné hráze</t>
  </si>
  <si>
    <t>A4</t>
  </si>
  <si>
    <t>1140-244</t>
  </si>
  <si>
    <t>B4</t>
  </si>
  <si>
    <t>"Celkem: "A4</t>
  </si>
  <si>
    <t>171103201</t>
  </si>
  <si>
    <t>Uložení netříděných sypanin do zemních hrází z hornin třídy těžitelnosti I a II, skupiny 1 až 4 pro jakoukoliv šířku koruny přehradních a jiných vodních nádrží se zhutněním do 100 % PS - koef. C s příměsí jílové hlíny do 20 % objemu</t>
  </si>
  <si>
    <t>1865477839</t>
  </si>
  <si>
    <t>https://podminky.urs.cz/item/CS_URS_2021_01/171103201</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</si>
  <si>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 </t>
  </si>
  <si>
    <t>Poznámka k položce:_x000d_
včetně dovozu a natěžení _x000d_
se splněním parametrů stanovených ČSN 73 6133</t>
  </si>
  <si>
    <t>181252305</t>
  </si>
  <si>
    <t>Úprava pláně na stavbách silnic a dálnic strojně na násypech se zhutněním</t>
  </si>
  <si>
    <t>371789904</t>
  </si>
  <si>
    <t>https://podminky.urs.cz/item/CS_URS_2021_01/181252305</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</si>
  <si>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 2. Cena 15-2303 je určena pro vyplnění sypaninou prohlubní zářezů v horninách třídy těžitelnosti II a III, skupiny 5 až 7. 3. Ceny neplatí pro zhutnění podloží pod násypy; toto zhutnění se oceňuje cenou 171 15-2501 Zhutnění podloží pod násypy. 4. Ceny neplatí pro urovnání lavic šířky do 3 m přerušujících svahy, pro urovnání dna příkopů pro jakoukoliv jejich šířku; toto urovnání se oceňuje cenami souboru cen 182 Svahování trvalých svahů do projektovaných profilů. 5. Urovnání ploch ve sklonu přes 1:5 (svahování) se oceňuje cenou 182 20-1101 Svahování trvalých svahů do projektovaných profilů. 6. Vyplnění prohlubní v horninách třídy II a III betonem nebo stabilizací se oceňuje cenami části A 01 katalogu 822-1 Komunikace pozemní a letiště. </t>
  </si>
  <si>
    <t>"viz. výkaz výměr</t>
  </si>
  <si>
    <t>312+88+97+49+61</t>
  </si>
  <si>
    <t>B6</t>
  </si>
  <si>
    <t>"Celkem: "A6</t>
  </si>
  <si>
    <t>181411123</t>
  </si>
  <si>
    <t>Založení trávníku na půdě předem připravené plochy do 1000 m2 výsevem včetně utažení lučního na svahu přes 1:2 do 1:1</t>
  </si>
  <si>
    <t>-11754230</t>
  </si>
  <si>
    <t>https://podminky.urs.cz/item/CS_URS_2021_01/181411123</t>
  </si>
  <si>
    <t>A7</t>
  </si>
  <si>
    <t>896</t>
  </si>
  <si>
    <t>B7</t>
  </si>
  <si>
    <t>"Celkem: "A7</t>
  </si>
  <si>
    <t>00572474</t>
  </si>
  <si>
    <t>osivo směs travní krajinná-svahová</t>
  </si>
  <si>
    <t>-1233573438</t>
  </si>
  <si>
    <t>Svahování trvalých svahů do projektovaných profilů strojně s potřebným přemístěním výkopku při svahování násypů v jakékoliv hornině</t>
  </si>
  <si>
    <t>1382571335</t>
  </si>
  <si>
    <t>A9</t>
  </si>
  <si>
    <t>B9</t>
  </si>
  <si>
    <t>"Celkem: "A9</t>
  </si>
  <si>
    <t>182351123</t>
  </si>
  <si>
    <t>Rozprostření a urovnání ornice ve svahu sklonu přes 1:5 strojně při souvislé ploše přes 100 do 500 m2, tl. vrstvy do 200 mm</t>
  </si>
  <si>
    <t>134865874</t>
  </si>
  <si>
    <t>https://podminky.urs.cz/item/CS_URS_2021_01/182351123</t>
  </si>
  <si>
    <t>A10</t>
  </si>
  <si>
    <t>B10</t>
  </si>
  <si>
    <t>"Celkem: "A10</t>
  </si>
  <si>
    <t>184802311</t>
  </si>
  <si>
    <t xml:space="preserve">Chemické odplevelení půdy před založením kultury, trávníku nebo zpevněných ploch  o výměře jednotlivě přes 20 m2 na svahu přes 1:2 do 1:1 postřikem na široko</t>
  </si>
  <si>
    <t>1600777915</t>
  </si>
  <si>
    <t>https://podminky.urs.cz/item/CS_URS_2021_01/184802311</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</si>
  <si>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</si>
  <si>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A11</t>
  </si>
  <si>
    <t>B11</t>
  </si>
  <si>
    <t>"Celkem: "A11</t>
  </si>
  <si>
    <t>185802133</t>
  </si>
  <si>
    <t xml:space="preserve">Hnojení půdy nebo trávníku  na svahu přes 1:2 do 1:1 umělým hnojivem na široko</t>
  </si>
  <si>
    <t>-888050402</t>
  </si>
  <si>
    <t>https://podminky.urs.cz/item/CS_URS_2021_01/185802133</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</si>
  <si>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</si>
  <si>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25191155</t>
  </si>
  <si>
    <t>hnojivo průmyslové</t>
  </si>
  <si>
    <t>-743841194</t>
  </si>
  <si>
    <t>185803113</t>
  </si>
  <si>
    <t xml:space="preserve">Ošetření trávníku  jednorázové na svahu přes 1:2 do 1:1</t>
  </si>
  <si>
    <t>1970895613</t>
  </si>
  <si>
    <t>https://podminky.urs.cz/item/CS_URS_2021_01/185803113</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</si>
  <si>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</si>
  <si>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Poznámka k položce:_x000d_
3x pokos se shrabáním a odvozem na skládku, případně dosev nevzešlých míst</t>
  </si>
  <si>
    <t>A14</t>
  </si>
  <si>
    <t>B14</t>
  </si>
  <si>
    <t>"Celkem: "A14</t>
  </si>
  <si>
    <t>Komunikace pozemní</t>
  </si>
  <si>
    <t>564851111</t>
  </si>
  <si>
    <t xml:space="preserve">Podklad ze štěrkodrti ŠD  s rozprostřením a zhutněním, po zhutnění tl. 150 mm</t>
  </si>
  <si>
    <t>-2008975338</t>
  </si>
  <si>
    <t>https://podminky.urs.cz/item/CS_URS_2021_01/564851111</t>
  </si>
  <si>
    <t>Poznámka k položce:_x000d_
ŠDa</t>
  </si>
  <si>
    <t>262+74+81+39+50</t>
  </si>
  <si>
    <t>B15</t>
  </si>
  <si>
    <t>"Celkem: "A15</t>
  </si>
  <si>
    <t>564861111</t>
  </si>
  <si>
    <t xml:space="preserve">Podklad ze štěrkodrti ŠD  s rozprostřením a zhutněním, po zhutnění tl. 200 mm</t>
  </si>
  <si>
    <t>1825660245</t>
  </si>
  <si>
    <t>https://podminky.urs.cz/item/CS_URS_2021_01/564861111</t>
  </si>
  <si>
    <t>Poznámka k položce:_x000d_
ŠDb</t>
  </si>
  <si>
    <t>B16</t>
  </si>
  <si>
    <t>"Celkem: "A16</t>
  </si>
  <si>
    <t>569831111</t>
  </si>
  <si>
    <t xml:space="preserve">Zpevnění krajnic nebo komunikací pro pěší  s rozprostřením a zhutněním, po zhutnění štěrkodrtí tl. 100 mm</t>
  </si>
  <si>
    <t>981270743</t>
  </si>
  <si>
    <t>https://podminky.urs.cz/item/CS_URS_2021_01/569831111</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</si>
  <si>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</si>
  <si>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Poznámka k položce:_x000d_
štěrkodrtí fr. 0/32 mm</t>
  </si>
  <si>
    <t>A17</t>
  </si>
  <si>
    <t>2*19+11+12+8+8</t>
  </si>
  <si>
    <t>B17</t>
  </si>
  <si>
    <t>"Celkem: "A17</t>
  </si>
  <si>
    <t>573451117</t>
  </si>
  <si>
    <t>Dvojitý nátěr DN s posypem kamenivem a se zaválcováním z asfaltu silničního, v množství 3,5 kg/m2</t>
  </si>
  <si>
    <t>-332347110</t>
  </si>
  <si>
    <t>https://podminky.urs.cz/item/CS_URS_2021_01/573451117</t>
  </si>
  <si>
    <t xml:space="preserve">Poznámka k souboru cen:_x000d_
1. Pokud není dvojitý nátěr prováděn v jednom časovém sledu, je považován za 2 jednoduché nátěry. </t>
  </si>
  <si>
    <t>Poznámka k položce:_x000d_
DVOUVRSTVÝ NÁTĚR SIL. ASFALTEM DVA (1.8+1.5 kg/m2) + POSYP KAMENIVEM_x000d_
1. vrstva kamenivo frakce 8-11_x000d_
2. vrstva kamenivo frakce 4-8</t>
  </si>
  <si>
    <t>A18</t>
  </si>
  <si>
    <t>241+68+74+35+45</t>
  </si>
  <si>
    <t>B18</t>
  </si>
  <si>
    <t>"Celkem: "A18</t>
  </si>
  <si>
    <t>574381112</t>
  </si>
  <si>
    <t xml:space="preserve">Penetrační makadam PM  s rozprostřením kameniva na sucho, s prolitím živicí, s posypem drtí a se zhutněním hrubý (PMH) z kameniva hrubého drceného, po zhutnění tl. 100 mm</t>
  </si>
  <si>
    <t>-1071779570</t>
  </si>
  <si>
    <t>https://podminky.urs.cz/item/CS_URS_2021_01/574381112</t>
  </si>
  <si>
    <t xml:space="preserve">Poznámka k souboru cen:_x000d_
1. Penetrační makadamy větších tlouštěk je nutno provádět ve 2 vrstvách. </t>
  </si>
  <si>
    <t>Poznámka k položce:_x000d_
PMH</t>
  </si>
  <si>
    <t>A19</t>
  </si>
  <si>
    <t>246+69+76+36+46</t>
  </si>
  <si>
    <t>B19</t>
  </si>
  <si>
    <t>"Celkem: "A19</t>
  </si>
  <si>
    <t>912211111</t>
  </si>
  <si>
    <t xml:space="preserve">Montáž směrového sloupku  plastového s odrazkou prostým uložením bez betonového základu silničního</t>
  </si>
  <si>
    <t>982869457</t>
  </si>
  <si>
    <t>https://podminky.urs.cz/item/CS_URS_2021_01/912211111</t>
  </si>
  <si>
    <t xml:space="preserve">Poznámka k souboru cen:_x000d_
1. V cenách jsou započteny i náklady: a) u cen 912 21-1111 a -1112 na vykopání jamek pro sloupky s odhozením výkopku na hromadu nebo naložením na dopravní prostředek, b) u ceny 912 21-1121 na spojovací materiál, c) u ceny 912 21-1131 na vyvrtání otvoru a lepidlo. 2. V cenách nejsou započteny náklady: a) na dodání sloupku, tyto se oceňují ve specifikaci, b) u ceny 912 21-1131 i na spojovací materiál, který je součástí dodávky sloupku, c) odklizení výkopku, tyto se oceňují cenami části A 01 katalogu 800-1 Zemní práce. </t>
  </si>
  <si>
    <t>Poznámka k položce:_x000d_
červené sloupky - Z11g</t>
  </si>
  <si>
    <t>A20</t>
  </si>
  <si>
    <t>4*2</t>
  </si>
  <si>
    <t>B20</t>
  </si>
  <si>
    <t>"Celkem: "A20</t>
  </si>
  <si>
    <t>40445158</t>
  </si>
  <si>
    <t>sloupek směrový silniční plastový 1,2m</t>
  </si>
  <si>
    <t>-827320131</t>
  </si>
  <si>
    <t>916131213</t>
  </si>
  <si>
    <t>Osazení silničního obrubníku betonového se zřízením lože, s vyplněním a zatřením spár cementovou maltou stojatého s boční opěrou z betonu prostého, do lože z betonu prostého</t>
  </si>
  <si>
    <t>1480271318</t>
  </si>
  <si>
    <t>https://podminky.urs.cz/item/CS_URS_2021_01/916131213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</si>
  <si>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</si>
  <si>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A22</t>
  </si>
  <si>
    <t>3+3+3+3</t>
  </si>
  <si>
    <t>B22</t>
  </si>
  <si>
    <t>"Celkem: "A22</t>
  </si>
  <si>
    <t>59217029</t>
  </si>
  <si>
    <t>obrubník betonový silniční nájezdový 1000x150x150mm</t>
  </si>
  <si>
    <t>478075928</t>
  </si>
  <si>
    <t>997</t>
  </si>
  <si>
    <t>Přesun sutě</t>
  </si>
  <si>
    <t>997002511</t>
  </si>
  <si>
    <t xml:space="preserve">Vodorovné přemístění suti a vybouraných hmot  bez naložení, se složením a hrubým urovnáním na vzdálenost do 1 km</t>
  </si>
  <si>
    <t>-1817370189</t>
  </si>
  <si>
    <t>https://podminky.urs.cz/item/CS_URS_2021_01/997002511</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</si>
  <si>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</si>
  <si>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997002519</t>
  </si>
  <si>
    <t xml:space="preserve">Vodorovné přemístění suti a vybouraných hmot  bez naložení, se složením a hrubým urovnáním Příplatek k ceně za každý další i započatý 1 km přes 1 km</t>
  </si>
  <si>
    <t>1866123690</t>
  </si>
  <si>
    <t>https://podminky.urs.cz/item/CS_URS_2021_01/997002519</t>
  </si>
  <si>
    <t>A25</t>
  </si>
  <si>
    <t>4*107.36</t>
  </si>
  <si>
    <t>B25</t>
  </si>
  <si>
    <t>"Celkem: "A25</t>
  </si>
  <si>
    <t>997002611</t>
  </si>
  <si>
    <t xml:space="preserve">Nakládání suti a vybouraných hmot na dopravní prostředek  pro vodorovné přemístění</t>
  </si>
  <si>
    <t>-633891468</t>
  </si>
  <si>
    <t>https://podminky.urs.cz/item/CS_URS_2021_01/997002611</t>
  </si>
  <si>
    <t xml:space="preserve">Poznámka k souboru cen:_x000d_
1. Cena platí i pro překládání při lomené dopravě. 2. Cenu nelze použít při dopravě po železnici, po vodě nebo ručně. </t>
  </si>
  <si>
    <t>997221873</t>
  </si>
  <si>
    <t>Poplatek za uložení stavebního odpadu na recyklační skládce (skládkovné) zeminy a kamení zatříděného do Katalogu odpadů pod kódem 17 05 04</t>
  </si>
  <si>
    <t>-781650170</t>
  </si>
  <si>
    <t>https://podminky.urs.cz/item/CS_URS_2021_01/997221873</t>
  </si>
  <si>
    <t xml:space="preserve">Poznámka k souboru cen:_x000d_
1. Ceny uvedené v souboru cen je doporučeno upravit podle aktuálních cen místně příslušné skládky odpadů. 2. Uložení odpadů neuvedených v souboru cen se oceňuje individuálně. </t>
  </si>
  <si>
    <t>A27</t>
  </si>
  <si>
    <t>107.36</t>
  </si>
  <si>
    <t>B27</t>
  </si>
  <si>
    <t>"Celkem: "A27</t>
  </si>
  <si>
    <t>998225111</t>
  </si>
  <si>
    <t xml:space="preserve">Přesun hmot pro komunikace s krytem z kameniva, monolitickým betonovým nebo živičným  dopravní vzdálenost do 200 m jakékoliv délky objektu</t>
  </si>
  <si>
    <t>-1726913133</t>
  </si>
  <si>
    <t>https://podminky.urs.cz/item/CS_URS_2021_01/998225111</t>
  </si>
  <si>
    <t xml:space="preserve">Poznámka k souboru cen:_x000d_
1. Ceny lze použít i pro plochy letišť s krytem monolitickým betonovým nebo živičným. </t>
  </si>
  <si>
    <t>Práce a dodávky M</t>
  </si>
  <si>
    <t>22-M</t>
  </si>
  <si>
    <t>Montáže technologických zařízení pro dopravní stavby</t>
  </si>
  <si>
    <t>220860205R</t>
  </si>
  <si>
    <t>Montáž parkovištní závory se zapojením, upevněním a přezkoušením</t>
  </si>
  <si>
    <t>-1695692781</t>
  </si>
  <si>
    <t>https://podminky.urs.cz/item/CS_URS_2021_01/220860205R</t>
  </si>
  <si>
    <t xml:space="preserve">Poznámka k souboru cen:_x000d_
1. V ceně 220 86-0080 jsou započteny i náklady na: a) na výkop jámy, b) vybetonování základu, c) zatažení a zapojení ovládacího kabelu, d) připojení napájení, e) zhotovení trubky pro přívod kabelu, f) zhotovení bednícího rámu s fixním upevněním sr., g) usazení a upevnění stojanu závory, h) vyzkoušení. 2. V ceně 220 86-0080 není započten náklad na provedení zemních prací. </t>
  </si>
  <si>
    <t>Poznámka k položce:_x000d_
vč. dodávky metriálu uzamikatelné závory</t>
  </si>
  <si>
    <t>A29</t>
  </si>
  <si>
    <t>B29</t>
  </si>
  <si>
    <t>"Celkem: "A29</t>
  </si>
  <si>
    <t>SO-01.03 - Křížení s místní komunikací - cyklostezka</t>
  </si>
  <si>
    <t>-27654866</t>
  </si>
  <si>
    <t>351</t>
  </si>
  <si>
    <t>113107242</t>
  </si>
  <si>
    <t>Odstranění podkladů nebo krytů strojně plochy jednotlivě přes 200 m2 s přemístěním hmot na skládku na vzdálenost do 20 m nebo s naložením na dopravní prostředek živičných, o tl. vrstvy přes 50 do 100 mm</t>
  </si>
  <si>
    <t>-442314205</t>
  </si>
  <si>
    <t>https://podminky.urs.cz/item/CS_URS_2021_01/113107242</t>
  </si>
  <si>
    <t>B2</t>
  </si>
  <si>
    <t>"Celkem: "A2</t>
  </si>
  <si>
    <t>2142063940</t>
  </si>
  <si>
    <t>A3</t>
  </si>
  <si>
    <t>1330*0.3</t>
  </si>
  <si>
    <t>888898448</t>
  </si>
  <si>
    <t>Sejmutí ornice strojně při souvislé ploše přes 500 m2, tl. vrstvy přes 250 do 300 mm</t>
  </si>
  <si>
    <t>473587783</t>
  </si>
  <si>
    <t>A5</t>
  </si>
  <si>
    <t>1330-351</t>
  </si>
  <si>
    <t>1125322187</t>
  </si>
  <si>
    <t>1250</t>
  </si>
  <si>
    <t>-697394840</t>
  </si>
  <si>
    <t>373+69+55+52+68</t>
  </si>
  <si>
    <t>-1016755440</t>
  </si>
  <si>
    <t>A8</t>
  </si>
  <si>
    <t>979</t>
  </si>
  <si>
    <t>B8</t>
  </si>
  <si>
    <t>"Celkem: "A8</t>
  </si>
  <si>
    <t>242314533</t>
  </si>
  <si>
    <t>340848410</t>
  </si>
  <si>
    <t>160919988</t>
  </si>
  <si>
    <t>1438197827</t>
  </si>
  <si>
    <t>58833458</t>
  </si>
  <si>
    <t>289750160</t>
  </si>
  <si>
    <t>1598962886</t>
  </si>
  <si>
    <t>1846904806</t>
  </si>
  <si>
    <t>564911511</t>
  </si>
  <si>
    <t>Podklad nebo podsyp z R-materiálu s rozprostřením a zhutněním, po zhutnění tl. 50 mm</t>
  </si>
  <si>
    <t>-2125513596</t>
  </si>
  <si>
    <t>https://podminky.urs.cz/item/CS_URS_2021_01/564911511</t>
  </si>
  <si>
    <t>310+56+44+42+56</t>
  </si>
  <si>
    <t>375673251</t>
  </si>
  <si>
    <t>27+26+11+2*9+10</t>
  </si>
  <si>
    <t>573111115</t>
  </si>
  <si>
    <t>Postřik infiltrační PI z asfaltu silničního s posypem kamenivem, v množství 2,50 kg/m2</t>
  </si>
  <si>
    <t>181427217</t>
  </si>
  <si>
    <t>https://podminky.urs.cz/item/CS_URS_2021_01/573111115</t>
  </si>
  <si>
    <t>313+57+44+42+57</t>
  </si>
  <si>
    <t>573211112</t>
  </si>
  <si>
    <t>Postřik spojovací PS bez posypu kamenivem z asfaltu silničního, v množství 0,70 kg/m2</t>
  </si>
  <si>
    <t>-2097289616</t>
  </si>
  <si>
    <t>https://podminky.urs.cz/item/CS_URS_2021_01/573211112</t>
  </si>
  <si>
    <t>307+55+43+41+55</t>
  </si>
  <si>
    <t>577144111</t>
  </si>
  <si>
    <t xml:space="preserve">Asfaltový beton vrstva obrusná ACO 11 (ABS)  s rozprostřením a se zhutněním z nemodifikovaného asfaltu v pruhu šířky do 3 m tř. I, po zhutnění tl. 50 mm</t>
  </si>
  <si>
    <t>-1500268602</t>
  </si>
  <si>
    <t>https://podminky.urs.cz/item/CS_URS_2021_01/577144111</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</si>
  <si>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</si>
  <si>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A21</t>
  </si>
  <si>
    <t>303+55+43+41+55</t>
  </si>
  <si>
    <t>B21</t>
  </si>
  <si>
    <t>"Celkem: "A21</t>
  </si>
  <si>
    <t>-1041049556</t>
  </si>
  <si>
    <t>1152920760</t>
  </si>
  <si>
    <t>-329251210</t>
  </si>
  <si>
    <t>A24</t>
  </si>
  <si>
    <t>6+4*3</t>
  </si>
  <si>
    <t>B24</t>
  </si>
  <si>
    <t>"Celkem: "A24</t>
  </si>
  <si>
    <t>1377267568</t>
  </si>
  <si>
    <t>-1578701917</t>
  </si>
  <si>
    <t>-1885270050</t>
  </si>
  <si>
    <t>4*231.66</t>
  </si>
  <si>
    <t>1928065095</t>
  </si>
  <si>
    <t>1902224895</t>
  </si>
  <si>
    <t>997221875</t>
  </si>
  <si>
    <t>Poplatek za uložení stavebního odpadu na recyklační skládce (skládkovné) asfaltového bez obsahu dehtu zatříděného do Katalogu odpadů pod kódem 17 03 02</t>
  </si>
  <si>
    <t>-1894396896</t>
  </si>
  <si>
    <t>https://podminky.urs.cz/item/CS_URS_2021_01/997221875</t>
  </si>
  <si>
    <t>A30</t>
  </si>
  <si>
    <t>77.22</t>
  </si>
  <si>
    <t>B30</t>
  </si>
  <si>
    <t>"Celkem: "A30</t>
  </si>
  <si>
    <t>-2140060541</t>
  </si>
  <si>
    <t>-788247696</t>
  </si>
  <si>
    <t>A32</t>
  </si>
  <si>
    <t>B32</t>
  </si>
  <si>
    <t>"Celkem: "A32</t>
  </si>
  <si>
    <t>SO-01.04 - Hrázová propust v km 1,800</t>
  </si>
  <si>
    <t xml:space="preserve">    784 - Dokončovací práce - malby a tapety</t>
  </si>
  <si>
    <t>271532212</t>
  </si>
  <si>
    <t>Podsyp pod základové konstrukce se zhutněním a urovnáním povrchu z kameniva hrubého, frakce 16 - 32 mm</t>
  </si>
  <si>
    <t>-1290258835</t>
  </si>
  <si>
    <t>https://podminky.urs.cz/item/CS_URS_2021_01/271532212</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</si>
  <si>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</si>
  <si>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Poznámka k položce:_x000d_
Poznámka k položke:_x000d_
"viz. SO-01.04 propust v km 1,800 příl. Č.3 -5		_x000d_
"Celkem:		1</t>
  </si>
  <si>
    <t>321321116.1</t>
  </si>
  <si>
    <t>-867831459</t>
  </si>
  <si>
    <t>https://podminky.urs.cz/item/CS_URS_2021_01/321321116.1</t>
  </si>
  <si>
    <t>Poznámka k položce:_x000d_
Poznámka k položke:_x000d_
Výtokový objekt (3.6m2x8m)	-29_x000d_
práh výt.objektu (8.85m2x0.5m)- 4_x000d_
vtoková šachta (3mx3mx0.5m)+(3mx3.18mx0.5)x2+(2mx3.18mx0.5m)x2-20_x000d_
bet.čela propustu (2.1m2x8m)+ (2.1m2x3)-23_x000d_
Objekt před vtokovou šachtou (3mx4.43mx0.5m)+(6.64m2x0.5m)x2	-14_x000d_
"viz. SO-01.04 propust v km 1,800 příl. Č.3 -5		_x000d_
"Celkem:	92m3</t>
  </si>
  <si>
    <t>1414138705</t>
  </si>
  <si>
    <t>Poznámka k položce:_x000d_
Poznámka k položke:_x000d_
propust pod obslužnou komunikaci čelá (2.75mx8m)+(2.4mx8m)+(2.75mx3)+(2.4mx3)+2.1m2x2 	=60_x000d_
vtoková šachta (12mx3.68m)+(8mx3.68m)+(1.2mx2m)=71_x000d_
výtokové čelo hráz (3.8mx8m)+(3.3mx8m)+3.6m2x2=65_x000d_
vtokový objekt do šachty (8.9m2x2)+(5.3m2x2)+3.8m2x2=36_x000d_
výtokový práh (8.5m2x2)+(1.15m2x2)	=19_x000d_
obetonovani potrubí 3.4mx23.5m =80_x000d_
"viz. SO-01.04 propust v km 1,800 příl. Č.3 -5		_x000d_
"Celkem:	350</t>
  </si>
  <si>
    <t>-499267058</t>
  </si>
  <si>
    <t>Poznámka k položce:_x000d_
Poznámka k položke:_x000d_
propust pod obslužnou komunikaci čelá (2.75mx8m)+(2.4mx8m)+(2.75mx3)+(2.4mx3)+2.1m2x2 	=60_x000d_
vtoková šachta (12mx3.68m)+(8mx3.68m)+(1.2mx2m)=71_x000d_
výtokové čelo hráz (3.8mx8m)+(3.3mx8m)+3.6m2x2=65_x000d_
vtokový objekt do šachty (8.9m2x2)+(5.3m2x2)+3.8m2x2	=36_x000d_
výtokový práh (8.5m2x2)+(1.15m2x2)	=19_x000d_
obetonovani potrubí 3.4mx23.5m =80_x000d_
"viz. SO-01.04 propust v km 1,800 příl. Č.3 -5		_x000d_
"Celkem:	350m2</t>
  </si>
  <si>
    <t>753900519</t>
  </si>
  <si>
    <t xml:space="preserve">Poznámka k položce:_x000d_
Poznámka k položke:_x000d_
Výtokový objekt =1071,21_x000d_
práh výt.objektu =347,5_x000d_
vtoková šachta  = 1302_x000d_
bet.čela propustu = 1073,1_x000d_
Objekt před vtokovou šachtou = 640,2_x000d_
"viz. SO-01.04 propust v km 1,800 příl. Č.10.1 - 10.6 výkresy výztuže		_x000d_
"Celkem:	4,5t</t>
  </si>
  <si>
    <t>451312111</t>
  </si>
  <si>
    <t>Podklad z prostého betonu vodostavebného pod dlažbu V4 – B 20, ve vrstvě tl. přes 100 do 150 mm</t>
  </si>
  <si>
    <t>-1255513402</t>
  </si>
  <si>
    <t>https://podminky.urs.cz/item/CS_URS_2021_01/451312111</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</si>
  <si>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</si>
  <si>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Poznámka k položce:_x000d_
Poznámka k položke:_x000d_
"viz. SO-01.04 propust v km 1,800 výkaz výměr</t>
  </si>
  <si>
    <t>-798067287</t>
  </si>
  <si>
    <t>1591189858</t>
  </si>
  <si>
    <t>464511122</t>
  </si>
  <si>
    <t>Pohoz dna nebo svahů jakékoliv tloušťky z kamene záhozového z terénu, hmotnosti jednotlivých kamenů do 200 kg</t>
  </si>
  <si>
    <t>1649658116</t>
  </si>
  <si>
    <t>https://podminky.urs.cz/item/CS_URS_2021_01/464511122</t>
  </si>
  <si>
    <t>Poznámka k položce:_x000d_
Poznámka k položke:_x000d_
"viz. SO-01.04 propust v km 1,800 příl. Č.3 -5		_x000d_
"Celkem:		4</t>
  </si>
  <si>
    <t>451314111</t>
  </si>
  <si>
    <t>Podklad pod dlažbu z betonu prostého C 20/25 tl přes 200 do 250 mm</t>
  </si>
  <si>
    <t>-1344220455</t>
  </si>
  <si>
    <t>https://podminky.urs.cz/item/CS_URS_2021_01/451314111</t>
  </si>
  <si>
    <t>465513227</t>
  </si>
  <si>
    <t xml:space="preserve">Dlažba z lomového kamene lomařsky upraveného  na cementovou maltu, s vyspárováním cementovou maltou, tl. kamene 250 mm</t>
  </si>
  <si>
    <t>104666492</t>
  </si>
  <si>
    <t>https://podminky.urs.cz/item/CS_URS_2021_01/465513227</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</si>
  <si>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Lože z kameniva. 3. Plocha se stanoví v m2 rozvinuté lícní plochy dlažby. </t>
  </si>
  <si>
    <t>465513327</t>
  </si>
  <si>
    <t xml:space="preserve">Dlažba z lomového kamene lomařsky upraveného  na cementovou maltu, s vyspárováním cementovou maltou, tl. kamene 300 mm</t>
  </si>
  <si>
    <t>-620908620</t>
  </si>
  <si>
    <t>https://podminky.urs.cz/item/CS_URS_2021_01/465513327</t>
  </si>
  <si>
    <t>564782111</t>
  </si>
  <si>
    <t>Podklad nebo kryt z vibrovaného štěrku ŠV s rozprostřením, vlhčením a zhutněním, po zhutnění tl. 300 mm</t>
  </si>
  <si>
    <t>952779133</t>
  </si>
  <si>
    <t>https://podminky.urs.cz/item/CS_URS_2021_01/564782111</t>
  </si>
  <si>
    <t>Poznámka k položce:_x000d_
Poznámka k položke:_x000d_
"viz. SO-01.04 propust v km 1,800 příl. Č.9		_x000d_
"Celkem:		270</t>
  </si>
  <si>
    <t>822472111</t>
  </si>
  <si>
    <t>Montáž potrubí z trub železobetonových typu ŽB v otevřeném výkopu ve sklonu do 20 % těsněných pryžovými kroužky DN 800</t>
  </si>
  <si>
    <t>174879932</t>
  </si>
  <si>
    <t>https://podminky.urs.cz/item/CS_URS_2021_01/822472111</t>
  </si>
  <si>
    <t>Poznámka k položce:_x000d_
Poznámka k položke:_x000d_
"viz. SO-01.04 propust v km 1,800 příl. Č.3 -5		_x000d_
"Celkem:		32</t>
  </si>
  <si>
    <t>59222002</t>
  </si>
  <si>
    <t>trouby pro splaškové odpadní vody železobetonové trouby hrdlové přímé s integrovaným těsněním DN800</t>
  </si>
  <si>
    <t>1532722827</t>
  </si>
  <si>
    <t>891472322</t>
  </si>
  <si>
    <t>Montáž kanalizačních šoupátek nebo stavítek DN 800</t>
  </si>
  <si>
    <t>1525191645</t>
  </si>
  <si>
    <t>https://podminky.urs.cz/item/CS_URS_2021_01/891472322</t>
  </si>
  <si>
    <t xml:space="preserve">Poznámka k souboru cen:_x000d_
1. V cenách jsou započteny i náklady na: a) u šoupátek ceny -2122 na vytvoření otvorů ve stropech šachet pro prostup zemních souprav šoupátek, b) u stavítek ceny -2322 chemické kotvy s vyvrtáním otvoru a chemickou patronou, osazení rámů a vodícího zařízení. 2. V cenách nejsou započteny náklady na: a) dodání šoupátek, koncových klapek, zemních souprav, šoupátkových koleček, šoupátkových klíčů, stavítek a vodícího zařízení; tyto náklady se oceňují ve specifikaci, b) osazení šoupátkových poklopů; osazení poklopů se oceňuje příslušnými cenami souboru cen 899 40-11 Osazení poklopů litinových části A 01 tohoto katalogu.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 </t>
  </si>
  <si>
    <t>Poznámka k položce:_x000d_
Poznámka k položke:_x000d_
"viz. SO-01.04 propust v km 1,800 příl. Č.3 -5		_x000d_
"Celkem:		2</t>
  </si>
  <si>
    <t>42225011</t>
  </si>
  <si>
    <t xml:space="preserve">Dodávka stavidla uzavírací  s ručním kolem s tesností do 0,6bar</t>
  </si>
  <si>
    <t>2057361485</t>
  </si>
  <si>
    <t>899623141</t>
  </si>
  <si>
    <t>Obetonování potrubí nebo zdiva stok betonem prostým v otevřeném výkopu, beton tř. C 12/15</t>
  </si>
  <si>
    <t>1458764791</t>
  </si>
  <si>
    <t>https://podminky.urs.cz/item/CS_URS_2021_01/899623141</t>
  </si>
  <si>
    <t xml:space="preserve">Poznámka k souboru cen:_x000d_
1. Obetonování zdiva stok ve štole se oceňuje cenami souboru cen 359 31-02 Výplň za rubem cihelného zdiva stok části A 03 tohoto katalogu. </t>
  </si>
  <si>
    <t>Poznámka k položce:_x000d_
Poznámka k položke:_x000d_
(0.7mx7mx0.1m)+(1.76mx8mx0.1m)+(1.36m2x23.5m)+(3mx3mx0.1m)+(5.7mx3.2mx0.15m)+(1.3mx8.2mx0.1m)+(2.0m2x7.5m)		_x000d_
"viz. SO-01.04 propust v km 1,800 příl. Č.3 -8		_x000d_
"Celkem:	40</t>
  </si>
  <si>
    <t>919726202</t>
  </si>
  <si>
    <t>Geotextilie tkaná pro vyztužení, separaci nebo filtraci z polypropylenu, podélná pevnost v tahu přes 15 do 50 kN/m</t>
  </si>
  <si>
    <t>-860285445</t>
  </si>
  <si>
    <t>https://podminky.urs.cz/item/CS_URS_2021_01/919726202</t>
  </si>
  <si>
    <t xml:space="preserve">Poznámka k souboru cen:_x000d_
1. V cenách jsou započteny i náklady na položení a dodání geotextilie včetně přesahů. </t>
  </si>
  <si>
    <t>85719253</t>
  </si>
  <si>
    <t>110296420</t>
  </si>
  <si>
    <t>767510111R1</t>
  </si>
  <si>
    <t>Montáž kanálových krytů osazení</t>
  </si>
  <si>
    <t>1209621650</t>
  </si>
  <si>
    <t>https://podminky.urs.cz/item/CS_URS_2021_01/767510111R1</t>
  </si>
  <si>
    <t xml:space="preserve">Poznámka k souboru cen:_x000d_
1. Cenu -0191 lze použít i v případech větších rozměrů než je uvedeno v popisu; množství měrných jednotek otvorů větších rozměrů se v tomto případě určuje v kusech jako projektovaný: a) obvod dělený 160 mm, b) průměr dělený 50 mm. </t>
  </si>
  <si>
    <t>Poznámka k položce:_x000d_
Poznámka k položke:_x000d_
"viz. SO-01.04 propust v km 1,800 příl. Č.3 -8		_x000d_
"Celkem:		2,42</t>
  </si>
  <si>
    <t>552414140R1</t>
  </si>
  <si>
    <t>výrobky kanalizační šachtové poklopy, třída zatížení D400, včetně adaptačního kroužku poklop s rámem, s odvětráním, bez zámku</t>
  </si>
  <si>
    <t>1929834316</t>
  </si>
  <si>
    <t>767835003</t>
  </si>
  <si>
    <t>Montáž žebříků do zdiva s bočnicemi z profilové oceli, z trubek nebo tenkostěnných profilů</t>
  </si>
  <si>
    <t>-678999994</t>
  </si>
  <si>
    <t>https://podminky.urs.cz/item/CS_URS_2021_01/767835003</t>
  </si>
  <si>
    <t>Poznámka k položce:_x000d_
Poznámka k položke:_x000d_
"viz. SO-01.04 propust v km 1,800 příl. Č.3 -8		_x000d_
"Celkem:		2,7</t>
  </si>
  <si>
    <t>63126082</t>
  </si>
  <si>
    <t>žebřík nástěnný kompozitní nástěnný 50x50/400mm</t>
  </si>
  <si>
    <t>-1267460578</t>
  </si>
  <si>
    <t>895931111</t>
  </si>
  <si>
    <t>Vtoková mříž vpusti kanalizační z betonu</t>
  </si>
  <si>
    <t>673835599</t>
  </si>
  <si>
    <t>https://podminky.urs.cz/item/CS_URS_2021_01/895931111</t>
  </si>
  <si>
    <t xml:space="preserve">Poznámka k souboru cen:_x000d_
1. V cenách jsou započteny i náklady na podkladní desku z betonu tř. C 12/15. 2. V cenách nejsou započteny náklady na: a) litinové mříže; osazení mříží se oceňuje cenami souboru cen 899 20- . 1 Osazení mříží litinových včetně rámů a košů na bahno části A 01 tohoto katalogu; dodání mříží se oceňuje ve specifikaci, b) podkladní prstence; tyto se oceňují cenami souboru cen 452 38- . 1 Podkladní a vyrovnávací konstrukce z betonu části A 01 tohoto katalogu. 3. Pro výpočet přesunu hmot se celková hmotnost položky sníží o hmotnost betonu, pokud je beton dodáván přímo na místo zabudování nebo do prostoru technologické manipulace. </t>
  </si>
  <si>
    <t>Poznámka k položce:_x000d_
Poznámka k položke:_x000d_
Vtoková mříž vpusti kanalizační z betonu odečteno z výkresu		_x000d_
"viz. SO-01.04 propust v km 1,800 příl. Č.3 -8		_x000d_
"Celkem:		1</t>
  </si>
  <si>
    <t>Nivelační značka pro geodetická měření, osazení, základní zaměření</t>
  </si>
  <si>
    <t>-1138384311</t>
  </si>
  <si>
    <t>Poznámka k položce:_x000d_
Poznámka k položke:_x000d_
"viz. SO-01.04 propust v km 1,800 příl. Č.3		_x000d_
"Celkem:		2</t>
  </si>
  <si>
    <t>Dodávka a montáž kotvy chemické s vyvrtáním otvoru do betonu, železobetonu nebo tvrdého kamene chemická patrona, velikost M 20, hloubka 17</t>
  </si>
  <si>
    <t>664423977</t>
  </si>
  <si>
    <t>Poznámka k položce:_x000d_
Poznámka k položke:_x000d_
"viz. SO-01.04 propust v km 1,800 příl. Č.3 -8		_x000d_
"Celkem:		2</t>
  </si>
  <si>
    <t>998767101</t>
  </si>
  <si>
    <t>Přesun hmot pro zámečnické konstrukce stanovený z hmotnosti přesunovaného materiálu vodorovná dopravní vzdálenost do 50 m v objektech výšky do 6 m</t>
  </si>
  <si>
    <t>1547454715</t>
  </si>
  <si>
    <t>https://podminky.urs.cz/item/CS_URS_2021_01/998767101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</si>
  <si>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</si>
  <si>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784</t>
  </si>
  <si>
    <t>Dokončovací práce - malby a tapety</t>
  </si>
  <si>
    <t>784411302R1</t>
  </si>
  <si>
    <t>Pačokování betonových konstrukcí jílovým mlékem</t>
  </si>
  <si>
    <t>-1519748399</t>
  </si>
  <si>
    <t>Poznámka k položce:_x000d_
Poznámka k položke:_x000d_
Pačokování betonových konstrukcí jílovým mlékem odečteno z výkresu_x000d_
"viz. SO-01.04 propust v km 1,800 příl. Č.3 -8		_x000d_
"Celkem:		81</t>
  </si>
  <si>
    <t>SO-01.05 - Odpadní koryto</t>
  </si>
  <si>
    <t>-665881753</t>
  </si>
  <si>
    <t>Poznámka k položce:_x000d_
Poznámka k položke:_x000d_
2244m2 x0,3 m, "viz.příl. č. 2, 3-4</t>
  </si>
  <si>
    <t>1151056216</t>
  </si>
  <si>
    <t>Poznámka k položce:_x000d_
Poznámka k položke:_x000d_
 (Výkop (V) koryto *3.9m2 x 75 m, Výkop (V) propust *21.63 m2x6m), "viz.VV_SO_01_05</t>
  </si>
  <si>
    <t>-358712850</t>
  </si>
  <si>
    <t>Poznámka k položce:_x000d_
Poznámka k položke:_x000d_
50+(2245x0.15)</t>
  </si>
  <si>
    <t>-1141068411</t>
  </si>
  <si>
    <t>171201201.1</t>
  </si>
  <si>
    <t>1015480797</t>
  </si>
  <si>
    <t>https://podminky.urs.cz/item/CS_URS_2021_01/171201201.1</t>
  </si>
  <si>
    <t>Vodorovné přemístění přes 9 000 do 10000 m výkopku/sypaniny z horniny třídy těžitelnosti I skupiny 1 až 3</t>
  </si>
  <si>
    <t>-1337929548</t>
  </si>
  <si>
    <t>Poznámka k položce:_x000d_
Poznámka k položke:_x000d_
Uchazeč si v ceně započte náklady na jím preferovanou skládku zemin a skládkových, nehledě na skutečnou vzdálenost skládky od místa nakládky._x000d_
_x000d_
(673+430)-(50+(2245x0.15))		_x000d_
"Celkem:	 716</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</si>
  <si>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</si>
  <si>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</si>
  <si>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94524942</t>
  </si>
  <si>
    <t>https://podminky.urs.cz/item/CS_URS_2021_01/162751119</t>
  </si>
  <si>
    <t>1918182091</t>
  </si>
  <si>
    <t>Poznámka k položce:_x000d_
Poznámka k položke:_x000d_
 7.64 m2x6m		_x000d_
"viz.VV_SO_01_05 příl. č. 3-4		_x000d_
"Celkem:	50</t>
  </si>
  <si>
    <t>926416704</t>
  </si>
  <si>
    <t>Poznámka k položce:_x000d_
Poznámka k položke:_x000d_
"viz.VV_SO_01_05 příl. č. 3-4</t>
  </si>
  <si>
    <t>-705931378</t>
  </si>
  <si>
    <t>-379407543</t>
  </si>
  <si>
    <t>Poznámka k položce:_x000d_
Poznámka k položke:_x000d_
19000+34500		_x000d_
"Celkem:		53500</t>
  </si>
  <si>
    <t>-788810410</t>
  </si>
  <si>
    <t>-1112073783</t>
  </si>
  <si>
    <t>Poznámka k položce:_x000d_
Poznámka k položke:_x000d_
Svahování výkopu odpadní koryto ( SV ) 6,15m x 74 m -455_x000d_
Svahování výkopu propustku 3,9 mx6 m-23_x000d_
"viz.VV_SO_01_05 příl. č. 3-4		_x000d_
"Celkem:		480m2</t>
  </si>
  <si>
    <t>273313511</t>
  </si>
  <si>
    <t>Základy z betonu prostého desky z betonu kamenem neprokládaného tř. C 12/15</t>
  </si>
  <si>
    <t>-636223449</t>
  </si>
  <si>
    <t>https://podminky.urs.cz/item/CS_URS_2021_01/273313511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</si>
  <si>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</si>
  <si>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Poznámka k položce:_x000d_
Poznámka k položke:_x000d_
 (1,3x4,7x0,15) x 2 + (0,38 x 6 )=1.8+2,28		_x000d_
"viz.VV_SO_01_05 příl. č. 3-4		_x000d_
"Celkem:	6</t>
  </si>
  <si>
    <t>902935535</t>
  </si>
  <si>
    <t>Poznámka k položce:_x000d_
Poznámka k položke:_x000d_
(2,1x4,5) x 2, "viz.VV_SO_01_05 příl. č. 3-4</t>
  </si>
  <si>
    <t>1795683920</t>
  </si>
  <si>
    <t>Poznámka k položce:_x000d_
Poznámka k položke:_x000d_
(2.75mx4.53x)+(2.4mx4.53m)=23.37 x2=46.7+(2.1m2x4)		_x000d_
"viz.VV_SO_01_05 příl. č. 3-4		_x000d_
"Celkem:	60</t>
  </si>
  <si>
    <t>2080428402</t>
  </si>
  <si>
    <t>-1808191548</t>
  </si>
  <si>
    <t>Poznámka k položce:_x000d_
Poznámka k položke:_x000d_
Vtokové čelo + výtokové čelo 459+459	kg=917_x000d_
"viz.VV_SO_01_05 příl. č. 5		_x000d_
"Celkem:	1t</t>
  </si>
  <si>
    <t>-466431081</t>
  </si>
  <si>
    <t>-1089280836</t>
  </si>
  <si>
    <t>462512270</t>
  </si>
  <si>
    <t>Zához z lomového kamene neupraveného záhozového s proštěrkováním z terénu, hmotnosti jednotlivých kamenů do 200 kg</t>
  </si>
  <si>
    <t>-2026959788</t>
  </si>
  <si>
    <t>https://podminky.urs.cz/item/CS_URS_2021_01/462512270</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</si>
  <si>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</si>
  <si>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Poznámka k položce:_x000d_
Poznámka k položke:_x000d_
0,2 m2 x 70 m		_x000d_
"viz.VV_SO_01_05 příl. č. 3-4		_x000d_
"Celkem:	14</t>
  </si>
  <si>
    <t>463212111</t>
  </si>
  <si>
    <t>Rovnanina z lomového kamene upraveného, tříděného jakékoliv tloušťky rovnaniny s vyklínováním spár a dutin úlomky kamene</t>
  </si>
  <si>
    <t>-1914202002</t>
  </si>
  <si>
    <t>https://podminky.urs.cz/item/CS_URS_2021_01/463212111</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</si>
  <si>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</si>
  <si>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Poznámka k položce:_x000d_
Poznámka k položke:_x000d_
 (0,39 m2 x 4,5 )x 2 + (51m2 x 0,15) + (12m2x0,3)=3.51+7.65+3.6		_x000d_
"viz.VV_SO_01_05 příl. č. 3-4		_x000d_
"Celkem:	15</t>
  </si>
  <si>
    <t>1721874634</t>
  </si>
  <si>
    <t>Poznámka k položce:_x000d_
Poznámka k položke:_x000d_
"viz.VV_SO_01_05 příl. č. 3-4		_x000d_
"Celkem:	8</t>
  </si>
  <si>
    <t>trouby pro splaškové odpadní vody železobetonové trouby hrdlové přímé s integrovaným těsněním DN800 vč. podkladních kocek/ pražců</t>
  </si>
  <si>
    <t>-106553794</t>
  </si>
  <si>
    <t>1871553916</t>
  </si>
  <si>
    <t>2104791959</t>
  </si>
  <si>
    <t>SSO 02 - PB OCHRANNÁ HRÁZ NA ORLOVSKÉ STRUŽCE</t>
  </si>
  <si>
    <t>SO-02.01 - Ochranná zeď</t>
  </si>
  <si>
    <t xml:space="preserve">    23-M - Montáže potrubí</t>
  </si>
  <si>
    <t>-1101818090</t>
  </si>
  <si>
    <t>Poznámka k položce:_x000d_
Poznámka k položke:_x000d_
1770m2 x 0.3m		531_x000d_
"viz. VÝKAZ VÝMĚR SO-02.01		_x000d_
"Celkem:		531</t>
  </si>
  <si>
    <t>-511930112</t>
  </si>
  <si>
    <t>Poznámka k položce:_x000d_
Poznámka k položke:_x000d_
"viz. VÝKAZ VÝMĚR SO-02.01 - kubaturový list		_x000d_
"Celkem:		841</t>
  </si>
  <si>
    <t>131151121</t>
  </si>
  <si>
    <t>Hloubení nezapažených jam a zářezů při překopech inženýrských sítí strojně s urovnáním dna do předepsaného profilu a spádu objemu do 15 m3 v hornině třídy těžitelnosti I skupiny 1 a 2</t>
  </si>
  <si>
    <t>-413390931</t>
  </si>
  <si>
    <t>https://podminky.urs.cz/item/CS_URS_2021_01/131151121</t>
  </si>
  <si>
    <t xml:space="preserve">Poznámka k souboru cen:_x000d_
1. V cenách jsou započteny i náklady na případné přemístění výkopku ve výkopišti a na přehození výkopku na přilehlém terénu na vzdálenost do 3 m od okraje jámy nebo naložení na dopravní prostředek. 2. Ceny jsou určeny pouze pro případy havárií, přeložek nebo běžných oprav inženýrských sítí. 3. Ceny nelze použít v rámci výstavby nových inženýrských sítí. 4. Hloubení zapažených jam hloubky přes 16 m se oceňuje individuálně. </t>
  </si>
  <si>
    <t>Poznámka k položce:_x000d_
Poznámka k položke:_x000d_
Základová patka oplocení 24ks</t>
  </si>
  <si>
    <t>132254204</t>
  </si>
  <si>
    <t>Hloubení zapažených i nezapažených rýh šířky přes 600 do 2 000 mm s urovnáním dna do předepsaného profilu a spádu v hornině tř. 3 přes 100 do 1 000 m3</t>
  </si>
  <si>
    <t>1093284649</t>
  </si>
  <si>
    <t>https://podminky.urs.cz/item/CS_URS_2021_01/132254204</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</si>
  <si>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</si>
  <si>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Poznámka k položce:_x000d_
Poznámka k položke:_x000d_
5mx1.4mx1.8m		49_x000d_
"viz. VÝKAZ VÝMĚR SO-02.01		_x000d_
"Celkem:		49</t>
  </si>
  <si>
    <t>-1115350517</t>
  </si>
  <si>
    <t>Poznámka k položce:_x000d_
Poznámka k položke:_x000d_
(55m3+480m3+855m2x0.15)		_x000d_
"Celkem:		664</t>
  </si>
  <si>
    <t>392031559</t>
  </si>
  <si>
    <t>-1335549369</t>
  </si>
  <si>
    <t>Poznámka k položce:_x000d_
Poznámka k položke:_x000d_
"viz. VÝKAZ VÝMĚR SO-02.01 - kubaturový list		_x000d_
"Celkem:		54</t>
  </si>
  <si>
    <t>2021459609</t>
  </si>
  <si>
    <t>162751117R</t>
  </si>
  <si>
    <t>1880452659</t>
  </si>
  <si>
    <t>Poznámka k položce:_x000d_
Uchazeč si v ceně započte náklady na jím preferovanou skládku zemin a skládkovné, nehledě na skutečnou vzdálenost skládky od místa nakládky._x000d__x000d_
_x000d_
(535m3+850m3+50m3)-(55m3+480m3+855m2x0.15)		_x000d__x000d_
"Celkem:		772</t>
  </si>
  <si>
    <t>-954806917</t>
  </si>
  <si>
    <t>Poznámka k položce:_x000d_
Uchazeč si v ceně započte náklady na jím preferovanou skládku zemin a skládkových, nehledě na skutečnou vzdálenost skládky od místa nakládky._x000d_
_x000d_
(535m3+850m3+50m3)-(55m3+480m3+855m2x0.15)		_x000d_
"Celkem:		772</t>
  </si>
  <si>
    <t>-414957732</t>
  </si>
  <si>
    <t>Poznámka k položce:_x000d_
Poznámka k položke:_x000d_
"viz. VÝKAZ VÝMĚR SO-02.01 - kubaturový list		_x000d_
"Celkem:		472</t>
  </si>
  <si>
    <t>-599861854</t>
  </si>
  <si>
    <t>Poznámka k položce:_x000d_
Poznámka k položke:_x000d_
0.6mx130m+1.1mx183m+130mx2.5m	=855_x000d_
"viz. VÝKAZ VÝMĚR SO-02.01		_x000d_
"Celkem:	855m2</t>
  </si>
  <si>
    <t>181411121</t>
  </si>
  <si>
    <t>Založení trávníku na půdě předem připravené plochy do 1000 m2 výsevem včetně utažení lučního v rovině nebo na svahu do 1:5</t>
  </si>
  <si>
    <t>379393033</t>
  </si>
  <si>
    <t>https://podminky.urs.cz/item/CS_URS_2021_01/181411121</t>
  </si>
  <si>
    <t>Poznámka k položce:_x000d_
Poznámka k položke:_x000d_
"viz. VÝKAZ VÝMĚR SO-02.01</t>
  </si>
  <si>
    <t>005724100</t>
  </si>
  <si>
    <t>osivo směs travní parková</t>
  </si>
  <si>
    <t>-1448581223</t>
  </si>
  <si>
    <t>-1725147518</t>
  </si>
  <si>
    <t>Poznámka k položce:_x000d_
Poznámka k položke:_x000d_
130m x 2,5m =325_x000d_
"viz. VÝKAZ VÝMĚR SO-02.01		_x000d_
"Celkem:	325</t>
  </si>
  <si>
    <t>321311115</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</si>
  <si>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tř. C 25/30</t>
  </si>
  <si>
    <t>-1679381001</t>
  </si>
  <si>
    <t>https://podminky.urs.cz/item/CS_URS_2021_01/321311115</t>
  </si>
  <si>
    <t>Poznámka k položce:_x000d_
Poznámka k položke:_x000d_
62mx0.2mx0.9m	=13_x000d_
"viz. VÝKAZ VÝMĚR SO-02.01		_x000d_
"Celkem:	13m3</t>
  </si>
  <si>
    <t>701775038</t>
  </si>
  <si>
    <t>Poznámka k položce:_x000d_
Poznámka k položke:_x000d_
1,47m2 x 191,5m + 4x0.6m3	=283,9_x000d_
"viz. VÝKAZ VÝMĚR SO-02.01		_x000d_
"Celkem:	283,9m3</t>
  </si>
  <si>
    <t>1747553980</t>
  </si>
  <si>
    <t>Poznámka k položce:_x000d_
Poznámka k položke:_x000d_
191,8m x 5,2 m + 45 x 1,47m2 + 4x4m2=1081_x000d_
"viz. VÝKAZ VÝMĚR SO-02.01		_x000d_
"Celkem:	1081m2</t>
  </si>
  <si>
    <t>1293156632</t>
  </si>
  <si>
    <t>-342550827</t>
  </si>
  <si>
    <t>Poznámka k položce:_x000d_
Poznámka k položke:_x000d_
34x0.2683+0.2681+2x0.3413+0.392+0.2988+0.2775+0.2898+0.2904+0.2679+0.2843+0.3197+0.3221+0.3101+4x0.1 =13,53_x000d_
"viz. VÝKAZ VÝMĚR SO-02.01		_x000d_
"Celkem:	13,53</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</si>
  <si>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</si>
  <si>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</si>
  <si>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746682297</t>
  </si>
  <si>
    <t>https://podminky.urs.cz/item/CS_URS_2021_01/321368211</t>
  </si>
  <si>
    <t>338171123</t>
  </si>
  <si>
    <t>Osazování sloupků a vzpěr plotových ocelových trubkových nebo profilovaných výšky do 2,60 m se zabetonováním (tř. C 25/30) do 0,08 m3 do připravených jamek</t>
  </si>
  <si>
    <t>-1063099929</t>
  </si>
  <si>
    <t>https://podminky.urs.cz/item/CS_URS_2021_01/338171123</t>
  </si>
  <si>
    <t xml:space="preserve">Poznámka k souboru cen:_x000d_
1. Ceny lze použít i pro zalití (zabetonování) vzpěr rohových sloupků. 2. V cenách nejsou započteny náklady na: a) sloupky a vzpěry, toto se oceňuje ve specifikaci, b) vrtání jamek, tyto se oceňují souborem cen 131 1.-13.. - Vrtání jamek pro plotové sloupky tohoto katalogu. 3. Výškou sloupku se rozumí jeho délka před osazením. 4. V cenách 338 17-1115 a -1125 je pevným podkladem myšlena stávající podezdívka nebo podhrabová deska. 5. Montáž pletiva se oceňuje cenami souboru cen 348 17 Osazení oplocení. 6. V cenách osazování do zemního vrutu je započten i štěrk fixující sloupek. </t>
  </si>
  <si>
    <t>55342262</t>
  </si>
  <si>
    <t>sloupek plotový koncový pozinkovaný a komaxitový 2350/48x1,5 mm</t>
  </si>
  <si>
    <t>-776025887</t>
  </si>
  <si>
    <t>55342274</t>
  </si>
  <si>
    <t>vzpěra plotová 38x1,5 mm včetně krytky s uchem, 2500 mm</t>
  </si>
  <si>
    <t>693058264</t>
  </si>
  <si>
    <t>348101210</t>
  </si>
  <si>
    <t>Montáž vrat a vrátek k oplocení na sloupky ocelové, plochy jednotlivě do 2 m2</t>
  </si>
  <si>
    <t>700313880</t>
  </si>
  <si>
    <t>https://podminky.urs.cz/item/CS_URS_2021_01/348101210</t>
  </si>
  <si>
    <t xml:space="preserve">Poznámka k souboru cen:_x000d_
1. V cenách jsou započteny i náklady na montážní materiál. Jedná se o drobný materiál, proto není v kalkulaci jmenovitě uveden. Tento materiál je součásti výrobní režie. 2. V cenách nejsou započteny náklady na dodávku vrat a vrátek; tyto se oceňují ve specifikaci. </t>
  </si>
  <si>
    <t>Poznámka k položce:_x000d_
Poznámka k položke:_x000d_
"viz. SO_02_02 příl. Č.7, výkresy oplocení		_x000d_
"Celkem:		14</t>
  </si>
  <si>
    <t>553423210R1</t>
  </si>
  <si>
    <t xml:space="preserve">branka vchodová kovová  1800 x 1000 mm vč. sloupku </t>
  </si>
  <si>
    <t>-186275547</t>
  </si>
  <si>
    <t>348401130.1</t>
  </si>
  <si>
    <t>Osazení oplocení ze strojového pletiva s napínacími dráty do 15 st. sklonu svahu, výšky přes 1,6 do 2,0 m</t>
  </si>
  <si>
    <t>737507214</t>
  </si>
  <si>
    <t>31327514</t>
  </si>
  <si>
    <t xml:space="preserve">pletivo drátěné plastifikované se čtvercovými oky, barva zelená rozměr oka   D drátu výška 200 cm</t>
  </si>
  <si>
    <t>426842418</t>
  </si>
  <si>
    <t>15619100</t>
  </si>
  <si>
    <t>drát poplastovaný kruhový napínací 2,5/3,5mm</t>
  </si>
  <si>
    <t>-1138438623</t>
  </si>
  <si>
    <t>934956222R1</t>
  </si>
  <si>
    <t>Protipovodňové mobilní hrazení hliníkové s nosnou a výplňovou konstrukcí s příslušenstvím výšky do 2 m včetně kotvících prvků a patek-dodávka a montáž. Konstrukce osazení bude upraven dle pokynů výrobce hrazení.</t>
  </si>
  <si>
    <t>-579434049</t>
  </si>
  <si>
    <t>Poznámka k položce:_x000d_
Poznámka k položke:_x000d_
4m x 1,7m		7_x000d_
"viz. VÝKAZ VÝMĚR SO-02.01		_x000d_
"Celkem:		7</t>
  </si>
  <si>
    <t>451573111</t>
  </si>
  <si>
    <t>Lože pod potrubí, stoky a drobné objekty v otevřeném výkopu z písku a štěrkopísku do 63 mm</t>
  </si>
  <si>
    <t>96566709</t>
  </si>
  <si>
    <t>https://podminky.urs.cz/item/CS_URS_2021_01/451573111</t>
  </si>
  <si>
    <t xml:space="preserve">Poznámka k souboru cen:_x000d_
1. Ceny -1111 a -1192 lze použít i pro zřízení sběrných vrstev nad drenážními trubkami. 2. V cenách -5111 a -1192 jsou započteny i náklady na prohození výkopku získaného při zemních pracích. </t>
  </si>
  <si>
    <t>313116466</t>
  </si>
  <si>
    <t>Poznámka k položce:_x000d_
Poznámka k položke:_x000d_
191m x 0,6m x 0,1m=12_x000d_
194,75m2x0,2m=39_x000d_
168mx0,5mx0,1m=	8,5_x000d_
"viz. VÝKAZ VÝMĚR SO-02.01		_x000d_
"Celkem:	59,5m3</t>
  </si>
  <si>
    <t>1072156716</t>
  </si>
  <si>
    <t xml:space="preserve">Poznámka k položce:_x000d_
Poznámka k položke:_x000d_
138,8m x 1m + 137,9m x 2m + 5,3m x  4,6m + 194,65m x 2,38m_x000d_
"viz. VÝKAZ VÝMĚR SO-02.01</t>
  </si>
  <si>
    <t>77935603</t>
  </si>
  <si>
    <t>60</t>
  </si>
  <si>
    <t>462511270</t>
  </si>
  <si>
    <t xml:space="preserve">Zához z lomového kamene neupraveného záhozového  bez proštěrkování z terénu, hmotnosti jednotlivých kamenů do 200 kg</t>
  </si>
  <si>
    <t>745817965</t>
  </si>
  <si>
    <t>https://podminky.urs.cz/item/CS_URS_2021_01/462511270</t>
  </si>
  <si>
    <t>Poznámka k položce:_x000d_
"viz. VÝKAZ VÝMĚR SO-02.01</t>
  </si>
  <si>
    <t>200</t>
  </si>
  <si>
    <t>61</t>
  </si>
  <si>
    <t>462511270R</t>
  </si>
  <si>
    <t>Zához z lomového kamene bez proštěrkování z terénu hmotnost do 200 kg</t>
  </si>
  <si>
    <t>1561792308</t>
  </si>
  <si>
    <t>Poznámka k položce:_x000d_
s prolitím betonem</t>
  </si>
  <si>
    <t>62</t>
  </si>
  <si>
    <t>462519002</t>
  </si>
  <si>
    <t xml:space="preserve">Zához z lomového kamene neupraveného záhozového  Příplatek k cenám za urovnání viditelných ploch záhozu z kamene, hmotnosti jednotlivých kamenů do 200 kg</t>
  </si>
  <si>
    <t>-1243819101</t>
  </si>
  <si>
    <t>https://podminky.urs.cz/item/CS_URS_2021_01/462519002</t>
  </si>
  <si>
    <t>293</t>
  </si>
  <si>
    <t>465511327</t>
  </si>
  <si>
    <t>Dlažba z lomového kamene lomařsky upraveného na sucho s vyklínováním kamenem, s vyplněním spár těženým kamenivem, drnem nebo ornicí s osetím, tl. kamene 300 mm</t>
  </si>
  <si>
    <t>138172547</t>
  </si>
  <si>
    <t>https://podminky.urs.cz/item/CS_URS_2021_01/465511327</t>
  </si>
  <si>
    <t xml:space="preserve">Poznámka k položce:_x000d_
Poznámka k položke:_x000d_
137,9m x 2m + 5,3m x  4,6m_x000d_
"viz. VÝKAZ VÝMĚR SO-02.01</t>
  </si>
  <si>
    <t>Dlažba z lomového kamene lomařsky upraveného na cementovou maltu, s vyspárováním cementovou maltou, tl. kamene 300 mm</t>
  </si>
  <si>
    <t>220312855</t>
  </si>
  <si>
    <t>Poznámka k položce:_x000d_
Poznámka k položke:_x000d_
33,5m x 4,5m + 2 x 22 m2_x000d_
"viz. VÝKAZ VÝMĚR SO-02.01</t>
  </si>
  <si>
    <t>469521231</t>
  </si>
  <si>
    <t>Zpevnění dna nebo svahů drceným kamenivem zrna 63-125 mm, prolévaným cementovou maltou s uzavírací vrstvou tl. do 50 mm z betonu V4 B 20 na povrchu uhlazenou se zhutněním, tl. 300 mm</t>
  </si>
  <si>
    <t>1961758270</t>
  </si>
  <si>
    <t>https://podminky.urs.cz/item/CS_URS_2021_01/469521231</t>
  </si>
  <si>
    <t xml:space="preserve">Poznámka k souboru cen:_x000d_
1. Ceny jsou určeny pro zpevnění na plochách o sklonu do 1:1. 2. V cenách jsou započteny i náklady na pomocné konstrukce, obdobné bednění pro dodržení tvaru bloků. 3. Plocha se stanoví v m2 rozvinuté lícní plochy zpevnění. </t>
  </si>
  <si>
    <t>Poznámka k položce:_x000d_
Poznámka k položke:_x000d_
138,8m x 1m _x000d_
"viz. VÝKAZ VÝMĚR SO-02.01</t>
  </si>
  <si>
    <t>174151101</t>
  </si>
  <si>
    <t>Zásyp sypaninou z jakékoliv horniny strojně s uložením výkopku ve vrstvách se zhutněním jam, šachet, rýh nebo kolem objektů v těchto vykopávkách</t>
  </si>
  <si>
    <t>372307322</t>
  </si>
  <si>
    <t>https://podminky.urs.cz/item/CS_URS_2021_01/174151101</t>
  </si>
  <si>
    <t>583312020r2</t>
  </si>
  <si>
    <t>zemina vhodná k těsnení, včetně dovozu a natěžení</t>
  </si>
  <si>
    <t>-900697124</t>
  </si>
  <si>
    <t>871353121</t>
  </si>
  <si>
    <t>-1028003850</t>
  </si>
  <si>
    <t>https://podminky.urs.cz/item/CS_URS_2021_01/871353121</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</si>
  <si>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</si>
  <si>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28611169</t>
  </si>
  <si>
    <t>trubka kanalizační plastová PVC DN200, SN8</t>
  </si>
  <si>
    <t>-252304294</t>
  </si>
  <si>
    <t>891355321</t>
  </si>
  <si>
    <t>Montáž vodovodních armatur na potrubí koncových klapek přírubových DN 200</t>
  </si>
  <si>
    <t>-747558602</t>
  </si>
  <si>
    <t>https://podminky.urs.cz/item/CS_URS_2021_01/891355321</t>
  </si>
  <si>
    <t xml:space="preserve">Poznámka k souboru cen:_x000d_
1. V cenách jsou započteny i náklady: a) u šoupátek ceny -1112 na vytvoření otvorů ve stropech šachet pro prostup zemních souprav šoupátek, b) u navrtávacích pasů ceny -9111 na výkop montážních jamek, opravu izolace ocelových trubek a na osazení zemních souprav. 2. V cenách nejsou započteny náklady na: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 c) obsyp odvodňovacího zařízení hydrantů ze štěrku nebo štěrkopísku; obsyp se oceňuje příslušnými cenami souboru cen 451 5 . - . 1 Lože pod potrubí, stoky a drobné objekty části A 01 tohoto katalogu, d) osazení hydrantových, šoupátkových a ventilových poklopů; osazení poklopů se oceňuje příslušnými cenami souboru cen 899 40-11 Osazení poklopů litinových části A 01 tohoto katalogu. </t>
  </si>
  <si>
    <t>44</t>
  </si>
  <si>
    <t>42283021</t>
  </si>
  <si>
    <t xml:space="preserve">Klapkový uzávěr vodovodní samouzavírací  DN 200  s tesností do 0,6bar, Jednosměrná armatura, chrání a automaticky brání nežádoucímu vniknutí vody,  předmětů a živočichů do potrubí.</t>
  </si>
  <si>
    <t>-1326542267</t>
  </si>
  <si>
    <t>45</t>
  </si>
  <si>
    <t>871365811</t>
  </si>
  <si>
    <t>Demontáž potrubí včetně všech souvisejících konstrukcí, vč. likvidace odpadu</t>
  </si>
  <si>
    <t>244798468</t>
  </si>
  <si>
    <t>https://podminky.urs.cz/item/CS_URS_2021_01/871365811</t>
  </si>
  <si>
    <t xml:space="preserve">Poznámka k souboru cen:_x000d_
1. Ceny jsou určeny pro bourání vodovodního a kanalizačního potrubí. 2. V cenách jsou započteny náklady na bourání potrubí včetně tvarovek. </t>
  </si>
  <si>
    <t>46</t>
  </si>
  <si>
    <t>931994105</t>
  </si>
  <si>
    <t xml:space="preserve">Těsnění spáry betonové konstrukce pásy, profily, tmely  těsnicím pásem vnitřním, spáry pracovní. pás šířky min.190mm</t>
  </si>
  <si>
    <t>-137366415</t>
  </si>
  <si>
    <t>https://podminky.urs.cz/item/CS_URS_2021_01/931994105</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</si>
  <si>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</si>
  <si>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47</t>
  </si>
  <si>
    <t>931994141</t>
  </si>
  <si>
    <t xml:space="preserve">Těsnění spáry betonové konstrukce pásy, profily, tmely  tmelem polyuretanovým spáry pracovní do 1,5 cm2</t>
  </si>
  <si>
    <t>-1829648132</t>
  </si>
  <si>
    <t>https://podminky.urs.cz/item/CS_URS_2021_01/931994141</t>
  </si>
  <si>
    <t>48</t>
  </si>
  <si>
    <t>931994141r1</t>
  </si>
  <si>
    <t>491403415</t>
  </si>
  <si>
    <t>49</t>
  </si>
  <si>
    <t>931992111r1</t>
  </si>
  <si>
    <t xml:space="preserve">Výplň dilatačních spár z polystyrenu  pěnového, tloušťky 10 mm</t>
  </si>
  <si>
    <t>1942828765</t>
  </si>
  <si>
    <t>Poznámka k položce:_x000d_
Poznámka k položke:_x000d_
45x1.5m2_x000d_
"viz. VÝKAZ VÝMĚR SO-02.01</t>
  </si>
  <si>
    <t>50</t>
  </si>
  <si>
    <t>931996112R1</t>
  </si>
  <si>
    <t>Přesunutí konstrukce altánku, zhotovitel posoudí způsob přesunutí dle aktuálního stavu altánku, do ceny jsou zahrnuty veškeré náklady na související</t>
  </si>
  <si>
    <t>kpl</t>
  </si>
  <si>
    <t>110514076</t>
  </si>
  <si>
    <t>51</t>
  </si>
  <si>
    <t>931996112R2</t>
  </si>
  <si>
    <t>Přesunutí konstrukce kůlny, zhotovitel posoudí způsob přesunutí dle aktuálního stavu altánku, do ceny jsou zahrnuty veškeré náklady na související</t>
  </si>
  <si>
    <t>1525563303</t>
  </si>
  <si>
    <t>52</t>
  </si>
  <si>
    <t>935112211</t>
  </si>
  <si>
    <t>Osazení betonového příkopového žlabu s vyplněním a zatřením spár cementovou maltou s ložem tl. 100 mm z betonu prostého z betonových příkopových tvárnic šířky přes 500 do 800 mm</t>
  </si>
  <si>
    <t>1313861477</t>
  </si>
  <si>
    <t>https://podminky.urs.cz/item/CS_URS_2021_01/935112211</t>
  </si>
  <si>
    <t>170</t>
  </si>
  <si>
    <t>53</t>
  </si>
  <si>
    <t>59227029</t>
  </si>
  <si>
    <t>žlabovka příkopová betonová 500x680x60mm</t>
  </si>
  <si>
    <t>2040852335</t>
  </si>
  <si>
    <t>54</t>
  </si>
  <si>
    <t>966002810R1</t>
  </si>
  <si>
    <t>Bourání plotů výšky do 250 cm, s uložením hmot na skládku na vzdálenost do 20 m nebo s uložením na dopravní prostředek tyčkových, laťkových, prkenných, z drátěného pletiva nebo z plechu, vč. likvidace odpadu dle platné legislativy</t>
  </si>
  <si>
    <t>-1000889299</t>
  </si>
  <si>
    <t>55</t>
  </si>
  <si>
    <t>966003812R</t>
  </si>
  <si>
    <t>Rozebrání oplocení se sloupky osové vzdálenosti do 4,00 m, výšky do 2,50 m, osazených do hloubky 1,00 m , vč. likvidace odpadu dle platné legislativy</t>
  </si>
  <si>
    <t>1590909386</t>
  </si>
  <si>
    <t>56</t>
  </si>
  <si>
    <t>998321011</t>
  </si>
  <si>
    <t xml:space="preserve">Přesun hmot pro objekty hráze přehradní zemní a kamenité  dopravní vzdálenost do 500 m</t>
  </si>
  <si>
    <t>-687638651</t>
  </si>
  <si>
    <t>https://podminky.urs.cz/item/CS_URS_2021_01/998321011</t>
  </si>
  <si>
    <t>57</t>
  </si>
  <si>
    <t>998321092</t>
  </si>
  <si>
    <t xml:space="preserve">Přesun hmot pro objekty hráze přehradní zemní a kamenité  Příplatek k ceně za zvětšený přesun přes vymezenou největší dopravní vzdálenost do 2 000 m</t>
  </si>
  <si>
    <t>-1318018271</t>
  </si>
  <si>
    <t>https://podminky.urs.cz/item/CS_URS_2021_01/998321092</t>
  </si>
  <si>
    <t>23-M</t>
  </si>
  <si>
    <t>Montáže potrubí</t>
  </si>
  <si>
    <t>58</t>
  </si>
  <si>
    <t>230011140</t>
  </si>
  <si>
    <t>Montáž potrubí z trub ocelových hladkých tř. 11 až 13 D 406 mm, tl 8,0mm</t>
  </si>
  <si>
    <t>64</t>
  </si>
  <si>
    <t>1568438802</t>
  </si>
  <si>
    <t>https://podminky.urs.cz/item/CS_URS_2021_01/230011140</t>
  </si>
  <si>
    <t>59</t>
  </si>
  <si>
    <t>142359190R1</t>
  </si>
  <si>
    <t>trubky ocelové bezešvé hladké kruhové vnějšího průměru nad 133 mm ve výrobních délkách s vnějším i vnitřním povrchem okujeným, bez ochrany povrchu ČSN 41 1353.1</t>
  </si>
  <si>
    <t>128</t>
  </si>
  <si>
    <t>-1813872760</t>
  </si>
  <si>
    <t>SO-02.02 - Ochranná hráz</t>
  </si>
  <si>
    <t>923878088</t>
  </si>
  <si>
    <t>Poznámka k položce:_x000d_
Poznámka k položke:_x000d_
"viz. SO_02_02 kubatúrový list</t>
  </si>
  <si>
    <t>-2062605086</t>
  </si>
  <si>
    <t xml:space="preserve">Poznámka k položce:_x000d_
Poznámka k položke:_x000d_
Výkop hráz - kubatúrový hárek=14726_x000d_
Hrázová propust DN200 KM 0.550 00 hráze (4.15mx26m)+ (14m2x2m)=135_x000d_
Trubní propustek odvodňovacího žlabu pod komunikací DN800 v km 0.676 hráze -  (*12m2x39.6)+(*4.3m2x7.4)+(*2m2x6m)=519_x000d_
Propustek v km 0,850 36 hráze, DN600  - (*4m2x13.9m)+(*4m2x5m)	=78_x000d_
betonové základy oplocení (0,45x0,45x0,8 m)+(0,25x0,25x0,8 m)+(0,35x0,35x0,5 m)=	20_x000d_
"viz. SO_02_02 kubatúrový list, Příl. 7, 9, 10, 11		_x000d_
"Celkem:	15478m3</t>
  </si>
  <si>
    <t>127751101</t>
  </si>
  <si>
    <t>Vykopávky pod vodou strojně na hloubku do 5 m pod projektem stanovenou hladinou vody v horninách tř.1 až 4, průměrné tloušťky projektované vrstvy do 0,50 m do 1 000 m3</t>
  </si>
  <si>
    <t>659143361</t>
  </si>
  <si>
    <t>https://podminky.urs.cz/item/CS_URS_2021_01/127751101</t>
  </si>
  <si>
    <t xml:space="preserve">Poznámka k souboru cen:_x000d_
1. Ceny nelze použít pro: a) vykopávky zářezů pod vodou, b) vykopávky v zemnících pod vodou, c) hloubení rýh pod vodou, d) hloubení jam a šachet pod vodou; toto hloubení se oceňuje individuálně, 2. Pro volbu cen podle množství je rozhodující součet množství vykopávek pod vodou na jednom objektu ve všech třídách a skupinách hornin při jakékoliv tloušťce vykopávky. O volbě cen podle tloušťky projektované vrstvy vykopávky pod vodou rozhoduje její průměrná tloušťka; tato průměrná tloušťka se určí odděleně pro každou vykopávku, omezenou svislou obrysovou čarou v půdorysu jako podíl objemu vykopávky a její půdorysné plochy. 3. V cenách jsou započteny i náklady na svislé přemístěním výkopku nad hladinu a odhození výkopku do vzdálenosti 5 m nebo naložení na dopravní prostředek. </t>
  </si>
  <si>
    <t>Poznámka k položce:_x000d_
Poznámka k položke:_x000d_
"viz. SO_02_02		_x000d_
"Celkem:		510</t>
  </si>
  <si>
    <t>339207902</t>
  </si>
  <si>
    <t>Poznámka k položce:_x000d_
Poznámka k položke:_x000d_
Základová patka oplocení 284ks</t>
  </si>
  <si>
    <t>151201201</t>
  </si>
  <si>
    <t>Zřízení pažení stěn výkopu bez rozepření nebo vzepření zátažné, hloubky do 4 m</t>
  </si>
  <si>
    <t>660530231</t>
  </si>
  <si>
    <t>https://podminky.urs.cz/item/CS_URS_2021_01/151201201</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</si>
  <si>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</si>
  <si>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Poznámka k položce:_x000d_
Poznámka k položke:_x000d_
Hrázová propust DN200 KM 0.550 00 hráze 4.8x2m		_x000d_
"viz. SO_02_02 příl. Č.9		_x000d_
"Celkem:		10</t>
  </si>
  <si>
    <t>151201211</t>
  </si>
  <si>
    <t>Odstranění pažení stěn výkopu s uložením pažin na vzdálenost do 3 m od okraje výkopu zátažné, hloubky do 4 m</t>
  </si>
  <si>
    <t>-1377023958</t>
  </si>
  <si>
    <t>https://podminky.urs.cz/item/CS_URS_2021_01/151201211</t>
  </si>
  <si>
    <t>155131312</t>
  </si>
  <si>
    <t>Zřízení protierozního zpevnění svahů geomříží nebo georohoží včetně plošného kotvení ocelovými skobami, ve sklonu přes 1:2 do 1:1</t>
  </si>
  <si>
    <t>-1665713755</t>
  </si>
  <si>
    <t>https://podminky.urs.cz/item/CS_URS_2021_01/155131312</t>
  </si>
  <si>
    <t xml:space="preserve">Poznámka k souboru cen:_x000d_
1. V cenách jsou započteny i náklady na ukotvení horního okraje geomříže nebo georohože do mělké rýhy ocelovými skobami, na zřízení rýhy i její zasypání, na instalaci geomříže nebo georohože včetně přesahů a na plošné kotvení ocelovými skobami z betonářské oceli. 2. V cenách nejsou započteny náklady na dodávku geomříží nebo georohoží, která se oceňuje ve specifikaci. Ztratné včetně přesahů a kotvení krajů lze stanovit ve výši 15 až 20 %. </t>
  </si>
  <si>
    <t>693310530</t>
  </si>
  <si>
    <t>geokompozity jednostranný sendvič 300g/m2 + Dren 900g/m2 1200 g/m2</t>
  </si>
  <si>
    <t>-1517059913</t>
  </si>
  <si>
    <t>Poznámka k položce:_x000d_
Poznámka k položke:_x000d_
geokompozity jednostranný sendvič 300g/m2 + Dren 900g/m2 1200 g/m2</t>
  </si>
  <si>
    <t>1604639181</t>
  </si>
  <si>
    <t>325319248</t>
  </si>
  <si>
    <t>Poznámka k položce:_x000d_
zemina vhodná do hrází - nedostatek; využití vhodné zeminy z výkopů_x000d_
28708+3751-6121=26338_x000d_
množství po přehutnění</t>
  </si>
  <si>
    <t>26338</t>
  </si>
  <si>
    <t>-1132474097</t>
  </si>
  <si>
    <t>(9585+15478+510+15)*2</t>
  </si>
  <si>
    <t>54927396</t>
  </si>
  <si>
    <t>9585+15478+510+15</t>
  </si>
  <si>
    <t>-1533963578</t>
  </si>
  <si>
    <t xml:space="preserve">Poznámka k položce:_x000d_
Uchazeč si v ceně započte náklady na jím preferovanou skládku zemin, nehledě na skutečnou vzdálenost skládky od místa nakládky._x000d__x000d_
_x000d_
</t>
  </si>
  <si>
    <t>(9582+15478+510)-(8708+3852+1701+38406*0,15)</t>
  </si>
  <si>
    <t>-2072690915</t>
  </si>
  <si>
    <t>171201221</t>
  </si>
  <si>
    <t>Poplatek za uložení stavebního odpadu na skládce (skládkovné) zeminy a kamení zatříděného do Katalogu odpadů pod kódem 17 05 04</t>
  </si>
  <si>
    <t>1352442573</t>
  </si>
  <si>
    <t>https://podminky.urs.cz/item/CS_URS_2021_01/171201221</t>
  </si>
  <si>
    <t>Poznámka k položce:_x000d_
uložení zemin na trvalou skládku</t>
  </si>
  <si>
    <t>5548*2,1</t>
  </si>
  <si>
    <t>-239180899</t>
  </si>
  <si>
    <t>Poznámka k položce:_x000d_
Poznámka k položke:_x000d_
"viz. SO_02_02 kubatúrový list		_x000d_
"Celkem:		3800</t>
  </si>
  <si>
    <t>-1635858594</t>
  </si>
  <si>
    <t xml:space="preserve">Poznámka k položce:_x000d_
Poznámka k položke:_x000d_
Ochranná hráz - kubatúrový list=1117_x000d_
Hrázová propust DN200 KM 0.550 00 hráze - (1.5mx1.5mx2m)+(0.6mx0.6mx26m)=121_x000d_
Trubní propustek odvodňovacího žlabu pod komunikací DN800 v km 0.676  - (2.1m2x39.6m)+(2.7m2x6.4m)+(1.3m2x6m)=411_x000d_
Propustek v km 0,850 36 hráze, DN600 - (*4m2x13.9m)+(*4m2x5m) - 26=52_x000d_
"viz. SO_02_02 kubatúrový list, Příl. 7, 9, 10, 11, 12		_x000d_
"Celkem:	1701</t>
  </si>
  <si>
    <t>-1215585949</t>
  </si>
  <si>
    <t>Poznámka k položce:_x000d_
Poznámka k položke:_x000d_
"viz. SO_02_02 kubatúrový list		_x000d_
"Celkem:		16406</t>
  </si>
  <si>
    <t>-56411789</t>
  </si>
  <si>
    <t>-873381414</t>
  </si>
  <si>
    <t>Poznámka k položce:_x000d_
Poznámka k položke:_x000d_
"viz. SO_02_02 kubatúrový list		_x000d_
"Celkem:		7000</t>
  </si>
  <si>
    <t>1088379406</t>
  </si>
  <si>
    <t>-710683396</t>
  </si>
  <si>
    <t>Poznámka k položce:_x000d_
Poznámka k položke:_x000d_
tl. 150 mm_x000d_
"viz. SO_02_02 kubatúrový list</t>
  </si>
  <si>
    <t xml:space="preserve">16406+7042 </t>
  </si>
  <si>
    <t>935122309</t>
  </si>
  <si>
    <t>Poznámka k položce:_x000d_
Poznámka k položke:_x000d_
"viz. SO_02_02 kubatúrový list		_x000d_
"Celkem:		22000</t>
  </si>
  <si>
    <t>-421217235</t>
  </si>
  <si>
    <t>Poznámka k položce:_x000d_
Poznámka k položke:_x000d_
"viz. SO_02_02 kubatúrový list		_x000d_
"Celkem:		6088</t>
  </si>
  <si>
    <t>1793674025</t>
  </si>
  <si>
    <t>Poznámka k položce:_x000d_
Poznámka k položke:_x000d_
Ochranná hráz - kubatúrový list=12645_x000d_
hrázová propust DN200 KM 0.550 00 hráze - 5.2 mx32 m=166_x000d_
Trubní propustek odvodňovacího žlabu pod komunikací DN800 v km 0.676 - 6,8 mx39,7 m=	270_x000d_
Propustek v km 0,850 36 hráze, DN600 - 3.6mx14.78m=53_x000d_
"viz. SO_02_02 kubatúrový list, Příl. 7, 9, 10, 11, 12		_x000d_
"Celkem:	13134m2</t>
  </si>
  <si>
    <t>1335096316</t>
  </si>
  <si>
    <t>Poznámka k položce:_x000d_
Poznámka k položke:_x000d_
"viz. SO_02_02 kubatúrový list		_x000d_
"Celkem:		14000</t>
  </si>
  <si>
    <t>Tenká těsnící podzemní stěna s jílocementovou výplní tloušťky do 200 mm, hloubky stěny od 0 do 10 m, vč. vodících zídek,výplňového materiálu vč. souvisejících prací
(3950 m2) x 0,2m = 790m3</t>
  </si>
  <si>
    <t>-1071794793</t>
  </si>
  <si>
    <t>Poznámka k položce:_x000d_
Poznámka k položke:_x000d_
		_x000d_
"viz. SO_02_02, Příl. Č. 2 podélný profil		_x000d_
"Celkem:		3950</t>
  </si>
  <si>
    <t>321321115</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</si>
  <si>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tř. C 25/30</t>
  </si>
  <si>
    <t>-647775104</t>
  </si>
  <si>
    <t>https://podminky.urs.cz/item/CS_URS_2021_01/321321115</t>
  </si>
  <si>
    <t>Poznámka k položce:_x000d_
Poznámka k položke:_x000d_
Hrázová propust DN200 KM 0.550 00 hráze - výustní objekt (0.44mx1.65mx1.4m)+2x(1.7m2x0.3m)+(1.2mx1.4mx0.3m)		_x000d_
"viz. SO_02_02 příl. Č.9		_x000d_
"Celkem:		3</t>
  </si>
  <si>
    <t>1596270970</t>
  </si>
  <si>
    <t xml:space="preserve">Poznámka k položce:_x000d_
Poznámka k položke:_x000d_
Trubní propustek odvodňovacího žlabu pod komunikací DN800 v km 0.676 hráze  - čelo propustku (*2.44m2x6.4m)+(*1.94m2x6m)=27_x000d_
Propustek v km 0,850 36 hráze, DN600 - (*2.1 m2x4,3)-0,288m3=8_x000d_
Propustek v km 0,984 38 - 0,999 70 hráze, DN600 - (*2.1m2x4.1m)+(*2.1m2x3.5m)=16_x000d_
Kontrolní nivelačná značka celkem 5 ks 1.15 x5=5,75_x000d_
"viz. SO_02_02 příl. Č.9-14		_x000d_
"Celkem:	60</t>
  </si>
  <si>
    <t>-1156089326</t>
  </si>
  <si>
    <t xml:space="preserve">Poznámka k položce:_x000d_
Poznámka k položke:_x000d_
Hrázová propust DN200 KM 0.550 00 hráze - výustní objekt (*5.5m2x2)+(1.4mx1.18m)+(1.7mx2m)+(0.8mx0.66m)+(1.2mx26.4m)=50_x000d_
Trubní propustek odvodňovacího žlabu pod komunikací DN800 v km 0.676 hráze  - čelo propustku (*3.2mx6.4mň+(*2.86mx6.4m)+(*2.44m2x2)+(2.5mx6m)+(2.19mx6m)+(*1.94m2x2)+2x(*1.42m2x39.7m)	=185_x000d_
Propustek v km 0,850 36 hráze, DN600  -   (2.75mx4.1m)+(2.4mx4.1m)+(*2.1m2x2)+(2.2mx13.9)=55_x000d_
Propustek v km 0,984 38 - 0,999 70 hráze, DN600 -(2.7mx4.1m)+(2.4mx4.1m)+(*2.1m2x2)+(2.7mx3.5m)+(2.4mx3.5m)+(*2.1m2x2)+(2mx14.8m)	16_x000d_
Kontrolní nivelačná značka celkem 5 ks 1.15 x5= 78_x000d_
"viz. SO_02_02 příl. Č.9-14		_x000d_
"Celkem:	400</t>
  </si>
  <si>
    <t>761029380</t>
  </si>
  <si>
    <t>Poznámka k položce:_x000d_
Poznámka k položke:_x000d_
"viz. SO_02_02 příl. Č.9-14		_x000d_
"Celkem:		400</t>
  </si>
  <si>
    <t>689855618</t>
  </si>
  <si>
    <t xml:space="preserve">Poznámka k položce:_x000d_
Poznámka k položke:_x000d_
Trubní propustek odvodňovacího žlabu pod komunikací DN800 v km 0.676 hráze  - čelá propustku 544+731	kg=1274_x000d_
Propustek v km 0,850 36 hráze, DN600=437_x000d_
Propustek v km 0,984 38 - 0,999 70 hráze, DN600 - čelá propustku 383+437=820_x000d_
"viz. SO_02_02 příl. Č.17 výkresy výztuže		_x000d_
"Celkem:	2531kg</t>
  </si>
  <si>
    <t>257286174</t>
  </si>
  <si>
    <t>Poznámka k položce:_x000d_
Poznámka k položke:_x000d_
Hrázová propust DN200 KM 0.550 00 hráze - kari síť 200x200 Æ8 mm 3x2m (1.55mx1.3m)+(1.3mx0.9)+2m2= 6m2		_x000d_
"viz. SO_02_02 příl. Č.9		_x000d_
"Celkem:		0,03</t>
  </si>
  <si>
    <t>1021854933</t>
  </si>
  <si>
    <t>1903384569</t>
  </si>
  <si>
    <t>55342185</t>
  </si>
  <si>
    <t>plotový profilovaný sloupek D 60-70mm dl 2,0-2,5m pro svařované pletivo v návinu povrchová úprava Pz a komaxit</t>
  </si>
  <si>
    <t>-28457035</t>
  </si>
  <si>
    <t>-166947931</t>
  </si>
  <si>
    <t>2101394884</t>
  </si>
  <si>
    <t>-1775276117</t>
  </si>
  <si>
    <t>-624912200</t>
  </si>
  <si>
    <t>-967673690</t>
  </si>
  <si>
    <t>-223229040</t>
  </si>
  <si>
    <t>348171146</t>
  </si>
  <si>
    <t>Montáž oplocení z dílců kovových panelových svařovaných, na ocelové profilované sloupky, výšky přes 1,5 do 2,0 m</t>
  </si>
  <si>
    <t>-1282544145</t>
  </si>
  <si>
    <t>https://podminky.urs.cz/item/CS_URS_2021_01/348171146</t>
  </si>
  <si>
    <t xml:space="preserve">Poznámka k souboru cen:_x000d_
1. V cenách nejsou započteny náklady na dodávku dílců, tyto se oceňují ve specifikaci. </t>
  </si>
  <si>
    <t>Poznámka k položce:_x000d_
Poznámka k položke:</t>
  </si>
  <si>
    <t>55342412</t>
  </si>
  <si>
    <t>plotový panel svařovaný v 1,5-2,0m š do 2,5m průměru drátu 5mm oka 55x200mm s horizontálním prolisem povrchová úprava PZ komaxit</t>
  </si>
  <si>
    <t>-50233543</t>
  </si>
  <si>
    <t>313275040R1</t>
  </si>
  <si>
    <t>znovusestavení demontovaného oplocení, včetně sloupků, rozpěr, betonových patek</t>
  </si>
  <si>
    <t>-940235110</t>
  </si>
  <si>
    <t>451577877</t>
  </si>
  <si>
    <t>Podklad nebo lože pod dlažbu (přídlažbu) v ploše vodorovné nebo ve sklonu do 1:5, tloušťky od 30 do 100 mm ze štěrkopísku</t>
  </si>
  <si>
    <t>781111860</t>
  </si>
  <si>
    <t>https://podminky.urs.cz/item/CS_URS_2021_01/451577877</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</si>
  <si>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</si>
  <si>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Poznámka k položce:_x000d_
Poznámka k položke:_x000d_
"viz. SO_02_02 kubatúrový list		_x000d_
"Celkem:		1120</t>
  </si>
  <si>
    <t>451579877</t>
  </si>
  <si>
    <t>-1053908244</t>
  </si>
  <si>
    <t>https://podminky.urs.cz/item/CS_URS_2021_01/451579877</t>
  </si>
  <si>
    <t>-457258966</t>
  </si>
  <si>
    <t>-1535410266</t>
  </si>
  <si>
    <t>-1420415794</t>
  </si>
  <si>
    <t xml:space="preserve">Poznámka k položce:_x000d_
Poznámka k položke:_x000d_
Hrázová propust DN200 KM 0.550 00 hráze - výustní objekt (1.75mx1.6mx0.1m)+(0.32m2x26.3m)+(2mx2mx0.1m)=10_x000d_
Trubní propustek odvodňovacího žlabu pod komunikací DN800 v km 0.676 hráze  - čelo propustku (1.3mx6.2mx0.15m)+(1.3mx6.6mx0.15m)+(*1.04m2x39.7m)=43_x000d_
Propustek v km 0,850 36 hráze, DN600  -   (*6m2x13.9m)+(1.3mx4.3mx0.15m)	=84_x000d_
Propustek v km 0,984 38 - 0,999 70 hráze, DN600 -(1.3mx3.7mx0.15m)+(1.3mx4.3mx0.15m)+(*0.4m2x14.8m)=7_x000d_
Uzamykatelná závora (0.6x0.6x1) x2 =0,72_x000d_
"viz. SO_02_02 příl. Č.9-16		_x000d_
"Celkem:	144</t>
  </si>
  <si>
    <t>457971122.1</t>
  </si>
  <si>
    <t>1740602424</t>
  </si>
  <si>
    <t>https://podminky.urs.cz/item/CS_URS_2021_01/457971122.1</t>
  </si>
  <si>
    <t>Poznámka k položce:_x000d_
Poznámka k položke:_x000d_
Kamenné opevnění břehu kubatúrový =8951_x000d_
Zpevnění koruny hráze 4x1002=4509_x000d_
Zjezd z hráze k propustku v km 0.422 97 hráze 180m2 odečteno z výkresu=180_x000d_
Výjezd na hráz km 0,114 83 š. 4,0 m, délka 29,0 m 4x29=116_x000d_
"viz. SO_02_02 kubatúrový list, příl. č2, č.8 		_x000d_
"Celkem:	13756m2</t>
  </si>
  <si>
    <t>1321961128</t>
  </si>
  <si>
    <t>Poznámka k položce:_x000d_
13756*1,1; ztratné 10%</t>
  </si>
  <si>
    <t>13756*1,1</t>
  </si>
  <si>
    <t>Zához z lomového kamene neupraveného záhozového bez proštěrkování z terénu, hmotnosti jednotlivých kamenů do 200 kg</t>
  </si>
  <si>
    <t>856495242</t>
  </si>
  <si>
    <t xml:space="preserve">Poznámka k položce:_x000d_
Poznámka k položke:_x000d_
"viz. SO_02_02 kubatúrový list		_x000d_
"Celkem:		3100_x000d_
záhozová patka z LK: 1560_x000d_
</t>
  </si>
  <si>
    <t>3100</t>
  </si>
  <si>
    <t>1560</t>
  </si>
  <si>
    <t>1339962334</t>
  </si>
  <si>
    <t>5936+825</t>
  </si>
  <si>
    <t>564681111</t>
  </si>
  <si>
    <t>Podklad z kameniva hrubého drceného vel. 63-125 mm tl 300 mm</t>
  </si>
  <si>
    <t>-1187512830</t>
  </si>
  <si>
    <t>https://podminky.urs.cz/item/CS_URS_2021_01/564681111</t>
  </si>
  <si>
    <t xml:space="preserve">Poznámka k položce:_x000d_
Poznámka k položke:_x000d_
Koruna hráze 3.5x1002x0.3m	=1052_x000d_
Zjezd z hráze k propustku v km 0.422 97 hráze  180 m2 x 0,3=54_x000d_
Výjezd na hráz km 0,114 83 š. 4,0 m, délka 29,0 m, 4 x 29 x 0,3=35_x000d_
"viz. SO_02_02, Příl. Č. 2, 8		_x000d_
"Celkem:	1150m3</t>
  </si>
  <si>
    <t>Podklad ze štěrkodrti ŠD s rozprostřením a zhutněním, po zhutnění tl. 150 mm</t>
  </si>
  <si>
    <t>792500595</t>
  </si>
  <si>
    <t>Poznámka k položce:_x000d_
Poznámka k položke:_x000d_
Sjezd ulice Ostravská km 0,000 hráze		_x000d_
"viz. SO_02_02 příloha č. 13 		_x000d_
"Celkem:		45</t>
  </si>
  <si>
    <t>Podklad ze štěrkodrti ŠD s rozprostřením a zhutněním, po zhutnění tl. 200 mm</t>
  </si>
  <si>
    <t>1035359306</t>
  </si>
  <si>
    <t>573111113</t>
  </si>
  <si>
    <t>Postřik infiltrační PI z asfaltu silničního s posypem kamenivem, v množství 1,50 kg/m2</t>
  </si>
  <si>
    <t>234506705</t>
  </si>
  <si>
    <t>https://podminky.urs.cz/item/CS_URS_2021_01/573111113</t>
  </si>
  <si>
    <t>573111114</t>
  </si>
  <si>
    <t>Postřik infiltrační PI z asfaltu silničního s posypem kamenivem, v množství 2,00 kg/m2</t>
  </si>
  <si>
    <t>1290550264</t>
  </si>
  <si>
    <t>https://podminky.urs.cz/item/CS_URS_2021_01/573111114</t>
  </si>
  <si>
    <t>Penetrační makadam PM s rozprostřením kameniva na sucho, s prolitím živicí, s posypem drtí a se zhutněním hrubý (PMH) z kameniva hrubého drceného, po zhutnění tl. 100 mm</t>
  </si>
  <si>
    <t>-155154862</t>
  </si>
  <si>
    <t>Poznámka k položce:_x000d_
Poznámka k položke:_x000d_
 Sjezd ulice Ostravská km 0,000 hráze		_x000d_
"viz. SO_02_02 příloha č. 13 		_x000d_
"Celkem:		45</t>
  </si>
  <si>
    <t>822442111</t>
  </si>
  <si>
    <t xml:space="preserve">Montáž potrubia z rúr železobetónových typu TZR v otvorenom výkope v sklone do 20 % tesnených gumovými krúžkami DN  600 mm</t>
  </si>
  <si>
    <t>-1670794239</t>
  </si>
  <si>
    <t>https://podminky.urs.cz/item/CS_URS_2021_01/822442111</t>
  </si>
  <si>
    <t>Poznámka k položce:_x000d_
Poznámka k položke:_x000d_
Propustek v km 0,850 36 hráze	m	15_x000d_
Propustek v km 0,984 38 - 0,999 70 hráze	m	17_x000d_
"viz. SO_02_02 příloha č. 11, 12		_x000d_
"Celkem:		32</t>
  </si>
  <si>
    <t>trouby pro splaškové odpadní vody železobetonové trouby hrdlové přímé s integrovaným těsněním DN 600 vč. podkladních kocek/ pražců</t>
  </si>
  <si>
    <t>-1697394834</t>
  </si>
  <si>
    <t>Poznámka k položce:_x000d_
Poznámka k položke:_x000d_
Propustek v km 0,850 36 hráze	m	15_x000d_
Propustek v km 0,984 38 - 0,999 70 hráze	m	17</t>
  </si>
  <si>
    <t>63</t>
  </si>
  <si>
    <t>Montáž potrubí z trub železobetonových typu TZR v otevřeném výkopu ve sklonu do 20 % těsněných pryžovými kroužky DN 800</t>
  </si>
  <si>
    <t>611488581</t>
  </si>
  <si>
    <t>Poznámka k položce:_x000d_
Poznámka k položke:_x000d_
"viz. SO_02_02 příloha č. 10		_x000d_
"Celkem:		41</t>
  </si>
  <si>
    <t>-59134731</t>
  </si>
  <si>
    <t>65</t>
  </si>
  <si>
    <t>316630883</t>
  </si>
  <si>
    <t>Poznámka k položce:_x000d_
Poznámka k položke:_x000d_
Hrázová propust DN200 KM 0.550 00 hráze	m	27_x000d_
Kontrolní nivelačná značka 0.5x5	m	2,5_x000d_
"viz. SO_02_02 příloha č. 9, 14		_x000d_
"Celkem:		30</t>
  </si>
  <si>
    <t>66</t>
  </si>
  <si>
    <t>trubka kanalizační plastová PVC DN300, SN8</t>
  </si>
  <si>
    <t>882966640</t>
  </si>
  <si>
    <t>67</t>
  </si>
  <si>
    <t>871373121</t>
  </si>
  <si>
    <t>940938026</t>
  </si>
  <si>
    <t>https://podminky.urs.cz/item/CS_URS_2021_01/871373121</t>
  </si>
  <si>
    <t>Poznámka k položce:_x000d_
Poznámka k položke:_x000d_
"viz. SO_02_02 příloha č. 14		_x000d_
"Celkem:		2,5</t>
  </si>
  <si>
    <t>68</t>
  </si>
  <si>
    <t>28611157</t>
  </si>
  <si>
    <t>738441835</t>
  </si>
  <si>
    <t>69</t>
  </si>
  <si>
    <t>891352322</t>
  </si>
  <si>
    <t>Montáž kanalizačních armatur na potrubí stavítek DN 200</t>
  </si>
  <si>
    <t>1810003797</t>
  </si>
  <si>
    <t>https://podminky.urs.cz/item/CS_URS_2021_01/891352322</t>
  </si>
  <si>
    <t>Poznámka k položce:_x000d_
Poznámka k položke:_x000d_
"viz. SO_02_02 příloha č. 9		_x000d_
"Celkem:		1</t>
  </si>
  <si>
    <t>70</t>
  </si>
  <si>
    <t>42223005</t>
  </si>
  <si>
    <t xml:space="preserve">Stavítko s ručním kolem s tesností do 0,6bar ,  DN  200</t>
  </si>
  <si>
    <t>233565803</t>
  </si>
  <si>
    <t>71</t>
  </si>
  <si>
    <t>1837414343</t>
  </si>
  <si>
    <t>72</t>
  </si>
  <si>
    <t>71524164</t>
  </si>
  <si>
    <t>73</t>
  </si>
  <si>
    <t>894221115R1</t>
  </si>
  <si>
    <t xml:space="preserve">Šachty kanalizační z prostého betonu vodostavebného V 4 - B 20  na stokách kruhových</t>
  </si>
  <si>
    <t>667523229</t>
  </si>
  <si>
    <t>74</t>
  </si>
  <si>
    <t>Osazení poklopů litinových hydrantových</t>
  </si>
  <si>
    <t>998421240</t>
  </si>
  <si>
    <t>Poznámka k položce:_x000d_
Poznámka k položke:_x000d_
"viz. SO_02_02 příloha č. 14		_x000d_
"Celkem:		5</t>
  </si>
  <si>
    <t>75</t>
  </si>
  <si>
    <t>poklop litinový - hydrantový DN 80</t>
  </si>
  <si>
    <t>980931160</t>
  </si>
  <si>
    <t>76</t>
  </si>
  <si>
    <t>911381232R1</t>
  </si>
  <si>
    <t>Ochranná zábrana ocelová s osazením do betonové patky opatřená ochranným nátěrem</t>
  </si>
  <si>
    <t>-1935860909</t>
  </si>
  <si>
    <t>Poznámka k položce:_x000d_
Poznámka k položke:_x000d_
"viz. SO_02_02 příloha č. 15, 16		_x000d_
"Celkem:		2</t>
  </si>
  <si>
    <t>77</t>
  </si>
  <si>
    <t>914511111</t>
  </si>
  <si>
    <t xml:space="preserve">Montáž sloupku dopravních značek  délky do 3,5 m do betonového základu</t>
  </si>
  <si>
    <t>900623412</t>
  </si>
  <si>
    <t>https://podminky.urs.cz/item/CS_URS_2021_01/914511111</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</si>
  <si>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</si>
  <si>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Poznámka k položce:_x000d_
Poznámka k položke:_x000d_
"viz. SO_02_02 příloha č. 13 		_x000d_
"Celkem:		1</t>
  </si>
  <si>
    <t>78</t>
  </si>
  <si>
    <t>40445225</t>
  </si>
  <si>
    <t>sloupek pro dopravní značku Zn D 60mm v 3,5m</t>
  </si>
  <si>
    <t>-1374743276</t>
  </si>
  <si>
    <t>79</t>
  </si>
  <si>
    <t>914111111</t>
  </si>
  <si>
    <t xml:space="preserve">Montáž svislé dopravní značky základní  velikosti do 1 m2 objímkami na sloupky nebo konzoly</t>
  </si>
  <si>
    <t>252631209</t>
  </si>
  <si>
    <t>https://podminky.urs.cz/item/CS_URS_2021_01/914111111</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</si>
  <si>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</si>
  <si>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80</t>
  </si>
  <si>
    <t>40445615</t>
  </si>
  <si>
    <t>značky upravující přednost P6 700mm</t>
  </si>
  <si>
    <t>-1070740590</t>
  </si>
  <si>
    <t>81</t>
  </si>
  <si>
    <t>40445620</t>
  </si>
  <si>
    <t>zákazové, příkazové dopravní značky B1-B34, C1-15 700mm</t>
  </si>
  <si>
    <t>221590302</t>
  </si>
  <si>
    <t>82</t>
  </si>
  <si>
    <t>192385424</t>
  </si>
  <si>
    <t>Poznámka k položce:_x000d_
Poznámka k položke:_x000d_
"viz. SO_02_02 příloha č. 13 		_x000d_
"Celkem:		2</t>
  </si>
  <si>
    <t>83</t>
  </si>
  <si>
    <t>sloupek směrový silniční plastový 1,2m Z11g</t>
  </si>
  <si>
    <t>-969405426</t>
  </si>
  <si>
    <t>84</t>
  </si>
  <si>
    <t>Osazení silničního obrubníku betonového se zřízením lože, s vyplněním a zatřením spár cementovou maltou stojatého s boční opěrou z betonu prostého tř. C 12/15, do lože z betonu prostého téže značky</t>
  </si>
  <si>
    <t>-1134779751</t>
  </si>
  <si>
    <t>Poznámka k položce:_x000d_
Poznámka k položke:_x000d_
"viz. SO_02_02 příloha č. 13 		_x000d_
"Celkem:		30</t>
  </si>
  <si>
    <t>85</t>
  </si>
  <si>
    <t>59217032</t>
  </si>
  <si>
    <t>obrubník betonový silniční vibrolisovaný 100x15x25 cm</t>
  </si>
  <si>
    <t>-1995297151</t>
  </si>
  <si>
    <t>86</t>
  </si>
  <si>
    <t>1026841577</t>
  </si>
  <si>
    <t>Poznámka k položce:_x000d_
"viz. SO_02_02 příl. Č.2, 3		_x000d_
"Celkem:		740</t>
  </si>
  <si>
    <t>740</t>
  </si>
  <si>
    <t>87</t>
  </si>
  <si>
    <t>519139907</t>
  </si>
  <si>
    <t>88</t>
  </si>
  <si>
    <t>-1553157736</t>
  </si>
  <si>
    <t>89</t>
  </si>
  <si>
    <t>Bourání plotů výšky do 250 cm, s uložením hmot na skládku vč. odvozu a likvidace odpadu dle platné legislativy</t>
  </si>
  <si>
    <t>-1729255726</t>
  </si>
  <si>
    <t>Poznámka k položce:_x000d_
Poznámka k položke:_x000d_
"viz. SO_02_02 příloha č. 7 oplocení		_x000d_
"Celkem:		610</t>
  </si>
  <si>
    <t>90</t>
  </si>
  <si>
    <t>1080817306</t>
  </si>
  <si>
    <t>91</t>
  </si>
  <si>
    <t>-891824560</t>
  </si>
  <si>
    <t>92</t>
  </si>
  <si>
    <t>1642765063</t>
  </si>
  <si>
    <t>93</t>
  </si>
  <si>
    <t>poklop šachtový kompozitný s rámem a nosní konstrukci DN1000</t>
  </si>
  <si>
    <t>1350985333</t>
  </si>
  <si>
    <t>94</t>
  </si>
  <si>
    <t>1029419209</t>
  </si>
  <si>
    <t>Poznámka k položce:_x000d_
Poznámka k položke:_x000d_
"viz. SO_02_02 příloha č. 14		_x000d_
"Celkem:		7</t>
  </si>
  <si>
    <t>A15_1</t>
  </si>
  <si>
    <t>93,371</t>
  </si>
  <si>
    <t>287</t>
  </si>
  <si>
    <t>B10_1</t>
  </si>
  <si>
    <t>84,63</t>
  </si>
  <si>
    <t>B100_1</t>
  </si>
  <si>
    <t>B100</t>
  </si>
  <si>
    <t>17,82</t>
  </si>
  <si>
    <t>B101_1</t>
  </si>
  <si>
    <t>B101</t>
  </si>
  <si>
    <t>37,26</t>
  </si>
  <si>
    <t>B102_1</t>
  </si>
  <si>
    <t>B102</t>
  </si>
  <si>
    <t>35,64</t>
  </si>
  <si>
    <t>B103_1</t>
  </si>
  <si>
    <t>B103</t>
  </si>
  <si>
    <t>74,52</t>
  </si>
  <si>
    <t>B105_1</t>
  </si>
  <si>
    <t>B105</t>
  </si>
  <si>
    <t>191,88</t>
  </si>
  <si>
    <t>B106_1</t>
  </si>
  <si>
    <t>B106</t>
  </si>
  <si>
    <t>60,75</t>
  </si>
  <si>
    <t>SO-02.03 - Rekonstrukce mostu v km 1,791 – ulice Vrbická</t>
  </si>
  <si>
    <t>B108</t>
  </si>
  <si>
    <t>B110</t>
  </si>
  <si>
    <t>153,58</t>
  </si>
  <si>
    <t>2141</t>
  </si>
  <si>
    <t>B111</t>
  </si>
  <si>
    <t>21,26</t>
  </si>
  <si>
    <t>B113</t>
  </si>
  <si>
    <t>11,4</t>
  </si>
  <si>
    <t>42.13.10</t>
  </si>
  <si>
    <t>B13_1</t>
  </si>
  <si>
    <t>B13</t>
  </si>
  <si>
    <t>210,955</t>
  </si>
  <si>
    <t>B14_1</t>
  </si>
  <si>
    <t>44,683</t>
  </si>
  <si>
    <t>52,24</t>
  </si>
  <si>
    <t>B30_1</t>
  </si>
  <si>
    <t>9,12</t>
  </si>
  <si>
    <t>B31_1</t>
  </si>
  <si>
    <t>B31</t>
  </si>
  <si>
    <t>7,52</t>
  </si>
  <si>
    <t>B37_1</t>
  </si>
  <si>
    <t>B37</t>
  </si>
  <si>
    <t>0,123</t>
  </si>
  <si>
    <t>B39_1</t>
  </si>
  <si>
    <t>B39</t>
  </si>
  <si>
    <t>21,883</t>
  </si>
  <si>
    <t>B40_1</t>
  </si>
  <si>
    <t>B40</t>
  </si>
  <si>
    <t>10,495</t>
  </si>
  <si>
    <t>B5_1</t>
  </si>
  <si>
    <t>B5</t>
  </si>
  <si>
    <t>132,02</t>
  </si>
  <si>
    <t>B58_1</t>
  </si>
  <si>
    <t>B58</t>
  </si>
  <si>
    <t>22,15</t>
  </si>
  <si>
    <t>B67_1</t>
  </si>
  <si>
    <t>B67</t>
  </si>
  <si>
    <t>66,28</t>
  </si>
  <si>
    <t>B68_1</t>
  </si>
  <si>
    <t>B68</t>
  </si>
  <si>
    <t>62,255</t>
  </si>
  <si>
    <t>B69_1</t>
  </si>
  <si>
    <t>B69</t>
  </si>
  <si>
    <t>59,725</t>
  </si>
  <si>
    <t>B7_1</t>
  </si>
  <si>
    <t>B70_1</t>
  </si>
  <si>
    <t>B70</t>
  </si>
  <si>
    <t>11,5</t>
  </si>
  <si>
    <t>B72_1</t>
  </si>
  <si>
    <t>B72</t>
  </si>
  <si>
    <t>60,53</t>
  </si>
  <si>
    <t>B73_1</t>
  </si>
  <si>
    <t>B73</t>
  </si>
  <si>
    <t>58,92</t>
  </si>
  <si>
    <t>B74</t>
  </si>
  <si>
    <t>58,46</t>
  </si>
  <si>
    <t>B82</t>
  </si>
  <si>
    <t>8,922</t>
  </si>
  <si>
    <t>B84_1</t>
  </si>
  <si>
    <t>B84</t>
  </si>
  <si>
    <t>11,2</t>
  </si>
  <si>
    <t>B85</t>
  </si>
  <si>
    <t>B86</t>
  </si>
  <si>
    <t>8,2</t>
  </si>
  <si>
    <t>B88_1</t>
  </si>
  <si>
    <t>B88</t>
  </si>
  <si>
    <t>33,863</t>
  </si>
  <si>
    <t>B93_1</t>
  </si>
  <si>
    <t>B93</t>
  </si>
  <si>
    <t>691,978</t>
  </si>
  <si>
    <t>B94_1</t>
  </si>
  <si>
    <t>B94</t>
  </si>
  <si>
    <t>66,01</t>
  </si>
  <si>
    <t>B99_1</t>
  </si>
  <si>
    <t>B99</t>
  </si>
  <si>
    <t>4,96</t>
  </si>
  <si>
    <t>C110</t>
  </si>
  <si>
    <t>225,58</t>
  </si>
  <si>
    <t>C111</t>
  </si>
  <si>
    <t>23,06</t>
  </si>
  <si>
    <t>C39</t>
  </si>
  <si>
    <t>16,195</t>
  </si>
  <si>
    <t>C40</t>
  </si>
  <si>
    <t>14,88</t>
  </si>
  <si>
    <t>C67_1</t>
  </si>
  <si>
    <t>C67</t>
  </si>
  <si>
    <t>30,76</t>
  </si>
  <si>
    <t>C68_1</t>
  </si>
  <si>
    <t>C68</t>
  </si>
  <si>
    <t>C69_1</t>
  </si>
  <si>
    <t>C69</t>
  </si>
  <si>
    <t>26,2</t>
  </si>
  <si>
    <t>C7</t>
  </si>
  <si>
    <t>C70_1</t>
  </si>
  <si>
    <t>C70</t>
  </si>
  <si>
    <t>C72</t>
  </si>
  <si>
    <t>26,76</t>
  </si>
  <si>
    <t>C73</t>
  </si>
  <si>
    <t>25,64</t>
  </si>
  <si>
    <t>C74</t>
  </si>
  <si>
    <t>25,32</t>
  </si>
  <si>
    <t>C82</t>
  </si>
  <si>
    <t>20,8</t>
  </si>
  <si>
    <t>C86</t>
  </si>
  <si>
    <t>D111</t>
  </si>
  <si>
    <t>D39</t>
  </si>
  <si>
    <t>19,489</t>
  </si>
  <si>
    <t>D40</t>
  </si>
  <si>
    <t>38,355</t>
  </si>
  <si>
    <t>D73</t>
  </si>
  <si>
    <t>85,5</t>
  </si>
  <si>
    <t>D74</t>
  </si>
  <si>
    <t>D82</t>
  </si>
  <si>
    <t>13,02</t>
  </si>
  <si>
    <t>E40</t>
  </si>
  <si>
    <t>10,415</t>
  </si>
  <si>
    <t>F40</t>
  </si>
  <si>
    <t>G40</t>
  </si>
  <si>
    <t>26,48</t>
  </si>
  <si>
    <t>1 - Zemní práce</t>
  </si>
  <si>
    <t>2 - Zakládání</t>
  </si>
  <si>
    <t>3 - Svislé a kompletní konstrukce</t>
  </si>
  <si>
    <t>4 - Vodorovné konstrukce</t>
  </si>
  <si>
    <t>5 - Komunikace pozemní</t>
  </si>
  <si>
    <t>6 - Úpravy povrchů, podlahy a osazování výplní</t>
  </si>
  <si>
    <t>711 - Izolace proti vodě, vlhkosti a plynům</t>
  </si>
  <si>
    <t>8 - Trubní vedení</t>
  </si>
  <si>
    <t>9 - Ostatní konstrukce a práce, bourání</t>
  </si>
  <si>
    <t>997 - Přesun sutě</t>
  </si>
  <si>
    <t>998 - Přesun hmot</t>
  </si>
  <si>
    <t>113107513</t>
  </si>
  <si>
    <t>Odstranění podkladů nebo krytů při překopech inženýrských sítí s přemístěním hmot na skládku ve vzdálenosti do 3 m nebo s naložením na dopravní prostředek strojně plochy jednotlivě přes 15 m2 z kameniva těženého, o tl. vrstvy přes 200 do 300 mm</t>
  </si>
  <si>
    <t>2134492527</t>
  </si>
  <si>
    <t>https://podminky.urs.cz/item/CS_URS_2021_01/113107513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</si>
  <si>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</si>
  <si>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""stěrková cesta, podle VV (celk, tl 300mm)"</t>
  </si>
  <si>
    <t>""podklad pod živíčnou vozovkou mimo most, podle VV ´, celk. tl. 400-110=290mm"</t>
  </si>
  <si>
    <t>C1</t>
  </si>
  <si>
    <t>"Celkem: "A1+B1</t>
  </si>
  <si>
    <t>113154122</t>
  </si>
  <si>
    <t xml:space="preserve">Frézování živičného podkladu nebo krytu  s naložením na dopravní prostředek plochy do 500 m2 bez překážek v trase pruhu šířky přes 0,5 m do 1 m, tloušťky vrstvy 40 mm</t>
  </si>
  <si>
    <t>-1657860708</t>
  </si>
  <si>
    <t>https://podminky.urs.cz/item/CS_URS_2021_01/113154122</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</si>
  <si>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</si>
  <si>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 xml:space="preserve">""na mostě podle výkazu výměr tl. 40mm  2x"</t>
  </si>
  <si>
    <t>35*2</t>
  </si>
  <si>
    <t>""mimo most"</t>
  </si>
  <si>
    <t>C2</t>
  </si>
  <si>
    <t>"Celkem: "A2+B2</t>
  </si>
  <si>
    <t>113154124</t>
  </si>
  <si>
    <t xml:space="preserve">Frézování živičného podkladu nebo krytu  s naložením na dopravní prostředek plochy do 500 m2 bez překážek v trase pruhu šířky přes 0,5 m do 1 m, tloušťky vrstvy 100 mm</t>
  </si>
  <si>
    <t>-1744774618</t>
  </si>
  <si>
    <t>https://podminky.urs.cz/item/CS_URS_2021_01/113154124</t>
  </si>
  <si>
    <t>Poznámka k položce:_x000d_
tl. 70mm</t>
  </si>
  <si>
    <t>""mimo most tl. 70mm, podle VV"</t>
  </si>
  <si>
    <t>B3</t>
  </si>
  <si>
    <t>"Celkem: "A3</t>
  </si>
  <si>
    <t>122351101</t>
  </si>
  <si>
    <t>Odkopávky a prokopávky nezapažené strojně v hornině třídy těžitelnosti II skupiny 4 do 20 m3</t>
  </si>
  <si>
    <t>-428044314</t>
  </si>
  <si>
    <t>https://podminky.urs.cz/item/CS_URS_2021_01/122351101</t>
  </si>
  <si>
    <t>""zrušení provizorní zemní hrázky z pol. 171153101"</t>
  </si>
  <si>
    <t>A4_1</t>
  </si>
  <si>
    <t>"Celkem: "A4_1</t>
  </si>
  <si>
    <t>131251104</t>
  </si>
  <si>
    <t>Hloubení nezapažených jam a zářezů strojně s urovnáním dna do předepsaného profilu a spádu v hornině třídy těžitelnosti I skupiny 3 přes 100 do 500 m3</t>
  </si>
  <si>
    <t>-1672036674</t>
  </si>
  <si>
    <t>https://podminky.urs.cz/item/CS_URS_2021_01/131251104</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</si>
  <si>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</si>
  <si>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""šikmé stěny 1:1"</t>
  </si>
  <si>
    <t xml:space="preserve">""opěra 1   plocha * hl" </t>
  </si>
  <si>
    <t>A5_1</t>
  </si>
  <si>
    <t>18.35*7.0</t>
  </si>
  <si>
    <t xml:space="preserve">""opěra 2    plocha * hl"</t>
  </si>
  <si>
    <t>18.86*7.0</t>
  </si>
  <si>
    <t>C5</t>
  </si>
  <si>
    <t>"Celkem: "A5_1+B5_1</t>
  </si>
  <si>
    <t>161151103</t>
  </si>
  <si>
    <t>Svislé přemístění výkopku strojně bez naložení do dopravní nádoby avšak s vyprázdněním dopravní nádoby na hromadu nebo do dopravního prostředku z horniny třídy těžitelnosti I skupiny 1 až 3 při hloubce výkopu přes 4 do 8 m</t>
  </si>
  <si>
    <t>763675202</t>
  </si>
  <si>
    <t>https://podminky.urs.cz/item/CS_URS_2021_01/161151103</t>
  </si>
  <si>
    <t xml:space="preserve">Poznámka k souboru cen:_x000d_
1. Ceny -1123 až -1126 lze použít i pro svislé přemístění materiálu a stavební suti z konstrukcí ze zdiva cihelného nebo kamenného, z betonu prostého, prokládaného, železového i předpjatého, pokud tyto konstrukce byly vybourány ve výkopišti. 2. Množství materiálu i stavební suti z rozbouraných konstrukcí pro přemístění se rovná objemu konstrukcí před rozbouráním. 3. Ceny pro hloubku přes 4 do 8 m, přes 8 m do 12 m atd. jsou určeny pro svislé přemístění objemu výkopku od 0 do 8 m, od 0 do 12 m atd. 4. Objem svislého přemístění výkopku se určí pomocí přílohy č. 5: Tabulka pro určení podílu svislého přemístění výkopku. 5. Svislé přemístění výkopku pro hloubku přes 16 m se řeší individuálně. </t>
  </si>
  <si>
    <t>""výkop jam"</t>
  </si>
  <si>
    <t>A6_1</t>
  </si>
  <si>
    <t>260.47</t>
  </si>
  <si>
    <t>B6_1</t>
  </si>
  <si>
    <t>"Celkem: "A6_1</t>
  </si>
  <si>
    <t>Vodorovné přemístění výkopku nebo sypaniny po suchu na obvyklém dopravním prostředku, bez naložení výkopku, avšak se složením bez rozhrnutí z horniny třídy těžitelnosti I skupiny 1 až 3 na vzdálenost přes 500 do 1 000 m</t>
  </si>
  <si>
    <t>1738356633</t>
  </si>
  <si>
    <t>""dovoz z meziskládky KÚ Vrbice nad Odrou parcela č. 117/1"</t>
  </si>
  <si>
    <t>""potřebná zemina na násyp"</t>
  </si>
  <si>
    <t>A7_1</t>
  </si>
  <si>
    <t>210.955</t>
  </si>
  <si>
    <t>""potřebná zemina na zemní hrázku"</t>
  </si>
  <si>
    <t>""odvoz na meziskládku KÚ Vrbice nad Odrou parcela č. 117/1 (zemina na násyp)"</t>
  </si>
  <si>
    <t>D7</t>
  </si>
  <si>
    <t>"Celkem: "A7_1+B7_1+C7</t>
  </si>
  <si>
    <t>162451106</t>
  </si>
  <si>
    <t>Vodorovné přemístění výkopku nebo sypaniny po suchu na obvyklém dopravním prostředku, bez naložení výkopku, avšak se složením bez rozhrnutí z horniny třídy těžitelnosti I skupiny 1 až 3 na vzdálenost přes 1 500 do 2 000 m</t>
  </si>
  <si>
    <t>2142291651</t>
  </si>
  <si>
    <t>https://podminky.urs.cz/item/CS_URS_2021_01/162451106</t>
  </si>
  <si>
    <t>""odvoz na skládku"</t>
  </si>
  <si>
    <t>A8_1</t>
  </si>
  <si>
    <t xml:space="preserve">260.47  - 210.955  "výkopy-potřeba na násyp</t>
  </si>
  <si>
    <t xml:space="preserve">13   " zrušená hrázka</t>
  </si>
  <si>
    <t>C8_1</t>
  </si>
  <si>
    <t>"Celkem: "A8_1+B8</t>
  </si>
  <si>
    <t>Nakládání, skládání a překládání neulehlého výkopku nebo sypaniny strojně nakládání, množství přes 100 m3, z hornin třídy těžitelnosti I, skupiny 1 až 3</t>
  </si>
  <si>
    <t>-1914647161</t>
  </si>
  <si>
    <t>""zemina z meziskládky na násyp a provizorní hrázku"</t>
  </si>
  <si>
    <t>A9_1</t>
  </si>
  <si>
    <t>210.955+13</t>
  </si>
  <si>
    <t>B9_1</t>
  </si>
  <si>
    <t>"Celkem: "A9_1</t>
  </si>
  <si>
    <t>Uložení sypanin do násypů strojně s rozprostřením sypaniny ve vrstvách a s hrubým urovnáním zhutněných z hornin soudržných jakékoliv třídy těžitelnosti</t>
  </si>
  <si>
    <t>-535028389</t>
  </si>
  <si>
    <t>Poznámka k položce:_x000d_
se zhutněním 95% PS</t>
  </si>
  <si>
    <t>""před mostem"</t>
  </si>
  <si>
    <t>A10_1</t>
  </si>
  <si>
    <t xml:space="preserve"> 3.1*40.75</t>
  </si>
  <si>
    <t>""za mostem"</t>
  </si>
  <si>
    <t>3.1*27.3</t>
  </si>
  <si>
    <t>C10</t>
  </si>
  <si>
    <t>"Celkem: "A10_1+B10_1</t>
  </si>
  <si>
    <t>171153101</t>
  </si>
  <si>
    <t>Zemní hrázky přívodních a odpadních melioračních kanálů zhutňované po vrstvách tloušťky 200 mm s přemístěním sypaniny do 20 m nebo s jejím přehozením do 3 m z hornin třídy těžitelnosti I a II, skupiny 1 až 4</t>
  </si>
  <si>
    <t>753514429</t>
  </si>
  <si>
    <t>https://podminky.urs.cz/item/CS_URS_2021_01/171153101</t>
  </si>
  <si>
    <t xml:space="preserve">Poznámka k souboru cen:_x000d_
1. V ceně nejsou započteny náklady na úpravy pláně na koruně hrázek a na svahování na bocích hrázek; tyto zemní práce se oceňují cenami souborů cen 181 Úprava pláně vyrovnáním výškových rozdílů a 182 Svahování trvalých svahů do projektovaných profilů. </t>
  </si>
  <si>
    <t>Poznámka k položce:_x000d_
z hornin nepropustných</t>
  </si>
  <si>
    <t>""provizorní v době výstavby"</t>
  </si>
  <si>
    <t>A11_1</t>
  </si>
  <si>
    <t>0.5*(16.0+10.0)</t>
  </si>
  <si>
    <t>B11_1</t>
  </si>
  <si>
    <t>"Celkem: "A11_1</t>
  </si>
  <si>
    <t>171201231</t>
  </si>
  <si>
    <t>1688670490</t>
  </si>
  <si>
    <t>https://podminky.urs.cz/item/CS_URS_2021_01/171201231</t>
  </si>
  <si>
    <t>""nepotřebná z výkopu+ ze zrušené hrázky"</t>
  </si>
  <si>
    <t>A12_1</t>
  </si>
  <si>
    <t>62.515*1.8</t>
  </si>
  <si>
    <t>B12_1</t>
  </si>
  <si>
    <t>"Celkem: "A12_1</t>
  </si>
  <si>
    <t>171251201</t>
  </si>
  <si>
    <t>Uložení sypaniny na skládky nebo meziskládky bez hutnění s upravením uložené sypaniny do předepsaného tvaru</t>
  </si>
  <si>
    <t>527912363</t>
  </si>
  <si>
    <t>https://podminky.urs.cz/item/CS_URS_2021_01/171251201</t>
  </si>
  <si>
    <t>Poznámka k položce:_x000d_
uložení na metiskládku</t>
  </si>
  <si>
    <t>""na skládku : nepotřebná zemina z výkopu + zrušená zemní hrázka "</t>
  </si>
  <si>
    <t>A13_1</t>
  </si>
  <si>
    <t>62.515</t>
  </si>
  <si>
    <t>""na meziskládku : potřebná zemina na násyp"</t>
  </si>
  <si>
    <t>C13_1</t>
  </si>
  <si>
    <t>"Celkem: "A13_1+B13_1</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</si>
  <si>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</si>
  <si>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</si>
  <si>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674065435</t>
  </si>
  <si>
    <t>https://podminky.urs.cz/item/CS_URS_2021_01/175151101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</si>
  <si>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</si>
  <si>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""obsyp za opěrou"</t>
  </si>
  <si>
    <t>""op. č.1"</t>
  </si>
  <si>
    <t>A14_1</t>
  </si>
  <si>
    <t>5.18*4.1+6.1*4.5</t>
  </si>
  <si>
    <t>""op č. 2"</t>
  </si>
  <si>
    <t>5.18*4.1+5.21*4.5</t>
  </si>
  <si>
    <t>C14</t>
  </si>
  <si>
    <t>"Celkem: "A14_1+B14_1</t>
  </si>
  <si>
    <t>58344171</t>
  </si>
  <si>
    <t>štěrkodrť frakce 0/32</t>
  </si>
  <si>
    <t>458680714</t>
  </si>
  <si>
    <t>93.371</t>
  </si>
  <si>
    <t>B15_1</t>
  </si>
  <si>
    <t>A15_1 * 2"Koeficient množství</t>
  </si>
  <si>
    <t>1180889667</t>
  </si>
  <si>
    <t>121.51</t>
  </si>
  <si>
    <t>618234479</t>
  </si>
  <si>
    <t>16.02+11.34+27.15+14.76</t>
  </si>
  <si>
    <t xml:space="preserve">""za mostem" </t>
  </si>
  <si>
    <t>20.06+32.18</t>
  </si>
  <si>
    <t>C17</t>
  </si>
  <si>
    <t>"Celkem: "A17+B17</t>
  </si>
  <si>
    <t>183405211</t>
  </si>
  <si>
    <t xml:space="preserve">Výsev trávníku hydroosevem  na ornici</t>
  </si>
  <si>
    <t>1485614075</t>
  </si>
  <si>
    <t>https://podminky.urs.cz/item/CS_URS_2021_01/183405211</t>
  </si>
  <si>
    <t xml:space="preserve">Poznámka k souboru cen:_x000d_
1. V cenách jsou započteny náklady potřebné pro provedení hydroosevu, s výjimkou travního semene. 2. V cenách nejsou započteny náklady na: a) dodání travního semene, toto se oceňuje ve specifikaci, b) zálivku; tato se oceňuje cenami části C02 souboru cen 185 80-43 Zalití rostlin vodou, c) pokosení; toto se oceňuje cenami části C02 souboru cen 111 10-41 Pokosení trávníku. </t>
  </si>
  <si>
    <t>1040215696</t>
  </si>
  <si>
    <t>184802631</t>
  </si>
  <si>
    <t xml:space="preserve">Chemické odplevelení po založení kultury  na svahu přes 1:2 do 1:1 postřikem na široko</t>
  </si>
  <si>
    <t>-1879149824</t>
  </si>
  <si>
    <t>https://podminky.urs.cz/item/CS_URS_2021_01/184802631</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</si>
  <si>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</si>
  <si>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A20_1</t>
  </si>
  <si>
    <t>B20_1</t>
  </si>
  <si>
    <t>"Celkem: "A20_1</t>
  </si>
  <si>
    <t>-2038735612</t>
  </si>
  <si>
    <t>Poznámka k položce:_x000d_
3x pokos se shrabáním</t>
  </si>
  <si>
    <t>A21_1</t>
  </si>
  <si>
    <t>3*121.51</t>
  </si>
  <si>
    <t>"Celkem: "A21_1</t>
  </si>
  <si>
    <t>185851121</t>
  </si>
  <si>
    <t xml:space="preserve">Dovoz vody pro zálivku rostlin  na vzdálenost do 1000 m</t>
  </si>
  <si>
    <t>-786103832</t>
  </si>
  <si>
    <t>https://podminky.urs.cz/item/CS_URS_2021_01/185851121</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</si>
  <si>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</si>
  <si>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Poznámka k položce:_x000d_
4x zálivka</t>
  </si>
  <si>
    <t>""4 x "</t>
  </si>
  <si>
    <t>A22_1</t>
  </si>
  <si>
    <t>4*121.51*0.005</t>
  </si>
  <si>
    <t>B22_1</t>
  </si>
  <si>
    <t>"Celkem: "A22_1</t>
  </si>
  <si>
    <t>185851129</t>
  </si>
  <si>
    <t xml:space="preserve">Dovoz vody pro zálivku rostlin  Příplatek k ceně za každých dalších i započatých 1000 m</t>
  </si>
  <si>
    <t>-1968691229</t>
  </si>
  <si>
    <t>https://podminky.urs.cz/item/CS_URS_2021_01/185851129</t>
  </si>
  <si>
    <t>A23_1</t>
  </si>
  <si>
    <t>2.43*5</t>
  </si>
  <si>
    <t>212341111</t>
  </si>
  <si>
    <t>Obetonování drenážních trub mezerovitým betonem</t>
  </si>
  <si>
    <t>-2051949235</t>
  </si>
  <si>
    <t>https://podminky.urs.cz/item/CS_URS_2021_01/212341111</t>
  </si>
  <si>
    <t>""trativody"</t>
  </si>
  <si>
    <t>A24_1</t>
  </si>
  <si>
    <t>(18.3-1.2*2)*0.3*0.3</t>
  </si>
  <si>
    <t>B24_1</t>
  </si>
  <si>
    <t>"Celkem: "A24_1</t>
  </si>
  <si>
    <t>212755216</t>
  </si>
  <si>
    <t>Trativody bez lože z drenážních trubek plastových flexibilních D 160 mm</t>
  </si>
  <si>
    <t>-1069248293</t>
  </si>
  <si>
    <t>https://podminky.urs.cz/item/CS_URS_2021_01/212755216</t>
  </si>
  <si>
    <t xml:space="preserve">Poznámka k souboru cen:_x000d_
1. Ceny jsou určeny pro uložení drenážních trubek do výkopu bez lože a obsypu. 2. Lože se oceňuje cenami souboru cen 212 ..-21 Lože pod trativody. 3. Obsyp se oceňuje cenami souborů cen 175 1.-11 Obsypání potrubí části A07 katalogu 800-1 Zemní práce. </t>
  </si>
  <si>
    <t>""za rubem opěry"</t>
  </si>
  <si>
    <t>A25_1</t>
  </si>
  <si>
    <t>9.5+8.8</t>
  </si>
  <si>
    <t>B25_1</t>
  </si>
  <si>
    <t>"Celkem: "A25_1</t>
  </si>
  <si>
    <t>226113211</t>
  </si>
  <si>
    <t xml:space="preserve">Velkoprofilové vrty náběrovým vrtáním svislé nezapažené  průměru přes 850 do 1050 mm, v hl přes 5 m v hornině tř. I</t>
  </si>
  <si>
    <t>1546409598</t>
  </si>
  <si>
    <t>https://podminky.urs.cz/item/CS_URS_2021_01/226113211</t>
  </si>
  <si>
    <t>""vrtané piloty dl. 7m , průměru 900mm"</t>
  </si>
  <si>
    <t>A26_1</t>
  </si>
  <si>
    <t>(6+6)*7.0</t>
  </si>
  <si>
    <t>B26_1</t>
  </si>
  <si>
    <t>"Celkem: "A26_1</t>
  </si>
  <si>
    <t>231112113</t>
  </si>
  <si>
    <t xml:space="preserve">Zřízení výplně pilot bez vytažení pažnic  nezapažených nebo zapažených bentonitovou suspenzí svislých z betonu železového, v hl od 0 do 10 m, při průměru piloty přes 650 do 1250 mm</t>
  </si>
  <si>
    <t>562307298</t>
  </si>
  <si>
    <t>https://podminky.urs.cz/item/CS_URS_2021_01/231112113</t>
  </si>
  <si>
    <t xml:space="preserve">Poznámka k souboru cen:_x000d_
1. V cenách nejsou započteny náklady na dodání výplně, tyto se oceňují ve specifikaci. Objem výplně se určí pro: a) pilotu nezapaženou nebo zapaženou bentonitovou suspenzí jako součin délky piloty a projektem předepsané průřezové plochy zvětšené u pilot: - Ø do 450 mm . . . . . . . . . . . . . o 15 % - Ø přes 450 do 1050 mm . . . . . o 10 % - Ø přes 1050 mm . . . . . . . . . . . o 5 % b) nestejné velikosti průřezové plochy jedné piloty jako součet objemů jednotlivých částí piloty. 2. Množství měrných jednotek se u dodávky určuje v m3 objemu výplně piloty. 3. Do celkového množství se započítává i objem výplně pro nutné nadbetonování při betonování do suspenze. 4. Pokud je výplň dodávána přímo na místo zabudování nebo do prostoru technologické manipulace, její hmotnost se nezapočítává do přesunu hmot. 5. V cenách nejsou započteny náklady na provedení vrtu. </t>
  </si>
  <si>
    <t xml:space="preserve">"piloty z železobetonu  C 25/30, XA1</t>
  </si>
  <si>
    <t>A27_1</t>
  </si>
  <si>
    <t>B27_1</t>
  </si>
  <si>
    <t>"Celkem: "A27_1</t>
  </si>
  <si>
    <t>58932937</t>
  </si>
  <si>
    <t>beton C 25/30 XF1XA1 kamenivo frakce 0/22</t>
  </si>
  <si>
    <t>-556600479</t>
  </si>
  <si>
    <t>A28_1</t>
  </si>
  <si>
    <t>(6+6)*3.14*0.45*0.45*7.0</t>
  </si>
  <si>
    <t>B28_1</t>
  </si>
  <si>
    <t>"Celkem: "A28_1</t>
  </si>
  <si>
    <t>231611114</t>
  </si>
  <si>
    <t xml:space="preserve">Výztuž pilot betonovaných do země  z oceli 10 505 (R)</t>
  </si>
  <si>
    <t>-849142799</t>
  </si>
  <si>
    <t>https://podminky.urs.cz/item/CS_URS_2021_01/231611114</t>
  </si>
  <si>
    <t xml:space="preserve">Poznámka k souboru cen:_x000d_
1. Ceny lze použít i pro zřízení armokošů. 2. V cenách nejsou započteny náklady na uložení výztuže a nastavení armokošů; tyto náklady jsou započteny v cenách souboru cen 231 . . - Zřízení výplně pilot z betonu železového, části A01 Zvláštní zakládání objektů. </t>
  </si>
  <si>
    <t>Poznámka k položce:_x000d_
+10% na prořez</t>
  </si>
  <si>
    <t xml:space="preserve">"výztuž  pilot ze železového  z tabulky výztuže"</t>
  </si>
  <si>
    <t>d 8 mm</t>
  </si>
  <si>
    <t>152,63</t>
  </si>
  <si>
    <t>d 20 mm</t>
  </si>
  <si>
    <t>236,74</t>
  </si>
  <si>
    <t>d 28 mm</t>
  </si>
  <si>
    <t>5290,33</t>
  </si>
  <si>
    <t>Mezisoučet</t>
  </si>
  <si>
    <t>pomocná výztuž 10%</t>
  </si>
  <si>
    <t>5679,7*0,1</t>
  </si>
  <si>
    <t>hmotnost celkem výztuže v tunách</t>
  </si>
  <si>
    <t>6247,67/1000</t>
  </si>
  <si>
    <t>274322611</t>
  </si>
  <si>
    <t>Základy z betonu železového (bez výztuže) pasy z betonu se zvýšenými nároky na prostředí tř. C 30/37</t>
  </si>
  <si>
    <t>1240715417</t>
  </si>
  <si>
    <t>https://podminky.urs.cz/item/CS_URS_2021_01/274322611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</si>
  <si>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4. V cenách z betonu pro konstrukce bílých van 27. 32-3 nejsou započteny náklady na těsnění dilatačních a pracovních spar, tyto se oceňují cenami souborů cen 953 33 části A08 tohoto katalogu. </t>
  </si>
  <si>
    <t>""opěra 1"</t>
  </si>
  <si>
    <t>A30_1</t>
  </si>
  <si>
    <t>(2.0+6.1+2.0)*1.2*0.8</t>
  </si>
  <si>
    <t>""opěra 2"</t>
  </si>
  <si>
    <t xml:space="preserve"> (1.7+6.1+1.7)*1.2*0.8</t>
  </si>
  <si>
    <t>C30</t>
  </si>
  <si>
    <t>"Celkem: "A30_1+B30_1</t>
  </si>
  <si>
    <t>274351121</t>
  </si>
  <si>
    <t>Bednění základů pasů rovné zřízení</t>
  </si>
  <si>
    <t>1819096376</t>
  </si>
  <si>
    <t>https://podminky.urs.cz/item/CS_URS_2021_01/274351121</t>
  </si>
  <si>
    <t xml:space="preserve">Poznámka k souboru cen:_x000d_
1. Ceny jsou určeny pro bednění ve volném prostranství, ve volných nebo zapažených jamách, rýhách a šachtách. 2. Kruhové nebo obloukové bednění poloměru do 1 m se oceňuje individuálně. </t>
  </si>
  <si>
    <t>""bednění opěr"</t>
  </si>
  <si>
    <t>A31_1</t>
  </si>
  <si>
    <t>(2.0+6.1+2.0)*0.8*2+1.2*0.8*2</t>
  </si>
  <si>
    <t>(1.7+6.1+1.7)*0.8-2+1.2*0.8*2</t>
  </si>
  <si>
    <t>C31</t>
  </si>
  <si>
    <t>"Celkem: "A31_1+B31_1</t>
  </si>
  <si>
    <t>274351122</t>
  </si>
  <si>
    <t>Bednění základů pasů rovné odstranění</t>
  </si>
  <si>
    <t>1402231651</t>
  </si>
  <si>
    <t>https://podminky.urs.cz/item/CS_URS_2021_01/274351122</t>
  </si>
  <si>
    <t>A32_1</t>
  </si>
  <si>
    <t>18.08+7.52</t>
  </si>
  <si>
    <t>B32_1</t>
  </si>
  <si>
    <t>"Celkem: "A32_1</t>
  </si>
  <si>
    <t>274361821</t>
  </si>
  <si>
    <t>Výztuž základů pasů z betonářské oceli 10 505 (R) nebo BSt 500</t>
  </si>
  <si>
    <t>512</t>
  </si>
  <si>
    <t>1903880904</t>
  </si>
  <si>
    <t>https://podminky.urs.cz/item/CS_URS_2021_01/274361821</t>
  </si>
  <si>
    <t xml:space="preserve">Poznámka k souboru cen:_x000d_
1. Ceny platí pro desky rovné, s náběhy, hřibové nebo upnuté do žeber včetně výztuže těchto žeber. </t>
  </si>
  <si>
    <t>Poznámka k položce:_x000d_
10% na prořez</t>
  </si>
  <si>
    <t xml:space="preserve">"základy opěr  podle výkresu a tabulky výztuže"</t>
  </si>
  <si>
    <t>d 10 mm</t>
  </si>
  <si>
    <t>67,89</t>
  </si>
  <si>
    <t>d 12 mm</t>
  </si>
  <si>
    <t>199,27</t>
  </si>
  <si>
    <t>d 16 mm</t>
  </si>
  <si>
    <t>454,46</t>
  </si>
  <si>
    <t>745,72</t>
  </si>
  <si>
    <t>1467,34*0,1</t>
  </si>
  <si>
    <t>hmotnost výztuže celkem v tunách</t>
  </si>
  <si>
    <t>1614,074/1000</t>
  </si>
  <si>
    <t>317322611</t>
  </si>
  <si>
    <t xml:space="preserve">Římsy nebo žlabové římsy z betonu železového (bez výztuže)  tř. C 30/37</t>
  </si>
  <si>
    <t>1838099018</t>
  </si>
  <si>
    <t>https://podminky.urs.cz/item/CS_URS_2021_01/317322611</t>
  </si>
  <si>
    <t xml:space="preserve">"římsa   plocha*délky</t>
  </si>
  <si>
    <t>A34_1</t>
  </si>
  <si>
    <t>0.33*(20.5+20.35)</t>
  </si>
  <si>
    <t>B34_1</t>
  </si>
  <si>
    <t>"Celkem: "A34_1</t>
  </si>
  <si>
    <t>317353121</t>
  </si>
  <si>
    <t xml:space="preserve">Bednění mostní římsy  zřízení všech tvarů</t>
  </si>
  <si>
    <t>-608452663</t>
  </si>
  <si>
    <t>https://podminky.urs.cz/item/CS_URS_2021_01/317353121</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</si>
  <si>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</si>
  <si>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""římsa bednění"</t>
  </si>
  <si>
    <t>A35_1</t>
  </si>
  <si>
    <t>2.94*4+2.22*(20.5+20.35)</t>
  </si>
  <si>
    <t>B35_1</t>
  </si>
  <si>
    <t>"Celkem: "A35_1</t>
  </si>
  <si>
    <t>317353221</t>
  </si>
  <si>
    <t xml:space="preserve">Bednění mostní římsy  odstranění všech tvarů</t>
  </si>
  <si>
    <t>1060847224</t>
  </si>
  <si>
    <t>https://podminky.urs.cz/item/CS_URS_2021_01/317353221</t>
  </si>
  <si>
    <t>""odstranění bednění římsy"</t>
  </si>
  <si>
    <t>A36_1</t>
  </si>
  <si>
    <t>102.447</t>
  </si>
  <si>
    <t>B36_1</t>
  </si>
  <si>
    <t>"Celkem: "A36_1</t>
  </si>
  <si>
    <t>317361821</t>
  </si>
  <si>
    <t xml:space="preserve">Výztuž překladů, říms, žlabů, žlabových říms, klenbových pásů  z betonářské oceli 10 505 (R) nebo BSt 500</t>
  </si>
  <si>
    <t>1530809098</t>
  </si>
  <si>
    <t>https://podminky.urs.cz/item/CS_URS_2021_01/317361821</t>
  </si>
  <si>
    <t>""římsy podle výkresu výžtuže"</t>
  </si>
  <si>
    <t>A37_1</t>
  </si>
  <si>
    <t>1.378*1.1</t>
  </si>
  <si>
    <t xml:space="preserve">""kotvení římsy  podle výkresu č. 10=22ks"</t>
  </si>
  <si>
    <t>112.04*0.001*1.1</t>
  </si>
  <si>
    <t>C37_1</t>
  </si>
  <si>
    <t>"Celkem: "A37_1+B37_1</t>
  </si>
  <si>
    <t>334313117</t>
  </si>
  <si>
    <t xml:space="preserve">Mostní opěry z prostého betonu  C 25/30</t>
  </si>
  <si>
    <t>600024221</t>
  </si>
  <si>
    <t>https://podminky.urs.cz/item/CS_URS_2021_01/334313117</t>
  </si>
  <si>
    <t xml:space="preserve">Poznámka k souboru cen:_x000d_
1. V cenách jsou započteny náklady na betonáž dříku mostních opěr na plošném základu nebo na vrtací šabloně při založení na pilotách, kontrolu bednění, vlastní betonáž zejména čerpadlem betonu, rozhrnutí a hutnění betonu požadované konzistence, uhlazení horního povrchu dříku případně úložného prahu včetně vyspádování do odtokového žlábku u závěrné zídky prahu a ošetření a ochranu čerstvě uloženého betonu. 2. V cenách nejsou započteny náklady na uložení plastového žlábku do úložného prahu opěry, tyto se oceňují souborem cen 212 79- . . Odvodnění mostní opěry z plastových trub a navazujícího kamenného chrliče, tyto se oceňují souborem cen 936 91-11 Montáž chrliče žlabového ze žulového kamene. 3. Ceny lze použít i pro ocenění ochranných přizdívek. </t>
  </si>
  <si>
    <t>""podkladní blok pod drenáž"</t>
  </si>
  <si>
    <t>A38_1</t>
  </si>
  <si>
    <t>(8.5+7.8)*1.6*0.2</t>
  </si>
  <si>
    <t>B38_1</t>
  </si>
  <si>
    <t>"Celkem: "A38_1</t>
  </si>
  <si>
    <t>334323118</t>
  </si>
  <si>
    <t>Mostní opěry a úložné prahy z betonu železového C 30/37</t>
  </si>
  <si>
    <t>1124896137</t>
  </si>
  <si>
    <t>https://podminky.urs.cz/item/CS_URS_2021_01/334323118</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</si>
  <si>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</si>
  <si>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""opěra 1 : úložný práh a křídla:"</t>
  </si>
  <si>
    <t>A39_1</t>
  </si>
  <si>
    <t xml:space="preserve"> 5.6*0.8*3.695 </t>
  </si>
  <si>
    <t>2*18.67*0.55+2*2.2*1.53*0.2</t>
  </si>
  <si>
    <t>""opěra 2 : úložný práh a křídla"</t>
  </si>
  <si>
    <t>5.6*0.8*3.615</t>
  </si>
  <si>
    <t>2*16.66*0.55+2*1.9*1.53*0.2</t>
  </si>
  <si>
    <t>E39</t>
  </si>
  <si>
    <t>"Celkem: "A39_1+B39_1+C39+D39</t>
  </si>
  <si>
    <t>334351115</t>
  </si>
  <si>
    <t xml:space="preserve">Bednění mostních opěr a úložných prahů ze systémového bednění  zřízení z palubek, pro železobeton</t>
  </si>
  <si>
    <t>201308734</t>
  </si>
  <si>
    <t>https://podminky.urs.cz/item/CS_URS_2021_01/334351115</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</si>
  <si>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cenami souboru cen 985 13 Čištění ploch části C01 katalogu 800-5 Sanace. </t>
  </si>
  <si>
    <t xml:space="preserve">""opěra 1  křídla"</t>
  </si>
  <si>
    <t>A40_1</t>
  </si>
  <si>
    <t>(18.67+0.55*3.35+0.75*0.9)*2</t>
  </si>
  <si>
    <t>4.25*0.8*2+3.695</t>
  </si>
  <si>
    <t>""opěra 1 : úložný práh"</t>
  </si>
  <si>
    <t>(5.6*0.8+0.8*3.7)*2</t>
  </si>
  <si>
    <t xml:space="preserve">""opěra 2  křídla"</t>
  </si>
  <si>
    <t>(16.66+0.55*3.35+0.75*0.9)*2</t>
  </si>
  <si>
    <t>4.25*0.8*2+3.615</t>
  </si>
  <si>
    <t>""opěra 2 : úložný práh"</t>
  </si>
  <si>
    <t>""podkladní bloky pod drenáž"</t>
  </si>
  <si>
    <t>(8.5+7.8)*1.6+0.2*2</t>
  </si>
  <si>
    <t>H40</t>
  </si>
  <si>
    <t>"Celkem: "A40_1+B40_1+C40+D40+E40+F40+G40</t>
  </si>
  <si>
    <t>334351214</t>
  </si>
  <si>
    <t xml:space="preserve">Bednění mostních opěr a úložných prahů ze systémového bednění  odstranění z palubek</t>
  </si>
  <si>
    <t>-1527818868</t>
  </si>
  <si>
    <t>https://podminky.urs.cz/item/CS_URS_2021_01/334351214</t>
  </si>
  <si>
    <t>A41</t>
  </si>
  <si>
    <t>157.88</t>
  </si>
  <si>
    <t>B41</t>
  </si>
  <si>
    <t>"Celkem: "A41</t>
  </si>
  <si>
    <t>334361226</t>
  </si>
  <si>
    <t xml:space="preserve">Výztuž betonářská mostních konstrukcí  opěr, úložných prahů, křídel, závěrných zídek, bloků ložisek, pilířů a sloupů z oceli 10 505 (R) nebo BSt 500 křídel, závěrných zdí</t>
  </si>
  <si>
    <t>-2008028674</t>
  </si>
  <si>
    <t>https://podminky.urs.cz/item/CS_URS_2021_01/334361226</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</si>
  <si>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</si>
  <si>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"podle výkresu křídel a prahů a tabulky výztuže"</t>
  </si>
  <si>
    <t>617,37</t>
  </si>
  <si>
    <t>1417,5</t>
  </si>
  <si>
    <t>2152,01</t>
  </si>
  <si>
    <t>428,79</t>
  </si>
  <si>
    <t>4615,67*0,1</t>
  </si>
  <si>
    <t>5077,237/1000</t>
  </si>
  <si>
    <t>348171111</t>
  </si>
  <si>
    <t xml:space="preserve">Osazení mostního ocelového zábradlí  přímo do betonu říms</t>
  </si>
  <si>
    <t>448436488</t>
  </si>
  <si>
    <t>https://podminky.urs.cz/item/CS_URS_2021_01/348171111</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</si>
  <si>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</si>
  <si>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""nové mostní zábradlí"</t>
  </si>
  <si>
    <t>A43</t>
  </si>
  <si>
    <t>20*2</t>
  </si>
  <si>
    <t>B43</t>
  </si>
  <si>
    <t>"Celkem: "A43</t>
  </si>
  <si>
    <t>55391534</t>
  </si>
  <si>
    <t>zábradelní systém Pz s výplní ze svislých ocelových tyčí ZSNH4/H2</t>
  </si>
  <si>
    <t>1436937094</t>
  </si>
  <si>
    <t>A44_1</t>
  </si>
  <si>
    <t>B44_1</t>
  </si>
  <si>
    <t>"Celkem: "A44_1</t>
  </si>
  <si>
    <t>421321128</t>
  </si>
  <si>
    <t>Mostní železobetonové nosné konstrukce deskové nebo klenbové deskové, z betonu C 30/37</t>
  </si>
  <si>
    <t>1917197273</t>
  </si>
  <si>
    <t>https://podminky.urs.cz/item/CS_URS_2021_01/421321128</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</si>
  <si>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konzistence bez ohledu na hustotu výztuže, uhlazení betonu horního povrchu konstrukce, ošetření a ochranu čerstvě uloženého betonu. 2. V cenách jsou započteny náklady na rovinnost povrchu mostní konstrukce 3. V cenách nejsou započteny náklady na: a) podkladní vrstvu z betonu pod přechodovou desku, tyto se oceňují souborem cen 451 31-51 Podkladní a výplňové vrstvy z betonu prostého, b) vrubový kloub (trn) přechodové desky do závěrné zídky případně vrubový kloub (např. Freyssinet) desky rámové konstrukce do spodní stavby nebo kloub pérový mostní desky vícepolového mostu (např. Mesnager), tyto se oceňují souborem cen 428 38 Vrubový a pérový kloub železobetonový. 4. Příplatek -1191 se může použít pouze u cen -1137 až -1140. </t>
  </si>
  <si>
    <t>""rámová konstrukce mostu"</t>
  </si>
  <si>
    <t>A45_1</t>
  </si>
  <si>
    <t>2.36*9.5+2*0.72*5.6</t>
  </si>
  <si>
    <t>B45_1</t>
  </si>
  <si>
    <t>"Celkem: "A45_1</t>
  </si>
  <si>
    <t>421321192</t>
  </si>
  <si>
    <t>Mostní železobetonové nosné konstrukce deskové nebo klenbové Příplatek k cenám za betonáž malého rozsahu do 50 m3</t>
  </si>
  <si>
    <t>-539959289</t>
  </si>
  <si>
    <t>https://podminky.urs.cz/item/CS_URS_2021_01/421321192</t>
  </si>
  <si>
    <t>A46_1</t>
  </si>
  <si>
    <t>30.484</t>
  </si>
  <si>
    <t>B46_1</t>
  </si>
  <si>
    <t>"Celkem: "A46_1</t>
  </si>
  <si>
    <t>421361226R</t>
  </si>
  <si>
    <t>Výztuž ŽB rámového mostu z betonářské oceli 10 505</t>
  </si>
  <si>
    <t>T</t>
  </si>
  <si>
    <t>832138034</t>
  </si>
  <si>
    <t>"podle výkresu rámu a tabulky výztuže"</t>
  </si>
  <si>
    <t>432,89</t>
  </si>
  <si>
    <t>110,18</t>
  </si>
  <si>
    <t>2247,07</t>
  </si>
  <si>
    <t>3411,66</t>
  </si>
  <si>
    <t>d 25 mm</t>
  </si>
  <si>
    <t>1760,67</t>
  </si>
  <si>
    <t>7962,47*0,1</t>
  </si>
  <si>
    <t>8758,717/1000</t>
  </si>
  <si>
    <t>423351112</t>
  </si>
  <si>
    <t xml:space="preserve">Bednění trámové a komorové konstrukce  podhledu potlačení desky zřízení</t>
  </si>
  <si>
    <t>-1261179816</t>
  </si>
  <si>
    <t>https://podminky.urs.cz/item/CS_URS_2021_01/423351112</t>
  </si>
  <si>
    <t xml:space="preserve">Poznámka k souboru cen:_x000d_
1. Jedná se o bednění nosných konstrukcí trámových nebo komorových převážně pohledovým bedněním. 2. Cena -1111 Bednění spodního podhledu příčníku u trámových konstrukcí nad mostní podpěrou se doplňuje cenou -4101 Bednění stěn příčníků platnou i pro boky příčníku trámu. 3. Bednění spodního podhledu nosné konstrukce monolitických mostů je osazeno společně s pracovní podlahou na roštech podpěrné skruže a oceněno cenou 421 95-5, a to i pro oblouky a mostní klenby. 4. Bednění podhledu potlačení desky nosné konstrukce do výšky 400 mm v ceně -1112 je založeno na pracovní podlaze podpěrné skruže. 5. Cena -1121 Závěs bednění skruže umožňuje kotvení zadní části podpěrné skruže do nosné konstrukce betonované v předchozím taktu a používá se pouze u vícepolových mostů. 6. Bednění vnějších bočních stěn trámů a komor je sestaveno z palubek, jak pro proměnnou výšku stěny – cena -2121, tak i konstantní - cena -2111, a je založeno na pracovní podlaze podpěrné skruže. 7. Bednění boku mostovky do výšky 350 mm v ceně -2131 je nepohledové z prken. 8. Bednění boku mostovky jako pracovních čel v ceně -2132 je s prostupy pro třmínky betonářské výztuže ke kotvení monolitické mostní římsy. 9. Bednění koncových čel v ceně -3111 uzavírá nosnou konstrukci nad podpěrami nebo uzavírá čela předpjatých betonových konstrukcí s kotevními objímkami. 10. Cena -3112 Bednění čel je určena pro osazení podkladních desek kabelů předpětí nebo čela s osazením deviátoru volně vedených kabelů s otvory pro jejich osazení. 11. Cena -3121 Čela pracovní železobetonová je včetně otvorů pro pruty betonářské oceli mezi betonážními takty nebo postupy u vícepolových mostů, cena -3122 Čela pracovní pro předpínané betony je včetně otvorů pro betonářskou a otvorů pro vedení trub předpínací výztuže mezi betonážními postupy. 12. Bednění stěn příčníku trámu v ceně -4101 tvoří spolu se spodním bedněním v ceně -1111 kompletní dobednění příčníku trámových konstrukcí nad podpěrou. 13. Cena -4111 obsahuje bednění podhledu konzol mostovky (křídel) u trámových nebo komorových mostů se žebry pro bednění a pracovní podélnou lávku včetně zavětrovaných podpěr do výšky 2,5 m založených na pracovní podlaze podpěrné skruže. 14. Cena -4121 obsahuje bednění boční stěny s výplní pohledového bednění v délce betonážního postupu u vícepolových trámových nebo komorových mostů konstantního tvaru. 15. Takt posunu formy v ceně -4122 znamená cyklus uvolnění formy a posun formy po dráze na pracovní podlaze podpěrné skruže 50 m do dalšího mostního pole a osazení s rektifikací formy pro ukládku výztuže. 16. Poslední demontáž vnější sestavy bočnic formy délky betonážního postupu je v ceně -4221. 17. Bednění stěn příčníku vnějšího předpětí v ceně -4141 je převážně osazeno v komorách mostu nad pilířem, v příčníku jsou otvory pro kotvení volně vedených kabelů. 18. Bednění vnitřní bočních stěn v ceně -5111 je nepohledové bednění komory osazené s rozpěrnými trubkami bednění k vnějším bočním stěnám. 19. V ceně -5120 je bednění stropu včetně náběhů mezi trámy nebo stropu komory s podpěrami a zavětrováním do výšky 2,5 m založenými na pracovní podlaze podpěrné skruže. 20. Montáž sestavy bednění stropu komory v ceně -5121 je bedněním sestavy rámů stropu v délce betonážního postupu u vícepolových mostů, obsahuje měsíční nájemné systémového bednění. 21. Takt posunu stropu znamená cyklus uvolnění stropu, spuštění bednění na kolejničky, posun bednění o 50 m do dalšího pole, zdvih a rektifikaci stropu s napojením na vnitřní stěny, příprava na osazení kolejniček pro další takt. 22. Poslední demontáž sestavy systémového bednění stropu je v ceně -5221. 23. Ztracené bednění spřažené desky mostovky v cenách 423 35-53 lze použít jako záklopovou desku pro prefabrikované betonové nosníky nebo pro ocelobetonové konstrukce, případně pro dodatečně betonované horní desky mostovky u spojité komorové konstrukce mostu. 24. Všeobecně jsou v cenách bednění trámových a komorových konstrukcí mostu započteny náklady na sestavení a osazení bednění na požadovaný tvar jejich vzepření a rozepření pomocí rozpěrných trubek, stažení bednění tyčemi, nástřik bednění odformovacím přípravkem, manipulace při osazení vnějšího i vnitřního bednění jeřábem, odbednění vnějších stěn a konzol ručně a jeřábem, odbednění vnitřních stěn a stropu pouze ručně v délce mostního pole, očištění bednění, vyplnění kuželových otvorů v betonu po spínacích tyčích bednění, u inventárního bednění měsíční nájemné včetně spínacích prvků se započítanou obrátkovostí vztažené k ploše bednění, je započtena spotřeba pohledového bednění. 25. Drobný spotřební materiál (např. hřebíky, materiál pro vyplnění kuželových otvorů v základu po spínacích tyčích bednění) je započten v režijních nákladech. 26. V cenách nejsou započteny náklady na: a) osazení trubkové vložky do bednění deviátoru, tyto se oceňují cenou 421 37-41, b) bednění spřahující desky ocelobetonové, tyto se oceňují souborem cen 423 35-7 . Bednění spřažené desky ocelobetonové konstrukce, c) kotvy do bednění pro spřah monolitické římsy, tyto se oceňují souborem cen 317 17-11 Kotvení monolitického betonu římsy do mostovky, d) kotvy do bednění pro závěsy odvodnění mostu, tyto se oceňují souborem cen 936 94-392 Montáž věšákového závěsu odvodnění mostu, e) prostupy trub v konstrukci, tyto se oceňují souborem cen 334 79-11 Prostup z plastových trub betonovou zdí, f) zaoblení zhotovením a vložením ramenátů do sestavy bočnic, tyto se oceňují souborem cen 948 51-113. Podpěrné skruže dočasné ze dřeva ramenáty g) závěs skruže v ceně -1121, tyto závěsy se oceňují ve specifikaci, h) ztracené bednění v ceně -5312 až -5315, tyto se oceňují ve specifikaci. </t>
  </si>
  <si>
    <t>""spodní strana deskového rámu"</t>
  </si>
  <si>
    <t>A48_1</t>
  </si>
  <si>
    <t>9.5*5.6</t>
  </si>
  <si>
    <t>B48_1</t>
  </si>
  <si>
    <t>"Celkem: "A48_1</t>
  </si>
  <si>
    <t>423351212</t>
  </si>
  <si>
    <t xml:space="preserve">Bednění trámové a komorové konstrukce  podhledu potlačení desky odstranění</t>
  </si>
  <si>
    <t>672358871</t>
  </si>
  <si>
    <t>https://podminky.urs.cz/item/CS_URS_2021_01/423351212</t>
  </si>
  <si>
    <t>A49_1</t>
  </si>
  <si>
    <t>53.2</t>
  </si>
  <si>
    <t>B49_1</t>
  </si>
  <si>
    <t>"Celkem: "A49_1</t>
  </si>
  <si>
    <t>423352121</t>
  </si>
  <si>
    <t xml:space="preserve">Bednění trámové a komorové konstrukce  vnějších boků proměnné výšky zřízení</t>
  </si>
  <si>
    <t>537629645</t>
  </si>
  <si>
    <t>https://podminky.urs.cz/item/CS_URS_2021_01/423352121</t>
  </si>
  <si>
    <t>""boční stěny * proměnná výška"</t>
  </si>
  <si>
    <t>A50_1</t>
  </si>
  <si>
    <t>(9.5+5.6)*0.7*2+5.6*0.7*4</t>
  </si>
  <si>
    <t>B50_1</t>
  </si>
  <si>
    <t>"Celkem: "A50_1</t>
  </si>
  <si>
    <t>423352221</t>
  </si>
  <si>
    <t xml:space="preserve">Bednění trámové a komorové konstrukce  vnějších boků proměnné výšky odstranění</t>
  </si>
  <si>
    <t>958287000</t>
  </si>
  <si>
    <t>https://podminky.urs.cz/item/CS_URS_2021_01/423352221</t>
  </si>
  <si>
    <t>A51_1</t>
  </si>
  <si>
    <t>36.82</t>
  </si>
  <si>
    <t>430321414</t>
  </si>
  <si>
    <t xml:space="preserve">Schodišťové konstrukce a rampy z betonu železového (bez výztuže)  stupně, schodnice, ramena, podesty s nosníky tř. C 25/30</t>
  </si>
  <si>
    <t>1949993424</t>
  </si>
  <si>
    <t>https://podminky.urs.cz/item/CS_URS_2021_01/430321414</t>
  </si>
  <si>
    <t>""schodiště - zídka vedle shodiště, z obou stran"</t>
  </si>
  <si>
    <t>A52_1</t>
  </si>
  <si>
    <t>0.1*0.35*(8+7)</t>
  </si>
  <si>
    <t>B52_1</t>
  </si>
  <si>
    <t>"Celkem: "A52_1</t>
  </si>
  <si>
    <t>431351121</t>
  </si>
  <si>
    <t xml:space="preserve">Bednění podest, podstupňových desek a ramp včetně podpěrné konstrukce  výšky do 4 m půdorysně přímočarých zřízení</t>
  </si>
  <si>
    <t>1327474202</t>
  </si>
  <si>
    <t>https://podminky.urs.cz/item/CS_URS_2021_01/431351121</t>
  </si>
  <si>
    <t>""zídka u schodiště"</t>
  </si>
  <si>
    <t>A53_1</t>
  </si>
  <si>
    <t>0.35*(7+8)*2+0.35*0.1*4</t>
  </si>
  <si>
    <t>B53</t>
  </si>
  <si>
    <t>"Celkem: "A53_1</t>
  </si>
  <si>
    <t>431351122</t>
  </si>
  <si>
    <t xml:space="preserve">Bednění podest, podstupňových desek a ramp včetně podpěrné konstrukce  výšky do 4 m půdorysně přímočarých odstranění</t>
  </si>
  <si>
    <t>2054387948</t>
  </si>
  <si>
    <t>https://podminky.urs.cz/item/CS_URS_2021_01/431351122</t>
  </si>
  <si>
    <t>A54_1</t>
  </si>
  <si>
    <t>10.64</t>
  </si>
  <si>
    <t>434121442</t>
  </si>
  <si>
    <t xml:space="preserve">Osazování schodišťových stupňů železobetonových  s vyspárováním styčných spár, s provizorním dřevěným zábradlím a dočasným zakrytím stupnic prkny současně při zdění, rovných i kosých jednostranně zazděných visutých, popř. ukládaných na schodnici, stupňů drsných</t>
  </si>
  <si>
    <t>-1372162966</t>
  </si>
  <si>
    <t>https://podminky.urs.cz/item/CS_URS_2021_01/434121442</t>
  </si>
  <si>
    <t xml:space="preserve">Poznámka k souboru cen:_x000d_
1. U cen -1441, -1442, -1451, -1452 je započtena podpěrná konstrukce visuté části stupňů. 2. Množství měrných jednotek se určuje v m délky stupňů včetně uložení. 3. Dodávka stupňů se oceňuje ve specifikaci. </t>
  </si>
  <si>
    <t>""revizní schodiště pro údržbu u rámové stojky směr Bohumín 27ks (0,4x0,17x0,75)"</t>
  </si>
  <si>
    <t>A55_1</t>
  </si>
  <si>
    <t xml:space="preserve">"délka schodiště bez podest"   27*0.4</t>
  </si>
  <si>
    <t>B55_1</t>
  </si>
  <si>
    <t>"Celkem: "A55_1</t>
  </si>
  <si>
    <t>5937375R</t>
  </si>
  <si>
    <t>stupeň schodišťový nosný ŽB 135x35x14,5cm</t>
  </si>
  <si>
    <t>KUS</t>
  </si>
  <si>
    <t>-1678719352</t>
  </si>
  <si>
    <t xml:space="preserve">Poznámka k položce:_x000d_
schodišťový stupeň  ze ŽB vel.750x40x17</t>
  </si>
  <si>
    <t>A56_1</t>
  </si>
  <si>
    <t>451315117</t>
  </si>
  <si>
    <t xml:space="preserve">Podkladní a výplňové vrstvy z betonu prostého  tloušťky do 100 mm, z betonu C 25/30</t>
  </si>
  <si>
    <t>432206451</t>
  </si>
  <si>
    <t>https://podminky.urs.cz/item/CS_URS_2021_01/451315117</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</si>
  <si>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</si>
  <si>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""podkladní deska pod schody tl. 10 cm"</t>
  </si>
  <si>
    <t>A57_1</t>
  </si>
  <si>
    <t>0.75*10.8+0.1*(8+7)</t>
  </si>
  <si>
    <t>B57_1</t>
  </si>
  <si>
    <t>"Celkem: "A57_1</t>
  </si>
  <si>
    <t>451315127</t>
  </si>
  <si>
    <t xml:space="preserve">Podkladní a výplňové vrstvy z betonu prostého  tloušťky do 150 mm, z betonu C 25/30</t>
  </si>
  <si>
    <t>1068897963</t>
  </si>
  <si>
    <t>https://podminky.urs.cz/item/CS_URS_2021_01/451315127</t>
  </si>
  <si>
    <t>Poznámka k položce:_x000d_
pod dlažbu z lomového kamene</t>
  </si>
  <si>
    <t>""u opěry 1"</t>
  </si>
  <si>
    <t>A58_1</t>
  </si>
  <si>
    <t>2.2+9.0*1.2</t>
  </si>
  <si>
    <t>""u opěry 2"</t>
  </si>
  <si>
    <t xml:space="preserve"> 6.14+4.37+9.7*1.2</t>
  </si>
  <si>
    <t>C58</t>
  </si>
  <si>
    <t>"Celkem: "A58_1+B58_1</t>
  </si>
  <si>
    <t>451315134</t>
  </si>
  <si>
    <t xml:space="preserve">Podkladní a výplňové vrstvy z betonu prostého  tloušťky do 200 mm, z betonu C 12/15</t>
  </si>
  <si>
    <t>-456350311</t>
  </si>
  <si>
    <t>https://podminky.urs.cz/item/CS_URS_2021_01/451315134</t>
  </si>
  <si>
    <t>Poznámka k položce:_x000d_
beton C8/10</t>
  </si>
  <si>
    <t>""pod základy"</t>
  </si>
  <si>
    <t>A59_1</t>
  </si>
  <si>
    <t xml:space="preserve"> 24.42+23.18 </t>
  </si>
  <si>
    <t>B59_1</t>
  </si>
  <si>
    <t>"Celkem: "A59_1</t>
  </si>
  <si>
    <t>451315191</t>
  </si>
  <si>
    <t xml:space="preserve">Podkladní a výplňové vrstvy z betonu prostého  Příplatek k ceně za sklon svahu přes 1:5</t>
  </si>
  <si>
    <t>176646501</t>
  </si>
  <si>
    <t>https://podminky.urs.cz/item/CS_URS_2021_01/451315191</t>
  </si>
  <si>
    <t>""podkladní deska pod schodištěm"</t>
  </si>
  <si>
    <t>A60_1</t>
  </si>
  <si>
    <t>0.75*10.8+0.1*(7+8)</t>
  </si>
  <si>
    <t>B60_1</t>
  </si>
  <si>
    <t>"Celkem: "A60_1</t>
  </si>
  <si>
    <t>451571212</t>
  </si>
  <si>
    <t xml:space="preserve">Lože pod dlažby  z kameniva těženého hrubého, tl. vrstvy přes 100 do 150 mm</t>
  </si>
  <si>
    <t>873408604</t>
  </si>
  <si>
    <t>https://podminky.urs.cz/item/CS_URS_2021_01/451571212</t>
  </si>
  <si>
    <t>"podkladní lože pod dlažbu opevnění břehu"</t>
  </si>
  <si>
    <t>4,5*2</t>
  </si>
  <si>
    <t>458311131</t>
  </si>
  <si>
    <t xml:space="preserve">Výplňové klíny a filtrační vrstvy za opěrou z betonu hutněného po vrstvách  filtračního drenážního</t>
  </si>
  <si>
    <t>1670870628</t>
  </si>
  <si>
    <t>https://podminky.urs.cz/item/CS_URS_2021_01/458311131</t>
  </si>
  <si>
    <t xml:space="preserve">Poznámka k souboru cen:_x000d_
1. V cenách jsou započteny náklady na ukládku stabilizačního nebo prostého betonu s hutněním po vrstvách na projektovanou míru zhutnění, případně společně v kombinaci s ukládkou hutněné ochranné filtrační vrstvy z drenážního betonu podél opěry nebo nebo přesýpaného objektu, rozhrnutí a hutnění betonu vibrační deskou po vrstvách v tloušťce 300 až 600 mm, pomocné překládané oddělovací bednění mezi filtrační drenážní vrstvou a výplňovým klínem, urovnání zhutněného horního povrchu výplně za opěrou. </t>
  </si>
  <si>
    <t>""přechodový klín z betonu mezerovitého"</t>
  </si>
  <si>
    <t>A61_1</t>
  </si>
  <si>
    <t>2*3.15*4.5</t>
  </si>
  <si>
    <t>B61_1</t>
  </si>
  <si>
    <t>"Celkem: "A61_1</t>
  </si>
  <si>
    <t>458501111</t>
  </si>
  <si>
    <t xml:space="preserve">Výplňové klíny za opěrou z kameniva hutněného po vrstvách  těženého</t>
  </si>
  <si>
    <t>629037879</t>
  </si>
  <si>
    <t>https://podminky.urs.cz/item/CS_URS_2021_01/458501111</t>
  </si>
  <si>
    <t xml:space="preserve">Poznámka k souboru cen:_x000d_
1. V cenách jsou započteny náklady na dodání vhodného kameniva, rozprostření konstrukce zemního tělesa po vrstvách do 300 mm se zhutněním na potřebnou míru zhutnění za mostní opěrou, případné vlhčení k dosažení potřebné konzistence štěrkopísku nebo štěrkodrtě, zhutnění od 90 do 100 % Proctor Standard nebo indexu density Id 0,8 až 0,9. 2. V cenách nejsou započteny náklady na nájezdy zemních strojů na rozhrnovaní a hutnění, protože práce probíhá současně se zhotovením zemní konstrukce násypu příjezdové komunikace. </t>
  </si>
  <si>
    <t>""ochrana těsnící folie za rubem opěry"</t>
  </si>
  <si>
    <t>A62_1</t>
  </si>
  <si>
    <t>(4.0+4.0)*4.5*0.3</t>
  </si>
  <si>
    <t>B62_1</t>
  </si>
  <si>
    <t>"Celkem: "A62_1</t>
  </si>
  <si>
    <t>458501112</t>
  </si>
  <si>
    <t xml:space="preserve">Výplňové klíny za opěrou z kameniva hutněného po vrstvách  drceného</t>
  </si>
  <si>
    <t>1815017011</t>
  </si>
  <si>
    <t>https://podminky.urs.cz/item/CS_URS_2021_01/458501112</t>
  </si>
  <si>
    <t>""přechodový klín + ochr. obsyp"</t>
  </si>
  <si>
    <t>A63_1</t>
  </si>
  <si>
    <t>(2.21+2.15)*4.5</t>
  </si>
  <si>
    <t>B63_1</t>
  </si>
  <si>
    <t>"Celkem: "A63_1</t>
  </si>
  <si>
    <t>462511111</t>
  </si>
  <si>
    <t xml:space="preserve">Zához prostoru  z lomového kamene</t>
  </si>
  <si>
    <t>2082763688</t>
  </si>
  <si>
    <t>https://podminky.urs.cz/item/CS_URS_2021_01/462511111</t>
  </si>
  <si>
    <t xml:space="preserve">Poznámka k souboru cen:_x000d_
1. Drenážní beton může být použit k záhozu drenážních trub. 2. V cenách jsou započteny náklady na rozprostření záhozu bez zhutnění po vrstvách tak, aby zásyp tvořil pevný celek, případně v poslední vrstvě s urovnáním povrchu, náklady na manipulaci ručně kolečkem a odstranění záhozu ručně mezi pilotami pro odbourání hlav železobetonových vrtaných pilot nebo z prostoru mimo piloty ručně. 3. V cenách nejsou započteny náklady na nutné zemní práce. </t>
  </si>
  <si>
    <t>""záhozový patka hm 80-200 kg"</t>
  </si>
  <si>
    <t>A64_1</t>
  </si>
  <si>
    <t>1,35*(7,4*2)</t>
  </si>
  <si>
    <t>B64_1</t>
  </si>
  <si>
    <t>"Celkem: "A64_1</t>
  </si>
  <si>
    <t>464511111</t>
  </si>
  <si>
    <t xml:space="preserve">Pohoz dna nebo svahů jakékoliv tloušťky  z lomového kamene neupraveného tříděného z terénu</t>
  </si>
  <si>
    <t>-1300402237</t>
  </si>
  <si>
    <t>https://podminky.urs.cz/item/CS_URS_2021_01/464511111</t>
  </si>
  <si>
    <t>"kamenná drť ve svahu tl. 0,3m"</t>
  </si>
  <si>
    <t>A65_1</t>
  </si>
  <si>
    <t>0,3*1*(4+4,1)</t>
  </si>
  <si>
    <t>B65_1</t>
  </si>
  <si>
    <t>"Celkem: "A65_1</t>
  </si>
  <si>
    <t xml:space="preserve">Dlažba z lomového kamene lomařsky upraveného  na sucho s vyklínováním kamenem, s vyplněním spár těženým kamenivem, drnem nebo ornicí s osetím, tl. kamene 300 mm</t>
  </si>
  <si>
    <t>-1670075769</t>
  </si>
  <si>
    <t>"opevnění břehu dlažbou z lomového kamene"</t>
  </si>
  <si>
    <t>465513157</t>
  </si>
  <si>
    <t xml:space="preserve">Dlažba svahu u mostních opěr z upraveného lomového žulového kamene  s vyspárováním maltou MC 25, šíře spáry 15 mm do betonového lože C 25/30 tloušťky 200 mm, plochy přes 10 m2</t>
  </si>
  <si>
    <t>-1227036416</t>
  </si>
  <si>
    <t>https://podminky.urs.cz/item/CS_URS_2021_01/465513157</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</si>
  <si>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</si>
  <si>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 "u opěry 1"</t>
  </si>
  <si>
    <t>A66_1</t>
  </si>
  <si>
    <t>u opěry 2</t>
  </si>
  <si>
    <t>(5+5,93*0,65+6,43*0,15)*1,2+5*0,85</t>
  </si>
  <si>
    <t>-215314783</t>
  </si>
  <si>
    <t>""silnice"</t>
  </si>
  <si>
    <t>A67_1</t>
  </si>
  <si>
    <t>241+51*(0.04+0.07+0.15+0.2*0.5)</t>
  </si>
  <si>
    <t>""sjezd vlevo"</t>
  </si>
  <si>
    <t>58+23*(0.04+0.07+0.15+0.2*0.5)</t>
  </si>
  <si>
    <t>""sjezd vpravo"</t>
  </si>
  <si>
    <t>25+16*(0.04+0.07+0.15+0.2*0.5)</t>
  </si>
  <si>
    <t>D67_1</t>
  </si>
  <si>
    <t>"Celkem: "A67_1+B67_1+C67_1</t>
  </si>
  <si>
    <t>564952111</t>
  </si>
  <si>
    <t xml:space="preserve">Podklad z mechanicky zpevněného kameniva MZK (minerální beton)  s rozprostřením a s hutněním, po zhutnění tl. 150 mm</t>
  </si>
  <si>
    <t>1156549985</t>
  </si>
  <si>
    <t>https://podminky.urs.cz/item/CS_URS_2021_01/564952111</t>
  </si>
  <si>
    <t xml:space="preserve">Poznámka k souboru cen:_x000d_
1. ČSN 73 6126-1 připouští pro MZK max. tl. 300 mm. 2. V cenách nejsou započteny náklady na: a) ochranu povrchu podkladu filtračním postřikem, který se oceňuje cenami souboru cen 573 11-11, b) spojovací postřik před pokládkou asfaltových směsí, který se oceňuje cenami souboru cen 573 2.-11. </t>
  </si>
  <si>
    <t>""vozovka"</t>
  </si>
  <si>
    <t>A68</t>
  </si>
  <si>
    <t>241+51*(0.04+0.07+0.15*0.5)</t>
  </si>
  <si>
    <t>58+23*(0.04+0.07+0.15*0.5)</t>
  </si>
  <si>
    <t>D68</t>
  </si>
  <si>
    <t>"Celkem: "A68+B68_1+C68_1</t>
  </si>
  <si>
    <t>565155121</t>
  </si>
  <si>
    <t xml:space="preserve">Asfaltový beton vrstva podkladní ACP 16 (obalované kamenivo střednězrnné - OKS)  s rozprostřením a zhutněním v pruhu šířky přes 3 m, po zhutnění tl. 70 mm</t>
  </si>
  <si>
    <t>74047053</t>
  </si>
  <si>
    <t>https://podminky.urs.cz/item/CS_URS_2021_01/565155121</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</si>
  <si>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</si>
  <si>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 xml:space="preserve">Poznámka k položce:_x000d_
ACP 16+     tl. 70mm</t>
  </si>
  <si>
    <t>A69_1</t>
  </si>
  <si>
    <t>241+51*(0.04+0.07*0.5)</t>
  </si>
  <si>
    <t>58+23*(0.04+0.07*0.5)</t>
  </si>
  <si>
    <t>25+16*(0.04+0.07*0.5)</t>
  </si>
  <si>
    <t>D69_1</t>
  </si>
  <si>
    <t>"Celkem: "A69_1+B69_1+C69_1</t>
  </si>
  <si>
    <t>990497166</t>
  </si>
  <si>
    <t>""krajnice zpevněná štěrkodtí 2x š. 50cm"</t>
  </si>
  <si>
    <t>A70_1</t>
  </si>
  <si>
    <t xml:space="preserve">"vozovka"            51*0.5</t>
  </si>
  <si>
    <t xml:space="preserve">"sjezd vlevo"      23*0.5</t>
  </si>
  <si>
    <t xml:space="preserve">"sjezd vpravo"   16*0.5</t>
  </si>
  <si>
    <t>D70_1</t>
  </si>
  <si>
    <t>"Celkem: "A70_1+B70_1+C70_1</t>
  </si>
  <si>
    <t>569903311</t>
  </si>
  <si>
    <t xml:space="preserve">Zřízení zemních krajnic z hornin jakékoliv třídy  se zhutněním</t>
  </si>
  <si>
    <t>-1916021413</t>
  </si>
  <si>
    <t>https://podminky.urs.cz/item/CS_URS_2021_01/569903311</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</si>
  <si>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</si>
  <si>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573191111</t>
  </si>
  <si>
    <t>Postřik infiltrační kationaktivní emulzí v množství 1,00 kg/m2</t>
  </si>
  <si>
    <t>1757543192</t>
  </si>
  <si>
    <t>https://podminky.urs.cz/item/CS_URS_2021_01/573191111</t>
  </si>
  <si>
    <t xml:space="preserve">Poznámka k souboru cen:_x000d_
1. V ceně nejsou započteny náklady na popř. projektem předepsané očištění vozovky, které se oceňuje cenou 938 90-8411 Očištění povrchu saponátovým roztokem části C 01 tohoto katalogu. </t>
  </si>
  <si>
    <t xml:space="preserve">Poznámka k položce:_x000d_
PI-C  postřik 1,00 kg/m2</t>
  </si>
  <si>
    <t>A72_1</t>
  </si>
  <si>
    <t>241+51*(0.04+0.07)</t>
  </si>
  <si>
    <t>58+23*(0.04+0.07)</t>
  </si>
  <si>
    <t>25+16*(0.04+0.07)</t>
  </si>
  <si>
    <t>D72</t>
  </si>
  <si>
    <t>"Celkem: "A72_1+B72_1+C72</t>
  </si>
  <si>
    <t>573231107</t>
  </si>
  <si>
    <t>Postřik spojovací PS bez posypu kamenivem ze silniční emulze, v množství 0,40 kg/m2</t>
  </si>
  <si>
    <t>1237221499</t>
  </si>
  <si>
    <t>https://podminky.urs.cz/item/CS_URS_2021_01/573231107</t>
  </si>
  <si>
    <t xml:space="preserve">Poznámka k položce:_x000d_
PS-CP  potřik 0,35 kg/m2</t>
  </si>
  <si>
    <t>A73_1</t>
  </si>
  <si>
    <t>241+51*0.04</t>
  </si>
  <si>
    <t>58+23*0.04</t>
  </si>
  <si>
    <t>25+16*0.04</t>
  </si>
  <si>
    <t>""na mostě"</t>
  </si>
  <si>
    <t>2*9.5*4.5</t>
  </si>
  <si>
    <t>E73</t>
  </si>
  <si>
    <t>"Celkem: "A73_1+B73_1+C73+D73</t>
  </si>
  <si>
    <t>577134121</t>
  </si>
  <si>
    <t xml:space="preserve">Asfaltový beton vrstva obrusná ACO 11 (ABS)  s rozprostřením a se zhutněním z nemodifikovaného asfaltu v pruhu šířky přes 3 m tř. I, po zhutnění tl. 40 mm</t>
  </si>
  <si>
    <t>1966067003</t>
  </si>
  <si>
    <t>https://podminky.urs.cz/item/CS_URS_2021_01/577134121</t>
  </si>
  <si>
    <t xml:space="preserve">Poznámka k položce:_x000d_
ACO 11+   tl. 40mm</t>
  </si>
  <si>
    <t>A74</t>
  </si>
  <si>
    <t>241+51*(0.04*0.5)</t>
  </si>
  <si>
    <t>58+23*(0.04*0.5)</t>
  </si>
  <si>
    <t>25+16*(0.04*0.5)</t>
  </si>
  <si>
    <t>E74</t>
  </si>
  <si>
    <t>"Celkem: "A74+B74+C74+D74</t>
  </si>
  <si>
    <t>578133232</t>
  </si>
  <si>
    <t xml:space="preserve">Litý asfalt MA 11 (LAS) s rozprostřením  z modifikovaného asfaltu v pruhu šířky přes 3 m tl. 35 mm</t>
  </si>
  <si>
    <t>-132023903</t>
  </si>
  <si>
    <t>https://podminky.urs.cz/item/CS_URS_2021_01/578133232</t>
  </si>
  <si>
    <t xml:space="preserve">Poznámka k souboru cen:_x000d_
1. V cenách jsou započteny i náklady na napojení pracovních spár. 2. V cenách nejsou započteny náklady na příp. projektem předepsané: a) zdrsňovací posypy, které se oceňují cenami souboru cen 578 90- Zdrsňovací posyp litého asfaltu, b) posypy drobným kamenivem, které se oceňují cenami souboru cen 572 40- Posyp živičného podkladu nebo krytu části C 01 tohoto katalogu. </t>
  </si>
  <si>
    <t>""ochrana mostní izolace"</t>
  </si>
  <si>
    <t>A75</t>
  </si>
  <si>
    <t>9.5*4.5</t>
  </si>
  <si>
    <t>B75</t>
  </si>
  <si>
    <t>"Celkem: "A75</t>
  </si>
  <si>
    <t>Úpravy povrchů, podlahy a osazování výplní</t>
  </si>
  <si>
    <t>628612201</t>
  </si>
  <si>
    <t xml:space="preserve">Nátěr mostního zábradlí  polyuretanový 1x vrchní</t>
  </si>
  <si>
    <t>-70857961</t>
  </si>
  <si>
    <t>https://podminky.urs.cz/item/CS_URS_2021_01/628612201</t>
  </si>
  <si>
    <t>A76_1</t>
  </si>
  <si>
    <t>40*1.1*2</t>
  </si>
  <si>
    <t>B76_1</t>
  </si>
  <si>
    <t>"Celkem: "A76_1</t>
  </si>
  <si>
    <t>711</t>
  </si>
  <si>
    <t>Izolace proti vodě, vlhkosti a plynům</t>
  </si>
  <si>
    <t>711111001</t>
  </si>
  <si>
    <t xml:space="preserve">Provedení izolace proti zemní vlhkosti natěradly a tmely za studena  na ploše vodorovné V nátěrem penetračním</t>
  </si>
  <si>
    <t>1786125538</t>
  </si>
  <si>
    <t>https://podminky.urs.cz/item/CS_URS_2021_01/711111001</t>
  </si>
  <si>
    <t xml:space="preserve">Poznámka k souboru cen:_x000d_
1. Izolace plochy jednotlivě do 10 m2 se oceňují skladebně cenou příslušné izolace a cenou 711 19-9095 Příplatek za plochu do 10 m2. </t>
  </si>
  <si>
    <t xml:space="preserve">""spáry pracovní  na spojení betonu s pružným silikonovým tmelem"</t>
  </si>
  <si>
    <t>A98_1</t>
  </si>
  <si>
    <t>49.6*0.1</t>
  </si>
  <si>
    <t>B98_1</t>
  </si>
  <si>
    <t>"Celkem: "A98_1</t>
  </si>
  <si>
    <t>11163165</t>
  </si>
  <si>
    <t>nátěr penetrační asfaltový na mostní závěr</t>
  </si>
  <si>
    <t>-1667152861</t>
  </si>
  <si>
    <t>Poznámka k položce:_x000d_
Spotřeba: 0,3 kg/m2</t>
  </si>
  <si>
    <t>A99_1</t>
  </si>
  <si>
    <t>4.96</t>
  </si>
  <si>
    <t>"Celkem: "A99_1</t>
  </si>
  <si>
    <t>C99_1</t>
  </si>
  <si>
    <t>B99_1 * 0.0003"Koeficient množství</t>
  </si>
  <si>
    <t>711112001</t>
  </si>
  <si>
    <t xml:space="preserve">Provedení izolace proti zemní vlhkosti natěradly a tmely za studena  na ploše svislé S nátěrem penetračním</t>
  </si>
  <si>
    <t>1880390374</t>
  </si>
  <si>
    <t>https://podminky.urs.cz/item/CS_URS_2021_01/711112001</t>
  </si>
  <si>
    <t>""základy svislý nátěr"</t>
  </si>
  <si>
    <t>A100_1</t>
  </si>
  <si>
    <t>(1.0+6.1+1.0)*1.2*2</t>
  </si>
  <si>
    <t>(1.0+6.1+1.0)*1.1*2</t>
  </si>
  <si>
    <t>C100</t>
  </si>
  <si>
    <t>"Celkem: "A100_1+B100_1</t>
  </si>
  <si>
    <t>11163150</t>
  </si>
  <si>
    <t>lak penetrační asfaltový</t>
  </si>
  <si>
    <t>1586360596</t>
  </si>
  <si>
    <t>Poznámka k položce:_x000d_
Spotřeba 0,3-0,4kg/m2</t>
  </si>
  <si>
    <t>""izolační nátěr základů"</t>
  </si>
  <si>
    <t>A101_1</t>
  </si>
  <si>
    <t>37.26</t>
  </si>
  <si>
    <t>"Celkem: "A101_1</t>
  </si>
  <si>
    <t>C101_1</t>
  </si>
  <si>
    <t>B101_1 * 0.00035"Koeficient množství</t>
  </si>
  <si>
    <t>711122131</t>
  </si>
  <si>
    <t xml:space="preserve">Provedení izolace proti zemní vlhkosti natěradly a tmely za horka  na ploše svislé S nátěrem asfaltovým</t>
  </si>
  <si>
    <t>113176187</t>
  </si>
  <si>
    <t>https://podminky.urs.cz/item/CS_URS_2021_01/711122131</t>
  </si>
  <si>
    <t>""základy, nátěr dvojnásobný "</t>
  </si>
  <si>
    <t>A102_1</t>
  </si>
  <si>
    <t>(1.0+6.1+1.0)*1.2*2*2</t>
  </si>
  <si>
    <t>(1.0+6.1+1.0)*1.1*2*2</t>
  </si>
  <si>
    <t>C102</t>
  </si>
  <si>
    <t>"Celkem: "A102_1+B102_1</t>
  </si>
  <si>
    <t>11163152</t>
  </si>
  <si>
    <t>lak hydroizolační asfaltový</t>
  </si>
  <si>
    <t>724189969</t>
  </si>
  <si>
    <t>Poznámka k položce:_x000d_
Spotřeba: 0,3-0,5 kg/m2</t>
  </si>
  <si>
    <t>""asfaltový nátěr základů"</t>
  </si>
  <si>
    <t>A103_1</t>
  </si>
  <si>
    <t>74.52</t>
  </si>
  <si>
    <t>"Celkem: "A103_1</t>
  </si>
  <si>
    <t>C103_1</t>
  </si>
  <si>
    <t>B103_1 * 0.0017"Koeficient množství</t>
  </si>
  <si>
    <t>711141559</t>
  </si>
  <si>
    <t xml:space="preserve">Provedení izolace proti zemní vlhkosti pásy přitavením  NAIP na ploše vodorovné V</t>
  </si>
  <si>
    <t>1463262097</t>
  </si>
  <si>
    <t>https://podminky.urs.cz/item/CS_URS_2021_01/711141559</t>
  </si>
  <si>
    <t xml:space="preserve">Poznámka k souboru cen:_x000d_
1. Izolace plochy jednotlivě do 10 m2 se oceňují skladebně cenou příslušné izolace a cenou 711 19-9097 Příplatek za plochu do 10 m2. </t>
  </si>
  <si>
    <t>""rám vodorovně"</t>
  </si>
  <si>
    <t>A104_1</t>
  </si>
  <si>
    <t>(1.1+9.5+1.1)*5.6</t>
  </si>
  <si>
    <t>B104_1</t>
  </si>
  <si>
    <t>"Celkem: "A104_1</t>
  </si>
  <si>
    <t>62832001</t>
  </si>
  <si>
    <t>pás asfaltový natavitelný oxidovaný tl 3,5mm typu V60 S35 s vložkou ze skleněné rohože, s jemnozrnným minerálním posypem</t>
  </si>
  <si>
    <t>1699451170</t>
  </si>
  <si>
    <t>""vodorovně+svisle"</t>
  </si>
  <si>
    <t>A105_1</t>
  </si>
  <si>
    <t>65.52+126.36</t>
  </si>
  <si>
    <t>"Celkem: "A105_1</t>
  </si>
  <si>
    <t>C105</t>
  </si>
  <si>
    <t>B105_1 * 1.15"Koeficient množství</t>
  </si>
  <si>
    <t>711142559</t>
  </si>
  <si>
    <t xml:space="preserve">Provedení izolace proti zemní vlhkosti pásy přitavením  NAIP na ploše svislé S</t>
  </si>
  <si>
    <t>611975449</t>
  </si>
  <si>
    <t>https://podminky.urs.cz/item/CS_URS_2021_01/711142559</t>
  </si>
  <si>
    <t>""svisle"</t>
  </si>
  <si>
    <t>A106_1</t>
  </si>
  <si>
    <t xml:space="preserve"> 5.5*4.5+2*20.43</t>
  </si>
  <si>
    <t>""opěra2"</t>
  </si>
  <si>
    <t>5.42*4.5+2*18.18</t>
  </si>
  <si>
    <t>C106_1</t>
  </si>
  <si>
    <t>"Celkem: "A106_1+B106_1</t>
  </si>
  <si>
    <t>711471301</t>
  </si>
  <si>
    <t>Provedení dvojitého hydroizolačního systému pro izolaci spodní stavby proti povrchové a podpovrchové tlakové vodě na ploše vodorovné V fólií z mPVC kladených volně jednovrstvá s horkovzdušným navařením jednotlivých segmentů</t>
  </si>
  <si>
    <t>-1132958367</t>
  </si>
  <si>
    <t>https://podminky.urs.cz/item/CS_URS_2021_01/711471301</t>
  </si>
  <si>
    <t xml:space="preserve">Poznámka k souboru cen:_x000d_
1. V cenách -1486, -1487, -2486, -2487 jsou započteny i náklady na dodávku, stahovacích objímek, hadičníku, víčka a těsnění. 2. V ceně -2383 je započteno i kotvení drenážní vložky pomocí přířezů fólie tzv. prošitím. 3. V cenách -1486, -1487, -2486, -2487 nejsou započteny náklady na dodávku trubic; tyto se oceňují ve specifikaci. 4. V cenách -1484, -1485 -2484, -2485 nejsou započteny náklady na dodávku hadic; tyto se oceňují ve specifikaci. 5. V cenách nejsou započteny náklady na provedení: a) podkladní mazaniny; tyto se oceňují soubory cen 631 31 Mazanina z betonu, část A05, katalogu 801-1 Budovy a haly - zděné a monolitické, b) podkladní a ochranné vrstvy z geotextilie; tyto se oceňují souborem cen 711 49 Provedení doplňků izolace proti vodě textilií tohto katalogu, c) tepelné izolace; tyto se oceňují cenami katalogu 800-713 Izolace tepelné, d) zesílení izolce u koutů nebo hran; tyto se oceňují cenami 711 77-12. tohoto katalogu, e) vakuové zkoušky; tyto se oceňují vedlejšími rozpočtovými náklady katalogu 800-0. </t>
  </si>
  <si>
    <t>""těsnící folie za drenáží opěr"</t>
  </si>
  <si>
    <t>A107</t>
  </si>
  <si>
    <t>(4+4)*4.5</t>
  </si>
  <si>
    <t>B107</t>
  </si>
  <si>
    <t>"Celkem: "A107</t>
  </si>
  <si>
    <t>28322004</t>
  </si>
  <si>
    <t xml:space="preserve">fólie  hydroizolační pro spodní stavbu tl 1,5mm</t>
  </si>
  <si>
    <t>1739613031</t>
  </si>
  <si>
    <t>""těsnící folie pod drenáží"</t>
  </si>
  <si>
    <t>"Celkem: "A108</t>
  </si>
  <si>
    <t>B108 * 1.15"Koeficient množství</t>
  </si>
  <si>
    <t>711491172</t>
  </si>
  <si>
    <t>Provedení doplňků izolace proti vodě textilií na ploše vodorovné V vrstva ochranná</t>
  </si>
  <si>
    <t>1566722125</t>
  </si>
  <si>
    <t>https://podminky.urs.cz/item/CS_URS_2021_01/711491172</t>
  </si>
  <si>
    <t xml:space="preserve">Poznámka k souboru cen:_x000d_
1. V ceně -1177 jsou započteny i náklady na navrtání, osazení hmoždinek a zatmelení. </t>
  </si>
  <si>
    <t>69311068</t>
  </si>
  <si>
    <t>geotextilie netkaná separační, ochranná, filtrační, drenážní PP 300g/m2</t>
  </si>
  <si>
    <t>-483556006</t>
  </si>
  <si>
    <t>" "vodorovná izolace"</t>
  </si>
  <si>
    <t>A110</t>
  </si>
  <si>
    <t>" "svislá izolace"</t>
  </si>
  <si>
    <t>153.58</t>
  </si>
  <si>
    <t>"Celkem: "A110+B110</t>
  </si>
  <si>
    <t>D110</t>
  </si>
  <si>
    <t>C110 * 1.05"Koeficient množství</t>
  </si>
  <si>
    <t>711691172</t>
  </si>
  <si>
    <t xml:space="preserve">Provedení izolace podchodů a objektů v podzemí, tunelů a štol ostatní  opěr nebo kleneb rubové z textilií vrstvy ochranné</t>
  </si>
  <si>
    <t>-2130678216</t>
  </si>
  <si>
    <t>https://podminky.urs.cz/item/CS_URS_2021_01/711691172</t>
  </si>
  <si>
    <t>""svislá izolace opěr 1,2 z geotextílie dvouvrstvá"</t>
  </si>
  <si>
    <t>A111</t>
  </si>
  <si>
    <t xml:space="preserve">"opěra 1"      2*10.63</t>
  </si>
  <si>
    <t xml:space="preserve">"opěra 2"     2*11.53</t>
  </si>
  <si>
    <t>""základy 1x ochrana nátěrů z geotextílie svislá"</t>
  </si>
  <si>
    <t>E111</t>
  </si>
  <si>
    <t>"Celkem: "A111+B111+C111+D111</t>
  </si>
  <si>
    <t>711741567</t>
  </si>
  <si>
    <t xml:space="preserve">Provedení detailů pásy přitavením  dilatačních spár-uzávěr zesílením rš 1000 mm NAIP, vodorovných V</t>
  </si>
  <si>
    <t>-1384265371</t>
  </si>
  <si>
    <t>https://podminky.urs.cz/item/CS_URS_2021_01/711741567</t>
  </si>
  <si>
    <t xml:space="preserve">""pod římsou  š. 0,6m"</t>
  </si>
  <si>
    <t>A112</t>
  </si>
  <si>
    <t>2*9.5</t>
  </si>
  <si>
    <t>B112</t>
  </si>
  <si>
    <t>"Celkem: "A112</t>
  </si>
  <si>
    <t>BTX.40000007R</t>
  </si>
  <si>
    <t>PE V60 S35 (role/10m2)</t>
  </si>
  <si>
    <t>667944412</t>
  </si>
  <si>
    <t>""pod římsou"</t>
  </si>
  <si>
    <t>A113</t>
  </si>
  <si>
    <t>2*9.5*0.6</t>
  </si>
  <si>
    <t>"Celkem: "A113</t>
  </si>
  <si>
    <t>C113</t>
  </si>
  <si>
    <t>B113 * 1.1"Koeficient množství</t>
  </si>
  <si>
    <t>95</t>
  </si>
  <si>
    <t>998711102</t>
  </si>
  <si>
    <t xml:space="preserve">Přesun hmot pro izolace proti vodě, vlhkosti a plynům  stanovený z hmotnosti přesunovaného materiálu vodorovná dopravní vzdálenost do 50 m v objektech výšky přes 6 do 12 m</t>
  </si>
  <si>
    <t>-1225004256</t>
  </si>
  <si>
    <t>https://podminky.urs.cz/item/CS_URS_2021_01/998711102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</si>
  <si>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</si>
  <si>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96</t>
  </si>
  <si>
    <t>998711194</t>
  </si>
  <si>
    <t xml:space="preserve">Přesun hmot pro izolace proti vodě, vlhkosti a plynům  stanovený z hmotnosti přesunovaného materiálu Příplatek k cenám za zvětšený přesun přes vymezenou největší dopravní vzdálenost do 1000 m</t>
  </si>
  <si>
    <t>1721722117</t>
  </si>
  <si>
    <t>https://podminky.urs.cz/item/CS_URS_2021_01/998711194</t>
  </si>
  <si>
    <t>97</t>
  </si>
  <si>
    <t>998711199</t>
  </si>
  <si>
    <t xml:space="preserve">Přesun hmot pro izolace proti vodě, vlhkosti a plynům  stanovený z hmotnosti přesunovaného materiálu Příplatek k cenám za zvětšený přesun přes vymezenou největší dopravní vzdálenost za každých dalších i započatých 1000 m</t>
  </si>
  <si>
    <t>-1266279750</t>
  </si>
  <si>
    <t>https://podminky.urs.cz/item/CS_URS_2021_01/998711199</t>
  </si>
  <si>
    <t>98</t>
  </si>
  <si>
    <t>871241151</t>
  </si>
  <si>
    <t>Montáž vodovodního potrubí z plastů v otevřeném výkopu z polyetylenu PE 100 svařovaných na tupo SDR 17/PN10 D 90 x 5,4 mm</t>
  </si>
  <si>
    <t>396107954</t>
  </si>
  <si>
    <t>https://podminky.urs.cz/item/CS_URS_2021_01/871241151</t>
  </si>
  <si>
    <t xml:space="preserve">Poznámka k souboru cen:_x000d_
1. V cenách potrubí nejsou započteny náklady na: a) dodání potrubí; potrubí se oceňuje ve specifikaci; ztratné lze dohodnout u trub polyetylénových ve výši 1,5 %; u trub z tvrdého PVC ve výši 3 %, 2. Ceny -1211 jsou určeny i pro plošné kolektory primárních okruhů tepelných čerpadel. </t>
  </si>
  <si>
    <t>""chránička pod pravou římsou"</t>
  </si>
  <si>
    <t>A77</t>
  </si>
  <si>
    <t>20.5</t>
  </si>
  <si>
    <t>B77</t>
  </si>
  <si>
    <t>"Celkem: "A77</t>
  </si>
  <si>
    <t>99</t>
  </si>
  <si>
    <t>28613812</t>
  </si>
  <si>
    <t>potrubí vodovodní HDPE (IPE) tyče 6,12m 90x5,1mm</t>
  </si>
  <si>
    <t>-1618045063</t>
  </si>
  <si>
    <t>100</t>
  </si>
  <si>
    <t>899913102</t>
  </si>
  <si>
    <t xml:space="preserve">Koncové uzavírací manžety chrániček  DN potrubí x DN chráničky DN 25 x 80</t>
  </si>
  <si>
    <t>1551127333</t>
  </si>
  <si>
    <t>https://podminky.urs.cz/item/CS_URS_2021_01/899913102</t>
  </si>
  <si>
    <t xml:space="preserve">Poznámka k souboru cen:_x000d_
1. V cenách jsou započteny i náklady na nerezové upínací pásky daných průměrů. </t>
  </si>
  <si>
    <t>Poznámka k položce:_x000d_
DN10/80</t>
  </si>
  <si>
    <t>101</t>
  </si>
  <si>
    <t>1981250385</t>
  </si>
  <si>
    <t>""podél vozovky"</t>
  </si>
  <si>
    <t>A80_1</t>
  </si>
  <si>
    <t>2.05+2.5+2.5+2.5+2.5</t>
  </si>
  <si>
    <t>B80_1</t>
  </si>
  <si>
    <t>"Celkem: "A80_1</t>
  </si>
  <si>
    <t>102</t>
  </si>
  <si>
    <t>59217031</t>
  </si>
  <si>
    <t>obrubník betonový silniční 1000x150x250mm</t>
  </si>
  <si>
    <t>43371061</t>
  </si>
  <si>
    <t>Poznámka k položce:_x000d_
sílniční obrubník rampovitě snížen</t>
  </si>
  <si>
    <t>103</t>
  </si>
  <si>
    <t>916231212</t>
  </si>
  <si>
    <t>Osazení chodníkového obrubníku betonového se zřízením lože, s vyplněním a zatřením spár cementovou maltou stojatého bez boční opěry, do lože z betonu prostého</t>
  </si>
  <si>
    <t>1923536363</t>
  </si>
  <si>
    <t>https://podminky.urs.cz/item/CS_URS_2021_01/916231212</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</si>
  <si>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4. Měrná jednotka u příplatků je m délky obrubníku. </t>
  </si>
  <si>
    <t>Poznámka k položce:_x000d_
včetně bet. lože</t>
  </si>
  <si>
    <t>""lemuje dlažby z LK"</t>
  </si>
  <si>
    <t xml:space="preserve">""u kř. A" </t>
  </si>
  <si>
    <t>A82</t>
  </si>
  <si>
    <t>0,6+0,9+2,6+5,3*1,2</t>
  </si>
  <si>
    <t>""u kř. B"</t>
  </si>
  <si>
    <t>0,4+0,65+6,56*1,2</t>
  </si>
  <si>
    <t>"" u kř. C"</t>
  </si>
  <si>
    <t>6,4+5*1,2+7*1,2</t>
  </si>
  <si>
    <t>""u kř. D"</t>
  </si>
  <si>
    <t>5+0,65+0,65+5,6*1,2</t>
  </si>
  <si>
    <t>E82</t>
  </si>
  <si>
    <t>"Celkem: "A82+B82+C82+D82</t>
  </si>
  <si>
    <t>104</t>
  </si>
  <si>
    <t>59217017</t>
  </si>
  <si>
    <t>obrubník betonový chodníkový 1000x100x250mm</t>
  </si>
  <si>
    <t>1431656000</t>
  </si>
  <si>
    <t>105</t>
  </si>
  <si>
    <t>919112233</t>
  </si>
  <si>
    <t xml:space="preserve">Řezání dilatačních spár v živičném krytu  vytvoření komůrky pro těsnící zálivku šířky 20 mm, hloubky 40 mm</t>
  </si>
  <si>
    <t>-1650250675</t>
  </si>
  <si>
    <t>https://podminky.urs.cz/item/CS_URS_2021_01/919112233</t>
  </si>
  <si>
    <t xml:space="preserve">Poznámka k souboru cen:_x000d_
1. V cenách jsou započteny i náklady na vyčištění spár po řezání. </t>
  </si>
  <si>
    <t>""napojení nové vozovky na stávající vozovku"</t>
  </si>
  <si>
    <t>A84_1</t>
  </si>
  <si>
    <t>5.15+3.8+3.0+4.15</t>
  </si>
  <si>
    <t xml:space="preserve">""provedení naříznutí  a zatmelené hran na mostě" </t>
  </si>
  <si>
    <t>5.6*2</t>
  </si>
  <si>
    <t>C84</t>
  </si>
  <si>
    <t>"Celkem: "A84_1+B84_1</t>
  </si>
  <si>
    <t>106</t>
  </si>
  <si>
    <t>919121233</t>
  </si>
  <si>
    <t xml:space="preserve">Utěsnění dilatačních spár zálivkou za studena  v cementobetonovém nebo živičném krytu včetně adhezního nátěru bez těsnicího profilu pod zálivkou, pro komůrky šířky 20 mm, hloubky 40 mm</t>
  </si>
  <si>
    <t>-345208587</t>
  </si>
  <si>
    <t>https://podminky.urs.cz/item/CS_URS_2021_01/919121233</t>
  </si>
  <si>
    <t xml:space="preserve">Poznámka k souboru cen:_x000d_
1. V cenách jsou započteny i náklady na vyčištění spár před těsněním a zalitím a náklady na impregnaci, těsnění a zalití spár včetně dodání hmot. </t>
  </si>
  <si>
    <t>""v místě napojení na stáv. vozovku"</t>
  </si>
  <si>
    <t>A85</t>
  </si>
  <si>
    <t>C85</t>
  </si>
  <si>
    <t>"Celkem: "A85+B85</t>
  </si>
  <si>
    <t>107</t>
  </si>
  <si>
    <t>931994131</t>
  </si>
  <si>
    <t xml:space="preserve">Těsnění spáry betonové konstrukce pásy, profily, tmely  tmelem silikonovým spáry pracovní do 1,5 cm2</t>
  </si>
  <si>
    <t>144830429</t>
  </si>
  <si>
    <t>https://podminky.urs.cz/item/CS_URS_2021_01/931994131</t>
  </si>
  <si>
    <t>Poznámka k položce:_x000d_
trvale pružný tměl silikonový tmel</t>
  </si>
  <si>
    <t xml:space="preserve">""rám u základu a  u horní desky"</t>
  </si>
  <si>
    <t>A86</t>
  </si>
  <si>
    <t>5.6*4</t>
  </si>
  <si>
    <t>""křídla, opěry"</t>
  </si>
  <si>
    <t>(2.2+1.9)*2</t>
  </si>
  <si>
    <t>""římsy"</t>
  </si>
  <si>
    <t>9.5*2</t>
  </si>
  <si>
    <t>D86</t>
  </si>
  <si>
    <t>"Celkem: "A86+B86+C86</t>
  </si>
  <si>
    <t>108</t>
  </si>
  <si>
    <t>953990R</t>
  </si>
  <si>
    <t>Nivelační značka, montáž a dodávka</t>
  </si>
  <si>
    <t>-1000554010</t>
  </si>
  <si>
    <t>"geodetické značky"</t>
  </si>
  <si>
    <t>"geodetické značky s měřítkem"</t>
  </si>
  <si>
    <t>109</t>
  </si>
  <si>
    <t>962051111</t>
  </si>
  <si>
    <t>Bourání mostních konstrukcí zdiva a pilířů ze železového betonu</t>
  </si>
  <si>
    <t>-165152945</t>
  </si>
  <si>
    <t>https://podminky.urs.cz/item/CS_URS_2021_01/962051111</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</si>
  <si>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</si>
  <si>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 xml:space="preserve">""most" </t>
  </si>
  <si>
    <t>A88_1</t>
  </si>
  <si>
    <t xml:space="preserve"> 2.0*8.0+4.5*0.5*(8.9+9.2) </t>
  </si>
  <si>
    <t>""zeď"</t>
  </si>
  <si>
    <t>(5.4+4.5+5.45+4.0)*0.5*3.5</t>
  </si>
  <si>
    <t>C88</t>
  </si>
  <si>
    <t>"Celkem: "A88_1+B88_1</t>
  </si>
  <si>
    <t>110</t>
  </si>
  <si>
    <t>966005211</t>
  </si>
  <si>
    <t>Rozebrání a odstranění silničního zábradlí a ocelových svodidel s přemístěním hmot na skládku na vzdálenost do 10 m nebo s naložením na dopravní prostředek, se zásypem jam po odstraněných sloupcích a s jeho zhutněním silničního zábradlí se sloupky osazenými do říms nebo krycích desek</t>
  </si>
  <si>
    <t>752282413</t>
  </si>
  <si>
    <t>https://podminky.urs.cz/item/CS_URS_2021_01/966005211</t>
  </si>
  <si>
    <t xml:space="preserve">Poznámka k souboru cen:_x000d_
1. Ceny -5111 a -5311 jsou určeny pro odstranění sloupků zábradlí nebo svodidel upevněných záhozem zeminou, uklínovaných kamenem nebo obetonovaných, popř. zaberaněných. 2. Ceny -5111 a -5211 jsou určeny pro odstranění zábradlí jakéhokoliv druhu se sloupky z jakéhokoliv materiálu a při jakékoliv vzdálenosti sloupků. 3. Cena -5311 je určena pro odstranění svodidla jakéhokoliv druhu při jakékoliv vzdálenosti sloupků. 4. Přemístění vybouraného silničního zábradlí a svodidel na vzdálenost přes 10 m se oceňuje cenami souborů cen 997 22-1 Vodorovná doprava vybouraných hmot. </t>
  </si>
  <si>
    <t>""na stávajícím mostě"</t>
  </si>
  <si>
    <t>A89</t>
  </si>
  <si>
    <t>23+20</t>
  </si>
  <si>
    <t>B89</t>
  </si>
  <si>
    <t>"Celkem: "A89</t>
  </si>
  <si>
    <t>111</t>
  </si>
  <si>
    <t>997211111</t>
  </si>
  <si>
    <t xml:space="preserve">Svislá doprava suti nebo vybouraných hmot  s naložením do dopravního zařízení a s vyprázdněním dopravního zařízení na hromadu nebo do dopravního prostředku suti na výšku do 3,5 m</t>
  </si>
  <si>
    <t>337772707</t>
  </si>
  <si>
    <t>https://podminky.urs.cz/item/CS_URS_2021_01/997211111</t>
  </si>
  <si>
    <t xml:space="preserve">Poznámka k souboru cen:_x000d_
1. Shazuje-li se suť z jakékoliv výšky na místo, kde zůstane ležet, aniž se s ní dále manipuluje, oceňuje se její svislá doprava pouze cenou 1111. 2. Výška svislé dopravy je svislá vzdálenost mezi místem nakládání do zařízení pro svislou dopravu a místem, kde se toto zařízení vyprazdňuje. </t>
  </si>
  <si>
    <t>112</t>
  </si>
  <si>
    <t>997211119</t>
  </si>
  <si>
    <t xml:space="preserve">Svislá doprava suti nebo vybouraných hmot  s naložením do dopravního zařízení a s vyprázdněním dopravního zařízení na hromadu nebo do dopravního prostředku suti na výšku Příplatek k ceně za každých dalších i započatých 3,5 m výšky přes 3,5 m</t>
  </si>
  <si>
    <t>-1696975524</t>
  </si>
  <si>
    <t>https://podminky.urs.cz/item/CS_URS_2021_01/997211119</t>
  </si>
  <si>
    <t>113</t>
  </si>
  <si>
    <t>997211511</t>
  </si>
  <si>
    <t xml:space="preserve">Vodorovná doprava suti nebo vybouraných hmot  suti se složením a hrubým urovnáním, na vzdálenost do 1 km</t>
  </si>
  <si>
    <t>891198679</t>
  </si>
  <si>
    <t>https://podminky.urs.cz/item/CS_URS_2021_01/997211511</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</si>
  <si>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</si>
  <si>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114</t>
  </si>
  <si>
    <t>997211519</t>
  </si>
  <si>
    <t xml:space="preserve">Vodorovná doprava suti nebo vybouraných hmot  suti se složením a hrubým urovnáním, na vzdálenost Příplatek k ceně za každý další i započatý 1 km přes 1 km</t>
  </si>
  <si>
    <t>-1876376583</t>
  </si>
  <si>
    <t>https://podminky.urs.cz/item/CS_URS_2021_01/997211519</t>
  </si>
  <si>
    <t xml:space="preserve">""celkem 5 km  na skládku k recyklaci Ridera Biohemia , provoz. Ostrava"</t>
  </si>
  <si>
    <t>A93_1</t>
  </si>
  <si>
    <t>(5-1)*484.34</t>
  </si>
  <si>
    <t>""asfalt z frézování 12km "</t>
  </si>
  <si>
    <t>(12-5)*98.854</t>
  </si>
  <si>
    <t>C93_1</t>
  </si>
  <si>
    <t>"Celkem: "A93_1+B93_1</t>
  </si>
  <si>
    <t>115</t>
  </si>
  <si>
    <t>997221645</t>
  </si>
  <si>
    <t>Poplatek za uložení stavebního odpadu na skládce (skládkovné) asfaltového bez obsahu dehtu zatříděného do Katalogu odpadů pod kódem 17 03 02</t>
  </si>
  <si>
    <t>2084195005</t>
  </si>
  <si>
    <t>https://podminky.urs.cz/item/CS_URS_2021_01/997221645</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</si>
  <si>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</si>
  <si>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""materiál po frézování z pol. 113154122, 113154124"</t>
  </si>
  <si>
    <t>A94_1</t>
  </si>
  <si>
    <t>357*0.092</t>
  </si>
  <si>
    <t>287*0.23</t>
  </si>
  <si>
    <t>C94_1</t>
  </si>
  <si>
    <t>"Celkem: "A94_1+B94_1</t>
  </si>
  <si>
    <t>116</t>
  </si>
  <si>
    <t>997221655</t>
  </si>
  <si>
    <t>-470556778</t>
  </si>
  <si>
    <t>https://podminky.urs.cz/item/CS_URS_2021_01/997221655</t>
  </si>
  <si>
    <t>""odpočet asfalt. vrstev z frézování"</t>
  </si>
  <si>
    <t>A95_1</t>
  </si>
  <si>
    <t>484.34-98.854</t>
  </si>
  <si>
    <t>B95_1</t>
  </si>
  <si>
    <t>"Celkem: "A95_1</t>
  </si>
  <si>
    <t>117</t>
  </si>
  <si>
    <t>998212111</t>
  </si>
  <si>
    <t xml:space="preserve">Přesun hmot pro mosty zděné, betonové monolitické, spřažené ocelobetonové nebo kovové  vodorovná dopravní vzdálenost do 100 m výška mostu do 20 m</t>
  </si>
  <si>
    <t>-484213349</t>
  </si>
  <si>
    <t>https://podminky.urs.cz/item/CS_URS_2021_01/998212111</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</si>
  <si>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</si>
  <si>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118</t>
  </si>
  <si>
    <t>998212192</t>
  </si>
  <si>
    <t xml:space="preserve">Přesun hmot pro mosty zděné, betonové monolitické, spřažené ocelobetonové nebo kovové  Příplatek k cenám za zvětšený přesun přes přes vymezenou největší dopravní vzdálenost do 2000 m</t>
  </si>
  <si>
    <t>1021143016</t>
  </si>
  <si>
    <t>https://podminky.urs.cz/item/CS_URS_2021_01/998212192</t>
  </si>
  <si>
    <t>122</t>
  </si>
  <si>
    <t>B104</t>
  </si>
  <si>
    <t>15,02</t>
  </si>
  <si>
    <t>94,518</t>
  </si>
  <si>
    <t>175,04</t>
  </si>
  <si>
    <t>47,29</t>
  </si>
  <si>
    <t>B116</t>
  </si>
  <si>
    <t>341</t>
  </si>
  <si>
    <t>B117</t>
  </si>
  <si>
    <t>40,22</t>
  </si>
  <si>
    <t>SO-02.04 - Rekonstrukce mostu v km 0,944 – do štěrkovny</t>
  </si>
  <si>
    <t>B119</t>
  </si>
  <si>
    <t>8,4</t>
  </si>
  <si>
    <t>B121</t>
  </si>
  <si>
    <t>16,6</t>
  </si>
  <si>
    <t>185,905</t>
  </si>
  <si>
    <t>129,51</t>
  </si>
  <si>
    <t>B34</t>
  </si>
  <si>
    <t>7,169</t>
  </si>
  <si>
    <t>B35</t>
  </si>
  <si>
    <t>18,902</t>
  </si>
  <si>
    <t>0,067</t>
  </si>
  <si>
    <t>44,525</t>
  </si>
  <si>
    <t>5,44</t>
  </si>
  <si>
    <t>B56</t>
  </si>
  <si>
    <t>8,62</t>
  </si>
  <si>
    <t>0,6</t>
  </si>
  <si>
    <t>258,3</t>
  </si>
  <si>
    <t>B62</t>
  </si>
  <si>
    <t>B63</t>
  </si>
  <si>
    <t>35,76</t>
  </si>
  <si>
    <t>B66</t>
  </si>
  <si>
    <t>32,96</t>
  </si>
  <si>
    <t>31,2</t>
  </si>
  <si>
    <t>11,97</t>
  </si>
  <si>
    <t>31,76</t>
  </si>
  <si>
    <t>B71</t>
  </si>
  <si>
    <t>30,64</t>
  </si>
  <si>
    <t>30,32</t>
  </si>
  <si>
    <t>B87</t>
  </si>
  <si>
    <t>14,6</t>
  </si>
  <si>
    <t>B90</t>
  </si>
  <si>
    <t>67,2</t>
  </si>
  <si>
    <t>3,84</t>
  </si>
  <si>
    <t>B97</t>
  </si>
  <si>
    <t>313,5</t>
  </si>
  <si>
    <t>C11</t>
  </si>
  <si>
    <t>10,097</t>
  </si>
  <si>
    <t>C116</t>
  </si>
  <si>
    <t>375</t>
  </si>
  <si>
    <t>C117</t>
  </si>
  <si>
    <t>48,5</t>
  </si>
  <si>
    <t>C35</t>
  </si>
  <si>
    <t>11,148</t>
  </si>
  <si>
    <t>C56</t>
  </si>
  <si>
    <t>17,825</t>
  </si>
  <si>
    <t>C62</t>
  </si>
  <si>
    <t>C63</t>
  </si>
  <si>
    <t>38,12</t>
  </si>
  <si>
    <t>C66</t>
  </si>
  <si>
    <t>35,145</t>
  </si>
  <si>
    <t>33,275</t>
  </si>
  <si>
    <t>8,5</t>
  </si>
  <si>
    <t>C71</t>
  </si>
  <si>
    <t>32,68</t>
  </si>
  <si>
    <t>32,34</t>
  </si>
  <si>
    <t>C90</t>
  </si>
  <si>
    <t>21,2</t>
  </si>
  <si>
    <t>C93</t>
  </si>
  <si>
    <t>8,025</t>
  </si>
  <si>
    <t>D11</t>
  </si>
  <si>
    <t>7,542</t>
  </si>
  <si>
    <t>D117</t>
  </si>
  <si>
    <t>D35</t>
  </si>
  <si>
    <t>2,145</t>
  </si>
  <si>
    <t>D56</t>
  </si>
  <si>
    <t>11,705</t>
  </si>
  <si>
    <t>D62</t>
  </si>
  <si>
    <t>66,5</t>
  </si>
  <si>
    <t>D70</t>
  </si>
  <si>
    <t>214,3</t>
  </si>
  <si>
    <t>D71</t>
  </si>
  <si>
    <t>116,2</t>
  </si>
  <si>
    <t>D90</t>
  </si>
  <si>
    <t>E11</t>
  </si>
  <si>
    <t>15,844</t>
  </si>
  <si>
    <t>E117</t>
  </si>
  <si>
    <t>1,4</t>
  </si>
  <si>
    <t>45,15</t>
  </si>
  <si>
    <t>E71</t>
  </si>
  <si>
    <t>207,65</t>
  </si>
  <si>
    <t>E90</t>
  </si>
  <si>
    <t>F11</t>
  </si>
  <si>
    <t>10,404</t>
  </si>
  <si>
    <t>F117</t>
  </si>
  <si>
    <t>5,483</t>
  </si>
  <si>
    <t>28,5</t>
  </si>
  <si>
    <t>2,09</t>
  </si>
  <si>
    <t>I40</t>
  </si>
  <si>
    <t>11,92</t>
  </si>
  <si>
    <t>22-M - Montáže technologických zařízení pro dopravní stavby</t>
  </si>
  <si>
    <t>161611277</t>
  </si>
  <si>
    <t>""podklad pod živíčnou vozovkou mimo most, podle VV ´, celk. tl. 300-100=200mm"</t>
  </si>
  <si>
    <t>505</t>
  </si>
  <si>
    <t xml:space="preserve">""podklad pod chodníkem   celk. tl. 250-100=150mm"</t>
  </si>
  <si>
    <t>113107542</t>
  </si>
  <si>
    <t>Odstranění podkladů nebo krytů při překopech inženýrských sítí s přemístěním hmot na skládku ve vzdálenosti do 3 m nebo s naložením na dopravní prostředek strojně plochy jednotlivě přes 15 m2 živičných, o tl. vrstvy přes 50 do 100 mm</t>
  </si>
  <si>
    <t>-643149163</t>
  </si>
  <si>
    <t>https://podminky.urs.cz/item/CS_URS_2021_01/113107542</t>
  </si>
  <si>
    <t>"" živíčná vozovka mimo most, podle VV "</t>
  </si>
  <si>
    <t xml:space="preserve">""asf. chodník , podle VV"  </t>
  </si>
  <si>
    <t>""živičná vozovka na mostě, podle VV"</t>
  </si>
  <si>
    <t>D2</t>
  </si>
  <si>
    <t>"Celkem: "A2+B2+C2</t>
  </si>
  <si>
    <t>113201111</t>
  </si>
  <si>
    <t xml:space="preserve">Vytrhání obrub  s vybouráním lože, s přemístěním hmot na skládku na vzdálenost do 3 m nebo s naložením na dopravní prostředek chodníkových ležatých</t>
  </si>
  <si>
    <t>1635863993</t>
  </si>
  <si>
    <t>https://podminky.urs.cz/item/CS_URS_2021_01/113201111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</si>
  <si>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</si>
  <si>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""stávající obrubníky, podle VV"</t>
  </si>
  <si>
    <t>113201112</t>
  </si>
  <si>
    <t xml:space="preserve">Vytrhání obrub  s vybouráním lože, s přemístěním hmot na skládku na vzdálenost do 3 m nebo s naložením na dopravní prostředek silničních ležatých</t>
  </si>
  <si>
    <t>-1984395159</t>
  </si>
  <si>
    <t>https://podminky.urs.cz/item/CS_URS_2021_01/113201112</t>
  </si>
  <si>
    <t>113203111</t>
  </si>
  <si>
    <t xml:space="preserve">Vytrhání obrub  s vybouráním lože, s přemístěním hmot na skládku na vzdálenost do 3 m nebo s naložením na dopravní prostředek z dlažebních kostek</t>
  </si>
  <si>
    <t>-1050285481</t>
  </si>
  <si>
    <t>https://podminky.urs.cz/item/CS_URS_2021_01/113203111</t>
  </si>
  <si>
    <t>""stávající dvojřádek"</t>
  </si>
  <si>
    <t>26*2</t>
  </si>
  <si>
    <t>"Celkem: "A5</t>
  </si>
  <si>
    <t>-1748038663</t>
  </si>
  <si>
    <t>11.5*10.5</t>
  </si>
  <si>
    <t>24.6*10.5</t>
  </si>
  <si>
    <t>C6</t>
  </si>
  <si>
    <t>"Celkem: "A6+B6</t>
  </si>
  <si>
    <t>352322209</t>
  </si>
  <si>
    <t>""výkop jámy"</t>
  </si>
  <si>
    <t>379.05</t>
  </si>
  <si>
    <t>1007677755</t>
  </si>
  <si>
    <t>""dovoz z meziskládky "</t>
  </si>
  <si>
    <t>185.905</t>
  </si>
  <si>
    <t>""odvoz na meziskládku (zemina na násyp)"</t>
  </si>
  <si>
    <t>C8</t>
  </si>
  <si>
    <t>"Celkem: "A8+B8</t>
  </si>
  <si>
    <t>672282718</t>
  </si>
  <si>
    <t xml:space="preserve">379.05  - 185.905  "výkopy-potřeba na násyp</t>
  </si>
  <si>
    <t>-2133342902</t>
  </si>
  <si>
    <t>""zemina z meziskládky na násyp "</t>
  </si>
  <si>
    <t>105847895</t>
  </si>
  <si>
    <t>Poznámka k položce:_x000d_
se zhutněním 95% až 100%PS</t>
  </si>
  <si>
    <t>""před mostem, hhutněno na 95% PS"</t>
  </si>
  <si>
    <t xml:space="preserve">190.0*0.25 </t>
  </si>
  <si>
    <t>""za mostem, zhutněno na 95% PS"</t>
  </si>
  <si>
    <t>378.07*0.25</t>
  </si>
  <si>
    <t>""kužely u křídel, zhutněno na 100% PS"</t>
  </si>
  <si>
    <t>1/4*1/3*3.14*(5.2+1.8)/2*(5.2+1.8)/2*3.15</t>
  </si>
  <si>
    <t>1/4*1/3*3.14*(4.7+1.35)/2*(4.7+1.35)/2*3.15</t>
  </si>
  <si>
    <t>1/4*1/3*3.14*(5.9+2.8)/2*(5.9+2.8)/2*3.2</t>
  </si>
  <si>
    <t>1/4*1/3*3.14*(5.15+1.9)/2*(5.15+1.9)/2*3.2</t>
  </si>
  <si>
    <t>G11</t>
  </si>
  <si>
    <t>"Celkem: "A11+B11+C11+D11+E11+F11</t>
  </si>
  <si>
    <t>-1737899162</t>
  </si>
  <si>
    <t>""nepotřebná z výkopu"</t>
  </si>
  <si>
    <t>193.145*1.8</t>
  </si>
  <si>
    <t>-122063304</t>
  </si>
  <si>
    <t>""na skládku : nepotřebná zemina z výkopu "</t>
  </si>
  <si>
    <t>A13</t>
  </si>
  <si>
    <t>193.145</t>
  </si>
  <si>
    <t>C13</t>
  </si>
  <si>
    <t>"Celkem: "A13+B13</t>
  </si>
  <si>
    <t>-1954474882</t>
  </si>
  <si>
    <t>""obsyp potrubí z PP DN150 od uliční vpusti"</t>
  </si>
  <si>
    <t>1.0*0.46*6-0.0316*6</t>
  </si>
  <si>
    <t>58337344</t>
  </si>
  <si>
    <t>štěrkopísek frakce 0/32</t>
  </si>
  <si>
    <t>-677068398</t>
  </si>
  <si>
    <t>-1689194332</t>
  </si>
  <si>
    <t>164.26</t>
  </si>
  <si>
    <t>789431358</t>
  </si>
  <si>
    <t>29.67+5.08</t>
  </si>
  <si>
    <t>22.78+13.09+52.96+40.68</t>
  </si>
  <si>
    <t>-1609866693</t>
  </si>
  <si>
    <t>1854646274</t>
  </si>
  <si>
    <t>-1855483002</t>
  </si>
  <si>
    <t>1088940271</t>
  </si>
  <si>
    <t>3*164.26</t>
  </si>
  <si>
    <t>-1487988436</t>
  </si>
  <si>
    <t>4*164.26*0.005</t>
  </si>
  <si>
    <t>-2087627302</t>
  </si>
  <si>
    <t>3.285*5</t>
  </si>
  <si>
    <t>597673092</t>
  </si>
  <si>
    <t>(12.0-1.0*2)*0.3*0.3</t>
  </si>
  <si>
    <t>1181043319</t>
  </si>
  <si>
    <t>6*2</t>
  </si>
  <si>
    <t>-2140873516</t>
  </si>
  <si>
    <t>A26</t>
  </si>
  <si>
    <t>(5+5)*8.0</t>
  </si>
  <si>
    <t>B26</t>
  </si>
  <si>
    <t>"Celkem: "A26</t>
  </si>
  <si>
    <t>1709681293</t>
  </si>
  <si>
    <t>1266336625</t>
  </si>
  <si>
    <t>A28</t>
  </si>
  <si>
    <t>(5+5)*3.14*0.45*0.45*8.0</t>
  </si>
  <si>
    <t>B28</t>
  </si>
  <si>
    <t>"Celkem: "A28</t>
  </si>
  <si>
    <t>942136293</t>
  </si>
  <si>
    <t>214,68</t>
  </si>
  <si>
    <t>246,6</t>
  </si>
  <si>
    <t>3313,58</t>
  </si>
  <si>
    <t>3774,86*0,1</t>
  </si>
  <si>
    <t>4152,346/1000</t>
  </si>
  <si>
    <t>-1613044603</t>
  </si>
  <si>
    <t>""základy svislé NK"</t>
  </si>
  <si>
    <t>2*1.2*0.8*7.3</t>
  </si>
  <si>
    <t>1798709188</t>
  </si>
  <si>
    <t>""bednění základů NK"</t>
  </si>
  <si>
    <t>A31</t>
  </si>
  <si>
    <t>2*(1.2*0.8+0.8*7.3)*2</t>
  </si>
  <si>
    <t>"Celkem: "A31</t>
  </si>
  <si>
    <t>829831972</t>
  </si>
  <si>
    <t>27.2</t>
  </si>
  <si>
    <t>-1642347395</t>
  </si>
  <si>
    <t xml:space="preserve">"výztuž  základů  z tabulky výztuže" (pol. 34, 35, 36 a 45)</t>
  </si>
  <si>
    <t>54,406</t>
  </si>
  <si>
    <t>238,694</t>
  </si>
  <si>
    <t>1049,054</t>
  </si>
  <si>
    <t>1342,154*0,1</t>
  </si>
  <si>
    <t>1476,369/1000</t>
  </si>
  <si>
    <t>220860080</t>
  </si>
  <si>
    <t>Montáž závory mechanické včetně montáže stojanu mechanické závory, montáže břevna a vyvážení mechanické závory, montáže závorového zámku, montáže výstražného kříže, bezpečnostních nátěrů s usazením základu a přezkoušením</t>
  </si>
  <si>
    <t>-123268120</t>
  </si>
  <si>
    <t>https://podminky.urs.cz/item/CS_URS_2021_01/220860080</t>
  </si>
  <si>
    <t xml:space="preserve">Poznámka k souboru cen:_x000d_
1. V ceně 220 86-0080 není započten náklad na provedení zemních prací. </t>
  </si>
  <si>
    <t>A125</t>
  </si>
  <si>
    <t>B125</t>
  </si>
  <si>
    <t>"Celkem: "A125</t>
  </si>
  <si>
    <t>23099R</t>
  </si>
  <si>
    <t>Dodávka materiálu k mechanické závoře</t>
  </si>
  <si>
    <t>-92499564</t>
  </si>
  <si>
    <t>-1906658472</t>
  </si>
  <si>
    <t xml:space="preserve">""římsa   plocha*délka"</t>
  </si>
  <si>
    <t>""levá římsa"</t>
  </si>
  <si>
    <t>A34</t>
  </si>
  <si>
    <t>0.34*4.4+0.15*16.6+0.34*5.1</t>
  </si>
  <si>
    <t>""pravá římsa"</t>
  </si>
  <si>
    <t xml:space="preserve"> 0.57*3.9+0.14*16.6+0.57*4.6</t>
  </si>
  <si>
    <t>C34</t>
  </si>
  <si>
    <t>"Celkem: "A34+B34</t>
  </si>
  <si>
    <t>1451900983</t>
  </si>
  <si>
    <t>""římsa bednění, levá"</t>
  </si>
  <si>
    <t>A35</t>
  </si>
  <si>
    <t xml:space="preserve">(2*0.315+0.6)*(4.4+5.1)+0.315*1.1*2  "na křídle</t>
  </si>
  <si>
    <t xml:space="preserve">(2*0.31+0.5)*16.6+0.31*0.5*2     "na nosné konstrukci</t>
  </si>
  <si>
    <t>""římsa bednění , pravá"</t>
  </si>
  <si>
    <t xml:space="preserve">(2*0.315+0.6)*(3.9+4.6)+0.315*1.1*2   "na křídle</t>
  </si>
  <si>
    <t>E35</t>
  </si>
  <si>
    <t>"Celkem: "A35+B35+C35+D35</t>
  </si>
  <si>
    <t>1905697104</t>
  </si>
  <si>
    <t>A36</t>
  </si>
  <si>
    <t>61.33</t>
  </si>
  <si>
    <t>B36</t>
  </si>
  <si>
    <t>"Celkem: "A36</t>
  </si>
  <si>
    <t>1993364427</t>
  </si>
  <si>
    <t>A37</t>
  </si>
  <si>
    <t>0.558*1.1</t>
  </si>
  <si>
    <t>""kotvení římsy podle výkr.č. 12"</t>
  </si>
  <si>
    <t>61.11*0.001*1.1</t>
  </si>
  <si>
    <t>C37</t>
  </si>
  <si>
    <t>"Celkem: "A37+B37</t>
  </si>
  <si>
    <t>1031970569</t>
  </si>
  <si>
    <t>""blok pod drenáž"</t>
  </si>
  <si>
    <t>A38</t>
  </si>
  <si>
    <t>2*4.8*1.2*0.2</t>
  </si>
  <si>
    <t>B38</t>
  </si>
  <si>
    <t>"Celkem: "A38</t>
  </si>
  <si>
    <t>-396616634</t>
  </si>
  <si>
    <t>A39</t>
  </si>
  <si>
    <t>2.53*7.0+10.96*1.1+9.15*1.1</t>
  </si>
  <si>
    <t>2.55*7.0+13.14*1.1+11.11*1.1</t>
  </si>
  <si>
    <t>"Celkem: "A39+B39</t>
  </si>
  <si>
    <t>334351112</t>
  </si>
  <si>
    <t xml:space="preserve">Bednění mostních opěr a úložných prahů ze systémového bednění  zřízení z překližek, pro železobeton</t>
  </si>
  <si>
    <t>162780143</t>
  </si>
  <si>
    <t>https://podminky.urs.cz/item/CS_URS_2021_01/334351112</t>
  </si>
  <si>
    <t xml:space="preserve">""opěra 1   a křídla"</t>
  </si>
  <si>
    <t>A40</t>
  </si>
  <si>
    <t>(3.1+3.3)*0.5*7*2</t>
  </si>
  <si>
    <t>0.85*(3.1+3.3)</t>
  </si>
  <si>
    <t>(10.96+9.15)*2</t>
  </si>
  <si>
    <t>1.1*(1+0.95)</t>
  </si>
  <si>
    <t xml:space="preserve">""opěra 2   a křídla"</t>
  </si>
  <si>
    <t>(3.3+3.15)*0.5*7*2</t>
  </si>
  <si>
    <t>0.85*(3.3+3.15)</t>
  </si>
  <si>
    <t>(3.14+11.11)*2</t>
  </si>
  <si>
    <t>1.1*(0.94+0.96)</t>
  </si>
  <si>
    <t>""úložný blok pod drenáž"</t>
  </si>
  <si>
    <t>2*4.8*1.2+0.2*2</t>
  </si>
  <si>
    <t>J40</t>
  </si>
  <si>
    <t>"Celkem: "A40+B40+C40+D40+E40+F40+G40+H40+I40</t>
  </si>
  <si>
    <t>334351211</t>
  </si>
  <si>
    <t xml:space="preserve">Bednění mostních opěr a úložných prahů ze systémového bednění  odstranění z překližek</t>
  </si>
  <si>
    <t>1438673367</t>
  </si>
  <si>
    <t>https://podminky.urs.cz/item/CS_URS_2021_01/334351211</t>
  </si>
  <si>
    <t>185.748</t>
  </si>
  <si>
    <t>334361216</t>
  </si>
  <si>
    <t xml:space="preserve">Výztuž betonářská mostních konstrukcí  opěr, úložných prahů, křídel, závěrných zídek, bloků ložisek, pilířů a sloupů z oceli 10 505 (R) nebo BSt 500 dříků opěr</t>
  </si>
  <si>
    <t>-1752010018</t>
  </si>
  <si>
    <t>https://podminky.urs.cz/item/CS_URS_2021_01/334361216</t>
  </si>
  <si>
    <t>Poznámka k položce:_x000d_
180 kg/m3,_x000d_
+10% na prořez</t>
  </si>
  <si>
    <t xml:space="preserve">"výztuž  křídel  z tabulky výztuže" (pol. 1 - 26)</t>
  </si>
  <si>
    <t>227,13</t>
  </si>
  <si>
    <t>870,88</t>
  </si>
  <si>
    <t>2987,47</t>
  </si>
  <si>
    <t>497,15</t>
  </si>
  <si>
    <t>4582,63*0,1</t>
  </si>
  <si>
    <t>5040,893/1000</t>
  </si>
  <si>
    <t>334374112</t>
  </si>
  <si>
    <t xml:space="preserve">Výztuž předpínací mostních opěr, pilířů a úložných prahů délky do 20 m  osazení trubek hladkých včetně jejich dodávky, vnitřního průměru do 65 mm</t>
  </si>
  <si>
    <t>-1889831817</t>
  </si>
  <si>
    <t>https://podminky.urs.cz/item/CS_URS_2021_01/334374112</t>
  </si>
  <si>
    <t xml:space="preserve">Poznámka k souboru cen:_x000d_
1. V cenách -1121 a -1122 jsou započteny náklady na sestavení kabelů nařezáním z lan na délku do 20 m podle počtu lan ve svazku s požadovaným prodloužením na osazení napínacích pistolí. Lana se ocení zvlášť ve specifikaci. 2. V cenách -2212 až -2222 jsou započteny náklady na uložení zhotovených kabelů do trubek (kabelových kanálků) zabetonovaných v konstrukci. 3. V ceně -3121 je započteno osazení kotevních podkladních desek do bednění s přechodovou trubkou a spirálové výztuže podkladnice kotvy. Kompletní sada podkladních desek podle typu a počtu lan se oceňuje zvlášť ve specifikaci. 4. V cenách -4112 až -4124 je započteno osazení trubek do konstrukce včetně prodlužovacích spojek na trubky potřebné délky mezi podkladními deskami kotev, úpravu betonářské výztuže kabelových podpor včetně dostatečného krytí betonem. Ceny trubek hladkých jsou včetně jejich dodávky, tenkostěnné krepované trubky se ocení zvlášť ve specifikaci. 5. V cenách -6112 až -6122 jsou započteny náklady na vlastní jednostranné napínání kabelů podle počtu lan včetně osazení objímky s čelistmi, napínání hydraulickou pistolí a čerpadlem po etapách, provedení záznamu v protokolu, uříznutí konců lan po ukončení napínání. Kotevní objímky s čelistmi podle počtu lan se oceňují ve specifikaci. 6. V cenách -8112 až -8114 jsou započteny náklady na injektáž kabelů soudržnosti v trubkách s vyfoukáním nečistot z trubek kompresorem, kontrolu těsnosti hadic, namíchaní injektážní malty a vyplnění trubek s kabelem soudržnosti injektážní hmotou tlakovým zařízením. 7. V cenách -8211 až -8213 jsou započteny náklady na osazení a napínání předpínacích tyčí v provedení nesoudržném nebo soudržném pro trvalé vnesení předpětí do konstrukce nebo montážních tyčí pro dočasné sepnutí a vnesení předpětí do doby náhrady protažení předpínací lanové výztuže obsahující osazení a napínaní předpínacích tyčí. U montážních tyčí se tento soubor cen může použít také pro opětné napnutí tyče k uvolnění a vyjmutí z konstrukce. Předpínací tyče z podkladnice do bednění, matky a podložky tyčí k zabudovaní do konstrukce lan a montážní tyče s ohledem na opotřebení podle počtu jejich užití se oceňují ve specifikaci. 8. V ceně -9211 jsou započteny náklady na bednění a obetonování kotev s osazením injektážní a odvzdušňovací hadičky pro napínaní kabelu. 9. Propojení výztuže je vodivým propojením jako součást ochrany proti vlivu bludných proudů a je vyvedeno do měřícího místa. Propojení do měřící skříně se oceňuje souborem cen 936 94-6. Ochranné vodivé propojení mostního vybavení. Osazení měřícího šroubu s matkou je započteno v ceně 936 17-1121. 10. V cenách nejsou započteny náklady na: a) zhotovení pomocného lešení nebo lávky při napínaní kabelů v čele konstrukce stativ nebo úložných prahů, b) zhotovení kabelových podpor z betonářské výztuže, tyto se oceňují souborem cen 334 36-1 Výztuž betonářská mostních konstrukcí, c) zhotovení bednění pro osazení kotev, tyto se oceňují souborem cen 334 35-1 Bednění mostních opěr a úložných prahů ze systémového bednění, d) osazení měřících skříní nebo měřících míst, tyto se oceňují souborem cen 936 17 Osazení kovových doplňků. </t>
  </si>
  <si>
    <t xml:space="preserve">Poznámka k položce:_x000d_
zavíčkovaná trubka HDPE , pro ocel.  trn</t>
  </si>
  <si>
    <t>""vrubový kloub, plastová trubka pro zalití trnu polymer maltou"</t>
  </si>
  <si>
    <t xml:space="preserve">0.5*17*2      "17ks pro 1 opěru</t>
  </si>
  <si>
    <t>334378112</t>
  </si>
  <si>
    <t xml:space="preserve">Výztuž předpínací mostních opěr, pilířů a úložných prahů délky do 20 m  injektáž trubek vnitřního průměru do 65 mm</t>
  </si>
  <si>
    <t>1564943082</t>
  </si>
  <si>
    <t>https://podminky.urs.cz/item/CS_URS_2021_01/334378112</t>
  </si>
  <si>
    <t>Poznámka k položce:_x000d_
zainjektování polymer maltou</t>
  </si>
  <si>
    <t>""vrubový kloub, plastová trubka dl. 0,5m pro zalití trnu polymer maltou"</t>
  </si>
  <si>
    <t>A44</t>
  </si>
  <si>
    <t>B44</t>
  </si>
  <si>
    <t>"Celkem: "A44</t>
  </si>
  <si>
    <t>1088629872</t>
  </si>
  <si>
    <t>A45</t>
  </si>
  <si>
    <t>4.2+4.9+24.9</t>
  </si>
  <si>
    <t>B45</t>
  </si>
  <si>
    <t>"Celkem: "A45</t>
  </si>
  <si>
    <t>354194245</t>
  </si>
  <si>
    <t>A46</t>
  </si>
  <si>
    <t>B46</t>
  </si>
  <si>
    <t>"Celkem: "A46</t>
  </si>
  <si>
    <t>389121112</t>
  </si>
  <si>
    <t xml:space="preserve">Osazení dílců rámové konstrukce propustků a podchodů  hmotnosti jednotlivě přes 5 do 10 t</t>
  </si>
  <si>
    <t>-1041483240</t>
  </si>
  <si>
    <t>https://podminky.urs.cz/item/CS_URS_2021_01/389121112</t>
  </si>
  <si>
    <t xml:space="preserve">Poznámka k souboru cen:_x000d_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 </t>
  </si>
  <si>
    <t>59383452</t>
  </si>
  <si>
    <t>propust rámová 1,00x1,50x2,00m</t>
  </si>
  <si>
    <t>1407351230</t>
  </si>
  <si>
    <t xml:space="preserve">Poznámka k položce:_x000d_
dílec  rámu  v. 2m, š1,5m, dl. 1m</t>
  </si>
  <si>
    <t>421321129</t>
  </si>
  <si>
    <t>Mostní železobetonové nosné konstrukce deskové nebo klenbové deskové, z betonu C 35/45</t>
  </si>
  <si>
    <t>1595478055</t>
  </si>
  <si>
    <t>https://podminky.urs.cz/item/CS_URS_2021_01/421321129</t>
  </si>
  <si>
    <t>""nosná konstrukce"</t>
  </si>
  <si>
    <t>A49</t>
  </si>
  <si>
    <t>4.32*16.6+2*0.8*2.13</t>
  </si>
  <si>
    <t>B49</t>
  </si>
  <si>
    <t>"Celkem: "A49</t>
  </si>
  <si>
    <t>421361226</t>
  </si>
  <si>
    <t xml:space="preserve">Výztuž deskových konstrukcí  z betonářské oceli 10 505 (R) nebo BSt 500 deskového mostu</t>
  </si>
  <si>
    <t>-1527993970</t>
  </si>
  <si>
    <t>https://podminky.urs.cz/item/CS_URS_2021_01/421361226</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</si>
  <si>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</si>
  <si>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 xml:space="preserve">"výztuž  mostu  z tabulky výztuže" (pol. 1 - 26)</t>
  </si>
  <si>
    <t>266,86</t>
  </si>
  <si>
    <t>1214,52</t>
  </si>
  <si>
    <t>5887,12</t>
  </si>
  <si>
    <t>2069,91</t>
  </si>
  <si>
    <t>2240,9</t>
  </si>
  <si>
    <t>11679,31*0,1</t>
  </si>
  <si>
    <t>12847,241/1000</t>
  </si>
  <si>
    <t>423351111</t>
  </si>
  <si>
    <t xml:space="preserve">Bednění trámové a komorové konstrukce  příčníku trámu spodní zřízení</t>
  </si>
  <si>
    <t>2038111290</t>
  </si>
  <si>
    <t>https://podminky.urs.cz/item/CS_URS_2021_01/423351111</t>
  </si>
  <si>
    <t>A51</t>
  </si>
  <si>
    <t>16.6*7.0</t>
  </si>
  <si>
    <t>B51</t>
  </si>
  <si>
    <t>"Celkem: "A51</t>
  </si>
  <si>
    <t>423351211</t>
  </si>
  <si>
    <t xml:space="preserve">Bednění trámové a komorové konstrukce  příčníku trámu spodní odstranění</t>
  </si>
  <si>
    <t>-418883503</t>
  </si>
  <si>
    <t>https://podminky.urs.cz/item/CS_URS_2021_01/423351211</t>
  </si>
  <si>
    <t>A52</t>
  </si>
  <si>
    <t>116.2</t>
  </si>
  <si>
    <t>B52</t>
  </si>
  <si>
    <t>"Celkem: "A52</t>
  </si>
  <si>
    <t>-1523169584</t>
  </si>
  <si>
    <t>A53</t>
  </si>
  <si>
    <t>(16.6+7.0)*0.6*2</t>
  </si>
  <si>
    <t>(1.8+1.3)*15*2</t>
  </si>
  <si>
    <t>C53</t>
  </si>
  <si>
    <t>"Celkem: "A53+B53</t>
  </si>
  <si>
    <t>1472648468</t>
  </si>
  <si>
    <t>A54</t>
  </si>
  <si>
    <t>121.32</t>
  </si>
  <si>
    <t>428381312</t>
  </si>
  <si>
    <t xml:space="preserve">Vrubový a pérový kloub železobetonový  zřízení vrubového kloubu mostního rámu</t>
  </si>
  <si>
    <t>-1866268671</t>
  </si>
  <si>
    <t>https://podminky.urs.cz/item/CS_URS_2021_01/428381312</t>
  </si>
  <si>
    <t xml:space="preserve">Poznámka k souboru cen:_x000d_
1. Klouby vrubové a kyvné trny zahrnují pouze zhotovení kloubu, nařezání a osazení desky z extrudovaného polystyrenu do bednění, tmelení spáry kloubu, antikorozní nátěr a uložení výztuže v místě vrubu nebo u kyvných trnů v rozteči po cca 0,5 m do přechodové desky (m závěrné zídky). 2. Klouby pérové zahrnují pouze zhotovení [Mesnagerova] kloubu spojujícího bezdilatačně dvě tuhé spřahující desky nosné konstrukce, antikorozní nátěr a uložení výztuže v místě zkřížení prutů (m běžné šířky mostu), uložení separační desky [Cetris] nad spárou v místě dobetonávky pružné desky, uložení polystyrenu do čel bez dilatačního spojení, tmelení spáry pružné desky. 3. Kloub ze železobetonu vrubový samostatný (jako ložisko 0,1 m3) zahrnuje betonáž jeřábem s bedněním, ukládku trubek z PE jako bednění trnů (cca 3 trny/1 kloub), osazení polystyrenu, nátěr a ukládku výztuže s antikorozním nátěrem, zálivku trnů plastbetonem, tmelení spáry vrubu. 4. Kloub ze železobetonového dílce zahrnuje osazení betonového dílce do konstrukce jeřábem, osazení trnů výztuže a jejich zalití, tmelení spáry. Rozprostření vrstvy plastmalty na dosedací ploše samostatného kloubu se oceňuje souborem cen 451 47- . 1 Podkladní vrstva plastbetonová. Prefabrikovaný dílec vrubového kloubu se oceňuje ve specifikaci. 5. Cena samostatné výztuže se uplatní v případě, pokud je uplatněna samostatně a není zahrnuta v příslušné části výztuže. 6. V cenách kloubů nejsou započteny náklady na beton a výztuž kloubů, tyto se zahrnují do příslušných částí konstrukce. </t>
  </si>
  <si>
    <t>""z výkresu tvaru nosné konstrukce , detail A"</t>
  </si>
  <si>
    <t>A55</t>
  </si>
  <si>
    <t xml:space="preserve">2*7.0 </t>
  </si>
  <si>
    <t>B55</t>
  </si>
  <si>
    <t>"Celkem: "A55</t>
  </si>
  <si>
    <t>-1658612337</t>
  </si>
  <si>
    <t>A56</t>
  </si>
  <si>
    <t>1/4*3.14*(5.2+1.8)/2*(5.2+1.8)/2*1.2</t>
  </si>
  <si>
    <t>1/4*3.14*(4.7+1.35)/2*(4.7+1.35)/2*1.2</t>
  </si>
  <si>
    <t>1/4*3.14*(5.9+2.8)/2*(5.9+2.8)/2*1.2</t>
  </si>
  <si>
    <t>1/4*3.14*(5.15+1.9)/2*(5.15+1.9)/2*1.2</t>
  </si>
  <si>
    <t>E56</t>
  </si>
  <si>
    <t>"Celkem: "A56+B56+C56+D56</t>
  </si>
  <si>
    <t>11369847</t>
  </si>
  <si>
    <t>A57</t>
  </si>
  <si>
    <t xml:space="preserve">2*8.4*2.2    </t>
  </si>
  <si>
    <t>B57</t>
  </si>
  <si>
    <t>"Celkem: "A57</t>
  </si>
  <si>
    <t>451577777</t>
  </si>
  <si>
    <t xml:space="preserve">Podklad nebo lože pod dlažbu (přídlažbu)  v ploše vodorovné nebo ve sklonu do 1:5, tloušťky od 30 do 100 mm z kameniva těženého</t>
  </si>
  <si>
    <t>1467552661</t>
  </si>
  <si>
    <t>https://podminky.urs.cz/item/CS_URS_2021_01/451577777</t>
  </si>
  <si>
    <t>""pod chodníkem tl. lože 100mm"</t>
  </si>
  <si>
    <t>A58</t>
  </si>
  <si>
    <t>141.1</t>
  </si>
  <si>
    <t>""lože pod potrubí DN150 od vpusti"</t>
  </si>
  <si>
    <t>1.0*0.1*6</t>
  </si>
  <si>
    <t>"Celkem: "A58+B58</t>
  </si>
  <si>
    <t>-878040014</t>
  </si>
  <si>
    <t>A59</t>
  </si>
  <si>
    <t>2*3.8*4.8</t>
  </si>
  <si>
    <t>B59</t>
  </si>
  <si>
    <t>"Celkem: "A59</t>
  </si>
  <si>
    <t>-832935639</t>
  </si>
  <si>
    <t>A60</t>
  </si>
  <si>
    <t>2*(3.7*4.8)*0.3</t>
  </si>
  <si>
    <t>B60</t>
  </si>
  <si>
    <t>"Celkem: "A60</t>
  </si>
  <si>
    <t>1616852877</t>
  </si>
  <si>
    <t>A61</t>
  </si>
  <si>
    <t>(2.03+2.13)*4.8</t>
  </si>
  <si>
    <t>B61</t>
  </si>
  <si>
    <t>"Celkem: "A61</t>
  </si>
  <si>
    <t>-1844306946</t>
  </si>
  <si>
    <t>Poznámka k položce:_x000d_
dlažba do betonu C20/25n XF3</t>
  </si>
  <si>
    <t>A62</t>
  </si>
  <si>
    <t>E62</t>
  </si>
  <si>
    <t>"Celkem: "A62+B62+C62+D62</t>
  </si>
  <si>
    <t>1459728417</t>
  </si>
  <si>
    <t>""místní komunikace"</t>
  </si>
  <si>
    <t>A63</t>
  </si>
  <si>
    <t>381+90*(0.04+0.07+0.15+0.2*0.5)</t>
  </si>
  <si>
    <t>30+16*(0.04+0.07+0.15+0.2*0.5)</t>
  </si>
  <si>
    <t>32+17*(0.04+0.07+0.15+0.2*0.5)</t>
  </si>
  <si>
    <t>D63</t>
  </si>
  <si>
    <t>"Celkem: "A63+B63+C63</t>
  </si>
  <si>
    <t>564871111</t>
  </si>
  <si>
    <t xml:space="preserve">Podklad ze štěrkodrti ŠD  s rozprostřením a zhutněním, po zhutnění tl. 250 mm</t>
  </si>
  <si>
    <t>-279140979</t>
  </si>
  <si>
    <t>https://podminky.urs.cz/item/CS_URS_2021_01/564871111</t>
  </si>
  <si>
    <t>""provizorní komunikace"</t>
  </si>
  <si>
    <t>A64</t>
  </si>
  <si>
    <t>201+133*(0.05+0.05+0.25*0.5)</t>
  </si>
  <si>
    <t>B64</t>
  </si>
  <si>
    <t>"Celkem: "A64</t>
  </si>
  <si>
    <t>564911411</t>
  </si>
  <si>
    <t xml:space="preserve">Podklad nebo podsyp z asfaltového recyklátu  s rozprostřením a zhutněním, po zhutnění tl. 50 mm</t>
  </si>
  <si>
    <t>368916841</t>
  </si>
  <si>
    <t>https://podminky.urs.cz/item/CS_URS_2021_01/564911411</t>
  </si>
  <si>
    <t>A65</t>
  </si>
  <si>
    <t>201+133*(0.05+0.05*0.5)</t>
  </si>
  <si>
    <t>B65</t>
  </si>
  <si>
    <t>"Celkem: "A65</t>
  </si>
  <si>
    <t>-1574170539</t>
  </si>
  <si>
    <t>A66</t>
  </si>
  <si>
    <t>381+90*(0.04+0.07+0.15*0.5)</t>
  </si>
  <si>
    <t>30+16*(0.04+0.07+0.15*0.5)</t>
  </si>
  <si>
    <t>32+17*(0.04+0.07+0.15*0.5)</t>
  </si>
  <si>
    <t>D66</t>
  </si>
  <si>
    <t>"Celkem: "A66+B66+C66</t>
  </si>
  <si>
    <t>1229090973</t>
  </si>
  <si>
    <t>A67</t>
  </si>
  <si>
    <t>381+90*(0.04+0.07*0.5)</t>
  </si>
  <si>
    <t>30+16*(0.04+0.07*0.5)</t>
  </si>
  <si>
    <t>32+17*(0.04+0.07*0.5)</t>
  </si>
  <si>
    <t>D67</t>
  </si>
  <si>
    <t>"Celkem: "A67+B67+C67</t>
  </si>
  <si>
    <t>735965403</t>
  </si>
  <si>
    <t xml:space="preserve">"místní komunikace"             90*0.5 </t>
  </si>
  <si>
    <t xml:space="preserve">"sjezd vlevo"                            16*0.5 </t>
  </si>
  <si>
    <t xml:space="preserve">"sjezd vpravo"                         17 *0.5</t>
  </si>
  <si>
    <t xml:space="preserve">"provizorní komunikace"    133*0.5</t>
  </si>
  <si>
    <t>E68</t>
  </si>
  <si>
    <t>"Celkem: "A68+B68+C68+D68</t>
  </si>
  <si>
    <t>188947831</t>
  </si>
  <si>
    <t>""komunikace a sjezdy trvalé"</t>
  </si>
  <si>
    <t>A69</t>
  </si>
  <si>
    <t>128*0.09</t>
  </si>
  <si>
    <t>""provizorní komunikace, podle VV"</t>
  </si>
  <si>
    <t>133*0.09</t>
  </si>
  <si>
    <t>"Celkem: "A69+B69</t>
  </si>
  <si>
    <t>172989217</t>
  </si>
  <si>
    <t>A70</t>
  </si>
  <si>
    <t>381+90*(0.04+0.07)</t>
  </si>
  <si>
    <t>30+16*(0.04+0.07)</t>
  </si>
  <si>
    <t>201+133*(0.05+0.05)</t>
  </si>
  <si>
    <t>E70</t>
  </si>
  <si>
    <t>"Celkem: "A70+B70+C70+D70</t>
  </si>
  <si>
    <t>-625918599</t>
  </si>
  <si>
    <t>A71</t>
  </si>
  <si>
    <t>381+90*0.04</t>
  </si>
  <si>
    <t>30+16*0.04</t>
  </si>
  <si>
    <t>32+17*0.04</t>
  </si>
  <si>
    <t>""na mostě, 2 vrstvy"</t>
  </si>
  <si>
    <t>2*16.6*3.5</t>
  </si>
  <si>
    <t>201+133*0.05</t>
  </si>
  <si>
    <t>F71</t>
  </si>
  <si>
    <t>"Celkem: "A71+B71+C71+D71+E71</t>
  </si>
  <si>
    <t>1289921505</t>
  </si>
  <si>
    <t>A72</t>
  </si>
  <si>
    <t>381+90*(0.04*0.5)</t>
  </si>
  <si>
    <t>30+16*(0.04*0.5)</t>
  </si>
  <si>
    <t>32+17*(0.04*0.5)</t>
  </si>
  <si>
    <t>E72</t>
  </si>
  <si>
    <t>"Celkem: "A72+B72+C72+D72</t>
  </si>
  <si>
    <t>577144121</t>
  </si>
  <si>
    <t xml:space="preserve">Asfaltový beton vrstva obrusná ACO 11 (ABS)  s rozprostřením a se zhutněním z nemodifikovaného asfaltu v pruhu šířky přes 3 m tř. I, po zhutnění tl. 50 mm</t>
  </si>
  <si>
    <t>-584037248</t>
  </si>
  <si>
    <t>https://podminky.urs.cz/item/CS_URS_2021_01/577144121</t>
  </si>
  <si>
    <t>A73</t>
  </si>
  <si>
    <t>201+133*(0.05*0.5)</t>
  </si>
  <si>
    <t>"Celkem: "A73</t>
  </si>
  <si>
    <t>1054598007</t>
  </si>
  <si>
    <t>16.6*3.5</t>
  </si>
  <si>
    <t>"Celkem: "A74</t>
  </si>
  <si>
    <t>596811122</t>
  </si>
  <si>
    <t>Kladení dlažby z betonových nebo kameninových dlaždic komunikací pro pěší s vyplněním spár a se smetením přebytečného materiálu na vzdálenost do 3 m s ložem z kameniva těženého tl. do 30 mm velikosti dlaždic do 0,09 m2 (bez zámku), pro plochy přes 100 do 300 m2</t>
  </si>
  <si>
    <t>739589657</t>
  </si>
  <si>
    <t>https://podminky.urs.cz/item/CS_URS_2021_01/596811122</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</si>
  <si>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</si>
  <si>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""chodník"</t>
  </si>
  <si>
    <t>141.4</t>
  </si>
  <si>
    <t>59248005</t>
  </si>
  <si>
    <t>dlažba plošná betonová chodníková 300x300x50mm přírodní</t>
  </si>
  <si>
    <t>-766996907</t>
  </si>
  <si>
    <t>1347921070</t>
  </si>
  <si>
    <t>34*1.1*2</t>
  </si>
  <si>
    <t>-93485112</t>
  </si>
  <si>
    <t>A103</t>
  </si>
  <si>
    <t>150.2*0.1</t>
  </si>
  <si>
    <t>"Celkem: "A103</t>
  </si>
  <si>
    <t>130924443</t>
  </si>
  <si>
    <t>A104</t>
  </si>
  <si>
    <t>15.02</t>
  </si>
  <si>
    <t>"Celkem: "A104</t>
  </si>
  <si>
    <t>C104</t>
  </si>
  <si>
    <t>B104 * 0.0003"Koeficient množství</t>
  </si>
  <si>
    <t>-765971</t>
  </si>
  <si>
    <t>A105</t>
  </si>
  <si>
    <t>(1.2+7.55)*2*1.0*2</t>
  </si>
  <si>
    <t>"Celkem: "A105</t>
  </si>
  <si>
    <t>-459993148</t>
  </si>
  <si>
    <t>A106</t>
  </si>
  <si>
    <t>"Celkem: "A106</t>
  </si>
  <si>
    <t>C106</t>
  </si>
  <si>
    <t>B106 * 0.00035"Koeficient množství</t>
  </si>
  <si>
    <t>-1146922466</t>
  </si>
  <si>
    <t>""základy svisle, dvojnásobný "</t>
  </si>
  <si>
    <t>(1.2+7.55)*2*1.0*2*2</t>
  </si>
  <si>
    <t>-1789968308</t>
  </si>
  <si>
    <t>A108</t>
  </si>
  <si>
    <t>C108</t>
  </si>
  <si>
    <t>B108 * 0.0017"Koeficient množství</t>
  </si>
  <si>
    <t>-404110565</t>
  </si>
  <si>
    <t>A109</t>
  </si>
  <si>
    <t>(1.1+16.6+1.1)*4.5</t>
  </si>
  <si>
    <t>B109</t>
  </si>
  <si>
    <t>"Celkem: "A109</t>
  </si>
  <si>
    <t>-302943905</t>
  </si>
  <si>
    <t>84.6+90.44</t>
  </si>
  <si>
    <t>"Celkem: "A110</t>
  </si>
  <si>
    <t>B110 * 1.15"Koeficient množství</t>
  </si>
  <si>
    <t>-1705308717</t>
  </si>
  <si>
    <t xml:space="preserve"> 4.8*4.8+9.15+10.96</t>
  </si>
  <si>
    <t xml:space="preserve"> 4.8*4.8+13.14+11.11</t>
  </si>
  <si>
    <t>"Celkem: "A111+B111</t>
  </si>
  <si>
    <t>711161389</t>
  </si>
  <si>
    <t>Izolace proti zemní vlhkosti a beztlakové vodě nopovými fóliemi ostatní utěsnění spár tmelem elastickým</t>
  </si>
  <si>
    <t>-523743871</t>
  </si>
  <si>
    <t>https://podminky.urs.cz/item/CS_URS_2021_01/711161389</t>
  </si>
  <si>
    <t>Poznámka k položce:_x000d_
těsnící elastický tmel š.50mm</t>
  </si>
  <si>
    <t>""vrubový kloub, z výkresu tvaru nosné konstrukce , detail A"</t>
  </si>
  <si>
    <t>""z obou stran, na obou opěrách"</t>
  </si>
  <si>
    <t>7*2*2</t>
  </si>
  <si>
    <t>-1946743713</t>
  </si>
  <si>
    <t>těsnící folie za drenáží opěr</t>
  </si>
  <si>
    <t>2*(3,7+4,8)</t>
  </si>
  <si>
    <t>373473102</t>
  </si>
  <si>
    <t>17*1,1655 'Přepočtené koeficientem množství</t>
  </si>
  <si>
    <t>-1474813815</t>
  </si>
  <si>
    <t>""ochrana folie pod drenáží vodorovně, 2x geotextílie"</t>
  </si>
  <si>
    <t>A115</t>
  </si>
  <si>
    <t>17*2</t>
  </si>
  <si>
    <t>B115</t>
  </si>
  <si>
    <t>"Celkem: "A115</t>
  </si>
  <si>
    <t>-921510577</t>
  </si>
  <si>
    <t>A116</t>
  </si>
  <si>
    <t>"Celkem: "A116+B116</t>
  </si>
  <si>
    <t>D116</t>
  </si>
  <si>
    <t>C116 * 1.05"Koeficient množství</t>
  </si>
  <si>
    <t>1674780045</t>
  </si>
  <si>
    <t>A117</t>
  </si>
  <si>
    <t>90.44*2</t>
  </si>
  <si>
    <t xml:space="preserve">"opěra 1"      (9.15+10.96)*2</t>
  </si>
  <si>
    <t xml:space="preserve">"opěra 2"     (13.14+11.11)*2</t>
  </si>
  <si>
    <t xml:space="preserve">35   "přechod základ-opěra 1x</t>
  </si>
  <si>
    <t>""separační vložka š. 100mm (pod překrytí pásem) u vrubového kloubu"</t>
  </si>
  <si>
    <t>0.1*7*2</t>
  </si>
  <si>
    <t>""základy na svislý nátěr, 1x geotextílie""</t>
  </si>
  <si>
    <t>G117</t>
  </si>
  <si>
    <t>"Celkem: "A117+B117+C117+D117+E117+F117</t>
  </si>
  <si>
    <t>711714111</t>
  </si>
  <si>
    <t xml:space="preserve">Provedení detailů natěradly a tmely za studena  vytvoření adhezního můstku modifikovanou maltou</t>
  </si>
  <si>
    <t>1910647324</t>
  </si>
  <si>
    <t>https://podminky.urs.cz/item/CS_URS_2021_01/711714111</t>
  </si>
  <si>
    <t>Poznámka k položce:_x000d_
polymer malta tl. 10mm, š. 200mm</t>
  </si>
  <si>
    <t xml:space="preserve">""uprostřed mezi mostní  deskou a svislou opěrou"</t>
  </si>
  <si>
    <t>A118</t>
  </si>
  <si>
    <t>7*0.2*2</t>
  </si>
  <si>
    <t>B118</t>
  </si>
  <si>
    <t>"Celkem: "A118</t>
  </si>
  <si>
    <t>58562019</t>
  </si>
  <si>
    <t>malta polymercementová 1-komponentní pro lokální a celoplošné vysprávky betonu</t>
  </si>
  <si>
    <t>1124871489</t>
  </si>
  <si>
    <t>A119</t>
  </si>
  <si>
    <t>2.8*3.0</t>
  </si>
  <si>
    <t>"Celkem: "A119</t>
  </si>
  <si>
    <t>C119</t>
  </si>
  <si>
    <t>B119 * 3"Koeficient množství</t>
  </si>
  <si>
    <t>-155664110</t>
  </si>
  <si>
    <t>A120</t>
  </si>
  <si>
    <t>2*0.5*16.6</t>
  </si>
  <si>
    <t>B120</t>
  </si>
  <si>
    <t>"Celkem: "A120</t>
  </si>
  <si>
    <t>-124575926</t>
  </si>
  <si>
    <t>A121</t>
  </si>
  <si>
    <t>2*16.6*0.5</t>
  </si>
  <si>
    <t>"Celkem: "A121</t>
  </si>
  <si>
    <t>C121</t>
  </si>
  <si>
    <t>B121 * 1.1"Koeficient množství</t>
  </si>
  <si>
    <t>-141401860</t>
  </si>
  <si>
    <t>119587424</t>
  </si>
  <si>
    <t>1404933609</t>
  </si>
  <si>
    <t>Poznámka k položce:_x000d_
celkem 2km</t>
  </si>
  <si>
    <t>871310310</t>
  </si>
  <si>
    <t>Montáž kanalizačního potrubí z plastů z polypropylenu PP hladkého plnostěnného SN 10 DN 150</t>
  </si>
  <si>
    <t>584500946</t>
  </si>
  <si>
    <t>https://podminky.urs.cz/item/CS_URS_2021_01/871310310</t>
  </si>
  <si>
    <t>""odtokové potrubí z uliční vpusti"</t>
  </si>
  <si>
    <t>A78</t>
  </si>
  <si>
    <t>B78</t>
  </si>
  <si>
    <t>"Celkem: "A78</t>
  </si>
  <si>
    <t>28617003</t>
  </si>
  <si>
    <t>trubka kanalizační PP plnostěnná třívrstvá DN 150x1000mm SN10</t>
  </si>
  <si>
    <t>1164684152</t>
  </si>
  <si>
    <t>895941111</t>
  </si>
  <si>
    <t xml:space="preserve">Zřízení vpusti kanalizační  uliční z betonových dílců typ UV-50 normální</t>
  </si>
  <si>
    <t>-22768575</t>
  </si>
  <si>
    <t>https://podminky.urs.cz/item/CS_URS_2021_01/895941111</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</si>
  <si>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</si>
  <si>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59223850</t>
  </si>
  <si>
    <t>dno pro uliční vpusť s výtokovým otvorem betonové 450x330x50mm</t>
  </si>
  <si>
    <t>1216609683</t>
  </si>
  <si>
    <t>59223864</t>
  </si>
  <si>
    <t>prstenec pro uliční vpusť vyrovnávací betonový 390x60x130mm</t>
  </si>
  <si>
    <t>-433924453</t>
  </si>
  <si>
    <t>59223857</t>
  </si>
  <si>
    <t>skruž pro uliční vpusť horní betonová 450x295x50mm</t>
  </si>
  <si>
    <t>-719270628</t>
  </si>
  <si>
    <t>59223860</t>
  </si>
  <si>
    <t>skruž pro uliční vpusť středová betonová 450x195x50mm</t>
  </si>
  <si>
    <t>-1137084493</t>
  </si>
  <si>
    <t>-603344423</t>
  </si>
  <si>
    <t>38+33+4+8</t>
  </si>
  <si>
    <t>1564358171</t>
  </si>
  <si>
    <t>viz. pol. 916131213</t>
  </si>
  <si>
    <t>1234841860</t>
  </si>
  <si>
    <t>""snížený obrubník"</t>
  </si>
  <si>
    <t>"chodník"</t>
  </si>
  <si>
    <t>2+6,5+6,5+6+4</t>
  </si>
  <si>
    <t>"opevnění"</t>
  </si>
  <si>
    <t>1,5+1,5+2+2,5</t>
  </si>
  <si>
    <t>508114892</t>
  </si>
  <si>
    <t>viz. pol. 916231212</t>
  </si>
  <si>
    <t>32,5</t>
  </si>
  <si>
    <t>-1091906165</t>
  </si>
  <si>
    <t>A87</t>
  </si>
  <si>
    <t>31.6+4*2</t>
  </si>
  <si>
    <t>7.3*2</t>
  </si>
  <si>
    <t>C87</t>
  </si>
  <si>
    <t>"Celkem: "A87+B87</t>
  </si>
  <si>
    <t>-531392290</t>
  </si>
  <si>
    <t>A88</t>
  </si>
  <si>
    <t>"Celkem: "A88+B88</t>
  </si>
  <si>
    <t>931992122</t>
  </si>
  <si>
    <t xml:space="preserve">Výplň dilatačních spár z polystyrenu  extrudovaného, tloušťky 30 mm</t>
  </si>
  <si>
    <t>115648539</t>
  </si>
  <si>
    <t>https://podminky.urs.cz/item/CS_URS_2021_01/931992122</t>
  </si>
  <si>
    <t xml:space="preserve">Poznámka k souboru cen:_x000d_
1. V cenách jsou započteny náklady na řezání desek z polystyrenu na požadovaný rozměr a uložení do bednění dilatační spáry s nutným zajištěním před betonáží. 2. V cenách nejsou započteny náklady bednění čela dilatační spáry a vložení lišt zkosení dilatační spáry, tmelení dilatační spáry s předtěsněním, tyto se oceňují souborem cen 931 99-41 Těsnění spáry betonové konstrukce pásy, profily a tmely. </t>
  </si>
  <si>
    <t>Poznámka k položce:_x000d_
extrudovaný polystaren tl. 30mm, š.300mm</t>
  </si>
  <si>
    <t>""utěsnění kloubu NK, z výkresu tvaru nosné konstrukce , detail A"</t>
  </si>
  <si>
    <t>""z obou stran spáry, na obou opěrách"</t>
  </si>
  <si>
    <t>0.3*2*7*2</t>
  </si>
  <si>
    <t>-171696878</t>
  </si>
  <si>
    <t>A90</t>
  </si>
  <si>
    <t>7.3*4</t>
  </si>
  <si>
    <t>""parapetní nosníky"</t>
  </si>
  <si>
    <t>16.8*4</t>
  </si>
  <si>
    <t>""křídla, opěry- vodorovně"</t>
  </si>
  <si>
    <t>5.9+5.4+5.2+4.7</t>
  </si>
  <si>
    <t>""křídla svisle"</t>
  </si>
  <si>
    <t>5.1+4.6+4.4+3.9</t>
  </si>
  <si>
    <t>F90</t>
  </si>
  <si>
    <t>"Celkem: "A90+B90+C90+D90+E90</t>
  </si>
  <si>
    <t>931994172</t>
  </si>
  <si>
    <t xml:space="preserve">Těsnění spáry betonové konstrukce pásy, profily, tmely  pásem izolačním bitumenovým a asfaltovaným šířky do 500 mm spáry dilatační</t>
  </si>
  <si>
    <t>-1450336719</t>
  </si>
  <si>
    <t>https://podminky.urs.cz/item/CS_URS_2021_01/931994172</t>
  </si>
  <si>
    <t>Poznámka k položce:_x000d_
modifikovaný asf. pás</t>
  </si>
  <si>
    <t>""překrytí vnější spáry vrubového kloubu pásem š. 50cm"</t>
  </si>
  <si>
    <t>A91</t>
  </si>
  <si>
    <t>B91</t>
  </si>
  <si>
    <t>"Celkem: "A91</t>
  </si>
  <si>
    <t>-2014760350</t>
  </si>
  <si>
    <t>Poznámka k položce:_x000d_
umístěná na opěrách</t>
  </si>
  <si>
    <t>"geodetická značka"</t>
  </si>
  <si>
    <t>"geodetická destička s měřítkem"</t>
  </si>
  <si>
    <t>119</t>
  </si>
  <si>
    <t>-56088712</t>
  </si>
  <si>
    <t xml:space="preserve">""mostovka" </t>
  </si>
  <si>
    <t>A93</t>
  </si>
  <si>
    <t>4.25*20.0*0.16</t>
  </si>
  <si>
    <t>""lávka"</t>
  </si>
  <si>
    <t>1.2*20.0*0.16</t>
  </si>
  <si>
    <t>""opěry"</t>
  </si>
  <si>
    <t>0.5*(5.0+5.7)*1.5</t>
  </si>
  <si>
    <t>D93</t>
  </si>
  <si>
    <t>"Celkem: "A93+B93+C93</t>
  </si>
  <si>
    <t>120</t>
  </si>
  <si>
    <t>963051111</t>
  </si>
  <si>
    <t>Bourání mostních konstrukcí nosných konstrukcí ze železového betonu</t>
  </si>
  <si>
    <t>-1619325284</t>
  </si>
  <si>
    <t>https://podminky.urs.cz/item/CS_URS_2021_01/963051111</t>
  </si>
  <si>
    <t>""rámový propustek 1,5x2m"</t>
  </si>
  <si>
    <t>A94</t>
  </si>
  <si>
    <t>(2.0*2.5-1.5+2)*17</t>
  </si>
  <si>
    <t>"Celkem: "A94</t>
  </si>
  <si>
    <t>121</t>
  </si>
  <si>
    <t>963071112</t>
  </si>
  <si>
    <t>Demontáž ocelových prvků mostních konstrukcí ztužidel, sedel pro centrické uložení mostnic, stoliček, diagonál, svislic, styčníkových plechů, chodníkových konzol, podlahových nosníků, kabelových žlabů a ostatních drobných prvků šroubovaných nebo svařovaných, hmotnosti přes 100 kg</t>
  </si>
  <si>
    <t>-2099946528</t>
  </si>
  <si>
    <t>https://podminky.urs.cz/item/CS_URS_2021_01/963071112</t>
  </si>
  <si>
    <t>""ocelová část stávajícího mostu"</t>
  </si>
  <si>
    <t>A95</t>
  </si>
  <si>
    <t>14000</t>
  </si>
  <si>
    <t>B95</t>
  </si>
  <si>
    <t>"Celkem: "A95</t>
  </si>
  <si>
    <t>997211211</t>
  </si>
  <si>
    <t xml:space="preserve">Svislá doprava suti nebo vybouraných hmot  s naložením do dopravního zařízení a s vyprázdněním dopravního zařízení na hromadu nebo do dopravního prostředku vybouraných hmot na výšku do 3,5 m</t>
  </si>
  <si>
    <t>-809062324</t>
  </si>
  <si>
    <t>https://podminky.urs.cz/item/CS_URS_2021_01/997211211</t>
  </si>
  <si>
    <t>""automatická výměra - odpočet suti , položka 997211511"</t>
  </si>
  <si>
    <t>A96</t>
  </si>
  <si>
    <t>806.536-468.16</t>
  </si>
  <si>
    <t>B96</t>
  </si>
  <si>
    <t>"Celkem: "A96</t>
  </si>
  <si>
    <t>123</t>
  </si>
  <si>
    <t>-1694635090</t>
  </si>
  <si>
    <t xml:space="preserve">""z položky  113107542"</t>
  </si>
  <si>
    <t>A97</t>
  </si>
  <si>
    <t>703*0.22</t>
  </si>
  <si>
    <t>""z položky 113107513"</t>
  </si>
  <si>
    <t>627*0.5</t>
  </si>
  <si>
    <t>C97</t>
  </si>
  <si>
    <t>"Celkem: "A97+B97</t>
  </si>
  <si>
    <t>124</t>
  </si>
  <si>
    <t>735831093</t>
  </si>
  <si>
    <t xml:space="preserve">""vzdálenost na skládku  5km"</t>
  </si>
  <si>
    <t>A98</t>
  </si>
  <si>
    <t>(5-1)*468.16</t>
  </si>
  <si>
    <t>B98</t>
  </si>
  <si>
    <t>"Celkem: "A98</t>
  </si>
  <si>
    <t>125</t>
  </si>
  <si>
    <t>997211521</t>
  </si>
  <si>
    <t xml:space="preserve">Vodorovná doprava suti nebo vybouraných hmot  vybouraných hmot se složením a hrubým urovnáním nebo s přeložením na jiný dopravní prostředek kromě lodi, na vzdálenost do 1 km</t>
  </si>
  <si>
    <t>1675868178</t>
  </si>
  <si>
    <t>https://podminky.urs.cz/item/CS_URS_2021_01/997211521</t>
  </si>
  <si>
    <t>""odvoz vybour. hmot"</t>
  </si>
  <si>
    <t>A99</t>
  </si>
  <si>
    <t>338.376</t>
  </si>
  <si>
    <t>"Celkem: "A99</t>
  </si>
  <si>
    <t>126</t>
  </si>
  <si>
    <t>997211529</t>
  </si>
  <si>
    <t xml:space="preserve">Vodorovná doprava suti nebo vybouraných hmot  vybouraných hmot se složením a hrubým urovnáním nebo s přeložením na jiný dopravní prostředek kromě lodi, na vzdálenost Příplatek k ceně za každý další i započatý 1 km přes 1 km</t>
  </si>
  <si>
    <t>-1597936400</t>
  </si>
  <si>
    <t>https://podminky.urs.cz/item/CS_URS_2021_01/997211529</t>
  </si>
  <si>
    <t>""odvoz vyb. hmot na skládku 5 km "</t>
  </si>
  <si>
    <t>A100</t>
  </si>
  <si>
    <t>338.376*(5-1)</t>
  </si>
  <si>
    <t>"Celkem: "A100</t>
  </si>
  <si>
    <t>127</t>
  </si>
  <si>
    <t>-1400434392</t>
  </si>
  <si>
    <t>-1595288555</t>
  </si>
  <si>
    <t>SO-02.05 - Hrázové propusti</t>
  </si>
  <si>
    <t>1212626624</t>
  </si>
  <si>
    <t>Poznámka k položce:_x000d_
Poznámka k položke:_x000d_
SO 02.05.3 		_x000d_
74m2x0.3m=22_x000d_
SO 02.05.4		_x000d_
85m2x0.3m=25,5_x000d_
SO 02.05.5 		_x000d_
25m2x0.3m=7,5_x000d_
SO 02.05.6 		_x000d_
35m2x0.3m=10,5_x000d_
"viz. VÝKAZ VÝMĚŘ SO 02.05 Hrázové propusti		_x000d_
"Celkem:=65,5 m3</t>
  </si>
  <si>
    <t>-1980882402</t>
  </si>
  <si>
    <t>Poznámka k položce:_x000d_
Poznámka k položke:_x000d_
SO 02.05.3 		_x000d_
(9m2x18m)+(8.5m2x4.5m)+(15m2x3m)+(1mx59mx1.6m)=340_x000d_
SO 02.05.4		_x000d_
4.15mx74m2=309_x000d_
SO 02.05.5 		_x000d_
100m2x5.76m=576_x000d_
SO 02.05.6 		_x000d_
56m2x3m	=190_x000d_
SO 02.05.7		_x000d_
6.24m2x0.5m=3_x000d_
"viz. VÝKAZ VÝMĚŘ SO 02.05 Hrázové propusti		_x000d_
"Celkem:	1418m3</t>
  </si>
  <si>
    <t>-1174296228</t>
  </si>
  <si>
    <t>Poznámka k položce:_x000d_
Poznámka k položke:_x000d_
(2.1m2x60m)+(3.0m2x17m)		177_x000d_
"viz. VÝKAZ VÝMĚŘ SO 02.05 Hrázové propusti		_x000d_
"Celkem:		177</t>
  </si>
  <si>
    <t>-2142554827</t>
  </si>
  <si>
    <t>Poznámka k položce:_x000d_
Poznámka k položke:_x000d_
SO 02.05.5 		_x000d_
9.2mx3.7m=35_x000d_
"viz. VÝKAZ VÝMĚŘ SO 02.05 Hrázové propusti		_x000d_
"Celkem:	35</t>
  </si>
  <si>
    <t>1000772652</t>
  </si>
  <si>
    <t>299332409</t>
  </si>
  <si>
    <t>Poznámka k položce:_x000d_
Poznámka k položke:_x000d_
Uchazeč si v ceně započte náklady na jím preferovanou skládku zemin a skládkových, nehledě na skutečnou vzdálenost skládky od místa nakládky._x000d_
"(67+1420+180)-1110 = 557m3		_x000d_
"Celkem:		557</t>
  </si>
  <si>
    <t>-1953495336</t>
  </si>
  <si>
    <t>1727937184</t>
  </si>
  <si>
    <t xml:space="preserve">Poznámka k položce:_x000d_
Poznámka k položke:_x000d_
"1110m3  pol.12"		_x000d_
"Celkem:		1110</t>
  </si>
  <si>
    <t>2058485270</t>
  </si>
  <si>
    <t>-647771050</t>
  </si>
  <si>
    <t>1296316021</t>
  </si>
  <si>
    <t>Poznámka k položce:_x000d_
Poznámka k položke:_x000d_
SO 02.05.3 		_x000d_
350m3-90m3=260_x000d_
SO 02.05.4		_x000d_
309m3-127m3=182_x000d_
SO 02.05.5 		_x000d_
576m3-72m3=504_x000d_
SO 02.05.6 		_x000d_
190m3-33m3=157_x000d_
SO 02.05.7		_x000d_
2m3=2_x000d_
"viz. VÝKAZ VÝMĚŘ SO 02.05 Hrázové propusti		_x000d_
"Celkem:	1105m3</t>
  </si>
  <si>
    <t>1483981650</t>
  </si>
  <si>
    <t>Poznámka k položce:_x000d_
Poznámka k položke:_x000d_
SO 02.05.3 		_x000d_
Výustní objekt: (6.91m2x0.4mx2)+(2.84m2x1.5)-(0.95m2x0.4m)=9,4_x000d_
Soutoková šachta: (0.4mx2.3mx2.3m)+(2.45mx3.05m2)+(0.1m2x1.5m)=9,8_x000d_
Vtokové křídla: (1.6mx1.2mx0.4m)+(1.65mx1.6mx0.4m)=2_x000d_
SO 02.05.4		_x000d_
Výustní objekt: (0.59m2x0.4mx2)+(2.65m2x1.2)	=7,9_x000d_
Soutoková šachta: (0.4x2.3x2.3)+(1.9x0.4x2.3)x2+(1.9x0.4x1.5)x2=5,8_x000d_
Vtokové křídla: 1.3mx0.4mx1.4mx2=1,5_x000d_
SO 02.05.5 		_x000d_
Výustní objekt: (9.32m2x0.4mx2)+(1.9m2x1.2m)=5,4_x000d_
SO 02.05.6 		_x000d_
Výustní objekt: (1m2x2.2m)+(0.4m2x2.1m)+(0.8x0.4)x2=3,7_x000d_
SO 02.05.7		_x000d_
(0.38m2x0.25m)x2+(0.36m2x0.25m)+(0.16m2x0.6m)+(0.2m2x2.3m)=0,6_x000d_
"viz. VÝKAZ VÝMĚŘ SO 02.05 Hrázové propusti		_x000d_
"Celkem:	46,1</t>
  </si>
  <si>
    <t>-2077216405</t>
  </si>
  <si>
    <t>Poznámka k položce:_x000d_
Poznámka k položke:_x000d_
SO 02.05.3 		_x000d_
Výustní objekt: (6.9m2x2)+(2.3mx2.25m)+(4.1m2x2)+(1.5mx1.75m)	=30_x000d_
Soutoková šachta: (2.3x2.85)x4+(6x2.45)=41_x000d_
Vtokové křídla: (1.92m2x2)+(1.6mx0.4m)x2+(2.64m2x2)=9,4_x000d_
Obetonování trouby: 3.2m2x17.8m		57_x000d_
SO 02.05.4		_x000d_
Výustní objekt: (5.9m2x2)+(1.5mx2m)+(3.3m2x2)+(1.5mx1.2m)=23,2_x000d_
Soutoková šachta: (2.3x4)x2.3+(6x2.3)=34_x000d_
Vtokové křídla: (1.82m2x2)+(1.4mx0.4m)x2+(1.82m2x2)=8,4_x000d_
Obetonování trouby: 2.4mx23m=55_x000d_
SO 02.05.5 		_x000d_
Výustní objekt: (4m2x2m)+(2m2x2m)+(1.75mx2m)+(1.3mx1.2m)=17_x000d_
Obetonování trouby: 1.9mx28m=53,5_x000d_
SO 02.05.6 		_x000d_
Výustní objekt: (2.1m2x2)+(1.36mx2.1m)+(0.76mx2)+(0.86mx1.3m)	=11_x000d_
Obetonování trouby: 1.7mx16m=30_x000d_
SO 02.05.7		_x000d_
(0.6x2)+(0.19x2)+(0.92x1.1)+(0.65x1.1)=4_x000d_
"viz. VÝKAZ VÝMĚŘ SO 02.05 Hrázové propusti		_x000d_
"Celkem:	373,5</t>
  </si>
  <si>
    <t>-367213121</t>
  </si>
  <si>
    <t>-926540901</t>
  </si>
  <si>
    <t>Poznámka k položce:_x000d_
Poznámka k položke:_x000d_
SO 02.05.3 		_x000d_
Výustní objekt: 		0,597_x000d_
Soutoková šachta:		0,7803_x000d_
Vtokové křídla:		0,1155_x000d_
SO 02.05.4		_x000d_
Výustní objekt:		0,5457_x000d_
Soutoková šachta:		0,6763_x000d_
Vtokové křídla:		0,0463_x000d_
SO 02.05.5 		_x000d_
Výustní objekt:		0,348_x000d_
SO 02.05.6 		_x000d_
Výustní objekt:		0,2234_x000d_
SO 02.05.7		_x000d_
Výustní objekt:		0,0992_x000d_
"viz. VÝKAZ VÝMĚŘ SO 02.05 Hrázové propusti		_x000d_
"Celkem:		3,4317</t>
  </si>
  <si>
    <t>890331851</t>
  </si>
  <si>
    <t>Bourání šachty, stoky kompletní nebo vybourání otvorů průřezové plochy do 4 m2 ve stokách ze zdiva z železobetonu vč. odvozu a likvidace odpadu</t>
  </si>
  <si>
    <t>281362326</t>
  </si>
  <si>
    <t>https://podminky.urs.cz/item/CS_URS_2021_01/890331851</t>
  </si>
  <si>
    <t xml:space="preserve">Poznámka k souboru cen:_x000d_
1. Ceny jsou určeny pro vodovodní a kanalizačné šachty. 2. Množství měrných jednotek se určuje v m3 obestavěného prostoru šachty nebo jímky. 3. Šachty velikosti nad 5 m3 obestavěného prostoru se oceňují cenami katalogu 801-3 Budov a haly - bourání konstrukcí. </t>
  </si>
  <si>
    <t xml:space="preserve">Poznámka k položce:_x000d_
Poznámka k položke:_x000d_
2.7mx2.0mx0.6m+1m3=4,3_x000d_
25m  DN800 =12_x000d_
37m  DN600=11_x000d_
34m  DN500=6,7_x000d_
45m  DN200=2_x000d_
"viz. VÝKAZ VÝMĚŘ SO 02.05 Hrázové propusti		_x000d_
"Celkem:	36</t>
  </si>
  <si>
    <t>1724959013</t>
  </si>
  <si>
    <t>Poznámka k položce:_x000d_
Poznámka k položke:_x000d_
"viz. VÝKAZ VÝMĚŘ SO 02.05 Hrázové propusti		_x000d_
"Celkem:	15</t>
  </si>
  <si>
    <t>1063652131</t>
  </si>
  <si>
    <t>59223733</t>
  </si>
  <si>
    <t>podkladek pod trouby betonové/ŽB DN 300-500</t>
  </si>
  <si>
    <t>86977327</t>
  </si>
  <si>
    <t>Poznámka k položce:_x000d_
Poznámka k položke:_x000d_
dohodou</t>
  </si>
  <si>
    <t>-190550519</t>
  </si>
  <si>
    <t>Podkladní a zajišťovací konstrukce z betonu (1) prostého, (2) železového v otevřeném výkopu sedlové lože pod potrubí z betonu tř. C 12/15, vč. debnení</t>
  </si>
  <si>
    <t>631918114</t>
  </si>
  <si>
    <t>Poznámka k položce:_x000d_
Poznámka k položke:_x000d_
SO 02.05.3 		_x000d_
(4.6mx2.4mx0.1m)+(2.4mx2.4mx0.1m)+(1.8mx0.1mx17.8m)=4,9_x000d_
SO 02.05.4		_x000d_
(4.7x0.1x1.7)+(1.5x0.1x23)+(2.4x2.4x0.1)+(1.4mx0.4mx0.1)x2=5_x000d_
SO 02.05.5 		_x000d_
(3.1x2.2x0.1)+(1.25x28.2x0.1)+(1.9x1.9x0.1)	=4,5_x000d_
SO 02.05.6 		_x000d_
(2.3x2.1x0.1)+(0.8x16.2x0.1)+(2x2x0.1)=2,2_x000d_
SO 02.05.7		_x000d_
0.85x0.1x1.1=0,1_x000d_
"viz. VÝKAZ VÝMĚŘ SO 02.05 Hrázové propusti		_x000d_
"Celkem:	16,7</t>
  </si>
  <si>
    <t>609006415</t>
  </si>
  <si>
    <t>Poznámka k položce:_x000d_
Poznámka k položke:_x000d_
SO 02.05.3 		_x000d_
12m2x0.5m=6_x000d_
SO 02.05.4		_x000d_
72m2x0.5m=36_x000d_
"viz. VÝKAZ VÝMĚŘ SO 02.05 Hrázové propusti		_x000d_
"Celkem:	42</t>
  </si>
  <si>
    <t>465511427</t>
  </si>
  <si>
    <t>Dlažba z lomového kamene lomařsky upraveného na sucho s vyklínováním kamenem, s vyplněním spár těženým kamenivem, drnem nebo ornicí s osetím, tl. kamene 400 mm</t>
  </si>
  <si>
    <t>-1839375498</t>
  </si>
  <si>
    <t>https://podminky.urs.cz/item/CS_URS_2021_01/465511427</t>
  </si>
  <si>
    <t>Poznámka k položce:_x000d_
Poznámka k položke:_x000d_
6.2mx1.0m+8.1mx1.0m=14,2_x000d_
"viz. VÝKAZ VÝMĚŘ SO 02.05 Hrázové propusti		_x000d_
"Celkem:	14,2</t>
  </si>
  <si>
    <t>822372111</t>
  </si>
  <si>
    <t>Montáž potrubí z trub železobetonových typu ŽB v otevřeném výkopu ve sklonu do 20 % těsněných pryžovými kroužky DN 300</t>
  </si>
  <si>
    <t>-1282574814</t>
  </si>
  <si>
    <t>https://podminky.urs.cz/item/CS_URS_2021_01/822372111</t>
  </si>
  <si>
    <t>Poznámka k položce:_x000d_
Poznámka k položke:_x000d_
"viz. VÝKAZ VÝMĚŘ SO 02.05 Hrázové propusti		_x000d_
"Celkem:		18</t>
  </si>
  <si>
    <t>59222020</t>
  </si>
  <si>
    <t>trouby pro splaškové odpadní vody železobetonové trouby hrdlové přímé s integrovaným těsněním DN300 vč. podkladních kocek/ pražců</t>
  </si>
  <si>
    <t>-792772274</t>
  </si>
  <si>
    <t>822422111</t>
  </si>
  <si>
    <t>Montáž potrubí z trub železobetonových typu ŽB v otevřeném výkopu ve sklonu do 20 % těsněných pryžovými kroužky DN 500</t>
  </si>
  <si>
    <t>2098444418</t>
  </si>
  <si>
    <t>https://podminky.urs.cz/item/CS_URS_2021_01/822422111</t>
  </si>
  <si>
    <t>Poznámka k položce:_x000d_
Poznámka k položke:_x000d_
"viz. VÝKAZ VÝMĚŘ SO 02.05 Hrázové propusti		_x000d_
"Celkem:		29</t>
  </si>
  <si>
    <t>59222024</t>
  </si>
  <si>
    <t>trouby pro splaškové odpadní vody železobetonové trouby hrdlové přímé s integrovaným těsněním DN500 vč. podkladních kocek/ pražců</t>
  </si>
  <si>
    <t>392067981</t>
  </si>
  <si>
    <t>-115799717</t>
  </si>
  <si>
    <t>Poznámka k položce:_x000d_
Poznámka k položke:_x000d_
"viz. VÝKAZ VÝMĚŘ SO 02.05 Hrázové propusti		_x000d_
"Celkem:		24</t>
  </si>
  <si>
    <t>2128210886</t>
  </si>
  <si>
    <t>-557328876</t>
  </si>
  <si>
    <t>Poznámka k položce:_x000d_
Poznámka k položke:_x000d_
"viz. VÝKAZ VÝMĚŘ SO 02.05 Hrázové propusti		_x000d_
"Celkem:		19</t>
  </si>
  <si>
    <t>trouby pro splaškové odpadní vody železobetonové trouby hrdlové přímé s integrovaným těsněním DN 800 vč. podkladních kocek/ pražců</t>
  </si>
  <si>
    <t>690448055</t>
  </si>
  <si>
    <t>871313121</t>
  </si>
  <si>
    <t>Montáž potrubí z kanalizačních trub z plastů z tvrdého PVC těsněných gumovým kroužkem v otevřeném výkopu ve sklonu do 20 % DN 150</t>
  </si>
  <si>
    <t>-392971696</t>
  </si>
  <si>
    <t>https://podminky.urs.cz/item/CS_URS_2021_01/871313121</t>
  </si>
  <si>
    <t>Poznámka k položce:_x000d_
Poznámka k položke:_x000d_
"viz. VÝKAZ VÝMĚŘ SO 02.05 Hrázové propusti		_x000d_
"Celkem:		60</t>
  </si>
  <si>
    <t>28611166</t>
  </si>
  <si>
    <t xml:space="preserve">trubky z PVC potrubí s hrdlem - cena včetně těsnění  potrubí DN 150</t>
  </si>
  <si>
    <t>2145131014</t>
  </si>
  <si>
    <t>-1278618894</t>
  </si>
  <si>
    <t>Poznámka k položce:_x000d_
Poznámka k položke:_x000d_
"viz. VÝKAZ VÝMĚŘ SO 02.05 Hrázové propusti		_x000d_
"Celkem:		22</t>
  </si>
  <si>
    <t xml:space="preserve">trubky z PVC potrubí s hrdlem - cena včetně těsnění  potrubí DN 200</t>
  </si>
  <si>
    <t>956387515</t>
  </si>
  <si>
    <t>880300228</t>
  </si>
  <si>
    <t>Poznámka k položce:_x000d_
Poznámka k položke:_x000d_
"viz. VÝKAZ VÝMĚŘ SO 02.05 Hrázové propusti		_x000d_
"Celkem:		1</t>
  </si>
  <si>
    <t>42283004</t>
  </si>
  <si>
    <t xml:space="preserve">Klapkový uzávěr vodovodní samouzavírací  DN 200  s tesností do 0,6bar , Jednosměrná armatura, chrání a automaticky brání nežádoucímu vniknutí vody,  předmětů a živočichů do potrubí.</t>
  </si>
  <si>
    <t>-2058654961</t>
  </si>
  <si>
    <t>891372322</t>
  </si>
  <si>
    <t>Montáž kanalizačních šoupátek nebo stavítek DN 300</t>
  </si>
  <si>
    <t>397752098</t>
  </si>
  <si>
    <t>https://podminky.urs.cz/item/CS_URS_2021_01/891372322</t>
  </si>
  <si>
    <t>Poznámka k položce:_x000d_
Poznámka k položke:_x000d_
"viz. VÝKAZ VÝMĚŘ SO 02.05 Hrázové propusti		_x000d_
"Celkem:		3</t>
  </si>
  <si>
    <t>42223007</t>
  </si>
  <si>
    <t xml:space="preserve">Stavítko s ručním kolem  s tesností do 0,6bar ,  DN  300</t>
  </si>
  <si>
    <t>1001229501</t>
  </si>
  <si>
    <t>891375321</t>
  </si>
  <si>
    <t>Montáž vodovodních armatur na potrubí koncových klapek přírubových DN 300</t>
  </si>
  <si>
    <t>-777395248</t>
  </si>
  <si>
    <t>https://podminky.urs.cz/item/CS_URS_2021_01/891375321</t>
  </si>
  <si>
    <t>42283006</t>
  </si>
  <si>
    <t xml:space="preserve">klapkový uzávěr vodovodní samouzavírací  DN 300  s tesností do 0,6bar , Jednosměrná armatura, chrání a automaticky brání nežádoucímu vniknutí vody,  předmětů a živočichů do potrubí.</t>
  </si>
  <si>
    <t>554672029</t>
  </si>
  <si>
    <t>891422322</t>
  </si>
  <si>
    <t>Montáž kanalizačních šoupátek nebo stavítek DN 500</t>
  </si>
  <si>
    <t>-1790462534</t>
  </si>
  <si>
    <t>https://podminky.urs.cz/item/CS_URS_2021_01/891422322</t>
  </si>
  <si>
    <t>42225008</t>
  </si>
  <si>
    <t xml:space="preserve">Stavítko s ručním kolem  s tesností do 0,6bar ,  DN  500</t>
  </si>
  <si>
    <t>770935947</t>
  </si>
  <si>
    <t>891425321</t>
  </si>
  <si>
    <t>Montáž vodovodních armatur na potrubí koncových klapek přírubových DN 500</t>
  </si>
  <si>
    <t>155687760</t>
  </si>
  <si>
    <t>https://podminky.urs.cz/item/CS_URS_2021_01/891425321</t>
  </si>
  <si>
    <t>42285012</t>
  </si>
  <si>
    <t xml:space="preserve">Klapkový uzávěr vodovodní samouzavírací  DN 500 s tesností do 0,6bar , Jednosměrná armatura, chrání a automaticky brání nežádoucímu vniknutí vody,  předmětů a živočichů do potrubí.</t>
  </si>
  <si>
    <t>547285769</t>
  </si>
  <si>
    <t>891442322</t>
  </si>
  <si>
    <t>Montáž kanalizačních šoupátek nebo stavítek DN 600</t>
  </si>
  <si>
    <t>2147270950</t>
  </si>
  <si>
    <t>https://podminky.urs.cz/item/CS_URS_2021_01/891442322</t>
  </si>
  <si>
    <t>42225009</t>
  </si>
  <si>
    <t xml:space="preserve">Stavítko s ručním kolem s tesností do 0,6bar ,  DN  600</t>
  </si>
  <si>
    <t>-112586671</t>
  </si>
  <si>
    <t>891445321</t>
  </si>
  <si>
    <t>Montáž vodovodních armatur na potrubí koncových klapek přírubových DN 600</t>
  </si>
  <si>
    <t>80096821</t>
  </si>
  <si>
    <t>https://podminky.urs.cz/item/CS_URS_2021_01/891445321</t>
  </si>
  <si>
    <t>42285013</t>
  </si>
  <si>
    <t xml:space="preserve">Klapkový uzávěr vodovodní samouzavírací  DN 600  s tesností do 0,6bar , Jednosměrná armatura, chrání a automaticky brání nežádoucímu vniknutí vody,  předmětů a živočichů do potrubí.</t>
  </si>
  <si>
    <t>678493648</t>
  </si>
  <si>
    <t>-1873325283</t>
  </si>
  <si>
    <t xml:space="preserve">Stavítko s ručním kolem  s tesností do 0,6bar ,  DN  800</t>
  </si>
  <si>
    <t>-1238441429</t>
  </si>
  <si>
    <t>891475321</t>
  </si>
  <si>
    <t>Montáž vodovodních armatur na potrubí koncových klapek přírubových DN 800</t>
  </si>
  <si>
    <t>-260552769</t>
  </si>
  <si>
    <t>https://podminky.urs.cz/item/CS_URS_2021_01/891475321</t>
  </si>
  <si>
    <t>42285015</t>
  </si>
  <si>
    <t xml:space="preserve">klapkový uzávěr vodovodní samouzavírací  DN 800  s tesností do 0,6bar , Jednosměrná armatura, chrání a automaticky brání nežádoucímu vniknutí vody,  předmětů a živočichů do potrubí.</t>
  </si>
  <si>
    <t>41379286</t>
  </si>
  <si>
    <t>-813354221</t>
  </si>
  <si>
    <t>Poznámka k položce:_x000d_
Poznámka k položke:_x000d_
"viz. VÝKAZ VÝMĚŘ SO 02.05 Hrázové propusti		_x000d_
"Celkem:		2</t>
  </si>
  <si>
    <t>894811133</t>
  </si>
  <si>
    <t>Revizní šachta z tvrdého PVC v otevřeném výkopu</t>
  </si>
  <si>
    <t>-1941892409</t>
  </si>
  <si>
    <t>https://podminky.urs.cz/item/CS_URS_2021_01/894811133</t>
  </si>
  <si>
    <t xml:space="preserve">Poznámka k souboru cen:_x000d_
1. V cenách jsou započteny náklady na dodání a montáž šachtového dna, trouby šachty a teleskopu. 2. V cenách je započteno i fixování šachty obsypem. Objem obsypu se neodečítá od objemu zásypu rýhy. 3. V cenách nejsou započteny náklady na dodání lapače splavenin. Lapač splavenin se oceňuje ve specifikaci. Ztratné lze dohodnout ve výši 1 %. </t>
  </si>
  <si>
    <t>vč. likvidace odpadu</t>
  </si>
  <si>
    <t>601306358</t>
  </si>
  <si>
    <t>Poznámka k položce:_x000d_
Poznámka k položke:_x000d_
"viz. VÝKAZ VÝMĚŘ SO 02.05 Hrázové propusti		_x000d_
"Celkem:		4</t>
  </si>
  <si>
    <t>899401112</t>
  </si>
  <si>
    <t>Osazení poklopů litinových šoupátkových</t>
  </si>
  <si>
    <t>-1984209176</t>
  </si>
  <si>
    <t>https://podminky.urs.cz/item/CS_URS_2021_01/899401112</t>
  </si>
  <si>
    <t>422913520</t>
  </si>
  <si>
    <t>poklop litinový typ - šoupátkový</t>
  </si>
  <si>
    <t>-1699669398</t>
  </si>
  <si>
    <t>899623161</t>
  </si>
  <si>
    <t>Obetonování potrubí nebo zdiva stok betonem prostým v otevřeném výkopu, beton tř. C 20/25</t>
  </si>
  <si>
    <t>1053272496</t>
  </si>
  <si>
    <t>https://podminky.urs.cz/item/CS_URS_2021_01/899623161</t>
  </si>
  <si>
    <t>Poznámka k položce:_x000d_
Poznámka k položke:_x000d_
SO 02.05.3 		_x000d_
1.2m2x17.8m=21,4_x000d_
SO 02.05.4		_x000d_
0.82m2x23m=19_x000d_
SO 02.05.5 		_x000d_
0.62m2x28m=17,3_x000d_
SO 02.05.6 		_x000d_
0.36m2x16=5,7_x000d_
"viz. VÝKAZ VÝMĚŘ SO 02.05 Hrázové propusti		_x000d_
"Celkem:	63,4</t>
  </si>
  <si>
    <t>-1222102343</t>
  </si>
  <si>
    <t>Poznámka k položce:_x000d_
Poznámka k položke:_x000d_
"viz. VÝKAZ VÝMĚŘ SO 02.05 Hrázové propusti		_x000d_
"Celkem:		85,000</t>
  </si>
  <si>
    <t>-776320246</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</si>
  <si>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</si>
  <si>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Poznámka k položce:_x000d_
Poznámka k položke:_x000d_
"viz. VÝKAZ VÝMĚŘ SO 02.05 Hrázové propusti		_x000d_
"Celkem:		11</t>
  </si>
  <si>
    <t>592275180</t>
  </si>
  <si>
    <t>žlabovka betonová 50x50x13 cm</t>
  </si>
  <si>
    <t>-818411688</t>
  </si>
  <si>
    <t>962052211</t>
  </si>
  <si>
    <t>Bourání konstrukcí s naložením vybouraných hmot a suti na dopravní prostředek vč. odvozu a likvidace odpadu</t>
  </si>
  <si>
    <t>1866250274</t>
  </si>
  <si>
    <t>https://podminky.urs.cz/item/CS_URS_2021_01/962052211</t>
  </si>
  <si>
    <t xml:space="preserve">Poznámka k souboru cen:_x000d_
1. Bourání pilířů o průřezu přes 0,36 m2 se oceňuje cenami - 2210 a -2211 jako bourání zdiva nadzákladového železobetonového. </t>
  </si>
  <si>
    <t>Poznámka k položce:_x000d_
Poznámka k položke:_x000d_
"viz. VÝKAZ VÝMĚŘ SO 02.05 Hrázové propusti		_x000d_
"Celkem:		5</t>
  </si>
  <si>
    <t>-1243464603</t>
  </si>
  <si>
    <t>-1398812506</t>
  </si>
  <si>
    <t>767510111</t>
  </si>
  <si>
    <t>-2141073954</t>
  </si>
  <si>
    <t>https://podminky.urs.cz/item/CS_URS_2021_01/767510111</t>
  </si>
  <si>
    <t>Poznámka k položce:_x000d_
Poznámka k položke:_x000d_
"viz. VÝKAZ VÝMĚŘ SO 02.05 Hrázové propusti		_x000d_
"Celkem:		6</t>
  </si>
  <si>
    <t>55261935</t>
  </si>
  <si>
    <t xml:space="preserve">poklop šachtový litinový  DN 600 pro třídu zatížení D400</t>
  </si>
  <si>
    <t>500669444</t>
  </si>
  <si>
    <t>552414120R2</t>
  </si>
  <si>
    <t xml:space="preserve">poklop šachtový s rámem z kompozitu  1x1,5m</t>
  </si>
  <si>
    <t>-811796047</t>
  </si>
  <si>
    <t>552414120R1</t>
  </si>
  <si>
    <t xml:space="preserve">kompozitní rošt v ocelovém rámu  0,7x0,6m</t>
  </si>
  <si>
    <t>-99229198</t>
  </si>
  <si>
    <t>-1187598060</t>
  </si>
  <si>
    <t>-1869707801</t>
  </si>
  <si>
    <t>-1134750426</t>
  </si>
  <si>
    <t>Poznámka k položce:_x000d_
Poznámka k položke:_x000d_
"viz. VÝKAZ VÝMĚŘ SO 02.05 Hrázové propusti		_x000d_
"Celkem:		8</t>
  </si>
  <si>
    <t>Dodávka a montáž kotvy chemické s vyvrtáním otvoru do betonu, železobetonu nebo tvrdého kamene chemická patrona, velikost M 20, hloubka 170</t>
  </si>
  <si>
    <t>708544774</t>
  </si>
  <si>
    <t>895931111R2</t>
  </si>
  <si>
    <t>D+M Hrubé hrablice pozink 1,5x1,0m s kotvením do betonu</t>
  </si>
  <si>
    <t>-1427085062</t>
  </si>
  <si>
    <t>Poznámka k položce:_x000d_
Poznámka k položke:_x000d_
"viz. VÝKAZ VÝMĚŘ SO 02.05 Hrázové propusti		_x000d_
"Celkem:		2,000</t>
  </si>
  <si>
    <t>1521086323</t>
  </si>
  <si>
    <t>784411301R1</t>
  </si>
  <si>
    <t>-986012742</t>
  </si>
  <si>
    <t>Poznámka k položce:_x000d_
Poznámka k položke:_x000d_
SO 02.05.3 		_x000d_
3.94mx17.8m=71_x000d_
SO 02.05.4		_x000d_
3mx23m	=70_x000d_
SO 02.05.5 		_x000d_
2.6x28=80_x000d_
SO 02.05.6 		_x000d_
2mx16m	=38_x000d_
"viz. VÝKAZ VÝMĚŘ SO 02.05 Hrázové propusti		_x000d_
"Celkem:	259</t>
  </si>
  <si>
    <t>Montáž potrubí z trub ocelových hladkých tř. 11 až 13 D 406 mm, tl. 8,0 mm</t>
  </si>
  <si>
    <t>-94900192</t>
  </si>
  <si>
    <t>Poznámka k položce:_x000d_
Poznámka k položke:_x000d_
"viz. VÝKAZ VÝMĚŘ SO 02.05 Hrázové propusti		_x000d_
"Celkem:		4,5</t>
  </si>
  <si>
    <t>-1201295653</t>
  </si>
  <si>
    <t>38,189</t>
  </si>
  <si>
    <t>20,286</t>
  </si>
  <si>
    <t>88,192</t>
  </si>
  <si>
    <t>7,854</t>
  </si>
  <si>
    <t>13,75</t>
  </si>
  <si>
    <t>SSO 03 - PROTIPOVODŇOVÁ OPATŘENÍ NA BAJCŮVCE</t>
  </si>
  <si>
    <t>26,51</t>
  </si>
  <si>
    <t>2,7</t>
  </si>
  <si>
    <t>SO-03.02 - Zkapacitnění mostu v km 3,138 – hospodářský sjezd</t>
  </si>
  <si>
    <t>7,8</t>
  </si>
  <si>
    <t>30,6</t>
  </si>
  <si>
    <t>8,46</t>
  </si>
  <si>
    <t>10,2</t>
  </si>
  <si>
    <t>5,08</t>
  </si>
  <si>
    <t>65,2</t>
  </si>
  <si>
    <t>0,078</t>
  </si>
  <si>
    <t>B33</t>
  </si>
  <si>
    <t>16,281</t>
  </si>
  <si>
    <t>62,864</t>
  </si>
  <si>
    <t>10,694</t>
  </si>
  <si>
    <t>4,45</t>
  </si>
  <si>
    <t>11,58</t>
  </si>
  <si>
    <t>61,71</t>
  </si>
  <si>
    <t>8,44</t>
  </si>
  <si>
    <t>B76</t>
  </si>
  <si>
    <t>14,9</t>
  </si>
  <si>
    <t>18,008</t>
  </si>
  <si>
    <t>14,375</t>
  </si>
  <si>
    <t>0,8</t>
  </si>
  <si>
    <t>B92</t>
  </si>
  <si>
    <t>9,275</t>
  </si>
  <si>
    <t>20,4</t>
  </si>
  <si>
    <t>40,572</t>
  </si>
  <si>
    <t>68,513</t>
  </si>
  <si>
    <t>14,771</t>
  </si>
  <si>
    <t>1,85</t>
  </si>
  <si>
    <t>C15</t>
  </si>
  <si>
    <t>4,5</t>
  </si>
  <si>
    <t>11,31</t>
  </si>
  <si>
    <t>C52</t>
  </si>
  <si>
    <t>5,187</t>
  </si>
  <si>
    <t>C59</t>
  </si>
  <si>
    <t>14,718</t>
  </si>
  <si>
    <t>C60</t>
  </si>
  <si>
    <t>10,03</t>
  </si>
  <si>
    <t>C78</t>
  </si>
  <si>
    <t>7,15</t>
  </si>
  <si>
    <t>6,61</t>
  </si>
  <si>
    <t>D52</t>
  </si>
  <si>
    <t>31,13</t>
  </si>
  <si>
    <t>D60</t>
  </si>
  <si>
    <t>3,25</t>
  </si>
  <si>
    <t>D78</t>
  </si>
  <si>
    <t>3,75</t>
  </si>
  <si>
    <t>D8</t>
  </si>
  <si>
    <t>2,125</t>
  </si>
  <si>
    <t>E78</t>
  </si>
  <si>
    <t>5,15</t>
  </si>
  <si>
    <t>F78</t>
  </si>
  <si>
    <t>3,8</t>
  </si>
  <si>
    <t>G78</t>
  </si>
  <si>
    <t>12,3</t>
  </si>
  <si>
    <t>H78</t>
  </si>
  <si>
    <t>11,3</t>
  </si>
  <si>
    <t>838625666</t>
  </si>
  <si>
    <t>""stěrková cesta, podle VV (celk, tl 300mm), mimo most"</t>
  </si>
  <si>
    <t>""stěrková cesta, podle VV (celk, tl 100mm), na mostní konstrukci"</t>
  </si>
  <si>
    <t>115001107R</t>
  </si>
  <si>
    <t>Převedení vody potrubím průměru DN 1000mm</t>
  </si>
  <si>
    <t>-442282031</t>
  </si>
  <si>
    <t>Poznámka k položce:_x000d_
včtetně zrušení</t>
  </si>
  <si>
    <t>" "v době výstavby mostu"</t>
  </si>
  <si>
    <t>-1084837246</t>
  </si>
  <si>
    <t>9.38*8.15</t>
  </si>
  <si>
    <t xml:space="preserve"> 8.0*8.15</t>
  </si>
  <si>
    <t>C3</t>
  </si>
  <si>
    <t>"Celkem: "A3+B3</t>
  </si>
  <si>
    <t>-1808492351</t>
  </si>
  <si>
    <t>141.647</t>
  </si>
  <si>
    <t>-674764046</t>
  </si>
  <si>
    <t>38.189</t>
  </si>
  <si>
    <t>"Celkem: "A5+B5</t>
  </si>
  <si>
    <t>825624988</t>
  </si>
  <si>
    <t xml:space="preserve">141.647  - 38.189  "výkopy-potřeba na násyp</t>
  </si>
  <si>
    <t>-1664836969</t>
  </si>
  <si>
    <t>""zemina z meziskládky na násyp"</t>
  </si>
  <si>
    <t>2108505548</t>
  </si>
  <si>
    <t>Poznámka k položce:_x000d_
se zhutněním do 100% PS</t>
  </si>
  <si>
    <t>""u křídla A"</t>
  </si>
  <si>
    <t>1/4*1/3*3.14*1.7*1.7*1.14+5.6*1.14+7.0*0.6</t>
  </si>
  <si>
    <t>""u křídla B"</t>
  </si>
  <si>
    <t>1/4*1/3*3.14*3.3*3.3*2.2+10.35*0.6+4.85*1.14</t>
  </si>
  <si>
    <t>""u křídla C"</t>
  </si>
  <si>
    <t>5.5*0.85+4.5*0.43</t>
  </si>
  <si>
    <t>""u křídla D"</t>
  </si>
  <si>
    <t>2.5*0.85</t>
  </si>
  <si>
    <t>E8</t>
  </si>
  <si>
    <t>"Celkem: "A8+B8+C8+D8</t>
  </si>
  <si>
    <t>771530914</t>
  </si>
  <si>
    <t>103.458*1.8</t>
  </si>
  <si>
    <t>1534650894</t>
  </si>
  <si>
    <t>103.458</t>
  </si>
  <si>
    <t>"Celkem: "A10+B10</t>
  </si>
  <si>
    <t>2065271497</t>
  </si>
  <si>
    <t xml:space="preserve">""op. č.1       pl.*dl."</t>
  </si>
  <si>
    <t>2.32*5.5</t>
  </si>
  <si>
    <t xml:space="preserve">""op č. 2     pl. *dl."</t>
  </si>
  <si>
    <t>2.5*5.5</t>
  </si>
  <si>
    <t>"Celkem: "A11+B11</t>
  </si>
  <si>
    <t>995420177</t>
  </si>
  <si>
    <t>26.51</t>
  </si>
  <si>
    <t>C12</t>
  </si>
  <si>
    <t>B12 * 2"Koeficient množství</t>
  </si>
  <si>
    <t>181351003</t>
  </si>
  <si>
    <t>Rozprostření a urovnání ornice v rovině nebo ve svahu sklonu do 1:5 strojně při souvislé ploše do 100 m2, tl. vrstvy do 200 mm</t>
  </si>
  <si>
    <t>176677877</t>
  </si>
  <si>
    <t>https://podminky.urs.cz/item/CS_URS_2021_01/181351003</t>
  </si>
  <si>
    <t>""u opěry A"</t>
  </si>
  <si>
    <t>1.95</t>
  </si>
  <si>
    <t>""u opěry B u schodů"</t>
  </si>
  <si>
    <t>2.7</t>
  </si>
  <si>
    <t>""u opěry C"</t>
  </si>
  <si>
    <t>1.85</t>
  </si>
  <si>
    <t>D13</t>
  </si>
  <si>
    <t>"Celkem: "A13+B13+C13</t>
  </si>
  <si>
    <t>-2088274670</t>
  </si>
  <si>
    <t>24.1</t>
  </si>
  <si>
    <t>-1108424539</t>
  </si>
  <si>
    <t>""kužel u opěry A"</t>
  </si>
  <si>
    <t>11.8</t>
  </si>
  <si>
    <t xml:space="preserve">""kužel u opěry B u schodů" </t>
  </si>
  <si>
    <t>7.8</t>
  </si>
  <si>
    <t>""kužel u opěry C"</t>
  </si>
  <si>
    <t>4.5</t>
  </si>
  <si>
    <t>D15</t>
  </si>
  <si>
    <t>"Celkem: "A15+B15+C15</t>
  </si>
  <si>
    <t>-120104621</t>
  </si>
  <si>
    <t>24.1+6.5</t>
  </si>
  <si>
    <t>-321677517</t>
  </si>
  <si>
    <t>B17 * 0.025"Koeficient množství</t>
  </si>
  <si>
    <t>-1567009065</t>
  </si>
  <si>
    <t>-417828671</t>
  </si>
  <si>
    <t>3*(24.1+6.5)</t>
  </si>
  <si>
    <t>-874916342</t>
  </si>
  <si>
    <t>4*(24.1+6.5)*0.005</t>
  </si>
  <si>
    <t>2142422459</t>
  </si>
  <si>
    <t>0.612*5</t>
  </si>
  <si>
    <t>-449294704</t>
  </si>
  <si>
    <t>(6.5-0.50*2)*0.3*0.3</t>
  </si>
  <si>
    <t>1757304432</t>
  </si>
  <si>
    <t>2*(5.95+0.95)</t>
  </si>
  <si>
    <t>B23</t>
  </si>
  <si>
    <t>"Celkem: "A23</t>
  </si>
  <si>
    <t>-976434182</t>
  </si>
  <si>
    <t xml:space="preserve">""opěra 1   pl*v.zákl."</t>
  </si>
  <si>
    <t>13.91*0.6</t>
  </si>
  <si>
    <t xml:space="preserve">""opěra 2   pl.*v. zákl."</t>
  </si>
  <si>
    <t>14.1*0.6</t>
  </si>
  <si>
    <t>C24</t>
  </si>
  <si>
    <t>"Celkem: "A24+B24</t>
  </si>
  <si>
    <t>-155273430</t>
  </si>
  <si>
    <t>13.91*0.6+(1.2+1.7)*0.6</t>
  </si>
  <si>
    <t>14.1*0.6+(1.2+1.7)*0.6</t>
  </si>
  <si>
    <t>C25</t>
  </si>
  <si>
    <t>"Celkem: "A25+B25</t>
  </si>
  <si>
    <t>1956667261</t>
  </si>
  <si>
    <t>20.286</t>
  </si>
  <si>
    <t>1479537587</t>
  </si>
  <si>
    <t>"podle výkresu a tabulky výztuže" pol. 1,2,6 - 8, 28 - 31</t>
  </si>
  <si>
    <t>2932,68</t>
  </si>
  <si>
    <t>2932,68*0,1</t>
  </si>
  <si>
    <t>3225,948/1000</t>
  </si>
  <si>
    <t>-1012888152</t>
  </si>
  <si>
    <t xml:space="preserve">""římsa  levá   plocha*dl."</t>
  </si>
  <si>
    <t>0.33*11.4</t>
  </si>
  <si>
    <t xml:space="preserve">""pravá římsa   plocha*dl."</t>
  </si>
  <si>
    <t>0.34*14.94</t>
  </si>
  <si>
    <t>C28</t>
  </si>
  <si>
    <t>"Celkem: "A28+B28</t>
  </si>
  <si>
    <t>1533340973</t>
  </si>
  <si>
    <t>1.72*4+1.8*5.65*2</t>
  </si>
  <si>
    <t>-1086552554</t>
  </si>
  <si>
    <t>27.22</t>
  </si>
  <si>
    <t>-392292764</t>
  </si>
  <si>
    <t>0.82*1.1</t>
  </si>
  <si>
    <t xml:space="preserve">""kotvení římsy  podle výkresu č. 10=14ks"</t>
  </si>
  <si>
    <t>71.3*0.001*1.1</t>
  </si>
  <si>
    <t>"Celkem: "A31+B31</t>
  </si>
  <si>
    <t>-2023542652</t>
  </si>
  <si>
    <t>2*5.95*0.9*0.3</t>
  </si>
  <si>
    <t>334323117</t>
  </si>
  <si>
    <t>Mostní opěry a úložné prahy z betonu železového C 25/30</t>
  </si>
  <si>
    <t>1136941446</t>
  </si>
  <si>
    <t>https://podminky.urs.cz/item/CS_URS_2021_01/334323117</t>
  </si>
  <si>
    <t xml:space="preserve">""opěra 1 :  křídla     pl.*v."</t>
  </si>
  <si>
    <t>A33</t>
  </si>
  <si>
    <t xml:space="preserve"> 8.2*1.86</t>
  </si>
  <si>
    <t xml:space="preserve">""opěra 2 :  křídla   pl.*v."</t>
  </si>
  <si>
    <t>8.66*1.88</t>
  </si>
  <si>
    <t>C33</t>
  </si>
  <si>
    <t>"Celkem: "A33+B33</t>
  </si>
  <si>
    <t>1567770574</t>
  </si>
  <si>
    <t>(15.6*1.86+0.6*1.0)*2</t>
  </si>
  <si>
    <t>(16.4*1.88+0.6*1.0)*2</t>
  </si>
  <si>
    <t>2*5.95*0.9+0.3*2</t>
  </si>
  <si>
    <t>D34</t>
  </si>
  <si>
    <t>"Celkem: "A34+B34+C34</t>
  </si>
  <si>
    <t>581542028</t>
  </si>
  <si>
    <t>133.406</t>
  </si>
  <si>
    <t>"Celkem: "A35</t>
  </si>
  <si>
    <t>835121673</t>
  </si>
  <si>
    <t>"podle výkresu a tabulky výztuže" pol. 40 - 51</t>
  </si>
  <si>
    <t>138,79</t>
  </si>
  <si>
    <t>70,86</t>
  </si>
  <si>
    <t>1819,43</t>
  </si>
  <si>
    <t>820,19</t>
  </si>
  <si>
    <t>2849,27*0,1</t>
  </si>
  <si>
    <t>3134,197/1000</t>
  </si>
  <si>
    <t>1952761854</t>
  </si>
  <si>
    <t>11.2+14.8</t>
  </si>
  <si>
    <t>"Celkem: "A37</t>
  </si>
  <si>
    <t>-713216146</t>
  </si>
  <si>
    <t>-1593846315</t>
  </si>
  <si>
    <t>""desková konstrukce mostu"</t>
  </si>
  <si>
    <t>2.66*5.61</t>
  </si>
  <si>
    <t>"Celkem: "A39</t>
  </si>
  <si>
    <t>919271314</t>
  </si>
  <si>
    <t>14.923</t>
  </si>
  <si>
    <t>"Celkem: "A40</t>
  </si>
  <si>
    <t>-1679292186</t>
  </si>
  <si>
    <t>341,42</t>
  </si>
  <si>
    <t>509,53</t>
  </si>
  <si>
    <t>295,09</t>
  </si>
  <si>
    <t>911,43</t>
  </si>
  <si>
    <t>2057,47*0,1</t>
  </si>
  <si>
    <t>2263,217/1000</t>
  </si>
  <si>
    <t>702154459</t>
  </si>
  <si>
    <t>A42</t>
  </si>
  <si>
    <t>6.5*6.1</t>
  </si>
  <si>
    <t>B42</t>
  </si>
  <si>
    <t>"Celkem: "A42</t>
  </si>
  <si>
    <t>-1269786665</t>
  </si>
  <si>
    <t>39.65</t>
  </si>
  <si>
    <t>-2091301954</t>
  </si>
  <si>
    <t>""boční stěny "</t>
  </si>
  <si>
    <t>(6.5+6.1)*0.4*2</t>
  </si>
  <si>
    <t>-1778915917</t>
  </si>
  <si>
    <t>10.08</t>
  </si>
  <si>
    <t>-556850057</t>
  </si>
  <si>
    <t>""schodiště - zídka vedle shodiště"</t>
  </si>
  <si>
    <t>0.1*0.35*5.5</t>
  </si>
  <si>
    <t>492563769</t>
  </si>
  <si>
    <t>A47</t>
  </si>
  <si>
    <t>0.35*5.5*2+0.35*0.1*2</t>
  </si>
  <si>
    <t>B47</t>
  </si>
  <si>
    <t>"Celkem: "A47</t>
  </si>
  <si>
    <t>1013907555</t>
  </si>
  <si>
    <t>A48</t>
  </si>
  <si>
    <t>3.92</t>
  </si>
  <si>
    <t>-474181955</t>
  </si>
  <si>
    <t>""revizní schodiště pro údržbu u rámové stojky směr Bohumín 12ks (0,4x0,17x0,75)"</t>
  </si>
  <si>
    <t xml:space="preserve">"délka schodiště bez podest"   12*0.4</t>
  </si>
  <si>
    <t>-26323843</t>
  </si>
  <si>
    <t>A50</t>
  </si>
  <si>
    <t>356796790</t>
  </si>
  <si>
    <t>0.75*4.8+0.1*5.5</t>
  </si>
  <si>
    <t>455854623</t>
  </si>
  <si>
    <t>Poznámka k položce:_x000d_
pod dlažbu z lomového kamene lože z betonu C25/30nXF3</t>
  </si>
  <si>
    <t>""u opěry 1, u křídla A"</t>
  </si>
  <si>
    <t xml:space="preserve"> 2.73+3.63*1.2*0.65</t>
  </si>
  <si>
    <t>""u opěry 1, u křídla B"</t>
  </si>
  <si>
    <t>3.58+0.85+5.22*1.2</t>
  </si>
  <si>
    <t>""u opěry 2, křídla C"</t>
  </si>
  <si>
    <t>2.73+3.15*1.2*0.65</t>
  </si>
  <si>
    <t>""u oúpěry 2, křídla D"</t>
  </si>
  <si>
    <t>0.95+14.32*1.2+10.83*1.2</t>
  </si>
  <si>
    <t>E52</t>
  </si>
  <si>
    <t>"Celkem: "A52+B52+C52+D52</t>
  </si>
  <si>
    <t>1687917113</t>
  </si>
  <si>
    <t>25.67+26.02</t>
  </si>
  <si>
    <t>"Celkem: "A53</t>
  </si>
  <si>
    <t>-937080585</t>
  </si>
  <si>
    <t>B54</t>
  </si>
  <si>
    <t>"Celkem: "A54</t>
  </si>
  <si>
    <t>1935960506</t>
  </si>
  <si>
    <t>2*1.95*5.5</t>
  </si>
  <si>
    <t>554642428</t>
  </si>
  <si>
    <t>2*3.0*5.5*0.3</t>
  </si>
  <si>
    <t>"Celkem: "A56</t>
  </si>
  <si>
    <t>538147732</t>
  </si>
  <si>
    <t>(0.75+0.81)*0.55</t>
  </si>
  <si>
    <t>461310212</t>
  </si>
  <si>
    <t xml:space="preserve">Patka z betonu prostého do rýhy nebo do bednění  s provedením dilatačních spár v osové vzdálenosti 2 m a jejich zalitím živičnou zálivkou z betonu se zvýšenými nároky na prostředí tř. C 25/30</t>
  </si>
  <si>
    <t>1055156138</t>
  </si>
  <si>
    <t>https://podminky.urs.cz/item/CS_URS_2021_01/461310212</t>
  </si>
  <si>
    <t xml:space="preserve">Poznámka k souboru cen:_x000d_
1. Ceny jsou určeny pro patky úprav podélného zpevnění. 2. V cenách jsou započteny i náklady na bednění a na zvětšení objemu betonu, způsobené nerovností dna a stěn výkopu. </t>
  </si>
  <si>
    <t>""ukončující betonový práh dlažby z LK"</t>
  </si>
  <si>
    <t>""před vtokem"</t>
  </si>
  <si>
    <t>(1.5*1.2+3.25+1.85*1.2)*0.5*1.0</t>
  </si>
  <si>
    <t>""za výtokem"</t>
  </si>
  <si>
    <t>(1.5*1.2+3.2+3.25*1.2)*0.5*1.0</t>
  </si>
  <si>
    <t>-1398279589</t>
  </si>
  <si>
    <t>Poznámka k položce:_x000d_
80-200 kg_x000d_
vč. urovnání líce</t>
  </si>
  <si>
    <t>""zához"</t>
  </si>
  <si>
    <t>(11.4+20.45*1.2)*0.35</t>
  </si>
  <si>
    <t>""pod mostem"</t>
  </si>
  <si>
    <t xml:space="preserve"> 4.66*7.1*0.35</t>
  </si>
  <si>
    <t>(10.43+26.35*1.2)*0.35</t>
  </si>
  <si>
    <t>D59</t>
  </si>
  <si>
    <t>"Celkem: "A59+B59+C59</t>
  </si>
  <si>
    <t>-66454101</t>
  </si>
  <si>
    <t xml:space="preserve">""kř A" </t>
  </si>
  <si>
    <t xml:space="preserve">  2.73+3.63*1.2*0.65</t>
  </si>
  <si>
    <t xml:space="preserve">" "kř  B"</t>
  </si>
  <si>
    <t>""kř C":</t>
  </si>
  <si>
    <t>""kř D"</t>
  </si>
  <si>
    <t>E60</t>
  </si>
  <si>
    <t>"Celkem: "A60+B60+C60+D60</t>
  </si>
  <si>
    <t>-135156796</t>
  </si>
  <si>
    <t>""silnice mimo most, z VV"</t>
  </si>
  <si>
    <t>107+23*(0.04+0.07+0.15+0.2*0.5)</t>
  </si>
  <si>
    <t>717662106</t>
  </si>
  <si>
    <t>""vozovka mimo most, z VV"</t>
  </si>
  <si>
    <t>107+23*(0.04+0.07+0.15*0.5)</t>
  </si>
  <si>
    <t>"Celkem: "A62</t>
  </si>
  <si>
    <t>-1571140475</t>
  </si>
  <si>
    <t>107+23*(0.04+0.07*0.5)</t>
  </si>
  <si>
    <t>"Celkem: "A63</t>
  </si>
  <si>
    <t>-1696932408</t>
  </si>
  <si>
    <t xml:space="preserve">""krajnice zpevněná štěrkodtí  š. 50cm"</t>
  </si>
  <si>
    <t xml:space="preserve">"vozovka mimo most , z VV"            23*0.5</t>
  </si>
  <si>
    <t>1794991275</t>
  </si>
  <si>
    <t>-97197147</t>
  </si>
  <si>
    <t>107+23*(0.04+0.07)</t>
  </si>
  <si>
    <t>"Celkem: "A66</t>
  </si>
  <si>
    <t>50757769</t>
  </si>
  <si>
    <t>107+23*0.04</t>
  </si>
  <si>
    <t>""na mostě, 2x"</t>
  </si>
  <si>
    <t>2*5.61*5.5</t>
  </si>
  <si>
    <t>"Celkem: "A67+B67</t>
  </si>
  <si>
    <t>-1633345781</t>
  </si>
  <si>
    <t>""vozovka mimo most"</t>
  </si>
  <si>
    <t>107+23*(0.04*0.5)</t>
  </si>
  <si>
    <t>"Celkem: "A68+B68</t>
  </si>
  <si>
    <t>-1063595242</t>
  </si>
  <si>
    <t>5.61*5.5</t>
  </si>
  <si>
    <t>"Celkem: "A69</t>
  </si>
  <si>
    <t>505683057</t>
  </si>
  <si>
    <t>26*1.1*2</t>
  </si>
  <si>
    <t>"Celkem: "A70</t>
  </si>
  <si>
    <t>1462739665</t>
  </si>
  <si>
    <t>84.75*0.1</t>
  </si>
  <si>
    <t xml:space="preserve">""spáry dilatační  v římse"</t>
  </si>
  <si>
    <t>0.8*0.5*2</t>
  </si>
  <si>
    <t>C91</t>
  </si>
  <si>
    <t>"Celkem: "A91+B91</t>
  </si>
  <si>
    <t>-102218265</t>
  </si>
  <si>
    <t>A92</t>
  </si>
  <si>
    <t>9.275</t>
  </si>
  <si>
    <t>"Celkem: "A92</t>
  </si>
  <si>
    <t>C92</t>
  </si>
  <si>
    <t>B92 * 0.0003"Koeficient množství</t>
  </si>
  <si>
    <t>-1882520767</t>
  </si>
  <si>
    <t>"Celkem: "A93+B93</t>
  </si>
  <si>
    <t>2063856064</t>
  </si>
  <si>
    <t>C94</t>
  </si>
  <si>
    <t>B94 * 0.00035"Koeficient množství</t>
  </si>
  <si>
    <t>899873136</t>
  </si>
  <si>
    <t>13.91*0.6*2+(1.2+1.7)*0.6*2</t>
  </si>
  <si>
    <t>14.1*0.6*2+(1.2+1.7)*0.6*2</t>
  </si>
  <si>
    <t>C95</t>
  </si>
  <si>
    <t>"Celkem: "A95+B95</t>
  </si>
  <si>
    <t>-47094886</t>
  </si>
  <si>
    <t>40.572</t>
  </si>
  <si>
    <t>C96</t>
  </si>
  <si>
    <t>B96 * 0.0017"Koeficient množství</t>
  </si>
  <si>
    <t>-257957584</t>
  </si>
  <si>
    <t>""na základu pod opěrou, 4 vrstvy</t>
  </si>
  <si>
    <t>0.6*7.2*2*4</t>
  </si>
  <si>
    <t>"Celkem: "A97</t>
  </si>
  <si>
    <t>1594185592</t>
  </si>
  <si>
    <t>34.56+33.953</t>
  </si>
  <si>
    <t>C98</t>
  </si>
  <si>
    <t>B98 * 1.15"Koeficient množství</t>
  </si>
  <si>
    <t>632902306</t>
  </si>
  <si>
    <t xml:space="preserve">""opěra 1    křídla A,B"</t>
  </si>
  <si>
    <t>2.27*(2.9+4.25+2*0.65)</t>
  </si>
  <si>
    <t xml:space="preserve">""opěra 2    křídla C,D"</t>
  </si>
  <si>
    <t>2.29*(2.9+2.25+2*0.65)</t>
  </si>
  <si>
    <t>C99</t>
  </si>
  <si>
    <t>"Celkem: "A99+B99</t>
  </si>
  <si>
    <t>-1905988208</t>
  </si>
  <si>
    <t>2*3.0*5.5</t>
  </si>
  <si>
    <t>356929570</t>
  </si>
  <si>
    <t>A101</t>
  </si>
  <si>
    <t>"Celkem: "A101</t>
  </si>
  <si>
    <t>C101</t>
  </si>
  <si>
    <t>B101 * 1.15"Koeficient množství</t>
  </si>
  <si>
    <t>1661702008</t>
  </si>
  <si>
    <t xml:space="preserve">""svislá izolace opěr 1,2    z geotextílie dvouvrstvá"</t>
  </si>
  <si>
    <t>A102</t>
  </si>
  <si>
    <t>33.953*2</t>
  </si>
  <si>
    <t>"Celkem: "A102+B102</t>
  </si>
  <si>
    <t>-1994021911</t>
  </si>
  <si>
    <t>88.192</t>
  </si>
  <si>
    <t>C103</t>
  </si>
  <si>
    <t>B103 * 1.05"Koeficient množství</t>
  </si>
  <si>
    <t>-413117647</t>
  </si>
  <si>
    <t>2*5.61</t>
  </si>
  <si>
    <t>BTX.40000007</t>
  </si>
  <si>
    <t>BITUBITAGIT PE V60 S35 (role/10m2)</t>
  </si>
  <si>
    <t>1863717660</t>
  </si>
  <si>
    <t>2*5.61*0.7</t>
  </si>
  <si>
    <t>B105 * 1.1"Koeficient množství</t>
  </si>
  <si>
    <t>-883539696</t>
  </si>
  <si>
    <t>-877231979</t>
  </si>
  <si>
    <t>-1751834478</t>
  </si>
  <si>
    <t>721772242</t>
  </si>
  <si>
    <t>2.0+3*2.5</t>
  </si>
  <si>
    <t>"Celkem: "A71</t>
  </si>
  <si>
    <t>-383028387</t>
  </si>
  <si>
    <t>141477433</t>
  </si>
  <si>
    <t>""kř. A"</t>
  </si>
  <si>
    <t>1.3+3.3+3.7*1.2</t>
  </si>
  <si>
    <t>""kř. B"</t>
  </si>
  <si>
    <t>1.3+3.3+3.2*1.2</t>
  </si>
  <si>
    <t>""kř. C"</t>
  </si>
  <si>
    <t>1.65+3.3+3.4*1.2+1.0</t>
  </si>
  <si>
    <t>"" kř. D"</t>
  </si>
  <si>
    <t>1.25+2.00</t>
  </si>
  <si>
    <t>"Celkem: "A73+B73+C73+D73</t>
  </si>
  <si>
    <t>1403826478</t>
  </si>
  <si>
    <t>30.76</t>
  </si>
  <si>
    <t>-397202242</t>
  </si>
  <si>
    <t>5.5*2</t>
  </si>
  <si>
    <t>C75</t>
  </si>
  <si>
    <t>"Celkem: "A75+B75</t>
  </si>
  <si>
    <t>255571759</t>
  </si>
  <si>
    <t>A76</t>
  </si>
  <si>
    <t>C76</t>
  </si>
  <si>
    <t>"Celkem: "A76+B76</t>
  </si>
  <si>
    <t>931992121</t>
  </si>
  <si>
    <t xml:space="preserve">Výplň dilatačních spár z polystyrenu  extrudovaného, tloušťky 20 mm</t>
  </si>
  <si>
    <t>-1770772472</t>
  </si>
  <si>
    <t>https://podminky.urs.cz/item/CS_URS_2021_01/931992121</t>
  </si>
  <si>
    <t>-951519511</t>
  </si>
  <si>
    <t>6.6*4</t>
  </si>
  <si>
    <t>7.7+7.2</t>
  </si>
  <si>
    <t xml:space="preserve">""křídla A,B  - vodorovnw, svisle"</t>
  </si>
  <si>
    <t>2.9+4.25</t>
  </si>
  <si>
    <t>1.95+1.8</t>
  </si>
  <si>
    <t>""křídla C,D - vodorovně, svisle"</t>
  </si>
  <si>
    <t>2.9+2.25</t>
  </si>
  <si>
    <t>1.8+2</t>
  </si>
  <si>
    <t xml:space="preserve">""rožšíření  základu pro křídla vodorovně"</t>
  </si>
  <si>
    <t>2.9+4.25+2.9+2.25</t>
  </si>
  <si>
    <t>5.65*2</t>
  </si>
  <si>
    <t>I78</t>
  </si>
  <si>
    <t>"Celkem: "A78+B78+C78+D78+E78+F78+G78+H78</t>
  </si>
  <si>
    <t>931994132</t>
  </si>
  <si>
    <t xml:space="preserve">Těsnění spáry betonové konstrukce pásy, profily, tmely  tmelem silikonovým spáry dilatační do 4,0 cm2</t>
  </si>
  <si>
    <t>-1087860515</t>
  </si>
  <si>
    <t>https://podminky.urs.cz/item/CS_URS_2021_01/931994132</t>
  </si>
  <si>
    <t>A79</t>
  </si>
  <si>
    <t>0.8*2</t>
  </si>
  <si>
    <t>B79</t>
  </si>
  <si>
    <t>"Celkem: "A79</t>
  </si>
  <si>
    <t>931994161</t>
  </si>
  <si>
    <t xml:space="preserve">Těsnění spáry betonové konstrukce pásy, profily, tmely  pásem izolačním těsnicím a polystyrenem spáry smrštitelné</t>
  </si>
  <si>
    <t>-161525502</t>
  </si>
  <si>
    <t>https://podminky.urs.cz/item/CS_URS_2021_01/931994161</t>
  </si>
  <si>
    <t>Poznámka k položce:_x000d_
separační vložka</t>
  </si>
  <si>
    <t>""vnitřní dilatační spára v římse"</t>
  </si>
  <si>
    <t>A80</t>
  </si>
  <si>
    <t>B80</t>
  </si>
  <si>
    <t>"Celkem: "A80</t>
  </si>
  <si>
    <t>935111211</t>
  </si>
  <si>
    <t>Osazení betonového příkopového žlabu s vyplněním a zatřením spár cementovou maltou s ložem tl. 100 mm z kameniva těženého nebo štěrkopísku z betonových příkopových tvárnic šířky přes 500 do 800 mm</t>
  </si>
  <si>
    <t>2075073146</t>
  </si>
  <si>
    <t>https://podminky.urs.cz/item/CS_URS_2021_01/935111211</t>
  </si>
  <si>
    <t>59227035</t>
  </si>
  <si>
    <t>žlab odvodňovací betonový 510x 650x157mm</t>
  </si>
  <si>
    <t>-1481018236</t>
  </si>
  <si>
    <t>-857453239</t>
  </si>
  <si>
    <t>"geodetické destičky s měřítkem"</t>
  </si>
  <si>
    <t>94403639</t>
  </si>
  <si>
    <t xml:space="preserve">""stávající most" </t>
  </si>
  <si>
    <t>A84</t>
  </si>
  <si>
    <t>5.0*4.3*0.25</t>
  </si>
  <si>
    <t>2*0.5*2.5*5.75</t>
  </si>
  <si>
    <t>"Celkem: "A84+B84</t>
  </si>
  <si>
    <t>-610304988</t>
  </si>
  <si>
    <t>1684720084</t>
  </si>
  <si>
    <t>901747803</t>
  </si>
  <si>
    <t>(5-1)*84.9</t>
  </si>
  <si>
    <t>"Celkem: "A87</t>
  </si>
  <si>
    <t>-2131220996</t>
  </si>
  <si>
    <t>1959430754</t>
  </si>
  <si>
    <t>965876412</t>
  </si>
  <si>
    <t>SSO 04 - ODVEDENÍ VNÍTŘNÍCH VOD</t>
  </si>
  <si>
    <t xml:space="preserve">SO-04.01 - Úprava PB přítoku Odry </t>
  </si>
  <si>
    <t>1225234150</t>
  </si>
  <si>
    <t>Poznámka k položce:_x000d_
Poznámka k položke:_x000d_
"viz. SO_04_01 příl .č.2 situace		_x000d_
"Celkem:	209m3</t>
  </si>
  <si>
    <t>124253101</t>
  </si>
  <si>
    <t>Vykopávky pro koryta vodotečí s přehozením výkopku na vzdálenost do 3 m nebo s naložením na dopravní prostředek v hornině tř. 3 do 1 000 m3</t>
  </si>
  <si>
    <t>-1208154480</t>
  </si>
  <si>
    <t>https://podminky.urs.cz/item/CS_URS_2021_01/124253101</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</si>
  <si>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</si>
  <si>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Poznámka k položce:_x000d_
Poznámka k položke:_x000d_
Výkop nového koryta SO - 04.01.01 3.8m2x48 m=184_x000d_
Výkop pro opevnění SO - 04.01.01 0.28m2x28 m	=7,84_x000d_
prohloubení koryta SO -04.01.2 - kubatúrový list	=82,3_x000d_
"viz. SO_04_01 příl .č.2, 5, 6, kubatúrový lit		_x000d_
"Celkem:	275m3</t>
  </si>
  <si>
    <t>211014237</t>
  </si>
  <si>
    <t>Poznámka k položce:_x000d_
Poznámka k položke:_x000d_
330+(320x0.15)		_x000d_
"Celkem:		378</t>
  </si>
  <si>
    <t>662132879</t>
  </si>
  <si>
    <t>935308569</t>
  </si>
  <si>
    <t>Poznámka k položce:_x000d_
Poznámka k položke:_x000d_
 (5.5m2x60m)		_x000d_
"viz. SO_04_01 příl .č.2, 5		_x000d_
"Celkem:		330</t>
  </si>
  <si>
    <t>-734780949</t>
  </si>
  <si>
    <t>Poznámka k položce:_x000d_
Poznámka k položke:_x000d_
Uchazeč si v ceně započte náklady na jím preferovanou skládku zemin a skládkových, nehledě na skutečnou vzdálenost skládky od místa nakládky._x000d_
(209+275)-(330+(320x0.15)		_x000d_
"Celkem:		106</t>
  </si>
  <si>
    <t>-738764895</t>
  </si>
  <si>
    <t>1853454817</t>
  </si>
  <si>
    <t>-506291686</t>
  </si>
  <si>
    <t>Poznámka k položce:_x000d_
Poznámka k položke:_x000d_
(2.3mx+49m)+(2.3mx51m)+(3.7mx28m)		_x000d_
"viz. SO_04_01 příl .č.2, 5		_x000d_
"Celkem:		320</t>
  </si>
  <si>
    <t>-669772695</t>
  </si>
  <si>
    <t>-280938518</t>
  </si>
  <si>
    <t>1919052242</t>
  </si>
  <si>
    <t>Poznámka k položce:_x000d_
Poznámka k položke:_x000d_
 (2.7mx49)+(2.7mx21m)+(4.1mx28m)		_x000d_
"viz. SO_04_01 příl .č.2, 5		_x000d_
"Celkem:		300</t>
  </si>
  <si>
    <t>-1720492026</t>
  </si>
  <si>
    <t>Poznámka k položce:_x000d_
Poznámka k položke:_x000d_
6.6x28 m		_x000d_
"viz. SO_04_01 příl .č.5		_x000d_
"Celkem:		190</t>
  </si>
  <si>
    <t>-2016417978</t>
  </si>
  <si>
    <t>461211711</t>
  </si>
  <si>
    <t>Patka z lomového kamene lomařsky upraveného pro dlažbu zděná na sucho bez výplně spár</t>
  </si>
  <si>
    <t>-1845852660</t>
  </si>
  <si>
    <t>https://podminky.urs.cz/item/CS_URS_2021_01/461211711</t>
  </si>
  <si>
    <t xml:space="preserve">Poznámka k souboru cen:_x000d_
1. Ceny lze použít i pro patky, které podpírají pohoz, vegetační, popř. jiné opevnění svahu. 2. Ceny neplatí pro zřízení záhozových patek z lomového kamene. Tyto se oceňují cenami souboru cen 462 51-11 Zához z lomového kamene. 3. V cenách jsou započteny i náklady na úpravu povrchu viditelných ploch patky. 4. Objem se stanoví v m3 konstrukce patky. </t>
  </si>
  <si>
    <t>Poznámka k položce:_x000d_
Poznámka k položke:_x000d_
1.3m2x28 plus ukončení		_x000d_
"viz. SO_04_01 příl .č.5		_x000d_
"Celkem:		45</t>
  </si>
  <si>
    <t>-1018390840</t>
  </si>
  <si>
    <t>Poznámka k položce:_x000d_
Poznámka k položke:_x000d_
1.5m2x28		_x000d_
"viz. SO_04_01 příl .č.5		_x000d_
"Celkem:		41</t>
  </si>
  <si>
    <t>464531112</t>
  </si>
  <si>
    <t>Pohoz dna nebo svahů jakékoliv tloušťky z hrubého drceného kameniva, z terénu, frakce 63 - 125 mm</t>
  </si>
  <si>
    <t>967387758</t>
  </si>
  <si>
    <t>https://podminky.urs.cz/item/CS_URS_2021_01/464531112</t>
  </si>
  <si>
    <t>Poznámka k položce:_x000d_
Poznámka k položke:_x000d_
2mx51m		_x000d_
"viz. SO_04_01 příl .č.5		_x000d_
"Celkem:		17</t>
  </si>
  <si>
    <t>891492421</t>
  </si>
  <si>
    <t>Montáž + demontáž puvodní vodovodních armatur na potrubí koncových klapek PE-HD na kolmou stěnu DN 1000.</t>
  </si>
  <si>
    <t>-872975418</t>
  </si>
  <si>
    <t>https://podminky.urs.cz/item/CS_URS_2021_01/891492421</t>
  </si>
  <si>
    <t>Poznámka k položce:_x000d_
Poznámka k položke:_x000d_
"viz. SO_04_01.02 příl .č.4		_x000d_
"Celkem:		1</t>
  </si>
  <si>
    <t>42285017</t>
  </si>
  <si>
    <t xml:space="preserve">klapkový uzávěr vodovodní samouzavírací  DN 1000  s tesností do 0,6bar</t>
  </si>
  <si>
    <t>-1558803869</t>
  </si>
  <si>
    <t>985311115</t>
  </si>
  <si>
    <t>Reprofilace betonu sanačními maltami na cementové bázi ručně stěn, tloušťky přes 40 do 50 mm</t>
  </si>
  <si>
    <t>1823571588</t>
  </si>
  <si>
    <t>https://podminky.urs.cz/item/CS_URS_2021_01/985311115</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</si>
  <si>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</si>
  <si>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Poznámka k položce:_x000d_
Poznámka k položke:_x000d_
 odečteno z výkresu 8x2.4 m		_x000d_
"viz.VV_SO_04_01.02 příl č.4		_x000d_
"Celkem:		20</t>
  </si>
  <si>
    <t>-1306358807</t>
  </si>
  <si>
    <t>-1779992818</t>
  </si>
  <si>
    <t>SO-04.02 - Terénní úpravy v prostoru rozlivu</t>
  </si>
  <si>
    <t>-1045308878</t>
  </si>
  <si>
    <t>Poznámka k položce:_x000d_
Poznámka k položke:_x000d_
400m2x0.3m=120_x000d_
"viz. VÝKAZ VÝMĚR SO 04.2		_x000d_
"Celkem:	120</t>
  </si>
  <si>
    <t>-221004807</t>
  </si>
  <si>
    <t>Poznámka k položce:_x000d_
Poznámka k položke:_x000d_
Základová patka oplocení 8ks</t>
  </si>
  <si>
    <t>465244064</t>
  </si>
  <si>
    <t>Poznámka k položce:_x000d_
Poznámka k položke:_x000d_
0,7m2x78,5m + 0,6m2 x 48,90 m + 0,7m2 x 19,60m =100_x000d_
"viz. VÝKAZ VÝMĚR SO 04.2		_x000d_
"Celkem:	100</t>
  </si>
  <si>
    <t>zemina vhodná do hrází , včetně dovozu a natěžení</t>
  </si>
  <si>
    <t>819027190</t>
  </si>
  <si>
    <t>689269275</t>
  </si>
  <si>
    <t>Poznámka k položce:_x000d_
Poznámka k položke:_x000d_
0,1 m - 2,9m x 78,50m + 2,5m x 48,9m + 2,7m x 19,60m =410_x000d_
"viz. VÝKAZ VÝMĚR SO 04.2		_x000d_
"Celkem:	410</t>
  </si>
  <si>
    <t>-108539043</t>
  </si>
  <si>
    <t>Poznámka k položce:_x000d_
Poznámka k položke:_x000d_
0,1 m - 2,9m x 78,50m + 2,5m x 48,9m + 2,7m x 19,60m =410_x000d_
"viz. VÝKAZ VÝMĚR SO 04.2		_x000d_
"Celkem:	410m2</t>
  </si>
  <si>
    <t>58282692</t>
  </si>
  <si>
    <t>-1116740000</t>
  </si>
  <si>
    <t>Poznámka k položce:_x000d_
Poznámka k položke:_x000d_
"viz. VÝKAZ VÝMĚR SO 04.2		_x000d_
"Celkem:	170</t>
  </si>
  <si>
    <t>370371799</t>
  </si>
  <si>
    <t>198544073</t>
  </si>
  <si>
    <t>-371796697</t>
  </si>
  <si>
    <t>348401130</t>
  </si>
  <si>
    <t>-634045191</t>
  </si>
  <si>
    <t>https://podminky.urs.cz/item/CS_URS_2021_01/348401130</t>
  </si>
  <si>
    <t xml:space="preserve">Poznámka k souboru cen:_x000d_
1. V cenách nejsou započteny náklady na dodávku pletiva a drátů, tyto se oceňují ve specifikaci. </t>
  </si>
  <si>
    <t>Poznámka k položce:_x000d_
Poznámka k položke:_x000d_
"viz. VÝKAZ VÝMĚR SO 04.2		_x000d_
"Celkem:	13</t>
  </si>
  <si>
    <t>-1403278622</t>
  </si>
  <si>
    <t>-939213685</t>
  </si>
  <si>
    <t xml:space="preserve">Bourání plotů výšky do 250 cm, s uložením hmot na skládku na vzdálenost do 20 m nebo s uložením na dopravní prostředek tyčkových, laťkových, prkenných, z drátěného pletiva nebo z plechu,  , vč. likvidace odpadu</t>
  </si>
  <si>
    <t>-437834926</t>
  </si>
  <si>
    <t>Poznámka k položce:_x000d_
Poznámka k položke:_x000d_
"viz. VÝKAZ VÝMĚR SO 04.2		_x000d_
"Celkem:		37</t>
  </si>
  <si>
    <t>1096132778</t>
  </si>
  <si>
    <t>970216527</t>
  </si>
  <si>
    <t>SSO 05 - KÁCENÍ A NÁHRADNÍ VÝSADBA</t>
  </si>
  <si>
    <t>111209111</t>
  </si>
  <si>
    <t xml:space="preserve">Spálení proutí, klestu z prořezávek a odstraněných křovin  pro jakoukoliv dřevinu</t>
  </si>
  <si>
    <t>-1942996455</t>
  </si>
  <si>
    <t>https://podminky.urs.cz/item/CS_URS_2021_01/111209111</t>
  </si>
  <si>
    <t>111212362</t>
  </si>
  <si>
    <t>Odstranění nevhodných dřevin průměru kmene do 100 mm výšky přes 1 m s odstraněním pařezu přes 500 m2 na svahu přes 1:5 do 1:2</t>
  </si>
  <si>
    <t>514182688</t>
  </si>
  <si>
    <t>https://podminky.urs.cz/item/CS_URS_2021_01/111212362</t>
  </si>
  <si>
    <t xml:space="preserve">Poznámka k souboru cen:_x000d_
1. V cenách jsou započteny i náklady na odklizení vytěžené dřevní hmoty na vzdálenost do 50 m, se složením na hromady nebo s naložením na dopravní prostředek a případnou úpravu terénu se zhutněním po odstranění dřevin. 2. V cenách nejsou započteny náklady na uložení shrabu na skládku. 3. Ceny jsou určeny pouze pro pěstební zásahy a rekonstrukce v sadovnických a krajinářských úpravách. 4. Ceny nelze použít: a) pro úplnou likvidaci porostu při přípravě staveniště apod.; tyto práce se oceňují cenami katalogu 800-1 Zemní práce, b) pro odstranění kořenových výmladků; tyto práce se oceňují individuálně, c) -2211 až -2224 pro jednoleté semenáče dřevin, náletů v bylinném stavu; tyto práce se oceňují cenami souborů cen 185 80-42 Vypletí nebo 183 41-13 Odplevelení výsadeb. 5. Průměr kmene stromů nebo keřů se měří 0,15 m nad terénem. 6. Množství jednotek se stanoví samostatně za keřovou skupinu v m2 souvislé plochy rovné součtu půdorysných ploch omezených obalovými křivkami korun jednotlivých stromů a keřů, jejichž koruny se půdorysně překrývají. Jestliže by byl zmíněný součet ploch větší než půdorysná plocha staveniště (upravované plochy), uvažuje se pouze tato plocha. 7. V cenách o sklonu svahu přes 1:1 jsou uvažovány podmínky pro svahy běžně schůdné; bez použití lezeckých technik. V případě použití lezeckých technik se tyto náklady oceňují individuálně. </t>
  </si>
  <si>
    <t>Poznámka k položce:_x000d_
viz. aktualizace inventarizace dřevin_x000d_
zapojené porosty, plochy</t>
  </si>
  <si>
    <t>15906</t>
  </si>
  <si>
    <t>111251111R</t>
  </si>
  <si>
    <t>Drcení ořezaných větví strojně - (štěpkování) s naložením na dopravní prostředek a odvozem drtě do 20 km a se složením o průměru větví do 100 mm</t>
  </si>
  <si>
    <t>-1226377295</t>
  </si>
  <si>
    <t xml:space="preserve">Poznámka k souboru cen:_x000d_
1. V cenách nejsou započteny náklady na uložení drti na skládku. 2. Měří se objem nadrcené hmoty. </t>
  </si>
  <si>
    <t xml:space="preserve">Poznámka k položce:_x000d_
asanované stromy * 0,5m3_x000d_
kácené stromy do d0,5 m * 0,5 m3_x000d_
kácené stromy od d0,5 m do d1,0 m * 1,0 m3_x000d_
kácené stromy nad d1,0 m * 1,5 m3_x000d_
</t>
  </si>
  <si>
    <t>82*0,5</t>
  </si>
  <si>
    <t>(310+71+86+61)*0,5</t>
  </si>
  <si>
    <t>(47+37+34+17+12)*1,0</t>
  </si>
  <si>
    <t>(8+4+7+4+2+10)*1,5</t>
  </si>
  <si>
    <t>112151111</t>
  </si>
  <si>
    <t>Pokácení stromu směrové v celku s odřezáním kmene a s odvětvením průměru kmene přes 100 do 200 mm</t>
  </si>
  <si>
    <t>-1430849685</t>
  </si>
  <si>
    <t>https://podminky.urs.cz/item/CS_URS_2021_01/112151111</t>
  </si>
  <si>
    <t xml:space="preserve">Poznámka k souboru cen:_x000d_
1. V cenách jsou započteny i náklady na odklizení částí kmene a větví na vzdálenost do 20 m se složením na hromady nebo naložením na dopravní prostředek. 2. V cenách nejsou započteny náklady na: a) odkornění kmenů, tyto práce se oceňují individuálně, b) odvoz ani uložení na skládku, c) odstranění pařezu. 3. Ceny jsou určeny pouze pro pěstební zásahy a rekonstrukce v sadovnických a krajinářských úpravách.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Stromy o průměru kmene na řezné ploše větší než 1500 mm se oceňují individuálně. </t>
  </si>
  <si>
    <t>Poznámka k položce:_x000d_
viz inventarizace dřevin</t>
  </si>
  <si>
    <t>757-374-73</t>
  </si>
  <si>
    <t>112151112</t>
  </si>
  <si>
    <t>Pokácení stromu směrové v celku s odřezáním kmene a s odvětvením průměru kmene přes 200 do 300 mm</t>
  </si>
  <si>
    <t>-905925231</t>
  </si>
  <si>
    <t>https://podminky.urs.cz/item/CS_URS_2021_01/112151112</t>
  </si>
  <si>
    <t>žádost č. 1</t>
  </si>
  <si>
    <t>12+15-4</t>
  </si>
  <si>
    <t>žádost č. 2</t>
  </si>
  <si>
    <t>112151113</t>
  </si>
  <si>
    <t>Pokácení stromu směrové v celku s odřezáním kmene a s odvětvením průměru kmene přes 300 do 400 mm</t>
  </si>
  <si>
    <t>1773907941</t>
  </si>
  <si>
    <t>https://podminky.urs.cz/item/CS_URS_2021_01/112151113</t>
  </si>
  <si>
    <t>21+13-1</t>
  </si>
  <si>
    <t>112151114</t>
  </si>
  <si>
    <t>Pokácení stromu směrové v celku s odřezáním kmene a s odvětvením průměru kmene přes 400 do 500 mm</t>
  </si>
  <si>
    <t>1545867150</t>
  </si>
  <si>
    <t>https://podminky.urs.cz/item/CS_URS_2021_01/112151114</t>
  </si>
  <si>
    <t>11+3</t>
  </si>
  <si>
    <t>112151115</t>
  </si>
  <si>
    <t>Pokácení stromu směrové v celku s odřezáním kmene a s odvětvením průměru kmene přes 500 do 600 mm</t>
  </si>
  <si>
    <t>1619958940</t>
  </si>
  <si>
    <t>https://podminky.urs.cz/item/CS_URS_2021_01/112151115</t>
  </si>
  <si>
    <t>5+1</t>
  </si>
  <si>
    <t>112151116</t>
  </si>
  <si>
    <t>Pokácení stromu směrové v celku s odřezáním kmene a s odvětvením průměru kmene přes 600 do 700 mm</t>
  </si>
  <si>
    <t>746205419</t>
  </si>
  <si>
    <t>https://podminky.urs.cz/item/CS_URS_2021_01/112151116</t>
  </si>
  <si>
    <t>112151117</t>
  </si>
  <si>
    <t>Pokácení stromu směrové v celku s odřezáním kmene a s odvětvením průměru kmene přes 700 do 800 mm</t>
  </si>
  <si>
    <t>622977637</t>
  </si>
  <si>
    <t>https://podminky.urs.cz/item/CS_URS_2021_01/112151117</t>
  </si>
  <si>
    <t>9+1-2</t>
  </si>
  <si>
    <t>112151118</t>
  </si>
  <si>
    <t>Pokácení stromu směrové v celku s odřezáním kmene a s odvětvením průměru kmene přes 800 do 900 mm</t>
  </si>
  <si>
    <t>1232359765</t>
  </si>
  <si>
    <t>https://podminky.urs.cz/item/CS_URS_2021_01/112151118</t>
  </si>
  <si>
    <t>2-1</t>
  </si>
  <si>
    <t>112151119</t>
  </si>
  <si>
    <t>Pokácení stromu směrové v celku s odřezáním kmene a s odvětvením průměru kmene přes 900 do 1000 mm</t>
  </si>
  <si>
    <t>-980913606</t>
  </si>
  <si>
    <t>https://podminky.urs.cz/item/CS_URS_2021_01/112151119</t>
  </si>
  <si>
    <t>112151120</t>
  </si>
  <si>
    <t>Pokácení stromu směrové v celku s odřezáním kmene a s odvětvením průměru kmene přes 1000 do 1100 mm</t>
  </si>
  <si>
    <t>-2123600214</t>
  </si>
  <si>
    <t>https://podminky.urs.cz/item/CS_URS_2021_01/112151120</t>
  </si>
  <si>
    <t>1-1</t>
  </si>
  <si>
    <t>112151121</t>
  </si>
  <si>
    <t>Pokácení stromu směrové v celku s odřezáním kmene a s odvětvením průměru kmene přes 1100 do 1200 mm</t>
  </si>
  <si>
    <t>1218369736</t>
  </si>
  <si>
    <t>https://podminky.urs.cz/item/CS_URS_2021_01/112151121</t>
  </si>
  <si>
    <t>112151122</t>
  </si>
  <si>
    <t>Pokácení stromu směrové v celku s odřezáním kmene a s odvětvením průměru kmene přes 1200 do 1300 mm</t>
  </si>
  <si>
    <t>-264297269</t>
  </si>
  <si>
    <t>https://podminky.urs.cz/item/CS_URS_2021_01/112151122</t>
  </si>
  <si>
    <t>112151123</t>
  </si>
  <si>
    <t>Pokácení stromu směrové v celku s odřezáním kmene a s odvětvením průměru kmene přes 1300 do 1400 mm</t>
  </si>
  <si>
    <t>-88760740</t>
  </si>
  <si>
    <t>https://podminky.urs.cz/item/CS_URS_2021_01/112151123</t>
  </si>
  <si>
    <t>112151124</t>
  </si>
  <si>
    <t>Pokácení stromu směrové v celku s odřezáním kmene a s odvětvením průměru kmene přes 1400 do 1500 mm</t>
  </si>
  <si>
    <t>948931986</t>
  </si>
  <si>
    <t>https://podminky.urs.cz/item/CS_URS_2021_01/112151124</t>
  </si>
  <si>
    <t>112151125R</t>
  </si>
  <si>
    <t>659089904</t>
  </si>
  <si>
    <t>1+2</t>
  </si>
  <si>
    <t>112151513</t>
  </si>
  <si>
    <t>Řez a průklest stromů pomocí mobilní plošiny výšky stromu přes 15 do 20 m</t>
  </si>
  <si>
    <t>-114334434</t>
  </si>
  <si>
    <t>https://podminky.urs.cz/item/CS_URS_2021_01/112151513</t>
  </si>
  <si>
    <t xml:space="preserve">Poznámka k souboru cen:_x000d_
1. V cenách jsou započteny i náklady na: a) zabezpečující opatření před padajícími větvemi, b) odklizení částí větví na vzdálenost do 20 m se složením na hromady nebo naložením na dopravní prostředek. 2. V cenách nejsou započteny náklady na odvoz ani složení na skládku. </t>
  </si>
  <si>
    <t>Poznámka k položce:_x000d_
arboristické ošetření stromů odborníkem</t>
  </si>
  <si>
    <t>SO 08</t>
  </si>
  <si>
    <t>112201111</t>
  </si>
  <si>
    <t>Odstranění pařezu v rovině nebo na svahu do 1:5 o průměru pařezu na řezné ploše do 200 mm</t>
  </si>
  <si>
    <t>-1619164811</t>
  </si>
  <si>
    <t>https://podminky.urs.cz/item/CS_URS_2021_01/112201111</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</si>
  <si>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</si>
  <si>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Poznámka k položce:_x000d_
frézování</t>
  </si>
  <si>
    <t>310</t>
  </si>
  <si>
    <t>112201112</t>
  </si>
  <si>
    <t>Odstranění pařezu v rovině nebo na svahu do 1:5 o průměru pařezu na řezné ploše přes 200 do 300 mm</t>
  </si>
  <si>
    <t>1042231221</t>
  </si>
  <si>
    <t>https://podminky.urs.cz/item/CS_URS_2021_01/112201112</t>
  </si>
  <si>
    <t>112201113</t>
  </si>
  <si>
    <t>Odstranění pařezu v rovině nebo na svahu do 1:5 o průměru pařezu na řezné ploše přes 300 do 400 mm</t>
  </si>
  <si>
    <t>-1820584369</t>
  </si>
  <si>
    <t>https://podminky.urs.cz/item/CS_URS_2021_01/112201113</t>
  </si>
  <si>
    <t>112201114</t>
  </si>
  <si>
    <t>Odstranění pařezu v rovině nebo na svahu do 1:5 o průměru pařezu na řezné ploše přes 400 do 500 mm</t>
  </si>
  <si>
    <t>-970365032</t>
  </si>
  <si>
    <t>https://podminky.urs.cz/item/CS_URS_2021_01/112201114</t>
  </si>
  <si>
    <t>112201115</t>
  </si>
  <si>
    <t>Odstranění pařezu v rovině nebo na svahu do 1:5 o průměru pařezu na řezné ploše přes 500 do 600 mm</t>
  </si>
  <si>
    <t>-1188251638</t>
  </si>
  <si>
    <t>https://podminky.urs.cz/item/CS_URS_2021_01/112201115</t>
  </si>
  <si>
    <t>112201116</t>
  </si>
  <si>
    <t>Odstranění pařezu v rovině nebo na svahu do 1:5 o průměru pařezu na řezné ploše přes 600 do 700 mm</t>
  </si>
  <si>
    <t>-1958795723</t>
  </si>
  <si>
    <t>https://podminky.urs.cz/item/CS_URS_2021_01/112201116</t>
  </si>
  <si>
    <t>112201117</t>
  </si>
  <si>
    <t>Odstranění pařezu v rovině nebo na svahu do 1:5 o průměru pařezu na řezné ploše přes 700 do 800 mm</t>
  </si>
  <si>
    <t>1123295557</t>
  </si>
  <si>
    <t>https://podminky.urs.cz/item/CS_URS_2021_01/112201117</t>
  </si>
  <si>
    <t>112201118</t>
  </si>
  <si>
    <t>Odstranění pařezu v rovině nebo na svahu do 1:5 o průměru pařezu na řezné ploše přes 800 do 900 mm</t>
  </si>
  <si>
    <t>-167785556</t>
  </si>
  <si>
    <t>https://podminky.urs.cz/item/CS_URS_2021_01/112201118</t>
  </si>
  <si>
    <t>112201119</t>
  </si>
  <si>
    <t>Odstranění pařezu v rovině nebo na svahu do 1:5 o průměru pařezu na řezné ploše přes 900 do 1000 mm</t>
  </si>
  <si>
    <t>778815749</t>
  </si>
  <si>
    <t>https://podminky.urs.cz/item/CS_URS_2021_01/112201119</t>
  </si>
  <si>
    <t>112201120</t>
  </si>
  <si>
    <t>Odstranění pařezu v rovině nebo na svahu do 1:5 o průměru pařezu na řezné ploše přes 1000 do 1100 mm</t>
  </si>
  <si>
    <t>758512267</t>
  </si>
  <si>
    <t>https://podminky.urs.cz/item/CS_URS_2021_01/112201120</t>
  </si>
  <si>
    <t>112201121</t>
  </si>
  <si>
    <t>Odstranění pařezu v rovině nebo na svahu do 1:5 o průměru pařezu na řezné ploše přes 1100 do 1200 mm</t>
  </si>
  <si>
    <t>-34526450</t>
  </si>
  <si>
    <t>https://podminky.urs.cz/item/CS_URS_2021_01/112201121</t>
  </si>
  <si>
    <t>112201122</t>
  </si>
  <si>
    <t>Odstranění pařezu v rovině nebo na svahu do 1:5 o průměru pařezu na řezné ploše přes 1200 do 1300 mm</t>
  </si>
  <si>
    <t>260252772</t>
  </si>
  <si>
    <t>https://podminky.urs.cz/item/CS_URS_2021_01/112201122</t>
  </si>
  <si>
    <t>112201123</t>
  </si>
  <si>
    <t>Odstranění pařezu v rovině nebo na svahu do 1:5 o průměru pařezu na řezné ploše přes 1300 do 1400 mm</t>
  </si>
  <si>
    <t>771791385</t>
  </si>
  <si>
    <t>https://podminky.urs.cz/item/CS_URS_2021_01/112201123</t>
  </si>
  <si>
    <t>112201124</t>
  </si>
  <si>
    <t>Odstranění pařezu v rovině nebo na svahu do 1:5 o průměru pařezu na řezné ploše přes 1400 do 1500 mm</t>
  </si>
  <si>
    <t>707851535</t>
  </si>
  <si>
    <t>https://podminky.urs.cz/item/CS_URS_2021_01/112201124</t>
  </si>
  <si>
    <t>112201125R</t>
  </si>
  <si>
    <t>1474454466</t>
  </si>
  <si>
    <t>162201411</t>
  </si>
  <si>
    <t>Vodorovné přemístění větví, kmenů nebo pařezů s naložením, složením a dopravou do 1000 m kmenů stromů listnatých, průměru přes 100 do 300 mm</t>
  </si>
  <si>
    <t>855826132</t>
  </si>
  <si>
    <t>https://podminky.urs.cz/item/CS_URS_2021_01/162201411</t>
  </si>
  <si>
    <t xml:space="preserve">Poznámka k souboru cen:_x000d_
1. Průměr kmene i pařezu se měří v místě řezu. 2. Měrná jednotka kus je 1 strom. </t>
  </si>
  <si>
    <t>310+67</t>
  </si>
  <si>
    <t>162201412</t>
  </si>
  <si>
    <t>Vodorovné přemístění větví, kmenů nebo pařezů s naložením, složením a dopravou do 1000 m kmenů stromů listnatých, průměru přes 300 do 500 mm</t>
  </si>
  <si>
    <t>-1955327170</t>
  </si>
  <si>
    <t>https://podminky.urs.cz/item/CS_URS_2021_01/162201412</t>
  </si>
  <si>
    <t>86+61</t>
  </si>
  <si>
    <t>162201413</t>
  </si>
  <si>
    <t>Vodorovné přemístění větví, kmenů nebo pařezů s naložením, složením a dopravou do 1000 m kmenů stromů listnatých, průměru přes 500 do 700 mm</t>
  </si>
  <si>
    <t>1840663285</t>
  </si>
  <si>
    <t>https://podminky.urs.cz/item/CS_URS_2021_01/162201413</t>
  </si>
  <si>
    <t>47+37</t>
  </si>
  <si>
    <t>162201414</t>
  </si>
  <si>
    <t>Vodorovné přemístění větví, kmenů nebo pařezů s naložením, složením a dopravou do 1000 m kmenů stromů listnatých, průměru přes 700 do 900 mm</t>
  </si>
  <si>
    <t>-847106583</t>
  </si>
  <si>
    <t>https://podminky.urs.cz/item/CS_URS_2021_01/162201414</t>
  </si>
  <si>
    <t>32+16</t>
  </si>
  <si>
    <t>162201510</t>
  </si>
  <si>
    <t>Vodorovné přemístění větví, kmenů nebo pařezů s naložením, složením a dopravou do 1000 m kmenů stromů listnatých, průměru přes 900 do 1100 mm</t>
  </si>
  <si>
    <t>-1100179877</t>
  </si>
  <si>
    <t>https://podminky.urs.cz/item/CS_URS_2021_01/162201510</t>
  </si>
  <si>
    <t>12+7</t>
  </si>
  <si>
    <t>162201511</t>
  </si>
  <si>
    <t>Vodorovné přemístění větví, kmenů nebo pařezů s naložením, složením a dopravou do 1000 m kmenů stromů listnatých, průměru přes 1100 do 1300 mm</t>
  </si>
  <si>
    <t>-1723168175</t>
  </si>
  <si>
    <t>https://podminky.urs.cz/item/CS_URS_2021_01/162201511</t>
  </si>
  <si>
    <t>4+7</t>
  </si>
  <si>
    <t>162201512</t>
  </si>
  <si>
    <t>Vodorovné přemístění větví, kmenů nebo pařezů s naložením, složením a dopravou do 1000 m kmenů stromů listnatých, průměru přes 1300 do 1500 mm</t>
  </si>
  <si>
    <t>-1247191825</t>
  </si>
  <si>
    <t>https://podminky.urs.cz/item/CS_URS_2021_01/162201512</t>
  </si>
  <si>
    <t>3+1</t>
  </si>
  <si>
    <t>162201513R</t>
  </si>
  <si>
    <t>1351429567</t>
  </si>
  <si>
    <t>183101215</t>
  </si>
  <si>
    <t>Hloubení jamek pro vysazování rostlin v zemině tř.1 až 4 s výměnou půdy z 50% v rovině nebo na svahu do 1:5, objemu přes 0,125 do 0,40 m3</t>
  </si>
  <si>
    <t>834886683</t>
  </si>
  <si>
    <t>https://podminky.urs.cz/item/CS_URS_2021_01/183101215</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</si>
  <si>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</si>
  <si>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Poznámka k položce:_x000d_
pro dřeviny o velikosti balu min. 0,5x0,5x0,5m</t>
  </si>
  <si>
    <t>442+71</t>
  </si>
  <si>
    <t>10371500R</t>
  </si>
  <si>
    <t>substrát pro trávníky VL</t>
  </si>
  <si>
    <t>2002985760</t>
  </si>
  <si>
    <t>513*0,2 'Přepočtené koeficientem množství</t>
  </si>
  <si>
    <t>184102115</t>
  </si>
  <si>
    <t xml:space="preserve">Výsadba dřeviny s balem do předem vyhloubené jamky se zalitím  v rovině nebo na svahu do 1:5, při průměru balu přes 500 do 600 mm</t>
  </si>
  <si>
    <t>-2089671344</t>
  </si>
  <si>
    <t>https://podminky.urs.cz/item/CS_URS_2021_01/184102115</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</si>
  <si>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</si>
  <si>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Poznámka k položce:_x000d_
Sazenice sázených stromů budou se zemním balem nebo v kontejnerech, dřeviny budou ve_x000d_
velikosti min. 100 - 140 cm (dané výškou dřeviny). Sadební materiál bude dodán ze školek s podobnými klimatickými podmínkami a pěstitelem bude garantován dodaný druh. Všechny_x000d_
výpěstky budou odpovídat jakosti 1 .třídy ON 46 4920.</t>
  </si>
  <si>
    <t>442</t>
  </si>
  <si>
    <t>02650461R</t>
  </si>
  <si>
    <t>Dub letní /Quercus robur/ 150-200cm</t>
  </si>
  <si>
    <t>-474568906</t>
  </si>
  <si>
    <t>75+20</t>
  </si>
  <si>
    <t>02650442R</t>
  </si>
  <si>
    <t>Habr obecný /Carpinus betulus/ 80-125cm</t>
  </si>
  <si>
    <t>515378232</t>
  </si>
  <si>
    <t>75+15</t>
  </si>
  <si>
    <t>02650300R</t>
  </si>
  <si>
    <t>Javor mléč /Acer platanoides/ 20-50cm</t>
  </si>
  <si>
    <t>-1839999508</t>
  </si>
  <si>
    <t>65+15</t>
  </si>
  <si>
    <t>02650301R</t>
  </si>
  <si>
    <t>Jeřáb ptačí /Sorbus aucuparia/ 150-200cm</t>
  </si>
  <si>
    <t>-947100665</t>
  </si>
  <si>
    <t>02650430R</t>
  </si>
  <si>
    <t>Bříza bělokorá /Betula pendula/ 150-200cm</t>
  </si>
  <si>
    <t>-898522483</t>
  </si>
  <si>
    <t>184102116</t>
  </si>
  <si>
    <t xml:space="preserve">Výsadba dřeviny s balem do předem vyhloubené jamky se zalitím  v rovině nebo na svahu do 1:5, při průměru balu přes 600 do 800 mm</t>
  </si>
  <si>
    <t>1910540358</t>
  </si>
  <si>
    <t>https://podminky.urs.cz/item/CS_URS_2021_01/184102116</t>
  </si>
  <si>
    <t>Poznámka k položce:_x000d_
Alejové stromy – 3 x přesazované, výšky kmene nejméně 200 cm s balem, s obvodem kmínku nejméně 10 – 12cm, terminální výhony musí být v prodloužení osy kmene a větve musí být pravidelně rozmístěny po celé délce koruny._x000d_
Sadební materiál bude dodán ze školek s podobnými klimatickými podmínkami a pěstitelem bude garantován dodaný druh. Všechny výpěstky budou odpovídat jakosti 1 třídy ON 46 4920.</t>
  </si>
  <si>
    <t>02650400R</t>
  </si>
  <si>
    <t>stromy listnaté vel. 10-12</t>
  </si>
  <si>
    <t>520924987</t>
  </si>
  <si>
    <t xml:space="preserve">Poznámka k položce:_x000d_
_x000d_
</t>
  </si>
  <si>
    <t>dub letní</t>
  </si>
  <si>
    <t>20+18</t>
  </si>
  <si>
    <t>javor babyka</t>
  </si>
  <si>
    <t>lípa srdčitá</t>
  </si>
  <si>
    <t>javor mléč</t>
  </si>
  <si>
    <t>184215112</t>
  </si>
  <si>
    <t>Ukotvení dřeviny kůly jedním kůlem, délky přes 1 do 2 m</t>
  </si>
  <si>
    <t>-80885515</t>
  </si>
  <si>
    <t>https://podminky.urs.cz/item/CS_URS_2021_01/184215112</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</si>
  <si>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</si>
  <si>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Poznámka k položce:_x000d_
počet stromů (viz. rozhodnutí o kácení)_x000d_
kotvení dřevin porostů</t>
  </si>
  <si>
    <t>60591253</t>
  </si>
  <si>
    <t>kůl vyvazovací dřevěný impregnovaný D 8cm dl 2m</t>
  </si>
  <si>
    <t>283445817</t>
  </si>
  <si>
    <t>184215133</t>
  </si>
  <si>
    <t>Ukotvení dřeviny kůly třemi kůly, délky přes 2 do 3 m</t>
  </si>
  <si>
    <t>-1131904145</t>
  </si>
  <si>
    <t>https://podminky.urs.cz/item/CS_URS_2021_01/184215133</t>
  </si>
  <si>
    <t>Poznámka k položce:_x000d_
počet stromů (viz. rozhodnutí o kácení)_x000d_
kotvení soliterních dřevin</t>
  </si>
  <si>
    <t>60591255</t>
  </si>
  <si>
    <t>kůl vyvazovací dřevěný impregnovaný D 8cm dl 2,5m</t>
  </si>
  <si>
    <t>-1738015675</t>
  </si>
  <si>
    <t>Poznámka k položce:_x000d_
počet stromů (viz. plán výsadeb) * 3ks</t>
  </si>
  <si>
    <t>61894000R</t>
  </si>
  <si>
    <t>Popruh (1,5 bm/strom)</t>
  </si>
  <si>
    <t>1024934413</t>
  </si>
  <si>
    <t>Poznámka k položce:_x000d_
počet stromů (viz. povolení kácení) * 1,5bm / strom</t>
  </si>
  <si>
    <t>(442+71)*1,5</t>
  </si>
  <si>
    <t>60591250R</t>
  </si>
  <si>
    <t>Příčky (3ks / strom)</t>
  </si>
  <si>
    <t>830075078</t>
  </si>
  <si>
    <t>Poznámka k položce:_x000d_
počet stromů (viz. povolení kácení) * 3ks</t>
  </si>
  <si>
    <t>71*3</t>
  </si>
  <si>
    <t>184215412</t>
  </si>
  <si>
    <t>Zhotovení závlahové mísy u solitérních dřevin v rovině nebo na svahu do 1:5, o průměru mísy přes 0,5 do 1 m</t>
  </si>
  <si>
    <t>219056453</t>
  </si>
  <si>
    <t>https://podminky.urs.cz/item/CS_URS_2021_01/184215412</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</si>
  <si>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</si>
  <si>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 xml:space="preserve">Poznámka k položce:_x000d_
všechny stromy (viz. povolení kácení) </t>
  </si>
  <si>
    <t>71+442</t>
  </si>
  <si>
    <t>58331200</t>
  </si>
  <si>
    <t>štěrkopísek netříděný zásypový</t>
  </si>
  <si>
    <t>702017651</t>
  </si>
  <si>
    <t>(442+71)*0,25*1,9</t>
  </si>
  <si>
    <t>184501131</t>
  </si>
  <si>
    <t xml:space="preserve">Zhotovení obalu kmene a spodních částí větví stromu z juty  ve dvou vrstvách v rovině nebo na svahu do 1:5</t>
  </si>
  <si>
    <t>-924157600</t>
  </si>
  <si>
    <t>https://podminky.urs.cz/item/CS_URS_2021_01/184501131</t>
  </si>
  <si>
    <t xml:space="preserve">Poznámka k souboru cen:_x000d_
1. V cenách jsou započteny náklady na 50 % překrytí jutou. </t>
  </si>
  <si>
    <t>Poznámka k položce:_x000d_
počet stromů (viz. povolení kácení) * 2 m2 / strom</t>
  </si>
  <si>
    <t>71*2</t>
  </si>
  <si>
    <t>184801120R</t>
  </si>
  <si>
    <t xml:space="preserve">Ošetření vysazených dřevin  solitérních v rovině nebo na svahu do 1:5</t>
  </si>
  <si>
    <t>229255831</t>
  </si>
  <si>
    <t>https://podminky.urs.cz/item/CS_URS_2021_01/184801120R</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</si>
  <si>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opačném případě se tyto náklady oceňují individuálně. </t>
  </si>
  <si>
    <t>Poznámka k položce:_x000d_
následná péče po dobu pěti let, která bude spočívat v kontrole zajištění kmene stromu proti mechanickému poškození, v zálivce, odplevelování, výchovném řezu, opravě úvazků a sledování zdravotního stavu dřevin vč. výměny uhynulých jedinců v nejbližším vhodném období</t>
  </si>
  <si>
    <t>(442+71)*5</t>
  </si>
  <si>
    <t>184806111</t>
  </si>
  <si>
    <t>Řez stromů, keřů nebo růží průklestem stromů netrnitých, o průměru koruny do 2 m</t>
  </si>
  <si>
    <t>-731170014</t>
  </si>
  <si>
    <t>https://podminky.urs.cz/item/CS_URS_2021_01/184806111</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</si>
  <si>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</si>
  <si>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Poznámka k položce:_x000d_
počet stromů (viz. povolení kácení)</t>
  </si>
  <si>
    <t>184813121</t>
  </si>
  <si>
    <t>Ochrana dřevin před okusem zvěří mechanicky v rovině nebo ve svahu do 1:5, pletivem, výšky do 2 m</t>
  </si>
  <si>
    <t>918151950</t>
  </si>
  <si>
    <t>https://podminky.urs.cz/item/CS_URS_2021_01/184813121</t>
  </si>
  <si>
    <t xml:space="preserve">Poznámka k souboru cen:_x000d_
1. V ceně -3121 jsou započteny i náklady na spojení konců drátů po celé výšce pletiva a donesení připravených dílů pletiva k vybraným stromům na vzdálenost do 50 m. 2. V cenách prací -3131 až -3134 se provádí: a) sazenice listnaté - nátěr celého vrcholového výhonu s terminálním pupenem, b) sazenice jehličnaté - natírá se terminální pupen i s postraními větvemi horního přeslenu. 3. V ceně - 3121 je uvažována ochrana provedená pouze u kostry porostu, tj. 400 jedinců na hektar (spon 5 x 5 m). 4. Kostra porostu je cílový počet stromů na 1 hektar plochy lesa. 5. V cenách o sklonu svahu přes 1:1 jsou uvažovány podmínky pro svahy běžně schůdné; bez použití lezeckých technik. V případě použití lezeckých technik se tyto náklady oceňují individuálně. </t>
  </si>
  <si>
    <t>Poznámka k položce:_x000d_
ochrana kmenů proti okusu zvěří chráničkami z drátěného (případně plastového) pletiva po celé délce kmene (nikoliv celoplastovými chráničkami s příliš malými větracími otvory).</t>
  </si>
  <si>
    <t>184911431</t>
  </si>
  <si>
    <t>Mulčování vysazených rostlin mulčovací kůrou, tl. přes 100 do 150 mm v rovině nebo na svahu do 1:5</t>
  </si>
  <si>
    <t>-600765602</t>
  </si>
  <si>
    <t>https://podminky.urs.cz/item/CS_URS_2021_01/184911431</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</si>
  <si>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</si>
  <si>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Poznámka k položce:_x000d_
všechny stromy (viz. povolení kácení) * 1,5 m2</t>
  </si>
  <si>
    <t>442*1</t>
  </si>
  <si>
    <t>71*1,5</t>
  </si>
  <si>
    <t>10391100</t>
  </si>
  <si>
    <t>kůra mulčovací VL</t>
  </si>
  <si>
    <t>2071295366</t>
  </si>
  <si>
    <t>Poznámka k položce:_x000d_
Drcená borka vč. dovozu (cca 0,15m3/1strom)_x000d_
všechny stromy (viz. povolení kácení) * 0,15m3</t>
  </si>
  <si>
    <t>185802114</t>
  </si>
  <si>
    <t xml:space="preserve">Hnojení půdy nebo trávníku  v rovině nebo na svahu do 1:5 umělým hnojivem s rozdělením k jednotlivým rostlinám</t>
  </si>
  <si>
    <t>-1789677016</t>
  </si>
  <si>
    <t>https://podminky.urs.cz/item/CS_URS_2021_01/185802114</t>
  </si>
  <si>
    <t>Poznámka k položce:_x000d_
počet stromů (viz. povolení kácení) x 60g</t>
  </si>
  <si>
    <t>(442+71)*0,060/1000</t>
  </si>
  <si>
    <t>25191100R</t>
  </si>
  <si>
    <t>Tablety hnojiva (4 ks/strom) (váha tablety 10g)</t>
  </si>
  <si>
    <t>1005814259</t>
  </si>
  <si>
    <t>Poznámka k položce:_x000d_
počet stromů (viz. povolení kácení) x 4ks tablet</t>
  </si>
  <si>
    <t>185804311</t>
  </si>
  <si>
    <t>Zalití rostlin vodou plochy záhonů jednotlivě do 20 m2</t>
  </si>
  <si>
    <t>641330042</t>
  </si>
  <si>
    <t>https://podminky.urs.cz/item/CS_URS_2021_01/185804311</t>
  </si>
  <si>
    <t>Poznámka k položce:_x000d_
počet stromů s balem (viz. povolení kácení) * 50 l/strom</t>
  </si>
  <si>
    <t>(442+71)*50/1000</t>
  </si>
  <si>
    <t>332746043</t>
  </si>
  <si>
    <t>25,65</t>
  </si>
  <si>
    <t>348951240R</t>
  </si>
  <si>
    <t>Lesní oplocenka</t>
  </si>
  <si>
    <t>130655914</t>
  </si>
  <si>
    <t xml:space="preserve">Poznámka k souboru cen:_x000d_
1. V cenách -2161 až -2262 jsou započteny i náklady na zemní práce pro osazení sloupků vrat. 2. Výškou plotu se rozumí svislá vzdálenost mezi terénem a nejvyšším bodem madla, popř. nejvýše položeným taženým drátem. 3. Výškou vrat se rozumí svislá vzdálenost mezi terénem a horním koncem plotové tyčky. 4. Šířkou vrat se rozumí vodorovná vzdálenost mezi sloupky, na kterých jsou vrata zavěšena. </t>
  </si>
  <si>
    <t>Poznámka k položce:_x000d_
porosty_x000d_
Vzdálenost horizontálních drátů lesní oplocenky je proměnlivá, největší oka ve vrchní části cca (150x230 mm), ve spodní části je vhodné nejhustější pletivo proti zajícům (150x50 mm). V rámci udržitelnosti je nutné, aby pletivo bylo žárově zinkované, což zajistí optimální protikorozní ochranu. Rozestup nefrézované kulatiny délky 2,5 m (průměru 10 cm) bude 3 m. Kulatina bude impregnována ve spodní části a bude zatlučena do hloubky min. 60 cm. Sloupky budou zajištěny štětem (drcené kamenivo fr. 125/250), uložení kamene min. 3 ks/sloupek. Rohy, lomové body a delší úseky se musí zajistit proti namáhání v tahu šikmými vzpěrami. Na vybraných místech budou umístěny dvoukřídlé brány. Brány budou vyrobeny z rámů z dřevěných kulatin, které budou opatřeny pletivem._x000d_
_x000d_
solitery_x000d_
Stromy vysazované jako solitéry jsou chráněny individuálně pomocí 4 kůlů a lesní oplocenky. Kůly kolem solitérního stromu jsou umístěny 1 m od sebe do čtvercového tvaru. Na těchto čtyřech kůlech je uchycena lesní oplocenka.</t>
  </si>
  <si>
    <t>porosty</t>
  </si>
  <si>
    <t>210+350</t>
  </si>
  <si>
    <t>solitery</t>
  </si>
  <si>
    <t>71*4</t>
  </si>
  <si>
    <t>SSO 06 - PŘELOŽKY IS</t>
  </si>
  <si>
    <t>SO-06.01 - Přeložka vodovodu</t>
  </si>
  <si>
    <t>115001106</t>
  </si>
  <si>
    <t>Převedení vody potrubím průměru DN přes 600 do 900, vč. ukotvení potrubí a zemních hrázek</t>
  </si>
  <si>
    <t>-1921714490</t>
  </si>
  <si>
    <t>https://podminky.urs.cz/item/CS_URS_2021_01/115001106</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</si>
  <si>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hadice, těsnění po dobu provozu a opotřebení hmot, b) podpěrné konstrukce dřevěné. 6. V ceně nejsou započteny náklady na nutné zemní práce; tyto se oceňují příslušnými cenami souborů cen této části. </t>
  </si>
  <si>
    <t>Poznámka k položce:_x000d_
Poznámka k položke:_x000d_
"viz. SO_06_01 příl č.2 situace		_x000d_
"Celkem:		10</t>
  </si>
  <si>
    <t>-1363378619</t>
  </si>
  <si>
    <t>Poznámka k položce:_x000d_
Poznámka k položke:_x000d_
_x000d_
 62 x 1,7 +( 9 x 51)/2=335m2		_x000d_
"viz. SO_06_01 příl č.2 situace		_x000d_
"Celkem:		100m3</t>
  </si>
  <si>
    <t>-425936944</t>
  </si>
  <si>
    <t>Poznámka k položce:_x000d_
Poznámka k položke:_x000d_
Výkop potrubí pod tokem 5,75 x 51 x 2,98	m3	874_x000d_
"viz.VV_SO_06_01		_x000d_
"Celkem:		874</t>
  </si>
  <si>
    <t>-1582113723</t>
  </si>
  <si>
    <t>Poznámka k položce:_x000d_
Poznámka k položke:_x000d_
Výkop potrubí - rýha š. 1,2 m 66 x 2,2 x 1,2		_x000d_
"viz.VV_SO_06_01		_x000d_
"Celkem:		175</t>
  </si>
  <si>
    <t>151101102</t>
  </si>
  <si>
    <t>Zřízení pažení a rozepření stěn rýh pro podzemní vedení pro všechny šířky rýhy příložné pro jakoukoliv mezerovitost, hloubky do 4 m</t>
  </si>
  <si>
    <t>-1825474692</t>
  </si>
  <si>
    <t>https://podminky.urs.cz/item/CS_URS_2021_01/151101102</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</si>
  <si>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toto se oceňuje příslušnými cenami katalogu 800-2 Zvláštní zakládání objektů. </t>
  </si>
  <si>
    <t>Poznámka k položce:_x000d_
Poznámka k položke:_x000d_
(41.4x1.6)*2 + (25x2.55)*2 		_x000d_
"viz. SO_06_01 příl. Č.3, 4		_x000d_
"Celkem:		300</t>
  </si>
  <si>
    <t>151101112</t>
  </si>
  <si>
    <t>Odstranění pažení a rozepření stěn rýh pro podzemní vedení s uložením materiálu na vzdálenost do 3 m od kraje výkopu příložné, hloubky přes 2 do 4 m</t>
  </si>
  <si>
    <t>-1345236261</t>
  </si>
  <si>
    <t>https://podminky.urs.cz/item/CS_URS_2021_01/151101112</t>
  </si>
  <si>
    <t>Poznámka k položce:_x000d_
Poznámka k položke:_x000d_
"viz. SO_06_01 příl. Č.3, 4		_x000d_
"Celkem:		300</t>
  </si>
  <si>
    <t>643587019</t>
  </si>
  <si>
    <t>Poznámka k položce:_x000d_
Poznámka k položke:_x000d_
(100+874+175) - ( 938+(112x0.15)) 		_x000d_
"Celkem:		194</t>
  </si>
  <si>
    <t>628297108</t>
  </si>
  <si>
    <t>Poznámka k položce:_x000d_
Poznámka k položke:_x000d_
Uchazeč si v ceně započte náklady na jím preferovanou skládku zemin a skládkových, nehledě na skutečnou vzdálenost skládky od místa nakládky._x000d_
(100+874+175) - ( 938+(112x0.15)) 		_x000d_
"Celkem:		194</t>
  </si>
  <si>
    <t>1887284004</t>
  </si>
  <si>
    <t>471851091</t>
  </si>
  <si>
    <t>-2068780803</t>
  </si>
  <si>
    <t>Poznámka k položce:_x000d_
Poznámka k položke:_x000d_
"viz.VV_SO_06_01		_x000d_
"Celkem:		194</t>
  </si>
  <si>
    <t>1304670351</t>
  </si>
  <si>
    <t>Poznámka k položce:_x000d_
Poznámka k položke:_x000d_
(0,76 x 1,2 x 66)+( 1,0m2 x51m)=1049-111		_x000d_
"viz. SO_06_01 příl. Č.2,3, 4		_x000d_
"Celkem:		938</t>
  </si>
  <si>
    <t>Obsypání potrubí sypaninou z vhodných hornin tř. 1 až 4 nebo materiálem připraveným podél výkopu ve vzdálenosti do 3 m od jeho kraje, pro jakoukoliv hloubku výkopu a míru zhutnění bez prohození sypaniny</t>
  </si>
  <si>
    <t>1499011179</t>
  </si>
  <si>
    <t>Poznámka k položce:_x000d_
Poznámka k položke:_x000d_
1.2x0.625x0.56		_x000d_
"viz. SO_06_01 příl. Č.2,3, 4		_x000d_
"Celkem:		42</t>
  </si>
  <si>
    <t>58337303</t>
  </si>
  <si>
    <t xml:space="preserve">kamenivo přírodní těžené pro stavební účely  PTK  (drobné, hrubé, štěrkopísky) štěrkopísky ČSN 72  1511-2 frakce   0-8</t>
  </si>
  <si>
    <t>-1836793107</t>
  </si>
  <si>
    <t>1141825045</t>
  </si>
  <si>
    <t>Poznámka k položce:_x000d_
Poznámka k položke:_x000d_
Rozprostření a urovnání ornice v rovině nebo ve svahu sklonu do 1:5 při souvislé ploše přes 500 m2, tl. vrstvy přes 150 do 200 mm		_x000d_
66x1.7 m		_x000d_
"viz. SO_06_01 příl. Č.2		_x000d_
"Celkem:		112</t>
  </si>
  <si>
    <t>486170126</t>
  </si>
  <si>
    <t>Poznámka k položce:_x000d_
Poznámka k položke:_x000d_
66x1.7 m		_x000d_
"Celkem:		112</t>
  </si>
  <si>
    <t>005724700</t>
  </si>
  <si>
    <t>osivo směs travní univerzál</t>
  </si>
  <si>
    <t>1309814191</t>
  </si>
  <si>
    <t>1628265597</t>
  </si>
  <si>
    <t>Poznámka k položce:_x000d_
Poznámka k položke:_x000d_
8.42m x 52 m		_x000d_
"viz. SO_06_01 příl. Č.2,3, 4		_x000d_
"Celkem:		440</t>
  </si>
  <si>
    <t>275313511</t>
  </si>
  <si>
    <t>Základy z betonu prostého patky a bloky z betonu kamenem neprokládaného tř. C 12/15</t>
  </si>
  <si>
    <t>-607375793</t>
  </si>
  <si>
    <t>https://podminky.urs.cz/item/CS_URS_2021_01/275313511</t>
  </si>
  <si>
    <t>Poznámka k položce:_x000d_
základová patka orientačního sloupku</t>
  </si>
  <si>
    <t>0,5*0,5*0,6</t>
  </si>
  <si>
    <t>355931131</t>
  </si>
  <si>
    <t>D+M Vyhledávací kabel se šupátkovým poklopem dle PD CY 4mm2</t>
  </si>
  <si>
    <t>71783654</t>
  </si>
  <si>
    <t>https://podminky.urs.cz/item/CS_URS_2021_01/355931131</t>
  </si>
  <si>
    <t xml:space="preserve">Poznámka k souboru cen:_x000d_
1. V cenách 355 93-11..jsou započteny i náklady na podbetonování a vyplnění dutin žlabu betonem prostým tř. C 12/15. 2. Množství jednotek obložení z desek se určuje v m součtem délek obložení obou stěn stoky. </t>
  </si>
  <si>
    <t>Poznámka k položce:_x000d_
Poznámka k položke:_x000d_
"viz. SO_06_01 příl. Č.2, 3		_x000d_
"Celkem:		130,000</t>
  </si>
  <si>
    <t>-2118599401</t>
  </si>
  <si>
    <t>Poznámka k položce:_x000d_
Poznámka k položke:_x000d_
1.2mx0.15mx70m		_x000d_
"viz. SO_06_01 příl. Č.2,3, 4		_x000d_
"Celkem:		21</t>
  </si>
  <si>
    <t>Pohoz dna nebo svahů jakékoliv tloušťky z kamene záhozového z terénu, hmotnosti jednotlivých kamenů do 200 kg tl.40cm</t>
  </si>
  <si>
    <t>951726704</t>
  </si>
  <si>
    <t>Poznámka k položce:_x000d_
Poznámka k položke:_x000d_
70 m2 x 0.4 m		_x000d_
"viz.SO_06_01 příl. Č.2		_x000d_
"Celkem:		28</t>
  </si>
  <si>
    <t>857242122</t>
  </si>
  <si>
    <t>Montáž litinových tvarovek na potrubí litinovém tlakovém jednoosých na potrubí z trub přírubových v otevřeném výkopu, kanálu nebo v šachtě DN 80</t>
  </si>
  <si>
    <t>-1684736753</t>
  </si>
  <si>
    <t>https://podminky.urs.cz/item/CS_URS_2021_01/857242122</t>
  </si>
  <si>
    <t>55250642</t>
  </si>
  <si>
    <t>koleno přírubové s patkou PP litinové DN 80</t>
  </si>
  <si>
    <t>-635373871</t>
  </si>
  <si>
    <t>55253235</t>
  </si>
  <si>
    <t xml:space="preserve">trouba přírubová litinová vodovodní  PN10/16 DN 80 dl 200mm</t>
  </si>
  <si>
    <t>-2090602710</t>
  </si>
  <si>
    <t>1+1</t>
  </si>
  <si>
    <t>55253247</t>
  </si>
  <si>
    <t xml:space="preserve">trouba přírubová litinová vodovodní  PN10/16 DN 80 dl 1000mm</t>
  </si>
  <si>
    <t>1225496184</t>
  </si>
  <si>
    <t>55253245</t>
  </si>
  <si>
    <t xml:space="preserve">trouba přírubová litinová vodovodní  PN10/16 DN 80 dl 800mm</t>
  </si>
  <si>
    <t>1558352516</t>
  </si>
  <si>
    <t>27322509</t>
  </si>
  <si>
    <t>těsnění přírubové pryžové DN 80</t>
  </si>
  <si>
    <t>208179914</t>
  </si>
  <si>
    <t>55253775</t>
  </si>
  <si>
    <t>tvarovka hrdlová s přírubovou odbočkou z tvárné litiny,práškový epoxid tl 250µm MMA-kus DN 300/80</t>
  </si>
  <si>
    <t>986724874</t>
  </si>
  <si>
    <t>857372122</t>
  </si>
  <si>
    <t>Montáž litinových tvarovek na potrubí litinovém tlakovém jednoosých na potrubí z trub přírubových v otevřeném výkopu, kanálu nebo v šachtě DN 300</t>
  </si>
  <si>
    <t>1324328932</t>
  </si>
  <si>
    <t>https://podminky.urs.cz/item/CS_URS_2021_01/857372122</t>
  </si>
  <si>
    <t>31951011</t>
  </si>
  <si>
    <t xml:space="preserve">potrubní spojka jištěná proti posuvu hrdlo-příruba  DN 300</t>
  </si>
  <si>
    <t>640780134</t>
  </si>
  <si>
    <t>871311121R1</t>
  </si>
  <si>
    <t>Montáž potrubí z plastických hmot v otevřeném výkopu z tlakových trubek polyetylenových svařených vnějšího průměru 500 mm</t>
  </si>
  <si>
    <t>-998373100</t>
  </si>
  <si>
    <t>Poznámka k položce:_x000d_
Poznámka k položke:_x000d_
"viz.SO_06_01 příl. Č.3		_x000d_
"Celkem:		51</t>
  </si>
  <si>
    <t>286102550R1</t>
  </si>
  <si>
    <t>trubka vodovodní tlaková HDPE D 500</t>
  </si>
  <si>
    <t>-236083362</t>
  </si>
  <si>
    <t>Poznámka k položce:_x000d_
chránička</t>
  </si>
  <si>
    <t>871371151</t>
  </si>
  <si>
    <t>Montáž potrubí z plastických hmot v otevřeném výkopu z tlakových trubek polyetylenových svařených vnějšího průměru 315 mm</t>
  </si>
  <si>
    <t>-1556313199</t>
  </si>
  <si>
    <t>https://podminky.urs.cz/item/CS_URS_2021_01/871371151</t>
  </si>
  <si>
    <t>Poznámka k položce:_x000d_
Poznámka k položke:_x000d_
"viz.SO_06_01 příl. Č.2, 3		_x000d_
"Celkem:		120</t>
  </si>
  <si>
    <t>286138210R1</t>
  </si>
  <si>
    <t xml:space="preserve">trubky z polyetylénu vodovodní potrubí PE HD (IPE)  PE 80  SDR 17,6 tyče 6 nebo 12 m 315mm mm, 6 m</t>
  </si>
  <si>
    <t>1536572654</t>
  </si>
  <si>
    <t>877371101</t>
  </si>
  <si>
    <t>Montáž tvarovek na vodovodním plastovém potrubí z polyetylenu PE 100 elektrotvarovek SDR 11/PN16 spojek, oblouků nebo redukcí d 315</t>
  </si>
  <si>
    <t>1130253136</t>
  </si>
  <si>
    <t>https://podminky.urs.cz/item/CS_URS_2021_01/877371101</t>
  </si>
  <si>
    <t>28614930R</t>
  </si>
  <si>
    <t>elektrokoleno 11° PE 100 PN16 D 315mm</t>
  </si>
  <si>
    <t>-1553899816</t>
  </si>
  <si>
    <t>28614940R</t>
  </si>
  <si>
    <t>elektrokoleno 30° PE 100 PN16 D 315mm</t>
  </si>
  <si>
    <t>-674088558</t>
  </si>
  <si>
    <t>28614950R</t>
  </si>
  <si>
    <t>elektrokoleno 90° PE 100 PN16 D 315mm</t>
  </si>
  <si>
    <t>963513717</t>
  </si>
  <si>
    <t>891241112R</t>
  </si>
  <si>
    <t>Montáž vodovodních armatur na potrubí šoupátek nebo klapek uzavíracích v otevřeném výkopu nebo v šachtách s osazením zemní soupravy (bez poklopů) DN 80</t>
  </si>
  <si>
    <t>656318379</t>
  </si>
  <si>
    <t>https://podminky.urs.cz/item/CS_URS_2021_01/891241112R</t>
  </si>
  <si>
    <t>Poznámka k položce:_x000d_
vč. obsypu a podsypu ze ŠP</t>
  </si>
  <si>
    <t>42221116</t>
  </si>
  <si>
    <t>šoupátko s přírubami voda DN 80 PN16</t>
  </si>
  <si>
    <t>-1520357405</t>
  </si>
  <si>
    <t>42291079R</t>
  </si>
  <si>
    <t>souprava zemní pro šoupátka DN 65-80mm</t>
  </si>
  <si>
    <t>-167488276</t>
  </si>
  <si>
    <t>Poznámka k položce:_x000d_
délka ZS 3,75m</t>
  </si>
  <si>
    <t>891247111R</t>
  </si>
  <si>
    <t>Montáž hydrantů podzemních DN 80</t>
  </si>
  <si>
    <t>1623324736</t>
  </si>
  <si>
    <t>42273591</t>
  </si>
  <si>
    <t>hydrant podzemní DN 80 PN 16 jednoduchý uzávěr krycí v 1500mm</t>
  </si>
  <si>
    <t>988358650</t>
  </si>
  <si>
    <t>-1015539616</t>
  </si>
  <si>
    <t>42291352</t>
  </si>
  <si>
    <t>poklop litinový šoupátkový pro zemní soupravy osazení do terénu a do vozovky</t>
  </si>
  <si>
    <t>422729315</t>
  </si>
  <si>
    <t>56230636</t>
  </si>
  <si>
    <t>deska podkladová uličního poklopu plastového ventilkového a šoupatového</t>
  </si>
  <si>
    <t>-1417685775</t>
  </si>
  <si>
    <t>-278667860</t>
  </si>
  <si>
    <t>poklop litinový hydrantový DN 80</t>
  </si>
  <si>
    <t>120689117</t>
  </si>
  <si>
    <t>56230638</t>
  </si>
  <si>
    <t>deska podkladová uličního poklopu plastového hydrantového</t>
  </si>
  <si>
    <t>-622729041</t>
  </si>
  <si>
    <t>899713111</t>
  </si>
  <si>
    <t>Orientační tabulky na vodovodních a kanalizačních řadech na sloupku ocelovém nebo betonovém</t>
  </si>
  <si>
    <t>-1653020849</t>
  </si>
  <si>
    <t>https://podminky.urs.cz/item/CS_URS_2021_01/899713111</t>
  </si>
  <si>
    <t>899721112</t>
  </si>
  <si>
    <t>Signalizační vodič na potrubí DN nad 150 mm</t>
  </si>
  <si>
    <t>1614047390</t>
  </si>
  <si>
    <t>https://podminky.urs.cz/item/CS_URS_2021_01/899721112</t>
  </si>
  <si>
    <t>899722113</t>
  </si>
  <si>
    <t>Krytí potrubí z plastů výstražnou fólií z PVC 34cm</t>
  </si>
  <si>
    <t>-1699358014</t>
  </si>
  <si>
    <t>https://podminky.urs.cz/item/CS_URS_2021_01/899722113</t>
  </si>
  <si>
    <t>Poznámka k položce:_x000d_
Poznámka k položke:_x000d_
"viz.SO_06_01 příl. Č.2, 3,4		_x000d_
"Celkem:		120,000</t>
  </si>
  <si>
    <t>892381111</t>
  </si>
  <si>
    <t>Ostatní práce na trubním vedení tlakové zkoušky vodovodního potrubí DN 250, 300 nebo 350</t>
  </si>
  <si>
    <t>-905102566</t>
  </si>
  <si>
    <t>https://podminky.urs.cz/item/CS_URS_2021_01/892381111</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</si>
  <si>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</si>
  <si>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Poznámka k položce:_x000d_
Poznámka k položke:_x000d_
"viz.SO_06_01 příl. Č.2, 3,4		_x000d_
"Celkem:		120</t>
  </si>
  <si>
    <t>892383122</t>
  </si>
  <si>
    <t>Ostatní práce na trubním vedení proplach a desinfekce vodovodního potrubí DN 250, 300 nebo 350</t>
  </si>
  <si>
    <t>867876666</t>
  </si>
  <si>
    <t>https://podminky.urs.cz/item/CS_URS_2021_01/892383122</t>
  </si>
  <si>
    <t xml:space="preserve">Poznámka k souboru cen:_x000d_
1. V cenách jsou započteny náklady na napuštění a vypuštění vody, dodání vody a dezinfekčního prostředku. </t>
  </si>
  <si>
    <t>899101211r1</t>
  </si>
  <si>
    <t>Demontáž potrubí, poklopů, šoupatek a příslušenství</t>
  </si>
  <si>
    <t>1653352145</t>
  </si>
  <si>
    <t>Poznámka k položce:_x000d_
Poznámka k položke:_x000d_
"viz.SO_06_01 příl. Č.2		_x000d_
"Celkem:		100</t>
  </si>
  <si>
    <t>899623151</t>
  </si>
  <si>
    <t>Obetonování potrubí nebo zdiva stok betonem prostým v otevřeném výkopu, beton tř. C 16/20</t>
  </si>
  <si>
    <t>324195994</t>
  </si>
  <si>
    <t>https://podminky.urs.cz/item/CS_URS_2021_01/899623151</t>
  </si>
  <si>
    <t>Poznámka k položce:_x000d_
Poznámka k položke:_x000d_
1.08m2x25.1m		_x000d_
"viz.SO_06_01 příl. Č.2, 3,4		_x000d_
"Celkem:		30</t>
  </si>
  <si>
    <t>899643111</t>
  </si>
  <si>
    <t>Bednění pro obetonování potrubí otevřený výkop</t>
  </si>
  <si>
    <t>-821175837</t>
  </si>
  <si>
    <t>https://podminky.urs.cz/item/CS_URS_2021_01/899643111</t>
  </si>
  <si>
    <t>Poznámka k položce:_x000d_
Poznámka k položke:_x000d_
Bednění pro obetonování potrubí v otevřeném výkopu 2mx25.1m		_x000d_
"viz.SO_06_01 příl. Č.2, 3,4		_x000d_
"Celkem:		25</t>
  </si>
  <si>
    <t>899911114R1</t>
  </si>
  <si>
    <t>Realizace propojení katodické ochrany včetně propojovacího objektu</t>
  </si>
  <si>
    <t>-138161542</t>
  </si>
  <si>
    <t>Poznámka k položce:_x000d_
Poznámka k položke:_x000d_
"viz.SO_06_01 příl. Č.5		_x000d_
"Celkem:		2,000</t>
  </si>
  <si>
    <t>998276101</t>
  </si>
  <si>
    <t>Přesun hmot pro trubní vedení hloubené z trub z plastických hmot nebo sklolaminátových pro vodovody nebo kanalizace v otevřeném výkopu dopravní vzdálenost do 15 m</t>
  </si>
  <si>
    <t>1944298730</t>
  </si>
  <si>
    <t>https://podminky.urs.cz/item/CS_URS_2021_01/998276101</t>
  </si>
  <si>
    <t xml:space="preserve">Poznámka k souboru cen:_x000d_
1. Ceny přesunu hmot nelze užít pro zeminu, sypaniny, štěrkopísek, kamenivo ap. Případná manipulace s tímto materiálem se oceňuje soubory cen 162 ..-.... Vodorovné přemístění výkopku nebo sypaniny katalogu 800-1 Zemní práce. </t>
  </si>
  <si>
    <t>998276126</t>
  </si>
  <si>
    <t>Přesun hmot pro trubní vedení hloubené z trub z plastických hmot nebo sklolaminátových Příplatek k cenám za zvětšený přesun přes vymezenou největší dopravní vzdálenost přes 1000 do 2000 m</t>
  </si>
  <si>
    <t>-959999560</t>
  </si>
  <si>
    <t>https://podminky.urs.cz/item/CS_URS_2021_01/998276126</t>
  </si>
  <si>
    <t>230220011R</t>
  </si>
  <si>
    <t>Montáž a dodávka orientačního sloupku vodovodu</t>
  </si>
  <si>
    <t>1989911609</t>
  </si>
  <si>
    <t>Poznámka k položce:_x000d_
ocel. trubka d 51x5 mm s nátěrem</t>
  </si>
  <si>
    <t>SO-06.02 - Přeložky VTL plynovodu</t>
  </si>
  <si>
    <t>Úroveň 3:</t>
  </si>
  <si>
    <t>SO-06.02.1 - Přeložka VTL plynovodu v km 2,290</t>
  </si>
  <si>
    <t>PROJEKT 2010, s.r.o.</t>
  </si>
  <si>
    <t xml:space="preserve">    789 - Povrchové úpravy ocelových konstrukcí a technologických zařízení</t>
  </si>
  <si>
    <t>121101102</t>
  </si>
  <si>
    <t>Sejmutí ornice s přemístěním na vzdálenost do 100 m</t>
  </si>
  <si>
    <t>-1929193754</t>
  </si>
  <si>
    <t>"TRAVNATÁ PLOCHA</t>
  </si>
  <si>
    <t>"RÝHY</t>
  </si>
  <si>
    <t>(57,7-25,2)*4,0*0,3</t>
  </si>
  <si>
    <t>"JÁMY</t>
  </si>
  <si>
    <t>"balonovací" 6,0*4,0*0,3*2</t>
  </si>
  <si>
    <t>"pro protlak" 4,0*4,0*0,3*2</t>
  </si>
  <si>
    <t>130001101</t>
  </si>
  <si>
    <t>Příplatek za ztížení vykopávky v blízkosti podzemního vedení</t>
  </si>
  <si>
    <t>760284302</t>
  </si>
  <si>
    <t>"jámy pro propoje</t>
  </si>
  <si>
    <t>4,5*1,9*2,0*2</t>
  </si>
  <si>
    <t>131101201</t>
  </si>
  <si>
    <t>Hloubení jam zapažených v hornině tř. 1 a 2 objemu do 100 m3</t>
  </si>
  <si>
    <t>1011773880</t>
  </si>
  <si>
    <t>"jámy pro protlak</t>
  </si>
  <si>
    <t>2,0*2,0*2,6</t>
  </si>
  <si>
    <t>2,0*2,0*2,7</t>
  </si>
  <si>
    <t>132101101</t>
  </si>
  <si>
    <t>Hloubení rýh šířky do 600 mm v hornině tř. 1 a 2 objemu do 100 m3</t>
  </si>
  <si>
    <t>-636170061</t>
  </si>
  <si>
    <t>24,0*0,6*1,2</t>
  </si>
  <si>
    <t>132101201</t>
  </si>
  <si>
    <t>Hloubení rýh š do 2000 mm v hornině tř. 1 a 2 objemu do 100 m3</t>
  </si>
  <si>
    <t>1723875624</t>
  </si>
  <si>
    <t>4,0*1,3*(1,70-0,30)</t>
  </si>
  <si>
    <t>28,1*1,3*(1,75-0,30)</t>
  </si>
  <si>
    <t>141721118</t>
  </si>
  <si>
    <t>Řízený zemní protlak hloubky do 6 m vnějšího průměru do 350 mm v hornině tř 1 až 4</t>
  </si>
  <si>
    <t>159791563</t>
  </si>
  <si>
    <t>151811112</t>
  </si>
  <si>
    <t>Osazení a odstranění pažicího boxu těžkého hl výkopu do 4 m š do 2,5 m</t>
  </si>
  <si>
    <t>2051242682</t>
  </si>
  <si>
    <t>(4,5+1,9)*2*2,0*2</t>
  </si>
  <si>
    <t>(2,0+2,0)*2*2,6</t>
  </si>
  <si>
    <t>(2,0+2,0)*2*2,7</t>
  </si>
  <si>
    <t>161101101</t>
  </si>
  <si>
    <t>Svislé přemístění výkopku z horniny tř. 1 až 4 hl výkopu do 2,5 m</t>
  </si>
  <si>
    <t>1522096509</t>
  </si>
  <si>
    <t>"rýhy</t>
  </si>
  <si>
    <t>60,249</t>
  </si>
  <si>
    <t>"jámy</t>
  </si>
  <si>
    <t>55,40</t>
  </si>
  <si>
    <t>162201102</t>
  </si>
  <si>
    <t>Vodorovné přemístění do 50 m sypaniny z horniny tř. 1 až 4</t>
  </si>
  <si>
    <t>1507930426</t>
  </si>
  <si>
    <t>85,705+43,719</t>
  </si>
  <si>
    <t>162701105</t>
  </si>
  <si>
    <t>Vodorovné přemístění do 10000 m výkopku/sypaniny z horniny tř. 1 až 4</t>
  </si>
  <si>
    <t>1936454188</t>
  </si>
  <si>
    <t>"výtlak potrubí" 3,505</t>
  </si>
  <si>
    <t>-404480857</t>
  </si>
  <si>
    <t>171201211</t>
  </si>
  <si>
    <t>Poplatek za uložení odpadu ze sypaniny na skládce (skládkovné)</t>
  </si>
  <si>
    <t>-2036569999</t>
  </si>
  <si>
    <t>3,505*1,80</t>
  </si>
  <si>
    <t>Zásyp jam, šachet rýh nebo kolem objektů sypaninou se zhutněním</t>
  </si>
  <si>
    <t>166080103</t>
  </si>
  <si>
    <t xml:space="preserve">"rýhy"  17,28+60,249</t>
  </si>
  <si>
    <t>"jámy" 55,40</t>
  </si>
  <si>
    <t>"obsyp" -43,719</t>
  </si>
  <si>
    <t>"výtlak potrubí" -3,505</t>
  </si>
  <si>
    <t>175111101</t>
  </si>
  <si>
    <t>Obsypání potrubí ručně sypaninou bez prohození, uloženou do 3 m</t>
  </si>
  <si>
    <t>1303298102</t>
  </si>
  <si>
    <t>"podsyp a obsyp potrubí</t>
  </si>
  <si>
    <t>4,0*1,3*0,80</t>
  </si>
  <si>
    <t>29,1*1,3*0,80</t>
  </si>
  <si>
    <t>(1+1)*2,0*0,80</t>
  </si>
  <si>
    <t>(3+3)*2,0*0,80</t>
  </si>
  <si>
    <t>"odečet výtlačné kubatury potrubí</t>
  </si>
  <si>
    <t>-3,14*0,165*0,165*41,0</t>
  </si>
  <si>
    <t>175111109</t>
  </si>
  <si>
    <t>Příplatek k obsypání potrubí za ruční prohození sypaniny, uložené do 3 m</t>
  </si>
  <si>
    <t>-684131874</t>
  </si>
  <si>
    <t>181301102</t>
  </si>
  <si>
    <t>Rozprostření ornice tl vrstvy do 150 mm pl do 500 m2 v rovině nebo ve svahu do 1:5</t>
  </si>
  <si>
    <t>153091515</t>
  </si>
  <si>
    <t>(57,7-25,2)*4,0</t>
  </si>
  <si>
    <t>"balonovací" 6,0*4,0*2</t>
  </si>
  <si>
    <t>"pro protlak" 4,0*4,0*2</t>
  </si>
  <si>
    <t>181411131</t>
  </si>
  <si>
    <t>Založení parkového trávníku výsevem plochy do 1000 m2 v rovině a ve svahu do 1:5</t>
  </si>
  <si>
    <t>1198754168</t>
  </si>
  <si>
    <t>79154256</t>
  </si>
  <si>
    <t>584121111-1</t>
  </si>
  <si>
    <t>Osazení silničních dílců z ŽB - krytí potrubí v místě příkopu</t>
  </si>
  <si>
    <t>-1145117702</t>
  </si>
  <si>
    <t>593811330</t>
  </si>
  <si>
    <t>panel silniční IDZ 3/490 300x200x15 cm</t>
  </si>
  <si>
    <t>1005973628</t>
  </si>
  <si>
    <t>998272201</t>
  </si>
  <si>
    <t>Přesun hmot pro trubní vedení z ocelových trub svařovaných otevřený výkop</t>
  </si>
  <si>
    <t>1526135855</t>
  </si>
  <si>
    <t>2,205+4,087</t>
  </si>
  <si>
    <t>789</t>
  </si>
  <si>
    <t>Povrchové úpravy ocelových konstrukcí a technologických zařízení</t>
  </si>
  <si>
    <t>789134240</t>
  </si>
  <si>
    <t>Odmaštění potrubí do DN 600 na st.čistoty St2</t>
  </si>
  <si>
    <t>-1248913700</t>
  </si>
  <si>
    <t>3,14*0,3239*18</t>
  </si>
  <si>
    <t>789234112</t>
  </si>
  <si>
    <t>Otryskání potrubí do DN 600 povrch jemný a střední A na Sa 2 1/2</t>
  </si>
  <si>
    <t>578193415</t>
  </si>
  <si>
    <t>230011121</t>
  </si>
  <si>
    <t>Montáž potrubí trouby ocelové hladké tř.11-13 D 324 mm, tl 6,0 mm</t>
  </si>
  <si>
    <t>1123528839</t>
  </si>
  <si>
    <t>140111122</t>
  </si>
  <si>
    <t>ocelová trubka bezešvá DN 300 (323,9x8,0), matl. L360 NE, ČSN EN ISO 3183, s hutním atestem,s vnější třívrstvou izol. PE-LD tř. A1 tl. 3,1mm, s vláknitocement. izolací FZM-S</t>
  </si>
  <si>
    <t>256</t>
  </si>
  <si>
    <t>-854706131</t>
  </si>
  <si>
    <t>22,8+25,2</t>
  </si>
  <si>
    <t>230025123</t>
  </si>
  <si>
    <t>Montáž trubní díly přivařovací tř.11-13 do 250 kg D 324 mm tl 8,0 mm</t>
  </si>
  <si>
    <t>1455039085</t>
  </si>
  <si>
    <t>140-04</t>
  </si>
  <si>
    <t>tr. ohyb hladký DN 300( 323,9x8,0), PN 40, R=10DN, výškový lom - 17,0°( cca 2,4m)</t>
  </si>
  <si>
    <t>1318107381</t>
  </si>
  <si>
    <t>230026123</t>
  </si>
  <si>
    <t>Montáž trubní díly přivařovací tř.11-13 do 1000 kg D 324 mm tl 8 mm</t>
  </si>
  <si>
    <t>-1777363963</t>
  </si>
  <si>
    <t>140-01</t>
  </si>
  <si>
    <t>tr. ohyb hladký DN 300( 323,9x8,0), PN 40, R=10DN, L1- prostor. oblouk 38,9°/20°( cca 4,3m)</t>
  </si>
  <si>
    <t>-2108492532</t>
  </si>
  <si>
    <t>140-02</t>
  </si>
  <si>
    <t>tr. ohyb hladký DN 300( 323,9x8,0), PN 40, R=10DN, L2- 86,3°( cca 6,1m)</t>
  </si>
  <si>
    <t>2140571054</t>
  </si>
  <si>
    <t>140-03</t>
  </si>
  <si>
    <t>tr. ohyb hladký DN 300( 323,9x8,0), PN 40, R=10DN, L3- 53,2°( cca 4,2m)</t>
  </si>
  <si>
    <t>330908027</t>
  </si>
  <si>
    <t>230083122</t>
  </si>
  <si>
    <t>Demontáž potrubí do šrotu do 250 kg D 324 mm, tl 8,0 mm</t>
  </si>
  <si>
    <t>-1920928481</t>
  </si>
  <si>
    <t>230120059</t>
  </si>
  <si>
    <t xml:space="preserve">Čištění a sušení potrubí  DN 300 dle čl. 9 TPG 702 11</t>
  </si>
  <si>
    <t>1453249396</t>
  </si>
  <si>
    <t>230200313-1</t>
  </si>
  <si>
    <t>Přerušení průtoku plynu za použití balonu potrubí DN do 300 mm - ručně vkládané balony</t>
  </si>
  <si>
    <t>438061783</t>
  </si>
  <si>
    <t>M-55</t>
  </si>
  <si>
    <t>balonovací tvarovka DN 300</t>
  </si>
  <si>
    <t>-1994967092</t>
  </si>
  <si>
    <t>230210019</t>
  </si>
  <si>
    <t>Doizolováníí ruční ovinem páskou vícevrstvé</t>
  </si>
  <si>
    <t>-703971575</t>
  </si>
  <si>
    <t>M-49</t>
  </si>
  <si>
    <t>izolace ohybů dle ČSN EN 12068 TPG 920 21 - páska FLEXCLAD II</t>
  </si>
  <si>
    <t>-1921522254</t>
  </si>
  <si>
    <t>M-50</t>
  </si>
  <si>
    <t>izolace svarů DN 300 dle TPG 920 21 manžetou Covalence HTLP 60</t>
  </si>
  <si>
    <t>ks</t>
  </si>
  <si>
    <t>-282052558</t>
  </si>
  <si>
    <t>M-81</t>
  </si>
  <si>
    <t xml:space="preserve">izolace svarů na stáv. potrubí  dle TPG 920 21 - páska SERVIWRAP R30A</t>
  </si>
  <si>
    <t>1841892843</t>
  </si>
  <si>
    <t>M-84</t>
  </si>
  <si>
    <t xml:space="preserve">izolace svarů a oblouků  dle TPG 920 21  - systém ERGELIT-Band 03</t>
  </si>
  <si>
    <t>1360944697</t>
  </si>
  <si>
    <t>230R1</t>
  </si>
  <si>
    <t>Tlakové zkoušky těsnosti potrubí - zkouška DN do 350 dl. 62,0m</t>
  </si>
  <si>
    <t>-1971604763</t>
  </si>
  <si>
    <t>"Obsahuje:</t>
  </si>
  <si>
    <t>"výkop pro sondy měření teploty</t>
  </si>
  <si>
    <t>"instalace sond meření teplot potrubí</t>
  </si>
  <si>
    <t>"mtz a dmtz tlak. komor vč. NDT</t>
  </si>
  <si>
    <t>"přistavení tech. zařízení a měřící techniky</t>
  </si>
  <si>
    <t>"naplnění potrubí vodou</t>
  </si>
  <si>
    <t>"tlaková zkouška - úsek 62,0 m</t>
  </si>
  <si>
    <t>"vypuštění a likvidace vody</t>
  </si>
  <si>
    <t>"příprava a vyhodnocení tlakové zkoušky</t>
  </si>
  <si>
    <t>230R2</t>
  </si>
  <si>
    <t>Tlakové zkoušky těsnosti potrubí předběžná - zkouška DN do 350, vč. vyčištění potrubí manžetovým nebo PU pístem dle TPG 702 11</t>
  </si>
  <si>
    <t>-867780666</t>
  </si>
  <si>
    <t>"dl. úseku 25,2m" 1</t>
  </si>
  <si>
    <t>899713119</t>
  </si>
  <si>
    <t xml:space="preserve">Značení orientačními bezúdržbovými sloupky  dle TPG 700 24</t>
  </si>
  <si>
    <t>-579193538</t>
  </si>
  <si>
    <t>M-100</t>
  </si>
  <si>
    <t>Napojení na stáv. VTL plynovod</t>
  </si>
  <si>
    <t>782987719</t>
  </si>
  <si>
    <t>M-58</t>
  </si>
  <si>
    <t>Zkouška izolace Pearsnovou metodou</t>
  </si>
  <si>
    <t>1901280395</t>
  </si>
  <si>
    <t>M-59</t>
  </si>
  <si>
    <t>Elektrojiskrová zkouška izolace potrubí DN 300- zkušební napětí max. 25kV vč. písemného protokolu</t>
  </si>
  <si>
    <t>1246551414</t>
  </si>
  <si>
    <t>M-60</t>
  </si>
  <si>
    <t>Vizuální kontrola svarů - 100% + prozáření</t>
  </si>
  <si>
    <t>-996466633</t>
  </si>
  <si>
    <t>M-61</t>
  </si>
  <si>
    <t>Odplynění a inertizace stávajících plynovodů</t>
  </si>
  <si>
    <t>-1986441354</t>
  </si>
  <si>
    <t>M-62</t>
  </si>
  <si>
    <t>Geodetické zaměření nového plynovodu</t>
  </si>
  <si>
    <t>Kpl</t>
  </si>
  <si>
    <t>888194821</t>
  </si>
  <si>
    <t>M-73</t>
  </si>
  <si>
    <t>NDT zkouška balonovacích hrdel</t>
  </si>
  <si>
    <t>372992951</t>
  </si>
  <si>
    <t>M-74</t>
  </si>
  <si>
    <t>Kalibrace potrubí DN 300 dle TPG 702 04 a TPG 702 11</t>
  </si>
  <si>
    <t>847574468</t>
  </si>
  <si>
    <t>M-75</t>
  </si>
  <si>
    <t>Výstražná folie na potrubi š. 450 mm</t>
  </si>
  <si>
    <t>-1728374679</t>
  </si>
  <si>
    <t>M-90</t>
  </si>
  <si>
    <t xml:space="preserve">Zaplynění VTL plynovodu  DN 300</t>
  </si>
  <si>
    <t>-289151834</t>
  </si>
  <si>
    <t>M-91</t>
  </si>
  <si>
    <t xml:space="preserve">náhrada za vpuštění plynu mezi AU300408 a AU300850 (  2200m = cca 3772m3)</t>
  </si>
  <si>
    <t>988302816</t>
  </si>
  <si>
    <t>M-92</t>
  </si>
  <si>
    <t>Revizní zpráva plynovodu</t>
  </si>
  <si>
    <t>-2065409418</t>
  </si>
  <si>
    <t>M-93</t>
  </si>
  <si>
    <t>Účast TIČR na tlakové zkoušce</t>
  </si>
  <si>
    <t>199432057</t>
  </si>
  <si>
    <t>M-94</t>
  </si>
  <si>
    <t>Součinnost pracovníků RWE</t>
  </si>
  <si>
    <t>626574839</t>
  </si>
  <si>
    <t>SO-06.02.2 - Přeložka VTL plynovodu v km 2,721</t>
  </si>
  <si>
    <t>275549293</t>
  </si>
  <si>
    <t>(69,9-27,2)*4,0*0,3</t>
  </si>
  <si>
    <t>1347948615</t>
  </si>
  <si>
    <t>"jámy 50%</t>
  </si>
  <si>
    <t>56,1*0,50</t>
  </si>
  <si>
    <t>-141070192</t>
  </si>
  <si>
    <t>"balonovací" 4,5*1,9*2,0*2</t>
  </si>
  <si>
    <t>"pro protlak" 2,0*2,0*2,5</t>
  </si>
  <si>
    <t>"pro protlak" 2,0*2,0*2,3</t>
  </si>
  <si>
    <t>-1394290877</t>
  </si>
  <si>
    <t>26,0*0,6*1,2</t>
  </si>
  <si>
    <t>132101202</t>
  </si>
  <si>
    <t>Hloubení rýh š do 2000 mm v hornině tř. 1 a 2 objemu do 1000 m3</t>
  </si>
  <si>
    <t>-244432581</t>
  </si>
  <si>
    <t>4,0*1,4*(1,87-0,3)</t>
  </si>
  <si>
    <t>39,0*1,4*(1,71-0,3)</t>
  </si>
  <si>
    <t>-1276159495</t>
  </si>
  <si>
    <t>-262943235</t>
  </si>
  <si>
    <t>"balonovací" (4,5+1,9)*2*2,0*2</t>
  </si>
  <si>
    <t>"pro protlak" (2,0+2,0)*2*2,5</t>
  </si>
  <si>
    <t>"pro protlak" (2,0+2,0)*2*2,3</t>
  </si>
  <si>
    <t>-2044437174</t>
  </si>
  <si>
    <t>85,778</t>
  </si>
  <si>
    <t>53,40</t>
  </si>
  <si>
    <t>-374604732</t>
  </si>
  <si>
    <t>76,808+12,082</t>
  </si>
  <si>
    <t>-1881788084</t>
  </si>
  <si>
    <t>"výtlak" 3,14*0,165*0,165*51,0</t>
  </si>
  <si>
    <t>1231266426</t>
  </si>
  <si>
    <t>-47202640</t>
  </si>
  <si>
    <t>4,36*1,80</t>
  </si>
  <si>
    <t>572576631</t>
  </si>
  <si>
    <t xml:space="preserve">"rýhy"  18,72+85,778</t>
  </si>
  <si>
    <t>"jámy" 53,40</t>
  </si>
  <si>
    <t>"obsyp" -56,60</t>
  </si>
  <si>
    <t>"výtlak" -3,14*0,165*0,165*51,0</t>
  </si>
  <si>
    <t>Obsypání a podsyp potrubí ručně sypaninou bez prohození, uloženou do 3 m</t>
  </si>
  <si>
    <t>1385291206</t>
  </si>
  <si>
    <t>4,0*1,4*0,8</t>
  </si>
  <si>
    <t>39,0*1,4*0,8</t>
  </si>
  <si>
    <t>-3,14*0,165*0,165*51,0</t>
  </si>
  <si>
    <t>357280866</t>
  </si>
  <si>
    <t>404011107</t>
  </si>
  <si>
    <t>(69,9-27,2)*4,0</t>
  </si>
  <si>
    <t>732560920</t>
  </si>
  <si>
    <t>535210955</t>
  </si>
  <si>
    <t>-229789723</t>
  </si>
  <si>
    <t>-199376558</t>
  </si>
  <si>
    <t>860503105</t>
  </si>
  <si>
    <t>2,207+4,84</t>
  </si>
  <si>
    <t>-1225533223</t>
  </si>
  <si>
    <t>1497372453</t>
  </si>
  <si>
    <t>-522131573</t>
  </si>
  <si>
    <t>70,0-27,2</t>
  </si>
  <si>
    <t>-1733833800</t>
  </si>
  <si>
    <t>1900591965</t>
  </si>
  <si>
    <t>tr. ohyb hladký DN 300( 323,9x8,0), PN 40, R=10DN, výškový lom - 18,0°( cca 2,4m)</t>
  </si>
  <si>
    <t>-1110603195</t>
  </si>
  <si>
    <t>1881039295</t>
  </si>
  <si>
    <t>tr. ohyb hladký DN 300( 323,9x8,0), PN 40, R=10DN, L1- prostor. oblouk 45,3°/20°( cca 4,3m)</t>
  </si>
  <si>
    <t>2075505860</t>
  </si>
  <si>
    <t>tr. ohyb hladký DN 300( 323,9x8,0), PN 40, R=10DN, L2- 90°( cca 6,1m)</t>
  </si>
  <si>
    <t>-335272717</t>
  </si>
  <si>
    <t>tr. ohyb hladký DN 300( 323,9x8,0), PN 40, R=10DN, L3- 44,7°( cca 4,2m)</t>
  </si>
  <si>
    <t>1265548380</t>
  </si>
  <si>
    <t>-844752761</t>
  </si>
  <si>
    <t>386843332</t>
  </si>
  <si>
    <t>296642282</t>
  </si>
  <si>
    <t>59410350</t>
  </si>
  <si>
    <t>-1853793545</t>
  </si>
  <si>
    <t>1273618751</t>
  </si>
  <si>
    <t>izolace svarů DN 300 dle TPG 920 21 manžetou Covalence HTLP 60 - 12 ks</t>
  </si>
  <si>
    <t>-564250962</t>
  </si>
  <si>
    <t>545310327</t>
  </si>
  <si>
    <t xml:space="preserve">izolace svarů a oblouků  dle TPG 920 21 3 vrstvy - systém ERGELIT-Band 03</t>
  </si>
  <si>
    <t>-1347145636</t>
  </si>
  <si>
    <t>230R4</t>
  </si>
  <si>
    <t>Tlakové zkoušky těsnosti potrubí - zkouška DN do 350 dl. 74,0m</t>
  </si>
  <si>
    <t>727761449</t>
  </si>
  <si>
    <t>"tlaková zkouška - úsek 74,0 m</t>
  </si>
  <si>
    <t>230R5</t>
  </si>
  <si>
    <t>-1109853293</t>
  </si>
  <si>
    <t>"dl. úseku 27,2m" 1</t>
  </si>
  <si>
    <t>-1111589892</t>
  </si>
  <si>
    <t>1375315426</t>
  </si>
  <si>
    <t>493789010</t>
  </si>
  <si>
    <t>-964240962</t>
  </si>
  <si>
    <t>-939537356</t>
  </si>
  <si>
    <t>1456265653</t>
  </si>
  <si>
    <t>-1890073775</t>
  </si>
  <si>
    <t>878173659</t>
  </si>
  <si>
    <t>-1422598889</t>
  </si>
  <si>
    <t>-1335540768</t>
  </si>
  <si>
    <t>384170646</t>
  </si>
  <si>
    <t xml:space="preserve">náhrada za vpuštění plynu mezi AU300408 a AU300850 (  725m = cca 1188m3)</t>
  </si>
  <si>
    <t>1547511312</t>
  </si>
  <si>
    <t>-1886377755</t>
  </si>
  <si>
    <t>1001669678</t>
  </si>
  <si>
    <t>1758446077</t>
  </si>
  <si>
    <t>SO-06.03 - Přeložky STL plynovodu</t>
  </si>
  <si>
    <t>HZS - Hodinové zúčtovací sazby</t>
  </si>
  <si>
    <t>899722114</t>
  </si>
  <si>
    <t>Krytí potrubí z plastů výstražnou fólií z PVC šířky 40 cm</t>
  </si>
  <si>
    <t>1256036731</t>
  </si>
  <si>
    <t>https://podminky.urs.cz/item/CS_URS_2021_01/899722114</t>
  </si>
  <si>
    <t>230200102R</t>
  </si>
  <si>
    <t>Montáž ochranných trubek podélně půlených D 324 mm</t>
  </si>
  <si>
    <t>-390376814</t>
  </si>
  <si>
    <t>Poznámka k položce:_x000d_
dodávka a motnáž potrubí</t>
  </si>
  <si>
    <t>HZS</t>
  </si>
  <si>
    <t>Hodinové zúčtovací sazby</t>
  </si>
  <si>
    <t>HZS3112</t>
  </si>
  <si>
    <t xml:space="preserve">Hodinové zúčtovací sazby montáží technologických zařízení  při externích montážích montér potrubí odborný</t>
  </si>
  <si>
    <t>hod</t>
  </si>
  <si>
    <t>692174880</t>
  </si>
  <si>
    <t>https://podminky.urs.cz/item/CS_URS_2021_01/HZS3112</t>
  </si>
  <si>
    <t>SSO 07 - OBSLUŽNÁ KOMUNIKACE NA VZDUŠNÉ PATĚ HRÁZE</t>
  </si>
  <si>
    <t xml:space="preserve">SO-07.01 - SO-07.06 - Obslužná komunikace na vzdušné patě hráze </t>
  </si>
  <si>
    <t>-446623800</t>
  </si>
  <si>
    <t xml:space="preserve">Poznámka k položce:_x000d_
Poznámka k položke:_x000d_
SO.07.1 OBSLUŽNÁ KOMUNIKACE – ÚSEK č.1 1519.36.m2 x 0.3 m =455_x000d_
SO.07.2 OBSLUŽNÁ KOMUNIKACE –  ÚSEK č.2,  326.87x4m= 137m2 x 0.3=392_x000d_
Zjezd z hráze ke propustu km 0.830 hráze - 160m2 x 0.3 =	48_x000d_
Zjezd v km 0,990 hráze - ul dukelská -  126m2 x 0.3 =38_x000d_
SO.07.3 OBSLUŽNÁ KOMUNIKACE – ÚSEK č.3, 274m2x0.3	=82_x000d_
SO.07.4 OBSLUŽNÁ KOMUNIKACE – ÚSEK č.4 - 4mx652.15m)x0.3m =782_x000d_
SO.07.5 OBSLUŽNÁ KOMUNIKACE – ÚSEK č.5 - 4x353.75x0.3=425_x000d_
SO.07.6 OBSLUŽNÁ KOMUNIKACE – ÚSEK č.6 - 587.69x4x0.3=705_x000d_
Sjezd km 2,257 hráze - ul. u kříže - 116 m2 x 0.3 m=70_x000d_
"viz.SSO_07_ kubatúrový list, příl. Č.2 situace		_x000d_
"Celkem:	2997m3</t>
  </si>
  <si>
    <t>-1140537278</t>
  </si>
  <si>
    <t>Poznámka k položce:_x000d_
Poznámka k položke:_x000d_
(4.5 m2 x 25,86m) + (4.7x2.05 x 1,1 ) x 2 =116.37 + 21,12		_x000d_
"viz.SSO_07_příl.č5		_x000d_
"Celkem:	140m3</t>
  </si>
  <si>
    <t>131212501</t>
  </si>
  <si>
    <t>Hloubení nezapažených jam a zářezů s urovnáním dna do předepsaného profilu a spádu v hornině tř. 3 do 100 m3</t>
  </si>
  <si>
    <t>448479672</t>
  </si>
  <si>
    <t>https://podminky.urs.cz/item/CS_URS_2021_01/131212501</t>
  </si>
  <si>
    <t xml:space="preserve">Poznámka k souboru cen:_x000d_
1. V cenách jsou započteny i náklady na přehození výkopku na přilehlém terénu na vzdálenost do 3 m od okraje jámy nebo naložení na dopravní prostředek. </t>
  </si>
  <si>
    <t>Poznámka k položce:_x000d_
Poznámka k položke:_x000d_
( 0.6x0.6x1)x6=2,16_x000d_
"viz.SSO_07_příl. Č. 11.1 výkres závory		_x000d_
"Celkem:	2,16m3</t>
  </si>
  <si>
    <t>-763087109</t>
  </si>
  <si>
    <t>Poznámka k položce:_x000d_
Poznámka k položke:_x000d_
1500+280+(205x0.15)		_x000d_
"Celkem:		1811</t>
  </si>
  <si>
    <t>-1071842519</t>
  </si>
  <si>
    <t>-536640933</t>
  </si>
  <si>
    <t xml:space="preserve">Poznámka k položce:_x000d_
Poznámka k položke:_x000d_
SO.07.2 OBSLUŽNÁ KOMUNIKACE – ÚSEK č.2 - hutněný násyp ( kubatúrový list)=1287_x000d_
Zjezd v km 0,990 hráze - ul dukelská odečteno z výkresu=6_x000d_
SO.07.3 OBSLUŽNÁ KOMUNIKACE – ÚSEK č.3 -  (1.65m2+2.23m2)/2*25=51_x000d_
SO.07.4 OBSLUŽNÁ KOMUNIKACE – ÚSEK č.4  hutněnný násyp  2m2x51m plus rezerva=	144_x000d_
"viz.SDO_07_kubatúrový list, přil č.5		_x000d_
"Celkem:	1488m3</t>
  </si>
  <si>
    <t>1625854718</t>
  </si>
  <si>
    <t>Poznámka k položce:_x000d_
Poznámka k položke:_x000d_
Uchazeč si v ceně započte náklady na jím preferovanou skládku zemin a skládkových, nehledě na skutečnou vzdálenost skládky od místa nakládky._x000d_
_x000d_
(3000+140+2.16)-(1500+280+(205x0.15))		_x000d_
"Celkem:		1331,4</t>
  </si>
  <si>
    <t>1517116051</t>
  </si>
  <si>
    <t>86761330</t>
  </si>
  <si>
    <t>1571746163</t>
  </si>
  <si>
    <t>Poznámka k položce:_x000d_
Poznámka k položke:_x000d_
SO.07.1 OBSLUŽNÁ KOMUNIKACE – ÚSEK č.1 kubatúrový list=181_x000d_
Propustek DN 600 v km 0,344 staničení obslužné komunikace (1,2m2 x 24,4)+ (2.1m2x4.6m) =137 – 38=99_x000d_
"viz.SSO_07_ kubatúrový list, příl. Č.7		_x000d_
"Celkem:	280m3</t>
  </si>
  <si>
    <t>913160385</t>
  </si>
  <si>
    <t>Poznámka k položce:_x000d_
Poznámka k položke:_x000d_
"viz.VV_SO_07_</t>
  </si>
  <si>
    <t>393758681</t>
  </si>
  <si>
    <t>Poznámka k položce:_x000d_
Poznámka k položke:_x000d_
SO.07.1 OBSLUŽNÁ KOMUNIKACE – ÚSEK č.1 kubatúrový list	m2	1473_x000d_
"viz.SSO_07_ kubatúrový list, příl. Č.2 situace</t>
  </si>
  <si>
    <t>820066953</t>
  </si>
  <si>
    <t>464995610</t>
  </si>
  <si>
    <t xml:space="preserve">Poznámka k položce:_x000d_
Poznámka k položke:_x000d_
SO.07.1 OBSLUŽNÁ KOMUNIKACE – ÚSEK č.1  - kubatúrový list=1430_x000d_
SO.07.2 OBSLUŽNÁ KOMUNIKACE – ÚSEK č.2, 327x4m=1038_x000d_
Zjezd z hráze ke propustu km 0.830 hráze - 160 m2 odečteno z výkresu=160_x000d_
Zjezd v km 0,990 hráze - ul dukelská odečteno z výkresu=126_x000d_
SO.07.3 OBSLUŽNÁ KOMUNIKACE – ÚSEK č.3 - odečteno z výkresu=274_x000d_
SO.07.4 OBSLUŽNÁ KOMUNIKACE – ÚSEK č.4 - 4x652.15 m	=2608_x000d_
SO.07.5 OBSLUŽNÁ KOMUNIKACE – ÚSEK č.5 - 4x353.75 m	=1415_x000d_
SO.07.6 OBSLUŽNÁ KOMUNIKACE – ÚSEK č.6  - (4x519.34)+273 m2=2350_x000d_
Sjezd km 2,257 hráze - ul. u kříže odečteno z výkresu =116_x000d_
"viz.SSO_07_ kubatúrové listy, příl. Č. 2, 5, 7, 8,9, 10		_x000d_
"Celkem:	9517m2</t>
  </si>
  <si>
    <t>-324802357</t>
  </si>
  <si>
    <t xml:space="preserve">Poznámka k položce:_x000d_
Poznámka k položke:_x000d_
SO.07.2 OBSLUŽNÁ KOMUNIKACE – ÚSEK č.2  kubatúrový list	m2	2821_x000d_
Zjezd v km 0,990 hráze - ul dukelská 16x4m	m2	64_x000d_
SO.07.3 OBSLUŽNÁ KOMUNIKACE – ÚSEK č.3 - 4x25m plus rezerva	m2	113_x000d_
SO.07.4 OBSLUŽNÁ KOMUNIKACE – ÚSEK č.4 - 4x100m rezerva	m2	408_x000d_
"viz.SSO_07_ kubatúrový list, příl. Č.2 situace		_x000d_
"Celkem:		3406</t>
  </si>
  <si>
    <t>-1618030332</t>
  </si>
  <si>
    <t>Poznámka k položce:_x000d_
Poznámka k položke:_x000d_
Propustek DN 600 v km 0,344 staničení obslužné komunikace čelo propustku (2m2x4.25m)+(2.1m2x4.98m)		_x000d_
"viz.SO_07_03 příl č.7		_x000d_
"Celkem:		19</t>
  </si>
  <si>
    <t>1497711138</t>
  </si>
  <si>
    <t xml:space="preserve">Poznámka k položce:_x000d_
Poznámka k položke:_x000d_
Propustek DN 600 v km 0,344 staničení obslužné komunikace                   (2.75mx4.98m)+(2.4mx4.98)+(2.6mx4.25m)+(2.26mx4.25m)+(2mx24.4m)		_x000d_
"viz.SO_07_03 příl č.7		_x000d_
"Celkem:		100</t>
  </si>
  <si>
    <t>1375554400</t>
  </si>
  <si>
    <t>Poznámka k položce:_x000d_
Poznámka k položke:_x000d_
"viz.SO_07_03 příl č.7		_x000d_
"Celkem:		100</t>
  </si>
  <si>
    <t>-1192492007</t>
  </si>
  <si>
    <t>Poznámka k položce:_x000d_
Poznámka k položke:_x000d_
"viz.SO_07_03 příl č.12 výkresy výztuže		_x000d_
"Celkem:		1</t>
  </si>
  <si>
    <t>543750031</t>
  </si>
  <si>
    <t>1471231679</t>
  </si>
  <si>
    <t>796927512</t>
  </si>
  <si>
    <t>Poznámka k položce:_x000d_
Poznámka k položke:_x000d_
Propustek DN 600 v km 0,344 staničení obslužné komunikace (4.45m2x1.3m)+(5.2m2x1.3m)+(0.7m2x24.4m)		_x000d_
"viz.SO_07_03 příl č.7		_x000d_
"Celkem:		30</t>
  </si>
  <si>
    <t>564661111</t>
  </si>
  <si>
    <t>Podklad z kameniva hrubého drceného vel. 63-125 mm, s rozprostřením a zhutněním, po zhutnění tl. 200 mm</t>
  </si>
  <si>
    <t>960553681</t>
  </si>
  <si>
    <t>https://podminky.urs.cz/item/CS_URS_2021_01/564661111</t>
  </si>
  <si>
    <t>Poznámka k položce:_x000d_
Poznámka k položke:_x000d_
		_x000d_
Zpevnění podloží lomovým kamenem frakce 0/200 mm v tl. 20 cm 56m2		_x000d_
"viz.SO_07_06 příl č,10		_x000d_
"Celkem:		60</t>
  </si>
  <si>
    <t>-1572638085</t>
  </si>
  <si>
    <t xml:space="preserve">Poznámka k položce:_x000d_
Poznámka k položke:_x000d_
	_x000d_
SO.07.2 OBSLUŽNÁ KOMUNIKACE – ÚSEK č.2 -  326.87x3.5 m=1144_x000d_
Zjezd z hráze ke propustu km 0.830 hráze - odečteno z výkresu=96_x000d_
Zjezd v km 0,990 hráze - ul dukelská - odečteno z výkresu	=77_x000d_
SO.07.3 OBSLUŽNÁ KOMUNIKACE – ÚSEK č.3 - 4x78=312_x000d_
SO.07.4 OBSLUŽNÁ KOMUNIKACE – ÚSEK č.4 4x352.15 m	=2606_x000d_
SO.07.5 OBSLUŽNÁ KOMUNIKACE – ÚSEK č.5  - 353.75x3.5m =1238_x000d_
SO.07.6 OBSLUŽNÁ KOMUNIKACE – ÚSEK č.6  - 587.69x3.5m + obratiště 68x5m=2396_x000d_
Sjezd km 2,257 hráze - ul. u kříže - 56 m2 odečteno z výkresu =56_x000d_
"viz.SSO_07_ příl č.2, 8, 9, 10, 		_x000d_
"Celkem:	7925m2</t>
  </si>
  <si>
    <t>-2092054337</t>
  </si>
  <si>
    <t>Poznámka k položce:_x000d_
Poznámka k položke:_x000d_
Asfaltová část sjezdu v km 2.257 hráze u kříže odečteno z výkresu		_x000d_
"viz.SO_07_06 příl č,10		_x000d_
"Celkem:		60</t>
  </si>
  <si>
    <t>-1595330284</t>
  </si>
  <si>
    <t>-1528934366</t>
  </si>
  <si>
    <t>1632083049</t>
  </si>
  <si>
    <t>762886696</t>
  </si>
  <si>
    <t>2092890599</t>
  </si>
  <si>
    <t>Poznámka k položce:_x000d_
Poznámka k položke:_x000d_
"viz.SO_07_03 příl č.7		_x000d_
"Celkem:		28</t>
  </si>
  <si>
    <t>trouby pro splaškové odpadní vody železobetonové trouby hrdlové přímé s integrovaným těsněním DN600</t>
  </si>
  <si>
    <t>-41173882</t>
  </si>
  <si>
    <t>D+M Uzamykatelná závora ze svislé trubky DN150 a 3x vodorovných trubek DN50, celk. výška 2055mm a šířka max 1200mm</t>
  </si>
  <si>
    <t>-683610746</t>
  </si>
  <si>
    <t>Poznámka k položce:_x000d_
Poznámka k položke:_x000d_
Ochranná zábrana ocelová s osazením do betonové patky opatřená ochranným nátěrem		_x000d_
"viz.SSO_07_příl. Č. 11.1 výkres závory		_x000d_
"Celkem:	6ks</t>
  </si>
  <si>
    <t>Dodávka a montáž svislé dopravní značky základní velikosti do 1 m2 objímkami na sloupky nebo konzoly</t>
  </si>
  <si>
    <t>-1249205796</t>
  </si>
  <si>
    <t>Poznámka k položce:_x000d_
Poznámka k položke:_x000d_
Zjezd z hráze ke propustu km 0.830 hráze=2ks_x000d_
Zjezd v km 0,990 hráze - ul dukelská=2ks_x000d_
Sjezd km 2,257 hráze - ul. u kříže=2s_x000d_
"viz.VV_SO_07_		_x000d_
"Celkem:	6ks</t>
  </si>
  <si>
    <t>-654821447</t>
  </si>
  <si>
    <t>Poznámka k položce:_x000d_
Poznámka k položke:_x000d_
Asfaltová část sjezdu v km 2.257 hráze u kříže odečteno z výkresu		_x000d_
"viz.SO_07_06 příl č,10		_x000d_
"Celkem:		38</t>
  </si>
  <si>
    <t>1541953923</t>
  </si>
  <si>
    <t>-292601928</t>
  </si>
  <si>
    <t xml:space="preserve">Poznámka k položce:_x000d_
Poznámka k položke:_x000d_
SO.07.2 OBSLUŽNÁ KOMUNIKACE – ÚSEK č.2 - 4.25mx326.87m=1390_x000d_
Zjezd z hráze ke propustu km 0.830 hráze odečteno z výkresu=96_x000d_
Zjezd v km 0,990 hráze - ul dukelská - odečteno z výkresu	=77_x000d_
SO.07.3 OBSLUŽNÁ KOMUNIKACE – ÚSEK č.3 4.25mx71.31m=303_x000d_
SO.07.4 OBSLUŽNÁ KOMUNIKACE – ÚSEK č.4  - 4.2x652.15=2739_x000d_
SO.07.5 OBSLUŽNÁ KOMUNIKACE – ÚSEK č.5- 4.25x353.75=1485_x000d_
SO.07.6 OBSLUŽNÁ KOMUNIKACE – ÚSEK č.6 ( 4.2x519)+(68x5)=2179_x000d_
Sjezd km 2,257 hráze - ul. u kříže - odečteno z výkresu=56_x000d_
"viz.SSO_07_ příl č.2, 5, 7, 8, 9, 10, 		_x000d_
"Celkem:	8325</t>
  </si>
  <si>
    <t>698354326</t>
  </si>
  <si>
    <t>-54643889</t>
  </si>
  <si>
    <t>SSO08 - ZAVÁZÁNÍ HRÁZE DO ŽELEZNIČNÍHO NÁSPU</t>
  </si>
  <si>
    <t>SO 08.2 - Plošné zatěsněn...</t>
  </si>
  <si>
    <t>46-M - Zemní práce při extr.mont.pracích</t>
  </si>
  <si>
    <t>111103313</t>
  </si>
  <si>
    <t>Kosení travin a vodních rostlin po vegetačním období divokého porostu hustého</t>
  </si>
  <si>
    <t>ha</t>
  </si>
  <si>
    <t>-1064357076</t>
  </si>
  <si>
    <t>111251102</t>
  </si>
  <si>
    <t>Odstranění křovin a stromů s odstraněním kořenů strojně průměru kmene do 100 mm v rovině nebo ve svahu sklonu terénu do 1:5, při celkové ploše přes 100 do 500 m2</t>
  </si>
  <si>
    <t>CS ÚRS 2021 02</t>
  </si>
  <si>
    <t>1732655936</t>
  </si>
  <si>
    <t>https://podminky.urs.cz/item/CS_URS_2021_02/111251102</t>
  </si>
  <si>
    <t>Viz přílohu B</t>
  </si>
  <si>
    <t>122"mícení ZPD"</t>
  </si>
  <si>
    <t>5 "mícení mimo ZPD"</t>
  </si>
  <si>
    <t>2,0*2,0*7"ks - odstranění strumů do 100 mm v ZPD"</t>
  </si>
  <si>
    <t>2,0*2,0*7"ks - odstranění strumů do 100 mm mimo ZPD"</t>
  </si>
  <si>
    <t>112101101</t>
  </si>
  <si>
    <t>Odstranění stromů s odřezáním kmene a s odvětvením listnatých, průměru kmene přes 100 do 300 mm</t>
  </si>
  <si>
    <t>-586288277</t>
  </si>
  <si>
    <t>https://podminky.urs.cz/item/CS_URS_2021_02/112101101</t>
  </si>
  <si>
    <t>8+62 "viz přílohu B."</t>
  </si>
  <si>
    <t>112101102</t>
  </si>
  <si>
    <t>Odstranění stromů s odřezáním kmene a s odvětvením listnatých, průměru kmene přes 300 do 500 mm</t>
  </si>
  <si>
    <t>2110859025</t>
  </si>
  <si>
    <t>14 "viz přílohu B."</t>
  </si>
  <si>
    <t>112155215</t>
  </si>
  <si>
    <t>Štěpkování s naložením na dopravní prostředek a odvozem do 20 km stromků a větví solitérů, průměru kmene do 300 mm</t>
  </si>
  <si>
    <t>-101675380</t>
  </si>
  <si>
    <t>https://podminky.urs.cz/item/CS_URS_2021_02/112155215</t>
  </si>
  <si>
    <t>112155221</t>
  </si>
  <si>
    <t>Štěpkování s naložením na dopravní prostředek a odvozem do 20 km stromků a větví solitérů, průměru kmene přes 300 do 500 mm</t>
  </si>
  <si>
    <t>-1922244106</t>
  </si>
  <si>
    <t>112155315</t>
  </si>
  <si>
    <t>Štěpkování s naložením na dopravní prostředek a odvozem do 20 km keřového porostu hustého</t>
  </si>
  <si>
    <t>-1612866397</t>
  </si>
  <si>
    <t>https://podminky.urs.cz/item/CS_URS_2021_02/112155315</t>
  </si>
  <si>
    <t>112251101</t>
  </si>
  <si>
    <t>Odstranění pařezů strojně s jejich vykopáním, vytrháním nebo odstřelením průměru přes 100 do 300 mm</t>
  </si>
  <si>
    <t>2109405949</t>
  </si>
  <si>
    <t>https://podminky.urs.cz/item/CS_URS_2021_02/112251101</t>
  </si>
  <si>
    <t>112251102</t>
  </si>
  <si>
    <t>Odstranění pařezů strojně s jejich vykopáním, vytrháním nebo odstřelením průměru přes 300 do 500 mm</t>
  </si>
  <si>
    <t>-719277807</t>
  </si>
  <si>
    <t>113154123</t>
  </si>
  <si>
    <t>Frézování živičného podkladu nebo krytu s naložením na dopravní prostředek plochy do 500 m2 bez překážek v trase pruhu šířky přes 0,5 m do 1 m, tloušťky vrstvy 50 mm</t>
  </si>
  <si>
    <t>426593150</t>
  </si>
  <si>
    <t>https://podminky.urs.cz/item/CS_URS_2021_02/113154123</t>
  </si>
  <si>
    <t>Oprava cyklostezky</t>
  </si>
  <si>
    <t>0,30*628*3,0 "rozsah předpokládané opravy 30% z celkové plochy"</t>
  </si>
  <si>
    <t>114203101</t>
  </si>
  <si>
    <t>Rozebrání dlažeb nebo záhozů s naložením na dopravní prostředek dlažeb z lomového kamene nebo betonových tvárnic na sucho nebo se spárami vyplněnými pískem nebo drnem</t>
  </si>
  <si>
    <t>755095450</t>
  </si>
  <si>
    <t>https://podminky.urs.cz/item/CS_URS_2021_02/114203101</t>
  </si>
  <si>
    <t>Viz přílohu D.01_3.2.1, D.01_3.2.2 a D.01_3.2.3.x</t>
  </si>
  <si>
    <t>0,30*(1,5*302) "rozebrání stávající kamenné dlažby"</t>
  </si>
  <si>
    <t>114203103</t>
  </si>
  <si>
    <t>Rozebrání dlažeb nebo záhozů s naložením na dopravní prostředek dlažeb z lomového kamene nebo betonových tvárnic do cementové malty se spárami zalitými cementovou maltou</t>
  </si>
  <si>
    <t>724596719</t>
  </si>
  <si>
    <t>https://podminky.urs.cz/item/CS_URS_2021_02/114203103</t>
  </si>
  <si>
    <t>0,30*((15*1,1)+1,5) "rozebrání stávající kamenné dlažby do betonu"</t>
  </si>
  <si>
    <t>114203301</t>
  </si>
  <si>
    <t>Třídění lomového kamene nebo betonových tvárnic získaných při rozebrání dlažeb, záhozů, rovnanin a soustřeďovacích staveb podle druhu, velikosti nebo tvaru</t>
  </si>
  <si>
    <t>-492443961</t>
  </si>
  <si>
    <t>https://podminky.urs.cz/item/CS_URS_2021_02/114203301</t>
  </si>
  <si>
    <t>114203401</t>
  </si>
  <si>
    <t>Srovnání lomového kamene nebo betonových tvárnic do měřitelných figur s přemístěním na vzdálenost do 10 m</t>
  </si>
  <si>
    <t>178677729</t>
  </si>
  <si>
    <t>https://podminky.urs.cz/item/CS_URS_2021_02/114203401</t>
  </si>
  <si>
    <t>115101201</t>
  </si>
  <si>
    <t>Čerpání vody na dopravní výšku do 10 m s uvažovaným průměrným přítokem do 500 l/min</t>
  </si>
  <si>
    <t>1266736337</t>
  </si>
  <si>
    <t>https://podminky.urs.cz/item/CS_URS_2021_02/115101201</t>
  </si>
  <si>
    <t>8"h"*10"dní"</t>
  </si>
  <si>
    <t>115101301</t>
  </si>
  <si>
    <t>Pohotovost záložní čerpací soupravy pro dopravní výšku do 10 m s uvažovaným průměrným přítokem do 500 l/min</t>
  </si>
  <si>
    <t>den</t>
  </si>
  <si>
    <t>1204108270</t>
  </si>
  <si>
    <t>https://podminky.urs.cz/item/CS_URS_2021_02/115101301</t>
  </si>
  <si>
    <t>10"dní"</t>
  </si>
  <si>
    <t>121151123</t>
  </si>
  <si>
    <t>Sejmutí ornice strojně při souvislé ploše přes 500 m2, tl. vrstvy do 200 mm</t>
  </si>
  <si>
    <t>1947050301</t>
  </si>
  <si>
    <t>https://podminky.urs.cz/item/CS_URS_2021_02/121151123</t>
  </si>
  <si>
    <t>Viz situaci C.2_1</t>
  </si>
  <si>
    <t>Skrývka hum. vrstev tl 0.2 m</t>
  </si>
  <si>
    <t>2041,61 "viz kubaturové listy - svah"</t>
  </si>
  <si>
    <t>3669,35-2041,61 "viz kubaturové listy - rovina (celková plocha-svah)"</t>
  </si>
  <si>
    <t>18 "plocha podél koryta"</t>
  </si>
  <si>
    <t>23 "plocha u ústí kolem dlažby do betonu"</t>
  </si>
  <si>
    <t>82 "prostor mezi příkopem a mostem "</t>
  </si>
  <si>
    <t>56 "prostor mostu"</t>
  </si>
  <si>
    <t>-1164853816</t>
  </si>
  <si>
    <t>https://podminky.urs.cz/item/CS_URS_2021_02/121151125</t>
  </si>
  <si>
    <t>387+1115+577</t>
  </si>
  <si>
    <t>122251406</t>
  </si>
  <si>
    <t>Vykopávky v zemnících na suchu strojně zapažených i nezapažených v hornině třídy těžitelnosti I skupiny 3 přes 1 000 do 5 000 m3</t>
  </si>
  <si>
    <t>1619432515</t>
  </si>
  <si>
    <t>https://podminky.urs.cz/item/CS_URS_2021_02/122251406</t>
  </si>
  <si>
    <t>R01</t>
  </si>
  <si>
    <t>náklady na pořízení / nákup zeminy</t>
  </si>
  <si>
    <t>-1154266548</t>
  </si>
  <si>
    <t>124253102</t>
  </si>
  <si>
    <t>Vykopávky pro koryta vodotečí strojně v hornině třídy těžitelnosti I skupiny 3 přes 1 000 do 5 000 m3</t>
  </si>
  <si>
    <t>160682785</t>
  </si>
  <si>
    <t>https://podminky.urs.cz/item/CS_URS_2021_02/124253102</t>
  </si>
  <si>
    <t>1353,2 "viz kubaturové listy"</t>
  </si>
  <si>
    <t>(82*0,3)+(7,7*0,35)+(4,2*0,6) "prostor mezi příkopem a mostem"</t>
  </si>
  <si>
    <t>5*0,9 "výkop pod pohoz - prostor mostu"</t>
  </si>
  <si>
    <t>38*0,9+10,8*0,4 "výkop pod dlažbu - prostor mostu"</t>
  </si>
  <si>
    <t>-1384584142</t>
  </si>
  <si>
    <t>https://podminky.urs.cz/item/CS_URS_2021_02/162201411</t>
  </si>
  <si>
    <t>-670305603</t>
  </si>
  <si>
    <t>162201421</t>
  </si>
  <si>
    <t>Vodorovné přemístění větví, kmenů nebo pařezů s naložením, složením a dopravou do 1000 m pařezů kmenů, průměru přes 100 do 300 mm</t>
  </si>
  <si>
    <t>1732739106</t>
  </si>
  <si>
    <t>https://podminky.urs.cz/item/CS_URS_2021_02/162201421</t>
  </si>
  <si>
    <t>162201422</t>
  </si>
  <si>
    <t>Vodorovné přemístění větví, kmenů nebo pařezů s naložením, složením a dopravou do 1000 m pařezů kmenů, průměru přes 300 do 500 mm</t>
  </si>
  <si>
    <t>748833368</t>
  </si>
  <si>
    <t>162251102</t>
  </si>
  <si>
    <t>Vodorovné přemístění výkopku nebo sypaniny po suchu na obvyklém dopravním prostředku, bez naložení výkopku, avšak se složením bez rozhrnutí z horniny třídy těžitelnosti I skupiny 1 až 3 na vzdálenost přes 20 do 50 m</t>
  </si>
  <si>
    <t>1809307078</t>
  </si>
  <si>
    <t>https://podminky.urs.cz/item/CS_URS_2021_02/162251102</t>
  </si>
  <si>
    <t>162301951</t>
  </si>
  <si>
    <t>Vodorovné přemístění větví, kmenů nebo pařezů s naložením, složením a dopravou Příplatek k cenám za každých dalších i započatých 1000 m přes 1000 m kmenů stromů listnatých, o průměru přes 100 do 300 mm</t>
  </si>
  <si>
    <t>-737771696</t>
  </si>
  <si>
    <t>https://podminky.urs.cz/item/CS_URS_2021_02/162301951</t>
  </si>
  <si>
    <t>162301952</t>
  </si>
  <si>
    <t>Vodorovné přemístění větví, kmenů nebo pařezů s naložením, složením a dopravou Příplatek k cenám za každých dalších i započatých 1000 m přes 1000 m kmenů stromů listnatých, o průměru přes 300 do 500 mm</t>
  </si>
  <si>
    <t>1260829235</t>
  </si>
  <si>
    <t>162301971</t>
  </si>
  <si>
    <t>Vodorovné přemístění větví, kmenů nebo pařezů s naložením, složením a dopravou Příplatek k cenám za každých dalších i započatých 1000 m přes 1000 m pařezů kmenů, průměru přes 100 do 300 mm</t>
  </si>
  <si>
    <t>-632334764</t>
  </si>
  <si>
    <t>https://podminky.urs.cz/item/CS_URS_2021_02/162301971</t>
  </si>
  <si>
    <t>162301972</t>
  </si>
  <si>
    <t>Vodorovné přemístění větví, kmenů nebo pařezů s naložením, složením a dopravou Příplatek k cenám za každých dalších i započatých 1000 m přes 1000 m pařezů kmenů, průměru přes 300 do 500 mm</t>
  </si>
  <si>
    <t>1169392210</t>
  </si>
  <si>
    <t>-1878581577</t>
  </si>
  <si>
    <t>https://podminky.urs.cz/item/CS_URS_2021_02/162751117</t>
  </si>
  <si>
    <t>1961796892</t>
  </si>
  <si>
    <t>https://podminky.urs.cz/item/CS_URS_2021_02/162751119</t>
  </si>
  <si>
    <t>66417588</t>
  </si>
  <si>
    <t>https://podminky.urs.cz/item/CS_URS_2021_02/167151111</t>
  </si>
  <si>
    <t>1851098811</t>
  </si>
  <si>
    <t>https://podminky.urs.cz/item/CS_URS_2021_02/171201231</t>
  </si>
  <si>
    <t>146941151</t>
  </si>
  <si>
    <t>https://podminky.urs.cz/item/CS_URS_2021_02/171251201</t>
  </si>
  <si>
    <t>172153103</t>
  </si>
  <si>
    <t>Zřízení těsnícího jádra nebo těsnící vrstvy zemních a kamenitých hrází přehradních a jiných vodních nádrží z horniny třídy těžitelnosti I a II, skupiny 1 až 4 se zhutněním do 100 % PS - koef. C vodorovné šířky vrstvy přes 3 m</t>
  </si>
  <si>
    <t>-1123072473</t>
  </si>
  <si>
    <t>https://podminky.urs.cz/item/CS_URS_2021_02/172153103</t>
  </si>
  <si>
    <t>Těsnící vrstva z jílovité zeminy</t>
  </si>
  <si>
    <t>1183,85 "viz kubaturové listy"</t>
  </si>
  <si>
    <t>(1,75+3,75)*0,3 "plochy vedle dlažby do betonu"</t>
  </si>
  <si>
    <t>41*0,6+12*0,1 "prostor mostu"</t>
  </si>
  <si>
    <t>174251201</t>
  </si>
  <si>
    <t>Zásyp jam po pařezech strojně výkopkem z horniny získané při dobývání pařezů s hrubým urovnáním povrchu zasypávky průměru pařezu přes 100 do 300 mm</t>
  </si>
  <si>
    <t>1412280111</t>
  </si>
  <si>
    <t>https://podminky.urs.cz/item/CS_URS_2021_02/174251201</t>
  </si>
  <si>
    <t>174251202</t>
  </si>
  <si>
    <t>Zásyp jam po pařezech strojně výkopkem z horniny získané při dobývání pařezů s hrubým urovnáním povrchu zasypávky průměru pařezu přes 300 do 500 mm</t>
  </si>
  <si>
    <t>-952729875</t>
  </si>
  <si>
    <t>17-R07</t>
  </si>
  <si>
    <t>Poplatek za uložení rozdrcené dřevní hmoty na řízenou skládku</t>
  </si>
  <si>
    <t>1869498974</t>
  </si>
  <si>
    <t>17-R08</t>
  </si>
  <si>
    <t>Poplatek za uložení pařezů do pům. 300 mm na řízenou skládku</t>
  </si>
  <si>
    <t>-463678961</t>
  </si>
  <si>
    <t>17-R09</t>
  </si>
  <si>
    <t>Poplatek za uložení pařezů do pům. 500 mm na řízenou skládku</t>
  </si>
  <si>
    <t>2143052160</t>
  </si>
  <si>
    <t>Rozprostření a urovnání ornice v rovině nebo ve svahu sklonu do 1:5 strojně při souvislé ploše přes 500 m2, tl. vrstvy do 200 mm</t>
  </si>
  <si>
    <t>944061000</t>
  </si>
  <si>
    <t>181351115</t>
  </si>
  <si>
    <t>Rozprostření a urovnání ornice v rovině nebo ve svahu sklonu do 1:5 strojně při souvislé ploše přes 500 m2, tl. vrstvy přes 250 do 300 mm</t>
  </si>
  <si>
    <t>1114750689</t>
  </si>
  <si>
    <t>https://podminky.urs.cz/item/CS_URS_2021_02/181351115</t>
  </si>
  <si>
    <t>65645221</t>
  </si>
  <si>
    <t>https://podminky.urs.cz/item/CS_URS_2021_02/181411121</t>
  </si>
  <si>
    <t>00572472</t>
  </si>
  <si>
    <t>osivo směs travní krajinná-rovinná</t>
  </si>
  <si>
    <t>2114795020</t>
  </si>
  <si>
    <t>Založení trávníku na půdě předem připravené plochy přes 1000 m2 výsevem včetně utažení lučního na svahu přes 1:2 do 1:1</t>
  </si>
  <si>
    <t>-1265283984</t>
  </si>
  <si>
    <t>https://podminky.urs.cz/item/CS_URS_2021_02/181451123</t>
  </si>
  <si>
    <t>-502791054</t>
  </si>
  <si>
    <t>Úprava pláně vyrovnáním výškových rozdílů strojně v hornině třídy těžitelnosti I, skupiny 1 až 3 bez zhutnění</t>
  </si>
  <si>
    <t>-818798634</t>
  </si>
  <si>
    <t>https://podminky.urs.cz/item/CS_URS_2021_02/181951111</t>
  </si>
  <si>
    <t>Svahování trvalých svahů do projektovaných profilů strojně s potřebným přemístěním výkopku při svahování v zářezech v hornině třídy těžitelnosti I, skupiny 1 až 3</t>
  </si>
  <si>
    <t>-1821691232</t>
  </si>
  <si>
    <t>https://podminky.urs.cz/item/CS_URS_2021_02/182151111</t>
  </si>
  <si>
    <t>182351133</t>
  </si>
  <si>
    <t>Rozprostření a urovnání ornice ve svahu sklonu přes 1:5 strojně při souvislé ploše přes 500 m2, tl. vrstvy do 200 mm</t>
  </si>
  <si>
    <t>-235449179</t>
  </si>
  <si>
    <t>https://podminky.urs.cz/item/CS_URS_2021_02/182351133</t>
  </si>
  <si>
    <t>ohumusování + osetí tl. 0.2</t>
  </si>
  <si>
    <t>1602,11 "viz kubaturové listy"</t>
  </si>
  <si>
    <t>184818244</t>
  </si>
  <si>
    <t>Ochrana kmene bedněním před poškozením stavebním provozem zřízení včetně odstranění výšky bednění přes 2 do 3 m průměru kmene přes 700 do 900 mm</t>
  </si>
  <si>
    <t>1402966188</t>
  </si>
  <si>
    <t>"ochrana stromů v blízkosti stavby " 2</t>
  </si>
  <si>
    <t>185803106</t>
  </si>
  <si>
    <t>Shrabání pokoseného porostu a organických naplavenin s odvozem do 20 km divokého porostu</t>
  </si>
  <si>
    <t>816794243</t>
  </si>
  <si>
    <t>185804312</t>
  </si>
  <si>
    <t>Zalití rostlin vodou plochy záhonů jednotlivě přes 20 m2</t>
  </si>
  <si>
    <t>1641627350</t>
  </si>
  <si>
    <t>https://podminky.urs.cz/item/CS_URS_2021_02/185804312</t>
  </si>
  <si>
    <t>Dovoz vody pro zálivku rostlin na vzdálenost do 1000 m</t>
  </si>
  <si>
    <t>482531512</t>
  </si>
  <si>
    <t>https://podminky.urs.cz/item/CS_URS_2021_02/185851121</t>
  </si>
  <si>
    <t>Dovoz vody pro zálivku rostlin Příplatek k ceně za každých dalších i započatých 1000 m</t>
  </si>
  <si>
    <t>-479562314</t>
  </si>
  <si>
    <t>https://podminky.urs.cz/item/CS_URS_2021_02/185851129</t>
  </si>
  <si>
    <t>185-R03</t>
  </si>
  <si>
    <t>Poplatek za uložení shrabaného pokoseného materiálu na skládku</t>
  </si>
  <si>
    <t>-314337390</t>
  </si>
  <si>
    <t>451317113</t>
  </si>
  <si>
    <t>Podklad pod dlažbu z betonu prostého pro prostředí s mrazovými cykly tř. C 25/30 tl. přes 150 do 200 mm</t>
  </si>
  <si>
    <t>-1236402022</t>
  </si>
  <si>
    <t>https://podminky.urs.cz/item/CS_URS_2021_02/451317113</t>
  </si>
  <si>
    <t>451561111</t>
  </si>
  <si>
    <t>Lože pod dlažby z kameniva drceného drobného, tl. vrstvy do 100 mm</t>
  </si>
  <si>
    <t>391773706</t>
  </si>
  <si>
    <t>https://podminky.urs.cz/item/CS_URS_2021_02/451561111</t>
  </si>
  <si>
    <t>Poznámka k položce:_x000d_
Poznámka k položce: frakce 16/32</t>
  </si>
  <si>
    <t>457532112</t>
  </si>
  <si>
    <t>Filtrační vrstvy jakékoliv tloušťky a sklonu z hrubého drceného kameniva se zhutněním do 10 pojezdů/m3, frakce od 16-63 do 32-63 mm</t>
  </si>
  <si>
    <t>229884254</t>
  </si>
  <si>
    <t>https://podminky.urs.cz/item/CS_URS_2021_02/457532112</t>
  </si>
  <si>
    <t>0,20*7 "podsyp tl. 200 mm pod pohoz"</t>
  </si>
  <si>
    <t>Pohoz dna nebo svahů jakékoliv tloušťky z lomového kamene neupraveného tříděného z terénu</t>
  </si>
  <si>
    <t>409206272</t>
  </si>
  <si>
    <t>https://podminky.urs.cz/item/CS_URS_2021_02/464511111</t>
  </si>
  <si>
    <t>kamenný pohoz fr. 125-250, tl. 0.3 m</t>
  </si>
  <si>
    <t>0,30*7</t>
  </si>
  <si>
    <t>1884664921</t>
  </si>
  <si>
    <t>https://podminky.urs.cz/item/CS_URS_2021_02/465513327</t>
  </si>
  <si>
    <t>50 "dlažba v prostoru mostu"</t>
  </si>
  <si>
    <t>18 "nová dlažba - náhrada za stávající"</t>
  </si>
  <si>
    <t>46551-R09</t>
  </si>
  <si>
    <t>Dlažba z lomového kamene lomařsky upraveného na sucho se zalitím spár cementovou maltou, tl. kamene 300 mm</t>
  </si>
  <si>
    <t>1819494671</t>
  </si>
  <si>
    <t>Poznámka k položce:_x000d_
Poznámka k položce: Použije se původní rozebraný kámen.</t>
  </si>
  <si>
    <t>573231108</t>
  </si>
  <si>
    <t>Postřik spojovací PS bez posypu kamenivem ze silniční emulze, v množství 0,50 kg/m2</t>
  </si>
  <si>
    <t>2080887145</t>
  </si>
  <si>
    <t>https://podminky.urs.cz/item/CS_URS_2021_02/573231108</t>
  </si>
  <si>
    <t>Asfaltový beton vrstva obrusná ACO 11 (ABS) s rozprostřením a se zhutněním z nemodifikovaného asfaltu v pruhu šířky do 3 m tř. I, po zhutnění tl. 50 mm</t>
  </si>
  <si>
    <t>-1074665071</t>
  </si>
  <si>
    <t>https://podminky.urs.cz/item/CS_URS_2021_02/577144111</t>
  </si>
  <si>
    <t>938122211R</t>
  </si>
  <si>
    <t>Hubení porostů na mostech herbicidy postřikovačem</t>
  </si>
  <si>
    <t>-397806692</t>
  </si>
  <si>
    <t>25234001</t>
  </si>
  <si>
    <t>herbicid totální systémový neselektivní</t>
  </si>
  <si>
    <t>litr</t>
  </si>
  <si>
    <t>-257967474</t>
  </si>
  <si>
    <t>960111221R</t>
  </si>
  <si>
    <t>Bourání konstrukcí vodních staveb s naložením vybouraných hmot a suti na dopravní prostředek nebo s odklizením na hromady do vzdálenosti 20 m z dílců prefabrikovaných betonových a železobetonových</t>
  </si>
  <si>
    <t>1972979231</t>
  </si>
  <si>
    <t>https://podminky.urs.cz/item/CS_URS_2021_02/960111221R</t>
  </si>
  <si>
    <t>997221551</t>
  </si>
  <si>
    <t>Vodorovná doprava suti bez naložení, ale se složením a s hrubým urovnáním ze sypkých materiálů, na vzdálenost do 1 km</t>
  </si>
  <si>
    <t>2087902327</t>
  </si>
  <si>
    <t>https://podminky.urs.cz/item/CS_URS_2021_02/997221551</t>
  </si>
  <si>
    <t>997221559</t>
  </si>
  <si>
    <t>Vodorovná doprava suti bez naložení, ale se složením a s hrubým urovnáním Příplatek k ceně za každý další i započatý 1 km přes 1 km</t>
  </si>
  <si>
    <t>453173323</t>
  </si>
  <si>
    <t>https://podminky.urs.cz/item/CS_URS_2021_02/997221559</t>
  </si>
  <si>
    <t>997221861</t>
  </si>
  <si>
    <t>Poplatek za uložení stavebního odpadu na recyklační skládce (skládkovné) z prostého betonu zatříděného do Katalogu odpadů pod kódem 17 01 01</t>
  </si>
  <si>
    <t>-2037680553</t>
  </si>
  <si>
    <t>https://podminky.urs.cz/item/CS_URS_2021_02/997221861</t>
  </si>
  <si>
    <t>-512044975</t>
  </si>
  <si>
    <t>https://podminky.urs.cz/item/CS_URS_2021_02/997221873</t>
  </si>
  <si>
    <t>1352283265</t>
  </si>
  <si>
    <t>https://podminky.urs.cz/item/CS_URS_2021_02/997221875</t>
  </si>
  <si>
    <t>997321511</t>
  </si>
  <si>
    <t>Vodorovná doprava suti a vybouraných hmot bez naložení, s vyložením a hrubým urovnáním po suchu, na vzdálenost do 1 km</t>
  </si>
  <si>
    <t>623128050</t>
  </si>
  <si>
    <t>https://podminky.urs.cz/item/CS_URS_2021_02/997321511</t>
  </si>
  <si>
    <t>997321519</t>
  </si>
  <si>
    <t>Vodorovná doprava suti a vybouraných hmot bez naložení, s vyložením a hrubým urovnáním po suchu, na vzdálenost Příplatek k cenám za každý další i započatý 1 km přes 1 km</t>
  </si>
  <si>
    <t>152578935</t>
  </si>
  <si>
    <t>https://podminky.urs.cz/item/CS_URS_2021_02/997321519</t>
  </si>
  <si>
    <t>997321611</t>
  </si>
  <si>
    <t>Vodorovná doprava suti a vybouraných hmot bez naložení, s vyložením a hrubým urovnáním nakládání nebo překládání na dopravní prostředek při vodorovné dopravě suti a vybouraných hmot</t>
  </si>
  <si>
    <t>-2093621435</t>
  </si>
  <si>
    <t>https://podminky.urs.cz/item/CS_URS_2021_02/997321611</t>
  </si>
  <si>
    <t>-480962844</t>
  </si>
  <si>
    <t>https://podminky.urs.cz/item/CS_URS_2021_02/998332011</t>
  </si>
  <si>
    <t>46-M</t>
  </si>
  <si>
    <t>Zemní práce při extr.mont.pracích</t>
  </si>
  <si>
    <t>460161242</t>
  </si>
  <si>
    <t>Hloubení zapažených i nezapažených kabelových rýh ručně včetně urovnání dna s přemístěním výkopku do vzdálenosti 3 m od okraje jámy nebo s naložením na dopravní prostředek šířky 50 cm hloubky 50 cm v hornině třídy těžitelnosti I skupiny 3</t>
  </si>
  <si>
    <t>16904080</t>
  </si>
  <si>
    <t>https://podminky.urs.cz/item/CS_URS_2021_02/460161242</t>
  </si>
  <si>
    <t>Viz přílohu D.01_3.2.1</t>
  </si>
  <si>
    <t>325 "výkop pro odstranění kabelů"</t>
  </si>
  <si>
    <t>460431252</t>
  </si>
  <si>
    <t>Zásyp kabelových rýh ručně s přemístění sypaniny ze vzdálenosti do 10 m, s uložením výkopku ve vrstvách včetně zhutnění a úpravy povrchu šířky 50 cm hloubky 50 cm z horniny třídy těžitelnosti I skupiny 3</t>
  </si>
  <si>
    <t>-1280158920</t>
  </si>
  <si>
    <t>https://podminky.urs.cz/item/CS_URS_2021_02/460431252</t>
  </si>
  <si>
    <t>325 "zásyp po odstranění kabelů"</t>
  </si>
  <si>
    <t>460-R02</t>
  </si>
  <si>
    <t>Odstranění stávajících kabelů z výkopu, vč. odklizení a likvidace</t>
  </si>
  <si>
    <t>439452127</t>
  </si>
  <si>
    <t>325 "odstranění kabelů"</t>
  </si>
  <si>
    <t>SO 08.3 - Přitížení paty ...</t>
  </si>
  <si>
    <t>OST - Ostatní</t>
  </si>
  <si>
    <t>-310544490</t>
  </si>
  <si>
    <t>https://podminky.urs.cz/item/CS_URS_2021_02/111103313</t>
  </si>
  <si>
    <t>Spálení proutí, klestu z prořezávek a odstraněných křovin pro jakoukoliv dřevinu</t>
  </si>
  <si>
    <t>-964185788</t>
  </si>
  <si>
    <t>https://podminky.urs.cz/item/CS_URS_2021_02/111209111</t>
  </si>
  <si>
    <t>963966861</t>
  </si>
  <si>
    <t>135 "mýcení keřových porostů - viz přílohu B."</t>
  </si>
  <si>
    <t>-1202019683</t>
  </si>
  <si>
    <t>21 "viz přílohu B."</t>
  </si>
  <si>
    <t>-84888749</t>
  </si>
  <si>
    <t>2 "viz přílohu B."</t>
  </si>
  <si>
    <t>653765558</t>
  </si>
  <si>
    <t>-579774533</t>
  </si>
  <si>
    <t>-1659468961</t>
  </si>
  <si>
    <t>2034093619</t>
  </si>
  <si>
    <t>-487148123</t>
  </si>
  <si>
    <t>113106242</t>
  </si>
  <si>
    <t>Rozebrání dlažeb a dílců vozovek a ploch s přemístěním hmot na skládku na vzdálenost do 3 m nebo s naložením na dopravní prostředek, s jakoukoliv výplní spár strojně plochy jednotlivě přes 200 m2 ze silničních dílců jakýchkoliv rozměrů, s ložem z kameniva nebo živice se spárami zalitými cementovou maltou</t>
  </si>
  <si>
    <t>1625277887</t>
  </si>
  <si>
    <t>https://podminky.urs.cz/item/CS_URS_2021_02/113106242</t>
  </si>
  <si>
    <t>113107222</t>
  </si>
  <si>
    <t>Odstranění podkladů nebo krytů strojně plochy jednotlivě přes 200 m2 s přemístěním hmot na skládku na vzdálenost do 20 m nebo s naložením na dopravní prostředek z kameniva hrubého drceného, o tl. vrstvy přes 100 do 200 mm</t>
  </si>
  <si>
    <t>-1122274392</t>
  </si>
  <si>
    <t>https://podminky.urs.cz/item/CS_URS_2021_02/113107222</t>
  </si>
  <si>
    <t>113311121</t>
  </si>
  <si>
    <t>Odstranění geosyntetik s uložením na vzdálenost do 20 m nebo naložením na dopravní prostředek geotextilie</t>
  </si>
  <si>
    <t>1149934112</t>
  </si>
  <si>
    <t>https://podminky.urs.cz/item/CS_URS_2021_02/113311121</t>
  </si>
  <si>
    <t>121112003</t>
  </si>
  <si>
    <t>Sejmutí ornice ručně při souvislé ploše, tl. vrstvy do 200 mm</t>
  </si>
  <si>
    <t>2080426778</t>
  </si>
  <si>
    <t>Viz přílohu D.01_3.3.1, D.01_3.3.2 a D.01_3.3.3</t>
  </si>
  <si>
    <t>"skrývka hum vrstev tl. 0.05 (svah náspu) - mimo ZPF" 992,24 "viz kubaturový list"</t>
  </si>
  <si>
    <t>-625281786</t>
  </si>
  <si>
    <t>Viz přílohu C.2_2</t>
  </si>
  <si>
    <t>"skrývka hum. vrstev mimo stavbu tl. 0.2 m(příjezd) rovina - dočasný zábor" 1333+1010+69+86+97+27</t>
  </si>
  <si>
    <t>"skrývka kult vrstev (tl. 0.2 m) rovina - dočasný zábor" 526</t>
  </si>
  <si>
    <t>"sejmutí hum. vrstev 0.1 m(rovina pod náspem)" 165 "viz kubaturový list"</t>
  </si>
  <si>
    <t>"sejmutí hum. vrstev 0.1 m(rovina pod náspem) mimo plochy ZPF" 731,37 "viz kubaturový list"</t>
  </si>
  <si>
    <t>122211101</t>
  </si>
  <si>
    <t>Odkopávky a prokopávky ručně zapažené i nezapažené v hornině třídy těžitelnosti I skupiny 3</t>
  </si>
  <si>
    <t>-1320622008</t>
  </si>
  <si>
    <t>132212221</t>
  </si>
  <si>
    <t>Hloubení zapažených rýh šířky přes 800 do 2 000 mm ručně s urovnáním dna do předepsaného profilu a spádu v hornině třídy těžitelnosti I skupiny 3 soudržných</t>
  </si>
  <si>
    <t>1701953525</t>
  </si>
  <si>
    <t>99,10 "ručně - viz kubaturové listy"</t>
  </si>
  <si>
    <t>132251255</t>
  </si>
  <si>
    <t>Hloubení nezapažených rýh šířky přes 800 do 2 000 mm strojně s urovnáním dna do předepsaného profilu a spádu v hornině třídy těžitelnosti I skupiny 3 přes 500 do 1 000 m3</t>
  </si>
  <si>
    <t>1270813836</t>
  </si>
  <si>
    <t>https://podminky.urs.cz/item/CS_URS_2021_02/132251255</t>
  </si>
  <si>
    <t>442250078</t>
  </si>
  <si>
    <t>395126501</t>
  </si>
  <si>
    <t>241183266</t>
  </si>
  <si>
    <t>94205185</t>
  </si>
  <si>
    <t>1795539043</t>
  </si>
  <si>
    <t>2007506139</t>
  </si>
  <si>
    <t>-1386788354</t>
  </si>
  <si>
    <t>-777791650</t>
  </si>
  <si>
    <t>1429842795</t>
  </si>
  <si>
    <t>1781954825</t>
  </si>
  <si>
    <t>-738129620</t>
  </si>
  <si>
    <t>151196523</t>
  </si>
  <si>
    <t>-1294246804</t>
  </si>
  <si>
    <t>155677003</t>
  </si>
  <si>
    <t>-853932732</t>
  </si>
  <si>
    <t>-1857125175</t>
  </si>
  <si>
    <t>1443391016</t>
  </si>
  <si>
    <t>https://podminky.urs.cz/item/CS_URS_2021_02/181351113</t>
  </si>
  <si>
    <t>Založení trávníku na půdě předem připravené plochy přes 1000 m2 výsevem včetně utažení lučního v rovině nebo na svahu do 1:5</t>
  </si>
  <si>
    <t>-850040382</t>
  </si>
  <si>
    <t>https://podminky.urs.cz/item/CS_URS_2021_02/181451121</t>
  </si>
  <si>
    <t>609243289</t>
  </si>
  <si>
    <t>-125811594</t>
  </si>
  <si>
    <t>1646836644</t>
  </si>
  <si>
    <t xml:space="preserve">"svahování patky (1:2)" 962,39  "viz kubaturový list"</t>
  </si>
  <si>
    <t>Chemické odplevelení půdy před založením kultury, trávníku nebo zpevněných ploch o výměře jednotlivě přes 20 m2 na svahu přes 1:2 do 1:1 postřikem na široko</t>
  </si>
  <si>
    <t>-912048146</t>
  </si>
  <si>
    <t>https://podminky.urs.cz/item/CS_URS_2021_02/184802311</t>
  </si>
  <si>
    <t>Viz D.01_1</t>
  </si>
  <si>
    <t>75 "m2 - plocha likvidované křídlatky"</t>
  </si>
  <si>
    <t>2*odstr_kridlatky "2x opakování postřiku"</t>
  </si>
  <si>
    <t>1218094554</t>
  </si>
  <si>
    <t>082113210</t>
  </si>
  <si>
    <t>voda pitná pro ostatní odběratele</t>
  </si>
  <si>
    <t>-1324807668</t>
  </si>
  <si>
    <t>184818232</t>
  </si>
  <si>
    <t>Ochrana kmene bedněním před poškozením stavebním provozem zřízení včetně odstranění výšky bednění do 2 m průměru kmene přes 300 do 500 mm</t>
  </si>
  <si>
    <t>1663938477</t>
  </si>
  <si>
    <t>https://podminky.urs.cz/item/CS_URS_2021_02/184818232</t>
  </si>
  <si>
    <t>125670591</t>
  </si>
  <si>
    <t>486704166</t>
  </si>
  <si>
    <t>1019549102</t>
  </si>
  <si>
    <t>-2000033496</t>
  </si>
  <si>
    <t>1136,08 "přísyp paty - kam. hrub. drc. 32-63 mm - viz kubaturové listy"</t>
  </si>
  <si>
    <t>457572111</t>
  </si>
  <si>
    <t>Filtrační vrstvy jakékoliv tloušťky a sklonu ze štěrkopísků se zhutněním do 10 pojezdů/m3, frakce od 0-8 do 0-32 mm</t>
  </si>
  <si>
    <t>751459910</t>
  </si>
  <si>
    <t>https://podminky.urs.cz/item/CS_URS_2021_02/457572111</t>
  </si>
  <si>
    <t>502,84 "přísyp paty - štěrkopísek0-32mm - viz kubaturové listy"</t>
  </si>
  <si>
    <t>564261111</t>
  </si>
  <si>
    <t>Podklad nebo podsyp ze štěrkopísku ŠP s rozprostřením, vlhčením a zhutněním, po zhutnění tl. 200 mm</t>
  </si>
  <si>
    <t>-363752956</t>
  </si>
  <si>
    <t>https://podminky.urs.cz/item/CS_URS_2021_02/564261111</t>
  </si>
  <si>
    <t>Viz přílohu D.01_3.3.1</t>
  </si>
  <si>
    <t>205*3,50 "rozšířený podsyp"</t>
  </si>
  <si>
    <t>63 "podsyp u ochrany přípojky od rozvaděče k bunkru"</t>
  </si>
  <si>
    <t>584121112</t>
  </si>
  <si>
    <t>Osazení silničních dílců ze železového betonu s podkladem z kameniva těženého do tl. 40 mm jakéhokoliv druhu a velikosti, na plochu jednotlivě přes 200 m2</t>
  </si>
  <si>
    <t>89034778</t>
  </si>
  <si>
    <t>https://podminky.urs.cz/item/CS_URS_2021_02/584121112</t>
  </si>
  <si>
    <t>ochrana propojky k bunkru - ŽB panely</t>
  </si>
  <si>
    <t>348+156+114</t>
  </si>
  <si>
    <t>ochrana přípojky od rozvaděče k bunkru</t>
  </si>
  <si>
    <t>59381009R</t>
  </si>
  <si>
    <t>panel silniční 3,00x1,00x0,15m - dočasné použití Uvedené množství je celkové - nekrácené obratovostí. Obratovost panelů je třeba započítat do nabídkové ceny. Panely zůstávají majetkem zhotovitele.</t>
  </si>
  <si>
    <t>1625286894</t>
  </si>
  <si>
    <t>919726122</t>
  </si>
  <si>
    <t>Geotextilie netkaná pro ochranu, separaci nebo filtraci měrná hmotnost přes 200 do 300 g/m2</t>
  </si>
  <si>
    <t>-594781739</t>
  </si>
  <si>
    <t>https://podminky.urs.cz/item/CS_URS_2021_02/919726122</t>
  </si>
  <si>
    <t>997013813</t>
  </si>
  <si>
    <t>Poplatek za uložení stavebního odpadu na skládce (skládkovné) z plastických hmot zatříděného do Katalogu odpadů pod kódem 17 02 03</t>
  </si>
  <si>
    <t>731360407</t>
  </si>
  <si>
    <t>https://podminky.urs.cz/item/CS_URS_2021_02/997013813</t>
  </si>
  <si>
    <t>359125200</t>
  </si>
  <si>
    <t>-718751569</t>
  </si>
  <si>
    <t>-249336833</t>
  </si>
  <si>
    <t>1564244569</t>
  </si>
  <si>
    <t>213311113</t>
  </si>
  <si>
    <t>Polštáře zhutněné pod základy z kameniva hrubého drceného, frakce 16 - 63 mm</t>
  </si>
  <si>
    <t>-2106078788</t>
  </si>
  <si>
    <t>75*0,32 "ochrana sejmuté půdy ZPF pod panely podél propojky"</t>
  </si>
  <si>
    <t>5 "dosypy- na přejezdy panelů na sejmutý terén"</t>
  </si>
  <si>
    <t>OST</t>
  </si>
  <si>
    <t>Ostatní</t>
  </si>
  <si>
    <t>ost_01</t>
  </si>
  <si>
    <t>Ověření polohy přípojky NN podél propojky k bunkru na délce 200 m - vytrasování + 3 kopané sondy</t>
  </si>
  <si>
    <t>kpl.</t>
  </si>
  <si>
    <t>262144</t>
  </si>
  <si>
    <t>-182805652</t>
  </si>
  <si>
    <t>SO 08.4 - Úprava křížení ...</t>
  </si>
  <si>
    <t>-992021753</t>
  </si>
  <si>
    <t>1 "viz přílohu B."</t>
  </si>
  <si>
    <t>1399257516</t>
  </si>
  <si>
    <t>-67348143</t>
  </si>
  <si>
    <t>-890764144</t>
  </si>
  <si>
    <t>-294280239</t>
  </si>
  <si>
    <t>853752882</t>
  </si>
  <si>
    <t>113106292</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</si>
  <si>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</si>
  <si>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-2127317758</t>
  </si>
  <si>
    <t>https://podminky.urs.cz/item/CS_URS_2021_02/113106292</t>
  </si>
  <si>
    <t>113107151</t>
  </si>
  <si>
    <t>Odstranění podkladů nebo krytů strojně plochy jednotlivě přes 50 m2 do 200 m2 s přemístěním hmot na skládku na vzdálenost do 20 m nebo s naložením na dopravní prostředek z kameniva těženého, o tl. vrstvy do 100 mm</t>
  </si>
  <si>
    <t>448531114</t>
  </si>
  <si>
    <t>https://podminky.urs.cz/item/CS_URS_2021_02/113107151</t>
  </si>
  <si>
    <t>113107153</t>
  </si>
  <si>
    <t>Odstranění podkladů nebo krytů strojně plochy jednotlivě přes 50 m2 do 200 m2 s přemístěním hmot na skládku na vzdálenost do 20 m nebo s naložením na dopravní prostředek z kameniva těženého, o tl. vrstvy přes 200 do 300 mm</t>
  </si>
  <si>
    <t>-188893590</t>
  </si>
  <si>
    <t>1525472049</t>
  </si>
  <si>
    <t>-1399949619</t>
  </si>
  <si>
    <t>-1709717283</t>
  </si>
  <si>
    <t>121112005</t>
  </si>
  <si>
    <t>Sejmutí ornice ručně při souvislé ploše, tl. vrstvy přes 250 do 300 mm</t>
  </si>
  <si>
    <t>-880991688</t>
  </si>
  <si>
    <t>Viz situaci C.2_2</t>
  </si>
  <si>
    <t>20 "m2"*1,13 "svah - příjezd"</t>
  </si>
  <si>
    <t>121151113</t>
  </si>
  <si>
    <t>Sejmutí ornice strojně při souvislé ploše přes 100 do 500 m2, tl. vrstvy do 200 mm</t>
  </si>
  <si>
    <t>-510032965</t>
  </si>
  <si>
    <t>https://podminky.urs.cz/item/CS_URS_2021_02/121151113</t>
  </si>
  <si>
    <t>"skrývka kult. vrstev půdy (jen stavba) tl. 0.2 m rovina" 50+16</t>
  </si>
  <si>
    <t>"skrývka kult. vrstev půdy (jen stavba) tl. 0.2 m svah" 32*1,15</t>
  </si>
  <si>
    <t>"skrývka hum. vrstev (jen stavba) tl. 0.2 m rovina" 25</t>
  </si>
  <si>
    <t>"skrývka hum. vrstev (jen stavba) tl. 0.2 m svah" 9*1,15+19*1,15</t>
  </si>
  <si>
    <t>-1671787336</t>
  </si>
  <si>
    <t>122251403</t>
  </si>
  <si>
    <t>Vykopávky v zemnících na suchu strojně zapažených i nezapažených v hornině třídy těžitelnosti I skupiny 3 přes 50 do 100 m3</t>
  </si>
  <si>
    <t>582153540</t>
  </si>
  <si>
    <t>https://podminky.urs.cz/item/CS_URS_2021_02/122251403</t>
  </si>
  <si>
    <t>-1857962534</t>
  </si>
  <si>
    <t>131213131</t>
  </si>
  <si>
    <t>Hloubení jam a zářezů při překopech inženýrských sítí ručně zapažených i nezapažených s urovnáním dna do předepsaného profilu a spádu objemu do 10 m3 v hornině třídy těžitelnosti I skupiny 3 soudržných</t>
  </si>
  <si>
    <t>1534357810</t>
  </si>
  <si>
    <t>"ruční odkop kolem šachty a potrubí" 3</t>
  </si>
  <si>
    <t>"v blízkosti náspu a potrubí ruční odkop"</t>
  </si>
  <si>
    <t>(6,1*3,3)+(3,2*3,9)+(4,3*0,6)+(3,8*1,7)+(3,8*1,2)+(51*0,2)</t>
  </si>
  <si>
    <t>-581957718</t>
  </si>
  <si>
    <t>https://podminky.urs.cz/item/CS_URS_2021_02/131251104</t>
  </si>
  <si>
    <t>-1935955907</t>
  </si>
  <si>
    <t>-1366424518</t>
  </si>
  <si>
    <t>1618285491</t>
  </si>
  <si>
    <t>-947692375</t>
  </si>
  <si>
    <t>472164368</t>
  </si>
  <si>
    <t>950052615</t>
  </si>
  <si>
    <t>1919483736</t>
  </si>
  <si>
    <t>-329285316</t>
  </si>
  <si>
    <t>1247912918</t>
  </si>
  <si>
    <t>689674082</t>
  </si>
  <si>
    <t>-1846027742</t>
  </si>
  <si>
    <t>167151101</t>
  </si>
  <si>
    <t>Nakládání, skládání a překládání neulehlého výkopku nebo sypaniny strojně nakládání, množství do 100 m3, z horniny třídy těžitelnosti I, skupiny 1 až 3</t>
  </si>
  <si>
    <t>524425021</t>
  </si>
  <si>
    <t>https://podminky.urs.cz/item/CS_URS_2021_02/167151101</t>
  </si>
  <si>
    <t>-199708703</t>
  </si>
  <si>
    <t>-2100063216</t>
  </si>
  <si>
    <t>-161283444</t>
  </si>
  <si>
    <t>Viz přílohu D.01_3.4.1, D.01_3.4.2 a D.01_3.4.3</t>
  </si>
  <si>
    <t>((50+41)*0.6)-(0.55*26)+(1.15*38*0.6)-(3*3*0.6)</t>
  </si>
  <si>
    <t>1757022847</t>
  </si>
  <si>
    <t>https://podminky.urs.cz/item/CS_URS_2021_02/174151101</t>
  </si>
  <si>
    <t>((50+41)*0,5)-(0,21*26)+(1,15*38*0,5)-(3*3*0,5)</t>
  </si>
  <si>
    <t>-393897908</t>
  </si>
  <si>
    <t>398376699</t>
  </si>
  <si>
    <t>1206457909</t>
  </si>
  <si>
    <t>-1082683781</t>
  </si>
  <si>
    <t>-1158801910</t>
  </si>
  <si>
    <t>-1136670625</t>
  </si>
  <si>
    <t>https://podminky.urs.cz/item/CS_URS_2021_02/181351003</t>
  </si>
  <si>
    <t xml:space="preserve">66+25 "ohumusování+ osetí  tl. 0.2 m rovina"</t>
  </si>
  <si>
    <t>-37956346</t>
  </si>
  <si>
    <t>1510558126</t>
  </si>
  <si>
    <t>-1452370679</t>
  </si>
  <si>
    <t>1122217784</t>
  </si>
  <si>
    <t>https://podminky.urs.cz/item/CS_URS_2021_02/181411123</t>
  </si>
  <si>
    <t>-2043932092</t>
  </si>
  <si>
    <t>-343367188</t>
  </si>
  <si>
    <t>-880766861</t>
  </si>
  <si>
    <t>182351023</t>
  </si>
  <si>
    <t>Rozprostření a urovnání ornice ve svahu sklonu přes 1:5 strojně při souvislé ploše do 100 m2, tl. vrstvy do 200 mm</t>
  </si>
  <si>
    <t>-318909843</t>
  </si>
  <si>
    <t>https://podminky.urs.cz/item/CS_URS_2021_02/182351023</t>
  </si>
  <si>
    <t>36,8+32,2 "ohumusování + osetí tl. 0.2 svah"</t>
  </si>
  <si>
    <t>1343238996</t>
  </si>
  <si>
    <t>282060829</t>
  </si>
  <si>
    <t>2093624686</t>
  </si>
  <si>
    <t>564231111</t>
  </si>
  <si>
    <t>Podklad nebo podsyp ze štěrkopísku ŠP s rozprostřením, vlhčením a zhutněním, po zhutnění tl. 100 mm</t>
  </si>
  <si>
    <t>-539511470</t>
  </si>
  <si>
    <t>https://podminky.urs.cz/item/CS_URS_2021_02/564231111</t>
  </si>
  <si>
    <t>Viz přílohu D.01_3.4.1</t>
  </si>
  <si>
    <t>60 "podsyp panelové plochy v tl. 100 mm"</t>
  </si>
  <si>
    <t>564271111</t>
  </si>
  <si>
    <t>Podklad nebo podsyp ze štěrkopísku ŠP s rozprostřením, vlhčením a zhutněním plochy přes 100 m2, po zhutnění tl. 250 mm</t>
  </si>
  <si>
    <t>-1504333840</t>
  </si>
  <si>
    <t>15 "plocha zvětšeného podsypu"</t>
  </si>
  <si>
    <t>584121111</t>
  </si>
  <si>
    <t>Osazení silničních dílců ze železového betonu s podkladem z kameniva těženého do tl. 40 mm jakéhokoliv druhu a velikosti, na plochu jednotlivě přes 50 do 200 m2</t>
  </si>
  <si>
    <t>182636951</t>
  </si>
  <si>
    <t>"ochrana potrubí v OP" 90</t>
  </si>
  <si>
    <t>59381009</t>
  </si>
  <si>
    <t>1357890147</t>
  </si>
  <si>
    <t>899101211</t>
  </si>
  <si>
    <t>Demontáž poklopů litinových a ocelových včetně rámů, hmotnosti jednotlivě do 50 kg</t>
  </si>
  <si>
    <t>-1433817103</t>
  </si>
  <si>
    <t>https://podminky.urs.cz/item/CS_URS_2021_02/899101211</t>
  </si>
  <si>
    <t>1 "demontáž stávajícího poklopu viz D.01_3.4.1"</t>
  </si>
  <si>
    <t>89910-R10</t>
  </si>
  <si>
    <t>Montáž poklopu vodotěsného z kompozitu s rámem 600x600 mm, kotveno chemickými kotvamy (vč. dodávky kotev)</t>
  </si>
  <si>
    <t>1962827414</t>
  </si>
  <si>
    <t>1 "viz D.01_3.4.1"</t>
  </si>
  <si>
    <t>8-R11</t>
  </si>
  <si>
    <t>vodotěsný poklop z kompozitu 600x600 mm vč. rámu s povrchovou úpravou - metalizace + nátěrový systém</t>
  </si>
  <si>
    <t>-635810577</t>
  </si>
  <si>
    <t>-207225382</t>
  </si>
  <si>
    <t>2062041802</t>
  </si>
  <si>
    <t>-468130028</t>
  </si>
  <si>
    <t>-1431286948</t>
  </si>
  <si>
    <t>-1722498135</t>
  </si>
  <si>
    <t>-25768736</t>
  </si>
  <si>
    <t>0,050 "demontovaný poklop"</t>
  </si>
  <si>
    <t>997-R09</t>
  </si>
  <si>
    <t>Výzisk z prodeje železného šrotu</t>
  </si>
  <si>
    <t>-982608878</t>
  </si>
  <si>
    <t>-50 "demontovaný poklop"</t>
  </si>
  <si>
    <t>1298237898</t>
  </si>
  <si>
    <t>SO 08.5 - Úprava křížení ...</t>
  </si>
  <si>
    <t>-1580355052</t>
  </si>
  <si>
    <t>124793704</t>
  </si>
  <si>
    <t>-257206309</t>
  </si>
  <si>
    <t>1416985213</t>
  </si>
  <si>
    <t>405064387</t>
  </si>
  <si>
    <t>-1575565256</t>
  </si>
  <si>
    <t>"skrývka hum vrstev tl. 0.05 m (žel. násep) svah" 111</t>
  </si>
  <si>
    <t>-404717505</t>
  </si>
  <si>
    <t xml:space="preserve">"skrývka kult. vrstev  půdy tl. 0.3 m (pole) rovina" 1170</t>
  </si>
  <si>
    <t>122251401</t>
  </si>
  <si>
    <t>Vykopávky v zemnících na suchu strojně zapažených i nezapažených v hornině třídy těžitelnosti I skupiny 3 do 20 m3</t>
  </si>
  <si>
    <t>78389504</t>
  </si>
  <si>
    <t>https://podminky.urs.cz/item/CS_URS_2021_02/122251401</t>
  </si>
  <si>
    <t>1536281408</t>
  </si>
  <si>
    <t>862255954</t>
  </si>
  <si>
    <t>Viz přílohu D.01_3.5.1 a D.01_3.5.2</t>
  </si>
  <si>
    <t>výkop nefunkční plyn</t>
  </si>
  <si>
    <t>2*1/3*1,4*((4,1*4,8)+(sqrt(4,1*4,8*1,3*2))+(1,3*2))</t>
  </si>
  <si>
    <t>ruční výkop - pro zjištění přesné polohy kraje chráničky</t>
  </si>
  <si>
    <t>1/3*1*((1,2*2)+sqrt(1,2*2*3,2*4)+(3,2*4))</t>
  </si>
  <si>
    <t>výkop funkční plyn</t>
  </si>
  <si>
    <t>(1/3*2*(5,32+sqrt(25,75*5,32)+25,75))-(1,5*0,07)-(2*0,5)</t>
  </si>
  <si>
    <t>151711111</t>
  </si>
  <si>
    <t>Osazení ocelových zápor pro pažení hloubených vykopávek do předem provedených vrtů se zabetonováním spodního konce, s případným obsypem zápory pískem délky od 0 do 8 m</t>
  </si>
  <si>
    <t>-1854868183</t>
  </si>
  <si>
    <t>https://podminky.urs.cz/item/CS_URS_2021_02/151711111</t>
  </si>
  <si>
    <t>Trvalé mikrozáporové pažení HEB120, ocel S355</t>
  </si>
  <si>
    <t>4,5*4</t>
  </si>
  <si>
    <t>3,0*6</t>
  </si>
  <si>
    <t>13010972</t>
  </si>
  <si>
    <t>ocel profilová jakost S235JR (11 375) průřez HEB 120</t>
  </si>
  <si>
    <t>-266892048</t>
  </si>
  <si>
    <t>13010-R10</t>
  </si>
  <si>
    <t>ocel profilová jakost S235JR (11 375) průřez HEB 120 - dočasné použití Uvedené množství je celkové - nekrácené obratovostí. Obratovost materiálu je třeba započítat do nabídkové ceny. Dočasně použitý materiál zůstává majetkem zhotovitele.</t>
  </si>
  <si>
    <t>-1342475157</t>
  </si>
  <si>
    <t>58932908</t>
  </si>
  <si>
    <t>beton C 20/25 X0 XC2 kamenivo frakce 0/8</t>
  </si>
  <si>
    <t>34862002</t>
  </si>
  <si>
    <t>Trvalé mikrozáporové pažení HEB120, ocel S355 - tvalé zápory</t>
  </si>
  <si>
    <t>(0.0452"plocha vrtu"-0.0034"plocha HEB")*2.3"délka"*6"počet"</t>
  </si>
  <si>
    <t>58343872</t>
  </si>
  <si>
    <t>kamenivo drcené hrubé frakce 8/16</t>
  </si>
  <si>
    <t>-1812750062</t>
  </si>
  <si>
    <t>Trvalé mikrozáporové pažení HEB120, ocel S355 - dočasné zápory</t>
  </si>
  <si>
    <t>(0.0452"plocha vrtu"-0.0034"plocha HEB")*2.8 "délka" *4 "počet"</t>
  </si>
  <si>
    <t>151711131</t>
  </si>
  <si>
    <t>Vytažení ocelových zápor pro pažení délky od 0 do 8 m</t>
  </si>
  <si>
    <t>1261857329</t>
  </si>
  <si>
    <t>https://podminky.urs.cz/item/CS_URS_2021_02/151711131</t>
  </si>
  <si>
    <t>151712111R</t>
  </si>
  <si>
    <t>Převázka ocelová pro ukotvení záporového pažení pro jakoukoliv délku převázky zdvojená z 2xI220</t>
  </si>
  <si>
    <t>1451036809</t>
  </si>
  <si>
    <t>Poznámka k položce:_x000d_
Poznámka k položce: Na staveništi kolem plynovodu není dovoleno ani svařování ani řezání- veškeré spoje budou šroubované nebo provedené v předstihu.</t>
  </si>
  <si>
    <t>2*5,8</t>
  </si>
  <si>
    <t>2*4,35</t>
  </si>
  <si>
    <t>151712121</t>
  </si>
  <si>
    <t>Odstranění ocelové převázky pro ukotvení záporového pažení jakékoliv délky převázky zdvojené</t>
  </si>
  <si>
    <t>-801135767</t>
  </si>
  <si>
    <t>https://podminky.urs.cz/item/CS_URS_2021_02/151712121</t>
  </si>
  <si>
    <t>Poznámka k položce:_x000d_
Poznámka k položce: V prostoru plynovodu není dovoleno řezání.</t>
  </si>
  <si>
    <t>15171-R02</t>
  </si>
  <si>
    <t>Odřezání horní části zápor z HEB120 pod terénem, vč. odklizení a likvidace</t>
  </si>
  <si>
    <t>-1292505714</t>
  </si>
  <si>
    <t>Poznámka k položce:_x000d_
Poznámka k položce: Odřezání v hloubce 0,8 m pod finálním povrchem.</t>
  </si>
  <si>
    <t>151721111</t>
  </si>
  <si>
    <t>Pažení do ocelových zápor bez ohledu na druh pažin, s odstraněním pažení, hloubky výkopu do 4 m</t>
  </si>
  <si>
    <t>-346483108</t>
  </si>
  <si>
    <t>https://podminky.urs.cz/item/CS_URS_2021_02/151721111</t>
  </si>
  <si>
    <t>Poznámka k položce:_x000d_
Poznámka k položce: výdřeva tl 120 mm</t>
  </si>
  <si>
    <t>9.06-0.5</t>
  </si>
  <si>
    <t>1580091757</t>
  </si>
  <si>
    <t>1573386829</t>
  </si>
  <si>
    <t>-944668569</t>
  </si>
  <si>
    <t>-464566810</t>
  </si>
  <si>
    <t>359137896</t>
  </si>
  <si>
    <t>978364665</t>
  </si>
  <si>
    <t>9149167</t>
  </si>
  <si>
    <t>Těsnící vrstva z jílovité zeminy - funkční plyn</t>
  </si>
  <si>
    <t>"výkop funkční plyn" (1/3*2*(5,32+sqrt(25,75*5,32)+25,75))-(1,5*0,07)-(2*0,5)</t>
  </si>
  <si>
    <t>"odpočet jilocem. zálivky" -(1,4*5,25-0,5*1,4)</t>
  </si>
  <si>
    <t>"odpočet obsypu" -((5,25*1)-(0,5*0,5)+(0,2*4,1+(1,25*4,1/2))-(0,07*2))</t>
  </si>
  <si>
    <t>Těsnící vrstva z jílovité zeminy - nefunkční plyn</t>
  </si>
  <si>
    <t>"výkop nefunkční plyn- ručně" (2*1/3*1,4*((4,1*4,8)+(sqrt(4,1*4,8*1,3*2))+(1,3*2)))</t>
  </si>
  <si>
    <t>"odpočet jilocem. zálivky" -((2*(0,9/3*((1,3*2)+(sqrt(1,3*2*3,8*3,1))+(3,8*3,1)))-0,07*2,9))</t>
  </si>
  <si>
    <t>174111101</t>
  </si>
  <si>
    <t>Zásyp sypaninou z jakékoliv horniny ručně s uložením výkopku ve vrstvách se zhutněním jam, šachet, rýh nebo kolem objektů v těchto vykopávkách</t>
  </si>
  <si>
    <t>1169976129</t>
  </si>
  <si>
    <t>Obsypání potrubí ručně sypaninou z vhodných hornin třídy těžitelnosti I a II, skupiny 1 až 4 nebo materiálem připraveným podél výkopu ve vzdálenosti do 3 m od jeho kraje pro jakoukoliv hloubku výkopu a míru zhutnění bez prohození sypaniny</t>
  </si>
  <si>
    <t>-238138775</t>
  </si>
  <si>
    <t>https://podminky.urs.cz/item/CS_URS_2021_02/175111101</t>
  </si>
  <si>
    <t>(5,25*1)-(0,5*0,5)+(0,2*4,1+(1,25*4,1/2))-(0,07*2)</t>
  </si>
  <si>
    <t>58337310</t>
  </si>
  <si>
    <t>štěrkopísek frakce 0/4</t>
  </si>
  <si>
    <t>-708441871</t>
  </si>
  <si>
    <t>obsyp*1,9</t>
  </si>
  <si>
    <t>15,662*2 "Přepočtené koeficientem množství</t>
  </si>
  <si>
    <t>-2036685165</t>
  </si>
  <si>
    <t>916341566</t>
  </si>
  <si>
    <t>1144274801</t>
  </si>
  <si>
    <t>-1177825894</t>
  </si>
  <si>
    <t>182112121</t>
  </si>
  <si>
    <t>Svahování trvalých svahů do projektovaných profilů ručně s potřebným přemístěním výkopku při svahování v zářezech v hornině třídy těžitelnosti I skupiny 3</t>
  </si>
  <si>
    <t>-709937906</t>
  </si>
  <si>
    <t>182311123</t>
  </si>
  <si>
    <t>Rozprostření a urovnání ornice ve svahu sklonu přes 1:5 ručně při souvislé ploše, tl. vrstvy do 200 mm</t>
  </si>
  <si>
    <t>637316654</t>
  </si>
  <si>
    <t>184806114</t>
  </si>
  <si>
    <t>Řez stromů, keřů nebo růží průklestem stromů netrnitých, o průměru koruny přes 6 do 8 m</t>
  </si>
  <si>
    <t>140434506</t>
  </si>
  <si>
    <t>"ořez větví stromu v blízkosti stavby" 1 "ks"</t>
  </si>
  <si>
    <t>184818231</t>
  </si>
  <si>
    <t>Ochrana kmene bedněním před poškozením stavebním provozem zřízení včetně odstranění výšky bednění do 2 m průměru kmene do 300 mm</t>
  </si>
  <si>
    <t>1725182990</t>
  </si>
  <si>
    <t>1 "viz D.01_3.5.1"</t>
  </si>
  <si>
    <t>511588149</t>
  </si>
  <si>
    <t>2053092444</t>
  </si>
  <si>
    <t>655144414</t>
  </si>
  <si>
    <t>224511112R</t>
  </si>
  <si>
    <t>Maloprofilové vrty průměru přes 195 do 245 mm do úklonu 45° v hl 0 až 25 m v hornině tř. I a II</t>
  </si>
  <si>
    <t>906274805</t>
  </si>
  <si>
    <t>274352111</t>
  </si>
  <si>
    <t>Bednění základů pasů rovné ztracené (neodbedněné)</t>
  </si>
  <si>
    <t>-1177761696</t>
  </si>
  <si>
    <t>https://podminky.urs.cz/item/CS_URS_2021_02/274352111</t>
  </si>
  <si>
    <t>Uvažováno jako bednění pro jílocementovou zálivku</t>
  </si>
  <si>
    <t>5,0</t>
  </si>
  <si>
    <t>292111111</t>
  </si>
  <si>
    <t>Pomocná konstrukce pro zvláštní zakládání staveb ocelová z terénu zřízení</t>
  </si>
  <si>
    <t>296378191</t>
  </si>
  <si>
    <t>https://podminky.urs.cz/item/CS_URS_2021_02/292111111</t>
  </si>
  <si>
    <t xml:space="preserve">"rozpěry U160"  6*3,55 * 18,8 "kg/m"/1000</t>
  </si>
  <si>
    <t>13010822</t>
  </si>
  <si>
    <t>ocel profilová jakost S235JR (11 375) průřez U (UPN) 160</t>
  </si>
  <si>
    <t>-1744240269</t>
  </si>
  <si>
    <t>292111112</t>
  </si>
  <si>
    <t>Pomocná konstrukce pro zvláštní zakládání staveb ocelová z terénu odstranění</t>
  </si>
  <si>
    <t>-24912992</t>
  </si>
  <si>
    <t>https://podminky.urs.cz/item/CS_URS_2021_02/292111112</t>
  </si>
  <si>
    <t>2-R03</t>
  </si>
  <si>
    <t>Jílocementová zálivka potrubí ve výkopu</t>
  </si>
  <si>
    <t>-1867194318</t>
  </si>
  <si>
    <t>"funkční plyn" 1,4*5,25-0,5*1,4</t>
  </si>
  <si>
    <t>"nefční plyn" (2*1/3*0.9*((1.3*2)+(sqrt(1.3*2*3.8*3.1))+(3.8*3.1)))-0.07*2.9</t>
  </si>
  <si>
    <t>1538330328</t>
  </si>
  <si>
    <t>-869348579</t>
  </si>
  <si>
    <t>Viz přílohu D.01_3.5.1</t>
  </si>
  <si>
    <t>" ochrana potrubí v OP" 117</t>
  </si>
  <si>
    <t>-97089359</t>
  </si>
  <si>
    <t>8-R13</t>
  </si>
  <si>
    <t>Dodávka a montáž půlené (dodatečně slepené) těsnící manžety z EPDM s ukotvením zdvojenými nerezovými stahovacími pásky D 800/300</t>
  </si>
  <si>
    <t>1554276685</t>
  </si>
  <si>
    <t>Poznámka k položce:_x000d_
Poznámka k položce: Viz přílohu D.01_7.1 a D.01_7.2</t>
  </si>
  <si>
    <t>"Viz přílohu D.01_3.5.1" 1</t>
  </si>
  <si>
    <t>373379964</t>
  </si>
  <si>
    <t>-142328656</t>
  </si>
  <si>
    <t>1099071005</t>
  </si>
  <si>
    <t>-195857321</t>
  </si>
  <si>
    <t>1744410236</t>
  </si>
  <si>
    <t>989173344</t>
  </si>
  <si>
    <t>SO 08.6 - Předložený těsn...</t>
  </si>
  <si>
    <t>111251101</t>
  </si>
  <si>
    <t>Odstranění křovin a stromů s odstraněním kořenů strojně průměru kmene do 100 mm v rovině nebo ve svahu sklonu terénu do 1:5, při celkové ploše do 100 m2</t>
  </si>
  <si>
    <t>1664873331</t>
  </si>
  <si>
    <t>https://podminky.urs.cz/item/CS_URS_2021_02/111251101</t>
  </si>
  <si>
    <t>48"viz přílohu B.2"</t>
  </si>
  <si>
    <t>-198920230</t>
  </si>
  <si>
    <t>5 "viz přílohu B.2"</t>
  </si>
  <si>
    <t>-883711237</t>
  </si>
  <si>
    <t>-538049301</t>
  </si>
  <si>
    <t>84397756</t>
  </si>
  <si>
    <t>534272017</t>
  </si>
  <si>
    <t>0,30*1300*3,0 "rozsah předpokládané opravy 30% z celkové plochy"</t>
  </si>
  <si>
    <t>1689692723</t>
  </si>
  <si>
    <t>1957704238</t>
  </si>
  <si>
    <t>-551736010</t>
  </si>
  <si>
    <t>Viz přílohu C.3_1, D.01_8</t>
  </si>
  <si>
    <t>"skrývka hum. vrstev půdy tl. 0.2 rovina" 98</t>
  </si>
  <si>
    <t>"skrývka hum. vrstev půdy tl. 0.2 svah" 133*1.08</t>
  </si>
  <si>
    <t>2037473041</t>
  </si>
  <si>
    <t>"skrývka kult vrstev půdy tl. 0.25" 3145</t>
  </si>
  <si>
    <t>"skrývka hum. vrstev půdy tl 0.25" 324</t>
  </si>
  <si>
    <t>122251105</t>
  </si>
  <si>
    <t>Odkopávky a prokopávky nezapažené strojně v hornině třídy těžitelnosti I skupiny 3 přes 500 do 1 000 m3</t>
  </si>
  <si>
    <t>633000946</t>
  </si>
  <si>
    <t>https://podminky.urs.cz/item/CS_URS_2021_02/122251105</t>
  </si>
  <si>
    <t>((398+513)*1,3/2)+(1,08*(71+126)*1,3/2)</t>
  </si>
  <si>
    <t>122251404</t>
  </si>
  <si>
    <t>Vykopávky v zemnících na suchu strojně zapažených i nezapažených v hornině třídy těžitelnosti I skupiny 3 přes 100 do 500 m3</t>
  </si>
  <si>
    <t>-2125233709</t>
  </si>
  <si>
    <t>https://podminky.urs.cz/item/CS_URS_2021_02/122251404</t>
  </si>
  <si>
    <t>-2121929713</t>
  </si>
  <si>
    <t>37178699</t>
  </si>
  <si>
    <t>-1588331524</t>
  </si>
  <si>
    <t>386270434</t>
  </si>
  <si>
    <t>723798445</t>
  </si>
  <si>
    <t>-118358904</t>
  </si>
  <si>
    <t>583048067</t>
  </si>
  <si>
    <t>-1932405073</t>
  </si>
  <si>
    <t>1306567113</t>
  </si>
  <si>
    <t>-2042441435</t>
  </si>
  <si>
    <t>1194019069</t>
  </si>
  <si>
    <t>-565211552</t>
  </si>
  <si>
    <t>"koberec tl. 0.6 m hutněný ve dvou vrstvách" ((398+450)*0,6/2)+(1,08*(71+94)*0,6/2)</t>
  </si>
  <si>
    <t>247495771</t>
  </si>
  <si>
    <t>-348175339</t>
  </si>
  <si>
    <t>-565383649</t>
  </si>
  <si>
    <t>513150041</t>
  </si>
  <si>
    <t>-711857065</t>
  </si>
  <si>
    <t>-859359320</t>
  </si>
  <si>
    <t>-1488555533</t>
  </si>
  <si>
    <t>612613383</t>
  </si>
  <si>
    <t>245838541</t>
  </si>
  <si>
    <t>400697943</t>
  </si>
  <si>
    <t>877560116</t>
  </si>
  <si>
    <t>https://podminky.urs.cz/item/CS_URS_2021_02/182351123</t>
  </si>
  <si>
    <t>1516992132</t>
  </si>
  <si>
    <t>812463220</t>
  </si>
  <si>
    <t>2040170927</t>
  </si>
  <si>
    <t>1034621307</t>
  </si>
  <si>
    <t>-929508368</t>
  </si>
  <si>
    <t>813984352</t>
  </si>
  <si>
    <t>2032804766</t>
  </si>
  <si>
    <t>154134110</t>
  </si>
  <si>
    <t>1605116238</t>
  </si>
  <si>
    <t>SEZNAM FIGUR</t>
  </si>
  <si>
    <t>Výměra</t>
  </si>
  <si>
    <t xml:space="preserve"> SSO 00</t>
  </si>
  <si>
    <t>Použití figury:</t>
  </si>
  <si>
    <t xml:space="preserve"> SSO 01/ SO-01.02</t>
  </si>
  <si>
    <t>Odstranění podkladu z kameniva drceného tl 300 mm strojně pl přes 200 m2</t>
  </si>
  <si>
    <t>Rozprostření ornice pl do 500 m2 ve svahu přes 1:5 tl vrstvy do 200 mm strojně</t>
  </si>
  <si>
    <t>Chemické odplevelení před založením kultury nad 20 m2 postřikem na široko ve svahu do 1:1</t>
  </si>
  <si>
    <t>Ošetření trávníku shrabáním ve svahu do 1:1</t>
  </si>
  <si>
    <t>Podklad ze štěrkodrtě ŠD tl 150 mm</t>
  </si>
  <si>
    <t>Podklad ze štěrkodrtě ŠD tl 200 mm</t>
  </si>
  <si>
    <t>Zpevnění krajnic štěrkodrtí tl 100 mm</t>
  </si>
  <si>
    <t>Dvojitý nátěr z asfaltu v množství 3,5 kg/m2 s posypem</t>
  </si>
  <si>
    <t>Penetrační makadam hrubý PMH tl 100 mm</t>
  </si>
  <si>
    <t>Montáž směrového sloupku silničního plastového prosté uložení bez betonového základu</t>
  </si>
  <si>
    <t>Osazení silničního obrubníku betonového stojatého s boční opěrou do lože z betonu prostého</t>
  </si>
  <si>
    <t>Příplatek ZKD 1 km přemístění suti a vybouraných hmot</t>
  </si>
  <si>
    <t>Montáž parkovištní závory</t>
  </si>
  <si>
    <t>Sejmutí ornice plochy do 500 m2 tl vrstvy do 300 mm strojně</t>
  </si>
  <si>
    <t>Úprava pláně pro silnice a dálnice na násypech se zhutněním</t>
  </si>
  <si>
    <t>Založení lučního trávníku výsevem plochy do 1000 m2 ve svahu do 1:1</t>
  </si>
  <si>
    <t>Svahování násypů strojně</t>
  </si>
  <si>
    <t xml:space="preserve"> SSO 01/ SO-01.03</t>
  </si>
  <si>
    <t>Podklad z R-materiálu tl 50 mm</t>
  </si>
  <si>
    <t>Postřik živičný infiltrační s posypem z asfaltu množství 2,5 kg/m2</t>
  </si>
  <si>
    <t>Odstranění podkladu živičného tl 100 mm strojně pl přes 200 m2</t>
  </si>
  <si>
    <t>Postřik živičný spojovací z asfaltu v množství 0,70 kg/m2</t>
  </si>
  <si>
    <t>Asfaltový beton vrstva obrusná ACO 11 (ABS) tř. I tl 50 mm š do 3 m z nemodifikovaného asfaltu</t>
  </si>
  <si>
    <t>Uložení sypanin z horniny třídy těžitelnosti I a II, skupiny 1 až 4 do hrází nádrží se zhutněním 100 % PS C s příměsí jílu do 20 %</t>
  </si>
  <si>
    <t xml:space="preserve"> SSO 02/ SO-02.03</t>
  </si>
  <si>
    <t>Odstranění podkladu z kameniva těženého tl 300 mm při překopech strojně pl přes 15 m2</t>
  </si>
  <si>
    <t>Uložení sypaniny z hornin soudržných do násypů zhutněných strojně</t>
  </si>
  <si>
    <t>Provedení izolace proti zemní vlhkosti svislé za studena nátěrem penetračním</t>
  </si>
  <si>
    <t>Provedení izolace proti zemní vlhkosti svislé za horka nátěrem asfaltovým</t>
  </si>
  <si>
    <t>Provedení izolace proti zemní vlhkosti pásy přitavením vodorovné NAIP</t>
  </si>
  <si>
    <t>Provedení izolace proti zemní vlhkosti pásy přitavením svislé NAIP</t>
  </si>
  <si>
    <t>Provedení dvojitého hydroizolačního systému spodní stavby na ploše vodorovné fólií PVC volně s horkovzdušným navařením segmentů</t>
  </si>
  <si>
    <t>fólie hydroizolační pro spodní stavbu mPVC tl 1,5mm</t>
  </si>
  <si>
    <t>36*2</t>
  </si>
  <si>
    <t>Zemní hrázky melioračních kanálů z horniny třídy těžitelnosti I a II, skupiny 1 až 4</t>
  </si>
  <si>
    <t>Provedení rubové hydroizolace podchodů ochranné vrstvy z textilie</t>
  </si>
  <si>
    <t>Izolace proti vodě vodorovné provedení dilatačních spár přitavením NAIP 1000 mm</t>
  </si>
  <si>
    <t>Poplatek za uložení zeminy a kamení na recyklační skládce (skládkovné) kód odpadu 17 05 04</t>
  </si>
  <si>
    <t>Uložení sypaniny na skládky nebo meziskládky</t>
  </si>
  <si>
    <t>Obsypání potrubí strojně sypaninou bez prohození, uloženou do 3 m</t>
  </si>
  <si>
    <t>Výsev trávníku hydroosevem na ornici</t>
  </si>
  <si>
    <t>Frézování živičného krytu tl 40 mm pruh š 1 m pl do 500 m2 bez překážek v trase</t>
  </si>
  <si>
    <t>Chemické odplevelení po založení kultury postřikem na široko ve svahu do 1:1</t>
  </si>
  <si>
    <t>Dovoz vody pro zálivku rostlin za vzdálenost do 1000 m</t>
  </si>
  <si>
    <t>Trativody z drenážních trubek plastových flexibilních D 160 mm bez lože</t>
  </si>
  <si>
    <t>Vrty velkoprofilové svislé nezapažené D do 1050 mm hl přes 5 m hor. I</t>
  </si>
  <si>
    <t>Zřízení pilot svislých D do 1250 mm hl do 10 m bez vytažení pažnic z betonu železového</t>
  </si>
  <si>
    <t>Frézování živičného krytu tl 100 mm pruh š 1 m pl do 500 m2 bez překážek v trase</t>
  </si>
  <si>
    <t>Základové pasy ze ŽB se zvýšenými nároky na prostředí tř. C 30/37</t>
  </si>
  <si>
    <t>Zřízení bednění základových pasů rovného</t>
  </si>
  <si>
    <t>Odstranění bednění základových pasů rovného</t>
  </si>
  <si>
    <t>A33_1</t>
  </si>
  <si>
    <t>Římsy nebo žlabové římsy ze ŽB tř. C 30/37</t>
  </si>
  <si>
    <t>Bednění mostních říms všech tvarů - zřízení</t>
  </si>
  <si>
    <t>Bednění mostních říms všech tvarů - odstranění</t>
  </si>
  <si>
    <t>Výztuž překladů a říms z betonářské oceli 10 505</t>
  </si>
  <si>
    <t>Mostní opěry z betonu prostého C 25/30</t>
  </si>
  <si>
    <t>Mostní opěry a úložné prahy ze ŽB C 30/37</t>
  </si>
  <si>
    <t>Odkopávky a prokopávky nezapažené v hornině třídy těžitelnosti II, skupiny 4 objem do 20 m3 strojně</t>
  </si>
  <si>
    <t>Bednění systémové mostních opěr a úložných prahů z palubek pro ŽB - zřízení</t>
  </si>
  <si>
    <t>Bednění systémové mostních opěr a úložných prahů z palubek - odstranění</t>
  </si>
  <si>
    <t>A42_1</t>
  </si>
  <si>
    <t>Osazení mostního ocelového zábradlí nesnímatelného do betonu říms přímo</t>
  </si>
  <si>
    <t>Mostní nosné konstrukce deskové ze ŽB C 30/37</t>
  </si>
  <si>
    <t>Příplatek k mostní železobetonové nosné konstrukci deskové nebo klenbové za betonáž malého rozsahu do 50 m3</t>
  </si>
  <si>
    <t>A47_1</t>
  </si>
  <si>
    <t>Bednění podhledu potlačení desky - zřízení</t>
  </si>
  <si>
    <t>Bednění podhledu potlačení desky - odstranění</t>
  </si>
  <si>
    <t>Hloubení jam nezapažených v hornině třídy těžitelnosti I, skupiny 3 objem do 500 m3 strojně</t>
  </si>
  <si>
    <t>Bednění vnějších boků proměnné výšky - zřízení</t>
  </si>
  <si>
    <t>Schodišťová konstrukce a rampa ze ŽB tř. C 25/30</t>
  </si>
  <si>
    <t>Zřízení bednění podest schodišť a ramp přímočarých v do 4 m</t>
  </si>
  <si>
    <t>Osazení ŽB schodišťových stupňů drsných jednostranně zazděných současně při zdění</t>
  </si>
  <si>
    <t>Podkladní nebo výplňová vrstva z betonu C 25/30 tl do 100 mm</t>
  </si>
  <si>
    <t>Podkladní nebo výplňová vrstva z betonu C 25/30 tl do 150 mm</t>
  </si>
  <si>
    <t>Podkladní nebo výplňová vrstva z betonu C 12/15 tl do 200 mm</t>
  </si>
  <si>
    <t>Svislé přemístění výkopku z horniny třídy těžitelnosti I, skupiny 1 až 3 hl výkopu přes 4 do 8 m</t>
  </si>
  <si>
    <t>Příplatek k podkladní a výplňové vrstvě z betonu prostého za sklon svahu nad 1:5</t>
  </si>
  <si>
    <t>Filtrační vrstvy za opěrou z betonu drenážního hutněného po vrstvách</t>
  </si>
  <si>
    <t>Výplňové klíny za opěrou z kameniva těženého hutněného po vrstvách</t>
  </si>
  <si>
    <t>Výplňové klíny za opěrou z kameniva drceného hutněného po vrstvách</t>
  </si>
  <si>
    <t>Zához prostoru z lomového kamene</t>
  </si>
  <si>
    <t>Pohoz z lomového kamene neupraveného tříděného z terénu</t>
  </si>
  <si>
    <t>Podklad z mechanicky zpevněného kameniva MZK tl 150 mm</t>
  </si>
  <si>
    <t>Asfaltový beton vrstva podkladní ACP 16 (obalované kamenivo OKS) tl 70 mm š přes 3 m</t>
  </si>
  <si>
    <t>Vodorovné přemístění do 1000 m výkopku/sypaniny z horniny třídy těžitelnosti I, skupiny 1 až 3</t>
  </si>
  <si>
    <t>Postřik infiltrační kationaktivní emulzí v množství 1 kg/m2</t>
  </si>
  <si>
    <t>Postřik živičný spojovací ze silniční emulze v množství 0,40 kg/m2</t>
  </si>
  <si>
    <t>Asfaltový beton vrstva obrusná ACO 11 (ABS) tř. I tl 40 mm š přes 3 m z nemodifikovaného asfaltu</t>
  </si>
  <si>
    <t>Litý asfalt MA 11 (LAS) tl 35 mm š přes 3 m z modifikovaného asfaltu</t>
  </si>
  <si>
    <t>Nátěr mostního zábradlí polyuretanový jednonásobný vrchní</t>
  </si>
  <si>
    <t>Montáž potrubí z PE100 SDR 17 otevřený výkop svařovaných na tupo D 90 x 5,4 mm</t>
  </si>
  <si>
    <t>Vodorovné přemístění do 2000 m výkopku/sypaniny z horniny třídy těžitelnosti I, skupiny 1 až 3</t>
  </si>
  <si>
    <t>A81</t>
  </si>
  <si>
    <t>Osazení chodníkového obrubníku betonového stojatého bez boční opěry do lože z betonu prostého</t>
  </si>
  <si>
    <t>A83</t>
  </si>
  <si>
    <t>Řezání spár pro vytvoření komůrky š 20 mm hl 40 mm pro těsnící zálivku v živičném krytu</t>
  </si>
  <si>
    <t>Těsnění spár zálivkou za studena pro komůrky š 20 mm hl 40 mm bez těsnicího profilu</t>
  </si>
  <si>
    <t>Těsnění pracovní spáry betonové konstrukce silikonovým tmelem do pl 1,5 cm2</t>
  </si>
  <si>
    <t>Bourání mostních zdí a pilířů z ŽB</t>
  </si>
  <si>
    <t>Rozebrání a odstranění silničního zábradlí se sloupky osazenými do říms nebo krycích desek</t>
  </si>
  <si>
    <t>Nakládání výkopku z hornin třídy těžitelnosti I, skupiny 1 až 3 přes 100 m3</t>
  </si>
  <si>
    <t>Příplatek ZKD 1 km u vodorovné dopravy suti</t>
  </si>
  <si>
    <t>Poplatek za uložení na skládce (skládkovné) odpadu asfaltového bez dehtu kód odpadu 17 03 02</t>
  </si>
  <si>
    <t>Poplatek za uložení na skládce (skládkovné) zeminy a kamení kód odpadu 17 05 04</t>
  </si>
  <si>
    <t>Provedení izolace proti zemní vlhkosti vodorovné za studena nátěrem penetračním</t>
  </si>
  <si>
    <t>B33_1</t>
  </si>
  <si>
    <t>B42_1</t>
  </si>
  <si>
    <t>B48</t>
  </si>
  <si>
    <t>B50</t>
  </si>
  <si>
    <t>B71_1</t>
  </si>
  <si>
    <t>45*0.09</t>
  </si>
  <si>
    <t>B81</t>
  </si>
  <si>
    <t>B83</t>
  </si>
  <si>
    <t>C109</t>
  </si>
  <si>
    <t>"Celkem: "A109+B</t>
  </si>
  <si>
    <t>C29</t>
  </si>
  <si>
    <t>C36</t>
  </si>
  <si>
    <t>C4</t>
  </si>
  <si>
    <t>C55</t>
  </si>
  <si>
    <t>C64</t>
  </si>
  <si>
    <t>C65</t>
  </si>
  <si>
    <t>C66_1</t>
  </si>
  <si>
    <t>C71_1</t>
  </si>
  <si>
    <t>"Celkem: "A+B71</t>
  </si>
  <si>
    <t>C80</t>
  </si>
  <si>
    <t>C81</t>
  </si>
  <si>
    <t>C83</t>
  </si>
  <si>
    <t>C9</t>
  </si>
  <si>
    <t>D102</t>
  </si>
  <si>
    <t>D103</t>
  </si>
  <si>
    <t>D104</t>
  </si>
  <si>
    <t>D36</t>
  </si>
  <si>
    <t>D37</t>
  </si>
  <si>
    <t>D64</t>
  </si>
  <si>
    <t>D65</t>
  </si>
  <si>
    <t>D69</t>
  </si>
  <si>
    <t>E104</t>
  </si>
  <si>
    <t>E36</t>
  </si>
  <si>
    <t>E37</t>
  </si>
  <si>
    <t>F37</t>
  </si>
  <si>
    <t>G37</t>
  </si>
  <si>
    <t xml:space="preserve"> SSO 02/ SO-02.04</t>
  </si>
  <si>
    <t>Příplatek ZKD 1 km u vodorovné dopravy vybouraných hmot</t>
  </si>
  <si>
    <t>Izolace proti zemní vlhkosti nopovou fólií utěsnění spár tmelem elastickým</t>
  </si>
  <si>
    <t>A114</t>
  </si>
  <si>
    <t>Provedení doplňků izolace proti vodě na vodorovné ploše z textilií vrstva ochranná</t>
  </si>
  <si>
    <t>Izolace proti vodě provedení detailů vytvoření adhezního můstku modifikovanou maltou</t>
  </si>
  <si>
    <t>Montáž mechanické závory včetně usazení základu a přezkoušení</t>
  </si>
  <si>
    <t>Odstranění podkladu živičných tl 100 mm při překopech strojně pl přes 15 m2</t>
  </si>
  <si>
    <t>Vytrhání obrub chodníkových ležatých</t>
  </si>
  <si>
    <t>Vytrhání obrub silničních ležatých</t>
  </si>
  <si>
    <t>Bednění systémové mostních opěr a úložných prahů z překližek pro ŽB - zřízení</t>
  </si>
  <si>
    <t>Osazení trubek hladkých včetně dodání D do 65 mm pro předpínací výztuž mostních opěr, pilířů a prahů</t>
  </si>
  <si>
    <t>Zainjektování trubek D do 65 mm pro předpínací výztuž mostních opěr, pilířů a prahů</t>
  </si>
  <si>
    <t>Mostní nosné konstrukce deskové ze ŽB C 35/45</t>
  </si>
  <si>
    <t>Vytrhání obrub z dlažebních kostek</t>
  </si>
  <si>
    <t>Bednění spodní příčníku trámu - zřízení</t>
  </si>
  <si>
    <t>Bednění spodní příčníku trámu - odstranění</t>
  </si>
  <si>
    <t>Zřízení vrubového kloubu mostního rámu ze ŽB</t>
  </si>
  <si>
    <t>Podklad nebo lože pod dlažbu vodorovný nebo do sklonu 1:5 z kameniva těženého tl do 100 mm</t>
  </si>
  <si>
    <t>Dlažba svahu u opěr z upraveného lomového žulového kamene tl 200 mm do lože C 25/30 pl přes 10 m2</t>
  </si>
  <si>
    <t>Podklad ze štěrkodrtě ŠD tl 250 mm</t>
  </si>
  <si>
    <t>Podklad z asfaltového recyklátu tl 50 mm</t>
  </si>
  <si>
    <t>Zřízení zemních krajnic se zhutněním</t>
  </si>
  <si>
    <t>Asfaltový beton vrstva obrusná ACO 11 (ABS) tř. I tl 50 mm š přes 3 m z nemodifikovaného asfaltu</t>
  </si>
  <si>
    <t>Kladení betonové dlažby komunikací pro pěší do lože z kameniva vel do 0,09 m2 plochy do 300 m2</t>
  </si>
  <si>
    <t>Montáž kanalizačního potrubí hladkého plnostěnného SN 10 z polypropylenu DN 150</t>
  </si>
  <si>
    <t>Výplň dilatačních spár z extrudovaného polystyrénu tl 30 mm</t>
  </si>
  <si>
    <t>Těsnění dilatační spáry betonové konstrukce bitumenovým a asfaltovým izolačním pásem š do 500 mm</t>
  </si>
  <si>
    <t>Bourání mostní nosné konstrukce z ŽB</t>
  </si>
  <si>
    <t>Demontáž ocelových prvků mostů šroubovaných nebo svařovaných přes 100 kg</t>
  </si>
  <si>
    <t>Svislá doprava vybouraných hmot na v 3,5 m</t>
  </si>
  <si>
    <t>Vodorovná doprava suti po suchu na vzdálenost do 1 km</t>
  </si>
  <si>
    <t>Vodorovná doprava vybouraných hmot po suchu na vzdálenost do 1 km</t>
  </si>
  <si>
    <t>B114</t>
  </si>
  <si>
    <t>C114</t>
  </si>
  <si>
    <t xml:space="preserve"> SSO 03/ SO-03.02</t>
  </si>
  <si>
    <t>Rozprostření ornice tl vrstvy do 200 mm pl do 100 m2 v rovině nebo ve svahu do 1:5 strojně</t>
  </si>
  <si>
    <t xml:space="preserve">Převedení vody potrubím DN  1000</t>
  </si>
  <si>
    <t>Mostní opěry a úložné prahy ze ŽB C 25/30</t>
  </si>
  <si>
    <t>Patka z betonu se zvýšenými nároky na prostředí C 25/30</t>
  </si>
  <si>
    <t>Výplň dilatačních spár z extrudovaného polystyrénu tl 20 mm</t>
  </si>
  <si>
    <t>Těsnění dilatační spáry betonové konstrukce silikonovým tmelem do pl 4,0 cm2</t>
  </si>
  <si>
    <t>Těsnění smrštitelných spár betonové konstrukce těsnicím pásem a polystyrenem</t>
  </si>
  <si>
    <t>11.5*0.09</t>
  </si>
  <si>
    <t>"Celkem: "A+B65</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</si>
</sst>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3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2" fillId="0" borderId="0" xfId="0" applyFont="1" applyAlignment="1">
      <alignment horizontal="left" vertical="top"/>
    </xf>
    <xf numFmtId="0" fontId="40" fillId="2" borderId="19" xfId="0" applyFont="1" applyFill="1" applyBorder="1" applyAlignment="1" applyProtection="1">
      <alignment horizontal="left" vertical="center"/>
      <protection locked="0"/>
    </xf>
    <xf numFmtId="0" fontId="40"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42" fillId="0" borderId="0" xfId="0" applyFont="1" applyAlignment="1">
      <alignment horizontal="left" vertical="center"/>
    </xf>
    <xf numFmtId="0" fontId="42" fillId="0" borderId="0" xfId="0" applyFont="1" applyAlignment="1">
      <alignment horizontal="left" vertical="center" wrapText="1"/>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9" fillId="0" borderId="0" xfId="0" applyFont="1" applyAlignment="1" applyProtection="1">
      <alignment vertical="top" wrapText="1"/>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2" fillId="0" borderId="0" xfId="0" applyFont="1" applyAlignment="1" applyProtection="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styles" Target="styles.xml" /><Relationship Id="rId29" Type="http://schemas.openxmlformats.org/officeDocument/2006/relationships/theme" Target="theme/theme1.xml" /><Relationship Id="rId30" Type="http://schemas.openxmlformats.org/officeDocument/2006/relationships/calcChain" Target="calcChain.xml" /><Relationship Id="rId3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1/011114000" TargetMode="External" /><Relationship Id="rId2" Type="http://schemas.openxmlformats.org/officeDocument/2006/relationships/hyperlink" Target="https://podminky.urs.cz/item/CS_URS_2021_01/011214000" TargetMode="External" /><Relationship Id="rId3" Type="http://schemas.openxmlformats.org/officeDocument/2006/relationships/hyperlink" Target="https://podminky.urs.cz/item/CS_URS_2021_01/011314000" TargetMode="External" /><Relationship Id="rId4" Type="http://schemas.openxmlformats.org/officeDocument/2006/relationships/hyperlink" Target="https://podminky.urs.cz/item/CS_URS_2021_01/011503000" TargetMode="External" /><Relationship Id="rId5" Type="http://schemas.openxmlformats.org/officeDocument/2006/relationships/hyperlink" Target="https://podminky.urs.cz/item/CS_URS_2021_01/011603000" TargetMode="External" /><Relationship Id="rId6" Type="http://schemas.openxmlformats.org/officeDocument/2006/relationships/hyperlink" Target="https://podminky.urs.cz/item/CS_URS_2021_01/031203000" TargetMode="External" /><Relationship Id="rId7" Type="http://schemas.openxmlformats.org/officeDocument/2006/relationships/hyperlink" Target="https://podminky.urs.cz/item/CS_URS_2021_01/032403000" TargetMode="External" /><Relationship Id="rId8" Type="http://schemas.openxmlformats.org/officeDocument/2006/relationships/hyperlink" Target="https://podminky.urs.cz/item/CS_URS_2021_01/041403000" TargetMode="External" /><Relationship Id="rId9" Type="http://schemas.openxmlformats.org/officeDocument/2006/relationships/hyperlink" Target="https://podminky.urs.cz/item/CS_URS_2021_01/041903000" TargetMode="External" /><Relationship Id="rId10" Type="http://schemas.openxmlformats.org/officeDocument/2006/relationships/hyperlink" Target="https://podminky.urs.cz/item/CS_URS_2021_01/042703000" TargetMode="External" /><Relationship Id="rId11" Type="http://schemas.openxmlformats.org/officeDocument/2006/relationships/hyperlink" Target="https://podminky.urs.cz/item/CS_URS_2021_01/042903000" TargetMode="External" /><Relationship Id="rId12" Type="http://schemas.openxmlformats.org/officeDocument/2006/relationships/hyperlink" Target="https://podminky.urs.cz/item/CS_URS_2021_01/043144000" TargetMode="External" /><Relationship Id="rId13" Type="http://schemas.openxmlformats.org/officeDocument/2006/relationships/hyperlink" Target="https://podminky.urs.cz/item/CS_URS_2021_01/043154000" TargetMode="External" /><Relationship Id="rId14" Type="http://schemas.openxmlformats.org/officeDocument/2006/relationships/hyperlink" Target="https://podminky.urs.cz/item/CS_URS_2021_01/043203001" TargetMode="External" /><Relationship Id="rId15" Type="http://schemas.openxmlformats.org/officeDocument/2006/relationships/hyperlink" Target="https://podminky.urs.cz/item/CS_URS_2021_01/045303000" TargetMode="External" /><Relationship Id="rId16" Type="http://schemas.openxmlformats.org/officeDocument/2006/relationships/hyperlink" Target="https://podminky.urs.cz/item/CS_URS_2021_01/049303000" TargetMode="External" /><Relationship Id="rId17" Type="http://schemas.openxmlformats.org/officeDocument/2006/relationships/hyperlink" Target="https://podminky.urs.cz/item/CS_URS_2021_01/051303000" TargetMode="External" /><Relationship Id="rId18" Type="http://schemas.openxmlformats.org/officeDocument/2006/relationships/hyperlink" Target="https://podminky.urs.cz/item/CS_URS_2021_01/064203000" TargetMode="External" /><Relationship Id="rId19" Type="http://schemas.openxmlformats.org/officeDocument/2006/relationships/hyperlink" Target="https://podminky.urs.cz/item/CS_URS_2021_01/074002000" TargetMode="External" /><Relationship Id="rId20" Type="http://schemas.openxmlformats.org/officeDocument/2006/relationships/hyperlink" Target="https://podminky.urs.cz/item/CS_URS_2021_01/076103001" TargetMode="External" /><Relationship Id="rId21" Type="http://schemas.openxmlformats.org/officeDocument/2006/relationships/hyperlink" Target="https://podminky.urs.cz/item/CS_URS_2021_01/091003000" TargetMode="External" /><Relationship Id="rId22" Type="http://schemas.openxmlformats.org/officeDocument/2006/relationships/hyperlink" Target="https://podminky.urs.cz/item/CS_URS_2021_01/094103000" TargetMode="External" /><Relationship Id="rId2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1/121151125" TargetMode="External" /><Relationship Id="rId2" Type="http://schemas.openxmlformats.org/officeDocument/2006/relationships/hyperlink" Target="https://podminky.urs.cz/item/CS_URS_2021_01/122251107" TargetMode="External" /><Relationship Id="rId3" Type="http://schemas.openxmlformats.org/officeDocument/2006/relationships/hyperlink" Target="https://podminky.urs.cz/item/CS_URS_2021_01/162751117" TargetMode="External" /><Relationship Id="rId4" Type="http://schemas.openxmlformats.org/officeDocument/2006/relationships/hyperlink" Target="https://podminky.urs.cz/item/CS_URS_2021_01/171151103" TargetMode="External" /><Relationship Id="rId5" Type="http://schemas.openxmlformats.org/officeDocument/2006/relationships/hyperlink" Target="https://podminky.urs.cz/item/CS_URS_2021_01/174101101" TargetMode="External" /><Relationship Id="rId6" Type="http://schemas.openxmlformats.org/officeDocument/2006/relationships/hyperlink" Target="https://podminky.urs.cz/item/CS_URS_2021_01/174201101" TargetMode="External" /><Relationship Id="rId7" Type="http://schemas.openxmlformats.org/officeDocument/2006/relationships/hyperlink" Target="https://podminky.urs.cz/item/CS_URS_2021_01/162351104" TargetMode="External" /><Relationship Id="rId8" Type="http://schemas.openxmlformats.org/officeDocument/2006/relationships/hyperlink" Target="https://podminky.urs.cz/item/CS_URS_2021_01/171201201" TargetMode="External" /><Relationship Id="rId9" Type="http://schemas.openxmlformats.org/officeDocument/2006/relationships/hyperlink" Target="https://podminky.urs.cz/item/CS_URS_2021_01/167151111" TargetMode="External" /><Relationship Id="rId10" Type="http://schemas.openxmlformats.org/officeDocument/2006/relationships/hyperlink" Target="https://podminky.urs.cz/item/CS_URS_2021_01/181451121" TargetMode="External" /><Relationship Id="rId11" Type="http://schemas.openxmlformats.org/officeDocument/2006/relationships/hyperlink" Target="https://podminky.urs.cz/item/CS_URS_2021_01/181451123" TargetMode="External" /><Relationship Id="rId12" Type="http://schemas.openxmlformats.org/officeDocument/2006/relationships/hyperlink" Target="https://podminky.urs.cz/item/CS_URS_2021_01/181951111" TargetMode="External" /><Relationship Id="rId13" Type="http://schemas.openxmlformats.org/officeDocument/2006/relationships/hyperlink" Target="https://podminky.urs.cz/item/CS_URS_2021_01/181951112" TargetMode="External" /><Relationship Id="rId14" Type="http://schemas.openxmlformats.org/officeDocument/2006/relationships/hyperlink" Target="https://podminky.urs.cz/item/CS_URS_2021_01/181351113" TargetMode="External" /><Relationship Id="rId15" Type="http://schemas.openxmlformats.org/officeDocument/2006/relationships/hyperlink" Target="https://podminky.urs.cz/item/CS_URS_2021_01/182151111" TargetMode="External" /><Relationship Id="rId16" Type="http://schemas.openxmlformats.org/officeDocument/2006/relationships/hyperlink" Target="https://podminky.urs.cz/item/CS_URS_2021_01/182251101" TargetMode="External" /><Relationship Id="rId17" Type="http://schemas.openxmlformats.org/officeDocument/2006/relationships/hyperlink" Target="https://podminky.urs.cz/item/CS_URS_2021_01/321321116" TargetMode="External" /><Relationship Id="rId18" Type="http://schemas.openxmlformats.org/officeDocument/2006/relationships/hyperlink" Target="https://podminky.urs.cz/item/CS_URS_2021_01/321351010" TargetMode="External" /><Relationship Id="rId19" Type="http://schemas.openxmlformats.org/officeDocument/2006/relationships/hyperlink" Target="https://podminky.urs.cz/item/CS_URS_2021_01/321352010" TargetMode="External" /><Relationship Id="rId20" Type="http://schemas.openxmlformats.org/officeDocument/2006/relationships/hyperlink" Target="https://podminky.urs.cz/item/CS_URS_2021_01/321366111" TargetMode="External" /><Relationship Id="rId21" Type="http://schemas.openxmlformats.org/officeDocument/2006/relationships/hyperlink" Target="https://podminky.urs.cz/item/CS_URS_2021_01/451571112" TargetMode="External" /><Relationship Id="rId22" Type="http://schemas.openxmlformats.org/officeDocument/2006/relationships/hyperlink" Target="https://podminky.urs.cz/item/CS_URS_2021_01/452111141" TargetMode="External" /><Relationship Id="rId23" Type="http://schemas.openxmlformats.org/officeDocument/2006/relationships/hyperlink" Target="https://podminky.urs.cz/item/CS_URS_2021_01/452312131" TargetMode="External" /><Relationship Id="rId24" Type="http://schemas.openxmlformats.org/officeDocument/2006/relationships/hyperlink" Target="https://podminky.urs.cz/item/CS_URS_2021_01/457971122" TargetMode="External" /><Relationship Id="rId25" Type="http://schemas.openxmlformats.org/officeDocument/2006/relationships/hyperlink" Target="https://podminky.urs.cz/item/CS_URS_2021_01/464531111" TargetMode="External" /><Relationship Id="rId26" Type="http://schemas.openxmlformats.org/officeDocument/2006/relationships/hyperlink" Target="https://podminky.urs.cz/item/CS_URS_2021_01/822442112" TargetMode="External" /><Relationship Id="rId27" Type="http://schemas.openxmlformats.org/officeDocument/2006/relationships/hyperlink" Target="https://podminky.urs.cz/item/CS_URS_2021_01/871355221" TargetMode="External" /><Relationship Id="rId28" Type="http://schemas.openxmlformats.org/officeDocument/2006/relationships/hyperlink" Target="https://podminky.urs.cz/item/CS_URS_2021_01/871375221" TargetMode="External" /><Relationship Id="rId29" Type="http://schemas.openxmlformats.org/officeDocument/2006/relationships/hyperlink" Target="https://podminky.urs.cz/item/CS_URS_2021_01/899401113" TargetMode="External" /><Relationship Id="rId30" Type="http://schemas.openxmlformats.org/officeDocument/2006/relationships/hyperlink" Target="https://podminky.urs.cz/item/CS_URS_2021_01/935111311" TargetMode="External" /><Relationship Id="rId31" Type="http://schemas.openxmlformats.org/officeDocument/2006/relationships/hyperlink" Target="https://podminky.urs.cz/item/CS_URS_2021_01/953961215" TargetMode="External" /><Relationship Id="rId32" Type="http://schemas.openxmlformats.org/officeDocument/2006/relationships/hyperlink" Target="https://podminky.urs.cz/item/CS_URS_2021_01/998332011" TargetMode="External" /><Relationship Id="rId33" Type="http://schemas.openxmlformats.org/officeDocument/2006/relationships/hyperlink" Target="https://podminky.urs.cz/item/CS_URS_2021_01/998332092" TargetMode="External" /><Relationship Id="rId3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113107223" TargetMode="External" /><Relationship Id="rId2" Type="http://schemas.openxmlformats.org/officeDocument/2006/relationships/hyperlink" Target="https://podminky.urs.cz/item/CS_URS_2021_01/116951201" TargetMode="External" /><Relationship Id="rId3" Type="http://schemas.openxmlformats.org/officeDocument/2006/relationships/hyperlink" Target="https://podminky.urs.cz/item/CS_URS_2021_01/121151115" TargetMode="External" /><Relationship Id="rId4" Type="http://schemas.openxmlformats.org/officeDocument/2006/relationships/hyperlink" Target="https://podminky.urs.cz/item/CS_URS_2021_01/171103201" TargetMode="External" /><Relationship Id="rId5" Type="http://schemas.openxmlformats.org/officeDocument/2006/relationships/hyperlink" Target="https://podminky.urs.cz/item/CS_URS_2021_01/181252305" TargetMode="External" /><Relationship Id="rId6" Type="http://schemas.openxmlformats.org/officeDocument/2006/relationships/hyperlink" Target="https://podminky.urs.cz/item/CS_URS_2021_01/181411123" TargetMode="External" /><Relationship Id="rId7" Type="http://schemas.openxmlformats.org/officeDocument/2006/relationships/hyperlink" Target="https://podminky.urs.cz/item/CS_URS_2021_01/182251101" TargetMode="External" /><Relationship Id="rId8" Type="http://schemas.openxmlformats.org/officeDocument/2006/relationships/hyperlink" Target="https://podminky.urs.cz/item/CS_URS_2021_01/182351123" TargetMode="External" /><Relationship Id="rId9" Type="http://schemas.openxmlformats.org/officeDocument/2006/relationships/hyperlink" Target="https://podminky.urs.cz/item/CS_URS_2021_01/184802311" TargetMode="External" /><Relationship Id="rId10" Type="http://schemas.openxmlformats.org/officeDocument/2006/relationships/hyperlink" Target="https://podminky.urs.cz/item/CS_URS_2021_01/185802133" TargetMode="External" /><Relationship Id="rId11" Type="http://schemas.openxmlformats.org/officeDocument/2006/relationships/hyperlink" Target="https://podminky.urs.cz/item/CS_URS_2021_01/185803113" TargetMode="External" /><Relationship Id="rId12" Type="http://schemas.openxmlformats.org/officeDocument/2006/relationships/hyperlink" Target="https://podminky.urs.cz/item/CS_URS_2021_01/564851111" TargetMode="External" /><Relationship Id="rId13" Type="http://schemas.openxmlformats.org/officeDocument/2006/relationships/hyperlink" Target="https://podminky.urs.cz/item/CS_URS_2021_01/564861111" TargetMode="External" /><Relationship Id="rId14" Type="http://schemas.openxmlformats.org/officeDocument/2006/relationships/hyperlink" Target="https://podminky.urs.cz/item/CS_URS_2021_01/569831111" TargetMode="External" /><Relationship Id="rId15" Type="http://schemas.openxmlformats.org/officeDocument/2006/relationships/hyperlink" Target="https://podminky.urs.cz/item/CS_URS_2021_01/573451117" TargetMode="External" /><Relationship Id="rId16" Type="http://schemas.openxmlformats.org/officeDocument/2006/relationships/hyperlink" Target="https://podminky.urs.cz/item/CS_URS_2021_01/574381112" TargetMode="External" /><Relationship Id="rId17" Type="http://schemas.openxmlformats.org/officeDocument/2006/relationships/hyperlink" Target="https://podminky.urs.cz/item/CS_URS_2021_01/912211111" TargetMode="External" /><Relationship Id="rId18" Type="http://schemas.openxmlformats.org/officeDocument/2006/relationships/hyperlink" Target="https://podminky.urs.cz/item/CS_URS_2021_01/916131213" TargetMode="External" /><Relationship Id="rId19" Type="http://schemas.openxmlformats.org/officeDocument/2006/relationships/hyperlink" Target="https://podminky.urs.cz/item/CS_URS_2021_01/997002511" TargetMode="External" /><Relationship Id="rId20" Type="http://schemas.openxmlformats.org/officeDocument/2006/relationships/hyperlink" Target="https://podminky.urs.cz/item/CS_URS_2021_01/997002519" TargetMode="External" /><Relationship Id="rId21" Type="http://schemas.openxmlformats.org/officeDocument/2006/relationships/hyperlink" Target="https://podminky.urs.cz/item/CS_URS_2021_01/997002611" TargetMode="External" /><Relationship Id="rId22" Type="http://schemas.openxmlformats.org/officeDocument/2006/relationships/hyperlink" Target="https://podminky.urs.cz/item/CS_URS_2021_01/997221873" TargetMode="External" /><Relationship Id="rId23" Type="http://schemas.openxmlformats.org/officeDocument/2006/relationships/hyperlink" Target="https://podminky.urs.cz/item/CS_URS_2021_01/998225111" TargetMode="External" /><Relationship Id="rId24" Type="http://schemas.openxmlformats.org/officeDocument/2006/relationships/hyperlink" Target="https://podminky.urs.cz/item/CS_URS_2021_01/220860205R" TargetMode="External" /><Relationship Id="rId2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1/113107223" TargetMode="External" /><Relationship Id="rId2" Type="http://schemas.openxmlformats.org/officeDocument/2006/relationships/hyperlink" Target="https://podminky.urs.cz/item/CS_URS_2021_01/113107242" TargetMode="External" /><Relationship Id="rId3" Type="http://schemas.openxmlformats.org/officeDocument/2006/relationships/hyperlink" Target="https://podminky.urs.cz/item/CS_URS_2021_01/116951201" TargetMode="External" /><Relationship Id="rId4" Type="http://schemas.openxmlformats.org/officeDocument/2006/relationships/hyperlink" Target="https://podminky.urs.cz/item/CS_URS_2021_01/121151125" TargetMode="External" /><Relationship Id="rId5" Type="http://schemas.openxmlformats.org/officeDocument/2006/relationships/hyperlink" Target="https://podminky.urs.cz/item/CS_URS_2021_01/171103201" TargetMode="External" /><Relationship Id="rId6" Type="http://schemas.openxmlformats.org/officeDocument/2006/relationships/hyperlink" Target="https://podminky.urs.cz/item/CS_URS_2021_01/181252305" TargetMode="External" /><Relationship Id="rId7" Type="http://schemas.openxmlformats.org/officeDocument/2006/relationships/hyperlink" Target="https://podminky.urs.cz/item/CS_URS_2021_01/181411123" TargetMode="External" /><Relationship Id="rId8" Type="http://schemas.openxmlformats.org/officeDocument/2006/relationships/hyperlink" Target="https://podminky.urs.cz/item/CS_URS_2021_01/182251101" TargetMode="External" /><Relationship Id="rId9" Type="http://schemas.openxmlformats.org/officeDocument/2006/relationships/hyperlink" Target="https://podminky.urs.cz/item/CS_URS_2021_01/182351123" TargetMode="External" /><Relationship Id="rId10" Type="http://schemas.openxmlformats.org/officeDocument/2006/relationships/hyperlink" Target="https://podminky.urs.cz/item/CS_URS_2021_01/184802311" TargetMode="External" /><Relationship Id="rId11" Type="http://schemas.openxmlformats.org/officeDocument/2006/relationships/hyperlink" Target="https://podminky.urs.cz/item/CS_URS_2021_01/185802133" TargetMode="External" /><Relationship Id="rId12" Type="http://schemas.openxmlformats.org/officeDocument/2006/relationships/hyperlink" Target="https://podminky.urs.cz/item/CS_URS_2021_01/185803113" TargetMode="External" /><Relationship Id="rId13" Type="http://schemas.openxmlformats.org/officeDocument/2006/relationships/hyperlink" Target="https://podminky.urs.cz/item/CS_URS_2021_01/564851111" TargetMode="External" /><Relationship Id="rId14" Type="http://schemas.openxmlformats.org/officeDocument/2006/relationships/hyperlink" Target="https://podminky.urs.cz/item/CS_URS_2021_01/564911511" TargetMode="External" /><Relationship Id="rId15" Type="http://schemas.openxmlformats.org/officeDocument/2006/relationships/hyperlink" Target="https://podminky.urs.cz/item/CS_URS_2021_01/569831111" TargetMode="External" /><Relationship Id="rId16" Type="http://schemas.openxmlformats.org/officeDocument/2006/relationships/hyperlink" Target="https://podminky.urs.cz/item/CS_URS_2021_01/573111115" TargetMode="External" /><Relationship Id="rId17" Type="http://schemas.openxmlformats.org/officeDocument/2006/relationships/hyperlink" Target="https://podminky.urs.cz/item/CS_URS_2021_01/573211112" TargetMode="External" /><Relationship Id="rId18" Type="http://schemas.openxmlformats.org/officeDocument/2006/relationships/hyperlink" Target="https://podminky.urs.cz/item/CS_URS_2021_01/577144111" TargetMode="External" /><Relationship Id="rId19" Type="http://schemas.openxmlformats.org/officeDocument/2006/relationships/hyperlink" Target="https://podminky.urs.cz/item/CS_URS_2021_01/912211111" TargetMode="External" /><Relationship Id="rId20" Type="http://schemas.openxmlformats.org/officeDocument/2006/relationships/hyperlink" Target="https://podminky.urs.cz/item/CS_URS_2021_01/916131213" TargetMode="External" /><Relationship Id="rId21" Type="http://schemas.openxmlformats.org/officeDocument/2006/relationships/hyperlink" Target="https://podminky.urs.cz/item/CS_URS_2021_01/997002511" TargetMode="External" /><Relationship Id="rId22" Type="http://schemas.openxmlformats.org/officeDocument/2006/relationships/hyperlink" Target="https://podminky.urs.cz/item/CS_URS_2021_01/997002519" TargetMode="External" /><Relationship Id="rId23" Type="http://schemas.openxmlformats.org/officeDocument/2006/relationships/hyperlink" Target="https://podminky.urs.cz/item/CS_URS_2021_01/997002611" TargetMode="External" /><Relationship Id="rId24" Type="http://schemas.openxmlformats.org/officeDocument/2006/relationships/hyperlink" Target="https://podminky.urs.cz/item/CS_URS_2021_01/997221873" TargetMode="External" /><Relationship Id="rId25" Type="http://schemas.openxmlformats.org/officeDocument/2006/relationships/hyperlink" Target="https://podminky.urs.cz/item/CS_URS_2021_01/997221875" TargetMode="External" /><Relationship Id="rId26" Type="http://schemas.openxmlformats.org/officeDocument/2006/relationships/hyperlink" Target="https://podminky.urs.cz/item/CS_URS_2021_01/998225111" TargetMode="External" /><Relationship Id="rId27" Type="http://schemas.openxmlformats.org/officeDocument/2006/relationships/hyperlink" Target="https://podminky.urs.cz/item/CS_URS_2021_01/220860205R" TargetMode="External" /><Relationship Id="rId28"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1_01/271532212" TargetMode="External" /><Relationship Id="rId2" Type="http://schemas.openxmlformats.org/officeDocument/2006/relationships/hyperlink" Target="https://podminky.urs.cz/item/CS_URS_2021_01/321321116.1" TargetMode="External" /><Relationship Id="rId3" Type="http://schemas.openxmlformats.org/officeDocument/2006/relationships/hyperlink" Target="https://podminky.urs.cz/item/CS_URS_2021_01/321351010" TargetMode="External" /><Relationship Id="rId4" Type="http://schemas.openxmlformats.org/officeDocument/2006/relationships/hyperlink" Target="https://podminky.urs.cz/item/CS_URS_2021_01/321352010" TargetMode="External" /><Relationship Id="rId5" Type="http://schemas.openxmlformats.org/officeDocument/2006/relationships/hyperlink" Target="https://podminky.urs.cz/item/CS_URS_2021_01/321366111" TargetMode="External" /><Relationship Id="rId6" Type="http://schemas.openxmlformats.org/officeDocument/2006/relationships/hyperlink" Target="https://podminky.urs.cz/item/CS_URS_2021_01/451312111" TargetMode="External" /><Relationship Id="rId7" Type="http://schemas.openxmlformats.org/officeDocument/2006/relationships/hyperlink" Target="https://podminky.urs.cz/item/CS_URS_2021_01/452111141" TargetMode="External" /><Relationship Id="rId8" Type="http://schemas.openxmlformats.org/officeDocument/2006/relationships/hyperlink" Target="https://podminky.urs.cz/item/CS_URS_2021_01/464511122" TargetMode="External" /><Relationship Id="rId9" Type="http://schemas.openxmlformats.org/officeDocument/2006/relationships/hyperlink" Target="https://podminky.urs.cz/item/CS_URS_2021_01/451314111" TargetMode="External" /><Relationship Id="rId10" Type="http://schemas.openxmlformats.org/officeDocument/2006/relationships/hyperlink" Target="https://podminky.urs.cz/item/CS_URS_2021_01/465513227" TargetMode="External" /><Relationship Id="rId11" Type="http://schemas.openxmlformats.org/officeDocument/2006/relationships/hyperlink" Target="https://podminky.urs.cz/item/CS_URS_2021_01/465513327" TargetMode="External" /><Relationship Id="rId12" Type="http://schemas.openxmlformats.org/officeDocument/2006/relationships/hyperlink" Target="https://podminky.urs.cz/item/CS_URS_2021_01/564782111" TargetMode="External" /><Relationship Id="rId13" Type="http://schemas.openxmlformats.org/officeDocument/2006/relationships/hyperlink" Target="https://podminky.urs.cz/item/CS_URS_2021_01/822472111" TargetMode="External" /><Relationship Id="rId14" Type="http://schemas.openxmlformats.org/officeDocument/2006/relationships/hyperlink" Target="https://podminky.urs.cz/item/CS_URS_2021_01/891472322" TargetMode="External" /><Relationship Id="rId15" Type="http://schemas.openxmlformats.org/officeDocument/2006/relationships/hyperlink" Target="https://podminky.urs.cz/item/CS_URS_2021_01/899623141" TargetMode="External" /><Relationship Id="rId16" Type="http://schemas.openxmlformats.org/officeDocument/2006/relationships/hyperlink" Target="https://podminky.urs.cz/item/CS_URS_2021_01/919726202" TargetMode="External" /><Relationship Id="rId17" Type="http://schemas.openxmlformats.org/officeDocument/2006/relationships/hyperlink" Target="https://podminky.urs.cz/item/CS_URS_2021_01/998332011" TargetMode="External" /><Relationship Id="rId18" Type="http://schemas.openxmlformats.org/officeDocument/2006/relationships/hyperlink" Target="https://podminky.urs.cz/item/CS_URS_2021_01/998332092" TargetMode="External" /><Relationship Id="rId19" Type="http://schemas.openxmlformats.org/officeDocument/2006/relationships/hyperlink" Target="https://podminky.urs.cz/item/CS_URS_2021_01/767510111R1" TargetMode="External" /><Relationship Id="rId20" Type="http://schemas.openxmlformats.org/officeDocument/2006/relationships/hyperlink" Target="https://podminky.urs.cz/item/CS_URS_2021_01/767835003" TargetMode="External" /><Relationship Id="rId21" Type="http://schemas.openxmlformats.org/officeDocument/2006/relationships/hyperlink" Target="https://podminky.urs.cz/item/CS_URS_2021_01/895931111" TargetMode="External" /><Relationship Id="rId22" Type="http://schemas.openxmlformats.org/officeDocument/2006/relationships/hyperlink" Target="https://podminky.urs.cz/item/CS_URS_2021_01/953961215" TargetMode="External" /><Relationship Id="rId23" Type="http://schemas.openxmlformats.org/officeDocument/2006/relationships/hyperlink" Target="https://podminky.urs.cz/item/CS_URS_2021_01/998767101" TargetMode="External" /><Relationship Id="rId24"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1_01/121151125" TargetMode="External" /><Relationship Id="rId2" Type="http://schemas.openxmlformats.org/officeDocument/2006/relationships/hyperlink" Target="https://podminky.urs.cz/item/CS_URS_2021_01/122251107" TargetMode="External" /><Relationship Id="rId3" Type="http://schemas.openxmlformats.org/officeDocument/2006/relationships/hyperlink" Target="https://podminky.urs.cz/item/CS_URS_2021_01/162351104" TargetMode="External" /><Relationship Id="rId4" Type="http://schemas.openxmlformats.org/officeDocument/2006/relationships/hyperlink" Target="https://podminky.urs.cz/item/CS_URS_2021_01/167151111" TargetMode="External" /><Relationship Id="rId5" Type="http://schemas.openxmlformats.org/officeDocument/2006/relationships/hyperlink" Target="https://podminky.urs.cz/item/CS_URS_2021_01/171201201.1" TargetMode="External" /><Relationship Id="rId6" Type="http://schemas.openxmlformats.org/officeDocument/2006/relationships/hyperlink" Target="https://podminky.urs.cz/item/CS_URS_2021_01/162751117" TargetMode="External" /><Relationship Id="rId7" Type="http://schemas.openxmlformats.org/officeDocument/2006/relationships/hyperlink" Target="https://podminky.urs.cz/item/CS_URS_2021_01/162751119" TargetMode="External" /><Relationship Id="rId8" Type="http://schemas.openxmlformats.org/officeDocument/2006/relationships/hyperlink" Target="https://podminky.urs.cz/item/CS_URS_2021_01/174101101" TargetMode="External" /><Relationship Id="rId9" Type="http://schemas.openxmlformats.org/officeDocument/2006/relationships/hyperlink" Target="https://podminky.urs.cz/item/CS_URS_2021_01/181451123" TargetMode="External" /><Relationship Id="rId10" Type="http://schemas.openxmlformats.org/officeDocument/2006/relationships/hyperlink" Target="https://podminky.urs.cz/item/CS_URS_2021_01/181351113" TargetMode="External" /><Relationship Id="rId11" Type="http://schemas.openxmlformats.org/officeDocument/2006/relationships/hyperlink" Target="https://podminky.urs.cz/item/CS_URS_2021_01/181951111" TargetMode="External" /><Relationship Id="rId12" Type="http://schemas.openxmlformats.org/officeDocument/2006/relationships/hyperlink" Target="https://podminky.urs.cz/item/CS_URS_2021_01/182151111" TargetMode="External" /><Relationship Id="rId13" Type="http://schemas.openxmlformats.org/officeDocument/2006/relationships/hyperlink" Target="https://podminky.urs.cz/item/CS_URS_2021_01/273313511" TargetMode="External" /><Relationship Id="rId14" Type="http://schemas.openxmlformats.org/officeDocument/2006/relationships/hyperlink" Target="https://podminky.urs.cz/item/CS_URS_2021_01/321321116.1" TargetMode="External" /><Relationship Id="rId15" Type="http://schemas.openxmlformats.org/officeDocument/2006/relationships/hyperlink" Target="https://podminky.urs.cz/item/CS_URS_2021_01/321351010" TargetMode="External" /><Relationship Id="rId16" Type="http://schemas.openxmlformats.org/officeDocument/2006/relationships/hyperlink" Target="https://podminky.urs.cz/item/CS_URS_2021_01/321352010" TargetMode="External" /><Relationship Id="rId17" Type="http://schemas.openxmlformats.org/officeDocument/2006/relationships/hyperlink" Target="https://podminky.urs.cz/item/CS_URS_2021_01/321366111" TargetMode="External" /><Relationship Id="rId18" Type="http://schemas.openxmlformats.org/officeDocument/2006/relationships/hyperlink" Target="https://podminky.urs.cz/item/CS_URS_2021_01/452111141" TargetMode="External" /><Relationship Id="rId19" Type="http://schemas.openxmlformats.org/officeDocument/2006/relationships/hyperlink" Target="https://podminky.urs.cz/item/CS_URS_2021_01/462512270" TargetMode="External" /><Relationship Id="rId20" Type="http://schemas.openxmlformats.org/officeDocument/2006/relationships/hyperlink" Target="https://podminky.urs.cz/item/CS_URS_2021_01/463212111" TargetMode="External" /><Relationship Id="rId21" Type="http://schemas.openxmlformats.org/officeDocument/2006/relationships/hyperlink" Target="https://podminky.urs.cz/item/CS_URS_2021_01/822472111" TargetMode="External" /><Relationship Id="rId22" Type="http://schemas.openxmlformats.org/officeDocument/2006/relationships/hyperlink" Target="https://podminky.urs.cz/item/CS_URS_2021_01/998332011" TargetMode="External" /><Relationship Id="rId23" Type="http://schemas.openxmlformats.org/officeDocument/2006/relationships/hyperlink" Target="https://podminky.urs.cz/item/CS_URS_2021_01/998332092" TargetMode="External" /><Relationship Id="rId24"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1_01/121151125" TargetMode="External" /><Relationship Id="rId2" Type="http://schemas.openxmlformats.org/officeDocument/2006/relationships/hyperlink" Target="https://podminky.urs.cz/item/CS_URS_2021_01/122251107" TargetMode="External" /><Relationship Id="rId3" Type="http://schemas.openxmlformats.org/officeDocument/2006/relationships/hyperlink" Target="https://podminky.urs.cz/item/CS_URS_2021_01/131151121" TargetMode="External" /><Relationship Id="rId4" Type="http://schemas.openxmlformats.org/officeDocument/2006/relationships/hyperlink" Target="https://podminky.urs.cz/item/CS_URS_2021_01/132254204" TargetMode="External" /><Relationship Id="rId5" Type="http://schemas.openxmlformats.org/officeDocument/2006/relationships/hyperlink" Target="https://podminky.urs.cz/item/CS_URS_2021_01/162351104" TargetMode="External" /><Relationship Id="rId6" Type="http://schemas.openxmlformats.org/officeDocument/2006/relationships/hyperlink" Target="https://podminky.urs.cz/item/CS_URS_2021_01/167151111" TargetMode="External" /><Relationship Id="rId7" Type="http://schemas.openxmlformats.org/officeDocument/2006/relationships/hyperlink" Target="https://podminky.urs.cz/item/CS_URS_2021_01/171151103" TargetMode="External" /><Relationship Id="rId8" Type="http://schemas.openxmlformats.org/officeDocument/2006/relationships/hyperlink" Target="https://podminky.urs.cz/item/CS_URS_2021_01/171201201.1" TargetMode="External" /><Relationship Id="rId9" Type="http://schemas.openxmlformats.org/officeDocument/2006/relationships/hyperlink" Target="https://podminky.urs.cz/item/CS_URS_2021_01/162751119" TargetMode="External" /><Relationship Id="rId10" Type="http://schemas.openxmlformats.org/officeDocument/2006/relationships/hyperlink" Target="https://podminky.urs.cz/item/CS_URS_2021_01/174101101" TargetMode="External" /><Relationship Id="rId11" Type="http://schemas.openxmlformats.org/officeDocument/2006/relationships/hyperlink" Target="https://podminky.urs.cz/item/CS_URS_2021_01/181351113" TargetMode="External" /><Relationship Id="rId12" Type="http://schemas.openxmlformats.org/officeDocument/2006/relationships/hyperlink" Target="https://podminky.urs.cz/item/CS_URS_2021_01/181411121" TargetMode="External" /><Relationship Id="rId13" Type="http://schemas.openxmlformats.org/officeDocument/2006/relationships/hyperlink" Target="https://podminky.urs.cz/item/CS_URS_2021_01/182251101" TargetMode="External" /><Relationship Id="rId14" Type="http://schemas.openxmlformats.org/officeDocument/2006/relationships/hyperlink" Target="https://podminky.urs.cz/item/CS_URS_2021_01/321311115" TargetMode="External" /><Relationship Id="rId15" Type="http://schemas.openxmlformats.org/officeDocument/2006/relationships/hyperlink" Target="https://podminky.urs.cz/item/CS_URS_2021_01/321321116.1" TargetMode="External" /><Relationship Id="rId16" Type="http://schemas.openxmlformats.org/officeDocument/2006/relationships/hyperlink" Target="https://podminky.urs.cz/item/CS_URS_2021_01/321351010" TargetMode="External" /><Relationship Id="rId17" Type="http://schemas.openxmlformats.org/officeDocument/2006/relationships/hyperlink" Target="https://podminky.urs.cz/item/CS_URS_2021_01/321352010" TargetMode="External" /><Relationship Id="rId18" Type="http://schemas.openxmlformats.org/officeDocument/2006/relationships/hyperlink" Target="https://podminky.urs.cz/item/CS_URS_2021_01/321366111" TargetMode="External" /><Relationship Id="rId19" Type="http://schemas.openxmlformats.org/officeDocument/2006/relationships/hyperlink" Target="https://podminky.urs.cz/item/CS_URS_2021_01/321368211" TargetMode="External" /><Relationship Id="rId20" Type="http://schemas.openxmlformats.org/officeDocument/2006/relationships/hyperlink" Target="https://podminky.urs.cz/item/CS_URS_2021_01/338171123" TargetMode="External" /><Relationship Id="rId21" Type="http://schemas.openxmlformats.org/officeDocument/2006/relationships/hyperlink" Target="https://podminky.urs.cz/item/CS_URS_2021_01/348101210" TargetMode="External" /><Relationship Id="rId22" Type="http://schemas.openxmlformats.org/officeDocument/2006/relationships/hyperlink" Target="https://podminky.urs.cz/item/CS_URS_2021_01/451573111" TargetMode="External" /><Relationship Id="rId23" Type="http://schemas.openxmlformats.org/officeDocument/2006/relationships/hyperlink" Target="https://podminky.urs.cz/item/CS_URS_2021_01/452312131" TargetMode="External" /><Relationship Id="rId24" Type="http://schemas.openxmlformats.org/officeDocument/2006/relationships/hyperlink" Target="https://podminky.urs.cz/item/CS_URS_2021_01/457971122" TargetMode="External" /><Relationship Id="rId25" Type="http://schemas.openxmlformats.org/officeDocument/2006/relationships/hyperlink" Target="https://podminky.urs.cz/item/CS_URS_2021_01/462511270" TargetMode="External" /><Relationship Id="rId26" Type="http://schemas.openxmlformats.org/officeDocument/2006/relationships/hyperlink" Target="https://podminky.urs.cz/item/CS_URS_2021_01/462519002" TargetMode="External" /><Relationship Id="rId27" Type="http://schemas.openxmlformats.org/officeDocument/2006/relationships/hyperlink" Target="https://podminky.urs.cz/item/CS_URS_2021_01/465511327" TargetMode="External" /><Relationship Id="rId28" Type="http://schemas.openxmlformats.org/officeDocument/2006/relationships/hyperlink" Target="https://podminky.urs.cz/item/CS_URS_2021_01/465513327" TargetMode="External" /><Relationship Id="rId29" Type="http://schemas.openxmlformats.org/officeDocument/2006/relationships/hyperlink" Target="https://podminky.urs.cz/item/CS_URS_2021_01/469521231" TargetMode="External" /><Relationship Id="rId30" Type="http://schemas.openxmlformats.org/officeDocument/2006/relationships/hyperlink" Target="https://podminky.urs.cz/item/CS_URS_2021_01/174151101" TargetMode="External" /><Relationship Id="rId31" Type="http://schemas.openxmlformats.org/officeDocument/2006/relationships/hyperlink" Target="https://podminky.urs.cz/item/CS_URS_2021_01/871353121" TargetMode="External" /><Relationship Id="rId32" Type="http://schemas.openxmlformats.org/officeDocument/2006/relationships/hyperlink" Target="https://podminky.urs.cz/item/CS_URS_2021_01/891355321" TargetMode="External" /><Relationship Id="rId33" Type="http://schemas.openxmlformats.org/officeDocument/2006/relationships/hyperlink" Target="https://podminky.urs.cz/item/CS_URS_2021_01/871365811" TargetMode="External" /><Relationship Id="rId34" Type="http://schemas.openxmlformats.org/officeDocument/2006/relationships/hyperlink" Target="https://podminky.urs.cz/item/CS_URS_2021_01/931994105" TargetMode="External" /><Relationship Id="rId35" Type="http://schemas.openxmlformats.org/officeDocument/2006/relationships/hyperlink" Target="https://podminky.urs.cz/item/CS_URS_2021_01/931994141" TargetMode="External" /><Relationship Id="rId36" Type="http://schemas.openxmlformats.org/officeDocument/2006/relationships/hyperlink" Target="https://podminky.urs.cz/item/CS_URS_2021_01/935112211" TargetMode="External" /><Relationship Id="rId37" Type="http://schemas.openxmlformats.org/officeDocument/2006/relationships/hyperlink" Target="https://podminky.urs.cz/item/CS_URS_2021_01/998321011" TargetMode="External" /><Relationship Id="rId38" Type="http://schemas.openxmlformats.org/officeDocument/2006/relationships/hyperlink" Target="https://podminky.urs.cz/item/CS_URS_2021_01/998321092" TargetMode="External" /><Relationship Id="rId39" Type="http://schemas.openxmlformats.org/officeDocument/2006/relationships/hyperlink" Target="https://podminky.urs.cz/item/CS_URS_2021_01/230011140" TargetMode="External" /><Relationship Id="rId40"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1_01/121151125" TargetMode="External" /><Relationship Id="rId2" Type="http://schemas.openxmlformats.org/officeDocument/2006/relationships/hyperlink" Target="https://podminky.urs.cz/item/CS_URS_2021_01/122251107" TargetMode="External" /><Relationship Id="rId3" Type="http://schemas.openxmlformats.org/officeDocument/2006/relationships/hyperlink" Target="https://podminky.urs.cz/item/CS_URS_2021_01/127751101" TargetMode="External" /><Relationship Id="rId4" Type="http://schemas.openxmlformats.org/officeDocument/2006/relationships/hyperlink" Target="https://podminky.urs.cz/item/CS_URS_2021_01/131151121" TargetMode="External" /><Relationship Id="rId5" Type="http://schemas.openxmlformats.org/officeDocument/2006/relationships/hyperlink" Target="https://podminky.urs.cz/item/CS_URS_2021_01/151201201" TargetMode="External" /><Relationship Id="rId6" Type="http://schemas.openxmlformats.org/officeDocument/2006/relationships/hyperlink" Target="https://podminky.urs.cz/item/CS_URS_2021_01/151201211" TargetMode="External" /><Relationship Id="rId7" Type="http://schemas.openxmlformats.org/officeDocument/2006/relationships/hyperlink" Target="https://podminky.urs.cz/item/CS_URS_2021_01/155131312" TargetMode="External" /><Relationship Id="rId8" Type="http://schemas.openxmlformats.org/officeDocument/2006/relationships/hyperlink" Target="https://podminky.urs.cz/item/CS_URS_2021_01/171151103" TargetMode="External" /><Relationship Id="rId9" Type="http://schemas.openxmlformats.org/officeDocument/2006/relationships/hyperlink" Target="https://podminky.urs.cz/item/CS_URS_2021_01/162351104" TargetMode="External" /><Relationship Id="rId10" Type="http://schemas.openxmlformats.org/officeDocument/2006/relationships/hyperlink" Target="https://podminky.urs.cz/item/CS_URS_2021_01/171201201.1" TargetMode="External" /><Relationship Id="rId11" Type="http://schemas.openxmlformats.org/officeDocument/2006/relationships/hyperlink" Target="https://podminky.urs.cz/item/CS_URS_2021_01/167151111" TargetMode="External" /><Relationship Id="rId12" Type="http://schemas.openxmlformats.org/officeDocument/2006/relationships/hyperlink" Target="https://podminky.urs.cz/item/CS_URS_2021_01/171201221" TargetMode="External" /><Relationship Id="rId13" Type="http://schemas.openxmlformats.org/officeDocument/2006/relationships/hyperlink" Target="https://podminky.urs.cz/item/CS_URS_2021_01/174101101" TargetMode="External" /><Relationship Id="rId14" Type="http://schemas.openxmlformats.org/officeDocument/2006/relationships/hyperlink" Target="https://podminky.urs.cz/item/CS_URS_2021_01/174201101" TargetMode="External" /><Relationship Id="rId15" Type="http://schemas.openxmlformats.org/officeDocument/2006/relationships/hyperlink" Target="https://podminky.urs.cz/item/CS_URS_2021_01/181451123" TargetMode="External" /><Relationship Id="rId16" Type="http://schemas.openxmlformats.org/officeDocument/2006/relationships/hyperlink" Target="https://podminky.urs.cz/item/CS_URS_2021_01/181451121" TargetMode="External" /><Relationship Id="rId17" Type="http://schemas.openxmlformats.org/officeDocument/2006/relationships/hyperlink" Target="https://podminky.urs.cz/item/CS_URS_2021_01/181351113" TargetMode="External" /><Relationship Id="rId18" Type="http://schemas.openxmlformats.org/officeDocument/2006/relationships/hyperlink" Target="https://podminky.urs.cz/item/CS_URS_2021_01/181951111" TargetMode="External" /><Relationship Id="rId19" Type="http://schemas.openxmlformats.org/officeDocument/2006/relationships/hyperlink" Target="https://podminky.urs.cz/item/CS_URS_2021_01/181951112" TargetMode="External" /><Relationship Id="rId20" Type="http://schemas.openxmlformats.org/officeDocument/2006/relationships/hyperlink" Target="https://podminky.urs.cz/item/CS_URS_2021_01/182151111" TargetMode="External" /><Relationship Id="rId21" Type="http://schemas.openxmlformats.org/officeDocument/2006/relationships/hyperlink" Target="https://podminky.urs.cz/item/CS_URS_2021_01/182251101" TargetMode="External" /><Relationship Id="rId22" Type="http://schemas.openxmlformats.org/officeDocument/2006/relationships/hyperlink" Target="https://podminky.urs.cz/item/CS_URS_2021_01/321321115" TargetMode="External" /><Relationship Id="rId23" Type="http://schemas.openxmlformats.org/officeDocument/2006/relationships/hyperlink" Target="https://podminky.urs.cz/item/CS_URS_2021_01/321321116.1" TargetMode="External" /><Relationship Id="rId24" Type="http://schemas.openxmlformats.org/officeDocument/2006/relationships/hyperlink" Target="https://podminky.urs.cz/item/CS_URS_2021_01/321351010" TargetMode="External" /><Relationship Id="rId25" Type="http://schemas.openxmlformats.org/officeDocument/2006/relationships/hyperlink" Target="https://podminky.urs.cz/item/CS_URS_2021_01/321352010" TargetMode="External" /><Relationship Id="rId26" Type="http://schemas.openxmlformats.org/officeDocument/2006/relationships/hyperlink" Target="https://podminky.urs.cz/item/CS_URS_2021_01/321366111" TargetMode="External" /><Relationship Id="rId27" Type="http://schemas.openxmlformats.org/officeDocument/2006/relationships/hyperlink" Target="https://podminky.urs.cz/item/CS_URS_2021_01/321368211" TargetMode="External" /><Relationship Id="rId28" Type="http://schemas.openxmlformats.org/officeDocument/2006/relationships/hyperlink" Target="https://podminky.urs.cz/item/CS_URS_2021_01/338171123" TargetMode="External" /><Relationship Id="rId29" Type="http://schemas.openxmlformats.org/officeDocument/2006/relationships/hyperlink" Target="https://podminky.urs.cz/item/CS_URS_2021_01/348101210" TargetMode="External" /><Relationship Id="rId30" Type="http://schemas.openxmlformats.org/officeDocument/2006/relationships/hyperlink" Target="https://podminky.urs.cz/item/CS_URS_2021_01/348171146" TargetMode="External" /><Relationship Id="rId31" Type="http://schemas.openxmlformats.org/officeDocument/2006/relationships/hyperlink" Target="https://podminky.urs.cz/item/CS_URS_2021_01/451577877" TargetMode="External" /><Relationship Id="rId32" Type="http://schemas.openxmlformats.org/officeDocument/2006/relationships/hyperlink" Target="https://podminky.urs.cz/item/CS_URS_2021_01/451579877" TargetMode="External" /><Relationship Id="rId33" Type="http://schemas.openxmlformats.org/officeDocument/2006/relationships/hyperlink" Target="https://podminky.urs.cz/item/CS_URS_2021_01/452111141" TargetMode="External" /><Relationship Id="rId34" Type="http://schemas.openxmlformats.org/officeDocument/2006/relationships/hyperlink" Target="https://podminky.urs.cz/item/CS_URS_2021_01/452312131" TargetMode="External" /><Relationship Id="rId35" Type="http://schemas.openxmlformats.org/officeDocument/2006/relationships/hyperlink" Target="https://podminky.urs.cz/item/CS_URS_2021_01/457971122.1" TargetMode="External" /><Relationship Id="rId36" Type="http://schemas.openxmlformats.org/officeDocument/2006/relationships/hyperlink" Target="https://podminky.urs.cz/item/CS_URS_2021_01/462511270" TargetMode="External" /><Relationship Id="rId37" Type="http://schemas.openxmlformats.org/officeDocument/2006/relationships/hyperlink" Target="https://podminky.urs.cz/item/CS_URS_2021_01/462519002" TargetMode="External" /><Relationship Id="rId38" Type="http://schemas.openxmlformats.org/officeDocument/2006/relationships/hyperlink" Target="https://podminky.urs.cz/item/CS_URS_2021_01/564681111" TargetMode="External" /><Relationship Id="rId39" Type="http://schemas.openxmlformats.org/officeDocument/2006/relationships/hyperlink" Target="https://podminky.urs.cz/item/CS_URS_2021_01/564851111" TargetMode="External" /><Relationship Id="rId40" Type="http://schemas.openxmlformats.org/officeDocument/2006/relationships/hyperlink" Target="https://podminky.urs.cz/item/CS_URS_2021_01/564861111" TargetMode="External" /><Relationship Id="rId41" Type="http://schemas.openxmlformats.org/officeDocument/2006/relationships/hyperlink" Target="https://podminky.urs.cz/item/CS_URS_2021_01/573111113" TargetMode="External" /><Relationship Id="rId42" Type="http://schemas.openxmlformats.org/officeDocument/2006/relationships/hyperlink" Target="https://podminky.urs.cz/item/CS_URS_2021_01/573111114" TargetMode="External" /><Relationship Id="rId43" Type="http://schemas.openxmlformats.org/officeDocument/2006/relationships/hyperlink" Target="https://podminky.urs.cz/item/CS_URS_2021_01/574381112" TargetMode="External" /><Relationship Id="rId44" Type="http://schemas.openxmlformats.org/officeDocument/2006/relationships/hyperlink" Target="https://podminky.urs.cz/item/CS_URS_2021_01/822442111" TargetMode="External" /><Relationship Id="rId45" Type="http://schemas.openxmlformats.org/officeDocument/2006/relationships/hyperlink" Target="https://podminky.urs.cz/item/CS_URS_2021_01/822472111" TargetMode="External" /><Relationship Id="rId46" Type="http://schemas.openxmlformats.org/officeDocument/2006/relationships/hyperlink" Target="https://podminky.urs.cz/item/CS_URS_2021_01/871353121" TargetMode="External" /><Relationship Id="rId47" Type="http://schemas.openxmlformats.org/officeDocument/2006/relationships/hyperlink" Target="https://podminky.urs.cz/item/CS_URS_2021_01/871373121" TargetMode="External" /><Relationship Id="rId48" Type="http://schemas.openxmlformats.org/officeDocument/2006/relationships/hyperlink" Target="https://podminky.urs.cz/item/CS_URS_2021_01/891352322" TargetMode="External" /><Relationship Id="rId49" Type="http://schemas.openxmlformats.org/officeDocument/2006/relationships/hyperlink" Target="https://podminky.urs.cz/item/CS_URS_2021_01/891355321" TargetMode="External" /><Relationship Id="rId50" Type="http://schemas.openxmlformats.org/officeDocument/2006/relationships/hyperlink" Target="https://podminky.urs.cz/item/CS_URS_2021_01/899401113" TargetMode="External" /><Relationship Id="rId51" Type="http://schemas.openxmlformats.org/officeDocument/2006/relationships/hyperlink" Target="https://podminky.urs.cz/item/CS_URS_2021_01/914511111" TargetMode="External" /><Relationship Id="rId52" Type="http://schemas.openxmlformats.org/officeDocument/2006/relationships/hyperlink" Target="https://podminky.urs.cz/item/CS_URS_2021_01/914111111" TargetMode="External" /><Relationship Id="rId53" Type="http://schemas.openxmlformats.org/officeDocument/2006/relationships/hyperlink" Target="https://podminky.urs.cz/item/CS_URS_2021_01/912211111" TargetMode="External" /><Relationship Id="rId54" Type="http://schemas.openxmlformats.org/officeDocument/2006/relationships/hyperlink" Target="https://podminky.urs.cz/item/CS_URS_2021_01/916131213" TargetMode="External" /><Relationship Id="rId55" Type="http://schemas.openxmlformats.org/officeDocument/2006/relationships/hyperlink" Target="https://podminky.urs.cz/item/CS_URS_2021_01/935111311" TargetMode="External" /><Relationship Id="rId56" Type="http://schemas.openxmlformats.org/officeDocument/2006/relationships/hyperlink" Target="https://podminky.urs.cz/item/CS_URS_2021_01/953961215" TargetMode="External" /><Relationship Id="rId57" Type="http://schemas.openxmlformats.org/officeDocument/2006/relationships/hyperlink" Target="https://podminky.urs.cz/item/CS_URS_2021_01/998332011" TargetMode="External" /><Relationship Id="rId58" Type="http://schemas.openxmlformats.org/officeDocument/2006/relationships/hyperlink" Target="https://podminky.urs.cz/item/CS_URS_2021_01/998332092" TargetMode="External" /><Relationship Id="rId59" Type="http://schemas.openxmlformats.org/officeDocument/2006/relationships/hyperlink" Target="https://podminky.urs.cz/item/CS_URS_2021_01/767510111R1" TargetMode="External" /><Relationship Id="rId60"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1_01/113107513" TargetMode="External" /><Relationship Id="rId2" Type="http://schemas.openxmlformats.org/officeDocument/2006/relationships/hyperlink" Target="https://podminky.urs.cz/item/CS_URS_2021_01/113154122" TargetMode="External" /><Relationship Id="rId3" Type="http://schemas.openxmlformats.org/officeDocument/2006/relationships/hyperlink" Target="https://podminky.urs.cz/item/CS_URS_2021_01/113154124" TargetMode="External" /><Relationship Id="rId4" Type="http://schemas.openxmlformats.org/officeDocument/2006/relationships/hyperlink" Target="https://podminky.urs.cz/item/CS_URS_2021_01/122351101" TargetMode="External" /><Relationship Id="rId5" Type="http://schemas.openxmlformats.org/officeDocument/2006/relationships/hyperlink" Target="https://podminky.urs.cz/item/CS_URS_2021_01/131251104" TargetMode="External" /><Relationship Id="rId6" Type="http://schemas.openxmlformats.org/officeDocument/2006/relationships/hyperlink" Target="https://podminky.urs.cz/item/CS_URS_2021_01/161151103" TargetMode="External" /><Relationship Id="rId7" Type="http://schemas.openxmlformats.org/officeDocument/2006/relationships/hyperlink" Target="https://podminky.urs.cz/item/CS_URS_2021_01/162351104" TargetMode="External" /><Relationship Id="rId8" Type="http://schemas.openxmlformats.org/officeDocument/2006/relationships/hyperlink" Target="https://podminky.urs.cz/item/CS_URS_2021_01/162451106" TargetMode="External" /><Relationship Id="rId9" Type="http://schemas.openxmlformats.org/officeDocument/2006/relationships/hyperlink" Target="https://podminky.urs.cz/item/CS_URS_2021_01/167151111" TargetMode="External" /><Relationship Id="rId10" Type="http://schemas.openxmlformats.org/officeDocument/2006/relationships/hyperlink" Target="https://podminky.urs.cz/item/CS_URS_2021_01/171151103" TargetMode="External" /><Relationship Id="rId11" Type="http://schemas.openxmlformats.org/officeDocument/2006/relationships/hyperlink" Target="https://podminky.urs.cz/item/CS_URS_2021_01/171153101" TargetMode="External" /><Relationship Id="rId12" Type="http://schemas.openxmlformats.org/officeDocument/2006/relationships/hyperlink" Target="https://podminky.urs.cz/item/CS_URS_2021_01/171201231" TargetMode="External" /><Relationship Id="rId13" Type="http://schemas.openxmlformats.org/officeDocument/2006/relationships/hyperlink" Target="https://podminky.urs.cz/item/CS_URS_2021_01/171251201" TargetMode="External" /><Relationship Id="rId14" Type="http://schemas.openxmlformats.org/officeDocument/2006/relationships/hyperlink" Target="https://podminky.urs.cz/item/CS_URS_2021_01/175151101" TargetMode="External" /><Relationship Id="rId15" Type="http://schemas.openxmlformats.org/officeDocument/2006/relationships/hyperlink" Target="https://podminky.urs.cz/item/CS_URS_2021_01/182251101" TargetMode="External" /><Relationship Id="rId16" Type="http://schemas.openxmlformats.org/officeDocument/2006/relationships/hyperlink" Target="https://podminky.urs.cz/item/CS_URS_2021_01/182351123" TargetMode="External" /><Relationship Id="rId17" Type="http://schemas.openxmlformats.org/officeDocument/2006/relationships/hyperlink" Target="https://podminky.urs.cz/item/CS_URS_2021_01/183405211" TargetMode="External" /><Relationship Id="rId18" Type="http://schemas.openxmlformats.org/officeDocument/2006/relationships/hyperlink" Target="https://podminky.urs.cz/item/CS_URS_2021_01/184802631" TargetMode="External" /><Relationship Id="rId19" Type="http://schemas.openxmlformats.org/officeDocument/2006/relationships/hyperlink" Target="https://podminky.urs.cz/item/CS_URS_2021_01/185803113" TargetMode="External" /><Relationship Id="rId20" Type="http://schemas.openxmlformats.org/officeDocument/2006/relationships/hyperlink" Target="https://podminky.urs.cz/item/CS_URS_2021_01/185851121" TargetMode="External" /><Relationship Id="rId21" Type="http://schemas.openxmlformats.org/officeDocument/2006/relationships/hyperlink" Target="https://podminky.urs.cz/item/CS_URS_2021_01/185851129" TargetMode="External" /><Relationship Id="rId22" Type="http://schemas.openxmlformats.org/officeDocument/2006/relationships/hyperlink" Target="https://podminky.urs.cz/item/CS_URS_2021_01/212341111" TargetMode="External" /><Relationship Id="rId23" Type="http://schemas.openxmlformats.org/officeDocument/2006/relationships/hyperlink" Target="https://podminky.urs.cz/item/CS_URS_2021_01/212755216" TargetMode="External" /><Relationship Id="rId24" Type="http://schemas.openxmlformats.org/officeDocument/2006/relationships/hyperlink" Target="https://podminky.urs.cz/item/CS_URS_2021_01/226113211" TargetMode="External" /><Relationship Id="rId25" Type="http://schemas.openxmlformats.org/officeDocument/2006/relationships/hyperlink" Target="https://podminky.urs.cz/item/CS_URS_2021_01/231112113" TargetMode="External" /><Relationship Id="rId26" Type="http://schemas.openxmlformats.org/officeDocument/2006/relationships/hyperlink" Target="https://podminky.urs.cz/item/CS_URS_2021_01/231611114" TargetMode="External" /><Relationship Id="rId27" Type="http://schemas.openxmlformats.org/officeDocument/2006/relationships/hyperlink" Target="https://podminky.urs.cz/item/CS_URS_2021_01/274322611" TargetMode="External" /><Relationship Id="rId28" Type="http://schemas.openxmlformats.org/officeDocument/2006/relationships/hyperlink" Target="https://podminky.urs.cz/item/CS_URS_2021_01/274351121" TargetMode="External" /><Relationship Id="rId29" Type="http://schemas.openxmlformats.org/officeDocument/2006/relationships/hyperlink" Target="https://podminky.urs.cz/item/CS_URS_2021_01/274351122" TargetMode="External" /><Relationship Id="rId30" Type="http://schemas.openxmlformats.org/officeDocument/2006/relationships/hyperlink" Target="https://podminky.urs.cz/item/CS_URS_2021_01/274361821" TargetMode="External" /><Relationship Id="rId31" Type="http://schemas.openxmlformats.org/officeDocument/2006/relationships/hyperlink" Target="https://podminky.urs.cz/item/CS_URS_2021_01/317322611" TargetMode="External" /><Relationship Id="rId32" Type="http://schemas.openxmlformats.org/officeDocument/2006/relationships/hyperlink" Target="https://podminky.urs.cz/item/CS_URS_2021_01/317353121" TargetMode="External" /><Relationship Id="rId33" Type="http://schemas.openxmlformats.org/officeDocument/2006/relationships/hyperlink" Target="https://podminky.urs.cz/item/CS_URS_2021_01/317353221" TargetMode="External" /><Relationship Id="rId34" Type="http://schemas.openxmlformats.org/officeDocument/2006/relationships/hyperlink" Target="https://podminky.urs.cz/item/CS_URS_2021_01/317361821" TargetMode="External" /><Relationship Id="rId35" Type="http://schemas.openxmlformats.org/officeDocument/2006/relationships/hyperlink" Target="https://podminky.urs.cz/item/CS_URS_2021_01/334313117" TargetMode="External" /><Relationship Id="rId36" Type="http://schemas.openxmlformats.org/officeDocument/2006/relationships/hyperlink" Target="https://podminky.urs.cz/item/CS_URS_2021_01/334323118" TargetMode="External" /><Relationship Id="rId37" Type="http://schemas.openxmlformats.org/officeDocument/2006/relationships/hyperlink" Target="https://podminky.urs.cz/item/CS_URS_2021_01/334351115" TargetMode="External" /><Relationship Id="rId38" Type="http://schemas.openxmlformats.org/officeDocument/2006/relationships/hyperlink" Target="https://podminky.urs.cz/item/CS_URS_2021_01/334351214" TargetMode="External" /><Relationship Id="rId39" Type="http://schemas.openxmlformats.org/officeDocument/2006/relationships/hyperlink" Target="https://podminky.urs.cz/item/CS_URS_2021_01/334361226" TargetMode="External" /><Relationship Id="rId40" Type="http://schemas.openxmlformats.org/officeDocument/2006/relationships/hyperlink" Target="https://podminky.urs.cz/item/CS_URS_2021_01/348171111" TargetMode="External" /><Relationship Id="rId41" Type="http://schemas.openxmlformats.org/officeDocument/2006/relationships/hyperlink" Target="https://podminky.urs.cz/item/CS_URS_2021_01/421321128" TargetMode="External" /><Relationship Id="rId42" Type="http://schemas.openxmlformats.org/officeDocument/2006/relationships/hyperlink" Target="https://podminky.urs.cz/item/CS_URS_2021_01/421321192" TargetMode="External" /><Relationship Id="rId43" Type="http://schemas.openxmlformats.org/officeDocument/2006/relationships/hyperlink" Target="https://podminky.urs.cz/item/CS_URS_2021_01/423351112" TargetMode="External" /><Relationship Id="rId44" Type="http://schemas.openxmlformats.org/officeDocument/2006/relationships/hyperlink" Target="https://podminky.urs.cz/item/CS_URS_2021_01/423351212" TargetMode="External" /><Relationship Id="rId45" Type="http://schemas.openxmlformats.org/officeDocument/2006/relationships/hyperlink" Target="https://podminky.urs.cz/item/CS_URS_2021_01/423352121" TargetMode="External" /><Relationship Id="rId46" Type="http://schemas.openxmlformats.org/officeDocument/2006/relationships/hyperlink" Target="https://podminky.urs.cz/item/CS_URS_2021_01/423352221" TargetMode="External" /><Relationship Id="rId47" Type="http://schemas.openxmlformats.org/officeDocument/2006/relationships/hyperlink" Target="https://podminky.urs.cz/item/CS_URS_2021_01/430321414" TargetMode="External" /><Relationship Id="rId48" Type="http://schemas.openxmlformats.org/officeDocument/2006/relationships/hyperlink" Target="https://podminky.urs.cz/item/CS_URS_2021_01/431351121" TargetMode="External" /><Relationship Id="rId49" Type="http://schemas.openxmlformats.org/officeDocument/2006/relationships/hyperlink" Target="https://podminky.urs.cz/item/CS_URS_2021_01/431351122" TargetMode="External" /><Relationship Id="rId50" Type="http://schemas.openxmlformats.org/officeDocument/2006/relationships/hyperlink" Target="https://podminky.urs.cz/item/CS_URS_2021_01/434121442" TargetMode="External" /><Relationship Id="rId51" Type="http://schemas.openxmlformats.org/officeDocument/2006/relationships/hyperlink" Target="https://podminky.urs.cz/item/CS_URS_2021_01/451315117" TargetMode="External" /><Relationship Id="rId52" Type="http://schemas.openxmlformats.org/officeDocument/2006/relationships/hyperlink" Target="https://podminky.urs.cz/item/CS_URS_2021_01/451315127" TargetMode="External" /><Relationship Id="rId53" Type="http://schemas.openxmlformats.org/officeDocument/2006/relationships/hyperlink" Target="https://podminky.urs.cz/item/CS_URS_2021_01/451315134" TargetMode="External" /><Relationship Id="rId54" Type="http://schemas.openxmlformats.org/officeDocument/2006/relationships/hyperlink" Target="https://podminky.urs.cz/item/CS_URS_2021_01/451315191" TargetMode="External" /><Relationship Id="rId55" Type="http://schemas.openxmlformats.org/officeDocument/2006/relationships/hyperlink" Target="https://podminky.urs.cz/item/CS_URS_2021_01/451571212" TargetMode="External" /><Relationship Id="rId56" Type="http://schemas.openxmlformats.org/officeDocument/2006/relationships/hyperlink" Target="https://podminky.urs.cz/item/CS_URS_2021_01/458311131" TargetMode="External" /><Relationship Id="rId57" Type="http://schemas.openxmlformats.org/officeDocument/2006/relationships/hyperlink" Target="https://podminky.urs.cz/item/CS_URS_2021_01/458501111" TargetMode="External" /><Relationship Id="rId58" Type="http://schemas.openxmlformats.org/officeDocument/2006/relationships/hyperlink" Target="https://podminky.urs.cz/item/CS_URS_2021_01/458501112" TargetMode="External" /><Relationship Id="rId59" Type="http://schemas.openxmlformats.org/officeDocument/2006/relationships/hyperlink" Target="https://podminky.urs.cz/item/CS_URS_2021_01/462511111" TargetMode="External" /><Relationship Id="rId60" Type="http://schemas.openxmlformats.org/officeDocument/2006/relationships/hyperlink" Target="https://podminky.urs.cz/item/CS_URS_2021_01/464511111" TargetMode="External" /><Relationship Id="rId61" Type="http://schemas.openxmlformats.org/officeDocument/2006/relationships/hyperlink" Target="https://podminky.urs.cz/item/CS_URS_2021_01/465511327" TargetMode="External" /><Relationship Id="rId62" Type="http://schemas.openxmlformats.org/officeDocument/2006/relationships/hyperlink" Target="https://podminky.urs.cz/item/CS_URS_2021_01/465513157" TargetMode="External" /><Relationship Id="rId63" Type="http://schemas.openxmlformats.org/officeDocument/2006/relationships/hyperlink" Target="https://podminky.urs.cz/item/CS_URS_2021_01/564861111" TargetMode="External" /><Relationship Id="rId64" Type="http://schemas.openxmlformats.org/officeDocument/2006/relationships/hyperlink" Target="https://podminky.urs.cz/item/CS_URS_2021_01/564952111" TargetMode="External" /><Relationship Id="rId65" Type="http://schemas.openxmlformats.org/officeDocument/2006/relationships/hyperlink" Target="https://podminky.urs.cz/item/CS_URS_2021_01/565155121" TargetMode="External" /><Relationship Id="rId66" Type="http://schemas.openxmlformats.org/officeDocument/2006/relationships/hyperlink" Target="https://podminky.urs.cz/item/CS_URS_2021_01/569831111" TargetMode="External" /><Relationship Id="rId67" Type="http://schemas.openxmlformats.org/officeDocument/2006/relationships/hyperlink" Target="https://podminky.urs.cz/item/CS_URS_2021_01/569903311" TargetMode="External" /><Relationship Id="rId68" Type="http://schemas.openxmlformats.org/officeDocument/2006/relationships/hyperlink" Target="https://podminky.urs.cz/item/CS_URS_2021_01/573191111" TargetMode="External" /><Relationship Id="rId69" Type="http://schemas.openxmlformats.org/officeDocument/2006/relationships/hyperlink" Target="https://podminky.urs.cz/item/CS_URS_2021_01/573231107" TargetMode="External" /><Relationship Id="rId70" Type="http://schemas.openxmlformats.org/officeDocument/2006/relationships/hyperlink" Target="https://podminky.urs.cz/item/CS_URS_2021_01/577134121" TargetMode="External" /><Relationship Id="rId71" Type="http://schemas.openxmlformats.org/officeDocument/2006/relationships/hyperlink" Target="https://podminky.urs.cz/item/CS_URS_2021_01/578133232" TargetMode="External" /><Relationship Id="rId72" Type="http://schemas.openxmlformats.org/officeDocument/2006/relationships/hyperlink" Target="https://podminky.urs.cz/item/CS_URS_2021_01/628612201" TargetMode="External" /><Relationship Id="rId73" Type="http://schemas.openxmlformats.org/officeDocument/2006/relationships/hyperlink" Target="https://podminky.urs.cz/item/CS_URS_2021_01/711111001" TargetMode="External" /><Relationship Id="rId74" Type="http://schemas.openxmlformats.org/officeDocument/2006/relationships/hyperlink" Target="https://podminky.urs.cz/item/CS_URS_2021_01/711112001" TargetMode="External" /><Relationship Id="rId75" Type="http://schemas.openxmlformats.org/officeDocument/2006/relationships/hyperlink" Target="https://podminky.urs.cz/item/CS_URS_2021_01/711122131" TargetMode="External" /><Relationship Id="rId76" Type="http://schemas.openxmlformats.org/officeDocument/2006/relationships/hyperlink" Target="https://podminky.urs.cz/item/CS_URS_2021_01/711141559" TargetMode="External" /><Relationship Id="rId77" Type="http://schemas.openxmlformats.org/officeDocument/2006/relationships/hyperlink" Target="https://podminky.urs.cz/item/CS_URS_2021_01/711142559" TargetMode="External" /><Relationship Id="rId78" Type="http://schemas.openxmlformats.org/officeDocument/2006/relationships/hyperlink" Target="https://podminky.urs.cz/item/CS_URS_2021_01/711471301" TargetMode="External" /><Relationship Id="rId79" Type="http://schemas.openxmlformats.org/officeDocument/2006/relationships/hyperlink" Target="https://podminky.urs.cz/item/CS_URS_2021_01/711491172" TargetMode="External" /><Relationship Id="rId80" Type="http://schemas.openxmlformats.org/officeDocument/2006/relationships/hyperlink" Target="https://podminky.urs.cz/item/CS_URS_2021_01/711691172" TargetMode="External" /><Relationship Id="rId81" Type="http://schemas.openxmlformats.org/officeDocument/2006/relationships/hyperlink" Target="https://podminky.urs.cz/item/CS_URS_2021_01/711741567" TargetMode="External" /><Relationship Id="rId82" Type="http://schemas.openxmlformats.org/officeDocument/2006/relationships/hyperlink" Target="https://podminky.urs.cz/item/CS_URS_2021_01/998711102" TargetMode="External" /><Relationship Id="rId83" Type="http://schemas.openxmlformats.org/officeDocument/2006/relationships/hyperlink" Target="https://podminky.urs.cz/item/CS_URS_2021_01/998711194" TargetMode="External" /><Relationship Id="rId84" Type="http://schemas.openxmlformats.org/officeDocument/2006/relationships/hyperlink" Target="https://podminky.urs.cz/item/CS_URS_2021_01/998711199" TargetMode="External" /><Relationship Id="rId85" Type="http://schemas.openxmlformats.org/officeDocument/2006/relationships/hyperlink" Target="https://podminky.urs.cz/item/CS_URS_2021_01/871241151" TargetMode="External" /><Relationship Id="rId86" Type="http://schemas.openxmlformats.org/officeDocument/2006/relationships/hyperlink" Target="https://podminky.urs.cz/item/CS_URS_2021_01/899913102" TargetMode="External" /><Relationship Id="rId87" Type="http://schemas.openxmlformats.org/officeDocument/2006/relationships/hyperlink" Target="https://podminky.urs.cz/item/CS_URS_2021_01/916131213" TargetMode="External" /><Relationship Id="rId88" Type="http://schemas.openxmlformats.org/officeDocument/2006/relationships/hyperlink" Target="https://podminky.urs.cz/item/CS_URS_2021_01/916231212" TargetMode="External" /><Relationship Id="rId89" Type="http://schemas.openxmlformats.org/officeDocument/2006/relationships/hyperlink" Target="https://podminky.urs.cz/item/CS_URS_2021_01/919112233" TargetMode="External" /><Relationship Id="rId90" Type="http://schemas.openxmlformats.org/officeDocument/2006/relationships/hyperlink" Target="https://podminky.urs.cz/item/CS_URS_2021_01/919121233" TargetMode="External" /><Relationship Id="rId91" Type="http://schemas.openxmlformats.org/officeDocument/2006/relationships/hyperlink" Target="https://podminky.urs.cz/item/CS_URS_2021_01/931994131" TargetMode="External" /><Relationship Id="rId92" Type="http://schemas.openxmlformats.org/officeDocument/2006/relationships/hyperlink" Target="https://podminky.urs.cz/item/CS_URS_2021_01/962051111" TargetMode="External" /><Relationship Id="rId93" Type="http://schemas.openxmlformats.org/officeDocument/2006/relationships/hyperlink" Target="https://podminky.urs.cz/item/CS_URS_2021_01/966005211" TargetMode="External" /><Relationship Id="rId94" Type="http://schemas.openxmlformats.org/officeDocument/2006/relationships/hyperlink" Target="https://podminky.urs.cz/item/CS_URS_2021_01/997211111" TargetMode="External" /><Relationship Id="rId95" Type="http://schemas.openxmlformats.org/officeDocument/2006/relationships/hyperlink" Target="https://podminky.urs.cz/item/CS_URS_2021_01/997211119" TargetMode="External" /><Relationship Id="rId96" Type="http://schemas.openxmlformats.org/officeDocument/2006/relationships/hyperlink" Target="https://podminky.urs.cz/item/CS_URS_2021_01/997211511" TargetMode="External" /><Relationship Id="rId97" Type="http://schemas.openxmlformats.org/officeDocument/2006/relationships/hyperlink" Target="https://podminky.urs.cz/item/CS_URS_2021_01/997211519" TargetMode="External" /><Relationship Id="rId98" Type="http://schemas.openxmlformats.org/officeDocument/2006/relationships/hyperlink" Target="https://podminky.urs.cz/item/CS_URS_2021_01/997221645" TargetMode="External" /><Relationship Id="rId99" Type="http://schemas.openxmlformats.org/officeDocument/2006/relationships/hyperlink" Target="https://podminky.urs.cz/item/CS_URS_2021_01/997221655" TargetMode="External" /><Relationship Id="rId100" Type="http://schemas.openxmlformats.org/officeDocument/2006/relationships/hyperlink" Target="https://podminky.urs.cz/item/CS_URS_2021_01/998212111" TargetMode="External" /><Relationship Id="rId101" Type="http://schemas.openxmlformats.org/officeDocument/2006/relationships/hyperlink" Target="https://podminky.urs.cz/item/CS_URS_2021_01/998212192" TargetMode="External" /><Relationship Id="rId102"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1_01/113107513" TargetMode="External" /><Relationship Id="rId2" Type="http://schemas.openxmlformats.org/officeDocument/2006/relationships/hyperlink" Target="https://podminky.urs.cz/item/CS_URS_2021_01/113107542" TargetMode="External" /><Relationship Id="rId3" Type="http://schemas.openxmlformats.org/officeDocument/2006/relationships/hyperlink" Target="https://podminky.urs.cz/item/CS_URS_2021_01/113201111" TargetMode="External" /><Relationship Id="rId4" Type="http://schemas.openxmlformats.org/officeDocument/2006/relationships/hyperlink" Target="https://podminky.urs.cz/item/CS_URS_2021_01/113201112" TargetMode="External" /><Relationship Id="rId5" Type="http://schemas.openxmlformats.org/officeDocument/2006/relationships/hyperlink" Target="https://podminky.urs.cz/item/CS_URS_2021_01/113203111" TargetMode="External" /><Relationship Id="rId6" Type="http://schemas.openxmlformats.org/officeDocument/2006/relationships/hyperlink" Target="https://podminky.urs.cz/item/CS_URS_2021_01/131251104" TargetMode="External" /><Relationship Id="rId7" Type="http://schemas.openxmlformats.org/officeDocument/2006/relationships/hyperlink" Target="https://podminky.urs.cz/item/CS_URS_2021_01/161151103" TargetMode="External" /><Relationship Id="rId8" Type="http://schemas.openxmlformats.org/officeDocument/2006/relationships/hyperlink" Target="https://podminky.urs.cz/item/CS_URS_2021_01/162351104" TargetMode="External" /><Relationship Id="rId9" Type="http://schemas.openxmlformats.org/officeDocument/2006/relationships/hyperlink" Target="https://podminky.urs.cz/item/CS_URS_2021_01/162451106" TargetMode="External" /><Relationship Id="rId10" Type="http://schemas.openxmlformats.org/officeDocument/2006/relationships/hyperlink" Target="https://podminky.urs.cz/item/CS_URS_2021_01/167151111" TargetMode="External" /><Relationship Id="rId11" Type="http://schemas.openxmlformats.org/officeDocument/2006/relationships/hyperlink" Target="https://podminky.urs.cz/item/CS_URS_2021_01/171151103" TargetMode="External" /><Relationship Id="rId12" Type="http://schemas.openxmlformats.org/officeDocument/2006/relationships/hyperlink" Target="https://podminky.urs.cz/item/CS_URS_2021_01/171201231" TargetMode="External" /><Relationship Id="rId13" Type="http://schemas.openxmlformats.org/officeDocument/2006/relationships/hyperlink" Target="https://podminky.urs.cz/item/CS_URS_2021_01/171251201" TargetMode="External" /><Relationship Id="rId14" Type="http://schemas.openxmlformats.org/officeDocument/2006/relationships/hyperlink" Target="https://podminky.urs.cz/item/CS_URS_2021_01/175151101" TargetMode="External" /><Relationship Id="rId15" Type="http://schemas.openxmlformats.org/officeDocument/2006/relationships/hyperlink" Target="https://podminky.urs.cz/item/CS_URS_2021_01/182251101" TargetMode="External" /><Relationship Id="rId16" Type="http://schemas.openxmlformats.org/officeDocument/2006/relationships/hyperlink" Target="https://podminky.urs.cz/item/CS_URS_2021_01/182351123" TargetMode="External" /><Relationship Id="rId17" Type="http://schemas.openxmlformats.org/officeDocument/2006/relationships/hyperlink" Target="https://podminky.urs.cz/item/CS_URS_2021_01/183405211" TargetMode="External" /><Relationship Id="rId18" Type="http://schemas.openxmlformats.org/officeDocument/2006/relationships/hyperlink" Target="https://podminky.urs.cz/item/CS_URS_2021_01/184802631" TargetMode="External" /><Relationship Id="rId19" Type="http://schemas.openxmlformats.org/officeDocument/2006/relationships/hyperlink" Target="https://podminky.urs.cz/item/CS_URS_2021_01/185803113" TargetMode="External" /><Relationship Id="rId20" Type="http://schemas.openxmlformats.org/officeDocument/2006/relationships/hyperlink" Target="https://podminky.urs.cz/item/CS_URS_2021_01/185851121" TargetMode="External" /><Relationship Id="rId21" Type="http://schemas.openxmlformats.org/officeDocument/2006/relationships/hyperlink" Target="https://podminky.urs.cz/item/CS_URS_2021_01/185851129" TargetMode="External" /><Relationship Id="rId22" Type="http://schemas.openxmlformats.org/officeDocument/2006/relationships/hyperlink" Target="https://podminky.urs.cz/item/CS_URS_2021_01/212341111" TargetMode="External" /><Relationship Id="rId23" Type="http://schemas.openxmlformats.org/officeDocument/2006/relationships/hyperlink" Target="https://podminky.urs.cz/item/CS_URS_2021_01/212755216" TargetMode="External" /><Relationship Id="rId24" Type="http://schemas.openxmlformats.org/officeDocument/2006/relationships/hyperlink" Target="https://podminky.urs.cz/item/CS_URS_2021_01/226113211" TargetMode="External" /><Relationship Id="rId25" Type="http://schemas.openxmlformats.org/officeDocument/2006/relationships/hyperlink" Target="https://podminky.urs.cz/item/CS_URS_2021_01/231112113" TargetMode="External" /><Relationship Id="rId26" Type="http://schemas.openxmlformats.org/officeDocument/2006/relationships/hyperlink" Target="https://podminky.urs.cz/item/CS_URS_2021_01/231611114" TargetMode="External" /><Relationship Id="rId27" Type="http://schemas.openxmlformats.org/officeDocument/2006/relationships/hyperlink" Target="https://podminky.urs.cz/item/CS_URS_2021_01/274322611" TargetMode="External" /><Relationship Id="rId28" Type="http://schemas.openxmlformats.org/officeDocument/2006/relationships/hyperlink" Target="https://podminky.urs.cz/item/CS_URS_2021_01/274351121" TargetMode="External" /><Relationship Id="rId29" Type="http://schemas.openxmlformats.org/officeDocument/2006/relationships/hyperlink" Target="https://podminky.urs.cz/item/CS_URS_2021_01/274351122" TargetMode="External" /><Relationship Id="rId30" Type="http://schemas.openxmlformats.org/officeDocument/2006/relationships/hyperlink" Target="https://podminky.urs.cz/item/CS_URS_2021_01/274361821" TargetMode="External" /><Relationship Id="rId31" Type="http://schemas.openxmlformats.org/officeDocument/2006/relationships/hyperlink" Target="https://podminky.urs.cz/item/CS_URS_2021_01/220860080" TargetMode="External" /><Relationship Id="rId32" Type="http://schemas.openxmlformats.org/officeDocument/2006/relationships/hyperlink" Target="https://podminky.urs.cz/item/CS_URS_2021_01/317322611" TargetMode="External" /><Relationship Id="rId33" Type="http://schemas.openxmlformats.org/officeDocument/2006/relationships/hyperlink" Target="https://podminky.urs.cz/item/CS_URS_2021_01/317353121" TargetMode="External" /><Relationship Id="rId34" Type="http://schemas.openxmlformats.org/officeDocument/2006/relationships/hyperlink" Target="https://podminky.urs.cz/item/CS_URS_2021_01/317353221" TargetMode="External" /><Relationship Id="rId35" Type="http://schemas.openxmlformats.org/officeDocument/2006/relationships/hyperlink" Target="https://podminky.urs.cz/item/CS_URS_2021_01/317361821" TargetMode="External" /><Relationship Id="rId36" Type="http://schemas.openxmlformats.org/officeDocument/2006/relationships/hyperlink" Target="https://podminky.urs.cz/item/CS_URS_2021_01/334313117" TargetMode="External" /><Relationship Id="rId37" Type="http://schemas.openxmlformats.org/officeDocument/2006/relationships/hyperlink" Target="https://podminky.urs.cz/item/CS_URS_2021_01/334323118" TargetMode="External" /><Relationship Id="rId38" Type="http://schemas.openxmlformats.org/officeDocument/2006/relationships/hyperlink" Target="https://podminky.urs.cz/item/CS_URS_2021_01/334351112" TargetMode="External" /><Relationship Id="rId39" Type="http://schemas.openxmlformats.org/officeDocument/2006/relationships/hyperlink" Target="https://podminky.urs.cz/item/CS_URS_2021_01/334351211" TargetMode="External" /><Relationship Id="rId40" Type="http://schemas.openxmlformats.org/officeDocument/2006/relationships/hyperlink" Target="https://podminky.urs.cz/item/CS_URS_2021_01/334361216" TargetMode="External" /><Relationship Id="rId41" Type="http://schemas.openxmlformats.org/officeDocument/2006/relationships/hyperlink" Target="https://podminky.urs.cz/item/CS_URS_2021_01/334374112" TargetMode="External" /><Relationship Id="rId42" Type="http://schemas.openxmlformats.org/officeDocument/2006/relationships/hyperlink" Target="https://podminky.urs.cz/item/CS_URS_2021_01/334378112" TargetMode="External" /><Relationship Id="rId43" Type="http://schemas.openxmlformats.org/officeDocument/2006/relationships/hyperlink" Target="https://podminky.urs.cz/item/CS_URS_2021_01/348171111" TargetMode="External" /><Relationship Id="rId44" Type="http://schemas.openxmlformats.org/officeDocument/2006/relationships/hyperlink" Target="https://podminky.urs.cz/item/CS_URS_2021_01/389121112" TargetMode="External" /><Relationship Id="rId45" Type="http://schemas.openxmlformats.org/officeDocument/2006/relationships/hyperlink" Target="https://podminky.urs.cz/item/CS_URS_2021_01/421321129" TargetMode="External" /><Relationship Id="rId46" Type="http://schemas.openxmlformats.org/officeDocument/2006/relationships/hyperlink" Target="https://podminky.urs.cz/item/CS_URS_2021_01/421361226" TargetMode="External" /><Relationship Id="rId47" Type="http://schemas.openxmlformats.org/officeDocument/2006/relationships/hyperlink" Target="https://podminky.urs.cz/item/CS_URS_2021_01/423351111" TargetMode="External" /><Relationship Id="rId48" Type="http://schemas.openxmlformats.org/officeDocument/2006/relationships/hyperlink" Target="https://podminky.urs.cz/item/CS_URS_2021_01/423351211" TargetMode="External" /><Relationship Id="rId49" Type="http://schemas.openxmlformats.org/officeDocument/2006/relationships/hyperlink" Target="https://podminky.urs.cz/item/CS_URS_2021_01/423352121" TargetMode="External" /><Relationship Id="rId50" Type="http://schemas.openxmlformats.org/officeDocument/2006/relationships/hyperlink" Target="https://podminky.urs.cz/item/CS_URS_2021_01/423352221" TargetMode="External" /><Relationship Id="rId51" Type="http://schemas.openxmlformats.org/officeDocument/2006/relationships/hyperlink" Target="https://podminky.urs.cz/item/CS_URS_2021_01/428381312" TargetMode="External" /><Relationship Id="rId52" Type="http://schemas.openxmlformats.org/officeDocument/2006/relationships/hyperlink" Target="https://podminky.urs.cz/item/CS_URS_2021_01/451315127" TargetMode="External" /><Relationship Id="rId53" Type="http://schemas.openxmlformats.org/officeDocument/2006/relationships/hyperlink" Target="https://podminky.urs.cz/item/CS_URS_2021_01/451315134" TargetMode="External" /><Relationship Id="rId54" Type="http://schemas.openxmlformats.org/officeDocument/2006/relationships/hyperlink" Target="https://podminky.urs.cz/item/CS_URS_2021_01/451577777" TargetMode="External" /><Relationship Id="rId55" Type="http://schemas.openxmlformats.org/officeDocument/2006/relationships/hyperlink" Target="https://podminky.urs.cz/item/CS_URS_2021_01/458311131" TargetMode="External" /><Relationship Id="rId56" Type="http://schemas.openxmlformats.org/officeDocument/2006/relationships/hyperlink" Target="https://podminky.urs.cz/item/CS_URS_2021_01/458501111" TargetMode="External" /><Relationship Id="rId57" Type="http://schemas.openxmlformats.org/officeDocument/2006/relationships/hyperlink" Target="https://podminky.urs.cz/item/CS_URS_2021_01/458501112" TargetMode="External" /><Relationship Id="rId58" Type="http://schemas.openxmlformats.org/officeDocument/2006/relationships/hyperlink" Target="https://podminky.urs.cz/item/CS_URS_2021_01/465513157" TargetMode="External" /><Relationship Id="rId59" Type="http://schemas.openxmlformats.org/officeDocument/2006/relationships/hyperlink" Target="https://podminky.urs.cz/item/CS_URS_2021_01/564861111" TargetMode="External" /><Relationship Id="rId60" Type="http://schemas.openxmlformats.org/officeDocument/2006/relationships/hyperlink" Target="https://podminky.urs.cz/item/CS_URS_2021_01/564871111" TargetMode="External" /><Relationship Id="rId61" Type="http://schemas.openxmlformats.org/officeDocument/2006/relationships/hyperlink" Target="https://podminky.urs.cz/item/CS_URS_2021_01/564911411" TargetMode="External" /><Relationship Id="rId62" Type="http://schemas.openxmlformats.org/officeDocument/2006/relationships/hyperlink" Target="https://podminky.urs.cz/item/CS_URS_2021_01/564952111" TargetMode="External" /><Relationship Id="rId63" Type="http://schemas.openxmlformats.org/officeDocument/2006/relationships/hyperlink" Target="https://podminky.urs.cz/item/CS_URS_2021_01/565155121" TargetMode="External" /><Relationship Id="rId64" Type="http://schemas.openxmlformats.org/officeDocument/2006/relationships/hyperlink" Target="https://podminky.urs.cz/item/CS_URS_2021_01/569831111" TargetMode="External" /><Relationship Id="rId65" Type="http://schemas.openxmlformats.org/officeDocument/2006/relationships/hyperlink" Target="https://podminky.urs.cz/item/CS_URS_2021_01/569903311" TargetMode="External" /><Relationship Id="rId66" Type="http://schemas.openxmlformats.org/officeDocument/2006/relationships/hyperlink" Target="https://podminky.urs.cz/item/CS_URS_2021_01/573191111" TargetMode="External" /><Relationship Id="rId67" Type="http://schemas.openxmlformats.org/officeDocument/2006/relationships/hyperlink" Target="https://podminky.urs.cz/item/CS_URS_2021_01/573231107" TargetMode="External" /><Relationship Id="rId68" Type="http://schemas.openxmlformats.org/officeDocument/2006/relationships/hyperlink" Target="https://podminky.urs.cz/item/CS_URS_2021_01/577134121" TargetMode="External" /><Relationship Id="rId69" Type="http://schemas.openxmlformats.org/officeDocument/2006/relationships/hyperlink" Target="https://podminky.urs.cz/item/CS_URS_2021_01/577144121" TargetMode="External" /><Relationship Id="rId70" Type="http://schemas.openxmlformats.org/officeDocument/2006/relationships/hyperlink" Target="https://podminky.urs.cz/item/CS_URS_2021_01/578133232" TargetMode="External" /><Relationship Id="rId71" Type="http://schemas.openxmlformats.org/officeDocument/2006/relationships/hyperlink" Target="https://podminky.urs.cz/item/CS_URS_2021_01/596811122" TargetMode="External" /><Relationship Id="rId72" Type="http://schemas.openxmlformats.org/officeDocument/2006/relationships/hyperlink" Target="https://podminky.urs.cz/item/CS_URS_2021_01/628612201" TargetMode="External" /><Relationship Id="rId73" Type="http://schemas.openxmlformats.org/officeDocument/2006/relationships/hyperlink" Target="https://podminky.urs.cz/item/CS_URS_2021_01/711111001" TargetMode="External" /><Relationship Id="rId74" Type="http://schemas.openxmlformats.org/officeDocument/2006/relationships/hyperlink" Target="https://podminky.urs.cz/item/CS_URS_2021_01/711112001" TargetMode="External" /><Relationship Id="rId75" Type="http://schemas.openxmlformats.org/officeDocument/2006/relationships/hyperlink" Target="https://podminky.urs.cz/item/CS_URS_2021_01/711122131" TargetMode="External" /><Relationship Id="rId76" Type="http://schemas.openxmlformats.org/officeDocument/2006/relationships/hyperlink" Target="https://podminky.urs.cz/item/CS_URS_2021_01/711141559" TargetMode="External" /><Relationship Id="rId77" Type="http://schemas.openxmlformats.org/officeDocument/2006/relationships/hyperlink" Target="https://podminky.urs.cz/item/CS_URS_2021_01/711142559" TargetMode="External" /><Relationship Id="rId78" Type="http://schemas.openxmlformats.org/officeDocument/2006/relationships/hyperlink" Target="https://podminky.urs.cz/item/CS_URS_2021_01/711161389" TargetMode="External" /><Relationship Id="rId79" Type="http://schemas.openxmlformats.org/officeDocument/2006/relationships/hyperlink" Target="https://podminky.urs.cz/item/CS_URS_2021_01/711471301" TargetMode="External" /><Relationship Id="rId80" Type="http://schemas.openxmlformats.org/officeDocument/2006/relationships/hyperlink" Target="https://podminky.urs.cz/item/CS_URS_2021_01/711491172" TargetMode="External" /><Relationship Id="rId81" Type="http://schemas.openxmlformats.org/officeDocument/2006/relationships/hyperlink" Target="https://podminky.urs.cz/item/CS_URS_2021_01/711691172" TargetMode="External" /><Relationship Id="rId82" Type="http://schemas.openxmlformats.org/officeDocument/2006/relationships/hyperlink" Target="https://podminky.urs.cz/item/CS_URS_2021_01/711714111" TargetMode="External" /><Relationship Id="rId83" Type="http://schemas.openxmlformats.org/officeDocument/2006/relationships/hyperlink" Target="https://podminky.urs.cz/item/CS_URS_2021_01/711741567" TargetMode="External" /><Relationship Id="rId84" Type="http://schemas.openxmlformats.org/officeDocument/2006/relationships/hyperlink" Target="https://podminky.urs.cz/item/CS_URS_2021_01/998711102" TargetMode="External" /><Relationship Id="rId85" Type="http://schemas.openxmlformats.org/officeDocument/2006/relationships/hyperlink" Target="https://podminky.urs.cz/item/CS_URS_2021_01/998711194" TargetMode="External" /><Relationship Id="rId86" Type="http://schemas.openxmlformats.org/officeDocument/2006/relationships/hyperlink" Target="https://podminky.urs.cz/item/CS_URS_2021_01/998711199" TargetMode="External" /><Relationship Id="rId87" Type="http://schemas.openxmlformats.org/officeDocument/2006/relationships/hyperlink" Target="https://podminky.urs.cz/item/CS_URS_2021_01/871310310" TargetMode="External" /><Relationship Id="rId88" Type="http://schemas.openxmlformats.org/officeDocument/2006/relationships/hyperlink" Target="https://podminky.urs.cz/item/CS_URS_2021_01/895941111" TargetMode="External" /><Relationship Id="rId89" Type="http://schemas.openxmlformats.org/officeDocument/2006/relationships/hyperlink" Target="https://podminky.urs.cz/item/CS_URS_2021_01/916131213" TargetMode="External" /><Relationship Id="rId90" Type="http://schemas.openxmlformats.org/officeDocument/2006/relationships/hyperlink" Target="https://podminky.urs.cz/item/CS_URS_2021_01/916231212" TargetMode="External" /><Relationship Id="rId91" Type="http://schemas.openxmlformats.org/officeDocument/2006/relationships/hyperlink" Target="https://podminky.urs.cz/item/CS_URS_2021_01/919112233" TargetMode="External" /><Relationship Id="rId92" Type="http://schemas.openxmlformats.org/officeDocument/2006/relationships/hyperlink" Target="https://podminky.urs.cz/item/CS_URS_2021_01/919121233" TargetMode="External" /><Relationship Id="rId93" Type="http://schemas.openxmlformats.org/officeDocument/2006/relationships/hyperlink" Target="https://podminky.urs.cz/item/CS_URS_2021_01/931992122" TargetMode="External" /><Relationship Id="rId94" Type="http://schemas.openxmlformats.org/officeDocument/2006/relationships/hyperlink" Target="https://podminky.urs.cz/item/CS_URS_2021_01/931994131" TargetMode="External" /><Relationship Id="rId95" Type="http://schemas.openxmlformats.org/officeDocument/2006/relationships/hyperlink" Target="https://podminky.urs.cz/item/CS_URS_2021_01/931994172" TargetMode="External" /><Relationship Id="rId96" Type="http://schemas.openxmlformats.org/officeDocument/2006/relationships/hyperlink" Target="https://podminky.urs.cz/item/CS_URS_2021_01/962051111" TargetMode="External" /><Relationship Id="rId97" Type="http://schemas.openxmlformats.org/officeDocument/2006/relationships/hyperlink" Target="https://podminky.urs.cz/item/CS_URS_2021_01/963051111" TargetMode="External" /><Relationship Id="rId98" Type="http://schemas.openxmlformats.org/officeDocument/2006/relationships/hyperlink" Target="https://podminky.urs.cz/item/CS_URS_2021_01/963071112" TargetMode="External" /><Relationship Id="rId99" Type="http://schemas.openxmlformats.org/officeDocument/2006/relationships/hyperlink" Target="https://podminky.urs.cz/item/CS_URS_2021_01/997211211" TargetMode="External" /><Relationship Id="rId100" Type="http://schemas.openxmlformats.org/officeDocument/2006/relationships/hyperlink" Target="https://podminky.urs.cz/item/CS_URS_2021_01/997211511" TargetMode="External" /><Relationship Id="rId101" Type="http://schemas.openxmlformats.org/officeDocument/2006/relationships/hyperlink" Target="https://podminky.urs.cz/item/CS_URS_2021_01/997211519" TargetMode="External" /><Relationship Id="rId102" Type="http://schemas.openxmlformats.org/officeDocument/2006/relationships/hyperlink" Target="https://podminky.urs.cz/item/CS_URS_2021_01/997211521" TargetMode="External" /><Relationship Id="rId103" Type="http://schemas.openxmlformats.org/officeDocument/2006/relationships/hyperlink" Target="https://podminky.urs.cz/item/CS_URS_2021_01/997211529" TargetMode="External" /><Relationship Id="rId104" Type="http://schemas.openxmlformats.org/officeDocument/2006/relationships/hyperlink" Target="https://podminky.urs.cz/item/CS_URS_2021_01/998212111" TargetMode="External" /><Relationship Id="rId105" Type="http://schemas.openxmlformats.org/officeDocument/2006/relationships/hyperlink" Target="https://podminky.urs.cz/item/CS_URS_2021_01/998212192" TargetMode="External" /><Relationship Id="rId106"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1_01/121151125" TargetMode="External" /><Relationship Id="rId2" Type="http://schemas.openxmlformats.org/officeDocument/2006/relationships/hyperlink" Target="https://podminky.urs.cz/item/CS_URS_2021_01/122251107" TargetMode="External" /><Relationship Id="rId3" Type="http://schemas.openxmlformats.org/officeDocument/2006/relationships/hyperlink" Target="https://podminky.urs.cz/item/CS_URS_2021_01/132254204" TargetMode="External" /><Relationship Id="rId4" Type="http://schemas.openxmlformats.org/officeDocument/2006/relationships/hyperlink" Target="https://podminky.urs.cz/item/CS_URS_2021_01/151201201" TargetMode="External" /><Relationship Id="rId5" Type="http://schemas.openxmlformats.org/officeDocument/2006/relationships/hyperlink" Target="https://podminky.urs.cz/item/CS_URS_2021_01/151201211" TargetMode="External" /><Relationship Id="rId6" Type="http://schemas.openxmlformats.org/officeDocument/2006/relationships/hyperlink" Target="https://podminky.urs.cz/item/CS_URS_2021_01/162751117" TargetMode="External" /><Relationship Id="rId7" Type="http://schemas.openxmlformats.org/officeDocument/2006/relationships/hyperlink" Target="https://podminky.urs.cz/item/CS_URS_2021_01/162751119" TargetMode="External" /><Relationship Id="rId8" Type="http://schemas.openxmlformats.org/officeDocument/2006/relationships/hyperlink" Target="https://podminky.urs.cz/item/CS_URS_2021_01/162351104" TargetMode="External" /><Relationship Id="rId9" Type="http://schemas.openxmlformats.org/officeDocument/2006/relationships/hyperlink" Target="https://podminky.urs.cz/item/CS_URS_2021_01/167151111" TargetMode="External" /><Relationship Id="rId10" Type="http://schemas.openxmlformats.org/officeDocument/2006/relationships/hyperlink" Target="https://podminky.urs.cz/item/CS_URS_2021_01/171201201.1" TargetMode="External" /><Relationship Id="rId11" Type="http://schemas.openxmlformats.org/officeDocument/2006/relationships/hyperlink" Target="https://podminky.urs.cz/item/CS_URS_2021_01/174101101" TargetMode="External" /><Relationship Id="rId12" Type="http://schemas.openxmlformats.org/officeDocument/2006/relationships/hyperlink" Target="https://podminky.urs.cz/item/CS_URS_2021_01/321321116.1" TargetMode="External" /><Relationship Id="rId13" Type="http://schemas.openxmlformats.org/officeDocument/2006/relationships/hyperlink" Target="https://podminky.urs.cz/item/CS_URS_2021_01/321351010" TargetMode="External" /><Relationship Id="rId14" Type="http://schemas.openxmlformats.org/officeDocument/2006/relationships/hyperlink" Target="https://podminky.urs.cz/item/CS_URS_2021_01/321352010" TargetMode="External" /><Relationship Id="rId15" Type="http://schemas.openxmlformats.org/officeDocument/2006/relationships/hyperlink" Target="https://podminky.urs.cz/item/CS_URS_2021_01/321366111" TargetMode="External" /><Relationship Id="rId16" Type="http://schemas.openxmlformats.org/officeDocument/2006/relationships/hyperlink" Target="https://podminky.urs.cz/item/CS_URS_2021_01/890331851" TargetMode="External" /><Relationship Id="rId17" Type="http://schemas.openxmlformats.org/officeDocument/2006/relationships/hyperlink" Target="https://podminky.urs.cz/item/CS_URS_2021_01/451573111" TargetMode="External" /><Relationship Id="rId18" Type="http://schemas.openxmlformats.org/officeDocument/2006/relationships/hyperlink" Target="https://podminky.urs.cz/item/CS_URS_2021_01/452111141" TargetMode="External" /><Relationship Id="rId19" Type="http://schemas.openxmlformats.org/officeDocument/2006/relationships/hyperlink" Target="https://podminky.urs.cz/item/CS_URS_2021_01/452312131" TargetMode="External" /><Relationship Id="rId20" Type="http://schemas.openxmlformats.org/officeDocument/2006/relationships/hyperlink" Target="https://podminky.urs.cz/item/CS_URS_2021_01/464511122" TargetMode="External" /><Relationship Id="rId21" Type="http://schemas.openxmlformats.org/officeDocument/2006/relationships/hyperlink" Target="https://podminky.urs.cz/item/CS_URS_2021_01/465511427" TargetMode="External" /><Relationship Id="rId22" Type="http://schemas.openxmlformats.org/officeDocument/2006/relationships/hyperlink" Target="https://podminky.urs.cz/item/CS_URS_2021_01/822372111" TargetMode="External" /><Relationship Id="rId23" Type="http://schemas.openxmlformats.org/officeDocument/2006/relationships/hyperlink" Target="https://podminky.urs.cz/item/CS_URS_2021_01/822422111" TargetMode="External" /><Relationship Id="rId24" Type="http://schemas.openxmlformats.org/officeDocument/2006/relationships/hyperlink" Target="https://podminky.urs.cz/item/CS_URS_2021_01/822442111" TargetMode="External" /><Relationship Id="rId25" Type="http://schemas.openxmlformats.org/officeDocument/2006/relationships/hyperlink" Target="https://podminky.urs.cz/item/CS_URS_2021_01/822472111" TargetMode="External" /><Relationship Id="rId26" Type="http://schemas.openxmlformats.org/officeDocument/2006/relationships/hyperlink" Target="https://podminky.urs.cz/item/CS_URS_2021_01/871313121" TargetMode="External" /><Relationship Id="rId27" Type="http://schemas.openxmlformats.org/officeDocument/2006/relationships/hyperlink" Target="https://podminky.urs.cz/item/CS_URS_2021_01/871353121" TargetMode="External" /><Relationship Id="rId28" Type="http://schemas.openxmlformats.org/officeDocument/2006/relationships/hyperlink" Target="https://podminky.urs.cz/item/CS_URS_2021_01/891355321" TargetMode="External" /><Relationship Id="rId29" Type="http://schemas.openxmlformats.org/officeDocument/2006/relationships/hyperlink" Target="https://podminky.urs.cz/item/CS_URS_2021_01/891372322" TargetMode="External" /><Relationship Id="rId30" Type="http://schemas.openxmlformats.org/officeDocument/2006/relationships/hyperlink" Target="https://podminky.urs.cz/item/CS_URS_2021_01/891375321" TargetMode="External" /><Relationship Id="rId31" Type="http://schemas.openxmlformats.org/officeDocument/2006/relationships/hyperlink" Target="https://podminky.urs.cz/item/CS_URS_2021_01/891422322" TargetMode="External" /><Relationship Id="rId32" Type="http://schemas.openxmlformats.org/officeDocument/2006/relationships/hyperlink" Target="https://podminky.urs.cz/item/CS_URS_2021_01/891425321" TargetMode="External" /><Relationship Id="rId33" Type="http://schemas.openxmlformats.org/officeDocument/2006/relationships/hyperlink" Target="https://podminky.urs.cz/item/CS_URS_2021_01/891442322" TargetMode="External" /><Relationship Id="rId34" Type="http://schemas.openxmlformats.org/officeDocument/2006/relationships/hyperlink" Target="https://podminky.urs.cz/item/CS_URS_2021_01/891445321" TargetMode="External" /><Relationship Id="rId35" Type="http://schemas.openxmlformats.org/officeDocument/2006/relationships/hyperlink" Target="https://podminky.urs.cz/item/CS_URS_2021_01/891472322" TargetMode="External" /><Relationship Id="rId36" Type="http://schemas.openxmlformats.org/officeDocument/2006/relationships/hyperlink" Target="https://podminky.urs.cz/item/CS_URS_2021_01/891475321" TargetMode="External" /><Relationship Id="rId37" Type="http://schemas.openxmlformats.org/officeDocument/2006/relationships/hyperlink" Target="https://podminky.urs.cz/item/CS_URS_2021_01/894811133" TargetMode="External" /><Relationship Id="rId38" Type="http://schemas.openxmlformats.org/officeDocument/2006/relationships/hyperlink" Target="https://podminky.urs.cz/item/CS_URS_2021_01/871365811" TargetMode="External" /><Relationship Id="rId39" Type="http://schemas.openxmlformats.org/officeDocument/2006/relationships/hyperlink" Target="https://podminky.urs.cz/item/CS_URS_2021_01/899401112" TargetMode="External" /><Relationship Id="rId40" Type="http://schemas.openxmlformats.org/officeDocument/2006/relationships/hyperlink" Target="https://podminky.urs.cz/item/CS_URS_2021_01/899623161" TargetMode="External" /><Relationship Id="rId41" Type="http://schemas.openxmlformats.org/officeDocument/2006/relationships/hyperlink" Target="https://podminky.urs.cz/item/CS_URS_2021_01/919726202" TargetMode="External" /><Relationship Id="rId42" Type="http://schemas.openxmlformats.org/officeDocument/2006/relationships/hyperlink" Target="https://podminky.urs.cz/item/CS_URS_2021_01/935112211" TargetMode="External" /><Relationship Id="rId43" Type="http://schemas.openxmlformats.org/officeDocument/2006/relationships/hyperlink" Target="https://podminky.urs.cz/item/CS_URS_2021_01/962052211" TargetMode="External" /><Relationship Id="rId44" Type="http://schemas.openxmlformats.org/officeDocument/2006/relationships/hyperlink" Target="https://podminky.urs.cz/item/CS_URS_2021_01/998332011" TargetMode="External" /><Relationship Id="rId45" Type="http://schemas.openxmlformats.org/officeDocument/2006/relationships/hyperlink" Target="https://podminky.urs.cz/item/CS_URS_2021_01/998332092" TargetMode="External" /><Relationship Id="rId46" Type="http://schemas.openxmlformats.org/officeDocument/2006/relationships/hyperlink" Target="https://podminky.urs.cz/item/CS_URS_2021_01/767510111" TargetMode="External" /><Relationship Id="rId47" Type="http://schemas.openxmlformats.org/officeDocument/2006/relationships/hyperlink" Target="https://podminky.urs.cz/item/CS_URS_2021_01/767835003" TargetMode="External" /><Relationship Id="rId48" Type="http://schemas.openxmlformats.org/officeDocument/2006/relationships/hyperlink" Target="https://podminky.urs.cz/item/CS_URS_2021_01/953961215" TargetMode="External" /><Relationship Id="rId49" Type="http://schemas.openxmlformats.org/officeDocument/2006/relationships/hyperlink" Target="https://podminky.urs.cz/item/CS_URS_2021_01/998767101" TargetMode="External" /><Relationship Id="rId50" Type="http://schemas.openxmlformats.org/officeDocument/2006/relationships/hyperlink" Target="https://podminky.urs.cz/item/CS_URS_2021_01/230011140" TargetMode="External" /><Relationship Id="rId5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1_01/113107513" TargetMode="External" /><Relationship Id="rId2" Type="http://schemas.openxmlformats.org/officeDocument/2006/relationships/hyperlink" Target="https://podminky.urs.cz/item/CS_URS_2021_01/131251104" TargetMode="External" /><Relationship Id="rId3" Type="http://schemas.openxmlformats.org/officeDocument/2006/relationships/hyperlink" Target="https://podminky.urs.cz/item/CS_URS_2021_01/161151103" TargetMode="External" /><Relationship Id="rId4" Type="http://schemas.openxmlformats.org/officeDocument/2006/relationships/hyperlink" Target="https://podminky.urs.cz/item/CS_URS_2021_01/162351104" TargetMode="External" /><Relationship Id="rId5" Type="http://schemas.openxmlformats.org/officeDocument/2006/relationships/hyperlink" Target="https://podminky.urs.cz/item/CS_URS_2021_01/162451106" TargetMode="External" /><Relationship Id="rId6" Type="http://schemas.openxmlformats.org/officeDocument/2006/relationships/hyperlink" Target="https://podminky.urs.cz/item/CS_URS_2021_01/167151111" TargetMode="External" /><Relationship Id="rId7" Type="http://schemas.openxmlformats.org/officeDocument/2006/relationships/hyperlink" Target="https://podminky.urs.cz/item/CS_URS_2021_01/171151103" TargetMode="External" /><Relationship Id="rId8" Type="http://schemas.openxmlformats.org/officeDocument/2006/relationships/hyperlink" Target="https://podminky.urs.cz/item/CS_URS_2021_01/171201231" TargetMode="External" /><Relationship Id="rId9" Type="http://schemas.openxmlformats.org/officeDocument/2006/relationships/hyperlink" Target="https://podminky.urs.cz/item/CS_URS_2021_01/171251201" TargetMode="External" /><Relationship Id="rId10" Type="http://schemas.openxmlformats.org/officeDocument/2006/relationships/hyperlink" Target="https://podminky.urs.cz/item/CS_URS_2021_01/175151101" TargetMode="External" /><Relationship Id="rId11" Type="http://schemas.openxmlformats.org/officeDocument/2006/relationships/hyperlink" Target="https://podminky.urs.cz/item/CS_URS_2021_01/181351003" TargetMode="External" /><Relationship Id="rId12" Type="http://schemas.openxmlformats.org/officeDocument/2006/relationships/hyperlink" Target="https://podminky.urs.cz/item/CS_URS_2021_01/182251101" TargetMode="External" /><Relationship Id="rId13" Type="http://schemas.openxmlformats.org/officeDocument/2006/relationships/hyperlink" Target="https://podminky.urs.cz/item/CS_URS_2021_01/182351123" TargetMode="External" /><Relationship Id="rId14" Type="http://schemas.openxmlformats.org/officeDocument/2006/relationships/hyperlink" Target="https://podminky.urs.cz/item/CS_URS_2021_01/183405211" TargetMode="External" /><Relationship Id="rId15" Type="http://schemas.openxmlformats.org/officeDocument/2006/relationships/hyperlink" Target="https://podminky.urs.cz/item/CS_URS_2021_01/184802631" TargetMode="External" /><Relationship Id="rId16" Type="http://schemas.openxmlformats.org/officeDocument/2006/relationships/hyperlink" Target="https://podminky.urs.cz/item/CS_URS_2021_01/185803113" TargetMode="External" /><Relationship Id="rId17" Type="http://schemas.openxmlformats.org/officeDocument/2006/relationships/hyperlink" Target="https://podminky.urs.cz/item/CS_URS_2021_01/185851121" TargetMode="External" /><Relationship Id="rId18" Type="http://schemas.openxmlformats.org/officeDocument/2006/relationships/hyperlink" Target="https://podminky.urs.cz/item/CS_URS_2021_01/185851129" TargetMode="External" /><Relationship Id="rId19" Type="http://schemas.openxmlformats.org/officeDocument/2006/relationships/hyperlink" Target="https://podminky.urs.cz/item/CS_URS_2021_01/212341111" TargetMode="External" /><Relationship Id="rId20" Type="http://schemas.openxmlformats.org/officeDocument/2006/relationships/hyperlink" Target="https://podminky.urs.cz/item/CS_URS_2021_01/212755216" TargetMode="External" /><Relationship Id="rId21" Type="http://schemas.openxmlformats.org/officeDocument/2006/relationships/hyperlink" Target="https://podminky.urs.cz/item/CS_URS_2021_01/274322611" TargetMode="External" /><Relationship Id="rId22" Type="http://schemas.openxmlformats.org/officeDocument/2006/relationships/hyperlink" Target="https://podminky.urs.cz/item/CS_URS_2021_01/274351121" TargetMode="External" /><Relationship Id="rId23" Type="http://schemas.openxmlformats.org/officeDocument/2006/relationships/hyperlink" Target="https://podminky.urs.cz/item/CS_URS_2021_01/274351122" TargetMode="External" /><Relationship Id="rId24" Type="http://schemas.openxmlformats.org/officeDocument/2006/relationships/hyperlink" Target="https://podminky.urs.cz/item/CS_URS_2021_01/274361821" TargetMode="External" /><Relationship Id="rId25" Type="http://schemas.openxmlformats.org/officeDocument/2006/relationships/hyperlink" Target="https://podminky.urs.cz/item/CS_URS_2021_01/317322611" TargetMode="External" /><Relationship Id="rId26" Type="http://schemas.openxmlformats.org/officeDocument/2006/relationships/hyperlink" Target="https://podminky.urs.cz/item/CS_URS_2021_01/317353121" TargetMode="External" /><Relationship Id="rId27" Type="http://schemas.openxmlformats.org/officeDocument/2006/relationships/hyperlink" Target="https://podminky.urs.cz/item/CS_URS_2021_01/317353221" TargetMode="External" /><Relationship Id="rId28" Type="http://schemas.openxmlformats.org/officeDocument/2006/relationships/hyperlink" Target="https://podminky.urs.cz/item/CS_URS_2021_01/317361821" TargetMode="External" /><Relationship Id="rId29" Type="http://schemas.openxmlformats.org/officeDocument/2006/relationships/hyperlink" Target="https://podminky.urs.cz/item/CS_URS_2021_01/334313117" TargetMode="External" /><Relationship Id="rId30" Type="http://schemas.openxmlformats.org/officeDocument/2006/relationships/hyperlink" Target="https://podminky.urs.cz/item/CS_URS_2021_01/334323117" TargetMode="External" /><Relationship Id="rId31" Type="http://schemas.openxmlformats.org/officeDocument/2006/relationships/hyperlink" Target="https://podminky.urs.cz/item/CS_URS_2021_01/334351115" TargetMode="External" /><Relationship Id="rId32" Type="http://schemas.openxmlformats.org/officeDocument/2006/relationships/hyperlink" Target="https://podminky.urs.cz/item/CS_URS_2021_01/334351214" TargetMode="External" /><Relationship Id="rId33" Type="http://schemas.openxmlformats.org/officeDocument/2006/relationships/hyperlink" Target="https://podminky.urs.cz/item/CS_URS_2021_01/334361226" TargetMode="External" /><Relationship Id="rId34" Type="http://schemas.openxmlformats.org/officeDocument/2006/relationships/hyperlink" Target="https://podminky.urs.cz/item/CS_URS_2021_01/348171111" TargetMode="External" /><Relationship Id="rId35" Type="http://schemas.openxmlformats.org/officeDocument/2006/relationships/hyperlink" Target="https://podminky.urs.cz/item/CS_URS_2021_01/421321128" TargetMode="External" /><Relationship Id="rId36" Type="http://schemas.openxmlformats.org/officeDocument/2006/relationships/hyperlink" Target="https://podminky.urs.cz/item/CS_URS_2021_01/421321192" TargetMode="External" /><Relationship Id="rId37" Type="http://schemas.openxmlformats.org/officeDocument/2006/relationships/hyperlink" Target="https://podminky.urs.cz/item/CS_URS_2021_01/421361226" TargetMode="External" /><Relationship Id="rId38" Type="http://schemas.openxmlformats.org/officeDocument/2006/relationships/hyperlink" Target="https://podminky.urs.cz/item/CS_URS_2021_01/423351112" TargetMode="External" /><Relationship Id="rId39" Type="http://schemas.openxmlformats.org/officeDocument/2006/relationships/hyperlink" Target="https://podminky.urs.cz/item/CS_URS_2021_01/423351212" TargetMode="External" /><Relationship Id="rId40" Type="http://schemas.openxmlformats.org/officeDocument/2006/relationships/hyperlink" Target="https://podminky.urs.cz/item/CS_URS_2021_01/423352121" TargetMode="External" /><Relationship Id="rId41" Type="http://schemas.openxmlformats.org/officeDocument/2006/relationships/hyperlink" Target="https://podminky.urs.cz/item/CS_URS_2021_01/423352221" TargetMode="External" /><Relationship Id="rId42" Type="http://schemas.openxmlformats.org/officeDocument/2006/relationships/hyperlink" Target="https://podminky.urs.cz/item/CS_URS_2021_01/430321414" TargetMode="External" /><Relationship Id="rId43" Type="http://schemas.openxmlformats.org/officeDocument/2006/relationships/hyperlink" Target="https://podminky.urs.cz/item/CS_URS_2021_01/431351121" TargetMode="External" /><Relationship Id="rId44" Type="http://schemas.openxmlformats.org/officeDocument/2006/relationships/hyperlink" Target="https://podminky.urs.cz/item/CS_URS_2021_01/431351122" TargetMode="External" /><Relationship Id="rId45" Type="http://schemas.openxmlformats.org/officeDocument/2006/relationships/hyperlink" Target="https://podminky.urs.cz/item/CS_URS_2021_01/434121442" TargetMode="External" /><Relationship Id="rId46" Type="http://schemas.openxmlformats.org/officeDocument/2006/relationships/hyperlink" Target="https://podminky.urs.cz/item/CS_URS_2021_01/451315117" TargetMode="External" /><Relationship Id="rId47" Type="http://schemas.openxmlformats.org/officeDocument/2006/relationships/hyperlink" Target="https://podminky.urs.cz/item/CS_URS_2021_01/451315127" TargetMode="External" /><Relationship Id="rId48" Type="http://schemas.openxmlformats.org/officeDocument/2006/relationships/hyperlink" Target="https://podminky.urs.cz/item/CS_URS_2021_01/451315134" TargetMode="External" /><Relationship Id="rId49" Type="http://schemas.openxmlformats.org/officeDocument/2006/relationships/hyperlink" Target="https://podminky.urs.cz/item/CS_URS_2021_01/451315191" TargetMode="External" /><Relationship Id="rId50" Type="http://schemas.openxmlformats.org/officeDocument/2006/relationships/hyperlink" Target="https://podminky.urs.cz/item/CS_URS_2021_01/458311131" TargetMode="External" /><Relationship Id="rId51" Type="http://schemas.openxmlformats.org/officeDocument/2006/relationships/hyperlink" Target="https://podminky.urs.cz/item/CS_URS_2021_01/458501111" TargetMode="External" /><Relationship Id="rId52" Type="http://schemas.openxmlformats.org/officeDocument/2006/relationships/hyperlink" Target="https://podminky.urs.cz/item/CS_URS_2021_01/458501112" TargetMode="External" /><Relationship Id="rId53" Type="http://schemas.openxmlformats.org/officeDocument/2006/relationships/hyperlink" Target="https://podminky.urs.cz/item/CS_URS_2021_01/461310212" TargetMode="External" /><Relationship Id="rId54" Type="http://schemas.openxmlformats.org/officeDocument/2006/relationships/hyperlink" Target="https://podminky.urs.cz/item/CS_URS_2021_01/462511111" TargetMode="External" /><Relationship Id="rId55" Type="http://schemas.openxmlformats.org/officeDocument/2006/relationships/hyperlink" Target="https://podminky.urs.cz/item/CS_URS_2021_01/465513157" TargetMode="External" /><Relationship Id="rId56" Type="http://schemas.openxmlformats.org/officeDocument/2006/relationships/hyperlink" Target="https://podminky.urs.cz/item/CS_URS_2021_01/564861111" TargetMode="External" /><Relationship Id="rId57" Type="http://schemas.openxmlformats.org/officeDocument/2006/relationships/hyperlink" Target="https://podminky.urs.cz/item/CS_URS_2021_01/564952111" TargetMode="External" /><Relationship Id="rId58" Type="http://schemas.openxmlformats.org/officeDocument/2006/relationships/hyperlink" Target="https://podminky.urs.cz/item/CS_URS_2021_01/565155121" TargetMode="External" /><Relationship Id="rId59" Type="http://schemas.openxmlformats.org/officeDocument/2006/relationships/hyperlink" Target="https://podminky.urs.cz/item/CS_URS_2021_01/569831111" TargetMode="External" /><Relationship Id="rId60" Type="http://schemas.openxmlformats.org/officeDocument/2006/relationships/hyperlink" Target="https://podminky.urs.cz/item/CS_URS_2021_01/569903311" TargetMode="External" /><Relationship Id="rId61" Type="http://schemas.openxmlformats.org/officeDocument/2006/relationships/hyperlink" Target="https://podminky.urs.cz/item/CS_URS_2021_01/573191111" TargetMode="External" /><Relationship Id="rId62" Type="http://schemas.openxmlformats.org/officeDocument/2006/relationships/hyperlink" Target="https://podminky.urs.cz/item/CS_URS_2021_01/573231107" TargetMode="External" /><Relationship Id="rId63" Type="http://schemas.openxmlformats.org/officeDocument/2006/relationships/hyperlink" Target="https://podminky.urs.cz/item/CS_URS_2021_01/577134121" TargetMode="External" /><Relationship Id="rId64" Type="http://schemas.openxmlformats.org/officeDocument/2006/relationships/hyperlink" Target="https://podminky.urs.cz/item/CS_URS_2021_01/578133232" TargetMode="External" /><Relationship Id="rId65" Type="http://schemas.openxmlformats.org/officeDocument/2006/relationships/hyperlink" Target="https://podminky.urs.cz/item/CS_URS_2021_01/628612201" TargetMode="External" /><Relationship Id="rId66" Type="http://schemas.openxmlformats.org/officeDocument/2006/relationships/hyperlink" Target="https://podminky.urs.cz/item/CS_URS_2021_01/711111001" TargetMode="External" /><Relationship Id="rId67" Type="http://schemas.openxmlformats.org/officeDocument/2006/relationships/hyperlink" Target="https://podminky.urs.cz/item/CS_URS_2021_01/711112001" TargetMode="External" /><Relationship Id="rId68" Type="http://schemas.openxmlformats.org/officeDocument/2006/relationships/hyperlink" Target="https://podminky.urs.cz/item/CS_URS_2021_01/711122131" TargetMode="External" /><Relationship Id="rId69" Type="http://schemas.openxmlformats.org/officeDocument/2006/relationships/hyperlink" Target="https://podminky.urs.cz/item/CS_URS_2021_01/711141559" TargetMode="External" /><Relationship Id="rId70" Type="http://schemas.openxmlformats.org/officeDocument/2006/relationships/hyperlink" Target="https://podminky.urs.cz/item/CS_URS_2021_01/711142559" TargetMode="External" /><Relationship Id="rId71" Type="http://schemas.openxmlformats.org/officeDocument/2006/relationships/hyperlink" Target="https://podminky.urs.cz/item/CS_URS_2021_01/711471301" TargetMode="External" /><Relationship Id="rId72" Type="http://schemas.openxmlformats.org/officeDocument/2006/relationships/hyperlink" Target="https://podminky.urs.cz/item/CS_URS_2021_01/711691172" TargetMode="External" /><Relationship Id="rId73" Type="http://schemas.openxmlformats.org/officeDocument/2006/relationships/hyperlink" Target="https://podminky.urs.cz/item/CS_URS_2021_01/711741567" TargetMode="External" /><Relationship Id="rId74" Type="http://schemas.openxmlformats.org/officeDocument/2006/relationships/hyperlink" Target="https://podminky.urs.cz/item/CS_URS_2021_01/998711102" TargetMode="External" /><Relationship Id="rId75" Type="http://schemas.openxmlformats.org/officeDocument/2006/relationships/hyperlink" Target="https://podminky.urs.cz/item/CS_URS_2021_01/998711194" TargetMode="External" /><Relationship Id="rId76" Type="http://schemas.openxmlformats.org/officeDocument/2006/relationships/hyperlink" Target="https://podminky.urs.cz/item/CS_URS_2021_01/998711199" TargetMode="External" /><Relationship Id="rId77" Type="http://schemas.openxmlformats.org/officeDocument/2006/relationships/hyperlink" Target="https://podminky.urs.cz/item/CS_URS_2021_01/916131213" TargetMode="External" /><Relationship Id="rId78" Type="http://schemas.openxmlformats.org/officeDocument/2006/relationships/hyperlink" Target="https://podminky.urs.cz/item/CS_URS_2021_01/916231212" TargetMode="External" /><Relationship Id="rId79" Type="http://schemas.openxmlformats.org/officeDocument/2006/relationships/hyperlink" Target="https://podminky.urs.cz/item/CS_URS_2021_01/919112233" TargetMode="External" /><Relationship Id="rId80" Type="http://schemas.openxmlformats.org/officeDocument/2006/relationships/hyperlink" Target="https://podminky.urs.cz/item/CS_URS_2021_01/919121233" TargetMode="External" /><Relationship Id="rId81" Type="http://schemas.openxmlformats.org/officeDocument/2006/relationships/hyperlink" Target="https://podminky.urs.cz/item/CS_URS_2021_01/931992121" TargetMode="External" /><Relationship Id="rId82" Type="http://schemas.openxmlformats.org/officeDocument/2006/relationships/hyperlink" Target="https://podminky.urs.cz/item/CS_URS_2021_01/931994131" TargetMode="External" /><Relationship Id="rId83" Type="http://schemas.openxmlformats.org/officeDocument/2006/relationships/hyperlink" Target="https://podminky.urs.cz/item/CS_URS_2021_01/931994132" TargetMode="External" /><Relationship Id="rId84" Type="http://schemas.openxmlformats.org/officeDocument/2006/relationships/hyperlink" Target="https://podminky.urs.cz/item/CS_URS_2021_01/931994161" TargetMode="External" /><Relationship Id="rId85" Type="http://schemas.openxmlformats.org/officeDocument/2006/relationships/hyperlink" Target="https://podminky.urs.cz/item/CS_URS_2021_01/935111211" TargetMode="External" /><Relationship Id="rId86" Type="http://schemas.openxmlformats.org/officeDocument/2006/relationships/hyperlink" Target="https://podminky.urs.cz/item/CS_URS_2021_01/962051111" TargetMode="External" /><Relationship Id="rId87" Type="http://schemas.openxmlformats.org/officeDocument/2006/relationships/hyperlink" Target="https://podminky.urs.cz/item/CS_URS_2021_01/997211111" TargetMode="External" /><Relationship Id="rId88" Type="http://schemas.openxmlformats.org/officeDocument/2006/relationships/hyperlink" Target="https://podminky.urs.cz/item/CS_URS_2021_01/997211511" TargetMode="External" /><Relationship Id="rId89" Type="http://schemas.openxmlformats.org/officeDocument/2006/relationships/hyperlink" Target="https://podminky.urs.cz/item/CS_URS_2021_01/997211519" TargetMode="External" /><Relationship Id="rId90" Type="http://schemas.openxmlformats.org/officeDocument/2006/relationships/hyperlink" Target="https://podminky.urs.cz/item/CS_URS_2021_01/997221655" TargetMode="External" /><Relationship Id="rId91" Type="http://schemas.openxmlformats.org/officeDocument/2006/relationships/hyperlink" Target="https://podminky.urs.cz/item/CS_URS_2021_01/998212111" TargetMode="External" /><Relationship Id="rId92" Type="http://schemas.openxmlformats.org/officeDocument/2006/relationships/hyperlink" Target="https://podminky.urs.cz/item/CS_URS_2021_01/998212192" TargetMode="External" /><Relationship Id="rId93"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1_01/121151125" TargetMode="External" /><Relationship Id="rId2" Type="http://schemas.openxmlformats.org/officeDocument/2006/relationships/hyperlink" Target="https://podminky.urs.cz/item/CS_URS_2021_01/124253101" TargetMode="External" /><Relationship Id="rId3" Type="http://schemas.openxmlformats.org/officeDocument/2006/relationships/hyperlink" Target="https://podminky.urs.cz/item/CS_URS_2021_01/162351104" TargetMode="External" /><Relationship Id="rId4" Type="http://schemas.openxmlformats.org/officeDocument/2006/relationships/hyperlink" Target="https://podminky.urs.cz/item/CS_URS_2021_01/167151111" TargetMode="External" /><Relationship Id="rId5" Type="http://schemas.openxmlformats.org/officeDocument/2006/relationships/hyperlink" Target="https://podminky.urs.cz/item/CS_URS_2021_01/171151103" TargetMode="External" /><Relationship Id="rId6" Type="http://schemas.openxmlformats.org/officeDocument/2006/relationships/hyperlink" Target="https://podminky.urs.cz/item/CS_URS_2021_01/162751117" TargetMode="External" /><Relationship Id="rId7" Type="http://schemas.openxmlformats.org/officeDocument/2006/relationships/hyperlink" Target="https://podminky.urs.cz/item/CS_URS_2021_01/162751119" TargetMode="External" /><Relationship Id="rId8" Type="http://schemas.openxmlformats.org/officeDocument/2006/relationships/hyperlink" Target="https://podminky.urs.cz/item/CS_URS_2021_01/171201201.1" TargetMode="External" /><Relationship Id="rId9" Type="http://schemas.openxmlformats.org/officeDocument/2006/relationships/hyperlink" Target="https://podminky.urs.cz/item/CS_URS_2021_01/181351113" TargetMode="External" /><Relationship Id="rId10" Type="http://schemas.openxmlformats.org/officeDocument/2006/relationships/hyperlink" Target="https://podminky.urs.cz/item/CS_URS_2021_01/181451121" TargetMode="External" /><Relationship Id="rId11" Type="http://schemas.openxmlformats.org/officeDocument/2006/relationships/hyperlink" Target="https://podminky.urs.cz/item/CS_URS_2021_01/182151111" TargetMode="External" /><Relationship Id="rId12" Type="http://schemas.openxmlformats.org/officeDocument/2006/relationships/hyperlink" Target="https://podminky.urs.cz/item/CS_URS_2021_01/457971122.1" TargetMode="External" /><Relationship Id="rId13" Type="http://schemas.openxmlformats.org/officeDocument/2006/relationships/hyperlink" Target="https://podminky.urs.cz/item/CS_URS_2021_01/461211711" TargetMode="External" /><Relationship Id="rId14" Type="http://schemas.openxmlformats.org/officeDocument/2006/relationships/hyperlink" Target="https://podminky.urs.cz/item/CS_URS_2021_01/462511270" TargetMode="External" /><Relationship Id="rId15" Type="http://schemas.openxmlformats.org/officeDocument/2006/relationships/hyperlink" Target="https://podminky.urs.cz/item/CS_URS_2021_01/464531112" TargetMode="External" /><Relationship Id="rId16" Type="http://schemas.openxmlformats.org/officeDocument/2006/relationships/hyperlink" Target="https://podminky.urs.cz/item/CS_URS_2021_01/891492421" TargetMode="External" /><Relationship Id="rId17" Type="http://schemas.openxmlformats.org/officeDocument/2006/relationships/hyperlink" Target="https://podminky.urs.cz/item/CS_URS_2021_01/985311115" TargetMode="External" /><Relationship Id="rId18" Type="http://schemas.openxmlformats.org/officeDocument/2006/relationships/hyperlink" Target="https://podminky.urs.cz/item/CS_URS_2021_01/998332011" TargetMode="External" /><Relationship Id="rId19" Type="http://schemas.openxmlformats.org/officeDocument/2006/relationships/hyperlink" Target="https://podminky.urs.cz/item/CS_URS_2021_01/998332092" TargetMode="External" /><Relationship Id="rId20"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1_01/121151125" TargetMode="External" /><Relationship Id="rId2" Type="http://schemas.openxmlformats.org/officeDocument/2006/relationships/hyperlink" Target="https://podminky.urs.cz/item/CS_URS_2021_01/131151121" TargetMode="External" /><Relationship Id="rId3" Type="http://schemas.openxmlformats.org/officeDocument/2006/relationships/hyperlink" Target="https://podminky.urs.cz/item/CS_URS_2021_01/171151103" TargetMode="External" /><Relationship Id="rId4" Type="http://schemas.openxmlformats.org/officeDocument/2006/relationships/hyperlink" Target="https://podminky.urs.cz/item/CS_URS_2021_01/181351113" TargetMode="External" /><Relationship Id="rId5" Type="http://schemas.openxmlformats.org/officeDocument/2006/relationships/hyperlink" Target="https://podminky.urs.cz/item/CS_URS_2021_01/181451121" TargetMode="External" /><Relationship Id="rId6" Type="http://schemas.openxmlformats.org/officeDocument/2006/relationships/hyperlink" Target="https://podminky.urs.cz/item/CS_URS_2021_01/182251101" TargetMode="External" /><Relationship Id="rId7" Type="http://schemas.openxmlformats.org/officeDocument/2006/relationships/hyperlink" Target="https://podminky.urs.cz/item/CS_URS_2021_01/338171123" TargetMode="External" /><Relationship Id="rId8" Type="http://schemas.openxmlformats.org/officeDocument/2006/relationships/hyperlink" Target="https://podminky.urs.cz/item/CS_URS_2021_01/348401130" TargetMode="External" /><Relationship Id="rId9" Type="http://schemas.openxmlformats.org/officeDocument/2006/relationships/hyperlink" Target="https://podminky.urs.cz/item/CS_URS_2021_01/998332011" TargetMode="External" /><Relationship Id="rId10" Type="http://schemas.openxmlformats.org/officeDocument/2006/relationships/hyperlink" Target="https://podminky.urs.cz/item/CS_URS_2021_01/998332092" TargetMode="External" /><Relationship Id="rId1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1_01/111209111" TargetMode="External" /><Relationship Id="rId2" Type="http://schemas.openxmlformats.org/officeDocument/2006/relationships/hyperlink" Target="https://podminky.urs.cz/item/CS_URS_2021_01/111212362" TargetMode="External" /><Relationship Id="rId3" Type="http://schemas.openxmlformats.org/officeDocument/2006/relationships/hyperlink" Target="https://podminky.urs.cz/item/CS_URS_2021_01/112151111" TargetMode="External" /><Relationship Id="rId4" Type="http://schemas.openxmlformats.org/officeDocument/2006/relationships/hyperlink" Target="https://podminky.urs.cz/item/CS_URS_2021_01/112151112" TargetMode="External" /><Relationship Id="rId5" Type="http://schemas.openxmlformats.org/officeDocument/2006/relationships/hyperlink" Target="https://podminky.urs.cz/item/CS_URS_2021_01/112151113" TargetMode="External" /><Relationship Id="rId6" Type="http://schemas.openxmlformats.org/officeDocument/2006/relationships/hyperlink" Target="https://podminky.urs.cz/item/CS_URS_2021_01/112151114" TargetMode="External" /><Relationship Id="rId7" Type="http://schemas.openxmlformats.org/officeDocument/2006/relationships/hyperlink" Target="https://podminky.urs.cz/item/CS_URS_2021_01/112151115" TargetMode="External" /><Relationship Id="rId8" Type="http://schemas.openxmlformats.org/officeDocument/2006/relationships/hyperlink" Target="https://podminky.urs.cz/item/CS_URS_2021_01/112151116" TargetMode="External" /><Relationship Id="rId9" Type="http://schemas.openxmlformats.org/officeDocument/2006/relationships/hyperlink" Target="https://podminky.urs.cz/item/CS_URS_2021_01/112151117" TargetMode="External" /><Relationship Id="rId10" Type="http://schemas.openxmlformats.org/officeDocument/2006/relationships/hyperlink" Target="https://podminky.urs.cz/item/CS_URS_2021_01/112151118" TargetMode="External" /><Relationship Id="rId11" Type="http://schemas.openxmlformats.org/officeDocument/2006/relationships/hyperlink" Target="https://podminky.urs.cz/item/CS_URS_2021_01/112151119" TargetMode="External" /><Relationship Id="rId12" Type="http://schemas.openxmlformats.org/officeDocument/2006/relationships/hyperlink" Target="https://podminky.urs.cz/item/CS_URS_2021_01/112151120" TargetMode="External" /><Relationship Id="rId13" Type="http://schemas.openxmlformats.org/officeDocument/2006/relationships/hyperlink" Target="https://podminky.urs.cz/item/CS_URS_2021_01/112151121" TargetMode="External" /><Relationship Id="rId14" Type="http://schemas.openxmlformats.org/officeDocument/2006/relationships/hyperlink" Target="https://podminky.urs.cz/item/CS_URS_2021_01/112151122" TargetMode="External" /><Relationship Id="rId15" Type="http://schemas.openxmlformats.org/officeDocument/2006/relationships/hyperlink" Target="https://podminky.urs.cz/item/CS_URS_2021_01/112151123" TargetMode="External" /><Relationship Id="rId16" Type="http://schemas.openxmlformats.org/officeDocument/2006/relationships/hyperlink" Target="https://podminky.urs.cz/item/CS_URS_2021_01/112151124" TargetMode="External" /><Relationship Id="rId17" Type="http://schemas.openxmlformats.org/officeDocument/2006/relationships/hyperlink" Target="https://podminky.urs.cz/item/CS_URS_2021_01/112151513" TargetMode="External" /><Relationship Id="rId18" Type="http://schemas.openxmlformats.org/officeDocument/2006/relationships/hyperlink" Target="https://podminky.urs.cz/item/CS_URS_2021_01/112201111" TargetMode="External" /><Relationship Id="rId19" Type="http://schemas.openxmlformats.org/officeDocument/2006/relationships/hyperlink" Target="https://podminky.urs.cz/item/CS_URS_2021_01/112201112" TargetMode="External" /><Relationship Id="rId20" Type="http://schemas.openxmlformats.org/officeDocument/2006/relationships/hyperlink" Target="https://podminky.urs.cz/item/CS_URS_2021_01/112201113" TargetMode="External" /><Relationship Id="rId21" Type="http://schemas.openxmlformats.org/officeDocument/2006/relationships/hyperlink" Target="https://podminky.urs.cz/item/CS_URS_2021_01/112201114" TargetMode="External" /><Relationship Id="rId22" Type="http://schemas.openxmlformats.org/officeDocument/2006/relationships/hyperlink" Target="https://podminky.urs.cz/item/CS_URS_2021_01/112201115" TargetMode="External" /><Relationship Id="rId23" Type="http://schemas.openxmlformats.org/officeDocument/2006/relationships/hyperlink" Target="https://podminky.urs.cz/item/CS_URS_2021_01/112201116" TargetMode="External" /><Relationship Id="rId24" Type="http://schemas.openxmlformats.org/officeDocument/2006/relationships/hyperlink" Target="https://podminky.urs.cz/item/CS_URS_2021_01/112201117" TargetMode="External" /><Relationship Id="rId25" Type="http://schemas.openxmlformats.org/officeDocument/2006/relationships/hyperlink" Target="https://podminky.urs.cz/item/CS_URS_2021_01/112201118" TargetMode="External" /><Relationship Id="rId26" Type="http://schemas.openxmlformats.org/officeDocument/2006/relationships/hyperlink" Target="https://podminky.urs.cz/item/CS_URS_2021_01/112201119" TargetMode="External" /><Relationship Id="rId27" Type="http://schemas.openxmlformats.org/officeDocument/2006/relationships/hyperlink" Target="https://podminky.urs.cz/item/CS_URS_2021_01/112201120" TargetMode="External" /><Relationship Id="rId28" Type="http://schemas.openxmlformats.org/officeDocument/2006/relationships/hyperlink" Target="https://podminky.urs.cz/item/CS_URS_2021_01/112201121" TargetMode="External" /><Relationship Id="rId29" Type="http://schemas.openxmlformats.org/officeDocument/2006/relationships/hyperlink" Target="https://podminky.urs.cz/item/CS_URS_2021_01/112201122" TargetMode="External" /><Relationship Id="rId30" Type="http://schemas.openxmlformats.org/officeDocument/2006/relationships/hyperlink" Target="https://podminky.urs.cz/item/CS_URS_2021_01/112201123" TargetMode="External" /><Relationship Id="rId31" Type="http://schemas.openxmlformats.org/officeDocument/2006/relationships/hyperlink" Target="https://podminky.urs.cz/item/CS_URS_2021_01/112201124" TargetMode="External" /><Relationship Id="rId32" Type="http://schemas.openxmlformats.org/officeDocument/2006/relationships/hyperlink" Target="https://podminky.urs.cz/item/CS_URS_2021_01/162201411" TargetMode="External" /><Relationship Id="rId33" Type="http://schemas.openxmlformats.org/officeDocument/2006/relationships/hyperlink" Target="https://podminky.urs.cz/item/CS_URS_2021_01/162201412" TargetMode="External" /><Relationship Id="rId34" Type="http://schemas.openxmlformats.org/officeDocument/2006/relationships/hyperlink" Target="https://podminky.urs.cz/item/CS_URS_2021_01/162201413" TargetMode="External" /><Relationship Id="rId35" Type="http://schemas.openxmlformats.org/officeDocument/2006/relationships/hyperlink" Target="https://podminky.urs.cz/item/CS_URS_2021_01/162201414" TargetMode="External" /><Relationship Id="rId36" Type="http://schemas.openxmlformats.org/officeDocument/2006/relationships/hyperlink" Target="https://podminky.urs.cz/item/CS_URS_2021_01/162201510" TargetMode="External" /><Relationship Id="rId37" Type="http://schemas.openxmlformats.org/officeDocument/2006/relationships/hyperlink" Target="https://podminky.urs.cz/item/CS_URS_2021_01/162201511" TargetMode="External" /><Relationship Id="rId38" Type="http://schemas.openxmlformats.org/officeDocument/2006/relationships/hyperlink" Target="https://podminky.urs.cz/item/CS_URS_2021_01/162201512" TargetMode="External" /><Relationship Id="rId39" Type="http://schemas.openxmlformats.org/officeDocument/2006/relationships/hyperlink" Target="https://podminky.urs.cz/item/CS_URS_2021_01/183101215" TargetMode="External" /><Relationship Id="rId40" Type="http://schemas.openxmlformats.org/officeDocument/2006/relationships/hyperlink" Target="https://podminky.urs.cz/item/CS_URS_2021_01/184102115" TargetMode="External" /><Relationship Id="rId41" Type="http://schemas.openxmlformats.org/officeDocument/2006/relationships/hyperlink" Target="https://podminky.urs.cz/item/CS_URS_2021_01/184102116" TargetMode="External" /><Relationship Id="rId42" Type="http://schemas.openxmlformats.org/officeDocument/2006/relationships/hyperlink" Target="https://podminky.urs.cz/item/CS_URS_2021_01/184215112" TargetMode="External" /><Relationship Id="rId43" Type="http://schemas.openxmlformats.org/officeDocument/2006/relationships/hyperlink" Target="https://podminky.urs.cz/item/CS_URS_2021_01/184215133" TargetMode="External" /><Relationship Id="rId44" Type="http://schemas.openxmlformats.org/officeDocument/2006/relationships/hyperlink" Target="https://podminky.urs.cz/item/CS_URS_2021_01/184215412" TargetMode="External" /><Relationship Id="rId45" Type="http://schemas.openxmlformats.org/officeDocument/2006/relationships/hyperlink" Target="https://podminky.urs.cz/item/CS_URS_2021_01/184501131" TargetMode="External" /><Relationship Id="rId46" Type="http://schemas.openxmlformats.org/officeDocument/2006/relationships/hyperlink" Target="https://podminky.urs.cz/item/CS_URS_2021_01/184801120R" TargetMode="External" /><Relationship Id="rId47" Type="http://schemas.openxmlformats.org/officeDocument/2006/relationships/hyperlink" Target="https://podminky.urs.cz/item/CS_URS_2021_01/184806111" TargetMode="External" /><Relationship Id="rId48" Type="http://schemas.openxmlformats.org/officeDocument/2006/relationships/hyperlink" Target="https://podminky.urs.cz/item/CS_URS_2021_01/184813121" TargetMode="External" /><Relationship Id="rId49" Type="http://schemas.openxmlformats.org/officeDocument/2006/relationships/hyperlink" Target="https://podminky.urs.cz/item/CS_URS_2021_01/184911431" TargetMode="External" /><Relationship Id="rId50" Type="http://schemas.openxmlformats.org/officeDocument/2006/relationships/hyperlink" Target="https://podminky.urs.cz/item/CS_URS_2021_01/185802114" TargetMode="External" /><Relationship Id="rId51" Type="http://schemas.openxmlformats.org/officeDocument/2006/relationships/hyperlink" Target="https://podminky.urs.cz/item/CS_URS_2021_01/185804311" TargetMode="External" /><Relationship Id="rId52" Type="http://schemas.openxmlformats.org/officeDocument/2006/relationships/hyperlink" Target="https://podminky.urs.cz/item/CS_URS_2021_01/185851121" TargetMode="External" /><Relationship Id="rId53"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1_01/115001106" TargetMode="External" /><Relationship Id="rId2" Type="http://schemas.openxmlformats.org/officeDocument/2006/relationships/hyperlink" Target="https://podminky.urs.cz/item/CS_URS_2021_01/121151125" TargetMode="External" /><Relationship Id="rId3" Type="http://schemas.openxmlformats.org/officeDocument/2006/relationships/hyperlink" Target="https://podminky.urs.cz/item/CS_URS_2021_01/122251107" TargetMode="External" /><Relationship Id="rId4" Type="http://schemas.openxmlformats.org/officeDocument/2006/relationships/hyperlink" Target="https://podminky.urs.cz/item/CS_URS_2021_01/132254204" TargetMode="External" /><Relationship Id="rId5" Type="http://schemas.openxmlformats.org/officeDocument/2006/relationships/hyperlink" Target="https://podminky.urs.cz/item/CS_URS_2021_01/151101102" TargetMode="External" /><Relationship Id="rId6" Type="http://schemas.openxmlformats.org/officeDocument/2006/relationships/hyperlink" Target="https://podminky.urs.cz/item/CS_URS_2021_01/151101112" TargetMode="External" /><Relationship Id="rId7" Type="http://schemas.openxmlformats.org/officeDocument/2006/relationships/hyperlink" Target="https://podminky.urs.cz/item/CS_URS_2021_01/162351104" TargetMode="External" /><Relationship Id="rId8" Type="http://schemas.openxmlformats.org/officeDocument/2006/relationships/hyperlink" Target="https://podminky.urs.cz/item/CS_URS_2021_01/162751117" TargetMode="External" /><Relationship Id="rId9" Type="http://schemas.openxmlformats.org/officeDocument/2006/relationships/hyperlink" Target="https://podminky.urs.cz/item/CS_URS_2021_01/162751119" TargetMode="External" /><Relationship Id="rId10" Type="http://schemas.openxmlformats.org/officeDocument/2006/relationships/hyperlink" Target="https://podminky.urs.cz/item/CS_URS_2021_01/167151111" TargetMode="External" /><Relationship Id="rId11" Type="http://schemas.openxmlformats.org/officeDocument/2006/relationships/hyperlink" Target="https://podminky.urs.cz/item/CS_URS_2021_01/171201201.1" TargetMode="External" /><Relationship Id="rId12" Type="http://schemas.openxmlformats.org/officeDocument/2006/relationships/hyperlink" Target="https://podminky.urs.cz/item/CS_URS_2021_01/174101101" TargetMode="External" /><Relationship Id="rId13" Type="http://schemas.openxmlformats.org/officeDocument/2006/relationships/hyperlink" Target="https://podminky.urs.cz/item/CS_URS_2021_01/175151101" TargetMode="External" /><Relationship Id="rId14" Type="http://schemas.openxmlformats.org/officeDocument/2006/relationships/hyperlink" Target="https://podminky.urs.cz/item/CS_URS_2021_01/181351113" TargetMode="External" /><Relationship Id="rId15" Type="http://schemas.openxmlformats.org/officeDocument/2006/relationships/hyperlink" Target="https://podminky.urs.cz/item/CS_URS_2021_01/181411121" TargetMode="External" /><Relationship Id="rId16" Type="http://schemas.openxmlformats.org/officeDocument/2006/relationships/hyperlink" Target="https://podminky.urs.cz/item/CS_URS_2021_01/182151111" TargetMode="External" /><Relationship Id="rId17" Type="http://schemas.openxmlformats.org/officeDocument/2006/relationships/hyperlink" Target="https://podminky.urs.cz/item/CS_URS_2021_01/275313511" TargetMode="External" /><Relationship Id="rId18" Type="http://schemas.openxmlformats.org/officeDocument/2006/relationships/hyperlink" Target="https://podminky.urs.cz/item/CS_URS_2021_01/355931131" TargetMode="External" /><Relationship Id="rId19" Type="http://schemas.openxmlformats.org/officeDocument/2006/relationships/hyperlink" Target="https://podminky.urs.cz/item/CS_URS_2021_01/451573111" TargetMode="External" /><Relationship Id="rId20" Type="http://schemas.openxmlformats.org/officeDocument/2006/relationships/hyperlink" Target="https://podminky.urs.cz/item/CS_URS_2021_01/464511122" TargetMode="External" /><Relationship Id="rId21" Type="http://schemas.openxmlformats.org/officeDocument/2006/relationships/hyperlink" Target="https://podminky.urs.cz/item/CS_URS_2021_01/857242122" TargetMode="External" /><Relationship Id="rId22" Type="http://schemas.openxmlformats.org/officeDocument/2006/relationships/hyperlink" Target="https://podminky.urs.cz/item/CS_URS_2021_01/857372122" TargetMode="External" /><Relationship Id="rId23" Type="http://schemas.openxmlformats.org/officeDocument/2006/relationships/hyperlink" Target="https://podminky.urs.cz/item/CS_URS_2021_01/871371151" TargetMode="External" /><Relationship Id="rId24" Type="http://schemas.openxmlformats.org/officeDocument/2006/relationships/hyperlink" Target="https://podminky.urs.cz/item/CS_URS_2021_01/877371101" TargetMode="External" /><Relationship Id="rId25" Type="http://schemas.openxmlformats.org/officeDocument/2006/relationships/hyperlink" Target="https://podminky.urs.cz/item/CS_URS_2021_01/891241112R" TargetMode="External" /><Relationship Id="rId26" Type="http://schemas.openxmlformats.org/officeDocument/2006/relationships/hyperlink" Target="https://podminky.urs.cz/item/CS_URS_2021_01/899401112" TargetMode="External" /><Relationship Id="rId27" Type="http://schemas.openxmlformats.org/officeDocument/2006/relationships/hyperlink" Target="https://podminky.urs.cz/item/CS_URS_2021_01/899401113" TargetMode="External" /><Relationship Id="rId28" Type="http://schemas.openxmlformats.org/officeDocument/2006/relationships/hyperlink" Target="https://podminky.urs.cz/item/CS_URS_2021_01/899713111" TargetMode="External" /><Relationship Id="rId29" Type="http://schemas.openxmlformats.org/officeDocument/2006/relationships/hyperlink" Target="https://podminky.urs.cz/item/CS_URS_2021_01/899721112" TargetMode="External" /><Relationship Id="rId30" Type="http://schemas.openxmlformats.org/officeDocument/2006/relationships/hyperlink" Target="https://podminky.urs.cz/item/CS_URS_2021_01/899722113" TargetMode="External" /><Relationship Id="rId31" Type="http://schemas.openxmlformats.org/officeDocument/2006/relationships/hyperlink" Target="https://podminky.urs.cz/item/CS_URS_2021_01/892381111" TargetMode="External" /><Relationship Id="rId32" Type="http://schemas.openxmlformats.org/officeDocument/2006/relationships/hyperlink" Target="https://podminky.urs.cz/item/CS_URS_2021_01/892383122" TargetMode="External" /><Relationship Id="rId33" Type="http://schemas.openxmlformats.org/officeDocument/2006/relationships/hyperlink" Target="https://podminky.urs.cz/item/CS_URS_2021_01/899623151" TargetMode="External" /><Relationship Id="rId34" Type="http://schemas.openxmlformats.org/officeDocument/2006/relationships/hyperlink" Target="https://podminky.urs.cz/item/CS_URS_2021_01/899643111" TargetMode="External" /><Relationship Id="rId35" Type="http://schemas.openxmlformats.org/officeDocument/2006/relationships/hyperlink" Target="https://podminky.urs.cz/item/CS_URS_2021_01/998276101" TargetMode="External" /><Relationship Id="rId36" Type="http://schemas.openxmlformats.org/officeDocument/2006/relationships/hyperlink" Target="https://podminky.urs.cz/item/CS_URS_2021_01/998276126" TargetMode="External" /><Relationship Id="rId37"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1_01/899722114" TargetMode="External" /><Relationship Id="rId2" Type="http://schemas.openxmlformats.org/officeDocument/2006/relationships/hyperlink" Target="https://podminky.urs.cz/item/CS_URS_2021_01/HZS3112" TargetMode="External" /><Relationship Id="rId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1_01/121151125" TargetMode="External" /><Relationship Id="rId2" Type="http://schemas.openxmlformats.org/officeDocument/2006/relationships/hyperlink" Target="https://podminky.urs.cz/item/CS_URS_2021_01/122251107" TargetMode="External" /><Relationship Id="rId3" Type="http://schemas.openxmlformats.org/officeDocument/2006/relationships/hyperlink" Target="https://podminky.urs.cz/item/CS_URS_2021_01/131212501" TargetMode="External" /><Relationship Id="rId4" Type="http://schemas.openxmlformats.org/officeDocument/2006/relationships/hyperlink" Target="https://podminky.urs.cz/item/CS_URS_2021_01/162351104" TargetMode="External" /><Relationship Id="rId5" Type="http://schemas.openxmlformats.org/officeDocument/2006/relationships/hyperlink" Target="https://podminky.urs.cz/item/CS_URS_2021_01/167151111" TargetMode="External" /><Relationship Id="rId6" Type="http://schemas.openxmlformats.org/officeDocument/2006/relationships/hyperlink" Target="https://podminky.urs.cz/item/CS_URS_2021_01/171151103" TargetMode="External" /><Relationship Id="rId7" Type="http://schemas.openxmlformats.org/officeDocument/2006/relationships/hyperlink" Target="https://podminky.urs.cz/item/CS_URS_2021_01/162751117" TargetMode="External" /><Relationship Id="rId8" Type="http://schemas.openxmlformats.org/officeDocument/2006/relationships/hyperlink" Target="https://podminky.urs.cz/item/CS_URS_2021_01/162751119" TargetMode="External" /><Relationship Id="rId9" Type="http://schemas.openxmlformats.org/officeDocument/2006/relationships/hyperlink" Target="https://podminky.urs.cz/item/CS_URS_2021_01/171201201.1" TargetMode="External" /><Relationship Id="rId10" Type="http://schemas.openxmlformats.org/officeDocument/2006/relationships/hyperlink" Target="https://podminky.urs.cz/item/CS_URS_2021_01/174101101" TargetMode="External" /><Relationship Id="rId11" Type="http://schemas.openxmlformats.org/officeDocument/2006/relationships/hyperlink" Target="https://podminky.urs.cz/item/CS_URS_2021_01/181351113" TargetMode="External" /><Relationship Id="rId12" Type="http://schemas.openxmlformats.org/officeDocument/2006/relationships/hyperlink" Target="https://podminky.urs.cz/item/CS_URS_2021_01/181451121" TargetMode="External" /><Relationship Id="rId13" Type="http://schemas.openxmlformats.org/officeDocument/2006/relationships/hyperlink" Target="https://podminky.urs.cz/item/CS_URS_2021_01/181951111" TargetMode="External" /><Relationship Id="rId14" Type="http://schemas.openxmlformats.org/officeDocument/2006/relationships/hyperlink" Target="https://podminky.urs.cz/item/CS_URS_2021_01/181951112" TargetMode="External" /><Relationship Id="rId15" Type="http://schemas.openxmlformats.org/officeDocument/2006/relationships/hyperlink" Target="https://podminky.urs.cz/item/CS_URS_2021_01/321321116.1" TargetMode="External" /><Relationship Id="rId16" Type="http://schemas.openxmlformats.org/officeDocument/2006/relationships/hyperlink" Target="https://podminky.urs.cz/item/CS_URS_2021_01/321351010" TargetMode="External" /><Relationship Id="rId17" Type="http://schemas.openxmlformats.org/officeDocument/2006/relationships/hyperlink" Target="https://podminky.urs.cz/item/CS_URS_2021_01/321352010" TargetMode="External" /><Relationship Id="rId18" Type="http://schemas.openxmlformats.org/officeDocument/2006/relationships/hyperlink" Target="https://podminky.urs.cz/item/CS_URS_2021_01/321366111" TargetMode="External" /><Relationship Id="rId19" Type="http://schemas.openxmlformats.org/officeDocument/2006/relationships/hyperlink" Target="https://podminky.urs.cz/item/CS_URS_2021_01/452111141" TargetMode="External" /><Relationship Id="rId20" Type="http://schemas.openxmlformats.org/officeDocument/2006/relationships/hyperlink" Target="https://podminky.urs.cz/item/CS_URS_2021_01/452312131" TargetMode="External" /><Relationship Id="rId21" Type="http://schemas.openxmlformats.org/officeDocument/2006/relationships/hyperlink" Target="https://podminky.urs.cz/item/CS_URS_2021_01/564661111" TargetMode="External" /><Relationship Id="rId22" Type="http://schemas.openxmlformats.org/officeDocument/2006/relationships/hyperlink" Target="https://podminky.urs.cz/item/CS_URS_2021_01/564782111" TargetMode="External" /><Relationship Id="rId23" Type="http://schemas.openxmlformats.org/officeDocument/2006/relationships/hyperlink" Target="https://podminky.urs.cz/item/CS_URS_2021_01/564851111" TargetMode="External" /><Relationship Id="rId24" Type="http://schemas.openxmlformats.org/officeDocument/2006/relationships/hyperlink" Target="https://podminky.urs.cz/item/CS_URS_2021_01/564861111" TargetMode="External" /><Relationship Id="rId25" Type="http://schemas.openxmlformats.org/officeDocument/2006/relationships/hyperlink" Target="https://podminky.urs.cz/item/CS_URS_2021_01/573111113" TargetMode="External" /><Relationship Id="rId26" Type="http://schemas.openxmlformats.org/officeDocument/2006/relationships/hyperlink" Target="https://podminky.urs.cz/item/CS_URS_2021_01/573111114" TargetMode="External" /><Relationship Id="rId27" Type="http://schemas.openxmlformats.org/officeDocument/2006/relationships/hyperlink" Target="https://podminky.urs.cz/item/CS_URS_2021_01/574381112" TargetMode="External" /><Relationship Id="rId28" Type="http://schemas.openxmlformats.org/officeDocument/2006/relationships/hyperlink" Target="https://podminky.urs.cz/item/CS_URS_2021_01/822442111" TargetMode="External" /><Relationship Id="rId29" Type="http://schemas.openxmlformats.org/officeDocument/2006/relationships/hyperlink" Target="https://podminky.urs.cz/item/CS_URS_2021_01/914111111" TargetMode="External" /><Relationship Id="rId30" Type="http://schemas.openxmlformats.org/officeDocument/2006/relationships/hyperlink" Target="https://podminky.urs.cz/item/CS_URS_2021_01/916131213" TargetMode="External" /><Relationship Id="rId31" Type="http://schemas.openxmlformats.org/officeDocument/2006/relationships/hyperlink" Target="https://podminky.urs.cz/item/CS_URS_2021_01/919726202" TargetMode="External" /><Relationship Id="rId32" Type="http://schemas.openxmlformats.org/officeDocument/2006/relationships/hyperlink" Target="https://podminky.urs.cz/item/CS_URS_2021_01/998332011" TargetMode="External" /><Relationship Id="rId33" Type="http://schemas.openxmlformats.org/officeDocument/2006/relationships/hyperlink" Target="https://podminky.urs.cz/item/CS_URS_2021_01/998332092" TargetMode="External" /><Relationship Id="rId34"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1_02/111251102" TargetMode="External" /><Relationship Id="rId2" Type="http://schemas.openxmlformats.org/officeDocument/2006/relationships/hyperlink" Target="https://podminky.urs.cz/item/CS_URS_2021_02/112101101" TargetMode="External" /><Relationship Id="rId3" Type="http://schemas.openxmlformats.org/officeDocument/2006/relationships/hyperlink" Target="https://podminky.urs.cz/item/CS_URS_2021_02/112155215" TargetMode="External" /><Relationship Id="rId4" Type="http://schemas.openxmlformats.org/officeDocument/2006/relationships/hyperlink" Target="https://podminky.urs.cz/item/CS_URS_2021_02/112155315" TargetMode="External" /><Relationship Id="rId5" Type="http://schemas.openxmlformats.org/officeDocument/2006/relationships/hyperlink" Target="https://podminky.urs.cz/item/CS_URS_2021_02/112251101" TargetMode="External" /><Relationship Id="rId6" Type="http://schemas.openxmlformats.org/officeDocument/2006/relationships/hyperlink" Target="https://podminky.urs.cz/item/CS_URS_2021_02/113154123" TargetMode="External" /><Relationship Id="rId7" Type="http://schemas.openxmlformats.org/officeDocument/2006/relationships/hyperlink" Target="https://podminky.urs.cz/item/CS_URS_2021_02/114203101" TargetMode="External" /><Relationship Id="rId8" Type="http://schemas.openxmlformats.org/officeDocument/2006/relationships/hyperlink" Target="https://podminky.urs.cz/item/CS_URS_2021_02/114203103" TargetMode="External" /><Relationship Id="rId9" Type="http://schemas.openxmlformats.org/officeDocument/2006/relationships/hyperlink" Target="https://podminky.urs.cz/item/CS_URS_2021_02/114203301" TargetMode="External" /><Relationship Id="rId10" Type="http://schemas.openxmlformats.org/officeDocument/2006/relationships/hyperlink" Target="https://podminky.urs.cz/item/CS_URS_2021_02/114203401" TargetMode="External" /><Relationship Id="rId11" Type="http://schemas.openxmlformats.org/officeDocument/2006/relationships/hyperlink" Target="https://podminky.urs.cz/item/CS_URS_2021_02/115101201" TargetMode="External" /><Relationship Id="rId12" Type="http://schemas.openxmlformats.org/officeDocument/2006/relationships/hyperlink" Target="https://podminky.urs.cz/item/CS_URS_2021_02/115101301" TargetMode="External" /><Relationship Id="rId13" Type="http://schemas.openxmlformats.org/officeDocument/2006/relationships/hyperlink" Target="https://podminky.urs.cz/item/CS_URS_2021_02/121151123" TargetMode="External" /><Relationship Id="rId14" Type="http://schemas.openxmlformats.org/officeDocument/2006/relationships/hyperlink" Target="https://podminky.urs.cz/item/CS_URS_2021_02/121151125" TargetMode="External" /><Relationship Id="rId15" Type="http://schemas.openxmlformats.org/officeDocument/2006/relationships/hyperlink" Target="https://podminky.urs.cz/item/CS_URS_2021_02/122251406" TargetMode="External" /><Relationship Id="rId16" Type="http://schemas.openxmlformats.org/officeDocument/2006/relationships/hyperlink" Target="https://podminky.urs.cz/item/CS_URS_2021_02/124253102" TargetMode="External" /><Relationship Id="rId17" Type="http://schemas.openxmlformats.org/officeDocument/2006/relationships/hyperlink" Target="https://podminky.urs.cz/item/CS_URS_2021_02/162201411" TargetMode="External" /><Relationship Id="rId18" Type="http://schemas.openxmlformats.org/officeDocument/2006/relationships/hyperlink" Target="https://podminky.urs.cz/item/CS_URS_2021_02/162201421" TargetMode="External" /><Relationship Id="rId19" Type="http://schemas.openxmlformats.org/officeDocument/2006/relationships/hyperlink" Target="https://podminky.urs.cz/item/CS_URS_2021_02/162251102" TargetMode="External" /><Relationship Id="rId20" Type="http://schemas.openxmlformats.org/officeDocument/2006/relationships/hyperlink" Target="https://podminky.urs.cz/item/CS_URS_2021_02/162301951" TargetMode="External" /><Relationship Id="rId21" Type="http://schemas.openxmlformats.org/officeDocument/2006/relationships/hyperlink" Target="https://podminky.urs.cz/item/CS_URS_2021_02/162301971" TargetMode="External" /><Relationship Id="rId22" Type="http://schemas.openxmlformats.org/officeDocument/2006/relationships/hyperlink" Target="https://podminky.urs.cz/item/CS_URS_2021_02/162751117" TargetMode="External" /><Relationship Id="rId23" Type="http://schemas.openxmlformats.org/officeDocument/2006/relationships/hyperlink" Target="https://podminky.urs.cz/item/CS_URS_2021_02/162751119" TargetMode="External" /><Relationship Id="rId24" Type="http://schemas.openxmlformats.org/officeDocument/2006/relationships/hyperlink" Target="https://podminky.urs.cz/item/CS_URS_2021_02/167151111" TargetMode="External" /><Relationship Id="rId25" Type="http://schemas.openxmlformats.org/officeDocument/2006/relationships/hyperlink" Target="https://podminky.urs.cz/item/CS_URS_2021_02/171201231" TargetMode="External" /><Relationship Id="rId26" Type="http://schemas.openxmlformats.org/officeDocument/2006/relationships/hyperlink" Target="https://podminky.urs.cz/item/CS_URS_2021_02/171251201" TargetMode="External" /><Relationship Id="rId27" Type="http://schemas.openxmlformats.org/officeDocument/2006/relationships/hyperlink" Target="https://podminky.urs.cz/item/CS_URS_2021_02/172153103" TargetMode="External" /><Relationship Id="rId28" Type="http://schemas.openxmlformats.org/officeDocument/2006/relationships/hyperlink" Target="https://podminky.urs.cz/item/CS_URS_2021_02/174251201" TargetMode="External" /><Relationship Id="rId29" Type="http://schemas.openxmlformats.org/officeDocument/2006/relationships/hyperlink" Target="https://podminky.urs.cz/item/CS_URS_2021_02/181351115" TargetMode="External" /><Relationship Id="rId30" Type="http://schemas.openxmlformats.org/officeDocument/2006/relationships/hyperlink" Target="https://podminky.urs.cz/item/CS_URS_2021_02/181411121" TargetMode="External" /><Relationship Id="rId31" Type="http://schemas.openxmlformats.org/officeDocument/2006/relationships/hyperlink" Target="https://podminky.urs.cz/item/CS_URS_2021_02/181451123" TargetMode="External" /><Relationship Id="rId32" Type="http://schemas.openxmlformats.org/officeDocument/2006/relationships/hyperlink" Target="https://podminky.urs.cz/item/CS_URS_2021_02/181951111" TargetMode="External" /><Relationship Id="rId33" Type="http://schemas.openxmlformats.org/officeDocument/2006/relationships/hyperlink" Target="https://podminky.urs.cz/item/CS_URS_2021_02/182151111" TargetMode="External" /><Relationship Id="rId34" Type="http://schemas.openxmlformats.org/officeDocument/2006/relationships/hyperlink" Target="https://podminky.urs.cz/item/CS_URS_2021_02/182351133" TargetMode="External" /><Relationship Id="rId35" Type="http://schemas.openxmlformats.org/officeDocument/2006/relationships/hyperlink" Target="https://podminky.urs.cz/item/CS_URS_2021_02/185804312" TargetMode="External" /><Relationship Id="rId36" Type="http://schemas.openxmlformats.org/officeDocument/2006/relationships/hyperlink" Target="https://podminky.urs.cz/item/CS_URS_2021_02/185851121" TargetMode="External" /><Relationship Id="rId37" Type="http://schemas.openxmlformats.org/officeDocument/2006/relationships/hyperlink" Target="https://podminky.urs.cz/item/CS_URS_2021_02/185851129" TargetMode="External" /><Relationship Id="rId38" Type="http://schemas.openxmlformats.org/officeDocument/2006/relationships/hyperlink" Target="https://podminky.urs.cz/item/CS_URS_2021_02/451317113" TargetMode="External" /><Relationship Id="rId39" Type="http://schemas.openxmlformats.org/officeDocument/2006/relationships/hyperlink" Target="https://podminky.urs.cz/item/CS_URS_2021_02/451561111" TargetMode="External" /><Relationship Id="rId40" Type="http://schemas.openxmlformats.org/officeDocument/2006/relationships/hyperlink" Target="https://podminky.urs.cz/item/CS_URS_2021_02/457532112" TargetMode="External" /><Relationship Id="rId41" Type="http://schemas.openxmlformats.org/officeDocument/2006/relationships/hyperlink" Target="https://podminky.urs.cz/item/CS_URS_2021_02/464511111" TargetMode="External" /><Relationship Id="rId42" Type="http://schemas.openxmlformats.org/officeDocument/2006/relationships/hyperlink" Target="https://podminky.urs.cz/item/CS_URS_2021_02/465513327" TargetMode="External" /><Relationship Id="rId43" Type="http://schemas.openxmlformats.org/officeDocument/2006/relationships/hyperlink" Target="https://podminky.urs.cz/item/CS_URS_2021_02/573231108" TargetMode="External" /><Relationship Id="rId44" Type="http://schemas.openxmlformats.org/officeDocument/2006/relationships/hyperlink" Target="https://podminky.urs.cz/item/CS_URS_2021_02/577144111" TargetMode="External" /><Relationship Id="rId45" Type="http://schemas.openxmlformats.org/officeDocument/2006/relationships/hyperlink" Target="https://podminky.urs.cz/item/CS_URS_2021_02/960111221R" TargetMode="External" /><Relationship Id="rId46" Type="http://schemas.openxmlformats.org/officeDocument/2006/relationships/hyperlink" Target="https://podminky.urs.cz/item/CS_URS_2021_02/997221551" TargetMode="External" /><Relationship Id="rId47" Type="http://schemas.openxmlformats.org/officeDocument/2006/relationships/hyperlink" Target="https://podminky.urs.cz/item/CS_URS_2021_02/997221559" TargetMode="External" /><Relationship Id="rId48" Type="http://schemas.openxmlformats.org/officeDocument/2006/relationships/hyperlink" Target="https://podminky.urs.cz/item/CS_URS_2021_02/997221861" TargetMode="External" /><Relationship Id="rId49" Type="http://schemas.openxmlformats.org/officeDocument/2006/relationships/hyperlink" Target="https://podminky.urs.cz/item/CS_URS_2021_02/997221873" TargetMode="External" /><Relationship Id="rId50" Type="http://schemas.openxmlformats.org/officeDocument/2006/relationships/hyperlink" Target="https://podminky.urs.cz/item/CS_URS_2021_02/997221875" TargetMode="External" /><Relationship Id="rId51" Type="http://schemas.openxmlformats.org/officeDocument/2006/relationships/hyperlink" Target="https://podminky.urs.cz/item/CS_URS_2021_02/997321511" TargetMode="External" /><Relationship Id="rId52" Type="http://schemas.openxmlformats.org/officeDocument/2006/relationships/hyperlink" Target="https://podminky.urs.cz/item/CS_URS_2021_02/997321519" TargetMode="External" /><Relationship Id="rId53" Type="http://schemas.openxmlformats.org/officeDocument/2006/relationships/hyperlink" Target="https://podminky.urs.cz/item/CS_URS_2021_02/997321611" TargetMode="External" /><Relationship Id="rId54" Type="http://schemas.openxmlformats.org/officeDocument/2006/relationships/hyperlink" Target="https://podminky.urs.cz/item/CS_URS_2021_02/998332011" TargetMode="External" /><Relationship Id="rId55" Type="http://schemas.openxmlformats.org/officeDocument/2006/relationships/hyperlink" Target="https://podminky.urs.cz/item/CS_URS_2021_02/460161242" TargetMode="External" /><Relationship Id="rId56" Type="http://schemas.openxmlformats.org/officeDocument/2006/relationships/hyperlink" Target="https://podminky.urs.cz/item/CS_URS_2021_02/460431252" TargetMode="External" /><Relationship Id="rId57"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1_02/111103313" TargetMode="External" /><Relationship Id="rId2" Type="http://schemas.openxmlformats.org/officeDocument/2006/relationships/hyperlink" Target="https://podminky.urs.cz/item/CS_URS_2021_02/111209111" TargetMode="External" /><Relationship Id="rId3" Type="http://schemas.openxmlformats.org/officeDocument/2006/relationships/hyperlink" Target="https://podminky.urs.cz/item/CS_URS_2021_02/111251102" TargetMode="External" /><Relationship Id="rId4" Type="http://schemas.openxmlformats.org/officeDocument/2006/relationships/hyperlink" Target="https://podminky.urs.cz/item/CS_URS_2021_02/112101101" TargetMode="External" /><Relationship Id="rId5" Type="http://schemas.openxmlformats.org/officeDocument/2006/relationships/hyperlink" Target="https://podminky.urs.cz/item/CS_URS_2021_02/112155315" TargetMode="External" /><Relationship Id="rId6" Type="http://schemas.openxmlformats.org/officeDocument/2006/relationships/hyperlink" Target="https://podminky.urs.cz/item/CS_URS_2021_02/112251101" TargetMode="External" /><Relationship Id="rId7" Type="http://schemas.openxmlformats.org/officeDocument/2006/relationships/hyperlink" Target="https://podminky.urs.cz/item/CS_URS_2021_02/113106242" TargetMode="External" /><Relationship Id="rId8" Type="http://schemas.openxmlformats.org/officeDocument/2006/relationships/hyperlink" Target="https://podminky.urs.cz/item/CS_URS_2021_02/113107222" TargetMode="External" /><Relationship Id="rId9" Type="http://schemas.openxmlformats.org/officeDocument/2006/relationships/hyperlink" Target="https://podminky.urs.cz/item/CS_URS_2021_02/113311121" TargetMode="External" /><Relationship Id="rId10" Type="http://schemas.openxmlformats.org/officeDocument/2006/relationships/hyperlink" Target="https://podminky.urs.cz/item/CS_URS_2021_02/121151123" TargetMode="External" /><Relationship Id="rId11" Type="http://schemas.openxmlformats.org/officeDocument/2006/relationships/hyperlink" Target="https://podminky.urs.cz/item/CS_URS_2021_02/132251255" TargetMode="External" /><Relationship Id="rId12" Type="http://schemas.openxmlformats.org/officeDocument/2006/relationships/hyperlink" Target="https://podminky.urs.cz/item/CS_URS_2021_02/162201411" TargetMode="External" /><Relationship Id="rId13" Type="http://schemas.openxmlformats.org/officeDocument/2006/relationships/hyperlink" Target="https://podminky.urs.cz/item/CS_URS_2021_02/162201421" TargetMode="External" /><Relationship Id="rId14" Type="http://schemas.openxmlformats.org/officeDocument/2006/relationships/hyperlink" Target="https://podminky.urs.cz/item/CS_URS_2021_02/162301951" TargetMode="External" /><Relationship Id="rId15" Type="http://schemas.openxmlformats.org/officeDocument/2006/relationships/hyperlink" Target="https://podminky.urs.cz/item/CS_URS_2021_02/162301971" TargetMode="External" /><Relationship Id="rId16" Type="http://schemas.openxmlformats.org/officeDocument/2006/relationships/hyperlink" Target="https://podminky.urs.cz/item/CS_URS_2021_02/162751117" TargetMode="External" /><Relationship Id="rId17" Type="http://schemas.openxmlformats.org/officeDocument/2006/relationships/hyperlink" Target="https://podminky.urs.cz/item/CS_URS_2021_02/162751119" TargetMode="External" /><Relationship Id="rId18" Type="http://schemas.openxmlformats.org/officeDocument/2006/relationships/hyperlink" Target="https://podminky.urs.cz/item/CS_URS_2021_02/171201231" TargetMode="External" /><Relationship Id="rId19" Type="http://schemas.openxmlformats.org/officeDocument/2006/relationships/hyperlink" Target="https://podminky.urs.cz/item/CS_URS_2021_02/174251201" TargetMode="External" /><Relationship Id="rId20" Type="http://schemas.openxmlformats.org/officeDocument/2006/relationships/hyperlink" Target="https://podminky.urs.cz/item/CS_URS_2021_02/181351113" TargetMode="External" /><Relationship Id="rId21" Type="http://schemas.openxmlformats.org/officeDocument/2006/relationships/hyperlink" Target="https://podminky.urs.cz/item/CS_URS_2021_02/181451121" TargetMode="External" /><Relationship Id="rId22" Type="http://schemas.openxmlformats.org/officeDocument/2006/relationships/hyperlink" Target="https://podminky.urs.cz/item/CS_URS_2021_02/181951111" TargetMode="External" /><Relationship Id="rId23" Type="http://schemas.openxmlformats.org/officeDocument/2006/relationships/hyperlink" Target="https://podminky.urs.cz/item/CS_URS_2021_02/182151111" TargetMode="External" /><Relationship Id="rId24" Type="http://schemas.openxmlformats.org/officeDocument/2006/relationships/hyperlink" Target="https://podminky.urs.cz/item/CS_URS_2021_02/184802311" TargetMode="External" /><Relationship Id="rId25" Type="http://schemas.openxmlformats.org/officeDocument/2006/relationships/hyperlink" Target="https://podminky.urs.cz/item/CS_URS_2021_02/184818232" TargetMode="External" /><Relationship Id="rId26" Type="http://schemas.openxmlformats.org/officeDocument/2006/relationships/hyperlink" Target="https://podminky.urs.cz/item/CS_URS_2021_02/185804312" TargetMode="External" /><Relationship Id="rId27" Type="http://schemas.openxmlformats.org/officeDocument/2006/relationships/hyperlink" Target="https://podminky.urs.cz/item/CS_URS_2021_02/185851121" TargetMode="External" /><Relationship Id="rId28" Type="http://schemas.openxmlformats.org/officeDocument/2006/relationships/hyperlink" Target="https://podminky.urs.cz/item/CS_URS_2021_02/185851129" TargetMode="External" /><Relationship Id="rId29" Type="http://schemas.openxmlformats.org/officeDocument/2006/relationships/hyperlink" Target="https://podminky.urs.cz/item/CS_URS_2021_02/457532112" TargetMode="External" /><Relationship Id="rId30" Type="http://schemas.openxmlformats.org/officeDocument/2006/relationships/hyperlink" Target="https://podminky.urs.cz/item/CS_URS_2021_02/457572111" TargetMode="External" /><Relationship Id="rId31" Type="http://schemas.openxmlformats.org/officeDocument/2006/relationships/hyperlink" Target="https://podminky.urs.cz/item/CS_URS_2021_02/564261111" TargetMode="External" /><Relationship Id="rId32" Type="http://schemas.openxmlformats.org/officeDocument/2006/relationships/hyperlink" Target="https://podminky.urs.cz/item/CS_URS_2021_02/584121112" TargetMode="External" /><Relationship Id="rId33" Type="http://schemas.openxmlformats.org/officeDocument/2006/relationships/hyperlink" Target="https://podminky.urs.cz/item/CS_URS_2021_02/919726122" TargetMode="External" /><Relationship Id="rId34" Type="http://schemas.openxmlformats.org/officeDocument/2006/relationships/hyperlink" Target="https://podminky.urs.cz/item/CS_URS_2021_02/997013813" TargetMode="External" /><Relationship Id="rId35" Type="http://schemas.openxmlformats.org/officeDocument/2006/relationships/hyperlink" Target="https://podminky.urs.cz/item/CS_URS_2021_02/997221873" TargetMode="External" /><Relationship Id="rId36" Type="http://schemas.openxmlformats.org/officeDocument/2006/relationships/hyperlink" Target="https://podminky.urs.cz/item/CS_URS_2021_02/997321511" TargetMode="External" /><Relationship Id="rId37" Type="http://schemas.openxmlformats.org/officeDocument/2006/relationships/hyperlink" Target="https://podminky.urs.cz/item/CS_URS_2021_02/997321519" TargetMode="External" /><Relationship Id="rId38" Type="http://schemas.openxmlformats.org/officeDocument/2006/relationships/hyperlink" Target="https://podminky.urs.cz/item/CS_URS_2021_02/998332011" TargetMode="External" /><Relationship Id="rId39"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1_02/112101101" TargetMode="External" /><Relationship Id="rId2" Type="http://schemas.openxmlformats.org/officeDocument/2006/relationships/hyperlink" Target="https://podminky.urs.cz/item/CS_URS_2021_02/112251101" TargetMode="External" /><Relationship Id="rId3" Type="http://schemas.openxmlformats.org/officeDocument/2006/relationships/hyperlink" Target="https://podminky.urs.cz/item/CS_URS_2021_02/113106292" TargetMode="External" /><Relationship Id="rId4" Type="http://schemas.openxmlformats.org/officeDocument/2006/relationships/hyperlink" Target="https://podminky.urs.cz/item/CS_URS_2021_02/113107151" TargetMode="External" /><Relationship Id="rId5" Type="http://schemas.openxmlformats.org/officeDocument/2006/relationships/hyperlink" Target="https://podminky.urs.cz/item/CS_URS_2021_02/113311121" TargetMode="External" /><Relationship Id="rId6" Type="http://schemas.openxmlformats.org/officeDocument/2006/relationships/hyperlink" Target="https://podminky.urs.cz/item/CS_URS_2021_02/115101201" TargetMode="External" /><Relationship Id="rId7" Type="http://schemas.openxmlformats.org/officeDocument/2006/relationships/hyperlink" Target="https://podminky.urs.cz/item/CS_URS_2021_02/115101301" TargetMode="External" /><Relationship Id="rId8" Type="http://schemas.openxmlformats.org/officeDocument/2006/relationships/hyperlink" Target="https://podminky.urs.cz/item/CS_URS_2021_02/121151113" TargetMode="External" /><Relationship Id="rId9" Type="http://schemas.openxmlformats.org/officeDocument/2006/relationships/hyperlink" Target="https://podminky.urs.cz/item/CS_URS_2021_02/121151125" TargetMode="External" /><Relationship Id="rId10" Type="http://schemas.openxmlformats.org/officeDocument/2006/relationships/hyperlink" Target="https://podminky.urs.cz/item/CS_URS_2021_02/122251403" TargetMode="External" /><Relationship Id="rId11" Type="http://schemas.openxmlformats.org/officeDocument/2006/relationships/hyperlink" Target="https://podminky.urs.cz/item/CS_URS_2021_02/131251104" TargetMode="External" /><Relationship Id="rId12" Type="http://schemas.openxmlformats.org/officeDocument/2006/relationships/hyperlink" Target="https://podminky.urs.cz/item/CS_URS_2021_02/162201411" TargetMode="External" /><Relationship Id="rId13" Type="http://schemas.openxmlformats.org/officeDocument/2006/relationships/hyperlink" Target="https://podminky.urs.cz/item/CS_URS_2021_02/162201421" TargetMode="External" /><Relationship Id="rId14" Type="http://schemas.openxmlformats.org/officeDocument/2006/relationships/hyperlink" Target="https://podminky.urs.cz/item/CS_URS_2021_02/162251102" TargetMode="External" /><Relationship Id="rId15" Type="http://schemas.openxmlformats.org/officeDocument/2006/relationships/hyperlink" Target="https://podminky.urs.cz/item/CS_URS_2021_02/162301951" TargetMode="External" /><Relationship Id="rId16" Type="http://schemas.openxmlformats.org/officeDocument/2006/relationships/hyperlink" Target="https://podminky.urs.cz/item/CS_URS_2021_02/162301971" TargetMode="External" /><Relationship Id="rId17" Type="http://schemas.openxmlformats.org/officeDocument/2006/relationships/hyperlink" Target="https://podminky.urs.cz/item/CS_URS_2021_02/162751117" TargetMode="External" /><Relationship Id="rId18" Type="http://schemas.openxmlformats.org/officeDocument/2006/relationships/hyperlink" Target="https://podminky.urs.cz/item/CS_URS_2021_02/162751119" TargetMode="External" /><Relationship Id="rId19" Type="http://schemas.openxmlformats.org/officeDocument/2006/relationships/hyperlink" Target="https://podminky.urs.cz/item/CS_URS_2021_02/167151101" TargetMode="External" /><Relationship Id="rId20" Type="http://schemas.openxmlformats.org/officeDocument/2006/relationships/hyperlink" Target="https://podminky.urs.cz/item/CS_URS_2021_02/171201231" TargetMode="External" /><Relationship Id="rId21" Type="http://schemas.openxmlformats.org/officeDocument/2006/relationships/hyperlink" Target="https://podminky.urs.cz/item/CS_URS_2021_02/171251201" TargetMode="External" /><Relationship Id="rId22" Type="http://schemas.openxmlformats.org/officeDocument/2006/relationships/hyperlink" Target="https://podminky.urs.cz/item/CS_URS_2021_02/172153103" TargetMode="External" /><Relationship Id="rId23" Type="http://schemas.openxmlformats.org/officeDocument/2006/relationships/hyperlink" Target="https://podminky.urs.cz/item/CS_URS_2021_02/174151101" TargetMode="External" /><Relationship Id="rId24" Type="http://schemas.openxmlformats.org/officeDocument/2006/relationships/hyperlink" Target="https://podminky.urs.cz/item/CS_URS_2021_02/174251201" TargetMode="External" /><Relationship Id="rId25" Type="http://schemas.openxmlformats.org/officeDocument/2006/relationships/hyperlink" Target="https://podminky.urs.cz/item/CS_URS_2021_02/181351003" TargetMode="External" /><Relationship Id="rId26" Type="http://schemas.openxmlformats.org/officeDocument/2006/relationships/hyperlink" Target="https://podminky.urs.cz/item/CS_URS_2021_02/181351115" TargetMode="External" /><Relationship Id="rId27" Type="http://schemas.openxmlformats.org/officeDocument/2006/relationships/hyperlink" Target="https://podminky.urs.cz/item/CS_URS_2021_02/181411121" TargetMode="External" /><Relationship Id="rId28" Type="http://schemas.openxmlformats.org/officeDocument/2006/relationships/hyperlink" Target="https://podminky.urs.cz/item/CS_URS_2021_02/181411123" TargetMode="External" /><Relationship Id="rId29" Type="http://schemas.openxmlformats.org/officeDocument/2006/relationships/hyperlink" Target="https://podminky.urs.cz/item/CS_URS_2021_02/181951111" TargetMode="External" /><Relationship Id="rId30" Type="http://schemas.openxmlformats.org/officeDocument/2006/relationships/hyperlink" Target="https://podminky.urs.cz/item/CS_URS_2021_02/182151111" TargetMode="External" /><Relationship Id="rId31" Type="http://schemas.openxmlformats.org/officeDocument/2006/relationships/hyperlink" Target="https://podminky.urs.cz/item/CS_URS_2021_02/182351023" TargetMode="External" /><Relationship Id="rId32" Type="http://schemas.openxmlformats.org/officeDocument/2006/relationships/hyperlink" Target="https://podminky.urs.cz/item/CS_URS_2021_02/185804312" TargetMode="External" /><Relationship Id="rId33" Type="http://schemas.openxmlformats.org/officeDocument/2006/relationships/hyperlink" Target="https://podminky.urs.cz/item/CS_URS_2021_02/185851121" TargetMode="External" /><Relationship Id="rId34" Type="http://schemas.openxmlformats.org/officeDocument/2006/relationships/hyperlink" Target="https://podminky.urs.cz/item/CS_URS_2021_02/185851129" TargetMode="External" /><Relationship Id="rId35" Type="http://schemas.openxmlformats.org/officeDocument/2006/relationships/hyperlink" Target="https://podminky.urs.cz/item/CS_URS_2021_02/564231111" TargetMode="External" /><Relationship Id="rId36" Type="http://schemas.openxmlformats.org/officeDocument/2006/relationships/hyperlink" Target="https://podminky.urs.cz/item/CS_URS_2021_02/899101211" TargetMode="External" /><Relationship Id="rId37" Type="http://schemas.openxmlformats.org/officeDocument/2006/relationships/hyperlink" Target="https://podminky.urs.cz/item/CS_URS_2021_02/919726122" TargetMode="External" /><Relationship Id="rId38" Type="http://schemas.openxmlformats.org/officeDocument/2006/relationships/hyperlink" Target="https://podminky.urs.cz/item/CS_URS_2021_02/997013813" TargetMode="External" /><Relationship Id="rId39" Type="http://schemas.openxmlformats.org/officeDocument/2006/relationships/hyperlink" Target="https://podminky.urs.cz/item/CS_URS_2021_02/997221873" TargetMode="External" /><Relationship Id="rId40" Type="http://schemas.openxmlformats.org/officeDocument/2006/relationships/hyperlink" Target="https://podminky.urs.cz/item/CS_URS_2021_02/997321511" TargetMode="External" /><Relationship Id="rId41" Type="http://schemas.openxmlformats.org/officeDocument/2006/relationships/hyperlink" Target="https://podminky.urs.cz/item/CS_URS_2021_02/997321519" TargetMode="External" /><Relationship Id="rId42" Type="http://schemas.openxmlformats.org/officeDocument/2006/relationships/hyperlink" Target="https://podminky.urs.cz/item/CS_URS_2021_02/997321611" TargetMode="External" /><Relationship Id="rId43" Type="http://schemas.openxmlformats.org/officeDocument/2006/relationships/hyperlink" Target="https://podminky.urs.cz/item/CS_URS_2021_02/998332011" TargetMode="External" /><Relationship Id="rId44"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hyperlink" Target="https://podminky.urs.cz/item/CS_URS_2021_02/113106292" TargetMode="External" /><Relationship Id="rId2" Type="http://schemas.openxmlformats.org/officeDocument/2006/relationships/hyperlink" Target="https://podminky.urs.cz/item/CS_URS_2021_02/113107151" TargetMode="External" /><Relationship Id="rId3" Type="http://schemas.openxmlformats.org/officeDocument/2006/relationships/hyperlink" Target="https://podminky.urs.cz/item/CS_URS_2021_02/113311121" TargetMode="External" /><Relationship Id="rId4" Type="http://schemas.openxmlformats.org/officeDocument/2006/relationships/hyperlink" Target="https://podminky.urs.cz/item/CS_URS_2021_02/115101201" TargetMode="External" /><Relationship Id="rId5" Type="http://schemas.openxmlformats.org/officeDocument/2006/relationships/hyperlink" Target="https://podminky.urs.cz/item/CS_URS_2021_02/115101301" TargetMode="External" /><Relationship Id="rId6" Type="http://schemas.openxmlformats.org/officeDocument/2006/relationships/hyperlink" Target="https://podminky.urs.cz/item/CS_URS_2021_02/121151125" TargetMode="External" /><Relationship Id="rId7" Type="http://schemas.openxmlformats.org/officeDocument/2006/relationships/hyperlink" Target="https://podminky.urs.cz/item/CS_URS_2021_02/122251401" TargetMode="External" /><Relationship Id="rId8" Type="http://schemas.openxmlformats.org/officeDocument/2006/relationships/hyperlink" Target="https://podminky.urs.cz/item/CS_URS_2021_02/151711111" TargetMode="External" /><Relationship Id="rId9" Type="http://schemas.openxmlformats.org/officeDocument/2006/relationships/hyperlink" Target="https://podminky.urs.cz/item/CS_URS_2021_02/151711131" TargetMode="External" /><Relationship Id="rId10" Type="http://schemas.openxmlformats.org/officeDocument/2006/relationships/hyperlink" Target="https://podminky.urs.cz/item/CS_URS_2021_02/151712121" TargetMode="External" /><Relationship Id="rId11" Type="http://schemas.openxmlformats.org/officeDocument/2006/relationships/hyperlink" Target="https://podminky.urs.cz/item/CS_URS_2021_02/151721111" TargetMode="External" /><Relationship Id="rId12" Type="http://schemas.openxmlformats.org/officeDocument/2006/relationships/hyperlink" Target="https://podminky.urs.cz/item/CS_URS_2021_02/162251102" TargetMode="External" /><Relationship Id="rId13" Type="http://schemas.openxmlformats.org/officeDocument/2006/relationships/hyperlink" Target="https://podminky.urs.cz/item/CS_URS_2021_02/162751117" TargetMode="External" /><Relationship Id="rId14" Type="http://schemas.openxmlformats.org/officeDocument/2006/relationships/hyperlink" Target="https://podminky.urs.cz/item/CS_URS_2021_02/162751119" TargetMode="External" /><Relationship Id="rId15" Type="http://schemas.openxmlformats.org/officeDocument/2006/relationships/hyperlink" Target="https://podminky.urs.cz/item/CS_URS_2021_02/167151101" TargetMode="External" /><Relationship Id="rId16" Type="http://schemas.openxmlformats.org/officeDocument/2006/relationships/hyperlink" Target="https://podminky.urs.cz/item/CS_URS_2021_02/171201231" TargetMode="External" /><Relationship Id="rId17" Type="http://schemas.openxmlformats.org/officeDocument/2006/relationships/hyperlink" Target="https://podminky.urs.cz/item/CS_URS_2021_02/171251201" TargetMode="External" /><Relationship Id="rId18" Type="http://schemas.openxmlformats.org/officeDocument/2006/relationships/hyperlink" Target="https://podminky.urs.cz/item/CS_URS_2021_02/172153103" TargetMode="External" /><Relationship Id="rId19" Type="http://schemas.openxmlformats.org/officeDocument/2006/relationships/hyperlink" Target="https://podminky.urs.cz/item/CS_URS_2021_02/175111101" TargetMode="External" /><Relationship Id="rId20" Type="http://schemas.openxmlformats.org/officeDocument/2006/relationships/hyperlink" Target="https://podminky.urs.cz/item/CS_URS_2021_02/181351115" TargetMode="External" /><Relationship Id="rId21" Type="http://schemas.openxmlformats.org/officeDocument/2006/relationships/hyperlink" Target="https://podminky.urs.cz/item/CS_URS_2021_02/181411123" TargetMode="External" /><Relationship Id="rId22" Type="http://schemas.openxmlformats.org/officeDocument/2006/relationships/hyperlink" Target="https://podminky.urs.cz/item/CS_URS_2021_02/181951111" TargetMode="External" /><Relationship Id="rId23" Type="http://schemas.openxmlformats.org/officeDocument/2006/relationships/hyperlink" Target="https://podminky.urs.cz/item/CS_URS_2021_02/185804312" TargetMode="External" /><Relationship Id="rId24" Type="http://schemas.openxmlformats.org/officeDocument/2006/relationships/hyperlink" Target="https://podminky.urs.cz/item/CS_URS_2021_02/185851121" TargetMode="External" /><Relationship Id="rId25" Type="http://schemas.openxmlformats.org/officeDocument/2006/relationships/hyperlink" Target="https://podminky.urs.cz/item/CS_URS_2021_02/185851129" TargetMode="External" /><Relationship Id="rId26" Type="http://schemas.openxmlformats.org/officeDocument/2006/relationships/hyperlink" Target="https://podminky.urs.cz/item/CS_URS_2021_02/274352111" TargetMode="External" /><Relationship Id="rId27" Type="http://schemas.openxmlformats.org/officeDocument/2006/relationships/hyperlink" Target="https://podminky.urs.cz/item/CS_URS_2021_02/292111111" TargetMode="External" /><Relationship Id="rId28" Type="http://schemas.openxmlformats.org/officeDocument/2006/relationships/hyperlink" Target="https://podminky.urs.cz/item/CS_URS_2021_02/292111112" TargetMode="External" /><Relationship Id="rId29" Type="http://schemas.openxmlformats.org/officeDocument/2006/relationships/hyperlink" Target="https://podminky.urs.cz/item/CS_URS_2021_02/564231111" TargetMode="External" /><Relationship Id="rId30" Type="http://schemas.openxmlformats.org/officeDocument/2006/relationships/hyperlink" Target="https://podminky.urs.cz/item/CS_URS_2021_02/919726122" TargetMode="External" /><Relationship Id="rId31" Type="http://schemas.openxmlformats.org/officeDocument/2006/relationships/hyperlink" Target="https://podminky.urs.cz/item/CS_URS_2021_02/997013813" TargetMode="External" /><Relationship Id="rId32" Type="http://schemas.openxmlformats.org/officeDocument/2006/relationships/hyperlink" Target="https://podminky.urs.cz/item/CS_URS_2021_02/997221873" TargetMode="External" /><Relationship Id="rId33" Type="http://schemas.openxmlformats.org/officeDocument/2006/relationships/hyperlink" Target="https://podminky.urs.cz/item/CS_URS_2021_02/997321511" TargetMode="External" /><Relationship Id="rId34" Type="http://schemas.openxmlformats.org/officeDocument/2006/relationships/hyperlink" Target="https://podminky.urs.cz/item/CS_URS_2021_02/997321519" TargetMode="External" /><Relationship Id="rId35" Type="http://schemas.openxmlformats.org/officeDocument/2006/relationships/hyperlink" Target="https://podminky.urs.cz/item/CS_URS_2021_02/998332011" TargetMode="External" /><Relationship Id="rId36"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hyperlink" Target="https://podminky.urs.cz/item/CS_URS_2021_02/111251101" TargetMode="External" /><Relationship Id="rId2" Type="http://schemas.openxmlformats.org/officeDocument/2006/relationships/hyperlink" Target="https://podminky.urs.cz/item/CS_URS_2021_02/112101101" TargetMode="External" /><Relationship Id="rId3" Type="http://schemas.openxmlformats.org/officeDocument/2006/relationships/hyperlink" Target="https://podminky.urs.cz/item/CS_URS_2021_02/112155315" TargetMode="External" /><Relationship Id="rId4" Type="http://schemas.openxmlformats.org/officeDocument/2006/relationships/hyperlink" Target="https://podminky.urs.cz/item/CS_URS_2021_02/112251101" TargetMode="External" /><Relationship Id="rId5" Type="http://schemas.openxmlformats.org/officeDocument/2006/relationships/hyperlink" Target="https://podminky.urs.cz/item/CS_URS_2021_02/115101201" TargetMode="External" /><Relationship Id="rId6" Type="http://schemas.openxmlformats.org/officeDocument/2006/relationships/hyperlink" Target="https://podminky.urs.cz/item/CS_URS_2021_02/115101301" TargetMode="External" /><Relationship Id="rId7" Type="http://schemas.openxmlformats.org/officeDocument/2006/relationships/hyperlink" Target="https://podminky.urs.cz/item/CS_URS_2021_02/121151113" TargetMode="External" /><Relationship Id="rId8" Type="http://schemas.openxmlformats.org/officeDocument/2006/relationships/hyperlink" Target="https://podminky.urs.cz/item/CS_URS_2021_02/121151125" TargetMode="External" /><Relationship Id="rId9" Type="http://schemas.openxmlformats.org/officeDocument/2006/relationships/hyperlink" Target="https://podminky.urs.cz/item/CS_URS_2021_02/122251105" TargetMode="External" /><Relationship Id="rId10" Type="http://schemas.openxmlformats.org/officeDocument/2006/relationships/hyperlink" Target="https://podminky.urs.cz/item/CS_URS_2021_02/122251404" TargetMode="External" /><Relationship Id="rId11" Type="http://schemas.openxmlformats.org/officeDocument/2006/relationships/hyperlink" Target="https://podminky.urs.cz/item/CS_URS_2021_02/162201411" TargetMode="External" /><Relationship Id="rId12" Type="http://schemas.openxmlformats.org/officeDocument/2006/relationships/hyperlink" Target="https://podminky.urs.cz/item/CS_URS_2021_02/162201421" TargetMode="External" /><Relationship Id="rId13" Type="http://schemas.openxmlformats.org/officeDocument/2006/relationships/hyperlink" Target="https://podminky.urs.cz/item/CS_URS_2021_02/162251102" TargetMode="External" /><Relationship Id="rId14" Type="http://schemas.openxmlformats.org/officeDocument/2006/relationships/hyperlink" Target="https://podminky.urs.cz/item/CS_URS_2021_02/162301951" TargetMode="External" /><Relationship Id="rId15" Type="http://schemas.openxmlformats.org/officeDocument/2006/relationships/hyperlink" Target="https://podminky.urs.cz/item/CS_URS_2021_02/162301971" TargetMode="External" /><Relationship Id="rId16" Type="http://schemas.openxmlformats.org/officeDocument/2006/relationships/hyperlink" Target="https://podminky.urs.cz/item/CS_URS_2021_02/162751117" TargetMode="External" /><Relationship Id="rId17" Type="http://schemas.openxmlformats.org/officeDocument/2006/relationships/hyperlink" Target="https://podminky.urs.cz/item/CS_URS_2021_02/162751119" TargetMode="External" /><Relationship Id="rId18" Type="http://schemas.openxmlformats.org/officeDocument/2006/relationships/hyperlink" Target="https://podminky.urs.cz/item/CS_URS_2021_02/167151101" TargetMode="External" /><Relationship Id="rId19" Type="http://schemas.openxmlformats.org/officeDocument/2006/relationships/hyperlink" Target="https://podminky.urs.cz/item/CS_URS_2021_02/171201231" TargetMode="External" /><Relationship Id="rId20" Type="http://schemas.openxmlformats.org/officeDocument/2006/relationships/hyperlink" Target="https://podminky.urs.cz/item/CS_URS_2021_02/171251201" TargetMode="External" /><Relationship Id="rId21" Type="http://schemas.openxmlformats.org/officeDocument/2006/relationships/hyperlink" Target="https://podminky.urs.cz/item/CS_URS_2021_02/172153103" TargetMode="External" /><Relationship Id="rId22" Type="http://schemas.openxmlformats.org/officeDocument/2006/relationships/hyperlink" Target="https://podminky.urs.cz/item/CS_URS_2021_02/174151101" TargetMode="External" /><Relationship Id="rId23" Type="http://schemas.openxmlformats.org/officeDocument/2006/relationships/hyperlink" Target="https://podminky.urs.cz/item/CS_URS_2021_02/174251201" TargetMode="External" /><Relationship Id="rId24" Type="http://schemas.openxmlformats.org/officeDocument/2006/relationships/hyperlink" Target="https://podminky.urs.cz/item/CS_URS_2021_02/181351003" TargetMode="External" /><Relationship Id="rId25" Type="http://schemas.openxmlformats.org/officeDocument/2006/relationships/hyperlink" Target="https://podminky.urs.cz/item/CS_URS_2021_02/181351115" TargetMode="External" /><Relationship Id="rId26" Type="http://schemas.openxmlformats.org/officeDocument/2006/relationships/hyperlink" Target="https://podminky.urs.cz/item/CS_URS_2021_02/181411123" TargetMode="External" /><Relationship Id="rId27" Type="http://schemas.openxmlformats.org/officeDocument/2006/relationships/hyperlink" Target="https://podminky.urs.cz/item/CS_URS_2021_02/181951111" TargetMode="External" /><Relationship Id="rId28" Type="http://schemas.openxmlformats.org/officeDocument/2006/relationships/hyperlink" Target="https://podminky.urs.cz/item/CS_URS_2021_02/182151111" TargetMode="External" /><Relationship Id="rId29" Type="http://schemas.openxmlformats.org/officeDocument/2006/relationships/hyperlink" Target="https://podminky.urs.cz/item/CS_URS_2021_02/182351123" TargetMode="External" /><Relationship Id="rId30" Type="http://schemas.openxmlformats.org/officeDocument/2006/relationships/hyperlink" Target="https://podminky.urs.cz/item/CS_URS_2021_02/185804312" TargetMode="External" /><Relationship Id="rId31" Type="http://schemas.openxmlformats.org/officeDocument/2006/relationships/hyperlink" Target="https://podminky.urs.cz/item/CS_URS_2021_02/185851121" TargetMode="External" /><Relationship Id="rId32" Type="http://schemas.openxmlformats.org/officeDocument/2006/relationships/hyperlink" Target="https://podminky.urs.cz/item/CS_URS_2021_02/185851129" TargetMode="External" /><Relationship Id="rId33" Type="http://schemas.openxmlformats.org/officeDocument/2006/relationships/hyperlink" Target="https://podminky.urs.cz/item/CS_URS_2021_02/998332011" TargetMode="External" /><Relationship Id="rId34"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7</v>
      </c>
    </row>
    <row r="4" s="1" customFormat="1" ht="24.96" customHeight="1">
      <c r="B4" s="22"/>
      <c r="C4" s="23"/>
      <c r="D4" s="24" t="s">
        <v>8</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9</v>
      </c>
      <c r="BE4" s="26" t="s">
        <v>10</v>
      </c>
      <c r="BS4" s="18" t="s">
        <v>11</v>
      </c>
    </row>
    <row r="5" s="1" customFormat="1" ht="12" customHeight="1">
      <c r="B5" s="22"/>
      <c r="C5" s="23"/>
      <c r="D5" s="27" t="s">
        <v>12</v>
      </c>
      <c r="E5" s="23"/>
      <c r="F5" s="23"/>
      <c r="G5" s="23"/>
      <c r="H5" s="23"/>
      <c r="I5" s="23"/>
      <c r="J5" s="23"/>
      <c r="K5" s="28" t="s">
        <v>13</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14</v>
      </c>
      <c r="BS5" s="18" t="s">
        <v>6</v>
      </c>
    </row>
    <row r="6" s="1" customFormat="1" ht="36.96" customHeight="1">
      <c r="B6" s="22"/>
      <c r="C6" s="23"/>
      <c r="D6" s="30" t="s">
        <v>15</v>
      </c>
      <c r="E6" s="23"/>
      <c r="F6" s="23"/>
      <c r="G6" s="23"/>
      <c r="H6" s="23"/>
      <c r="I6" s="23"/>
      <c r="J6" s="23"/>
      <c r="K6" s="31" t="s">
        <v>16</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17</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18</v>
      </c>
      <c r="AL7" s="23"/>
      <c r="AM7" s="23"/>
      <c r="AN7" s="28" t="s">
        <v>19</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29.28" customHeight="1">
      <c r="B9" s="22"/>
      <c r="C9" s="23"/>
      <c r="D9" s="27" t="s">
        <v>24</v>
      </c>
      <c r="E9" s="23"/>
      <c r="F9" s="23"/>
      <c r="G9" s="23"/>
      <c r="H9" s="23"/>
      <c r="I9" s="23"/>
      <c r="J9" s="23"/>
      <c r="K9" s="35" t="s">
        <v>25</v>
      </c>
      <c r="L9" s="23"/>
      <c r="M9" s="23"/>
      <c r="N9" s="23"/>
      <c r="O9" s="23"/>
      <c r="P9" s="23"/>
      <c r="Q9" s="23"/>
      <c r="R9" s="23"/>
      <c r="S9" s="23"/>
      <c r="T9" s="23"/>
      <c r="U9" s="23"/>
      <c r="V9" s="23"/>
      <c r="W9" s="23"/>
      <c r="X9" s="23"/>
      <c r="Y9" s="23"/>
      <c r="Z9" s="23"/>
      <c r="AA9" s="23"/>
      <c r="AB9" s="23"/>
      <c r="AC9" s="23"/>
      <c r="AD9" s="23"/>
      <c r="AE9" s="23"/>
      <c r="AF9" s="23"/>
      <c r="AG9" s="23"/>
      <c r="AH9" s="23"/>
      <c r="AI9" s="23"/>
      <c r="AJ9" s="23"/>
      <c r="AK9" s="27" t="s">
        <v>26</v>
      </c>
      <c r="AL9" s="23"/>
      <c r="AM9" s="23"/>
      <c r="AN9" s="35" t="s">
        <v>27</v>
      </c>
      <c r="AO9" s="23"/>
      <c r="AP9" s="23"/>
      <c r="AQ9" s="23"/>
      <c r="AR9" s="21"/>
      <c r="BE9" s="32"/>
      <c r="BS9" s="18" t="s">
        <v>6</v>
      </c>
    </row>
    <row r="10" s="1" customFormat="1" ht="12" customHeight="1">
      <c r="B10" s="22"/>
      <c r="C10" s="23"/>
      <c r="D10" s="33" t="s">
        <v>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29</v>
      </c>
      <c r="AL10" s="23"/>
      <c r="AM10" s="23"/>
      <c r="AN10" s="28" t="s">
        <v>1</v>
      </c>
      <c r="AO10" s="23"/>
      <c r="AP10" s="23"/>
      <c r="AQ10" s="23"/>
      <c r="AR10" s="21"/>
      <c r="BE10" s="32"/>
      <c r="BS10" s="18" t="s">
        <v>6</v>
      </c>
    </row>
    <row r="11" s="1" customFormat="1" ht="18.48" customHeight="1">
      <c r="B11" s="22"/>
      <c r="C11" s="23"/>
      <c r="D11" s="23"/>
      <c r="E11" s="28" t="s">
        <v>30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31</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32</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29</v>
      </c>
      <c r="AL13" s="23"/>
      <c r="AM13" s="23"/>
      <c r="AN13" s="36" t="s">
        <v>33</v>
      </c>
      <c r="AO13" s="23"/>
      <c r="AP13" s="23"/>
      <c r="AQ13" s="23"/>
      <c r="AR13" s="21"/>
      <c r="BE13" s="32"/>
      <c r="BS13" s="18" t="s">
        <v>6</v>
      </c>
    </row>
    <row r="14">
      <c r="B14" s="22"/>
      <c r="C14" s="23"/>
      <c r="D14" s="23"/>
      <c r="E14" s="36" t="s">
        <v>33</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3" t="s">
        <v>31</v>
      </c>
      <c r="AL14" s="23"/>
      <c r="AM14" s="23"/>
      <c r="AN14" s="36" t="s">
        <v>33</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34</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29</v>
      </c>
      <c r="AL16" s="23"/>
      <c r="AM16" s="23"/>
      <c r="AN16" s="28" t="s">
        <v>1</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31</v>
      </c>
      <c r="AL17" s="23"/>
      <c r="AM17" s="23"/>
      <c r="AN17" s="28" t="s">
        <v>1</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29</v>
      </c>
      <c r="AL19" s="23"/>
      <c r="AM19" s="23"/>
      <c r="AN19" s="28" t="s">
        <v>1</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31</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8" t="s">
        <v>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3"/>
      <c r="AQ25" s="23"/>
      <c r="AR25" s="21"/>
      <c r="BE25" s="32"/>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2"/>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2"/>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2"/>
    </row>
    <row r="29" s="3" customFormat="1" ht="14.4" customHeight="1">
      <c r="A29" s="3"/>
      <c r="B29" s="48"/>
      <c r="C29" s="49"/>
      <c r="D29" s="33" t="s">
        <v>44</v>
      </c>
      <c r="E29" s="49"/>
      <c r="F29" s="33" t="s">
        <v>45</v>
      </c>
      <c r="G29" s="49"/>
      <c r="H29" s="49"/>
      <c r="I29" s="49"/>
      <c r="J29" s="49"/>
      <c r="K29" s="49"/>
      <c r="L29" s="50">
        <v>0.20000000000000001</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3" t="s">
        <v>46</v>
      </c>
      <c r="G30" s="49"/>
      <c r="H30" s="49"/>
      <c r="I30" s="49"/>
      <c r="J30" s="49"/>
      <c r="K30" s="49"/>
      <c r="L30" s="50">
        <v>0.20000000000000001</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3" t="s">
        <v>47</v>
      </c>
      <c r="G31" s="49"/>
      <c r="H31" s="49"/>
      <c r="I31" s="49"/>
      <c r="J31" s="49"/>
      <c r="K31" s="49"/>
      <c r="L31" s="50">
        <v>0.20000000000000001</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3" t="s">
        <v>48</v>
      </c>
      <c r="G32" s="49"/>
      <c r="H32" s="49"/>
      <c r="I32" s="49"/>
      <c r="J32" s="49"/>
      <c r="K32" s="49"/>
      <c r="L32" s="50">
        <v>0.20000000000000001</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3" t="s">
        <v>49</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2"/>
    </row>
    <row r="35" s="2" customFormat="1" ht="25.92" customHeight="1">
      <c r="A35" s="40"/>
      <c r="B35" s="41"/>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1"/>
      <c r="C49" s="62"/>
      <c r="D49" s="63" t="s">
        <v>53</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54</v>
      </c>
      <c r="AI49" s="64"/>
      <c r="AJ49" s="64"/>
      <c r="AK49" s="64"/>
      <c r="AL49" s="64"/>
      <c r="AM49" s="64"/>
      <c r="AN49" s="64"/>
      <c r="AO49" s="64"/>
      <c r="AP49" s="62"/>
      <c r="AQ49" s="62"/>
      <c r="AR49" s="65"/>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40"/>
      <c r="B60" s="41"/>
      <c r="C60" s="42"/>
      <c r="D60" s="66" t="s">
        <v>55</v>
      </c>
      <c r="E60" s="44"/>
      <c r="F60" s="44"/>
      <c r="G60" s="44"/>
      <c r="H60" s="44"/>
      <c r="I60" s="44"/>
      <c r="J60" s="44"/>
      <c r="K60" s="44"/>
      <c r="L60" s="44"/>
      <c r="M60" s="44"/>
      <c r="N60" s="44"/>
      <c r="O60" s="44"/>
      <c r="P60" s="44"/>
      <c r="Q60" s="44"/>
      <c r="R60" s="44"/>
      <c r="S60" s="44"/>
      <c r="T60" s="44"/>
      <c r="U60" s="44"/>
      <c r="V60" s="66" t="s">
        <v>56</v>
      </c>
      <c r="W60" s="44"/>
      <c r="X60" s="44"/>
      <c r="Y60" s="44"/>
      <c r="Z60" s="44"/>
      <c r="AA60" s="44"/>
      <c r="AB60" s="44"/>
      <c r="AC60" s="44"/>
      <c r="AD60" s="44"/>
      <c r="AE60" s="44"/>
      <c r="AF60" s="44"/>
      <c r="AG60" s="44"/>
      <c r="AH60" s="66" t="s">
        <v>55</v>
      </c>
      <c r="AI60" s="44"/>
      <c r="AJ60" s="44"/>
      <c r="AK60" s="44"/>
      <c r="AL60" s="44"/>
      <c r="AM60" s="66" t="s">
        <v>56</v>
      </c>
      <c r="AN60" s="44"/>
      <c r="AO60" s="44"/>
      <c r="AP60" s="42"/>
      <c r="AQ60" s="42"/>
      <c r="AR60" s="46"/>
      <c r="BE60" s="40"/>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40"/>
      <c r="B64" s="41"/>
      <c r="C64" s="42"/>
      <c r="D64" s="63" t="s">
        <v>57</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58</v>
      </c>
      <c r="AI64" s="67"/>
      <c r="AJ64" s="67"/>
      <c r="AK64" s="67"/>
      <c r="AL64" s="67"/>
      <c r="AM64" s="67"/>
      <c r="AN64" s="67"/>
      <c r="AO64" s="67"/>
      <c r="AP64" s="42"/>
      <c r="AQ64" s="42"/>
      <c r="AR64" s="46"/>
      <c r="BE64" s="40"/>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40"/>
      <c r="B75" s="41"/>
      <c r="C75" s="42"/>
      <c r="D75" s="66" t="s">
        <v>55</v>
      </c>
      <c r="E75" s="44"/>
      <c r="F75" s="44"/>
      <c r="G75" s="44"/>
      <c r="H75" s="44"/>
      <c r="I75" s="44"/>
      <c r="J75" s="44"/>
      <c r="K75" s="44"/>
      <c r="L75" s="44"/>
      <c r="M75" s="44"/>
      <c r="N75" s="44"/>
      <c r="O75" s="44"/>
      <c r="P75" s="44"/>
      <c r="Q75" s="44"/>
      <c r="R75" s="44"/>
      <c r="S75" s="44"/>
      <c r="T75" s="44"/>
      <c r="U75" s="44"/>
      <c r="V75" s="66" t="s">
        <v>56</v>
      </c>
      <c r="W75" s="44"/>
      <c r="X75" s="44"/>
      <c r="Y75" s="44"/>
      <c r="Z75" s="44"/>
      <c r="AA75" s="44"/>
      <c r="AB75" s="44"/>
      <c r="AC75" s="44"/>
      <c r="AD75" s="44"/>
      <c r="AE75" s="44"/>
      <c r="AF75" s="44"/>
      <c r="AG75" s="44"/>
      <c r="AH75" s="66" t="s">
        <v>55</v>
      </c>
      <c r="AI75" s="44"/>
      <c r="AJ75" s="44"/>
      <c r="AK75" s="44"/>
      <c r="AL75" s="44"/>
      <c r="AM75" s="66" t="s">
        <v>56</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4" t="s">
        <v>59</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3" t="s">
        <v>12</v>
      </c>
      <c r="D84" s="73"/>
      <c r="E84" s="73"/>
      <c r="F84" s="73"/>
      <c r="G84" s="73"/>
      <c r="H84" s="73"/>
      <c r="I84" s="73"/>
      <c r="J84" s="73"/>
      <c r="K84" s="73"/>
      <c r="L84" s="73" t="str">
        <f>K5</f>
        <v>16-048</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15</v>
      </c>
      <c r="D85" s="77"/>
      <c r="E85" s="77"/>
      <c r="F85" s="77"/>
      <c r="G85" s="77"/>
      <c r="H85" s="77"/>
      <c r="I85" s="77"/>
      <c r="J85" s="77"/>
      <c r="K85" s="77"/>
      <c r="L85" s="78" t="str">
        <f>K6</f>
        <v>Ochranná hráz na Odře a Orlovské Stružce, Bohumín-Pudlov, stavba č. 5047_2021_soutez</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3" t="s">
        <v>20</v>
      </c>
      <c r="D87" s="42"/>
      <c r="E87" s="42"/>
      <c r="F87" s="42"/>
      <c r="G87" s="42"/>
      <c r="H87" s="42"/>
      <c r="I87" s="42"/>
      <c r="J87" s="42"/>
      <c r="K87" s="42"/>
      <c r="L87" s="80" t="str">
        <f>IF(K8="","",K8)</f>
        <v>Bohumín</v>
      </c>
      <c r="M87" s="42"/>
      <c r="N87" s="42"/>
      <c r="O87" s="42"/>
      <c r="P87" s="42"/>
      <c r="Q87" s="42"/>
      <c r="R87" s="42"/>
      <c r="S87" s="42"/>
      <c r="T87" s="42"/>
      <c r="U87" s="42"/>
      <c r="V87" s="42"/>
      <c r="W87" s="42"/>
      <c r="X87" s="42"/>
      <c r="Y87" s="42"/>
      <c r="Z87" s="42"/>
      <c r="AA87" s="42"/>
      <c r="AB87" s="42"/>
      <c r="AC87" s="42"/>
      <c r="AD87" s="42"/>
      <c r="AE87" s="42"/>
      <c r="AF87" s="42"/>
      <c r="AG87" s="42"/>
      <c r="AH87" s="42"/>
      <c r="AI87" s="33" t="s">
        <v>22</v>
      </c>
      <c r="AJ87" s="42"/>
      <c r="AK87" s="42"/>
      <c r="AL87" s="42"/>
      <c r="AM87" s="81" t="str">
        <f>IF(AN8= "","",AN8)</f>
        <v>30. 11. 2020</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3" t="s">
        <v>28</v>
      </c>
      <c r="D89" s="42"/>
      <c r="E89" s="42"/>
      <c r="F89" s="42"/>
      <c r="G89" s="42"/>
      <c r="H89" s="42"/>
      <c r="I89" s="42"/>
      <c r="J89" s="42"/>
      <c r="K89" s="42"/>
      <c r="L89" s="73" t="str">
        <f>IF(E11= "","",E11)</f>
        <v>Povodí Odry, s.p.</v>
      </c>
      <c r="M89" s="42"/>
      <c r="N89" s="42"/>
      <c r="O89" s="42"/>
      <c r="P89" s="42"/>
      <c r="Q89" s="42"/>
      <c r="R89" s="42"/>
      <c r="S89" s="42"/>
      <c r="T89" s="42"/>
      <c r="U89" s="42"/>
      <c r="V89" s="42"/>
      <c r="W89" s="42"/>
      <c r="X89" s="42"/>
      <c r="Y89" s="42"/>
      <c r="Z89" s="42"/>
      <c r="AA89" s="42"/>
      <c r="AB89" s="42"/>
      <c r="AC89" s="42"/>
      <c r="AD89" s="42"/>
      <c r="AE89" s="42"/>
      <c r="AF89" s="42"/>
      <c r="AG89" s="42"/>
      <c r="AH89" s="42"/>
      <c r="AI89" s="33" t="s">
        <v>34</v>
      </c>
      <c r="AJ89" s="42"/>
      <c r="AK89" s="42"/>
      <c r="AL89" s="42"/>
      <c r="AM89" s="82" t="str">
        <f>IF(E17="","",E17)</f>
        <v>Dopravoprojekt Brno a.s.</v>
      </c>
      <c r="AN89" s="73"/>
      <c r="AO89" s="73"/>
      <c r="AP89" s="73"/>
      <c r="AQ89" s="42"/>
      <c r="AR89" s="46"/>
      <c r="AS89" s="83" t="s">
        <v>60</v>
      </c>
      <c r="AT89" s="84"/>
      <c r="AU89" s="85"/>
      <c r="AV89" s="85"/>
      <c r="AW89" s="85"/>
      <c r="AX89" s="85"/>
      <c r="AY89" s="85"/>
      <c r="AZ89" s="85"/>
      <c r="BA89" s="85"/>
      <c r="BB89" s="85"/>
      <c r="BC89" s="85"/>
      <c r="BD89" s="86"/>
      <c r="BE89" s="40"/>
    </row>
    <row r="90" s="2" customFormat="1" ht="15.15" customHeight="1">
      <c r="A90" s="40"/>
      <c r="B90" s="41"/>
      <c r="C90" s="33" t="s">
        <v>32</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3" t="s">
        <v>37</v>
      </c>
      <c r="AJ90" s="42"/>
      <c r="AK90" s="42"/>
      <c r="AL90" s="42"/>
      <c r="AM90" s="82" t="str">
        <f>IF(E20="","",E20)</f>
        <v xml:space="preserve"> </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61</v>
      </c>
      <c r="D92" s="96"/>
      <c r="E92" s="96"/>
      <c r="F92" s="96"/>
      <c r="G92" s="96"/>
      <c r="H92" s="97"/>
      <c r="I92" s="98" t="s">
        <v>62</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63</v>
      </c>
      <c r="AH92" s="96"/>
      <c r="AI92" s="96"/>
      <c r="AJ92" s="96"/>
      <c r="AK92" s="96"/>
      <c r="AL92" s="96"/>
      <c r="AM92" s="96"/>
      <c r="AN92" s="98" t="s">
        <v>64</v>
      </c>
      <c r="AO92" s="96"/>
      <c r="AP92" s="100"/>
      <c r="AQ92" s="101" t="s">
        <v>65</v>
      </c>
      <c r="AR92" s="46"/>
      <c r="AS92" s="102" t="s">
        <v>66</v>
      </c>
      <c r="AT92" s="103" t="s">
        <v>67</v>
      </c>
      <c r="AU92" s="103" t="s">
        <v>68</v>
      </c>
      <c r="AV92" s="103" t="s">
        <v>69</v>
      </c>
      <c r="AW92" s="103" t="s">
        <v>70</v>
      </c>
      <c r="AX92" s="103" t="s">
        <v>71</v>
      </c>
      <c r="AY92" s="103" t="s">
        <v>72</v>
      </c>
      <c r="AZ92" s="103" t="s">
        <v>73</v>
      </c>
      <c r="BA92" s="103" t="s">
        <v>74</v>
      </c>
      <c r="BB92" s="103" t="s">
        <v>75</v>
      </c>
      <c r="BC92" s="103" t="s">
        <v>76</v>
      </c>
      <c r="BD92" s="104" t="s">
        <v>77</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78</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ROUND(AG95+AG96+AG102+AG108+AG110+AG113+AG114+AG120+AG122,2)</f>
        <v>0</v>
      </c>
      <c r="AH94" s="111"/>
      <c r="AI94" s="111"/>
      <c r="AJ94" s="111"/>
      <c r="AK94" s="111"/>
      <c r="AL94" s="111"/>
      <c r="AM94" s="111"/>
      <c r="AN94" s="112">
        <f>SUM(AG94,AT94)</f>
        <v>0</v>
      </c>
      <c r="AO94" s="112"/>
      <c r="AP94" s="112"/>
      <c r="AQ94" s="113" t="s">
        <v>1</v>
      </c>
      <c r="AR94" s="114"/>
      <c r="AS94" s="115">
        <f>ROUND(AS95+AS96+AS102+AS108+AS110+AS113+AS114+AS120+AS122,2)</f>
        <v>0</v>
      </c>
      <c r="AT94" s="116">
        <f>ROUND(SUM(AV94:AW94),2)</f>
        <v>0</v>
      </c>
      <c r="AU94" s="117">
        <f>ROUND(AU95+AU96+AU102+AU108+AU110+AU113+AU114+AU120+AU122,5)</f>
        <v>0</v>
      </c>
      <c r="AV94" s="116">
        <f>ROUND(AZ94*L29,2)</f>
        <v>0</v>
      </c>
      <c r="AW94" s="116">
        <f>ROUND(BA94*L30,2)</f>
        <v>0</v>
      </c>
      <c r="AX94" s="116">
        <f>ROUND(BB94*L29,2)</f>
        <v>0</v>
      </c>
      <c r="AY94" s="116">
        <f>ROUND(BC94*L30,2)</f>
        <v>0</v>
      </c>
      <c r="AZ94" s="116">
        <f>ROUND(AZ95+AZ96+AZ102+AZ108+AZ110+AZ113+AZ114+AZ120+AZ122,2)</f>
        <v>0</v>
      </c>
      <c r="BA94" s="116">
        <f>ROUND(BA95+BA96+BA102+BA108+BA110+BA113+BA114+BA120+BA122,2)</f>
        <v>0</v>
      </c>
      <c r="BB94" s="116">
        <f>ROUND(BB95+BB96+BB102+BB108+BB110+BB113+BB114+BB120+BB122,2)</f>
        <v>0</v>
      </c>
      <c r="BC94" s="116">
        <f>ROUND(BC95+BC96+BC102+BC108+BC110+BC113+BC114+BC120+BC122,2)</f>
        <v>0</v>
      </c>
      <c r="BD94" s="118">
        <f>ROUND(BD95+BD96+BD102+BD108+BD110+BD113+BD114+BD120+BD122,2)</f>
        <v>0</v>
      </c>
      <c r="BE94" s="6"/>
      <c r="BS94" s="119" t="s">
        <v>79</v>
      </c>
      <c r="BT94" s="119" t="s">
        <v>80</v>
      </c>
      <c r="BU94" s="120" t="s">
        <v>81</v>
      </c>
      <c r="BV94" s="119" t="s">
        <v>82</v>
      </c>
      <c r="BW94" s="119" t="s">
        <v>5</v>
      </c>
      <c r="BX94" s="119" t="s">
        <v>83</v>
      </c>
      <c r="CL94" s="119" t="s">
        <v>1</v>
      </c>
    </row>
    <row r="95" s="7" customFormat="1" ht="24.75" customHeight="1">
      <c r="A95" s="121" t="s">
        <v>84</v>
      </c>
      <c r="B95" s="122"/>
      <c r="C95" s="123"/>
      <c r="D95" s="124" t="s">
        <v>85</v>
      </c>
      <c r="E95" s="124"/>
      <c r="F95" s="124"/>
      <c r="G95" s="124"/>
      <c r="H95" s="124"/>
      <c r="I95" s="125"/>
      <c r="J95" s="124" t="s">
        <v>86</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'SSO 00 - VEDLEJŠÍ ROZPOČT...'!J30</f>
        <v>0</v>
      </c>
      <c r="AH95" s="125"/>
      <c r="AI95" s="125"/>
      <c r="AJ95" s="125"/>
      <c r="AK95" s="125"/>
      <c r="AL95" s="125"/>
      <c r="AM95" s="125"/>
      <c r="AN95" s="126">
        <f>SUM(AG95,AT95)</f>
        <v>0</v>
      </c>
      <c r="AO95" s="125"/>
      <c r="AP95" s="125"/>
      <c r="AQ95" s="127" t="s">
        <v>87</v>
      </c>
      <c r="AR95" s="128"/>
      <c r="AS95" s="129">
        <v>0</v>
      </c>
      <c r="AT95" s="130">
        <f>ROUND(SUM(AV95:AW95),2)</f>
        <v>0</v>
      </c>
      <c r="AU95" s="131">
        <f>'SSO 00 - VEDLEJŠÍ ROZPOČT...'!P125</f>
        <v>0</v>
      </c>
      <c r="AV95" s="130">
        <f>'SSO 00 - VEDLEJŠÍ ROZPOČT...'!J33</f>
        <v>0</v>
      </c>
      <c r="AW95" s="130">
        <f>'SSO 00 - VEDLEJŠÍ ROZPOČT...'!J34</f>
        <v>0</v>
      </c>
      <c r="AX95" s="130">
        <f>'SSO 00 - VEDLEJŠÍ ROZPOČT...'!J35</f>
        <v>0</v>
      </c>
      <c r="AY95" s="130">
        <f>'SSO 00 - VEDLEJŠÍ ROZPOČT...'!J36</f>
        <v>0</v>
      </c>
      <c r="AZ95" s="130">
        <f>'SSO 00 - VEDLEJŠÍ ROZPOČT...'!F33</f>
        <v>0</v>
      </c>
      <c r="BA95" s="130">
        <f>'SSO 00 - VEDLEJŠÍ ROZPOČT...'!F34</f>
        <v>0</v>
      </c>
      <c r="BB95" s="130">
        <f>'SSO 00 - VEDLEJŠÍ ROZPOČT...'!F35</f>
        <v>0</v>
      </c>
      <c r="BC95" s="130">
        <f>'SSO 00 - VEDLEJŠÍ ROZPOČT...'!F36</f>
        <v>0</v>
      </c>
      <c r="BD95" s="132">
        <f>'SSO 00 - VEDLEJŠÍ ROZPOČT...'!F37</f>
        <v>0</v>
      </c>
      <c r="BE95" s="7"/>
      <c r="BT95" s="133" t="s">
        <v>88</v>
      </c>
      <c r="BV95" s="133" t="s">
        <v>82</v>
      </c>
      <c r="BW95" s="133" t="s">
        <v>89</v>
      </c>
      <c r="BX95" s="133" t="s">
        <v>5</v>
      </c>
      <c r="CL95" s="133" t="s">
        <v>1</v>
      </c>
      <c r="CM95" s="133" t="s">
        <v>19</v>
      </c>
    </row>
    <row r="96" s="7" customFormat="1" ht="24.75" customHeight="1">
      <c r="A96" s="7"/>
      <c r="B96" s="122"/>
      <c r="C96" s="123"/>
      <c r="D96" s="124" t="s">
        <v>90</v>
      </c>
      <c r="E96" s="124"/>
      <c r="F96" s="124"/>
      <c r="G96" s="124"/>
      <c r="H96" s="124"/>
      <c r="I96" s="125"/>
      <c r="J96" s="124" t="s">
        <v>91</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34">
        <f>ROUND(SUM(AG97:AG101),2)</f>
        <v>0</v>
      </c>
      <c r="AH96" s="125"/>
      <c r="AI96" s="125"/>
      <c r="AJ96" s="125"/>
      <c r="AK96" s="125"/>
      <c r="AL96" s="125"/>
      <c r="AM96" s="125"/>
      <c r="AN96" s="126">
        <f>SUM(AG96,AT96)</f>
        <v>0</v>
      </c>
      <c r="AO96" s="125"/>
      <c r="AP96" s="125"/>
      <c r="AQ96" s="127" t="s">
        <v>87</v>
      </c>
      <c r="AR96" s="128"/>
      <c r="AS96" s="129">
        <f>ROUND(SUM(AS97:AS101),2)</f>
        <v>0</v>
      </c>
      <c r="AT96" s="130">
        <f>ROUND(SUM(AV96:AW96),2)</f>
        <v>0</v>
      </c>
      <c r="AU96" s="131">
        <f>ROUND(SUM(AU97:AU101),5)</f>
        <v>0</v>
      </c>
      <c r="AV96" s="130">
        <f>ROUND(AZ96*L29,2)</f>
        <v>0</v>
      </c>
      <c r="AW96" s="130">
        <f>ROUND(BA96*L30,2)</f>
        <v>0</v>
      </c>
      <c r="AX96" s="130">
        <f>ROUND(BB96*L29,2)</f>
        <v>0</v>
      </c>
      <c r="AY96" s="130">
        <f>ROUND(BC96*L30,2)</f>
        <v>0</v>
      </c>
      <c r="AZ96" s="130">
        <f>ROUND(SUM(AZ97:AZ101),2)</f>
        <v>0</v>
      </c>
      <c r="BA96" s="130">
        <f>ROUND(SUM(BA97:BA101),2)</f>
        <v>0</v>
      </c>
      <c r="BB96" s="130">
        <f>ROUND(SUM(BB97:BB101),2)</f>
        <v>0</v>
      </c>
      <c r="BC96" s="130">
        <f>ROUND(SUM(BC97:BC101),2)</f>
        <v>0</v>
      </c>
      <c r="BD96" s="132">
        <f>ROUND(SUM(BD97:BD101),2)</f>
        <v>0</v>
      </c>
      <c r="BE96" s="7"/>
      <c r="BS96" s="133" t="s">
        <v>79</v>
      </c>
      <c r="BT96" s="133" t="s">
        <v>88</v>
      </c>
      <c r="BU96" s="133" t="s">
        <v>81</v>
      </c>
      <c r="BV96" s="133" t="s">
        <v>82</v>
      </c>
      <c r="BW96" s="133" t="s">
        <v>92</v>
      </c>
      <c r="BX96" s="133" t="s">
        <v>5</v>
      </c>
      <c r="CL96" s="133" t="s">
        <v>1</v>
      </c>
      <c r="CM96" s="133" t="s">
        <v>80</v>
      </c>
    </row>
    <row r="97" s="4" customFormat="1" ht="16.5" customHeight="1">
      <c r="A97" s="121" t="s">
        <v>84</v>
      </c>
      <c r="B97" s="72"/>
      <c r="C97" s="135"/>
      <c r="D97" s="135"/>
      <c r="E97" s="136" t="s">
        <v>93</v>
      </c>
      <c r="F97" s="136"/>
      <c r="G97" s="136"/>
      <c r="H97" s="136"/>
      <c r="I97" s="136"/>
      <c r="J97" s="135"/>
      <c r="K97" s="136" t="s">
        <v>94</v>
      </c>
      <c r="L97" s="136"/>
      <c r="M97" s="136"/>
      <c r="N97" s="136"/>
      <c r="O97" s="136"/>
      <c r="P97" s="136"/>
      <c r="Q97" s="136"/>
      <c r="R97" s="136"/>
      <c r="S97" s="136"/>
      <c r="T97" s="136"/>
      <c r="U97" s="136"/>
      <c r="V97" s="136"/>
      <c r="W97" s="136"/>
      <c r="X97" s="136"/>
      <c r="Y97" s="136"/>
      <c r="Z97" s="136"/>
      <c r="AA97" s="136"/>
      <c r="AB97" s="136"/>
      <c r="AC97" s="136"/>
      <c r="AD97" s="136"/>
      <c r="AE97" s="136"/>
      <c r="AF97" s="136"/>
      <c r="AG97" s="137">
        <f>'SO-01.01 - Ochranná hráz'!J32</f>
        <v>0</v>
      </c>
      <c r="AH97" s="135"/>
      <c r="AI97" s="135"/>
      <c r="AJ97" s="135"/>
      <c r="AK97" s="135"/>
      <c r="AL97" s="135"/>
      <c r="AM97" s="135"/>
      <c r="AN97" s="137">
        <f>SUM(AG97,AT97)</f>
        <v>0</v>
      </c>
      <c r="AO97" s="135"/>
      <c r="AP97" s="135"/>
      <c r="AQ97" s="138" t="s">
        <v>95</v>
      </c>
      <c r="AR97" s="74"/>
      <c r="AS97" s="139">
        <v>0</v>
      </c>
      <c r="AT97" s="140">
        <f>ROUND(SUM(AV97:AW97),2)</f>
        <v>0</v>
      </c>
      <c r="AU97" s="141">
        <f>'SO-01.01 - Ochranná hráz'!P130</f>
        <v>0</v>
      </c>
      <c r="AV97" s="140">
        <f>'SO-01.01 - Ochranná hráz'!J35</f>
        <v>0</v>
      </c>
      <c r="AW97" s="140">
        <f>'SO-01.01 - Ochranná hráz'!J36</f>
        <v>0</v>
      </c>
      <c r="AX97" s="140">
        <f>'SO-01.01 - Ochranná hráz'!J37</f>
        <v>0</v>
      </c>
      <c r="AY97" s="140">
        <f>'SO-01.01 - Ochranná hráz'!J38</f>
        <v>0</v>
      </c>
      <c r="AZ97" s="140">
        <f>'SO-01.01 - Ochranná hráz'!F35</f>
        <v>0</v>
      </c>
      <c r="BA97" s="140">
        <f>'SO-01.01 - Ochranná hráz'!F36</f>
        <v>0</v>
      </c>
      <c r="BB97" s="140">
        <f>'SO-01.01 - Ochranná hráz'!F37</f>
        <v>0</v>
      </c>
      <c r="BC97" s="140">
        <f>'SO-01.01 - Ochranná hráz'!F38</f>
        <v>0</v>
      </c>
      <c r="BD97" s="142">
        <f>'SO-01.01 - Ochranná hráz'!F39</f>
        <v>0</v>
      </c>
      <c r="BE97" s="4"/>
      <c r="BT97" s="143" t="s">
        <v>19</v>
      </c>
      <c r="BV97" s="143" t="s">
        <v>82</v>
      </c>
      <c r="BW97" s="143" t="s">
        <v>96</v>
      </c>
      <c r="BX97" s="143" t="s">
        <v>92</v>
      </c>
      <c r="CL97" s="143" t="s">
        <v>1</v>
      </c>
    </row>
    <row r="98" s="4" customFormat="1" ht="16.5" customHeight="1">
      <c r="A98" s="121" t="s">
        <v>84</v>
      </c>
      <c r="B98" s="72"/>
      <c r="C98" s="135"/>
      <c r="D98" s="135"/>
      <c r="E98" s="136" t="s">
        <v>97</v>
      </c>
      <c r="F98" s="136"/>
      <c r="G98" s="136"/>
      <c r="H98" s="136"/>
      <c r="I98" s="136"/>
      <c r="J98" s="135"/>
      <c r="K98" s="136" t="s">
        <v>98</v>
      </c>
      <c r="L98" s="136"/>
      <c r="M98" s="136"/>
      <c r="N98" s="136"/>
      <c r="O98" s="136"/>
      <c r="P98" s="136"/>
      <c r="Q98" s="136"/>
      <c r="R98" s="136"/>
      <c r="S98" s="136"/>
      <c r="T98" s="136"/>
      <c r="U98" s="136"/>
      <c r="V98" s="136"/>
      <c r="W98" s="136"/>
      <c r="X98" s="136"/>
      <c r="Y98" s="136"/>
      <c r="Z98" s="136"/>
      <c r="AA98" s="136"/>
      <c r="AB98" s="136"/>
      <c r="AC98" s="136"/>
      <c r="AD98" s="136"/>
      <c r="AE98" s="136"/>
      <c r="AF98" s="136"/>
      <c r="AG98" s="137">
        <f>'SO-01.02 - Křížení s míst...'!J32</f>
        <v>0</v>
      </c>
      <c r="AH98" s="135"/>
      <c r="AI98" s="135"/>
      <c r="AJ98" s="135"/>
      <c r="AK98" s="135"/>
      <c r="AL98" s="135"/>
      <c r="AM98" s="135"/>
      <c r="AN98" s="137">
        <f>SUM(AG98,AT98)</f>
        <v>0</v>
      </c>
      <c r="AO98" s="135"/>
      <c r="AP98" s="135"/>
      <c r="AQ98" s="138" t="s">
        <v>95</v>
      </c>
      <c r="AR98" s="74"/>
      <c r="AS98" s="139">
        <v>0</v>
      </c>
      <c r="AT98" s="140">
        <f>ROUND(SUM(AV98:AW98),2)</f>
        <v>0</v>
      </c>
      <c r="AU98" s="141">
        <f>'SO-01.02 - Křížení s míst...'!P127</f>
        <v>0</v>
      </c>
      <c r="AV98" s="140">
        <f>'SO-01.02 - Křížení s míst...'!J35</f>
        <v>0</v>
      </c>
      <c r="AW98" s="140">
        <f>'SO-01.02 - Křížení s míst...'!J36</f>
        <v>0</v>
      </c>
      <c r="AX98" s="140">
        <f>'SO-01.02 - Křížení s míst...'!J37</f>
        <v>0</v>
      </c>
      <c r="AY98" s="140">
        <f>'SO-01.02 - Křížení s míst...'!J38</f>
        <v>0</v>
      </c>
      <c r="AZ98" s="140">
        <f>'SO-01.02 - Křížení s míst...'!F35</f>
        <v>0</v>
      </c>
      <c r="BA98" s="140">
        <f>'SO-01.02 - Křížení s míst...'!F36</f>
        <v>0</v>
      </c>
      <c r="BB98" s="140">
        <f>'SO-01.02 - Křížení s míst...'!F37</f>
        <v>0</v>
      </c>
      <c r="BC98" s="140">
        <f>'SO-01.02 - Křížení s míst...'!F38</f>
        <v>0</v>
      </c>
      <c r="BD98" s="142">
        <f>'SO-01.02 - Křížení s míst...'!F39</f>
        <v>0</v>
      </c>
      <c r="BE98" s="4"/>
      <c r="BT98" s="143" t="s">
        <v>19</v>
      </c>
      <c r="BV98" s="143" t="s">
        <v>82</v>
      </c>
      <c r="BW98" s="143" t="s">
        <v>99</v>
      </c>
      <c r="BX98" s="143" t="s">
        <v>92</v>
      </c>
      <c r="CL98" s="143" t="s">
        <v>100</v>
      </c>
    </row>
    <row r="99" s="4" customFormat="1" ht="23.25" customHeight="1">
      <c r="A99" s="121" t="s">
        <v>84</v>
      </c>
      <c r="B99" s="72"/>
      <c r="C99" s="135"/>
      <c r="D99" s="135"/>
      <c r="E99" s="136" t="s">
        <v>101</v>
      </c>
      <c r="F99" s="136"/>
      <c r="G99" s="136"/>
      <c r="H99" s="136"/>
      <c r="I99" s="136"/>
      <c r="J99" s="135"/>
      <c r="K99" s="136" t="s">
        <v>102</v>
      </c>
      <c r="L99" s="136"/>
      <c r="M99" s="136"/>
      <c r="N99" s="136"/>
      <c r="O99" s="136"/>
      <c r="P99" s="136"/>
      <c r="Q99" s="136"/>
      <c r="R99" s="136"/>
      <c r="S99" s="136"/>
      <c r="T99" s="136"/>
      <c r="U99" s="136"/>
      <c r="V99" s="136"/>
      <c r="W99" s="136"/>
      <c r="X99" s="136"/>
      <c r="Y99" s="136"/>
      <c r="Z99" s="136"/>
      <c r="AA99" s="136"/>
      <c r="AB99" s="136"/>
      <c r="AC99" s="136"/>
      <c r="AD99" s="136"/>
      <c r="AE99" s="136"/>
      <c r="AF99" s="136"/>
      <c r="AG99" s="137">
        <f>'SO-01.03 - Křížení s míst...'!J32</f>
        <v>0</v>
      </c>
      <c r="AH99" s="135"/>
      <c r="AI99" s="135"/>
      <c r="AJ99" s="135"/>
      <c r="AK99" s="135"/>
      <c r="AL99" s="135"/>
      <c r="AM99" s="135"/>
      <c r="AN99" s="137">
        <f>SUM(AG99,AT99)</f>
        <v>0</v>
      </c>
      <c r="AO99" s="135"/>
      <c r="AP99" s="135"/>
      <c r="AQ99" s="138" t="s">
        <v>95</v>
      </c>
      <c r="AR99" s="74"/>
      <c r="AS99" s="139">
        <v>0</v>
      </c>
      <c r="AT99" s="140">
        <f>ROUND(SUM(AV99:AW99),2)</f>
        <v>0</v>
      </c>
      <c r="AU99" s="141">
        <f>'SO-01.03 - Křížení s míst...'!P127</f>
        <v>0</v>
      </c>
      <c r="AV99" s="140">
        <f>'SO-01.03 - Křížení s míst...'!J35</f>
        <v>0</v>
      </c>
      <c r="AW99" s="140">
        <f>'SO-01.03 - Křížení s míst...'!J36</f>
        <v>0</v>
      </c>
      <c r="AX99" s="140">
        <f>'SO-01.03 - Křížení s míst...'!J37</f>
        <v>0</v>
      </c>
      <c r="AY99" s="140">
        <f>'SO-01.03 - Křížení s míst...'!J38</f>
        <v>0</v>
      </c>
      <c r="AZ99" s="140">
        <f>'SO-01.03 - Křížení s míst...'!F35</f>
        <v>0</v>
      </c>
      <c r="BA99" s="140">
        <f>'SO-01.03 - Křížení s míst...'!F36</f>
        <v>0</v>
      </c>
      <c r="BB99" s="140">
        <f>'SO-01.03 - Křížení s míst...'!F37</f>
        <v>0</v>
      </c>
      <c r="BC99" s="140">
        <f>'SO-01.03 - Křížení s míst...'!F38</f>
        <v>0</v>
      </c>
      <c r="BD99" s="142">
        <f>'SO-01.03 - Křížení s míst...'!F39</f>
        <v>0</v>
      </c>
      <c r="BE99" s="4"/>
      <c r="BT99" s="143" t="s">
        <v>19</v>
      </c>
      <c r="BV99" s="143" t="s">
        <v>82</v>
      </c>
      <c r="BW99" s="143" t="s">
        <v>103</v>
      </c>
      <c r="BX99" s="143" t="s">
        <v>92</v>
      </c>
      <c r="CL99" s="143" t="s">
        <v>100</v>
      </c>
    </row>
    <row r="100" s="4" customFormat="1" ht="16.5" customHeight="1">
      <c r="A100" s="121" t="s">
        <v>84</v>
      </c>
      <c r="B100" s="72"/>
      <c r="C100" s="135"/>
      <c r="D100" s="135"/>
      <c r="E100" s="136" t="s">
        <v>104</v>
      </c>
      <c r="F100" s="136"/>
      <c r="G100" s="136"/>
      <c r="H100" s="136"/>
      <c r="I100" s="136"/>
      <c r="J100" s="135"/>
      <c r="K100" s="136" t="s">
        <v>105</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'SO-01.04 - Hrázová propus...'!J32</f>
        <v>0</v>
      </c>
      <c r="AH100" s="135"/>
      <c r="AI100" s="135"/>
      <c r="AJ100" s="135"/>
      <c r="AK100" s="135"/>
      <c r="AL100" s="135"/>
      <c r="AM100" s="135"/>
      <c r="AN100" s="137">
        <f>SUM(AG100,AT100)</f>
        <v>0</v>
      </c>
      <c r="AO100" s="135"/>
      <c r="AP100" s="135"/>
      <c r="AQ100" s="138" t="s">
        <v>95</v>
      </c>
      <c r="AR100" s="74"/>
      <c r="AS100" s="139">
        <v>0</v>
      </c>
      <c r="AT100" s="140">
        <f>ROUND(SUM(AV100:AW100),2)</f>
        <v>0</v>
      </c>
      <c r="AU100" s="141">
        <f>'SO-01.04 - Hrázová propus...'!P131</f>
        <v>0</v>
      </c>
      <c r="AV100" s="140">
        <f>'SO-01.04 - Hrázová propus...'!J35</f>
        <v>0</v>
      </c>
      <c r="AW100" s="140">
        <f>'SO-01.04 - Hrázová propus...'!J36</f>
        <v>0</v>
      </c>
      <c r="AX100" s="140">
        <f>'SO-01.04 - Hrázová propus...'!J37</f>
        <v>0</v>
      </c>
      <c r="AY100" s="140">
        <f>'SO-01.04 - Hrázová propus...'!J38</f>
        <v>0</v>
      </c>
      <c r="AZ100" s="140">
        <f>'SO-01.04 - Hrázová propus...'!F35</f>
        <v>0</v>
      </c>
      <c r="BA100" s="140">
        <f>'SO-01.04 - Hrázová propus...'!F36</f>
        <v>0</v>
      </c>
      <c r="BB100" s="140">
        <f>'SO-01.04 - Hrázová propus...'!F37</f>
        <v>0</v>
      </c>
      <c r="BC100" s="140">
        <f>'SO-01.04 - Hrázová propus...'!F38</f>
        <v>0</v>
      </c>
      <c r="BD100" s="142">
        <f>'SO-01.04 - Hrázová propus...'!F39</f>
        <v>0</v>
      </c>
      <c r="BE100" s="4"/>
      <c r="BT100" s="143" t="s">
        <v>19</v>
      </c>
      <c r="BV100" s="143" t="s">
        <v>82</v>
      </c>
      <c r="BW100" s="143" t="s">
        <v>106</v>
      </c>
      <c r="BX100" s="143" t="s">
        <v>92</v>
      </c>
      <c r="CL100" s="143" t="s">
        <v>1</v>
      </c>
    </row>
    <row r="101" s="4" customFormat="1" ht="16.5" customHeight="1">
      <c r="A101" s="121" t="s">
        <v>84</v>
      </c>
      <c r="B101" s="72"/>
      <c r="C101" s="135"/>
      <c r="D101" s="135"/>
      <c r="E101" s="136" t="s">
        <v>107</v>
      </c>
      <c r="F101" s="136"/>
      <c r="G101" s="136"/>
      <c r="H101" s="136"/>
      <c r="I101" s="136"/>
      <c r="J101" s="135"/>
      <c r="K101" s="136" t="s">
        <v>108</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'SO-01.05 - Odpadní koryto'!J32</f>
        <v>0</v>
      </c>
      <c r="AH101" s="135"/>
      <c r="AI101" s="135"/>
      <c r="AJ101" s="135"/>
      <c r="AK101" s="135"/>
      <c r="AL101" s="135"/>
      <c r="AM101" s="135"/>
      <c r="AN101" s="137">
        <f>SUM(AG101,AT101)</f>
        <v>0</v>
      </c>
      <c r="AO101" s="135"/>
      <c r="AP101" s="135"/>
      <c r="AQ101" s="138" t="s">
        <v>95</v>
      </c>
      <c r="AR101" s="74"/>
      <c r="AS101" s="139">
        <v>0</v>
      </c>
      <c r="AT101" s="140">
        <f>ROUND(SUM(AV101:AW101),2)</f>
        <v>0</v>
      </c>
      <c r="AU101" s="141">
        <f>'SO-01.05 - Odpadní koryto'!P127</f>
        <v>0</v>
      </c>
      <c r="AV101" s="140">
        <f>'SO-01.05 - Odpadní koryto'!J35</f>
        <v>0</v>
      </c>
      <c r="AW101" s="140">
        <f>'SO-01.05 - Odpadní koryto'!J36</f>
        <v>0</v>
      </c>
      <c r="AX101" s="140">
        <f>'SO-01.05 - Odpadní koryto'!J37</f>
        <v>0</v>
      </c>
      <c r="AY101" s="140">
        <f>'SO-01.05 - Odpadní koryto'!J38</f>
        <v>0</v>
      </c>
      <c r="AZ101" s="140">
        <f>'SO-01.05 - Odpadní koryto'!F35</f>
        <v>0</v>
      </c>
      <c r="BA101" s="140">
        <f>'SO-01.05 - Odpadní koryto'!F36</f>
        <v>0</v>
      </c>
      <c r="BB101" s="140">
        <f>'SO-01.05 - Odpadní koryto'!F37</f>
        <v>0</v>
      </c>
      <c r="BC101" s="140">
        <f>'SO-01.05 - Odpadní koryto'!F38</f>
        <v>0</v>
      </c>
      <c r="BD101" s="142">
        <f>'SO-01.05 - Odpadní koryto'!F39</f>
        <v>0</v>
      </c>
      <c r="BE101" s="4"/>
      <c r="BT101" s="143" t="s">
        <v>19</v>
      </c>
      <c r="BV101" s="143" t="s">
        <v>82</v>
      </c>
      <c r="BW101" s="143" t="s">
        <v>109</v>
      </c>
      <c r="BX101" s="143" t="s">
        <v>92</v>
      </c>
      <c r="CL101" s="143" t="s">
        <v>1</v>
      </c>
    </row>
    <row r="102" s="7" customFormat="1" ht="24.75" customHeight="1">
      <c r="A102" s="7"/>
      <c r="B102" s="122"/>
      <c r="C102" s="123"/>
      <c r="D102" s="124" t="s">
        <v>110</v>
      </c>
      <c r="E102" s="124"/>
      <c r="F102" s="124"/>
      <c r="G102" s="124"/>
      <c r="H102" s="124"/>
      <c r="I102" s="125"/>
      <c r="J102" s="124" t="s">
        <v>111</v>
      </c>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34">
        <f>ROUND(SUM(AG103:AG107),2)</f>
        <v>0</v>
      </c>
      <c r="AH102" s="125"/>
      <c r="AI102" s="125"/>
      <c r="AJ102" s="125"/>
      <c r="AK102" s="125"/>
      <c r="AL102" s="125"/>
      <c r="AM102" s="125"/>
      <c r="AN102" s="126">
        <f>SUM(AG102,AT102)</f>
        <v>0</v>
      </c>
      <c r="AO102" s="125"/>
      <c r="AP102" s="125"/>
      <c r="AQ102" s="127" t="s">
        <v>87</v>
      </c>
      <c r="AR102" s="128"/>
      <c r="AS102" s="129">
        <f>ROUND(SUM(AS103:AS107),2)</f>
        <v>0</v>
      </c>
      <c r="AT102" s="130">
        <f>ROUND(SUM(AV102:AW102),2)</f>
        <v>0</v>
      </c>
      <c r="AU102" s="131">
        <f>ROUND(SUM(AU103:AU107),5)</f>
        <v>0</v>
      </c>
      <c r="AV102" s="130">
        <f>ROUND(AZ102*L29,2)</f>
        <v>0</v>
      </c>
      <c r="AW102" s="130">
        <f>ROUND(BA102*L30,2)</f>
        <v>0</v>
      </c>
      <c r="AX102" s="130">
        <f>ROUND(BB102*L29,2)</f>
        <v>0</v>
      </c>
      <c r="AY102" s="130">
        <f>ROUND(BC102*L30,2)</f>
        <v>0</v>
      </c>
      <c r="AZ102" s="130">
        <f>ROUND(SUM(AZ103:AZ107),2)</f>
        <v>0</v>
      </c>
      <c r="BA102" s="130">
        <f>ROUND(SUM(BA103:BA107),2)</f>
        <v>0</v>
      </c>
      <c r="BB102" s="130">
        <f>ROUND(SUM(BB103:BB107),2)</f>
        <v>0</v>
      </c>
      <c r="BC102" s="130">
        <f>ROUND(SUM(BC103:BC107),2)</f>
        <v>0</v>
      </c>
      <c r="BD102" s="132">
        <f>ROUND(SUM(BD103:BD107),2)</f>
        <v>0</v>
      </c>
      <c r="BE102" s="7"/>
      <c r="BS102" s="133" t="s">
        <v>79</v>
      </c>
      <c r="BT102" s="133" t="s">
        <v>88</v>
      </c>
      <c r="BU102" s="133" t="s">
        <v>81</v>
      </c>
      <c r="BV102" s="133" t="s">
        <v>82</v>
      </c>
      <c r="BW102" s="133" t="s">
        <v>112</v>
      </c>
      <c r="BX102" s="133" t="s">
        <v>5</v>
      </c>
      <c r="CL102" s="133" t="s">
        <v>1</v>
      </c>
      <c r="CM102" s="133" t="s">
        <v>80</v>
      </c>
    </row>
    <row r="103" s="4" customFormat="1" ht="16.5" customHeight="1">
      <c r="A103" s="121" t="s">
        <v>84</v>
      </c>
      <c r="B103" s="72"/>
      <c r="C103" s="135"/>
      <c r="D103" s="135"/>
      <c r="E103" s="136" t="s">
        <v>113</v>
      </c>
      <c r="F103" s="136"/>
      <c r="G103" s="136"/>
      <c r="H103" s="136"/>
      <c r="I103" s="136"/>
      <c r="J103" s="135"/>
      <c r="K103" s="136" t="s">
        <v>114</v>
      </c>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7">
        <f>'SO-02.01 - Ochranná zeď'!J32</f>
        <v>0</v>
      </c>
      <c r="AH103" s="135"/>
      <c r="AI103" s="135"/>
      <c r="AJ103" s="135"/>
      <c r="AK103" s="135"/>
      <c r="AL103" s="135"/>
      <c r="AM103" s="135"/>
      <c r="AN103" s="137">
        <f>SUM(AG103,AT103)</f>
        <v>0</v>
      </c>
      <c r="AO103" s="135"/>
      <c r="AP103" s="135"/>
      <c r="AQ103" s="138" t="s">
        <v>95</v>
      </c>
      <c r="AR103" s="74"/>
      <c r="AS103" s="139">
        <v>0</v>
      </c>
      <c r="AT103" s="140">
        <f>ROUND(SUM(AV103:AW103),2)</f>
        <v>0</v>
      </c>
      <c r="AU103" s="141">
        <f>'SO-02.01 - Ochranná zeď'!P129</f>
        <v>0</v>
      </c>
      <c r="AV103" s="140">
        <f>'SO-02.01 - Ochranná zeď'!J35</f>
        <v>0</v>
      </c>
      <c r="AW103" s="140">
        <f>'SO-02.01 - Ochranná zeď'!J36</f>
        <v>0</v>
      </c>
      <c r="AX103" s="140">
        <f>'SO-02.01 - Ochranná zeď'!J37</f>
        <v>0</v>
      </c>
      <c r="AY103" s="140">
        <f>'SO-02.01 - Ochranná zeď'!J38</f>
        <v>0</v>
      </c>
      <c r="AZ103" s="140">
        <f>'SO-02.01 - Ochranná zeď'!F35</f>
        <v>0</v>
      </c>
      <c r="BA103" s="140">
        <f>'SO-02.01 - Ochranná zeď'!F36</f>
        <v>0</v>
      </c>
      <c r="BB103" s="140">
        <f>'SO-02.01 - Ochranná zeď'!F37</f>
        <v>0</v>
      </c>
      <c r="BC103" s="140">
        <f>'SO-02.01 - Ochranná zeď'!F38</f>
        <v>0</v>
      </c>
      <c r="BD103" s="142">
        <f>'SO-02.01 - Ochranná zeď'!F39</f>
        <v>0</v>
      </c>
      <c r="BE103" s="4"/>
      <c r="BT103" s="143" t="s">
        <v>19</v>
      </c>
      <c r="BV103" s="143" t="s">
        <v>82</v>
      </c>
      <c r="BW103" s="143" t="s">
        <v>115</v>
      </c>
      <c r="BX103" s="143" t="s">
        <v>112</v>
      </c>
      <c r="CL103" s="143" t="s">
        <v>1</v>
      </c>
    </row>
    <row r="104" s="4" customFormat="1" ht="16.5" customHeight="1">
      <c r="A104" s="121" t="s">
        <v>84</v>
      </c>
      <c r="B104" s="72"/>
      <c r="C104" s="135"/>
      <c r="D104" s="135"/>
      <c r="E104" s="136" t="s">
        <v>116</v>
      </c>
      <c r="F104" s="136"/>
      <c r="G104" s="136"/>
      <c r="H104" s="136"/>
      <c r="I104" s="136"/>
      <c r="J104" s="135"/>
      <c r="K104" s="136" t="s">
        <v>94</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7">
        <f>'SO-02.02 - Ochranná hráz'!J32</f>
        <v>0</v>
      </c>
      <c r="AH104" s="135"/>
      <c r="AI104" s="135"/>
      <c r="AJ104" s="135"/>
      <c r="AK104" s="135"/>
      <c r="AL104" s="135"/>
      <c r="AM104" s="135"/>
      <c r="AN104" s="137">
        <f>SUM(AG104,AT104)</f>
        <v>0</v>
      </c>
      <c r="AO104" s="135"/>
      <c r="AP104" s="135"/>
      <c r="AQ104" s="138" t="s">
        <v>95</v>
      </c>
      <c r="AR104" s="74"/>
      <c r="AS104" s="139">
        <v>0</v>
      </c>
      <c r="AT104" s="140">
        <f>ROUND(SUM(AV104:AW104),2)</f>
        <v>0</v>
      </c>
      <c r="AU104" s="141">
        <f>'SO-02.02 - Ochranná hráz'!P131</f>
        <v>0</v>
      </c>
      <c r="AV104" s="140">
        <f>'SO-02.02 - Ochranná hráz'!J35</f>
        <v>0</v>
      </c>
      <c r="AW104" s="140">
        <f>'SO-02.02 - Ochranná hráz'!J36</f>
        <v>0</v>
      </c>
      <c r="AX104" s="140">
        <f>'SO-02.02 - Ochranná hráz'!J37</f>
        <v>0</v>
      </c>
      <c r="AY104" s="140">
        <f>'SO-02.02 - Ochranná hráz'!J38</f>
        <v>0</v>
      </c>
      <c r="AZ104" s="140">
        <f>'SO-02.02 - Ochranná hráz'!F35</f>
        <v>0</v>
      </c>
      <c r="BA104" s="140">
        <f>'SO-02.02 - Ochranná hráz'!F36</f>
        <v>0</v>
      </c>
      <c r="BB104" s="140">
        <f>'SO-02.02 - Ochranná hráz'!F37</f>
        <v>0</v>
      </c>
      <c r="BC104" s="140">
        <f>'SO-02.02 - Ochranná hráz'!F38</f>
        <v>0</v>
      </c>
      <c r="BD104" s="142">
        <f>'SO-02.02 - Ochranná hráz'!F39</f>
        <v>0</v>
      </c>
      <c r="BE104" s="4"/>
      <c r="BT104" s="143" t="s">
        <v>19</v>
      </c>
      <c r="BV104" s="143" t="s">
        <v>82</v>
      </c>
      <c r="BW104" s="143" t="s">
        <v>117</v>
      </c>
      <c r="BX104" s="143" t="s">
        <v>112</v>
      </c>
      <c r="CL104" s="143" t="s">
        <v>1</v>
      </c>
    </row>
    <row r="105" s="4" customFormat="1" ht="23.25" customHeight="1">
      <c r="A105" s="121" t="s">
        <v>84</v>
      </c>
      <c r="B105" s="72"/>
      <c r="C105" s="135"/>
      <c r="D105" s="135"/>
      <c r="E105" s="136" t="s">
        <v>118</v>
      </c>
      <c r="F105" s="136"/>
      <c r="G105" s="136"/>
      <c r="H105" s="136"/>
      <c r="I105" s="136"/>
      <c r="J105" s="135"/>
      <c r="K105" s="136" t="s">
        <v>119</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7">
        <f>'SO-02.03 - Rekonstrukce m...'!J32</f>
        <v>0</v>
      </c>
      <c r="AH105" s="135"/>
      <c r="AI105" s="135"/>
      <c r="AJ105" s="135"/>
      <c r="AK105" s="135"/>
      <c r="AL105" s="135"/>
      <c r="AM105" s="135"/>
      <c r="AN105" s="137">
        <f>SUM(AG105,AT105)</f>
        <v>0</v>
      </c>
      <c r="AO105" s="135"/>
      <c r="AP105" s="135"/>
      <c r="AQ105" s="138" t="s">
        <v>95</v>
      </c>
      <c r="AR105" s="74"/>
      <c r="AS105" s="139">
        <v>0</v>
      </c>
      <c r="AT105" s="140">
        <f>ROUND(SUM(AV105:AW105),2)</f>
        <v>0</v>
      </c>
      <c r="AU105" s="141">
        <f>'SO-02.03 - Rekonstrukce m...'!P130</f>
        <v>0</v>
      </c>
      <c r="AV105" s="140">
        <f>'SO-02.03 - Rekonstrukce m...'!J35</f>
        <v>0</v>
      </c>
      <c r="AW105" s="140">
        <f>'SO-02.03 - Rekonstrukce m...'!J36</f>
        <v>0</v>
      </c>
      <c r="AX105" s="140">
        <f>'SO-02.03 - Rekonstrukce m...'!J37</f>
        <v>0</v>
      </c>
      <c r="AY105" s="140">
        <f>'SO-02.03 - Rekonstrukce m...'!J38</f>
        <v>0</v>
      </c>
      <c r="AZ105" s="140">
        <f>'SO-02.03 - Rekonstrukce m...'!F35</f>
        <v>0</v>
      </c>
      <c r="BA105" s="140">
        <f>'SO-02.03 - Rekonstrukce m...'!F36</f>
        <v>0</v>
      </c>
      <c r="BB105" s="140">
        <f>'SO-02.03 - Rekonstrukce m...'!F37</f>
        <v>0</v>
      </c>
      <c r="BC105" s="140">
        <f>'SO-02.03 - Rekonstrukce m...'!F38</f>
        <v>0</v>
      </c>
      <c r="BD105" s="142">
        <f>'SO-02.03 - Rekonstrukce m...'!F39</f>
        <v>0</v>
      </c>
      <c r="BE105" s="4"/>
      <c r="BT105" s="143" t="s">
        <v>19</v>
      </c>
      <c r="BV105" s="143" t="s">
        <v>82</v>
      </c>
      <c r="BW105" s="143" t="s">
        <v>120</v>
      </c>
      <c r="BX105" s="143" t="s">
        <v>112</v>
      </c>
      <c r="CL105" s="143" t="s">
        <v>121</v>
      </c>
    </row>
    <row r="106" s="4" customFormat="1" ht="23.25" customHeight="1">
      <c r="A106" s="121" t="s">
        <v>84</v>
      </c>
      <c r="B106" s="72"/>
      <c r="C106" s="135"/>
      <c r="D106" s="135"/>
      <c r="E106" s="136" t="s">
        <v>122</v>
      </c>
      <c r="F106" s="136"/>
      <c r="G106" s="136"/>
      <c r="H106" s="136"/>
      <c r="I106" s="136"/>
      <c r="J106" s="135"/>
      <c r="K106" s="136" t="s">
        <v>123</v>
      </c>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7">
        <f>'SO-02.04 - Rekonstrukce m...'!J32</f>
        <v>0</v>
      </c>
      <c r="AH106" s="135"/>
      <c r="AI106" s="135"/>
      <c r="AJ106" s="135"/>
      <c r="AK106" s="135"/>
      <c r="AL106" s="135"/>
      <c r="AM106" s="135"/>
      <c r="AN106" s="137">
        <f>SUM(AG106,AT106)</f>
        <v>0</v>
      </c>
      <c r="AO106" s="135"/>
      <c r="AP106" s="135"/>
      <c r="AQ106" s="138" t="s">
        <v>95</v>
      </c>
      <c r="AR106" s="74"/>
      <c r="AS106" s="139">
        <v>0</v>
      </c>
      <c r="AT106" s="140">
        <f>ROUND(SUM(AV106:AW106),2)</f>
        <v>0</v>
      </c>
      <c r="AU106" s="141">
        <f>'SO-02.04 - Rekonstrukce m...'!P131</f>
        <v>0</v>
      </c>
      <c r="AV106" s="140">
        <f>'SO-02.04 - Rekonstrukce m...'!J35</f>
        <v>0</v>
      </c>
      <c r="AW106" s="140">
        <f>'SO-02.04 - Rekonstrukce m...'!J36</f>
        <v>0</v>
      </c>
      <c r="AX106" s="140">
        <f>'SO-02.04 - Rekonstrukce m...'!J37</f>
        <v>0</v>
      </c>
      <c r="AY106" s="140">
        <f>'SO-02.04 - Rekonstrukce m...'!J38</f>
        <v>0</v>
      </c>
      <c r="AZ106" s="140">
        <f>'SO-02.04 - Rekonstrukce m...'!F35</f>
        <v>0</v>
      </c>
      <c r="BA106" s="140">
        <f>'SO-02.04 - Rekonstrukce m...'!F36</f>
        <v>0</v>
      </c>
      <c r="BB106" s="140">
        <f>'SO-02.04 - Rekonstrukce m...'!F37</f>
        <v>0</v>
      </c>
      <c r="BC106" s="140">
        <f>'SO-02.04 - Rekonstrukce m...'!F38</f>
        <v>0</v>
      </c>
      <c r="BD106" s="142">
        <f>'SO-02.04 - Rekonstrukce m...'!F39</f>
        <v>0</v>
      </c>
      <c r="BE106" s="4"/>
      <c r="BT106" s="143" t="s">
        <v>19</v>
      </c>
      <c r="BV106" s="143" t="s">
        <v>82</v>
      </c>
      <c r="BW106" s="143" t="s">
        <v>124</v>
      </c>
      <c r="BX106" s="143" t="s">
        <v>112</v>
      </c>
      <c r="CL106" s="143" t="s">
        <v>121</v>
      </c>
    </row>
    <row r="107" s="4" customFormat="1" ht="16.5" customHeight="1">
      <c r="A107" s="121" t="s">
        <v>84</v>
      </c>
      <c r="B107" s="72"/>
      <c r="C107" s="135"/>
      <c r="D107" s="135"/>
      <c r="E107" s="136" t="s">
        <v>125</v>
      </c>
      <c r="F107" s="136"/>
      <c r="G107" s="136"/>
      <c r="H107" s="136"/>
      <c r="I107" s="136"/>
      <c r="J107" s="135"/>
      <c r="K107" s="136" t="s">
        <v>126</v>
      </c>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7">
        <f>'SO-02.05 - Hrázové propusti'!J32</f>
        <v>0</v>
      </c>
      <c r="AH107" s="135"/>
      <c r="AI107" s="135"/>
      <c r="AJ107" s="135"/>
      <c r="AK107" s="135"/>
      <c r="AL107" s="135"/>
      <c r="AM107" s="135"/>
      <c r="AN107" s="137">
        <f>SUM(AG107,AT107)</f>
        <v>0</v>
      </c>
      <c r="AO107" s="135"/>
      <c r="AP107" s="135"/>
      <c r="AQ107" s="138" t="s">
        <v>95</v>
      </c>
      <c r="AR107" s="74"/>
      <c r="AS107" s="139">
        <v>0</v>
      </c>
      <c r="AT107" s="140">
        <f>ROUND(SUM(AV107:AW107),2)</f>
        <v>0</v>
      </c>
      <c r="AU107" s="141">
        <f>'SO-02.05 - Hrázové propusti'!P132</f>
        <v>0</v>
      </c>
      <c r="AV107" s="140">
        <f>'SO-02.05 - Hrázové propusti'!J35</f>
        <v>0</v>
      </c>
      <c r="AW107" s="140">
        <f>'SO-02.05 - Hrázové propusti'!J36</f>
        <v>0</v>
      </c>
      <c r="AX107" s="140">
        <f>'SO-02.05 - Hrázové propusti'!J37</f>
        <v>0</v>
      </c>
      <c r="AY107" s="140">
        <f>'SO-02.05 - Hrázové propusti'!J38</f>
        <v>0</v>
      </c>
      <c r="AZ107" s="140">
        <f>'SO-02.05 - Hrázové propusti'!F35</f>
        <v>0</v>
      </c>
      <c r="BA107" s="140">
        <f>'SO-02.05 - Hrázové propusti'!F36</f>
        <v>0</v>
      </c>
      <c r="BB107" s="140">
        <f>'SO-02.05 - Hrázové propusti'!F37</f>
        <v>0</v>
      </c>
      <c r="BC107" s="140">
        <f>'SO-02.05 - Hrázové propusti'!F38</f>
        <v>0</v>
      </c>
      <c r="BD107" s="142">
        <f>'SO-02.05 - Hrázové propusti'!F39</f>
        <v>0</v>
      </c>
      <c r="BE107" s="4"/>
      <c r="BT107" s="143" t="s">
        <v>19</v>
      </c>
      <c r="BV107" s="143" t="s">
        <v>82</v>
      </c>
      <c r="BW107" s="143" t="s">
        <v>127</v>
      </c>
      <c r="BX107" s="143" t="s">
        <v>112</v>
      </c>
      <c r="CL107" s="143" t="s">
        <v>1</v>
      </c>
    </row>
    <row r="108" s="7" customFormat="1" ht="24.75" customHeight="1">
      <c r="A108" s="7"/>
      <c r="B108" s="122"/>
      <c r="C108" s="123"/>
      <c r="D108" s="124" t="s">
        <v>128</v>
      </c>
      <c r="E108" s="124"/>
      <c r="F108" s="124"/>
      <c r="G108" s="124"/>
      <c r="H108" s="124"/>
      <c r="I108" s="125"/>
      <c r="J108" s="124" t="s">
        <v>129</v>
      </c>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34">
        <f>ROUND(AG109,2)</f>
        <v>0</v>
      </c>
      <c r="AH108" s="125"/>
      <c r="AI108" s="125"/>
      <c r="AJ108" s="125"/>
      <c r="AK108" s="125"/>
      <c r="AL108" s="125"/>
      <c r="AM108" s="125"/>
      <c r="AN108" s="126">
        <f>SUM(AG108,AT108)</f>
        <v>0</v>
      </c>
      <c r="AO108" s="125"/>
      <c r="AP108" s="125"/>
      <c r="AQ108" s="127" t="s">
        <v>87</v>
      </c>
      <c r="AR108" s="128"/>
      <c r="AS108" s="129">
        <f>ROUND(AS109,2)</f>
        <v>0</v>
      </c>
      <c r="AT108" s="130">
        <f>ROUND(SUM(AV108:AW108),2)</f>
        <v>0</v>
      </c>
      <c r="AU108" s="131">
        <f>ROUND(AU109,5)</f>
        <v>0</v>
      </c>
      <c r="AV108" s="130">
        <f>ROUND(AZ108*L29,2)</f>
        <v>0</v>
      </c>
      <c r="AW108" s="130">
        <f>ROUND(BA108*L30,2)</f>
        <v>0</v>
      </c>
      <c r="AX108" s="130">
        <f>ROUND(BB108*L29,2)</f>
        <v>0</v>
      </c>
      <c r="AY108" s="130">
        <f>ROUND(BC108*L30,2)</f>
        <v>0</v>
      </c>
      <c r="AZ108" s="130">
        <f>ROUND(AZ109,2)</f>
        <v>0</v>
      </c>
      <c r="BA108" s="130">
        <f>ROUND(BA109,2)</f>
        <v>0</v>
      </c>
      <c r="BB108" s="130">
        <f>ROUND(BB109,2)</f>
        <v>0</v>
      </c>
      <c r="BC108" s="130">
        <f>ROUND(BC109,2)</f>
        <v>0</v>
      </c>
      <c r="BD108" s="132">
        <f>ROUND(BD109,2)</f>
        <v>0</v>
      </c>
      <c r="BE108" s="7"/>
      <c r="BS108" s="133" t="s">
        <v>79</v>
      </c>
      <c r="BT108" s="133" t="s">
        <v>88</v>
      </c>
      <c r="BU108" s="133" t="s">
        <v>81</v>
      </c>
      <c r="BV108" s="133" t="s">
        <v>82</v>
      </c>
      <c r="BW108" s="133" t="s">
        <v>130</v>
      </c>
      <c r="BX108" s="133" t="s">
        <v>5</v>
      </c>
      <c r="CL108" s="133" t="s">
        <v>1</v>
      </c>
      <c r="CM108" s="133" t="s">
        <v>80</v>
      </c>
    </row>
    <row r="109" s="4" customFormat="1" ht="23.25" customHeight="1">
      <c r="A109" s="121" t="s">
        <v>84</v>
      </c>
      <c r="B109" s="72"/>
      <c r="C109" s="135"/>
      <c r="D109" s="135"/>
      <c r="E109" s="136" t="s">
        <v>131</v>
      </c>
      <c r="F109" s="136"/>
      <c r="G109" s="136"/>
      <c r="H109" s="136"/>
      <c r="I109" s="136"/>
      <c r="J109" s="135"/>
      <c r="K109" s="136" t="s">
        <v>132</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7">
        <f>'SO-03.02 - Zkapacitnění m...'!J32</f>
        <v>0</v>
      </c>
      <c r="AH109" s="135"/>
      <c r="AI109" s="135"/>
      <c r="AJ109" s="135"/>
      <c r="AK109" s="135"/>
      <c r="AL109" s="135"/>
      <c r="AM109" s="135"/>
      <c r="AN109" s="137">
        <f>SUM(AG109,AT109)</f>
        <v>0</v>
      </c>
      <c r="AO109" s="135"/>
      <c r="AP109" s="135"/>
      <c r="AQ109" s="138" t="s">
        <v>95</v>
      </c>
      <c r="AR109" s="74"/>
      <c r="AS109" s="139">
        <v>0</v>
      </c>
      <c r="AT109" s="140">
        <f>ROUND(SUM(AV109:AW109),2)</f>
        <v>0</v>
      </c>
      <c r="AU109" s="141">
        <f>'SO-03.02 - Zkapacitnění m...'!P129</f>
        <v>0</v>
      </c>
      <c r="AV109" s="140">
        <f>'SO-03.02 - Zkapacitnění m...'!J35</f>
        <v>0</v>
      </c>
      <c r="AW109" s="140">
        <f>'SO-03.02 - Zkapacitnění m...'!J36</f>
        <v>0</v>
      </c>
      <c r="AX109" s="140">
        <f>'SO-03.02 - Zkapacitnění m...'!J37</f>
        <v>0</v>
      </c>
      <c r="AY109" s="140">
        <f>'SO-03.02 - Zkapacitnění m...'!J38</f>
        <v>0</v>
      </c>
      <c r="AZ109" s="140">
        <f>'SO-03.02 - Zkapacitnění m...'!F35</f>
        <v>0</v>
      </c>
      <c r="BA109" s="140">
        <f>'SO-03.02 - Zkapacitnění m...'!F36</f>
        <v>0</v>
      </c>
      <c r="BB109" s="140">
        <f>'SO-03.02 - Zkapacitnění m...'!F37</f>
        <v>0</v>
      </c>
      <c r="BC109" s="140">
        <f>'SO-03.02 - Zkapacitnění m...'!F38</f>
        <v>0</v>
      </c>
      <c r="BD109" s="142">
        <f>'SO-03.02 - Zkapacitnění m...'!F39</f>
        <v>0</v>
      </c>
      <c r="BE109" s="4"/>
      <c r="BT109" s="143" t="s">
        <v>19</v>
      </c>
      <c r="BV109" s="143" t="s">
        <v>82</v>
      </c>
      <c r="BW109" s="143" t="s">
        <v>133</v>
      </c>
      <c r="BX109" s="143" t="s">
        <v>130</v>
      </c>
      <c r="CL109" s="143" t="s">
        <v>121</v>
      </c>
    </row>
    <row r="110" s="7" customFormat="1" ht="24.75" customHeight="1">
      <c r="A110" s="7"/>
      <c r="B110" s="122"/>
      <c r="C110" s="123"/>
      <c r="D110" s="124" t="s">
        <v>134</v>
      </c>
      <c r="E110" s="124"/>
      <c r="F110" s="124"/>
      <c r="G110" s="124"/>
      <c r="H110" s="124"/>
      <c r="I110" s="125"/>
      <c r="J110" s="124" t="s">
        <v>135</v>
      </c>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34">
        <f>ROUND(SUM(AG111:AG112),2)</f>
        <v>0</v>
      </c>
      <c r="AH110" s="125"/>
      <c r="AI110" s="125"/>
      <c r="AJ110" s="125"/>
      <c r="AK110" s="125"/>
      <c r="AL110" s="125"/>
      <c r="AM110" s="125"/>
      <c r="AN110" s="126">
        <f>SUM(AG110,AT110)</f>
        <v>0</v>
      </c>
      <c r="AO110" s="125"/>
      <c r="AP110" s="125"/>
      <c r="AQ110" s="127" t="s">
        <v>87</v>
      </c>
      <c r="AR110" s="128"/>
      <c r="AS110" s="129">
        <f>ROUND(SUM(AS111:AS112),2)</f>
        <v>0</v>
      </c>
      <c r="AT110" s="130">
        <f>ROUND(SUM(AV110:AW110),2)</f>
        <v>0</v>
      </c>
      <c r="AU110" s="131">
        <f>ROUND(SUM(AU111:AU112),5)</f>
        <v>0</v>
      </c>
      <c r="AV110" s="130">
        <f>ROUND(AZ110*L29,2)</f>
        <v>0</v>
      </c>
      <c r="AW110" s="130">
        <f>ROUND(BA110*L30,2)</f>
        <v>0</v>
      </c>
      <c r="AX110" s="130">
        <f>ROUND(BB110*L29,2)</f>
        <v>0</v>
      </c>
      <c r="AY110" s="130">
        <f>ROUND(BC110*L30,2)</f>
        <v>0</v>
      </c>
      <c r="AZ110" s="130">
        <f>ROUND(SUM(AZ111:AZ112),2)</f>
        <v>0</v>
      </c>
      <c r="BA110" s="130">
        <f>ROUND(SUM(BA111:BA112),2)</f>
        <v>0</v>
      </c>
      <c r="BB110" s="130">
        <f>ROUND(SUM(BB111:BB112),2)</f>
        <v>0</v>
      </c>
      <c r="BC110" s="130">
        <f>ROUND(SUM(BC111:BC112),2)</f>
        <v>0</v>
      </c>
      <c r="BD110" s="132">
        <f>ROUND(SUM(BD111:BD112),2)</f>
        <v>0</v>
      </c>
      <c r="BE110" s="7"/>
      <c r="BS110" s="133" t="s">
        <v>79</v>
      </c>
      <c r="BT110" s="133" t="s">
        <v>88</v>
      </c>
      <c r="BU110" s="133" t="s">
        <v>81</v>
      </c>
      <c r="BV110" s="133" t="s">
        <v>82</v>
      </c>
      <c r="BW110" s="133" t="s">
        <v>136</v>
      </c>
      <c r="BX110" s="133" t="s">
        <v>5</v>
      </c>
      <c r="CL110" s="133" t="s">
        <v>1</v>
      </c>
      <c r="CM110" s="133" t="s">
        <v>80</v>
      </c>
    </row>
    <row r="111" s="4" customFormat="1" ht="16.5" customHeight="1">
      <c r="A111" s="121" t="s">
        <v>84</v>
      </c>
      <c r="B111" s="72"/>
      <c r="C111" s="135"/>
      <c r="D111" s="135"/>
      <c r="E111" s="136" t="s">
        <v>137</v>
      </c>
      <c r="F111" s="136"/>
      <c r="G111" s="136"/>
      <c r="H111" s="136"/>
      <c r="I111" s="136"/>
      <c r="J111" s="135"/>
      <c r="K111" s="136" t="s">
        <v>138</v>
      </c>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7">
        <f>'SO-04.01 - Úprava PB přít...'!J32</f>
        <v>0</v>
      </c>
      <c r="AH111" s="135"/>
      <c r="AI111" s="135"/>
      <c r="AJ111" s="135"/>
      <c r="AK111" s="135"/>
      <c r="AL111" s="135"/>
      <c r="AM111" s="135"/>
      <c r="AN111" s="137">
        <f>SUM(AG111,AT111)</f>
        <v>0</v>
      </c>
      <c r="AO111" s="135"/>
      <c r="AP111" s="135"/>
      <c r="AQ111" s="138" t="s">
        <v>95</v>
      </c>
      <c r="AR111" s="74"/>
      <c r="AS111" s="139">
        <v>0</v>
      </c>
      <c r="AT111" s="140">
        <f>ROUND(SUM(AV111:AW111),2)</f>
        <v>0</v>
      </c>
      <c r="AU111" s="141">
        <f>'SO-04.01 - Úprava PB přít...'!P126</f>
        <v>0</v>
      </c>
      <c r="AV111" s="140">
        <f>'SO-04.01 - Úprava PB přít...'!J35</f>
        <v>0</v>
      </c>
      <c r="AW111" s="140">
        <f>'SO-04.01 - Úprava PB přít...'!J36</f>
        <v>0</v>
      </c>
      <c r="AX111" s="140">
        <f>'SO-04.01 - Úprava PB přít...'!J37</f>
        <v>0</v>
      </c>
      <c r="AY111" s="140">
        <f>'SO-04.01 - Úprava PB přít...'!J38</f>
        <v>0</v>
      </c>
      <c r="AZ111" s="140">
        <f>'SO-04.01 - Úprava PB přít...'!F35</f>
        <v>0</v>
      </c>
      <c r="BA111" s="140">
        <f>'SO-04.01 - Úprava PB přít...'!F36</f>
        <v>0</v>
      </c>
      <c r="BB111" s="140">
        <f>'SO-04.01 - Úprava PB přít...'!F37</f>
        <v>0</v>
      </c>
      <c r="BC111" s="140">
        <f>'SO-04.01 - Úprava PB přít...'!F38</f>
        <v>0</v>
      </c>
      <c r="BD111" s="142">
        <f>'SO-04.01 - Úprava PB přít...'!F39</f>
        <v>0</v>
      </c>
      <c r="BE111" s="4"/>
      <c r="BT111" s="143" t="s">
        <v>19</v>
      </c>
      <c r="BV111" s="143" t="s">
        <v>82</v>
      </c>
      <c r="BW111" s="143" t="s">
        <v>139</v>
      </c>
      <c r="BX111" s="143" t="s">
        <v>136</v>
      </c>
      <c r="CL111" s="143" t="s">
        <v>1</v>
      </c>
    </row>
    <row r="112" s="4" customFormat="1" ht="16.5" customHeight="1">
      <c r="A112" s="121" t="s">
        <v>84</v>
      </c>
      <c r="B112" s="72"/>
      <c r="C112" s="135"/>
      <c r="D112" s="135"/>
      <c r="E112" s="136" t="s">
        <v>140</v>
      </c>
      <c r="F112" s="136"/>
      <c r="G112" s="136"/>
      <c r="H112" s="136"/>
      <c r="I112" s="136"/>
      <c r="J112" s="135"/>
      <c r="K112" s="136" t="s">
        <v>141</v>
      </c>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7">
        <f>'SO-04.02 - Terénní úpravy...'!J32</f>
        <v>0</v>
      </c>
      <c r="AH112" s="135"/>
      <c r="AI112" s="135"/>
      <c r="AJ112" s="135"/>
      <c r="AK112" s="135"/>
      <c r="AL112" s="135"/>
      <c r="AM112" s="135"/>
      <c r="AN112" s="137">
        <f>SUM(AG112,AT112)</f>
        <v>0</v>
      </c>
      <c r="AO112" s="135"/>
      <c r="AP112" s="135"/>
      <c r="AQ112" s="138" t="s">
        <v>95</v>
      </c>
      <c r="AR112" s="74"/>
      <c r="AS112" s="139">
        <v>0</v>
      </c>
      <c r="AT112" s="140">
        <f>ROUND(SUM(AV112:AW112),2)</f>
        <v>0</v>
      </c>
      <c r="AU112" s="141">
        <f>'SO-04.02 - Terénní úpravy...'!P125</f>
        <v>0</v>
      </c>
      <c r="AV112" s="140">
        <f>'SO-04.02 - Terénní úpravy...'!J35</f>
        <v>0</v>
      </c>
      <c r="AW112" s="140">
        <f>'SO-04.02 - Terénní úpravy...'!J36</f>
        <v>0</v>
      </c>
      <c r="AX112" s="140">
        <f>'SO-04.02 - Terénní úpravy...'!J37</f>
        <v>0</v>
      </c>
      <c r="AY112" s="140">
        <f>'SO-04.02 - Terénní úpravy...'!J38</f>
        <v>0</v>
      </c>
      <c r="AZ112" s="140">
        <f>'SO-04.02 - Terénní úpravy...'!F35</f>
        <v>0</v>
      </c>
      <c r="BA112" s="140">
        <f>'SO-04.02 - Terénní úpravy...'!F36</f>
        <v>0</v>
      </c>
      <c r="BB112" s="140">
        <f>'SO-04.02 - Terénní úpravy...'!F37</f>
        <v>0</v>
      </c>
      <c r="BC112" s="140">
        <f>'SO-04.02 - Terénní úpravy...'!F38</f>
        <v>0</v>
      </c>
      <c r="BD112" s="142">
        <f>'SO-04.02 - Terénní úpravy...'!F39</f>
        <v>0</v>
      </c>
      <c r="BE112" s="4"/>
      <c r="BT112" s="143" t="s">
        <v>19</v>
      </c>
      <c r="BV112" s="143" t="s">
        <v>82</v>
      </c>
      <c r="BW112" s="143" t="s">
        <v>142</v>
      </c>
      <c r="BX112" s="143" t="s">
        <v>136</v>
      </c>
      <c r="CL112" s="143" t="s">
        <v>1</v>
      </c>
    </row>
    <row r="113" s="7" customFormat="1" ht="24.75" customHeight="1">
      <c r="A113" s="121" t="s">
        <v>84</v>
      </c>
      <c r="B113" s="122"/>
      <c r="C113" s="123"/>
      <c r="D113" s="124" t="s">
        <v>143</v>
      </c>
      <c r="E113" s="124"/>
      <c r="F113" s="124"/>
      <c r="G113" s="124"/>
      <c r="H113" s="124"/>
      <c r="I113" s="125"/>
      <c r="J113" s="124" t="s">
        <v>144</v>
      </c>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6">
        <f>'SSO 05 - KÁCENÍ A NÁHRADN...'!J30</f>
        <v>0</v>
      </c>
      <c r="AH113" s="125"/>
      <c r="AI113" s="125"/>
      <c r="AJ113" s="125"/>
      <c r="AK113" s="125"/>
      <c r="AL113" s="125"/>
      <c r="AM113" s="125"/>
      <c r="AN113" s="126">
        <f>SUM(AG113,AT113)</f>
        <v>0</v>
      </c>
      <c r="AO113" s="125"/>
      <c r="AP113" s="125"/>
      <c r="AQ113" s="127" t="s">
        <v>87</v>
      </c>
      <c r="AR113" s="128"/>
      <c r="AS113" s="129">
        <v>0</v>
      </c>
      <c r="AT113" s="130">
        <f>ROUND(SUM(AV113:AW113),2)</f>
        <v>0</v>
      </c>
      <c r="AU113" s="131">
        <f>'SSO 05 - KÁCENÍ A NÁHRADN...'!P119</f>
        <v>0</v>
      </c>
      <c r="AV113" s="130">
        <f>'SSO 05 - KÁCENÍ A NÁHRADN...'!J33</f>
        <v>0</v>
      </c>
      <c r="AW113" s="130">
        <f>'SSO 05 - KÁCENÍ A NÁHRADN...'!J34</f>
        <v>0</v>
      </c>
      <c r="AX113" s="130">
        <f>'SSO 05 - KÁCENÍ A NÁHRADN...'!J35</f>
        <v>0</v>
      </c>
      <c r="AY113" s="130">
        <f>'SSO 05 - KÁCENÍ A NÁHRADN...'!J36</f>
        <v>0</v>
      </c>
      <c r="AZ113" s="130">
        <f>'SSO 05 - KÁCENÍ A NÁHRADN...'!F33</f>
        <v>0</v>
      </c>
      <c r="BA113" s="130">
        <f>'SSO 05 - KÁCENÍ A NÁHRADN...'!F34</f>
        <v>0</v>
      </c>
      <c r="BB113" s="130">
        <f>'SSO 05 - KÁCENÍ A NÁHRADN...'!F35</f>
        <v>0</v>
      </c>
      <c r="BC113" s="130">
        <f>'SSO 05 - KÁCENÍ A NÁHRADN...'!F36</f>
        <v>0</v>
      </c>
      <c r="BD113" s="132">
        <f>'SSO 05 - KÁCENÍ A NÁHRADN...'!F37</f>
        <v>0</v>
      </c>
      <c r="BE113" s="7"/>
      <c r="BT113" s="133" t="s">
        <v>88</v>
      </c>
      <c r="BV113" s="133" t="s">
        <v>82</v>
      </c>
      <c r="BW113" s="133" t="s">
        <v>145</v>
      </c>
      <c r="BX113" s="133" t="s">
        <v>5</v>
      </c>
      <c r="CL113" s="133" t="s">
        <v>1</v>
      </c>
      <c r="CM113" s="133" t="s">
        <v>19</v>
      </c>
    </row>
    <row r="114" s="7" customFormat="1" ht="24.75" customHeight="1">
      <c r="A114" s="7"/>
      <c r="B114" s="122"/>
      <c r="C114" s="123"/>
      <c r="D114" s="124" t="s">
        <v>146</v>
      </c>
      <c r="E114" s="124"/>
      <c r="F114" s="124"/>
      <c r="G114" s="124"/>
      <c r="H114" s="124"/>
      <c r="I114" s="125"/>
      <c r="J114" s="124" t="s">
        <v>147</v>
      </c>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34">
        <f>ROUND(AG115+AG116+AG119,2)</f>
        <v>0</v>
      </c>
      <c r="AH114" s="125"/>
      <c r="AI114" s="125"/>
      <c r="AJ114" s="125"/>
      <c r="AK114" s="125"/>
      <c r="AL114" s="125"/>
      <c r="AM114" s="125"/>
      <c r="AN114" s="126">
        <f>SUM(AG114,AT114)</f>
        <v>0</v>
      </c>
      <c r="AO114" s="125"/>
      <c r="AP114" s="125"/>
      <c r="AQ114" s="127" t="s">
        <v>87</v>
      </c>
      <c r="AR114" s="128"/>
      <c r="AS114" s="129">
        <f>ROUND(AS115+AS116+AS119,2)</f>
        <v>0</v>
      </c>
      <c r="AT114" s="130">
        <f>ROUND(SUM(AV114:AW114),2)</f>
        <v>0</v>
      </c>
      <c r="AU114" s="131">
        <f>ROUND(AU115+AU116+AU119,5)</f>
        <v>0</v>
      </c>
      <c r="AV114" s="130">
        <f>ROUND(AZ114*L29,2)</f>
        <v>0</v>
      </c>
      <c r="AW114" s="130">
        <f>ROUND(BA114*L30,2)</f>
        <v>0</v>
      </c>
      <c r="AX114" s="130">
        <f>ROUND(BB114*L29,2)</f>
        <v>0</v>
      </c>
      <c r="AY114" s="130">
        <f>ROUND(BC114*L30,2)</f>
        <v>0</v>
      </c>
      <c r="AZ114" s="130">
        <f>ROUND(AZ115+AZ116+AZ119,2)</f>
        <v>0</v>
      </c>
      <c r="BA114" s="130">
        <f>ROUND(BA115+BA116+BA119,2)</f>
        <v>0</v>
      </c>
      <c r="BB114" s="130">
        <f>ROUND(BB115+BB116+BB119,2)</f>
        <v>0</v>
      </c>
      <c r="BC114" s="130">
        <f>ROUND(BC115+BC116+BC119,2)</f>
        <v>0</v>
      </c>
      <c r="BD114" s="132">
        <f>ROUND(BD115+BD116+BD119,2)</f>
        <v>0</v>
      </c>
      <c r="BE114" s="7"/>
      <c r="BS114" s="133" t="s">
        <v>79</v>
      </c>
      <c r="BT114" s="133" t="s">
        <v>88</v>
      </c>
      <c r="BU114" s="133" t="s">
        <v>81</v>
      </c>
      <c r="BV114" s="133" t="s">
        <v>82</v>
      </c>
      <c r="BW114" s="133" t="s">
        <v>148</v>
      </c>
      <c r="BX114" s="133" t="s">
        <v>5</v>
      </c>
      <c r="CL114" s="133" t="s">
        <v>1</v>
      </c>
      <c r="CM114" s="133" t="s">
        <v>80</v>
      </c>
    </row>
    <row r="115" s="4" customFormat="1" ht="16.5" customHeight="1">
      <c r="A115" s="121" t="s">
        <v>84</v>
      </c>
      <c r="B115" s="72"/>
      <c r="C115" s="135"/>
      <c r="D115" s="135"/>
      <c r="E115" s="136" t="s">
        <v>149</v>
      </c>
      <c r="F115" s="136"/>
      <c r="G115" s="136"/>
      <c r="H115" s="136"/>
      <c r="I115" s="136"/>
      <c r="J115" s="135"/>
      <c r="K115" s="136" t="s">
        <v>150</v>
      </c>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7">
        <f>'SO-06.01 - Přeložka vodovodu'!J32</f>
        <v>0</v>
      </c>
      <c r="AH115" s="135"/>
      <c r="AI115" s="135"/>
      <c r="AJ115" s="135"/>
      <c r="AK115" s="135"/>
      <c r="AL115" s="135"/>
      <c r="AM115" s="135"/>
      <c r="AN115" s="137">
        <f>SUM(AG115,AT115)</f>
        <v>0</v>
      </c>
      <c r="AO115" s="135"/>
      <c r="AP115" s="135"/>
      <c r="AQ115" s="138" t="s">
        <v>95</v>
      </c>
      <c r="AR115" s="74"/>
      <c r="AS115" s="139">
        <v>0</v>
      </c>
      <c r="AT115" s="140">
        <f>ROUND(SUM(AV115:AW115),2)</f>
        <v>0</v>
      </c>
      <c r="AU115" s="141">
        <f>'SO-06.01 - Přeložka vodovodu'!P129</f>
        <v>0</v>
      </c>
      <c r="AV115" s="140">
        <f>'SO-06.01 - Přeložka vodovodu'!J35</f>
        <v>0</v>
      </c>
      <c r="AW115" s="140">
        <f>'SO-06.01 - Přeložka vodovodu'!J36</f>
        <v>0</v>
      </c>
      <c r="AX115" s="140">
        <f>'SO-06.01 - Přeložka vodovodu'!J37</f>
        <v>0</v>
      </c>
      <c r="AY115" s="140">
        <f>'SO-06.01 - Přeložka vodovodu'!J38</f>
        <v>0</v>
      </c>
      <c r="AZ115" s="140">
        <f>'SO-06.01 - Přeložka vodovodu'!F35</f>
        <v>0</v>
      </c>
      <c r="BA115" s="140">
        <f>'SO-06.01 - Přeložka vodovodu'!F36</f>
        <v>0</v>
      </c>
      <c r="BB115" s="140">
        <f>'SO-06.01 - Přeložka vodovodu'!F37</f>
        <v>0</v>
      </c>
      <c r="BC115" s="140">
        <f>'SO-06.01 - Přeložka vodovodu'!F38</f>
        <v>0</v>
      </c>
      <c r="BD115" s="142">
        <f>'SO-06.01 - Přeložka vodovodu'!F39</f>
        <v>0</v>
      </c>
      <c r="BE115" s="4"/>
      <c r="BT115" s="143" t="s">
        <v>19</v>
      </c>
      <c r="BV115" s="143" t="s">
        <v>82</v>
      </c>
      <c r="BW115" s="143" t="s">
        <v>151</v>
      </c>
      <c r="BX115" s="143" t="s">
        <v>148</v>
      </c>
      <c r="CL115" s="143" t="s">
        <v>1</v>
      </c>
    </row>
    <row r="116" s="4" customFormat="1" ht="16.5" customHeight="1">
      <c r="A116" s="4"/>
      <c r="B116" s="72"/>
      <c r="C116" s="135"/>
      <c r="D116" s="135"/>
      <c r="E116" s="136" t="s">
        <v>152</v>
      </c>
      <c r="F116" s="136"/>
      <c r="G116" s="136"/>
      <c r="H116" s="136"/>
      <c r="I116" s="136"/>
      <c r="J116" s="135"/>
      <c r="K116" s="136" t="s">
        <v>153</v>
      </c>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44">
        <f>ROUND(SUM(AG117:AG118),2)</f>
        <v>0</v>
      </c>
      <c r="AH116" s="135"/>
      <c r="AI116" s="135"/>
      <c r="AJ116" s="135"/>
      <c r="AK116" s="135"/>
      <c r="AL116" s="135"/>
      <c r="AM116" s="135"/>
      <c r="AN116" s="137">
        <f>SUM(AG116,AT116)</f>
        <v>0</v>
      </c>
      <c r="AO116" s="135"/>
      <c r="AP116" s="135"/>
      <c r="AQ116" s="138" t="s">
        <v>95</v>
      </c>
      <c r="AR116" s="74"/>
      <c r="AS116" s="139">
        <f>ROUND(SUM(AS117:AS118),2)</f>
        <v>0</v>
      </c>
      <c r="AT116" s="140">
        <f>ROUND(SUM(AV116:AW116),2)</f>
        <v>0</v>
      </c>
      <c r="AU116" s="141">
        <f>ROUND(SUM(AU117:AU118),5)</f>
        <v>0</v>
      </c>
      <c r="AV116" s="140">
        <f>ROUND(AZ116*L29,2)</f>
        <v>0</v>
      </c>
      <c r="AW116" s="140">
        <f>ROUND(BA116*L30,2)</f>
        <v>0</v>
      </c>
      <c r="AX116" s="140">
        <f>ROUND(BB116*L29,2)</f>
        <v>0</v>
      </c>
      <c r="AY116" s="140">
        <f>ROUND(BC116*L30,2)</f>
        <v>0</v>
      </c>
      <c r="AZ116" s="140">
        <f>ROUND(SUM(AZ117:AZ118),2)</f>
        <v>0</v>
      </c>
      <c r="BA116" s="140">
        <f>ROUND(SUM(BA117:BA118),2)</f>
        <v>0</v>
      </c>
      <c r="BB116" s="140">
        <f>ROUND(SUM(BB117:BB118),2)</f>
        <v>0</v>
      </c>
      <c r="BC116" s="140">
        <f>ROUND(SUM(BC117:BC118),2)</f>
        <v>0</v>
      </c>
      <c r="BD116" s="142">
        <f>ROUND(SUM(BD117:BD118),2)</f>
        <v>0</v>
      </c>
      <c r="BE116" s="4"/>
      <c r="BS116" s="143" t="s">
        <v>79</v>
      </c>
      <c r="BT116" s="143" t="s">
        <v>19</v>
      </c>
      <c r="BU116" s="143" t="s">
        <v>81</v>
      </c>
      <c r="BV116" s="143" t="s">
        <v>82</v>
      </c>
      <c r="BW116" s="143" t="s">
        <v>154</v>
      </c>
      <c r="BX116" s="143" t="s">
        <v>148</v>
      </c>
      <c r="CL116" s="143" t="s">
        <v>1</v>
      </c>
    </row>
    <row r="117" s="4" customFormat="1" ht="23.25" customHeight="1">
      <c r="A117" s="121" t="s">
        <v>84</v>
      </c>
      <c r="B117" s="72"/>
      <c r="C117" s="135"/>
      <c r="D117" s="135"/>
      <c r="E117" s="135"/>
      <c r="F117" s="136" t="s">
        <v>155</v>
      </c>
      <c r="G117" s="136"/>
      <c r="H117" s="136"/>
      <c r="I117" s="136"/>
      <c r="J117" s="136"/>
      <c r="K117" s="135"/>
      <c r="L117" s="136" t="s">
        <v>156</v>
      </c>
      <c r="M117" s="136"/>
      <c r="N117" s="136"/>
      <c r="O117" s="136"/>
      <c r="P117" s="136"/>
      <c r="Q117" s="136"/>
      <c r="R117" s="136"/>
      <c r="S117" s="136"/>
      <c r="T117" s="136"/>
      <c r="U117" s="136"/>
      <c r="V117" s="136"/>
      <c r="W117" s="136"/>
      <c r="X117" s="136"/>
      <c r="Y117" s="136"/>
      <c r="Z117" s="136"/>
      <c r="AA117" s="136"/>
      <c r="AB117" s="136"/>
      <c r="AC117" s="136"/>
      <c r="AD117" s="136"/>
      <c r="AE117" s="136"/>
      <c r="AF117" s="136"/>
      <c r="AG117" s="137">
        <f>'SO-06.02.1 - Přeložka VTL...'!J34</f>
        <v>0</v>
      </c>
      <c r="AH117" s="135"/>
      <c r="AI117" s="135"/>
      <c r="AJ117" s="135"/>
      <c r="AK117" s="135"/>
      <c r="AL117" s="135"/>
      <c r="AM117" s="135"/>
      <c r="AN117" s="137">
        <f>SUM(AG117,AT117)</f>
        <v>0</v>
      </c>
      <c r="AO117" s="135"/>
      <c r="AP117" s="135"/>
      <c r="AQ117" s="138" t="s">
        <v>95</v>
      </c>
      <c r="AR117" s="74"/>
      <c r="AS117" s="139">
        <v>0</v>
      </c>
      <c r="AT117" s="140">
        <f>ROUND(SUM(AV117:AW117),2)</f>
        <v>0</v>
      </c>
      <c r="AU117" s="141">
        <f>'SO-06.02.1 - Přeložka VTL...'!P132</f>
        <v>0</v>
      </c>
      <c r="AV117" s="140">
        <f>'SO-06.02.1 - Přeložka VTL...'!J37</f>
        <v>0</v>
      </c>
      <c r="AW117" s="140">
        <f>'SO-06.02.1 - Přeložka VTL...'!J38</f>
        <v>0</v>
      </c>
      <c r="AX117" s="140">
        <f>'SO-06.02.1 - Přeložka VTL...'!J39</f>
        <v>0</v>
      </c>
      <c r="AY117" s="140">
        <f>'SO-06.02.1 - Přeložka VTL...'!J40</f>
        <v>0</v>
      </c>
      <c r="AZ117" s="140">
        <f>'SO-06.02.1 - Přeložka VTL...'!F37</f>
        <v>0</v>
      </c>
      <c r="BA117" s="140">
        <f>'SO-06.02.1 - Přeložka VTL...'!F38</f>
        <v>0</v>
      </c>
      <c r="BB117" s="140">
        <f>'SO-06.02.1 - Přeložka VTL...'!F39</f>
        <v>0</v>
      </c>
      <c r="BC117" s="140">
        <f>'SO-06.02.1 - Přeložka VTL...'!F40</f>
        <v>0</v>
      </c>
      <c r="BD117" s="142">
        <f>'SO-06.02.1 - Přeložka VTL...'!F41</f>
        <v>0</v>
      </c>
      <c r="BE117" s="4"/>
      <c r="BT117" s="143" t="s">
        <v>157</v>
      </c>
      <c r="BV117" s="143" t="s">
        <v>82</v>
      </c>
      <c r="BW117" s="143" t="s">
        <v>158</v>
      </c>
      <c r="BX117" s="143" t="s">
        <v>154</v>
      </c>
      <c r="CL117" s="143" t="s">
        <v>1</v>
      </c>
    </row>
    <row r="118" s="4" customFormat="1" ht="23.25" customHeight="1">
      <c r="A118" s="121" t="s">
        <v>84</v>
      </c>
      <c r="B118" s="72"/>
      <c r="C118" s="135"/>
      <c r="D118" s="135"/>
      <c r="E118" s="135"/>
      <c r="F118" s="136" t="s">
        <v>159</v>
      </c>
      <c r="G118" s="136"/>
      <c r="H118" s="136"/>
      <c r="I118" s="136"/>
      <c r="J118" s="136"/>
      <c r="K118" s="135"/>
      <c r="L118" s="136" t="s">
        <v>160</v>
      </c>
      <c r="M118" s="136"/>
      <c r="N118" s="136"/>
      <c r="O118" s="136"/>
      <c r="P118" s="136"/>
      <c r="Q118" s="136"/>
      <c r="R118" s="136"/>
      <c r="S118" s="136"/>
      <c r="T118" s="136"/>
      <c r="U118" s="136"/>
      <c r="V118" s="136"/>
      <c r="W118" s="136"/>
      <c r="X118" s="136"/>
      <c r="Y118" s="136"/>
      <c r="Z118" s="136"/>
      <c r="AA118" s="136"/>
      <c r="AB118" s="136"/>
      <c r="AC118" s="136"/>
      <c r="AD118" s="136"/>
      <c r="AE118" s="136"/>
      <c r="AF118" s="136"/>
      <c r="AG118" s="137">
        <f>'SO-06.02.2 - Přeložka VTL...'!J34</f>
        <v>0</v>
      </c>
      <c r="AH118" s="135"/>
      <c r="AI118" s="135"/>
      <c r="AJ118" s="135"/>
      <c r="AK118" s="135"/>
      <c r="AL118" s="135"/>
      <c r="AM118" s="135"/>
      <c r="AN118" s="137">
        <f>SUM(AG118,AT118)</f>
        <v>0</v>
      </c>
      <c r="AO118" s="135"/>
      <c r="AP118" s="135"/>
      <c r="AQ118" s="138" t="s">
        <v>95</v>
      </c>
      <c r="AR118" s="74"/>
      <c r="AS118" s="139">
        <v>0</v>
      </c>
      <c r="AT118" s="140">
        <f>ROUND(SUM(AV118:AW118),2)</f>
        <v>0</v>
      </c>
      <c r="AU118" s="141">
        <f>'SO-06.02.2 - Přeložka VTL...'!P132</f>
        <v>0</v>
      </c>
      <c r="AV118" s="140">
        <f>'SO-06.02.2 - Přeložka VTL...'!J37</f>
        <v>0</v>
      </c>
      <c r="AW118" s="140">
        <f>'SO-06.02.2 - Přeložka VTL...'!J38</f>
        <v>0</v>
      </c>
      <c r="AX118" s="140">
        <f>'SO-06.02.2 - Přeložka VTL...'!J39</f>
        <v>0</v>
      </c>
      <c r="AY118" s="140">
        <f>'SO-06.02.2 - Přeložka VTL...'!J40</f>
        <v>0</v>
      </c>
      <c r="AZ118" s="140">
        <f>'SO-06.02.2 - Přeložka VTL...'!F37</f>
        <v>0</v>
      </c>
      <c r="BA118" s="140">
        <f>'SO-06.02.2 - Přeložka VTL...'!F38</f>
        <v>0</v>
      </c>
      <c r="BB118" s="140">
        <f>'SO-06.02.2 - Přeložka VTL...'!F39</f>
        <v>0</v>
      </c>
      <c r="BC118" s="140">
        <f>'SO-06.02.2 - Přeložka VTL...'!F40</f>
        <v>0</v>
      </c>
      <c r="BD118" s="142">
        <f>'SO-06.02.2 - Přeložka VTL...'!F41</f>
        <v>0</v>
      </c>
      <c r="BE118" s="4"/>
      <c r="BT118" s="143" t="s">
        <v>157</v>
      </c>
      <c r="BV118" s="143" t="s">
        <v>82</v>
      </c>
      <c r="BW118" s="143" t="s">
        <v>161</v>
      </c>
      <c r="BX118" s="143" t="s">
        <v>154</v>
      </c>
      <c r="CL118" s="143" t="s">
        <v>1</v>
      </c>
    </row>
    <row r="119" s="4" customFormat="1" ht="16.5" customHeight="1">
      <c r="A119" s="121" t="s">
        <v>84</v>
      </c>
      <c r="B119" s="72"/>
      <c r="C119" s="135"/>
      <c r="D119" s="135"/>
      <c r="E119" s="136" t="s">
        <v>162</v>
      </c>
      <c r="F119" s="136"/>
      <c r="G119" s="136"/>
      <c r="H119" s="136"/>
      <c r="I119" s="136"/>
      <c r="J119" s="135"/>
      <c r="K119" s="136" t="s">
        <v>163</v>
      </c>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7">
        <f>'SO-06.03 - Přeložky STL p...'!J32</f>
        <v>0</v>
      </c>
      <c r="AH119" s="135"/>
      <c r="AI119" s="135"/>
      <c r="AJ119" s="135"/>
      <c r="AK119" s="135"/>
      <c r="AL119" s="135"/>
      <c r="AM119" s="135"/>
      <c r="AN119" s="137">
        <f>SUM(AG119,AT119)</f>
        <v>0</v>
      </c>
      <c r="AO119" s="135"/>
      <c r="AP119" s="135"/>
      <c r="AQ119" s="138" t="s">
        <v>95</v>
      </c>
      <c r="AR119" s="74"/>
      <c r="AS119" s="139">
        <v>0</v>
      </c>
      <c r="AT119" s="140">
        <f>ROUND(SUM(AV119:AW119),2)</f>
        <v>0</v>
      </c>
      <c r="AU119" s="141">
        <f>'SO-06.03 - Přeložky STL p...'!P125</f>
        <v>0</v>
      </c>
      <c r="AV119" s="140">
        <f>'SO-06.03 - Přeložky STL p...'!J35</f>
        <v>0</v>
      </c>
      <c r="AW119" s="140">
        <f>'SO-06.03 - Přeložky STL p...'!J36</f>
        <v>0</v>
      </c>
      <c r="AX119" s="140">
        <f>'SO-06.03 - Přeložky STL p...'!J37</f>
        <v>0</v>
      </c>
      <c r="AY119" s="140">
        <f>'SO-06.03 - Přeložky STL p...'!J38</f>
        <v>0</v>
      </c>
      <c r="AZ119" s="140">
        <f>'SO-06.03 - Přeložky STL p...'!F35</f>
        <v>0</v>
      </c>
      <c r="BA119" s="140">
        <f>'SO-06.03 - Přeložky STL p...'!F36</f>
        <v>0</v>
      </c>
      <c r="BB119" s="140">
        <f>'SO-06.03 - Přeložky STL p...'!F37</f>
        <v>0</v>
      </c>
      <c r="BC119" s="140">
        <f>'SO-06.03 - Přeložky STL p...'!F38</f>
        <v>0</v>
      </c>
      <c r="BD119" s="142">
        <f>'SO-06.03 - Přeložky STL p...'!F39</f>
        <v>0</v>
      </c>
      <c r="BE119" s="4"/>
      <c r="BT119" s="143" t="s">
        <v>19</v>
      </c>
      <c r="BV119" s="143" t="s">
        <v>82</v>
      </c>
      <c r="BW119" s="143" t="s">
        <v>164</v>
      </c>
      <c r="BX119" s="143" t="s">
        <v>148</v>
      </c>
      <c r="CL119" s="143" t="s">
        <v>1</v>
      </c>
    </row>
    <row r="120" s="7" customFormat="1" ht="24.75" customHeight="1">
      <c r="A120" s="7"/>
      <c r="B120" s="122"/>
      <c r="C120" s="123"/>
      <c r="D120" s="124" t="s">
        <v>165</v>
      </c>
      <c r="E120" s="124"/>
      <c r="F120" s="124"/>
      <c r="G120" s="124"/>
      <c r="H120" s="124"/>
      <c r="I120" s="125"/>
      <c r="J120" s="124" t="s">
        <v>166</v>
      </c>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34">
        <f>ROUND(AG121,2)</f>
        <v>0</v>
      </c>
      <c r="AH120" s="125"/>
      <c r="AI120" s="125"/>
      <c r="AJ120" s="125"/>
      <c r="AK120" s="125"/>
      <c r="AL120" s="125"/>
      <c r="AM120" s="125"/>
      <c r="AN120" s="126">
        <f>SUM(AG120,AT120)</f>
        <v>0</v>
      </c>
      <c r="AO120" s="125"/>
      <c r="AP120" s="125"/>
      <c r="AQ120" s="127" t="s">
        <v>87</v>
      </c>
      <c r="AR120" s="128"/>
      <c r="AS120" s="129">
        <f>ROUND(AS121,2)</f>
        <v>0</v>
      </c>
      <c r="AT120" s="130">
        <f>ROUND(SUM(AV120:AW120),2)</f>
        <v>0</v>
      </c>
      <c r="AU120" s="131">
        <f>ROUND(AU121,5)</f>
        <v>0</v>
      </c>
      <c r="AV120" s="130">
        <f>ROUND(AZ120*L29,2)</f>
        <v>0</v>
      </c>
      <c r="AW120" s="130">
        <f>ROUND(BA120*L30,2)</f>
        <v>0</v>
      </c>
      <c r="AX120" s="130">
        <f>ROUND(BB120*L29,2)</f>
        <v>0</v>
      </c>
      <c r="AY120" s="130">
        <f>ROUND(BC120*L30,2)</f>
        <v>0</v>
      </c>
      <c r="AZ120" s="130">
        <f>ROUND(AZ121,2)</f>
        <v>0</v>
      </c>
      <c r="BA120" s="130">
        <f>ROUND(BA121,2)</f>
        <v>0</v>
      </c>
      <c r="BB120" s="130">
        <f>ROUND(BB121,2)</f>
        <v>0</v>
      </c>
      <c r="BC120" s="130">
        <f>ROUND(BC121,2)</f>
        <v>0</v>
      </c>
      <c r="BD120" s="132">
        <f>ROUND(BD121,2)</f>
        <v>0</v>
      </c>
      <c r="BE120" s="7"/>
      <c r="BS120" s="133" t="s">
        <v>79</v>
      </c>
      <c r="BT120" s="133" t="s">
        <v>88</v>
      </c>
      <c r="BU120" s="133" t="s">
        <v>81</v>
      </c>
      <c r="BV120" s="133" t="s">
        <v>82</v>
      </c>
      <c r="BW120" s="133" t="s">
        <v>167</v>
      </c>
      <c r="BX120" s="133" t="s">
        <v>5</v>
      </c>
      <c r="CL120" s="133" t="s">
        <v>1</v>
      </c>
      <c r="CM120" s="133" t="s">
        <v>80</v>
      </c>
    </row>
    <row r="121" s="4" customFormat="1" ht="35.25" customHeight="1">
      <c r="A121" s="121" t="s">
        <v>84</v>
      </c>
      <c r="B121" s="72"/>
      <c r="C121" s="135"/>
      <c r="D121" s="135"/>
      <c r="E121" s="136" t="s">
        <v>168</v>
      </c>
      <c r="F121" s="136"/>
      <c r="G121" s="136"/>
      <c r="H121" s="136"/>
      <c r="I121" s="136"/>
      <c r="J121" s="135"/>
      <c r="K121" s="136" t="s">
        <v>169</v>
      </c>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7">
        <f>'SO-07.01 - SO-07.06 - Obs...'!J32</f>
        <v>0</v>
      </c>
      <c r="AH121" s="135"/>
      <c r="AI121" s="135"/>
      <c r="AJ121" s="135"/>
      <c r="AK121" s="135"/>
      <c r="AL121" s="135"/>
      <c r="AM121" s="135"/>
      <c r="AN121" s="137">
        <f>SUM(AG121,AT121)</f>
        <v>0</v>
      </c>
      <c r="AO121" s="135"/>
      <c r="AP121" s="135"/>
      <c r="AQ121" s="138" t="s">
        <v>95</v>
      </c>
      <c r="AR121" s="74"/>
      <c r="AS121" s="139">
        <v>0</v>
      </c>
      <c r="AT121" s="140">
        <f>ROUND(SUM(AV121:AW121),2)</f>
        <v>0</v>
      </c>
      <c r="AU121" s="141">
        <f>'SO-07.01 - SO-07.06 - Obs...'!P128</f>
        <v>0</v>
      </c>
      <c r="AV121" s="140">
        <f>'SO-07.01 - SO-07.06 - Obs...'!J35</f>
        <v>0</v>
      </c>
      <c r="AW121" s="140">
        <f>'SO-07.01 - SO-07.06 - Obs...'!J36</f>
        <v>0</v>
      </c>
      <c r="AX121" s="140">
        <f>'SO-07.01 - SO-07.06 - Obs...'!J37</f>
        <v>0</v>
      </c>
      <c r="AY121" s="140">
        <f>'SO-07.01 - SO-07.06 - Obs...'!J38</f>
        <v>0</v>
      </c>
      <c r="AZ121" s="140">
        <f>'SO-07.01 - SO-07.06 - Obs...'!F35</f>
        <v>0</v>
      </c>
      <c r="BA121" s="140">
        <f>'SO-07.01 - SO-07.06 - Obs...'!F36</f>
        <v>0</v>
      </c>
      <c r="BB121" s="140">
        <f>'SO-07.01 - SO-07.06 - Obs...'!F37</f>
        <v>0</v>
      </c>
      <c r="BC121" s="140">
        <f>'SO-07.01 - SO-07.06 - Obs...'!F38</f>
        <v>0</v>
      </c>
      <c r="BD121" s="142">
        <f>'SO-07.01 - SO-07.06 - Obs...'!F39</f>
        <v>0</v>
      </c>
      <c r="BE121" s="4"/>
      <c r="BT121" s="143" t="s">
        <v>19</v>
      </c>
      <c r="BV121" s="143" t="s">
        <v>82</v>
      </c>
      <c r="BW121" s="143" t="s">
        <v>170</v>
      </c>
      <c r="BX121" s="143" t="s">
        <v>167</v>
      </c>
      <c r="CL121" s="143" t="s">
        <v>1</v>
      </c>
    </row>
    <row r="122" s="7" customFormat="1" ht="24.75" customHeight="1">
      <c r="A122" s="7"/>
      <c r="B122" s="122"/>
      <c r="C122" s="123"/>
      <c r="D122" s="124" t="s">
        <v>171</v>
      </c>
      <c r="E122" s="124"/>
      <c r="F122" s="124"/>
      <c r="G122" s="124"/>
      <c r="H122" s="124"/>
      <c r="I122" s="125"/>
      <c r="J122" s="124" t="s">
        <v>172</v>
      </c>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34">
        <f>ROUND(SUM(AG123:AG127),2)</f>
        <v>0</v>
      </c>
      <c r="AH122" s="125"/>
      <c r="AI122" s="125"/>
      <c r="AJ122" s="125"/>
      <c r="AK122" s="125"/>
      <c r="AL122" s="125"/>
      <c r="AM122" s="125"/>
      <c r="AN122" s="126">
        <f>SUM(AG122,AT122)</f>
        <v>0</v>
      </c>
      <c r="AO122" s="125"/>
      <c r="AP122" s="125"/>
      <c r="AQ122" s="127" t="s">
        <v>87</v>
      </c>
      <c r="AR122" s="128"/>
      <c r="AS122" s="129">
        <f>ROUND(SUM(AS123:AS127),2)</f>
        <v>0</v>
      </c>
      <c r="AT122" s="130">
        <f>ROUND(SUM(AV122:AW122),2)</f>
        <v>0</v>
      </c>
      <c r="AU122" s="131">
        <f>ROUND(SUM(AU123:AU127),5)</f>
        <v>0</v>
      </c>
      <c r="AV122" s="130">
        <f>ROUND(AZ122*L29,2)</f>
        <v>0</v>
      </c>
      <c r="AW122" s="130">
        <f>ROUND(BA122*L30,2)</f>
        <v>0</v>
      </c>
      <c r="AX122" s="130">
        <f>ROUND(BB122*L29,2)</f>
        <v>0</v>
      </c>
      <c r="AY122" s="130">
        <f>ROUND(BC122*L30,2)</f>
        <v>0</v>
      </c>
      <c r="AZ122" s="130">
        <f>ROUND(SUM(AZ123:AZ127),2)</f>
        <v>0</v>
      </c>
      <c r="BA122" s="130">
        <f>ROUND(SUM(BA123:BA127),2)</f>
        <v>0</v>
      </c>
      <c r="BB122" s="130">
        <f>ROUND(SUM(BB123:BB127),2)</f>
        <v>0</v>
      </c>
      <c r="BC122" s="130">
        <f>ROUND(SUM(BC123:BC127),2)</f>
        <v>0</v>
      </c>
      <c r="BD122" s="132">
        <f>ROUND(SUM(BD123:BD127),2)</f>
        <v>0</v>
      </c>
      <c r="BE122" s="7"/>
      <c r="BS122" s="133" t="s">
        <v>79</v>
      </c>
      <c r="BT122" s="133" t="s">
        <v>88</v>
      </c>
      <c r="BU122" s="133" t="s">
        <v>81</v>
      </c>
      <c r="BV122" s="133" t="s">
        <v>82</v>
      </c>
      <c r="BW122" s="133" t="s">
        <v>173</v>
      </c>
      <c r="BX122" s="133" t="s">
        <v>5</v>
      </c>
      <c r="CL122" s="133" t="s">
        <v>1</v>
      </c>
      <c r="CM122" s="133" t="s">
        <v>19</v>
      </c>
    </row>
    <row r="123" s="4" customFormat="1" ht="16.5" customHeight="1">
      <c r="A123" s="121" t="s">
        <v>84</v>
      </c>
      <c r="B123" s="72"/>
      <c r="C123" s="135"/>
      <c r="D123" s="135"/>
      <c r="E123" s="136" t="s">
        <v>174</v>
      </c>
      <c r="F123" s="136"/>
      <c r="G123" s="136"/>
      <c r="H123" s="136"/>
      <c r="I123" s="136"/>
      <c r="J123" s="135"/>
      <c r="K123" s="136" t="s">
        <v>175</v>
      </c>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7">
        <f>'SO 08.2 - Plošné zatěsněn...'!J32</f>
        <v>0</v>
      </c>
      <c r="AH123" s="135"/>
      <c r="AI123" s="135"/>
      <c r="AJ123" s="135"/>
      <c r="AK123" s="135"/>
      <c r="AL123" s="135"/>
      <c r="AM123" s="135"/>
      <c r="AN123" s="137">
        <f>SUM(AG123,AT123)</f>
        <v>0</v>
      </c>
      <c r="AO123" s="135"/>
      <c r="AP123" s="135"/>
      <c r="AQ123" s="138" t="s">
        <v>95</v>
      </c>
      <c r="AR123" s="74"/>
      <c r="AS123" s="139">
        <v>0</v>
      </c>
      <c r="AT123" s="140">
        <f>ROUND(SUM(AV123:AW123),2)</f>
        <v>0</v>
      </c>
      <c r="AU123" s="141">
        <f>'SO 08.2 - Plošné zatěsněn...'!P127</f>
        <v>0</v>
      </c>
      <c r="AV123" s="140">
        <f>'SO 08.2 - Plošné zatěsněn...'!J35</f>
        <v>0</v>
      </c>
      <c r="AW123" s="140">
        <f>'SO 08.2 - Plošné zatěsněn...'!J36</f>
        <v>0</v>
      </c>
      <c r="AX123" s="140">
        <f>'SO 08.2 - Plošné zatěsněn...'!J37</f>
        <v>0</v>
      </c>
      <c r="AY123" s="140">
        <f>'SO 08.2 - Plošné zatěsněn...'!J38</f>
        <v>0</v>
      </c>
      <c r="AZ123" s="140">
        <f>'SO 08.2 - Plošné zatěsněn...'!F35</f>
        <v>0</v>
      </c>
      <c r="BA123" s="140">
        <f>'SO 08.2 - Plošné zatěsněn...'!F36</f>
        <v>0</v>
      </c>
      <c r="BB123" s="140">
        <f>'SO 08.2 - Plošné zatěsněn...'!F37</f>
        <v>0</v>
      </c>
      <c r="BC123" s="140">
        <f>'SO 08.2 - Plošné zatěsněn...'!F38</f>
        <v>0</v>
      </c>
      <c r="BD123" s="142">
        <f>'SO 08.2 - Plošné zatěsněn...'!F39</f>
        <v>0</v>
      </c>
      <c r="BE123" s="4"/>
      <c r="BT123" s="143" t="s">
        <v>19</v>
      </c>
      <c r="BV123" s="143" t="s">
        <v>82</v>
      </c>
      <c r="BW123" s="143" t="s">
        <v>176</v>
      </c>
      <c r="BX123" s="143" t="s">
        <v>173</v>
      </c>
      <c r="CL123" s="143" t="s">
        <v>1</v>
      </c>
    </row>
    <row r="124" s="4" customFormat="1" ht="16.5" customHeight="1">
      <c r="A124" s="121" t="s">
        <v>84</v>
      </c>
      <c r="B124" s="72"/>
      <c r="C124" s="135"/>
      <c r="D124" s="135"/>
      <c r="E124" s="136" t="s">
        <v>177</v>
      </c>
      <c r="F124" s="136"/>
      <c r="G124" s="136"/>
      <c r="H124" s="136"/>
      <c r="I124" s="136"/>
      <c r="J124" s="135"/>
      <c r="K124" s="136" t="s">
        <v>178</v>
      </c>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7">
        <f>'SO 08.3 - Přitížení paty ...'!J32</f>
        <v>0</v>
      </c>
      <c r="AH124" s="135"/>
      <c r="AI124" s="135"/>
      <c r="AJ124" s="135"/>
      <c r="AK124" s="135"/>
      <c r="AL124" s="135"/>
      <c r="AM124" s="135"/>
      <c r="AN124" s="137">
        <f>SUM(AG124,AT124)</f>
        <v>0</v>
      </c>
      <c r="AO124" s="135"/>
      <c r="AP124" s="135"/>
      <c r="AQ124" s="138" t="s">
        <v>95</v>
      </c>
      <c r="AR124" s="74"/>
      <c r="AS124" s="139">
        <v>0</v>
      </c>
      <c r="AT124" s="140">
        <f>ROUND(SUM(AV124:AW124),2)</f>
        <v>0</v>
      </c>
      <c r="AU124" s="141">
        <f>'SO 08.3 - Přitížení paty ...'!P129</f>
        <v>0</v>
      </c>
      <c r="AV124" s="140">
        <f>'SO 08.3 - Přitížení paty ...'!J35</f>
        <v>0</v>
      </c>
      <c r="AW124" s="140">
        <f>'SO 08.3 - Přitížení paty ...'!J36</f>
        <v>0</v>
      </c>
      <c r="AX124" s="140">
        <f>'SO 08.3 - Přitížení paty ...'!J37</f>
        <v>0</v>
      </c>
      <c r="AY124" s="140">
        <f>'SO 08.3 - Přitížení paty ...'!J38</f>
        <v>0</v>
      </c>
      <c r="AZ124" s="140">
        <f>'SO 08.3 - Přitížení paty ...'!F35</f>
        <v>0</v>
      </c>
      <c r="BA124" s="140">
        <f>'SO 08.3 - Přitížení paty ...'!F36</f>
        <v>0</v>
      </c>
      <c r="BB124" s="140">
        <f>'SO 08.3 - Přitížení paty ...'!F37</f>
        <v>0</v>
      </c>
      <c r="BC124" s="140">
        <f>'SO 08.3 - Přitížení paty ...'!F38</f>
        <v>0</v>
      </c>
      <c r="BD124" s="142">
        <f>'SO 08.3 - Přitížení paty ...'!F39</f>
        <v>0</v>
      </c>
      <c r="BE124" s="4"/>
      <c r="BT124" s="143" t="s">
        <v>19</v>
      </c>
      <c r="BV124" s="143" t="s">
        <v>82</v>
      </c>
      <c r="BW124" s="143" t="s">
        <v>179</v>
      </c>
      <c r="BX124" s="143" t="s">
        <v>173</v>
      </c>
      <c r="CL124" s="143" t="s">
        <v>1</v>
      </c>
    </row>
    <row r="125" s="4" customFormat="1" ht="16.5" customHeight="1">
      <c r="A125" s="121" t="s">
        <v>84</v>
      </c>
      <c r="B125" s="72"/>
      <c r="C125" s="135"/>
      <c r="D125" s="135"/>
      <c r="E125" s="136" t="s">
        <v>180</v>
      </c>
      <c r="F125" s="136"/>
      <c r="G125" s="136"/>
      <c r="H125" s="136"/>
      <c r="I125" s="136"/>
      <c r="J125" s="135"/>
      <c r="K125" s="136" t="s">
        <v>181</v>
      </c>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7">
        <f>'SO 08.4 - Úprava křížení ...'!J32</f>
        <v>0</v>
      </c>
      <c r="AH125" s="135"/>
      <c r="AI125" s="135"/>
      <c r="AJ125" s="135"/>
      <c r="AK125" s="135"/>
      <c r="AL125" s="135"/>
      <c r="AM125" s="135"/>
      <c r="AN125" s="137">
        <f>SUM(AG125,AT125)</f>
        <v>0</v>
      </c>
      <c r="AO125" s="135"/>
      <c r="AP125" s="135"/>
      <c r="AQ125" s="138" t="s">
        <v>95</v>
      </c>
      <c r="AR125" s="74"/>
      <c r="AS125" s="139">
        <v>0</v>
      </c>
      <c r="AT125" s="140">
        <f>ROUND(SUM(AV125:AW125),2)</f>
        <v>0</v>
      </c>
      <c r="AU125" s="141">
        <f>'SO 08.4 - Úprava křížení ...'!P126</f>
        <v>0</v>
      </c>
      <c r="AV125" s="140">
        <f>'SO 08.4 - Úprava křížení ...'!J35</f>
        <v>0</v>
      </c>
      <c r="AW125" s="140">
        <f>'SO 08.4 - Úprava křížení ...'!J36</f>
        <v>0</v>
      </c>
      <c r="AX125" s="140">
        <f>'SO 08.4 - Úprava křížení ...'!J37</f>
        <v>0</v>
      </c>
      <c r="AY125" s="140">
        <f>'SO 08.4 - Úprava křížení ...'!J38</f>
        <v>0</v>
      </c>
      <c r="AZ125" s="140">
        <f>'SO 08.4 - Úprava křížení ...'!F35</f>
        <v>0</v>
      </c>
      <c r="BA125" s="140">
        <f>'SO 08.4 - Úprava křížení ...'!F36</f>
        <v>0</v>
      </c>
      <c r="BB125" s="140">
        <f>'SO 08.4 - Úprava křížení ...'!F37</f>
        <v>0</v>
      </c>
      <c r="BC125" s="140">
        <f>'SO 08.4 - Úprava křížení ...'!F38</f>
        <v>0</v>
      </c>
      <c r="BD125" s="142">
        <f>'SO 08.4 - Úprava křížení ...'!F39</f>
        <v>0</v>
      </c>
      <c r="BE125" s="4"/>
      <c r="BT125" s="143" t="s">
        <v>19</v>
      </c>
      <c r="BV125" s="143" t="s">
        <v>82</v>
      </c>
      <c r="BW125" s="143" t="s">
        <v>182</v>
      </c>
      <c r="BX125" s="143" t="s">
        <v>173</v>
      </c>
      <c r="CL125" s="143" t="s">
        <v>1</v>
      </c>
    </row>
    <row r="126" s="4" customFormat="1" ht="16.5" customHeight="1">
      <c r="A126" s="121" t="s">
        <v>84</v>
      </c>
      <c r="B126" s="72"/>
      <c r="C126" s="135"/>
      <c r="D126" s="135"/>
      <c r="E126" s="136" t="s">
        <v>183</v>
      </c>
      <c r="F126" s="136"/>
      <c r="G126" s="136"/>
      <c r="H126" s="136"/>
      <c r="I126" s="136"/>
      <c r="J126" s="135"/>
      <c r="K126" s="136" t="s">
        <v>181</v>
      </c>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7">
        <f>'SO 08.5 - Úprava křížení ...'!J32</f>
        <v>0</v>
      </c>
      <c r="AH126" s="135"/>
      <c r="AI126" s="135"/>
      <c r="AJ126" s="135"/>
      <c r="AK126" s="135"/>
      <c r="AL126" s="135"/>
      <c r="AM126" s="135"/>
      <c r="AN126" s="137">
        <f>SUM(AG126,AT126)</f>
        <v>0</v>
      </c>
      <c r="AO126" s="135"/>
      <c r="AP126" s="135"/>
      <c r="AQ126" s="138" t="s">
        <v>95</v>
      </c>
      <c r="AR126" s="74"/>
      <c r="AS126" s="139">
        <v>0</v>
      </c>
      <c r="AT126" s="140">
        <f>ROUND(SUM(AV126:AW126),2)</f>
        <v>0</v>
      </c>
      <c r="AU126" s="141">
        <f>'SO 08.5 - Úprava křížení ...'!P127</f>
        <v>0</v>
      </c>
      <c r="AV126" s="140">
        <f>'SO 08.5 - Úprava křížení ...'!J35</f>
        <v>0</v>
      </c>
      <c r="AW126" s="140">
        <f>'SO 08.5 - Úprava křížení ...'!J36</f>
        <v>0</v>
      </c>
      <c r="AX126" s="140">
        <f>'SO 08.5 - Úprava křížení ...'!J37</f>
        <v>0</v>
      </c>
      <c r="AY126" s="140">
        <f>'SO 08.5 - Úprava křížení ...'!J38</f>
        <v>0</v>
      </c>
      <c r="AZ126" s="140">
        <f>'SO 08.5 - Úprava křížení ...'!F35</f>
        <v>0</v>
      </c>
      <c r="BA126" s="140">
        <f>'SO 08.5 - Úprava křížení ...'!F36</f>
        <v>0</v>
      </c>
      <c r="BB126" s="140">
        <f>'SO 08.5 - Úprava křížení ...'!F37</f>
        <v>0</v>
      </c>
      <c r="BC126" s="140">
        <f>'SO 08.5 - Úprava křížení ...'!F38</f>
        <v>0</v>
      </c>
      <c r="BD126" s="142">
        <f>'SO 08.5 - Úprava křížení ...'!F39</f>
        <v>0</v>
      </c>
      <c r="BE126" s="4"/>
      <c r="BT126" s="143" t="s">
        <v>19</v>
      </c>
      <c r="BV126" s="143" t="s">
        <v>82</v>
      </c>
      <c r="BW126" s="143" t="s">
        <v>184</v>
      </c>
      <c r="BX126" s="143" t="s">
        <v>173</v>
      </c>
      <c r="CL126" s="143" t="s">
        <v>1</v>
      </c>
    </row>
    <row r="127" s="4" customFormat="1" ht="16.5" customHeight="1">
      <c r="A127" s="121" t="s">
        <v>84</v>
      </c>
      <c r="B127" s="72"/>
      <c r="C127" s="135"/>
      <c r="D127" s="135"/>
      <c r="E127" s="136" t="s">
        <v>185</v>
      </c>
      <c r="F127" s="136"/>
      <c r="G127" s="136"/>
      <c r="H127" s="136"/>
      <c r="I127" s="136"/>
      <c r="J127" s="135"/>
      <c r="K127" s="136" t="s">
        <v>186</v>
      </c>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7">
        <f>'SO 08.6 - Předložený těsn...'!J32</f>
        <v>0</v>
      </c>
      <c r="AH127" s="135"/>
      <c r="AI127" s="135"/>
      <c r="AJ127" s="135"/>
      <c r="AK127" s="135"/>
      <c r="AL127" s="135"/>
      <c r="AM127" s="135"/>
      <c r="AN127" s="137">
        <f>SUM(AG127,AT127)</f>
        <v>0</v>
      </c>
      <c r="AO127" s="135"/>
      <c r="AP127" s="135"/>
      <c r="AQ127" s="138" t="s">
        <v>95</v>
      </c>
      <c r="AR127" s="74"/>
      <c r="AS127" s="145">
        <v>0</v>
      </c>
      <c r="AT127" s="146">
        <f>ROUND(SUM(AV127:AW127),2)</f>
        <v>0</v>
      </c>
      <c r="AU127" s="147">
        <f>'SO 08.6 - Předložený těsn...'!P125</f>
        <v>0</v>
      </c>
      <c r="AV127" s="146">
        <f>'SO 08.6 - Předložený těsn...'!J35</f>
        <v>0</v>
      </c>
      <c r="AW127" s="146">
        <f>'SO 08.6 - Předložený těsn...'!J36</f>
        <v>0</v>
      </c>
      <c r="AX127" s="146">
        <f>'SO 08.6 - Předložený těsn...'!J37</f>
        <v>0</v>
      </c>
      <c r="AY127" s="146">
        <f>'SO 08.6 - Předložený těsn...'!J38</f>
        <v>0</v>
      </c>
      <c r="AZ127" s="146">
        <f>'SO 08.6 - Předložený těsn...'!F35</f>
        <v>0</v>
      </c>
      <c r="BA127" s="146">
        <f>'SO 08.6 - Předložený těsn...'!F36</f>
        <v>0</v>
      </c>
      <c r="BB127" s="146">
        <f>'SO 08.6 - Předložený těsn...'!F37</f>
        <v>0</v>
      </c>
      <c r="BC127" s="146">
        <f>'SO 08.6 - Předložený těsn...'!F38</f>
        <v>0</v>
      </c>
      <c r="BD127" s="148">
        <f>'SO 08.6 - Předložený těsn...'!F39</f>
        <v>0</v>
      </c>
      <c r="BE127" s="4"/>
      <c r="BT127" s="143" t="s">
        <v>19</v>
      </c>
      <c r="BV127" s="143" t="s">
        <v>82</v>
      </c>
      <c r="BW127" s="143" t="s">
        <v>187</v>
      </c>
      <c r="BX127" s="143" t="s">
        <v>173</v>
      </c>
      <c r="CL127" s="143" t="s">
        <v>1</v>
      </c>
    </row>
    <row r="128" s="2" customFormat="1" ht="30" customHeight="1">
      <c r="A128" s="40"/>
      <c r="B128" s="41"/>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6"/>
      <c r="AS128" s="40"/>
      <c r="AT128" s="40"/>
      <c r="AU128" s="40"/>
      <c r="AV128" s="40"/>
      <c r="AW128" s="40"/>
      <c r="AX128" s="40"/>
      <c r="AY128" s="40"/>
      <c r="AZ128" s="40"/>
      <c r="BA128" s="40"/>
      <c r="BB128" s="40"/>
      <c r="BC128" s="40"/>
      <c r="BD128" s="40"/>
      <c r="BE128" s="40"/>
    </row>
    <row r="129" s="2" customFormat="1" ht="6.96" customHeight="1">
      <c r="A129" s="40"/>
      <c r="B129" s="68"/>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46"/>
      <c r="AS129" s="40"/>
      <c r="AT129" s="40"/>
      <c r="AU129" s="40"/>
      <c r="AV129" s="40"/>
      <c r="AW129" s="40"/>
      <c r="AX129" s="40"/>
      <c r="AY129" s="40"/>
      <c r="AZ129" s="40"/>
      <c r="BA129" s="40"/>
      <c r="BB129" s="40"/>
      <c r="BC129" s="40"/>
      <c r="BD129" s="40"/>
      <c r="BE129" s="40"/>
    </row>
  </sheetData>
  <sheetProtection sheet="1" formatColumns="0" formatRows="0" objects="1" scenarios="1" spinCount="100000" saltValue="iVYF3Wtf8gRgZWBO6pHE4Rm+wHAGloNzMFM30+QwWxNrEUrYDqqGqZtd+ymIstLGkyPL4l35I6MSSjIc5Vy6QA==" hashValue="Ug+JTHD9AS55VI1VXUkPcYCiOfHrs7y8AOSGFq8Rrq2PV9XJ9g6Zg8Xp3wwbKtZBbs7PmtIdUhz7Pq/bnOj9TA==" algorithmName="SHA-512" password="CC35"/>
  <mergeCells count="170">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N101:AP101"/>
    <mergeCell ref="AG101:AM101"/>
    <mergeCell ref="AN102:AP102"/>
    <mergeCell ref="AG102:AM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G114:AM114"/>
    <mergeCell ref="AN114:AP114"/>
    <mergeCell ref="AG115:AM115"/>
    <mergeCell ref="AN115:AP115"/>
    <mergeCell ref="AN116:AP116"/>
    <mergeCell ref="AG116:AM116"/>
    <mergeCell ref="AG117:AM117"/>
    <mergeCell ref="AN117:AP117"/>
    <mergeCell ref="AG118:AM118"/>
    <mergeCell ref="AN118:AP118"/>
    <mergeCell ref="AN119:AP119"/>
    <mergeCell ref="AG119:AM119"/>
    <mergeCell ref="AN120:AP120"/>
    <mergeCell ref="AG120:AM120"/>
    <mergeCell ref="AN121:AP121"/>
    <mergeCell ref="AG121:AM121"/>
    <mergeCell ref="AN122:AP122"/>
    <mergeCell ref="AG122:AM122"/>
    <mergeCell ref="AN123:AP123"/>
    <mergeCell ref="AG123:AM123"/>
    <mergeCell ref="AN124:AP124"/>
    <mergeCell ref="AG124:AM124"/>
    <mergeCell ref="AG125:AM125"/>
    <mergeCell ref="AN125:AP125"/>
    <mergeCell ref="AN126:AP126"/>
    <mergeCell ref="AG126:AM126"/>
    <mergeCell ref="AN127:AP127"/>
    <mergeCell ref="AG127:AM127"/>
    <mergeCell ref="L85:AO85"/>
    <mergeCell ref="C92:G92"/>
    <mergeCell ref="I92:AF92"/>
    <mergeCell ref="J95:AF95"/>
    <mergeCell ref="D95:H95"/>
    <mergeCell ref="D96:H96"/>
    <mergeCell ref="J96:AF96"/>
    <mergeCell ref="K97:AF97"/>
    <mergeCell ref="E97:I97"/>
    <mergeCell ref="K98:AF98"/>
    <mergeCell ref="E98:I98"/>
    <mergeCell ref="K99:AF99"/>
    <mergeCell ref="E99:I99"/>
    <mergeCell ref="K100:AF100"/>
    <mergeCell ref="E100:I100"/>
    <mergeCell ref="E101:I101"/>
    <mergeCell ref="K101:AF101"/>
    <mergeCell ref="J102:AF102"/>
    <mergeCell ref="D102:H102"/>
    <mergeCell ref="K103:AF103"/>
    <mergeCell ref="E103:I103"/>
    <mergeCell ref="AM87:AN87"/>
    <mergeCell ref="AM89:AP89"/>
    <mergeCell ref="AS89:AT91"/>
    <mergeCell ref="AM90:AP90"/>
    <mergeCell ref="AG92:AM92"/>
    <mergeCell ref="AN92:AP92"/>
    <mergeCell ref="AG95:AM95"/>
    <mergeCell ref="AN95:AP95"/>
    <mergeCell ref="AG96:AM96"/>
    <mergeCell ref="AN96:AP96"/>
    <mergeCell ref="AG97:AM97"/>
    <mergeCell ref="AN97:AP97"/>
    <mergeCell ref="AN98:AP98"/>
    <mergeCell ref="AG98:AM98"/>
    <mergeCell ref="AG99:AM99"/>
    <mergeCell ref="AN99:AP99"/>
    <mergeCell ref="AG100:AM100"/>
    <mergeCell ref="AN100:AP100"/>
    <mergeCell ref="AG94:AM94"/>
    <mergeCell ref="AN94:AP94"/>
    <mergeCell ref="E104:I104"/>
    <mergeCell ref="K104:AF104"/>
    <mergeCell ref="E105:I105"/>
    <mergeCell ref="K105:AF105"/>
    <mergeCell ref="E106:I106"/>
    <mergeCell ref="K106:AF106"/>
    <mergeCell ref="E107:I107"/>
    <mergeCell ref="K107:AF107"/>
    <mergeCell ref="J108:AF108"/>
    <mergeCell ref="D108:H108"/>
    <mergeCell ref="E109:I109"/>
    <mergeCell ref="K109:AF109"/>
    <mergeCell ref="J110:AF110"/>
    <mergeCell ref="D110:H110"/>
    <mergeCell ref="K111:AF111"/>
    <mergeCell ref="E111:I111"/>
    <mergeCell ref="E112:I112"/>
    <mergeCell ref="K112:AF112"/>
    <mergeCell ref="D113:H113"/>
    <mergeCell ref="J113:AF113"/>
    <mergeCell ref="J114:AF114"/>
    <mergeCell ref="D114:H114"/>
    <mergeCell ref="E115:I115"/>
    <mergeCell ref="K115:AF115"/>
    <mergeCell ref="K116:AF116"/>
    <mergeCell ref="E116:I116"/>
    <mergeCell ref="L117:AF117"/>
    <mergeCell ref="F117:J117"/>
    <mergeCell ref="F118:J118"/>
    <mergeCell ref="L118:AF118"/>
    <mergeCell ref="E119:I119"/>
    <mergeCell ref="K119:AF119"/>
    <mergeCell ref="D120:H120"/>
    <mergeCell ref="J120:AF120"/>
    <mergeCell ref="E121:I121"/>
    <mergeCell ref="K121:AF121"/>
    <mergeCell ref="D122:H122"/>
    <mergeCell ref="J122:AF122"/>
    <mergeCell ref="E123:I123"/>
    <mergeCell ref="K123:AF123"/>
    <mergeCell ref="E124:I124"/>
    <mergeCell ref="K124:AF124"/>
    <mergeCell ref="E125:I125"/>
    <mergeCell ref="K125:AF125"/>
    <mergeCell ref="E126:I126"/>
    <mergeCell ref="K126:AF126"/>
    <mergeCell ref="E127:I127"/>
    <mergeCell ref="K127:AF127"/>
  </mergeCells>
  <hyperlinks>
    <hyperlink ref="A95" location="'SSO 00 - VEDLEJŠÍ ROZPOČT...'!C2" display="/"/>
    <hyperlink ref="A97" location="'SO-01.01 - Ochranná hráz'!C2" display="/"/>
    <hyperlink ref="A98" location="'SO-01.02 - Křížení s míst...'!C2" display="/"/>
    <hyperlink ref="A99" location="'SO-01.03 - Křížení s míst...'!C2" display="/"/>
    <hyperlink ref="A100" location="'SO-01.04 - Hrázová propus...'!C2" display="/"/>
    <hyperlink ref="A101" location="'SO-01.05 - Odpadní koryto'!C2" display="/"/>
    <hyperlink ref="A103" location="'SO-02.01 - Ochranná zeď'!C2" display="/"/>
    <hyperlink ref="A104" location="'SO-02.02 - Ochranná hráz'!C2" display="/"/>
    <hyperlink ref="A105" location="'SO-02.03 - Rekonstrukce m...'!C2" display="/"/>
    <hyperlink ref="A106" location="'SO-02.04 - Rekonstrukce m...'!C2" display="/"/>
    <hyperlink ref="A107" location="'SO-02.05 - Hrázové propusti'!C2" display="/"/>
    <hyperlink ref="A109" location="'SO-03.02 - Zkapacitnění m...'!C2" display="/"/>
    <hyperlink ref="A111" location="'SO-04.01 - Úprava PB přít...'!C2" display="/"/>
    <hyperlink ref="A112" location="'SO-04.02 - Terénní úpravy...'!C2" display="/"/>
    <hyperlink ref="A113" location="'SSO 05 - KÁCENÍ A NÁHRADN...'!C2" display="/"/>
    <hyperlink ref="A115" location="'SO-06.01 - Přeložka vodovodu'!C2" display="/"/>
    <hyperlink ref="A117" location="'SO-06.02.1 - Přeložka VTL...'!C2" display="/"/>
    <hyperlink ref="A118" location="'SO-06.02.2 - Přeložka VTL...'!C2" display="/"/>
    <hyperlink ref="A119" location="'SO-06.03 - Přeložky STL p...'!C2" display="/"/>
    <hyperlink ref="A121" location="'SO-07.01 - SO-07.06 - Obs...'!C2" display="/"/>
    <hyperlink ref="A123" location="'SO 08.2 - Plošné zatěsněn...'!C2" display="/"/>
    <hyperlink ref="A124" location="'SO 08.3 - Přitížení paty ...'!C2" display="/"/>
    <hyperlink ref="A125" location="'SO 08.4 - Úprava křížení ...'!C2" display="/"/>
    <hyperlink ref="A126" location="'SO 08.5 - Úprava křížení ...'!C2" display="/"/>
    <hyperlink ref="A127" location="'SO 08.6 - Předložený těs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2" customFormat="1" ht="12" customHeight="1">
      <c r="A8" s="40"/>
      <c r="B8" s="46"/>
      <c r="C8" s="40"/>
      <c r="D8" s="153" t="s">
        <v>189</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190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17</v>
      </c>
      <c r="E11" s="40"/>
      <c r="F11" s="143" t="s">
        <v>1</v>
      </c>
      <c r="G11" s="40"/>
      <c r="H11" s="40"/>
      <c r="I11" s="153" t="s">
        <v>18</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20</v>
      </c>
      <c r="E12" s="40"/>
      <c r="F12" s="143" t="s">
        <v>21</v>
      </c>
      <c r="G12" s="40"/>
      <c r="H12" s="40"/>
      <c r="I12" s="153" t="s">
        <v>22</v>
      </c>
      <c r="J12" s="156" t="str">
        <f>'Rekapitulace stavby'!AN8</f>
        <v>30. 11. 2020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28</v>
      </c>
      <c r="E14" s="40"/>
      <c r="F14" s="40"/>
      <c r="G14" s="40"/>
      <c r="H14" s="40"/>
      <c r="I14" s="153" t="s">
        <v>29</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30</v>
      </c>
      <c r="F15" s="40"/>
      <c r="G15" s="40"/>
      <c r="H15" s="40"/>
      <c r="I15" s="153" t="s">
        <v>31</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32</v>
      </c>
      <c r="E17" s="40"/>
      <c r="F17" s="40"/>
      <c r="G17" s="40"/>
      <c r="H17" s="40"/>
      <c r="I17" s="153" t="s">
        <v>29</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31</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34</v>
      </c>
      <c r="E20" s="40"/>
      <c r="F20" s="40"/>
      <c r="G20" s="40"/>
      <c r="H20" s="40"/>
      <c r="I20" s="153" t="s">
        <v>29</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35</v>
      </c>
      <c r="F21" s="40"/>
      <c r="G21" s="40"/>
      <c r="H21" s="40"/>
      <c r="I21" s="153" t="s">
        <v>31</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37</v>
      </c>
      <c r="E23" s="40"/>
      <c r="F23" s="40"/>
      <c r="G23" s="40"/>
      <c r="H23" s="40"/>
      <c r="I23" s="153" t="s">
        <v>29</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31</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39</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40"/>
      <c r="J30" s="163">
        <f>ROUND(J125,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4" t="s">
        <v>41</v>
      </c>
      <c r="J32" s="164" t="s">
        <v>43</v>
      </c>
      <c r="K32" s="40"/>
      <c r="L32" s="65"/>
      <c r="S32" s="40"/>
      <c r="T32" s="40"/>
      <c r="U32" s="40"/>
      <c r="V32" s="40"/>
      <c r="W32" s="40"/>
      <c r="X32" s="40"/>
      <c r="Y32" s="40"/>
      <c r="Z32" s="40"/>
      <c r="AA32" s="40"/>
      <c r="AB32" s="40"/>
      <c r="AC32" s="40"/>
      <c r="AD32" s="40"/>
      <c r="AE32" s="40"/>
    </row>
    <row r="33" s="2" customFormat="1" ht="14.4" customHeight="1">
      <c r="A33" s="40"/>
      <c r="B33" s="46"/>
      <c r="C33" s="40"/>
      <c r="D33" s="165" t="s">
        <v>44</v>
      </c>
      <c r="E33" s="153" t="s">
        <v>45</v>
      </c>
      <c r="F33" s="166">
        <f>ROUND((SUM(BE125:BE271)),  2)</f>
        <v>0</v>
      </c>
      <c r="G33" s="40"/>
      <c r="H33" s="40"/>
      <c r="I33" s="167">
        <v>0.20000000000000001</v>
      </c>
      <c r="J33" s="166">
        <f>ROUND(((SUM(BE125:BE271))*I33),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46</v>
      </c>
      <c r="F34" s="166">
        <f>ROUND((SUM(BF125:BF271)),  2)</f>
        <v>0</v>
      </c>
      <c r="G34" s="40"/>
      <c r="H34" s="40"/>
      <c r="I34" s="167">
        <v>0.20000000000000001</v>
      </c>
      <c r="J34" s="166">
        <f>ROUND(((SUM(BF125:BF271))*I34),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47</v>
      </c>
      <c r="F35" s="166">
        <f>ROUND((SUM(BG125:BG271)),  2)</f>
        <v>0</v>
      </c>
      <c r="G35" s="40"/>
      <c r="H35" s="40"/>
      <c r="I35" s="167">
        <v>0.20000000000000001</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48</v>
      </c>
      <c r="F36" s="166">
        <f>ROUND((SUM(BH125:BH271)),  2)</f>
        <v>0</v>
      </c>
      <c r="G36" s="40"/>
      <c r="H36" s="40"/>
      <c r="I36" s="167">
        <v>0.20000000000000001</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49</v>
      </c>
      <c r="F37" s="166">
        <f>ROUND((SUM(BI125:BI271)),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50</v>
      </c>
      <c r="E39" s="170"/>
      <c r="F39" s="170"/>
      <c r="G39" s="171" t="s">
        <v>51</v>
      </c>
      <c r="H39" s="172" t="s">
        <v>52</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189</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SSO 00 - VEDLEJŠÍ ROZPOČTOVÉ NÁKLADY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20</v>
      </c>
      <c r="D89" s="42"/>
      <c r="E89" s="42"/>
      <c r="F89" s="28" t="str">
        <f>F12</f>
        <v>Bohumín</v>
      </c>
      <c r="G89" s="42"/>
      <c r="H89" s="42"/>
      <c r="I89" s="33" t="s">
        <v>22</v>
      </c>
      <c r="J89" s="81" t="str">
        <f>IF(J12="","",J12)</f>
        <v>30. 11. 2020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28</v>
      </c>
      <c r="D91" s="42"/>
      <c r="E91" s="42"/>
      <c r="F91" s="28" t="str">
        <f>E15</f>
        <v>Povodí Odry, s.p.</v>
      </c>
      <c r="G91" s="42"/>
      <c r="H91" s="42"/>
      <c r="I91" s="33" t="s">
        <v>34</v>
      </c>
      <c r="J91" s="38" t="str">
        <f>E21</f>
        <v>Dopravoprojekt Brno a.s.</v>
      </c>
      <c r="K91" s="42"/>
      <c r="L91" s="65"/>
      <c r="S91" s="40"/>
      <c r="T91" s="40"/>
      <c r="U91" s="40"/>
      <c r="V91" s="40"/>
      <c r="W91" s="40"/>
      <c r="X91" s="40"/>
      <c r="Y91" s="40"/>
      <c r="Z91" s="40"/>
      <c r="AA91" s="40"/>
      <c r="AB91" s="40"/>
      <c r="AC91" s="40"/>
      <c r="AD91" s="40"/>
      <c r="AE91" s="40"/>
    </row>
    <row r="92" s="2" customFormat="1" ht="15.15" customHeight="1">
      <c r="A92" s="40"/>
      <c r="B92" s="41"/>
      <c r="C92" s="33" t="s">
        <v>32</v>
      </c>
      <c r="D92" s="42"/>
      <c r="E92" s="42"/>
      <c r="F92" s="28" t="str">
        <f>IF(E18="","",E18)</f>
        <v>Vyplň údaj</v>
      </c>
      <c r="G92" s="42"/>
      <c r="H92" s="42"/>
      <c r="I92" s="33" t="s">
        <v>37</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192</v>
      </c>
      <c r="D94" s="188"/>
      <c r="E94" s="188"/>
      <c r="F94" s="188"/>
      <c r="G94" s="188"/>
      <c r="H94" s="188"/>
      <c r="I94" s="188"/>
      <c r="J94" s="189" t="s">
        <v>193</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194</v>
      </c>
      <c r="D96" s="42"/>
      <c r="E96" s="42"/>
      <c r="F96" s="42"/>
      <c r="G96" s="42"/>
      <c r="H96" s="42"/>
      <c r="I96" s="42"/>
      <c r="J96" s="112">
        <f>J125</f>
        <v>0</v>
      </c>
      <c r="K96" s="42"/>
      <c r="L96" s="65"/>
      <c r="S96" s="40"/>
      <c r="T96" s="40"/>
      <c r="U96" s="40"/>
      <c r="V96" s="40"/>
      <c r="W96" s="40"/>
      <c r="X96" s="40"/>
      <c r="Y96" s="40"/>
      <c r="Z96" s="40"/>
      <c r="AA96" s="40"/>
      <c r="AB96" s="40"/>
      <c r="AC96" s="40"/>
      <c r="AD96" s="40"/>
      <c r="AE96" s="40"/>
      <c r="AU96" s="18" t="s">
        <v>195</v>
      </c>
    </row>
    <row r="97" s="9" customFormat="1" ht="24.96" customHeight="1">
      <c r="A97" s="9"/>
      <c r="B97" s="191"/>
      <c r="C97" s="192"/>
      <c r="D97" s="193" t="s">
        <v>196</v>
      </c>
      <c r="E97" s="194"/>
      <c r="F97" s="194"/>
      <c r="G97" s="194"/>
      <c r="H97" s="194"/>
      <c r="I97" s="194"/>
      <c r="J97" s="195">
        <f>J126</f>
        <v>0</v>
      </c>
      <c r="K97" s="192"/>
      <c r="L97" s="196"/>
      <c r="S97" s="9"/>
      <c r="T97" s="9"/>
      <c r="U97" s="9"/>
      <c r="V97" s="9"/>
      <c r="W97" s="9"/>
      <c r="X97" s="9"/>
      <c r="Y97" s="9"/>
      <c r="Z97" s="9"/>
      <c r="AA97" s="9"/>
      <c r="AB97" s="9"/>
      <c r="AC97" s="9"/>
      <c r="AD97" s="9"/>
      <c r="AE97" s="9"/>
    </row>
    <row r="98" s="10" customFormat="1" ht="19.92" customHeight="1">
      <c r="A98" s="10"/>
      <c r="B98" s="197"/>
      <c r="C98" s="135"/>
      <c r="D98" s="198" t="s">
        <v>197</v>
      </c>
      <c r="E98" s="199"/>
      <c r="F98" s="199"/>
      <c r="G98" s="199"/>
      <c r="H98" s="199"/>
      <c r="I98" s="199"/>
      <c r="J98" s="200">
        <f>J127</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198</v>
      </c>
      <c r="E99" s="199"/>
      <c r="F99" s="199"/>
      <c r="G99" s="199"/>
      <c r="H99" s="199"/>
      <c r="I99" s="199"/>
      <c r="J99" s="200">
        <f>J163</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199</v>
      </c>
      <c r="E100" s="199"/>
      <c r="F100" s="199"/>
      <c r="G100" s="199"/>
      <c r="H100" s="199"/>
      <c r="I100" s="199"/>
      <c r="J100" s="200">
        <f>J167</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200</v>
      </c>
      <c r="E101" s="199"/>
      <c r="F101" s="199"/>
      <c r="G101" s="199"/>
      <c r="H101" s="199"/>
      <c r="I101" s="199"/>
      <c r="J101" s="200">
        <f>J196</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201</v>
      </c>
      <c r="E102" s="199"/>
      <c r="F102" s="199"/>
      <c r="G102" s="199"/>
      <c r="H102" s="199"/>
      <c r="I102" s="199"/>
      <c r="J102" s="200">
        <f>J241</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202</v>
      </c>
      <c r="E103" s="199"/>
      <c r="F103" s="199"/>
      <c r="G103" s="199"/>
      <c r="H103" s="199"/>
      <c r="I103" s="199"/>
      <c r="J103" s="200">
        <f>J245</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203</v>
      </c>
      <c r="E104" s="199"/>
      <c r="F104" s="199"/>
      <c r="G104" s="199"/>
      <c r="H104" s="199"/>
      <c r="I104" s="199"/>
      <c r="J104" s="200">
        <f>J252</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204</v>
      </c>
      <c r="E105" s="199"/>
      <c r="F105" s="199"/>
      <c r="G105" s="199"/>
      <c r="H105" s="199"/>
      <c r="I105" s="199"/>
      <c r="J105" s="200">
        <f>J264</f>
        <v>0</v>
      </c>
      <c r="K105" s="135"/>
      <c r="L105" s="201"/>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205</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26.25" customHeight="1">
      <c r="A115" s="40"/>
      <c r="B115" s="41"/>
      <c r="C115" s="42"/>
      <c r="D115" s="42"/>
      <c r="E115" s="186" t="str">
        <f>E7</f>
        <v>Ochranná hráz na Odře a Orlovské Stružce, Bohumín-Pudlov, stavba č. 5047_2021_soutez</v>
      </c>
      <c r="F115" s="33"/>
      <c r="G115" s="33"/>
      <c r="H115" s="33"/>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189</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E9</f>
        <v>SSO 00 - VEDLEJŠÍ ROZPOČTOVÉ NÁKLADY</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20</v>
      </c>
      <c r="D119" s="42"/>
      <c r="E119" s="42"/>
      <c r="F119" s="28" t="str">
        <f>F12</f>
        <v>Bohumín</v>
      </c>
      <c r="G119" s="42"/>
      <c r="H119" s="42"/>
      <c r="I119" s="33" t="s">
        <v>22</v>
      </c>
      <c r="J119" s="81" t="str">
        <f>IF(J12="","",J12)</f>
        <v>30. 11. 2020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28</v>
      </c>
      <c r="D121" s="42"/>
      <c r="E121" s="42"/>
      <c r="F121" s="28" t="str">
        <f>E15</f>
        <v>Povodí Odry, s.p.</v>
      </c>
      <c r="G121" s="42"/>
      <c r="H121" s="42"/>
      <c r="I121" s="33" t="s">
        <v>34</v>
      </c>
      <c r="J121" s="38" t="str">
        <f>E21</f>
        <v>Dopravoprojekt Brno a.s.</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32</v>
      </c>
      <c r="D122" s="42"/>
      <c r="E122" s="42"/>
      <c r="F122" s="28" t="str">
        <f>IF(E18="","",E18)</f>
        <v>Vyplň údaj</v>
      </c>
      <c r="G122" s="42"/>
      <c r="H122" s="42"/>
      <c r="I122" s="33" t="s">
        <v>37</v>
      </c>
      <c r="J122" s="38" t="str">
        <f>E24</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206</v>
      </c>
      <c r="D124" s="205" t="s">
        <v>65</v>
      </c>
      <c r="E124" s="205" t="s">
        <v>61</v>
      </c>
      <c r="F124" s="205" t="s">
        <v>62</v>
      </c>
      <c r="G124" s="205" t="s">
        <v>207</v>
      </c>
      <c r="H124" s="205" t="s">
        <v>208</v>
      </c>
      <c r="I124" s="205" t="s">
        <v>209</v>
      </c>
      <c r="J124" s="205" t="s">
        <v>193</v>
      </c>
      <c r="K124" s="206" t="s">
        <v>210</v>
      </c>
      <c r="L124" s="207"/>
      <c r="M124" s="102" t="s">
        <v>1</v>
      </c>
      <c r="N124" s="103" t="s">
        <v>44</v>
      </c>
      <c r="O124" s="103" t="s">
        <v>211</v>
      </c>
      <c r="P124" s="103" t="s">
        <v>212</v>
      </c>
      <c r="Q124" s="103" t="s">
        <v>213</v>
      </c>
      <c r="R124" s="103" t="s">
        <v>214</v>
      </c>
      <c r="S124" s="103" t="s">
        <v>215</v>
      </c>
      <c r="T124" s="104" t="s">
        <v>216</v>
      </c>
      <c r="U124" s="202"/>
      <c r="V124" s="202"/>
      <c r="W124" s="202"/>
      <c r="X124" s="202"/>
      <c r="Y124" s="202"/>
      <c r="Z124" s="202"/>
      <c r="AA124" s="202"/>
      <c r="AB124" s="202"/>
      <c r="AC124" s="202"/>
      <c r="AD124" s="202"/>
      <c r="AE124" s="202"/>
    </row>
    <row r="125" s="2" customFormat="1" ht="22.8" customHeight="1">
      <c r="A125" s="40"/>
      <c r="B125" s="41"/>
      <c r="C125" s="109" t="s">
        <v>217</v>
      </c>
      <c r="D125" s="42"/>
      <c r="E125" s="42"/>
      <c r="F125" s="42"/>
      <c r="G125" s="42"/>
      <c r="H125" s="42"/>
      <c r="I125" s="42"/>
      <c r="J125" s="208">
        <f>BK125</f>
        <v>0</v>
      </c>
      <c r="K125" s="42"/>
      <c r="L125" s="46"/>
      <c r="M125" s="105"/>
      <c r="N125" s="209"/>
      <c r="O125" s="106"/>
      <c r="P125" s="210">
        <f>P126</f>
        <v>0</v>
      </c>
      <c r="Q125" s="106"/>
      <c r="R125" s="210">
        <f>R126</f>
        <v>0</v>
      </c>
      <c r="S125" s="106"/>
      <c r="T125" s="211">
        <f>T126</f>
        <v>0</v>
      </c>
      <c r="U125" s="40"/>
      <c r="V125" s="40"/>
      <c r="W125" s="40"/>
      <c r="X125" s="40"/>
      <c r="Y125" s="40"/>
      <c r="Z125" s="40"/>
      <c r="AA125" s="40"/>
      <c r="AB125" s="40"/>
      <c r="AC125" s="40"/>
      <c r="AD125" s="40"/>
      <c r="AE125" s="40"/>
      <c r="AT125" s="18" t="s">
        <v>79</v>
      </c>
      <c r="AU125" s="18" t="s">
        <v>195</v>
      </c>
      <c r="BK125" s="212">
        <f>BK126</f>
        <v>0</v>
      </c>
    </row>
    <row r="126" s="12" customFormat="1" ht="25.92" customHeight="1">
      <c r="A126" s="12"/>
      <c r="B126" s="213"/>
      <c r="C126" s="214"/>
      <c r="D126" s="215" t="s">
        <v>79</v>
      </c>
      <c r="E126" s="216" t="s">
        <v>218</v>
      </c>
      <c r="F126" s="216" t="s">
        <v>219</v>
      </c>
      <c r="G126" s="214"/>
      <c r="H126" s="214"/>
      <c r="I126" s="217"/>
      <c r="J126" s="218">
        <f>BK126</f>
        <v>0</v>
      </c>
      <c r="K126" s="214"/>
      <c r="L126" s="219"/>
      <c r="M126" s="220"/>
      <c r="N126" s="221"/>
      <c r="O126" s="221"/>
      <c r="P126" s="222">
        <f>P127+P163+P167+P196+P241+P245+P252+P264</f>
        <v>0</v>
      </c>
      <c r="Q126" s="221"/>
      <c r="R126" s="222">
        <f>R127+R163+R167+R196+R241+R245+R252+R264</f>
        <v>0</v>
      </c>
      <c r="S126" s="221"/>
      <c r="T126" s="223">
        <f>T127+T163+T167+T196+T241+T245+T252+T264</f>
        <v>0</v>
      </c>
      <c r="U126" s="12"/>
      <c r="V126" s="12"/>
      <c r="W126" s="12"/>
      <c r="X126" s="12"/>
      <c r="Y126" s="12"/>
      <c r="Z126" s="12"/>
      <c r="AA126" s="12"/>
      <c r="AB126" s="12"/>
      <c r="AC126" s="12"/>
      <c r="AD126" s="12"/>
      <c r="AE126" s="12"/>
      <c r="AR126" s="224" t="s">
        <v>220</v>
      </c>
      <c r="AT126" s="225" t="s">
        <v>79</v>
      </c>
      <c r="AU126" s="225" t="s">
        <v>80</v>
      </c>
      <c r="AY126" s="224" t="s">
        <v>221</v>
      </c>
      <c r="BK126" s="226">
        <f>BK127+BK163+BK167+BK196+BK241+BK245+BK252+BK264</f>
        <v>0</v>
      </c>
    </row>
    <row r="127" s="12" customFormat="1" ht="22.8" customHeight="1">
      <c r="A127" s="12"/>
      <c r="B127" s="213"/>
      <c r="C127" s="214"/>
      <c r="D127" s="215" t="s">
        <v>79</v>
      </c>
      <c r="E127" s="227" t="s">
        <v>222</v>
      </c>
      <c r="F127" s="227" t="s">
        <v>223</v>
      </c>
      <c r="G127" s="214"/>
      <c r="H127" s="214"/>
      <c r="I127" s="217"/>
      <c r="J127" s="228">
        <f>BK127</f>
        <v>0</v>
      </c>
      <c r="K127" s="214"/>
      <c r="L127" s="219"/>
      <c r="M127" s="220"/>
      <c r="N127" s="221"/>
      <c r="O127" s="221"/>
      <c r="P127" s="222">
        <f>SUM(P128:P162)</f>
        <v>0</v>
      </c>
      <c r="Q127" s="221"/>
      <c r="R127" s="222">
        <f>SUM(R128:R162)</f>
        <v>0</v>
      </c>
      <c r="S127" s="221"/>
      <c r="T127" s="223">
        <f>SUM(T128:T162)</f>
        <v>0</v>
      </c>
      <c r="U127" s="12"/>
      <c r="V127" s="12"/>
      <c r="W127" s="12"/>
      <c r="X127" s="12"/>
      <c r="Y127" s="12"/>
      <c r="Z127" s="12"/>
      <c r="AA127" s="12"/>
      <c r="AB127" s="12"/>
      <c r="AC127" s="12"/>
      <c r="AD127" s="12"/>
      <c r="AE127" s="12"/>
      <c r="AR127" s="224" t="s">
        <v>224</v>
      </c>
      <c r="AT127" s="225" t="s">
        <v>79</v>
      </c>
      <c r="AU127" s="225" t="s">
        <v>88</v>
      </c>
      <c r="AY127" s="224" t="s">
        <v>221</v>
      </c>
      <c r="BK127" s="226">
        <f>SUM(BK128:BK162)</f>
        <v>0</v>
      </c>
    </row>
    <row r="128" s="2" customFormat="1" ht="16.5" customHeight="1">
      <c r="A128" s="40"/>
      <c r="B128" s="41"/>
      <c r="C128" s="229" t="s">
        <v>88</v>
      </c>
      <c r="D128" s="229" t="s">
        <v>225</v>
      </c>
      <c r="E128" s="230" t="s">
        <v>226</v>
      </c>
      <c r="F128" s="231" t="s">
        <v>227</v>
      </c>
      <c r="G128" s="232" t="s">
        <v>228</v>
      </c>
      <c r="H128" s="233">
        <v>1</v>
      </c>
      <c r="I128" s="234"/>
      <c r="J128" s="235">
        <f>ROUND(I128*H128,2)</f>
        <v>0</v>
      </c>
      <c r="K128" s="231" t="s">
        <v>229</v>
      </c>
      <c r="L128" s="46"/>
      <c r="M128" s="236" t="s">
        <v>1</v>
      </c>
      <c r="N128" s="237" t="s">
        <v>45</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230</v>
      </c>
      <c r="AT128" s="240" t="s">
        <v>225</v>
      </c>
      <c r="AU128" s="240" t="s">
        <v>19</v>
      </c>
      <c r="AY128" s="18" t="s">
        <v>221</v>
      </c>
      <c r="BE128" s="241">
        <f>IF(N128="základní",J128,0)</f>
        <v>0</v>
      </c>
      <c r="BF128" s="241">
        <f>IF(N128="snížená",J128,0)</f>
        <v>0</v>
      </c>
      <c r="BG128" s="241">
        <f>IF(N128="zákl. přenesená",J128,0)</f>
        <v>0</v>
      </c>
      <c r="BH128" s="241">
        <f>IF(N128="sníž. přenesená",J128,0)</f>
        <v>0</v>
      </c>
      <c r="BI128" s="241">
        <f>IF(N128="nulová",J128,0)</f>
        <v>0</v>
      </c>
      <c r="BJ128" s="18" t="s">
        <v>88</v>
      </c>
      <c r="BK128" s="241">
        <f>ROUND(I128*H128,2)</f>
        <v>0</v>
      </c>
      <c r="BL128" s="18" t="s">
        <v>230</v>
      </c>
      <c r="BM128" s="240" t="s">
        <v>231</v>
      </c>
    </row>
    <row r="129" s="2" customFormat="1">
      <c r="A129" s="40"/>
      <c r="B129" s="41"/>
      <c r="C129" s="42"/>
      <c r="D129" s="242" t="s">
        <v>232</v>
      </c>
      <c r="E129" s="42"/>
      <c r="F129" s="243" t="s">
        <v>233</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232</v>
      </c>
      <c r="AU129" s="18" t="s">
        <v>19</v>
      </c>
    </row>
    <row r="130" s="2" customFormat="1">
      <c r="A130" s="40"/>
      <c r="B130" s="41"/>
      <c r="C130" s="42"/>
      <c r="D130" s="247" t="s">
        <v>234</v>
      </c>
      <c r="E130" s="42"/>
      <c r="F130" s="248" t="s">
        <v>235</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234</v>
      </c>
      <c r="AU130" s="18" t="s">
        <v>19</v>
      </c>
    </row>
    <row r="131" s="13" customFormat="1">
      <c r="A131" s="13"/>
      <c r="B131" s="249"/>
      <c r="C131" s="250"/>
      <c r="D131" s="247" t="s">
        <v>236</v>
      </c>
      <c r="E131" s="251" t="s">
        <v>1</v>
      </c>
      <c r="F131" s="252" t="s">
        <v>88</v>
      </c>
      <c r="G131" s="250"/>
      <c r="H131" s="253">
        <v>1</v>
      </c>
      <c r="I131" s="254"/>
      <c r="J131" s="250"/>
      <c r="K131" s="250"/>
      <c r="L131" s="255"/>
      <c r="M131" s="256"/>
      <c r="N131" s="257"/>
      <c r="O131" s="257"/>
      <c r="P131" s="257"/>
      <c r="Q131" s="257"/>
      <c r="R131" s="257"/>
      <c r="S131" s="257"/>
      <c r="T131" s="258"/>
      <c r="U131" s="13"/>
      <c r="V131" s="13"/>
      <c r="W131" s="13"/>
      <c r="X131" s="13"/>
      <c r="Y131" s="13"/>
      <c r="Z131" s="13"/>
      <c r="AA131" s="13"/>
      <c r="AB131" s="13"/>
      <c r="AC131" s="13"/>
      <c r="AD131" s="13"/>
      <c r="AE131" s="13"/>
      <c r="AT131" s="259" t="s">
        <v>236</v>
      </c>
      <c r="AU131" s="259" t="s">
        <v>19</v>
      </c>
      <c r="AV131" s="13" t="s">
        <v>19</v>
      </c>
      <c r="AW131" s="13" t="s">
        <v>36</v>
      </c>
      <c r="AX131" s="13" t="s">
        <v>88</v>
      </c>
      <c r="AY131" s="259" t="s">
        <v>221</v>
      </c>
    </row>
    <row r="132" s="2" customFormat="1" ht="16.5" customHeight="1">
      <c r="A132" s="40"/>
      <c r="B132" s="41"/>
      <c r="C132" s="229" t="s">
        <v>19</v>
      </c>
      <c r="D132" s="229" t="s">
        <v>225</v>
      </c>
      <c r="E132" s="230" t="s">
        <v>237</v>
      </c>
      <c r="F132" s="231" t="s">
        <v>238</v>
      </c>
      <c r="G132" s="232" t="s">
        <v>228</v>
      </c>
      <c r="H132" s="233">
        <v>1</v>
      </c>
      <c r="I132" s="234"/>
      <c r="J132" s="235">
        <f>ROUND(I132*H132,2)</f>
        <v>0</v>
      </c>
      <c r="K132" s="231" t="s">
        <v>229</v>
      </c>
      <c r="L132" s="46"/>
      <c r="M132" s="236" t="s">
        <v>1</v>
      </c>
      <c r="N132" s="237" t="s">
        <v>45</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230</v>
      </c>
      <c r="AT132" s="240" t="s">
        <v>225</v>
      </c>
      <c r="AU132" s="240" t="s">
        <v>19</v>
      </c>
      <c r="AY132" s="18" t="s">
        <v>221</v>
      </c>
      <c r="BE132" s="241">
        <f>IF(N132="základní",J132,0)</f>
        <v>0</v>
      </c>
      <c r="BF132" s="241">
        <f>IF(N132="snížená",J132,0)</f>
        <v>0</v>
      </c>
      <c r="BG132" s="241">
        <f>IF(N132="zákl. přenesená",J132,0)</f>
        <v>0</v>
      </c>
      <c r="BH132" s="241">
        <f>IF(N132="sníž. přenesená",J132,0)</f>
        <v>0</v>
      </c>
      <c r="BI132" s="241">
        <f>IF(N132="nulová",J132,0)</f>
        <v>0</v>
      </c>
      <c r="BJ132" s="18" t="s">
        <v>88</v>
      </c>
      <c r="BK132" s="241">
        <f>ROUND(I132*H132,2)</f>
        <v>0</v>
      </c>
      <c r="BL132" s="18" t="s">
        <v>230</v>
      </c>
      <c r="BM132" s="240" t="s">
        <v>239</v>
      </c>
    </row>
    <row r="133" s="2" customFormat="1">
      <c r="A133" s="40"/>
      <c r="B133" s="41"/>
      <c r="C133" s="42"/>
      <c r="D133" s="242" t="s">
        <v>232</v>
      </c>
      <c r="E133" s="42"/>
      <c r="F133" s="243" t="s">
        <v>240</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232</v>
      </c>
      <c r="AU133" s="18" t="s">
        <v>19</v>
      </c>
    </row>
    <row r="134" s="2" customFormat="1">
      <c r="A134" s="40"/>
      <c r="B134" s="41"/>
      <c r="C134" s="42"/>
      <c r="D134" s="247" t="s">
        <v>234</v>
      </c>
      <c r="E134" s="42"/>
      <c r="F134" s="248" t="s">
        <v>241</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234</v>
      </c>
      <c r="AU134" s="18" t="s">
        <v>19</v>
      </c>
    </row>
    <row r="135" s="13" customFormat="1">
      <c r="A135" s="13"/>
      <c r="B135" s="249"/>
      <c r="C135" s="250"/>
      <c r="D135" s="247" t="s">
        <v>236</v>
      </c>
      <c r="E135" s="251" t="s">
        <v>1</v>
      </c>
      <c r="F135" s="252" t="s">
        <v>88</v>
      </c>
      <c r="G135" s="250"/>
      <c r="H135" s="253">
        <v>1</v>
      </c>
      <c r="I135" s="254"/>
      <c r="J135" s="250"/>
      <c r="K135" s="250"/>
      <c r="L135" s="255"/>
      <c r="M135" s="256"/>
      <c r="N135" s="257"/>
      <c r="O135" s="257"/>
      <c r="P135" s="257"/>
      <c r="Q135" s="257"/>
      <c r="R135" s="257"/>
      <c r="S135" s="257"/>
      <c r="T135" s="258"/>
      <c r="U135" s="13"/>
      <c r="V135" s="13"/>
      <c r="W135" s="13"/>
      <c r="X135" s="13"/>
      <c r="Y135" s="13"/>
      <c r="Z135" s="13"/>
      <c r="AA135" s="13"/>
      <c r="AB135" s="13"/>
      <c r="AC135" s="13"/>
      <c r="AD135" s="13"/>
      <c r="AE135" s="13"/>
      <c r="AT135" s="259" t="s">
        <v>236</v>
      </c>
      <c r="AU135" s="259" t="s">
        <v>19</v>
      </c>
      <c r="AV135" s="13" t="s">
        <v>19</v>
      </c>
      <c r="AW135" s="13" t="s">
        <v>36</v>
      </c>
      <c r="AX135" s="13" t="s">
        <v>88</v>
      </c>
      <c r="AY135" s="259" t="s">
        <v>221</v>
      </c>
    </row>
    <row r="136" s="2" customFormat="1" ht="16.5" customHeight="1">
      <c r="A136" s="40"/>
      <c r="B136" s="41"/>
      <c r="C136" s="229" t="s">
        <v>157</v>
      </c>
      <c r="D136" s="229" t="s">
        <v>225</v>
      </c>
      <c r="E136" s="230" t="s">
        <v>242</v>
      </c>
      <c r="F136" s="231" t="s">
        <v>243</v>
      </c>
      <c r="G136" s="232" t="s">
        <v>228</v>
      </c>
      <c r="H136" s="233">
        <v>1</v>
      </c>
      <c r="I136" s="234"/>
      <c r="J136" s="235">
        <f>ROUND(I136*H136,2)</f>
        <v>0</v>
      </c>
      <c r="K136" s="231" t="s">
        <v>229</v>
      </c>
      <c r="L136" s="46"/>
      <c r="M136" s="236" t="s">
        <v>1</v>
      </c>
      <c r="N136" s="237" t="s">
        <v>45</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230</v>
      </c>
      <c r="AT136" s="240" t="s">
        <v>225</v>
      </c>
      <c r="AU136" s="240" t="s">
        <v>19</v>
      </c>
      <c r="AY136" s="18" t="s">
        <v>221</v>
      </c>
      <c r="BE136" s="241">
        <f>IF(N136="základní",J136,0)</f>
        <v>0</v>
      </c>
      <c r="BF136" s="241">
        <f>IF(N136="snížená",J136,0)</f>
        <v>0</v>
      </c>
      <c r="BG136" s="241">
        <f>IF(N136="zákl. přenesená",J136,0)</f>
        <v>0</v>
      </c>
      <c r="BH136" s="241">
        <f>IF(N136="sníž. přenesená",J136,0)</f>
        <v>0</v>
      </c>
      <c r="BI136" s="241">
        <f>IF(N136="nulová",J136,0)</f>
        <v>0</v>
      </c>
      <c r="BJ136" s="18" t="s">
        <v>88</v>
      </c>
      <c r="BK136" s="241">
        <f>ROUND(I136*H136,2)</f>
        <v>0</v>
      </c>
      <c r="BL136" s="18" t="s">
        <v>230</v>
      </c>
      <c r="BM136" s="240" t="s">
        <v>244</v>
      </c>
    </row>
    <row r="137" s="2" customFormat="1">
      <c r="A137" s="40"/>
      <c r="B137" s="41"/>
      <c r="C137" s="42"/>
      <c r="D137" s="242" t="s">
        <v>232</v>
      </c>
      <c r="E137" s="42"/>
      <c r="F137" s="243" t="s">
        <v>245</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232</v>
      </c>
      <c r="AU137" s="18" t="s">
        <v>19</v>
      </c>
    </row>
    <row r="138" s="2" customFormat="1">
      <c r="A138" s="40"/>
      <c r="B138" s="41"/>
      <c r="C138" s="42"/>
      <c r="D138" s="247" t="s">
        <v>234</v>
      </c>
      <c r="E138" s="42"/>
      <c r="F138" s="248" t="s">
        <v>246</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234</v>
      </c>
      <c r="AU138" s="18" t="s">
        <v>19</v>
      </c>
    </row>
    <row r="139" s="13" customFormat="1">
      <c r="A139" s="13"/>
      <c r="B139" s="249"/>
      <c r="C139" s="250"/>
      <c r="D139" s="247" t="s">
        <v>236</v>
      </c>
      <c r="E139" s="251" t="s">
        <v>1</v>
      </c>
      <c r="F139" s="252" t="s">
        <v>88</v>
      </c>
      <c r="G139" s="250"/>
      <c r="H139" s="253">
        <v>1</v>
      </c>
      <c r="I139" s="254"/>
      <c r="J139" s="250"/>
      <c r="K139" s="250"/>
      <c r="L139" s="255"/>
      <c r="M139" s="256"/>
      <c r="N139" s="257"/>
      <c r="O139" s="257"/>
      <c r="P139" s="257"/>
      <c r="Q139" s="257"/>
      <c r="R139" s="257"/>
      <c r="S139" s="257"/>
      <c r="T139" s="258"/>
      <c r="U139" s="13"/>
      <c r="V139" s="13"/>
      <c r="W139" s="13"/>
      <c r="X139" s="13"/>
      <c r="Y139" s="13"/>
      <c r="Z139" s="13"/>
      <c r="AA139" s="13"/>
      <c r="AB139" s="13"/>
      <c r="AC139" s="13"/>
      <c r="AD139" s="13"/>
      <c r="AE139" s="13"/>
      <c r="AT139" s="259" t="s">
        <v>236</v>
      </c>
      <c r="AU139" s="259" t="s">
        <v>19</v>
      </c>
      <c r="AV139" s="13" t="s">
        <v>19</v>
      </c>
      <c r="AW139" s="13" t="s">
        <v>36</v>
      </c>
      <c r="AX139" s="13" t="s">
        <v>88</v>
      </c>
      <c r="AY139" s="259" t="s">
        <v>221</v>
      </c>
    </row>
    <row r="140" s="2" customFormat="1" ht="16.5" customHeight="1">
      <c r="A140" s="40"/>
      <c r="B140" s="41"/>
      <c r="C140" s="229" t="s">
        <v>224</v>
      </c>
      <c r="D140" s="229" t="s">
        <v>225</v>
      </c>
      <c r="E140" s="230" t="s">
        <v>247</v>
      </c>
      <c r="F140" s="231" t="s">
        <v>248</v>
      </c>
      <c r="G140" s="232" t="s">
        <v>228</v>
      </c>
      <c r="H140" s="233">
        <v>1</v>
      </c>
      <c r="I140" s="234"/>
      <c r="J140" s="235">
        <f>ROUND(I140*H140,2)</f>
        <v>0</v>
      </c>
      <c r="K140" s="231" t="s">
        <v>229</v>
      </c>
      <c r="L140" s="46"/>
      <c r="M140" s="236" t="s">
        <v>1</v>
      </c>
      <c r="N140" s="237" t="s">
        <v>45</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230</v>
      </c>
      <c r="AT140" s="240" t="s">
        <v>225</v>
      </c>
      <c r="AU140" s="240" t="s">
        <v>19</v>
      </c>
      <c r="AY140" s="18" t="s">
        <v>221</v>
      </c>
      <c r="BE140" s="241">
        <f>IF(N140="základní",J140,0)</f>
        <v>0</v>
      </c>
      <c r="BF140" s="241">
        <f>IF(N140="snížená",J140,0)</f>
        <v>0</v>
      </c>
      <c r="BG140" s="241">
        <f>IF(N140="zákl. přenesená",J140,0)</f>
        <v>0</v>
      </c>
      <c r="BH140" s="241">
        <f>IF(N140="sníž. přenesená",J140,0)</f>
        <v>0</v>
      </c>
      <c r="BI140" s="241">
        <f>IF(N140="nulová",J140,0)</f>
        <v>0</v>
      </c>
      <c r="BJ140" s="18" t="s">
        <v>88</v>
      </c>
      <c r="BK140" s="241">
        <f>ROUND(I140*H140,2)</f>
        <v>0</v>
      </c>
      <c r="BL140" s="18" t="s">
        <v>230</v>
      </c>
      <c r="BM140" s="240" t="s">
        <v>249</v>
      </c>
    </row>
    <row r="141" s="2" customFormat="1">
      <c r="A141" s="40"/>
      <c r="B141" s="41"/>
      <c r="C141" s="42"/>
      <c r="D141" s="242" t="s">
        <v>232</v>
      </c>
      <c r="E141" s="42"/>
      <c r="F141" s="243" t="s">
        <v>250</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232</v>
      </c>
      <c r="AU141" s="18" t="s">
        <v>19</v>
      </c>
    </row>
    <row r="142" s="2" customFormat="1">
      <c r="A142" s="40"/>
      <c r="B142" s="41"/>
      <c r="C142" s="42"/>
      <c r="D142" s="247" t="s">
        <v>234</v>
      </c>
      <c r="E142" s="42"/>
      <c r="F142" s="248" t="s">
        <v>251</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234</v>
      </c>
      <c r="AU142" s="18" t="s">
        <v>19</v>
      </c>
    </row>
    <row r="143" s="13" customFormat="1">
      <c r="A143" s="13"/>
      <c r="B143" s="249"/>
      <c r="C143" s="250"/>
      <c r="D143" s="247" t="s">
        <v>236</v>
      </c>
      <c r="E143" s="251" t="s">
        <v>1</v>
      </c>
      <c r="F143" s="252" t="s">
        <v>88</v>
      </c>
      <c r="G143" s="250"/>
      <c r="H143" s="253">
        <v>1</v>
      </c>
      <c r="I143" s="254"/>
      <c r="J143" s="250"/>
      <c r="K143" s="250"/>
      <c r="L143" s="255"/>
      <c r="M143" s="256"/>
      <c r="N143" s="257"/>
      <c r="O143" s="257"/>
      <c r="P143" s="257"/>
      <c r="Q143" s="257"/>
      <c r="R143" s="257"/>
      <c r="S143" s="257"/>
      <c r="T143" s="258"/>
      <c r="U143" s="13"/>
      <c r="V143" s="13"/>
      <c r="W143" s="13"/>
      <c r="X143" s="13"/>
      <c r="Y143" s="13"/>
      <c r="Z143" s="13"/>
      <c r="AA143" s="13"/>
      <c r="AB143" s="13"/>
      <c r="AC143" s="13"/>
      <c r="AD143" s="13"/>
      <c r="AE143" s="13"/>
      <c r="AT143" s="259" t="s">
        <v>236</v>
      </c>
      <c r="AU143" s="259" t="s">
        <v>19</v>
      </c>
      <c r="AV143" s="13" t="s">
        <v>19</v>
      </c>
      <c r="AW143" s="13" t="s">
        <v>36</v>
      </c>
      <c r="AX143" s="13" t="s">
        <v>88</v>
      </c>
      <c r="AY143" s="259" t="s">
        <v>221</v>
      </c>
    </row>
    <row r="144" s="2" customFormat="1" ht="16.5" customHeight="1">
      <c r="A144" s="40"/>
      <c r="B144" s="41"/>
      <c r="C144" s="229" t="s">
        <v>220</v>
      </c>
      <c r="D144" s="229" t="s">
        <v>225</v>
      </c>
      <c r="E144" s="230" t="s">
        <v>252</v>
      </c>
      <c r="F144" s="231" t="s">
        <v>253</v>
      </c>
      <c r="G144" s="232" t="s">
        <v>228</v>
      </c>
      <c r="H144" s="233">
        <v>1</v>
      </c>
      <c r="I144" s="234"/>
      <c r="J144" s="235">
        <f>ROUND(I144*H144,2)</f>
        <v>0</v>
      </c>
      <c r="K144" s="231" t="s">
        <v>229</v>
      </c>
      <c r="L144" s="46"/>
      <c r="M144" s="236" t="s">
        <v>1</v>
      </c>
      <c r="N144" s="237" t="s">
        <v>45</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230</v>
      </c>
      <c r="AT144" s="240" t="s">
        <v>225</v>
      </c>
      <c r="AU144" s="240" t="s">
        <v>19</v>
      </c>
      <c r="AY144" s="18" t="s">
        <v>221</v>
      </c>
      <c r="BE144" s="241">
        <f>IF(N144="základní",J144,0)</f>
        <v>0</v>
      </c>
      <c r="BF144" s="241">
        <f>IF(N144="snížená",J144,0)</f>
        <v>0</v>
      </c>
      <c r="BG144" s="241">
        <f>IF(N144="zákl. přenesená",J144,0)</f>
        <v>0</v>
      </c>
      <c r="BH144" s="241">
        <f>IF(N144="sníž. přenesená",J144,0)</f>
        <v>0</v>
      </c>
      <c r="BI144" s="241">
        <f>IF(N144="nulová",J144,0)</f>
        <v>0</v>
      </c>
      <c r="BJ144" s="18" t="s">
        <v>88</v>
      </c>
      <c r="BK144" s="241">
        <f>ROUND(I144*H144,2)</f>
        <v>0</v>
      </c>
      <c r="BL144" s="18" t="s">
        <v>230</v>
      </c>
      <c r="BM144" s="240" t="s">
        <v>254</v>
      </c>
    </row>
    <row r="145" s="2" customFormat="1">
      <c r="A145" s="40"/>
      <c r="B145" s="41"/>
      <c r="C145" s="42"/>
      <c r="D145" s="242" t="s">
        <v>232</v>
      </c>
      <c r="E145" s="42"/>
      <c r="F145" s="243" t="s">
        <v>255</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232</v>
      </c>
      <c r="AU145" s="18" t="s">
        <v>19</v>
      </c>
    </row>
    <row r="146" s="2" customFormat="1">
      <c r="A146" s="40"/>
      <c r="B146" s="41"/>
      <c r="C146" s="42"/>
      <c r="D146" s="247" t="s">
        <v>234</v>
      </c>
      <c r="E146" s="42"/>
      <c r="F146" s="248" t="s">
        <v>256</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234</v>
      </c>
      <c r="AU146" s="18" t="s">
        <v>19</v>
      </c>
    </row>
    <row r="147" s="13" customFormat="1">
      <c r="A147" s="13"/>
      <c r="B147" s="249"/>
      <c r="C147" s="250"/>
      <c r="D147" s="247" t="s">
        <v>236</v>
      </c>
      <c r="E147" s="251" t="s">
        <v>1</v>
      </c>
      <c r="F147" s="252" t="s">
        <v>88</v>
      </c>
      <c r="G147" s="250"/>
      <c r="H147" s="253">
        <v>1</v>
      </c>
      <c r="I147" s="254"/>
      <c r="J147" s="250"/>
      <c r="K147" s="250"/>
      <c r="L147" s="255"/>
      <c r="M147" s="256"/>
      <c r="N147" s="257"/>
      <c r="O147" s="257"/>
      <c r="P147" s="257"/>
      <c r="Q147" s="257"/>
      <c r="R147" s="257"/>
      <c r="S147" s="257"/>
      <c r="T147" s="258"/>
      <c r="U147" s="13"/>
      <c r="V147" s="13"/>
      <c r="W147" s="13"/>
      <c r="X147" s="13"/>
      <c r="Y147" s="13"/>
      <c r="Z147" s="13"/>
      <c r="AA147" s="13"/>
      <c r="AB147" s="13"/>
      <c r="AC147" s="13"/>
      <c r="AD147" s="13"/>
      <c r="AE147" s="13"/>
      <c r="AT147" s="259" t="s">
        <v>236</v>
      </c>
      <c r="AU147" s="259" t="s">
        <v>19</v>
      </c>
      <c r="AV147" s="13" t="s">
        <v>19</v>
      </c>
      <c r="AW147" s="13" t="s">
        <v>36</v>
      </c>
      <c r="AX147" s="13" t="s">
        <v>88</v>
      </c>
      <c r="AY147" s="259" t="s">
        <v>221</v>
      </c>
    </row>
    <row r="148" s="2" customFormat="1" ht="16.5" customHeight="1">
      <c r="A148" s="40"/>
      <c r="B148" s="41"/>
      <c r="C148" s="229" t="s">
        <v>257</v>
      </c>
      <c r="D148" s="229" t="s">
        <v>225</v>
      </c>
      <c r="E148" s="230" t="s">
        <v>258</v>
      </c>
      <c r="F148" s="231" t="s">
        <v>259</v>
      </c>
      <c r="G148" s="232" t="s">
        <v>228</v>
      </c>
      <c r="H148" s="233">
        <v>1</v>
      </c>
      <c r="I148" s="234"/>
      <c r="J148" s="235">
        <f>ROUND(I148*H148,2)</f>
        <v>0</v>
      </c>
      <c r="K148" s="231" t="s">
        <v>1</v>
      </c>
      <c r="L148" s="46"/>
      <c r="M148" s="236" t="s">
        <v>1</v>
      </c>
      <c r="N148" s="237" t="s">
        <v>45</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224</v>
      </c>
      <c r="AT148" s="240" t="s">
        <v>225</v>
      </c>
      <c r="AU148" s="240" t="s">
        <v>19</v>
      </c>
      <c r="AY148" s="18" t="s">
        <v>221</v>
      </c>
      <c r="BE148" s="241">
        <f>IF(N148="základní",J148,0)</f>
        <v>0</v>
      </c>
      <c r="BF148" s="241">
        <f>IF(N148="snížená",J148,0)</f>
        <v>0</v>
      </c>
      <c r="BG148" s="241">
        <f>IF(N148="zákl. přenesená",J148,0)</f>
        <v>0</v>
      </c>
      <c r="BH148" s="241">
        <f>IF(N148="sníž. přenesená",J148,0)</f>
        <v>0</v>
      </c>
      <c r="BI148" s="241">
        <f>IF(N148="nulová",J148,0)</f>
        <v>0</v>
      </c>
      <c r="BJ148" s="18" t="s">
        <v>88</v>
      </c>
      <c r="BK148" s="241">
        <f>ROUND(I148*H148,2)</f>
        <v>0</v>
      </c>
      <c r="BL148" s="18" t="s">
        <v>224</v>
      </c>
      <c r="BM148" s="240" t="s">
        <v>260</v>
      </c>
    </row>
    <row r="149" s="2" customFormat="1">
      <c r="A149" s="40"/>
      <c r="B149" s="41"/>
      <c r="C149" s="42"/>
      <c r="D149" s="247" t="s">
        <v>234</v>
      </c>
      <c r="E149" s="42"/>
      <c r="F149" s="248" t="s">
        <v>261</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234</v>
      </c>
      <c r="AU149" s="18" t="s">
        <v>19</v>
      </c>
    </row>
    <row r="150" s="2" customFormat="1" ht="16.5" customHeight="1">
      <c r="A150" s="40"/>
      <c r="B150" s="41"/>
      <c r="C150" s="229" t="s">
        <v>262</v>
      </c>
      <c r="D150" s="229" t="s">
        <v>225</v>
      </c>
      <c r="E150" s="230" t="s">
        <v>263</v>
      </c>
      <c r="F150" s="231" t="s">
        <v>264</v>
      </c>
      <c r="G150" s="232" t="s">
        <v>228</v>
      </c>
      <c r="H150" s="233">
        <v>1</v>
      </c>
      <c r="I150" s="234"/>
      <c r="J150" s="235">
        <f>ROUND(I150*H150,2)</f>
        <v>0</v>
      </c>
      <c r="K150" s="231" t="s">
        <v>1</v>
      </c>
      <c r="L150" s="46"/>
      <c r="M150" s="236" t="s">
        <v>1</v>
      </c>
      <c r="N150" s="237" t="s">
        <v>45</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224</v>
      </c>
      <c r="AT150" s="240" t="s">
        <v>225</v>
      </c>
      <c r="AU150" s="240" t="s">
        <v>19</v>
      </c>
      <c r="AY150" s="18" t="s">
        <v>221</v>
      </c>
      <c r="BE150" s="241">
        <f>IF(N150="základní",J150,0)</f>
        <v>0</v>
      </c>
      <c r="BF150" s="241">
        <f>IF(N150="snížená",J150,0)</f>
        <v>0</v>
      </c>
      <c r="BG150" s="241">
        <f>IF(N150="zákl. přenesená",J150,0)</f>
        <v>0</v>
      </c>
      <c r="BH150" s="241">
        <f>IF(N150="sníž. přenesená",J150,0)</f>
        <v>0</v>
      </c>
      <c r="BI150" s="241">
        <f>IF(N150="nulová",J150,0)</f>
        <v>0</v>
      </c>
      <c r="BJ150" s="18" t="s">
        <v>88</v>
      </c>
      <c r="BK150" s="241">
        <f>ROUND(I150*H150,2)</f>
        <v>0</v>
      </c>
      <c r="BL150" s="18" t="s">
        <v>224</v>
      </c>
      <c r="BM150" s="240" t="s">
        <v>265</v>
      </c>
    </row>
    <row r="151" s="2" customFormat="1">
      <c r="A151" s="40"/>
      <c r="B151" s="41"/>
      <c r="C151" s="42"/>
      <c r="D151" s="247" t="s">
        <v>234</v>
      </c>
      <c r="E151" s="42"/>
      <c r="F151" s="248" t="s">
        <v>266</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234</v>
      </c>
      <c r="AU151" s="18" t="s">
        <v>19</v>
      </c>
    </row>
    <row r="152" s="2" customFormat="1" ht="16.5" customHeight="1">
      <c r="A152" s="40"/>
      <c r="B152" s="41"/>
      <c r="C152" s="229" t="s">
        <v>267</v>
      </c>
      <c r="D152" s="229" t="s">
        <v>225</v>
      </c>
      <c r="E152" s="230" t="s">
        <v>268</v>
      </c>
      <c r="F152" s="231" t="s">
        <v>269</v>
      </c>
      <c r="G152" s="232" t="s">
        <v>228</v>
      </c>
      <c r="H152" s="233">
        <v>1</v>
      </c>
      <c r="I152" s="234"/>
      <c r="J152" s="235">
        <f>ROUND(I152*H152,2)</f>
        <v>0</v>
      </c>
      <c r="K152" s="231" t="s">
        <v>1</v>
      </c>
      <c r="L152" s="46"/>
      <c r="M152" s="236" t="s">
        <v>1</v>
      </c>
      <c r="N152" s="237" t="s">
        <v>45</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224</v>
      </c>
      <c r="AT152" s="240" t="s">
        <v>225</v>
      </c>
      <c r="AU152" s="240" t="s">
        <v>19</v>
      </c>
      <c r="AY152" s="18" t="s">
        <v>221</v>
      </c>
      <c r="BE152" s="241">
        <f>IF(N152="základní",J152,0)</f>
        <v>0</v>
      </c>
      <c r="BF152" s="241">
        <f>IF(N152="snížená",J152,0)</f>
        <v>0</v>
      </c>
      <c r="BG152" s="241">
        <f>IF(N152="zákl. přenesená",J152,0)</f>
        <v>0</v>
      </c>
      <c r="BH152" s="241">
        <f>IF(N152="sníž. přenesená",J152,0)</f>
        <v>0</v>
      </c>
      <c r="BI152" s="241">
        <f>IF(N152="nulová",J152,0)</f>
        <v>0</v>
      </c>
      <c r="BJ152" s="18" t="s">
        <v>88</v>
      </c>
      <c r="BK152" s="241">
        <f>ROUND(I152*H152,2)</f>
        <v>0</v>
      </c>
      <c r="BL152" s="18" t="s">
        <v>224</v>
      </c>
      <c r="BM152" s="240" t="s">
        <v>270</v>
      </c>
    </row>
    <row r="153" s="2" customFormat="1">
      <c r="A153" s="40"/>
      <c r="B153" s="41"/>
      <c r="C153" s="42"/>
      <c r="D153" s="247" t="s">
        <v>234</v>
      </c>
      <c r="E153" s="42"/>
      <c r="F153" s="248" t="s">
        <v>271</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234</v>
      </c>
      <c r="AU153" s="18" t="s">
        <v>19</v>
      </c>
    </row>
    <row r="154" s="2" customFormat="1" ht="16.5" customHeight="1">
      <c r="A154" s="40"/>
      <c r="B154" s="41"/>
      <c r="C154" s="229" t="s">
        <v>272</v>
      </c>
      <c r="D154" s="229" t="s">
        <v>225</v>
      </c>
      <c r="E154" s="230" t="s">
        <v>273</v>
      </c>
      <c r="F154" s="231" t="s">
        <v>274</v>
      </c>
      <c r="G154" s="232" t="s">
        <v>228</v>
      </c>
      <c r="H154" s="233">
        <v>1</v>
      </c>
      <c r="I154" s="234"/>
      <c r="J154" s="235">
        <f>ROUND(I154*H154,2)</f>
        <v>0</v>
      </c>
      <c r="K154" s="231" t="s">
        <v>1</v>
      </c>
      <c r="L154" s="46"/>
      <c r="M154" s="236" t="s">
        <v>1</v>
      </c>
      <c r="N154" s="237" t="s">
        <v>45</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224</v>
      </c>
      <c r="AT154" s="240" t="s">
        <v>225</v>
      </c>
      <c r="AU154" s="240" t="s">
        <v>19</v>
      </c>
      <c r="AY154" s="18" t="s">
        <v>221</v>
      </c>
      <c r="BE154" s="241">
        <f>IF(N154="základní",J154,0)</f>
        <v>0</v>
      </c>
      <c r="BF154" s="241">
        <f>IF(N154="snížená",J154,0)</f>
        <v>0</v>
      </c>
      <c r="BG154" s="241">
        <f>IF(N154="zákl. přenesená",J154,0)</f>
        <v>0</v>
      </c>
      <c r="BH154" s="241">
        <f>IF(N154="sníž. přenesená",J154,0)</f>
        <v>0</v>
      </c>
      <c r="BI154" s="241">
        <f>IF(N154="nulová",J154,0)</f>
        <v>0</v>
      </c>
      <c r="BJ154" s="18" t="s">
        <v>88</v>
      </c>
      <c r="BK154" s="241">
        <f>ROUND(I154*H154,2)</f>
        <v>0</v>
      </c>
      <c r="BL154" s="18" t="s">
        <v>224</v>
      </c>
      <c r="BM154" s="240" t="s">
        <v>275</v>
      </c>
    </row>
    <row r="155" s="2" customFormat="1">
      <c r="A155" s="40"/>
      <c r="B155" s="41"/>
      <c r="C155" s="42"/>
      <c r="D155" s="247" t="s">
        <v>234</v>
      </c>
      <c r="E155" s="42"/>
      <c r="F155" s="248" t="s">
        <v>276</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234</v>
      </c>
      <c r="AU155" s="18" t="s">
        <v>19</v>
      </c>
    </row>
    <row r="156" s="2" customFormat="1" ht="16.5" customHeight="1">
      <c r="A156" s="40"/>
      <c r="B156" s="41"/>
      <c r="C156" s="229" t="s">
        <v>277</v>
      </c>
      <c r="D156" s="229" t="s">
        <v>225</v>
      </c>
      <c r="E156" s="230" t="s">
        <v>278</v>
      </c>
      <c r="F156" s="231" t="s">
        <v>279</v>
      </c>
      <c r="G156" s="232" t="s">
        <v>228</v>
      </c>
      <c r="H156" s="233">
        <v>3</v>
      </c>
      <c r="I156" s="234"/>
      <c r="J156" s="235">
        <f>ROUND(I156*H156,2)</f>
        <v>0</v>
      </c>
      <c r="K156" s="231" t="s">
        <v>1</v>
      </c>
      <c r="L156" s="46"/>
      <c r="M156" s="236" t="s">
        <v>1</v>
      </c>
      <c r="N156" s="237" t="s">
        <v>45</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224</v>
      </c>
      <c r="AT156" s="240" t="s">
        <v>225</v>
      </c>
      <c r="AU156" s="240" t="s">
        <v>19</v>
      </c>
      <c r="AY156" s="18" t="s">
        <v>221</v>
      </c>
      <c r="BE156" s="241">
        <f>IF(N156="základní",J156,0)</f>
        <v>0</v>
      </c>
      <c r="BF156" s="241">
        <f>IF(N156="snížená",J156,0)</f>
        <v>0</v>
      </c>
      <c r="BG156" s="241">
        <f>IF(N156="zákl. přenesená",J156,0)</f>
        <v>0</v>
      </c>
      <c r="BH156" s="241">
        <f>IF(N156="sníž. přenesená",J156,0)</f>
        <v>0</v>
      </c>
      <c r="BI156" s="241">
        <f>IF(N156="nulová",J156,0)</f>
        <v>0</v>
      </c>
      <c r="BJ156" s="18" t="s">
        <v>88</v>
      </c>
      <c r="BK156" s="241">
        <f>ROUND(I156*H156,2)</f>
        <v>0</v>
      </c>
      <c r="BL156" s="18" t="s">
        <v>224</v>
      </c>
      <c r="BM156" s="240" t="s">
        <v>280</v>
      </c>
    </row>
    <row r="157" s="2" customFormat="1">
      <c r="A157" s="40"/>
      <c r="B157" s="41"/>
      <c r="C157" s="42"/>
      <c r="D157" s="247" t="s">
        <v>234</v>
      </c>
      <c r="E157" s="42"/>
      <c r="F157" s="248" t="s">
        <v>281</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234</v>
      </c>
      <c r="AU157" s="18" t="s">
        <v>19</v>
      </c>
    </row>
    <row r="158" s="13" customFormat="1">
      <c r="A158" s="13"/>
      <c r="B158" s="249"/>
      <c r="C158" s="250"/>
      <c r="D158" s="247" t="s">
        <v>236</v>
      </c>
      <c r="E158" s="251" t="s">
        <v>282</v>
      </c>
      <c r="F158" s="252" t="s">
        <v>157</v>
      </c>
      <c r="G158" s="250"/>
      <c r="H158" s="253">
        <v>3</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236</v>
      </c>
      <c r="AU158" s="259" t="s">
        <v>19</v>
      </c>
      <c r="AV158" s="13" t="s">
        <v>19</v>
      </c>
      <c r="AW158" s="13" t="s">
        <v>36</v>
      </c>
      <c r="AX158" s="13" t="s">
        <v>88</v>
      </c>
      <c r="AY158" s="259" t="s">
        <v>221</v>
      </c>
    </row>
    <row r="159" s="2" customFormat="1" ht="16.5" customHeight="1">
      <c r="A159" s="40"/>
      <c r="B159" s="41"/>
      <c r="C159" s="229" t="s">
        <v>283</v>
      </c>
      <c r="D159" s="229" t="s">
        <v>225</v>
      </c>
      <c r="E159" s="230" t="s">
        <v>284</v>
      </c>
      <c r="F159" s="231" t="s">
        <v>285</v>
      </c>
      <c r="G159" s="232" t="s">
        <v>228</v>
      </c>
      <c r="H159" s="233">
        <v>1</v>
      </c>
      <c r="I159" s="234"/>
      <c r="J159" s="235">
        <f>ROUND(I159*H159,2)</f>
        <v>0</v>
      </c>
      <c r="K159" s="231" t="s">
        <v>1</v>
      </c>
      <c r="L159" s="46"/>
      <c r="M159" s="236" t="s">
        <v>1</v>
      </c>
      <c r="N159" s="237" t="s">
        <v>45</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224</v>
      </c>
      <c r="AT159" s="240" t="s">
        <v>225</v>
      </c>
      <c r="AU159" s="240" t="s">
        <v>19</v>
      </c>
      <c r="AY159" s="18" t="s">
        <v>221</v>
      </c>
      <c r="BE159" s="241">
        <f>IF(N159="základní",J159,0)</f>
        <v>0</v>
      </c>
      <c r="BF159" s="241">
        <f>IF(N159="snížená",J159,0)</f>
        <v>0</v>
      </c>
      <c r="BG159" s="241">
        <f>IF(N159="zákl. přenesená",J159,0)</f>
        <v>0</v>
      </c>
      <c r="BH159" s="241">
        <f>IF(N159="sníž. přenesená",J159,0)</f>
        <v>0</v>
      </c>
      <c r="BI159" s="241">
        <f>IF(N159="nulová",J159,0)</f>
        <v>0</v>
      </c>
      <c r="BJ159" s="18" t="s">
        <v>88</v>
      </c>
      <c r="BK159" s="241">
        <f>ROUND(I159*H159,2)</f>
        <v>0</v>
      </c>
      <c r="BL159" s="18" t="s">
        <v>224</v>
      </c>
      <c r="BM159" s="240" t="s">
        <v>286</v>
      </c>
    </row>
    <row r="160" s="2" customFormat="1">
      <c r="A160" s="40"/>
      <c r="B160" s="41"/>
      <c r="C160" s="42"/>
      <c r="D160" s="247" t="s">
        <v>234</v>
      </c>
      <c r="E160" s="42"/>
      <c r="F160" s="248" t="s">
        <v>287</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234</v>
      </c>
      <c r="AU160" s="18" t="s">
        <v>19</v>
      </c>
    </row>
    <row r="161" s="2" customFormat="1" ht="16.5" customHeight="1">
      <c r="A161" s="40"/>
      <c r="B161" s="41"/>
      <c r="C161" s="229" t="s">
        <v>288</v>
      </c>
      <c r="D161" s="229" t="s">
        <v>225</v>
      </c>
      <c r="E161" s="230" t="s">
        <v>289</v>
      </c>
      <c r="F161" s="231" t="s">
        <v>290</v>
      </c>
      <c r="G161" s="232" t="s">
        <v>228</v>
      </c>
      <c r="H161" s="233">
        <v>1</v>
      </c>
      <c r="I161" s="234"/>
      <c r="J161" s="235">
        <f>ROUND(I161*H161,2)</f>
        <v>0</v>
      </c>
      <c r="K161" s="231" t="s">
        <v>1</v>
      </c>
      <c r="L161" s="46"/>
      <c r="M161" s="236" t="s">
        <v>1</v>
      </c>
      <c r="N161" s="237" t="s">
        <v>45</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224</v>
      </c>
      <c r="AT161" s="240" t="s">
        <v>225</v>
      </c>
      <c r="AU161" s="240" t="s">
        <v>19</v>
      </c>
      <c r="AY161" s="18" t="s">
        <v>221</v>
      </c>
      <c r="BE161" s="241">
        <f>IF(N161="základní",J161,0)</f>
        <v>0</v>
      </c>
      <c r="BF161" s="241">
        <f>IF(N161="snížená",J161,0)</f>
        <v>0</v>
      </c>
      <c r="BG161" s="241">
        <f>IF(N161="zákl. přenesená",J161,0)</f>
        <v>0</v>
      </c>
      <c r="BH161" s="241">
        <f>IF(N161="sníž. přenesená",J161,0)</f>
        <v>0</v>
      </c>
      <c r="BI161" s="241">
        <f>IF(N161="nulová",J161,0)</f>
        <v>0</v>
      </c>
      <c r="BJ161" s="18" t="s">
        <v>88</v>
      </c>
      <c r="BK161" s="241">
        <f>ROUND(I161*H161,2)</f>
        <v>0</v>
      </c>
      <c r="BL161" s="18" t="s">
        <v>224</v>
      </c>
      <c r="BM161" s="240" t="s">
        <v>291</v>
      </c>
    </row>
    <row r="162" s="2" customFormat="1">
      <c r="A162" s="40"/>
      <c r="B162" s="41"/>
      <c r="C162" s="42"/>
      <c r="D162" s="247" t="s">
        <v>234</v>
      </c>
      <c r="E162" s="42"/>
      <c r="F162" s="248" t="s">
        <v>292</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234</v>
      </c>
      <c r="AU162" s="18" t="s">
        <v>19</v>
      </c>
    </row>
    <row r="163" s="12" customFormat="1" ht="22.8" customHeight="1">
      <c r="A163" s="12"/>
      <c r="B163" s="213"/>
      <c r="C163" s="214"/>
      <c r="D163" s="215" t="s">
        <v>79</v>
      </c>
      <c r="E163" s="227" t="s">
        <v>293</v>
      </c>
      <c r="F163" s="227" t="s">
        <v>294</v>
      </c>
      <c r="G163" s="214"/>
      <c r="H163" s="214"/>
      <c r="I163" s="217"/>
      <c r="J163" s="228">
        <f>BK163</f>
        <v>0</v>
      </c>
      <c r="K163" s="214"/>
      <c r="L163" s="219"/>
      <c r="M163" s="220"/>
      <c r="N163" s="221"/>
      <c r="O163" s="221"/>
      <c r="P163" s="222">
        <f>SUM(P164:P166)</f>
        <v>0</v>
      </c>
      <c r="Q163" s="221"/>
      <c r="R163" s="222">
        <f>SUM(R164:R166)</f>
        <v>0</v>
      </c>
      <c r="S163" s="221"/>
      <c r="T163" s="223">
        <f>SUM(T164:T166)</f>
        <v>0</v>
      </c>
      <c r="U163" s="12"/>
      <c r="V163" s="12"/>
      <c r="W163" s="12"/>
      <c r="X163" s="12"/>
      <c r="Y163" s="12"/>
      <c r="Z163" s="12"/>
      <c r="AA163" s="12"/>
      <c r="AB163" s="12"/>
      <c r="AC163" s="12"/>
      <c r="AD163" s="12"/>
      <c r="AE163" s="12"/>
      <c r="AR163" s="224" t="s">
        <v>224</v>
      </c>
      <c r="AT163" s="225" t="s">
        <v>79</v>
      </c>
      <c r="AU163" s="225" t="s">
        <v>88</v>
      </c>
      <c r="AY163" s="224" t="s">
        <v>221</v>
      </c>
      <c r="BK163" s="226">
        <f>SUM(BK164:BK166)</f>
        <v>0</v>
      </c>
    </row>
    <row r="164" s="2" customFormat="1" ht="24.15" customHeight="1">
      <c r="A164" s="40"/>
      <c r="B164" s="41"/>
      <c r="C164" s="229" t="s">
        <v>295</v>
      </c>
      <c r="D164" s="229" t="s">
        <v>225</v>
      </c>
      <c r="E164" s="230" t="s">
        <v>296</v>
      </c>
      <c r="F164" s="231" t="s">
        <v>297</v>
      </c>
      <c r="G164" s="232" t="s">
        <v>228</v>
      </c>
      <c r="H164" s="233">
        <v>1</v>
      </c>
      <c r="I164" s="234"/>
      <c r="J164" s="235">
        <f>ROUND(I164*H164,2)</f>
        <v>0</v>
      </c>
      <c r="K164" s="231" t="s">
        <v>1</v>
      </c>
      <c r="L164" s="46"/>
      <c r="M164" s="236" t="s">
        <v>1</v>
      </c>
      <c r="N164" s="237" t="s">
        <v>45</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224</v>
      </c>
      <c r="AT164" s="240" t="s">
        <v>225</v>
      </c>
      <c r="AU164" s="240" t="s">
        <v>19</v>
      </c>
      <c r="AY164" s="18" t="s">
        <v>221</v>
      </c>
      <c r="BE164" s="241">
        <f>IF(N164="základní",J164,0)</f>
        <v>0</v>
      </c>
      <c r="BF164" s="241">
        <f>IF(N164="snížená",J164,0)</f>
        <v>0</v>
      </c>
      <c r="BG164" s="241">
        <f>IF(N164="zákl. přenesená",J164,0)</f>
        <v>0</v>
      </c>
      <c r="BH164" s="241">
        <f>IF(N164="sníž. přenesená",J164,0)</f>
        <v>0</v>
      </c>
      <c r="BI164" s="241">
        <f>IF(N164="nulová",J164,0)</f>
        <v>0</v>
      </c>
      <c r="BJ164" s="18" t="s">
        <v>88</v>
      </c>
      <c r="BK164" s="241">
        <f>ROUND(I164*H164,2)</f>
        <v>0</v>
      </c>
      <c r="BL164" s="18" t="s">
        <v>224</v>
      </c>
      <c r="BM164" s="240" t="s">
        <v>298</v>
      </c>
    </row>
    <row r="165" s="2" customFormat="1">
      <c r="A165" s="40"/>
      <c r="B165" s="41"/>
      <c r="C165" s="42"/>
      <c r="D165" s="247" t="s">
        <v>234</v>
      </c>
      <c r="E165" s="42"/>
      <c r="F165" s="248" t="s">
        <v>299</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234</v>
      </c>
      <c r="AU165" s="18" t="s">
        <v>19</v>
      </c>
    </row>
    <row r="166" s="13" customFormat="1">
      <c r="A166" s="13"/>
      <c r="B166" s="249"/>
      <c r="C166" s="250"/>
      <c r="D166" s="247" t="s">
        <v>236</v>
      </c>
      <c r="E166" s="251" t="s">
        <v>300</v>
      </c>
      <c r="F166" s="252" t="s">
        <v>88</v>
      </c>
      <c r="G166" s="250"/>
      <c r="H166" s="253">
        <v>1</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236</v>
      </c>
      <c r="AU166" s="259" t="s">
        <v>19</v>
      </c>
      <c r="AV166" s="13" t="s">
        <v>19</v>
      </c>
      <c r="AW166" s="13" t="s">
        <v>36</v>
      </c>
      <c r="AX166" s="13" t="s">
        <v>88</v>
      </c>
      <c r="AY166" s="259" t="s">
        <v>221</v>
      </c>
    </row>
    <row r="167" s="12" customFormat="1" ht="22.8" customHeight="1">
      <c r="A167" s="12"/>
      <c r="B167" s="213"/>
      <c r="C167" s="214"/>
      <c r="D167" s="215" t="s">
        <v>79</v>
      </c>
      <c r="E167" s="227" t="s">
        <v>301</v>
      </c>
      <c r="F167" s="227" t="s">
        <v>302</v>
      </c>
      <c r="G167" s="214"/>
      <c r="H167" s="214"/>
      <c r="I167" s="217"/>
      <c r="J167" s="228">
        <f>BK167</f>
        <v>0</v>
      </c>
      <c r="K167" s="214"/>
      <c r="L167" s="219"/>
      <c r="M167" s="220"/>
      <c r="N167" s="221"/>
      <c r="O167" s="221"/>
      <c r="P167" s="222">
        <f>SUM(P168:P195)</f>
        <v>0</v>
      </c>
      <c r="Q167" s="221"/>
      <c r="R167" s="222">
        <f>SUM(R168:R195)</f>
        <v>0</v>
      </c>
      <c r="S167" s="221"/>
      <c r="T167" s="223">
        <f>SUM(T168:T195)</f>
        <v>0</v>
      </c>
      <c r="U167" s="12"/>
      <c r="V167" s="12"/>
      <c r="W167" s="12"/>
      <c r="X167" s="12"/>
      <c r="Y167" s="12"/>
      <c r="Z167" s="12"/>
      <c r="AA167" s="12"/>
      <c r="AB167" s="12"/>
      <c r="AC167" s="12"/>
      <c r="AD167" s="12"/>
      <c r="AE167" s="12"/>
      <c r="AR167" s="224" t="s">
        <v>224</v>
      </c>
      <c r="AT167" s="225" t="s">
        <v>79</v>
      </c>
      <c r="AU167" s="225" t="s">
        <v>88</v>
      </c>
      <c r="AY167" s="224" t="s">
        <v>221</v>
      </c>
      <c r="BK167" s="226">
        <f>SUM(BK168:BK195)</f>
        <v>0</v>
      </c>
    </row>
    <row r="168" s="2" customFormat="1" ht="16.5" customHeight="1">
      <c r="A168" s="40"/>
      <c r="B168" s="41"/>
      <c r="C168" s="229" t="s">
        <v>303</v>
      </c>
      <c r="D168" s="229" t="s">
        <v>225</v>
      </c>
      <c r="E168" s="230" t="s">
        <v>304</v>
      </c>
      <c r="F168" s="231" t="s">
        <v>302</v>
      </c>
      <c r="G168" s="232" t="s">
        <v>228</v>
      </c>
      <c r="H168" s="233">
        <v>1</v>
      </c>
      <c r="I168" s="234"/>
      <c r="J168" s="235">
        <f>ROUND(I168*H168,2)</f>
        <v>0</v>
      </c>
      <c r="K168" s="231" t="s">
        <v>1</v>
      </c>
      <c r="L168" s="46"/>
      <c r="M168" s="236" t="s">
        <v>1</v>
      </c>
      <c r="N168" s="237" t="s">
        <v>45</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224</v>
      </c>
      <c r="AT168" s="240" t="s">
        <v>225</v>
      </c>
      <c r="AU168" s="240" t="s">
        <v>19</v>
      </c>
      <c r="AY168" s="18" t="s">
        <v>221</v>
      </c>
      <c r="BE168" s="241">
        <f>IF(N168="základní",J168,0)</f>
        <v>0</v>
      </c>
      <c r="BF168" s="241">
        <f>IF(N168="snížená",J168,0)</f>
        <v>0</v>
      </c>
      <c r="BG168" s="241">
        <f>IF(N168="zákl. přenesená",J168,0)</f>
        <v>0</v>
      </c>
      <c r="BH168" s="241">
        <f>IF(N168="sníž. přenesená",J168,0)</f>
        <v>0</v>
      </c>
      <c r="BI168" s="241">
        <f>IF(N168="nulová",J168,0)</f>
        <v>0</v>
      </c>
      <c r="BJ168" s="18" t="s">
        <v>88</v>
      </c>
      <c r="BK168" s="241">
        <f>ROUND(I168*H168,2)</f>
        <v>0</v>
      </c>
      <c r="BL168" s="18" t="s">
        <v>224</v>
      </c>
      <c r="BM168" s="240" t="s">
        <v>305</v>
      </c>
    </row>
    <row r="169" s="2" customFormat="1">
      <c r="A169" s="40"/>
      <c r="B169" s="41"/>
      <c r="C169" s="42"/>
      <c r="D169" s="247" t="s">
        <v>234</v>
      </c>
      <c r="E169" s="42"/>
      <c r="F169" s="248" t="s">
        <v>306</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234</v>
      </c>
      <c r="AU169" s="18" t="s">
        <v>19</v>
      </c>
    </row>
    <row r="170" s="2" customFormat="1" ht="16.5" customHeight="1">
      <c r="A170" s="40"/>
      <c r="B170" s="41"/>
      <c r="C170" s="229" t="s">
        <v>307</v>
      </c>
      <c r="D170" s="229" t="s">
        <v>225</v>
      </c>
      <c r="E170" s="230" t="s">
        <v>308</v>
      </c>
      <c r="F170" s="231" t="s">
        <v>309</v>
      </c>
      <c r="G170" s="232" t="s">
        <v>228</v>
      </c>
      <c r="H170" s="233">
        <v>1</v>
      </c>
      <c r="I170" s="234"/>
      <c r="J170" s="235">
        <f>ROUND(I170*H170,2)</f>
        <v>0</v>
      </c>
      <c r="K170" s="231" t="s">
        <v>229</v>
      </c>
      <c r="L170" s="46"/>
      <c r="M170" s="236" t="s">
        <v>1</v>
      </c>
      <c r="N170" s="237" t="s">
        <v>45</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230</v>
      </c>
      <c r="AT170" s="240" t="s">
        <v>225</v>
      </c>
      <c r="AU170" s="240" t="s">
        <v>19</v>
      </c>
      <c r="AY170" s="18" t="s">
        <v>221</v>
      </c>
      <c r="BE170" s="241">
        <f>IF(N170="základní",J170,0)</f>
        <v>0</v>
      </c>
      <c r="BF170" s="241">
        <f>IF(N170="snížená",J170,0)</f>
        <v>0</v>
      </c>
      <c r="BG170" s="241">
        <f>IF(N170="zákl. přenesená",J170,0)</f>
        <v>0</v>
      </c>
      <c r="BH170" s="241">
        <f>IF(N170="sníž. přenesená",J170,0)</f>
        <v>0</v>
      </c>
      <c r="BI170" s="241">
        <f>IF(N170="nulová",J170,0)</f>
        <v>0</v>
      </c>
      <c r="BJ170" s="18" t="s">
        <v>88</v>
      </c>
      <c r="BK170" s="241">
        <f>ROUND(I170*H170,2)</f>
        <v>0</v>
      </c>
      <c r="BL170" s="18" t="s">
        <v>230</v>
      </c>
      <c r="BM170" s="240" t="s">
        <v>310</v>
      </c>
    </row>
    <row r="171" s="2" customFormat="1">
      <c r="A171" s="40"/>
      <c r="B171" s="41"/>
      <c r="C171" s="42"/>
      <c r="D171" s="242" t="s">
        <v>232</v>
      </c>
      <c r="E171" s="42"/>
      <c r="F171" s="243" t="s">
        <v>311</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232</v>
      </c>
      <c r="AU171" s="18" t="s">
        <v>19</v>
      </c>
    </row>
    <row r="172" s="2" customFormat="1">
      <c r="A172" s="40"/>
      <c r="B172" s="41"/>
      <c r="C172" s="42"/>
      <c r="D172" s="247" t="s">
        <v>312</v>
      </c>
      <c r="E172" s="42"/>
      <c r="F172" s="248" t="s">
        <v>313</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312</v>
      </c>
      <c r="AU172" s="18" t="s">
        <v>19</v>
      </c>
    </row>
    <row r="173" s="2" customFormat="1">
      <c r="A173" s="40"/>
      <c r="B173" s="41"/>
      <c r="C173" s="42"/>
      <c r="D173" s="247" t="s">
        <v>234</v>
      </c>
      <c r="E173" s="42"/>
      <c r="F173" s="248" t="s">
        <v>314</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234</v>
      </c>
      <c r="AU173" s="18" t="s">
        <v>19</v>
      </c>
    </row>
    <row r="174" s="14" customFormat="1">
      <c r="A174" s="14"/>
      <c r="B174" s="260"/>
      <c r="C174" s="261"/>
      <c r="D174" s="247" t="s">
        <v>236</v>
      </c>
      <c r="E174" s="262" t="s">
        <v>1</v>
      </c>
      <c r="F174" s="263" t="s">
        <v>315</v>
      </c>
      <c r="G174" s="261"/>
      <c r="H174" s="262" t="s">
        <v>1</v>
      </c>
      <c r="I174" s="264"/>
      <c r="J174" s="261"/>
      <c r="K174" s="261"/>
      <c r="L174" s="265"/>
      <c r="M174" s="266"/>
      <c r="N174" s="267"/>
      <c r="O174" s="267"/>
      <c r="P174" s="267"/>
      <c r="Q174" s="267"/>
      <c r="R174" s="267"/>
      <c r="S174" s="267"/>
      <c r="T174" s="268"/>
      <c r="U174" s="14"/>
      <c r="V174" s="14"/>
      <c r="W174" s="14"/>
      <c r="X174" s="14"/>
      <c r="Y174" s="14"/>
      <c r="Z174" s="14"/>
      <c r="AA174" s="14"/>
      <c r="AB174" s="14"/>
      <c r="AC174" s="14"/>
      <c r="AD174" s="14"/>
      <c r="AE174" s="14"/>
      <c r="AT174" s="269" t="s">
        <v>236</v>
      </c>
      <c r="AU174" s="269" t="s">
        <v>19</v>
      </c>
      <c r="AV174" s="14" t="s">
        <v>88</v>
      </c>
      <c r="AW174" s="14" t="s">
        <v>36</v>
      </c>
      <c r="AX174" s="14" t="s">
        <v>80</v>
      </c>
      <c r="AY174" s="269" t="s">
        <v>221</v>
      </c>
    </row>
    <row r="175" s="13" customFormat="1">
      <c r="A175" s="13"/>
      <c r="B175" s="249"/>
      <c r="C175" s="250"/>
      <c r="D175" s="247" t="s">
        <v>236</v>
      </c>
      <c r="E175" s="251" t="s">
        <v>1</v>
      </c>
      <c r="F175" s="252" t="s">
        <v>88</v>
      </c>
      <c r="G175" s="250"/>
      <c r="H175" s="253">
        <v>1</v>
      </c>
      <c r="I175" s="254"/>
      <c r="J175" s="250"/>
      <c r="K175" s="250"/>
      <c r="L175" s="255"/>
      <c r="M175" s="256"/>
      <c r="N175" s="257"/>
      <c r="O175" s="257"/>
      <c r="P175" s="257"/>
      <c r="Q175" s="257"/>
      <c r="R175" s="257"/>
      <c r="S175" s="257"/>
      <c r="T175" s="258"/>
      <c r="U175" s="13"/>
      <c r="V175" s="13"/>
      <c r="W175" s="13"/>
      <c r="X175" s="13"/>
      <c r="Y175" s="13"/>
      <c r="Z175" s="13"/>
      <c r="AA175" s="13"/>
      <c r="AB175" s="13"/>
      <c r="AC175" s="13"/>
      <c r="AD175" s="13"/>
      <c r="AE175" s="13"/>
      <c r="AT175" s="259" t="s">
        <v>236</v>
      </c>
      <c r="AU175" s="259" t="s">
        <v>19</v>
      </c>
      <c r="AV175" s="13" t="s">
        <v>19</v>
      </c>
      <c r="AW175" s="13" t="s">
        <v>36</v>
      </c>
      <c r="AX175" s="13" t="s">
        <v>88</v>
      </c>
      <c r="AY175" s="259" t="s">
        <v>221</v>
      </c>
    </row>
    <row r="176" s="2" customFormat="1" ht="16.5" customHeight="1">
      <c r="A176" s="40"/>
      <c r="B176" s="41"/>
      <c r="C176" s="229" t="s">
        <v>316</v>
      </c>
      <c r="D176" s="229" t="s">
        <v>225</v>
      </c>
      <c r="E176" s="230" t="s">
        <v>317</v>
      </c>
      <c r="F176" s="231" t="s">
        <v>318</v>
      </c>
      <c r="G176" s="232" t="s">
        <v>228</v>
      </c>
      <c r="H176" s="233">
        <v>1</v>
      </c>
      <c r="I176" s="234"/>
      <c r="J176" s="235">
        <f>ROUND(I176*H176,2)</f>
        <v>0</v>
      </c>
      <c r="K176" s="231" t="s">
        <v>1</v>
      </c>
      <c r="L176" s="46"/>
      <c r="M176" s="236" t="s">
        <v>1</v>
      </c>
      <c r="N176" s="237" t="s">
        <v>45</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224</v>
      </c>
      <c r="AT176" s="240" t="s">
        <v>225</v>
      </c>
      <c r="AU176" s="240" t="s">
        <v>19</v>
      </c>
      <c r="AY176" s="18" t="s">
        <v>221</v>
      </c>
      <c r="BE176" s="241">
        <f>IF(N176="základní",J176,0)</f>
        <v>0</v>
      </c>
      <c r="BF176" s="241">
        <f>IF(N176="snížená",J176,0)</f>
        <v>0</v>
      </c>
      <c r="BG176" s="241">
        <f>IF(N176="zákl. přenesená",J176,0)</f>
        <v>0</v>
      </c>
      <c r="BH176" s="241">
        <f>IF(N176="sníž. přenesená",J176,0)</f>
        <v>0</v>
      </c>
      <c r="BI176" s="241">
        <f>IF(N176="nulová",J176,0)</f>
        <v>0</v>
      </c>
      <c r="BJ176" s="18" t="s">
        <v>88</v>
      </c>
      <c r="BK176" s="241">
        <f>ROUND(I176*H176,2)</f>
        <v>0</v>
      </c>
      <c r="BL176" s="18" t="s">
        <v>224</v>
      </c>
      <c r="BM176" s="240" t="s">
        <v>319</v>
      </c>
    </row>
    <row r="177" s="2" customFormat="1">
      <c r="A177" s="40"/>
      <c r="B177" s="41"/>
      <c r="C177" s="42"/>
      <c r="D177" s="247" t="s">
        <v>234</v>
      </c>
      <c r="E177" s="42"/>
      <c r="F177" s="248" t="s">
        <v>320</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234</v>
      </c>
      <c r="AU177" s="18" t="s">
        <v>19</v>
      </c>
    </row>
    <row r="178" s="2" customFormat="1" ht="16.5" customHeight="1">
      <c r="A178" s="40"/>
      <c r="B178" s="41"/>
      <c r="C178" s="229" t="s">
        <v>321</v>
      </c>
      <c r="D178" s="229" t="s">
        <v>225</v>
      </c>
      <c r="E178" s="230" t="s">
        <v>322</v>
      </c>
      <c r="F178" s="231" t="s">
        <v>323</v>
      </c>
      <c r="G178" s="232" t="s">
        <v>228</v>
      </c>
      <c r="H178" s="233">
        <v>1</v>
      </c>
      <c r="I178" s="234"/>
      <c r="J178" s="235">
        <f>ROUND(I178*H178,2)</f>
        <v>0</v>
      </c>
      <c r="K178" s="231" t="s">
        <v>229</v>
      </c>
      <c r="L178" s="46"/>
      <c r="M178" s="236" t="s">
        <v>1</v>
      </c>
      <c r="N178" s="237" t="s">
        <v>45</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230</v>
      </c>
      <c r="AT178" s="240" t="s">
        <v>225</v>
      </c>
      <c r="AU178" s="240" t="s">
        <v>19</v>
      </c>
      <c r="AY178" s="18" t="s">
        <v>221</v>
      </c>
      <c r="BE178" s="241">
        <f>IF(N178="základní",J178,0)</f>
        <v>0</v>
      </c>
      <c r="BF178" s="241">
        <f>IF(N178="snížená",J178,0)</f>
        <v>0</v>
      </c>
      <c r="BG178" s="241">
        <f>IF(N178="zákl. přenesená",J178,0)</f>
        <v>0</v>
      </c>
      <c r="BH178" s="241">
        <f>IF(N178="sníž. přenesená",J178,0)</f>
        <v>0</v>
      </c>
      <c r="BI178" s="241">
        <f>IF(N178="nulová",J178,0)</f>
        <v>0</v>
      </c>
      <c r="BJ178" s="18" t="s">
        <v>88</v>
      </c>
      <c r="BK178" s="241">
        <f>ROUND(I178*H178,2)</f>
        <v>0</v>
      </c>
      <c r="BL178" s="18" t="s">
        <v>230</v>
      </c>
      <c r="BM178" s="240" t="s">
        <v>324</v>
      </c>
    </row>
    <row r="179" s="2" customFormat="1">
      <c r="A179" s="40"/>
      <c r="B179" s="41"/>
      <c r="C179" s="42"/>
      <c r="D179" s="242" t="s">
        <v>232</v>
      </c>
      <c r="E179" s="42"/>
      <c r="F179" s="243" t="s">
        <v>325</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232</v>
      </c>
      <c r="AU179" s="18" t="s">
        <v>19</v>
      </c>
    </row>
    <row r="180" s="2" customFormat="1">
      <c r="A180" s="40"/>
      <c r="B180" s="41"/>
      <c r="C180" s="42"/>
      <c r="D180" s="247" t="s">
        <v>234</v>
      </c>
      <c r="E180" s="42"/>
      <c r="F180" s="248" t="s">
        <v>326</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234</v>
      </c>
      <c r="AU180" s="18" t="s">
        <v>19</v>
      </c>
    </row>
    <row r="181" s="13" customFormat="1">
      <c r="A181" s="13"/>
      <c r="B181" s="249"/>
      <c r="C181" s="250"/>
      <c r="D181" s="247" t="s">
        <v>236</v>
      </c>
      <c r="E181" s="251" t="s">
        <v>1</v>
      </c>
      <c r="F181" s="252" t="s">
        <v>88</v>
      </c>
      <c r="G181" s="250"/>
      <c r="H181" s="253">
        <v>1</v>
      </c>
      <c r="I181" s="254"/>
      <c r="J181" s="250"/>
      <c r="K181" s="250"/>
      <c r="L181" s="255"/>
      <c r="M181" s="256"/>
      <c r="N181" s="257"/>
      <c r="O181" s="257"/>
      <c r="P181" s="257"/>
      <c r="Q181" s="257"/>
      <c r="R181" s="257"/>
      <c r="S181" s="257"/>
      <c r="T181" s="258"/>
      <c r="U181" s="13"/>
      <c r="V181" s="13"/>
      <c r="W181" s="13"/>
      <c r="X181" s="13"/>
      <c r="Y181" s="13"/>
      <c r="Z181" s="13"/>
      <c r="AA181" s="13"/>
      <c r="AB181" s="13"/>
      <c r="AC181" s="13"/>
      <c r="AD181" s="13"/>
      <c r="AE181" s="13"/>
      <c r="AT181" s="259" t="s">
        <v>236</v>
      </c>
      <c r="AU181" s="259" t="s">
        <v>19</v>
      </c>
      <c r="AV181" s="13" t="s">
        <v>19</v>
      </c>
      <c r="AW181" s="13" t="s">
        <v>36</v>
      </c>
      <c r="AX181" s="13" t="s">
        <v>88</v>
      </c>
      <c r="AY181" s="259" t="s">
        <v>221</v>
      </c>
    </row>
    <row r="182" s="2" customFormat="1" ht="16.5" customHeight="1">
      <c r="A182" s="40"/>
      <c r="B182" s="41"/>
      <c r="C182" s="229" t="s">
        <v>327</v>
      </c>
      <c r="D182" s="229" t="s">
        <v>225</v>
      </c>
      <c r="E182" s="230" t="s">
        <v>328</v>
      </c>
      <c r="F182" s="231" t="s">
        <v>329</v>
      </c>
      <c r="G182" s="232" t="s">
        <v>330</v>
      </c>
      <c r="H182" s="233">
        <v>1638</v>
      </c>
      <c r="I182" s="234"/>
      <c r="J182" s="235">
        <f>ROUND(I182*H182,2)</f>
        <v>0</v>
      </c>
      <c r="K182" s="231" t="s">
        <v>1</v>
      </c>
      <c r="L182" s="46"/>
      <c r="M182" s="236" t="s">
        <v>1</v>
      </c>
      <c r="N182" s="237" t="s">
        <v>45</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224</v>
      </c>
      <c r="AT182" s="240" t="s">
        <v>225</v>
      </c>
      <c r="AU182" s="240" t="s">
        <v>19</v>
      </c>
      <c r="AY182" s="18" t="s">
        <v>221</v>
      </c>
      <c r="BE182" s="241">
        <f>IF(N182="základní",J182,0)</f>
        <v>0</v>
      </c>
      <c r="BF182" s="241">
        <f>IF(N182="snížená",J182,0)</f>
        <v>0</v>
      </c>
      <c r="BG182" s="241">
        <f>IF(N182="zákl. přenesená",J182,0)</f>
        <v>0</v>
      </c>
      <c r="BH182" s="241">
        <f>IF(N182="sníž. přenesená",J182,0)</f>
        <v>0</v>
      </c>
      <c r="BI182" s="241">
        <f>IF(N182="nulová",J182,0)</f>
        <v>0</v>
      </c>
      <c r="BJ182" s="18" t="s">
        <v>88</v>
      </c>
      <c r="BK182" s="241">
        <f>ROUND(I182*H182,2)</f>
        <v>0</v>
      </c>
      <c r="BL182" s="18" t="s">
        <v>224</v>
      </c>
      <c r="BM182" s="240" t="s">
        <v>331</v>
      </c>
    </row>
    <row r="183" s="2" customFormat="1">
      <c r="A183" s="40"/>
      <c r="B183" s="41"/>
      <c r="C183" s="42"/>
      <c r="D183" s="247" t="s">
        <v>234</v>
      </c>
      <c r="E183" s="42"/>
      <c r="F183" s="248" t="s">
        <v>332</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234</v>
      </c>
      <c r="AU183" s="18" t="s">
        <v>19</v>
      </c>
    </row>
    <row r="184" s="13" customFormat="1">
      <c r="A184" s="13"/>
      <c r="B184" s="249"/>
      <c r="C184" s="250"/>
      <c r="D184" s="247" t="s">
        <v>236</v>
      </c>
      <c r="E184" s="251" t="s">
        <v>333</v>
      </c>
      <c r="F184" s="252" t="s">
        <v>334</v>
      </c>
      <c r="G184" s="250"/>
      <c r="H184" s="253">
        <v>1638</v>
      </c>
      <c r="I184" s="254"/>
      <c r="J184" s="250"/>
      <c r="K184" s="250"/>
      <c r="L184" s="255"/>
      <c r="M184" s="256"/>
      <c r="N184" s="257"/>
      <c r="O184" s="257"/>
      <c r="P184" s="257"/>
      <c r="Q184" s="257"/>
      <c r="R184" s="257"/>
      <c r="S184" s="257"/>
      <c r="T184" s="258"/>
      <c r="U184" s="13"/>
      <c r="V184" s="13"/>
      <c r="W184" s="13"/>
      <c r="X184" s="13"/>
      <c r="Y184" s="13"/>
      <c r="Z184" s="13"/>
      <c r="AA184" s="13"/>
      <c r="AB184" s="13"/>
      <c r="AC184" s="13"/>
      <c r="AD184" s="13"/>
      <c r="AE184" s="13"/>
      <c r="AT184" s="259" t="s">
        <v>236</v>
      </c>
      <c r="AU184" s="259" t="s">
        <v>19</v>
      </c>
      <c r="AV184" s="13" t="s">
        <v>19</v>
      </c>
      <c r="AW184" s="13" t="s">
        <v>36</v>
      </c>
      <c r="AX184" s="13" t="s">
        <v>80</v>
      </c>
      <c r="AY184" s="259" t="s">
        <v>221</v>
      </c>
    </row>
    <row r="185" s="13" customFormat="1">
      <c r="A185" s="13"/>
      <c r="B185" s="249"/>
      <c r="C185" s="250"/>
      <c r="D185" s="247" t="s">
        <v>236</v>
      </c>
      <c r="E185" s="251" t="s">
        <v>335</v>
      </c>
      <c r="F185" s="252" t="s">
        <v>336</v>
      </c>
      <c r="G185" s="250"/>
      <c r="H185" s="253">
        <v>1638</v>
      </c>
      <c r="I185" s="254"/>
      <c r="J185" s="250"/>
      <c r="K185" s="250"/>
      <c r="L185" s="255"/>
      <c r="M185" s="256"/>
      <c r="N185" s="257"/>
      <c r="O185" s="257"/>
      <c r="P185" s="257"/>
      <c r="Q185" s="257"/>
      <c r="R185" s="257"/>
      <c r="S185" s="257"/>
      <c r="T185" s="258"/>
      <c r="U185" s="13"/>
      <c r="V185" s="13"/>
      <c r="W185" s="13"/>
      <c r="X185" s="13"/>
      <c r="Y185" s="13"/>
      <c r="Z185" s="13"/>
      <c r="AA185" s="13"/>
      <c r="AB185" s="13"/>
      <c r="AC185" s="13"/>
      <c r="AD185" s="13"/>
      <c r="AE185" s="13"/>
      <c r="AT185" s="259" t="s">
        <v>236</v>
      </c>
      <c r="AU185" s="259" t="s">
        <v>19</v>
      </c>
      <c r="AV185" s="13" t="s">
        <v>19</v>
      </c>
      <c r="AW185" s="13" t="s">
        <v>36</v>
      </c>
      <c r="AX185" s="13" t="s">
        <v>88</v>
      </c>
      <c r="AY185" s="259" t="s">
        <v>221</v>
      </c>
    </row>
    <row r="186" s="2" customFormat="1" ht="24.15" customHeight="1">
      <c r="A186" s="40"/>
      <c r="B186" s="41"/>
      <c r="C186" s="229" t="s">
        <v>337</v>
      </c>
      <c r="D186" s="229" t="s">
        <v>225</v>
      </c>
      <c r="E186" s="230" t="s">
        <v>338</v>
      </c>
      <c r="F186" s="231" t="s">
        <v>339</v>
      </c>
      <c r="G186" s="232" t="s">
        <v>228</v>
      </c>
      <c r="H186" s="233">
        <v>1</v>
      </c>
      <c r="I186" s="234"/>
      <c r="J186" s="235">
        <f>ROUND(I186*H186,2)</f>
        <v>0</v>
      </c>
      <c r="K186" s="231" t="s">
        <v>1</v>
      </c>
      <c r="L186" s="46"/>
      <c r="M186" s="236" t="s">
        <v>1</v>
      </c>
      <c r="N186" s="237" t="s">
        <v>45</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224</v>
      </c>
      <c r="AT186" s="240" t="s">
        <v>225</v>
      </c>
      <c r="AU186" s="240" t="s">
        <v>19</v>
      </c>
      <c r="AY186" s="18" t="s">
        <v>221</v>
      </c>
      <c r="BE186" s="241">
        <f>IF(N186="základní",J186,0)</f>
        <v>0</v>
      </c>
      <c r="BF186" s="241">
        <f>IF(N186="snížená",J186,0)</f>
        <v>0</v>
      </c>
      <c r="BG186" s="241">
        <f>IF(N186="zákl. přenesená",J186,0)</f>
        <v>0</v>
      </c>
      <c r="BH186" s="241">
        <f>IF(N186="sníž. přenesená",J186,0)</f>
        <v>0</v>
      </c>
      <c r="BI186" s="241">
        <f>IF(N186="nulová",J186,0)</f>
        <v>0</v>
      </c>
      <c r="BJ186" s="18" t="s">
        <v>88</v>
      </c>
      <c r="BK186" s="241">
        <f>ROUND(I186*H186,2)</f>
        <v>0</v>
      </c>
      <c r="BL186" s="18" t="s">
        <v>224</v>
      </c>
      <c r="BM186" s="240" t="s">
        <v>340</v>
      </c>
    </row>
    <row r="187" s="2" customFormat="1">
      <c r="A187" s="40"/>
      <c r="B187" s="41"/>
      <c r="C187" s="42"/>
      <c r="D187" s="247" t="s">
        <v>234</v>
      </c>
      <c r="E187" s="42"/>
      <c r="F187" s="248" t="s">
        <v>341</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234</v>
      </c>
      <c r="AU187" s="18" t="s">
        <v>19</v>
      </c>
    </row>
    <row r="188" s="2" customFormat="1" ht="16.5" customHeight="1">
      <c r="A188" s="40"/>
      <c r="B188" s="41"/>
      <c r="C188" s="229" t="s">
        <v>7</v>
      </c>
      <c r="D188" s="229" t="s">
        <v>225</v>
      </c>
      <c r="E188" s="230" t="s">
        <v>342</v>
      </c>
      <c r="F188" s="231" t="s">
        <v>343</v>
      </c>
      <c r="G188" s="232" t="s">
        <v>228</v>
      </c>
      <c r="H188" s="233">
        <v>2</v>
      </c>
      <c r="I188" s="234"/>
      <c r="J188" s="235">
        <f>ROUND(I188*H188,2)</f>
        <v>0</v>
      </c>
      <c r="K188" s="231" t="s">
        <v>1</v>
      </c>
      <c r="L188" s="46"/>
      <c r="M188" s="236" t="s">
        <v>1</v>
      </c>
      <c r="N188" s="237" t="s">
        <v>45</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224</v>
      </c>
      <c r="AT188" s="240" t="s">
        <v>225</v>
      </c>
      <c r="AU188" s="240" t="s">
        <v>19</v>
      </c>
      <c r="AY188" s="18" t="s">
        <v>221</v>
      </c>
      <c r="BE188" s="241">
        <f>IF(N188="základní",J188,0)</f>
        <v>0</v>
      </c>
      <c r="BF188" s="241">
        <f>IF(N188="snížená",J188,0)</f>
        <v>0</v>
      </c>
      <c r="BG188" s="241">
        <f>IF(N188="zákl. přenesená",J188,0)</f>
        <v>0</v>
      </c>
      <c r="BH188" s="241">
        <f>IF(N188="sníž. přenesená",J188,0)</f>
        <v>0</v>
      </c>
      <c r="BI188" s="241">
        <f>IF(N188="nulová",J188,0)</f>
        <v>0</v>
      </c>
      <c r="BJ188" s="18" t="s">
        <v>88</v>
      </c>
      <c r="BK188" s="241">
        <f>ROUND(I188*H188,2)</f>
        <v>0</v>
      </c>
      <c r="BL188" s="18" t="s">
        <v>224</v>
      </c>
      <c r="BM188" s="240" t="s">
        <v>344</v>
      </c>
    </row>
    <row r="189" s="2" customFormat="1">
      <c r="A189" s="40"/>
      <c r="B189" s="41"/>
      <c r="C189" s="42"/>
      <c r="D189" s="247" t="s">
        <v>234</v>
      </c>
      <c r="E189" s="42"/>
      <c r="F189" s="248" t="s">
        <v>345</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234</v>
      </c>
      <c r="AU189" s="18" t="s">
        <v>19</v>
      </c>
    </row>
    <row r="190" s="13" customFormat="1">
      <c r="A190" s="13"/>
      <c r="B190" s="249"/>
      <c r="C190" s="250"/>
      <c r="D190" s="247" t="s">
        <v>236</v>
      </c>
      <c r="E190" s="251" t="s">
        <v>346</v>
      </c>
      <c r="F190" s="252" t="s">
        <v>19</v>
      </c>
      <c r="G190" s="250"/>
      <c r="H190" s="253">
        <v>2</v>
      </c>
      <c r="I190" s="254"/>
      <c r="J190" s="250"/>
      <c r="K190" s="250"/>
      <c r="L190" s="255"/>
      <c r="M190" s="256"/>
      <c r="N190" s="257"/>
      <c r="O190" s="257"/>
      <c r="P190" s="257"/>
      <c r="Q190" s="257"/>
      <c r="R190" s="257"/>
      <c r="S190" s="257"/>
      <c r="T190" s="258"/>
      <c r="U190" s="13"/>
      <c r="V190" s="13"/>
      <c r="W190" s="13"/>
      <c r="X190" s="13"/>
      <c r="Y190" s="13"/>
      <c r="Z190" s="13"/>
      <c r="AA190" s="13"/>
      <c r="AB190" s="13"/>
      <c r="AC190" s="13"/>
      <c r="AD190" s="13"/>
      <c r="AE190" s="13"/>
      <c r="AT190" s="259" t="s">
        <v>236</v>
      </c>
      <c r="AU190" s="259" t="s">
        <v>19</v>
      </c>
      <c r="AV190" s="13" t="s">
        <v>19</v>
      </c>
      <c r="AW190" s="13" t="s">
        <v>36</v>
      </c>
      <c r="AX190" s="13" t="s">
        <v>88</v>
      </c>
      <c r="AY190" s="259" t="s">
        <v>221</v>
      </c>
    </row>
    <row r="191" s="2" customFormat="1" ht="16.5" customHeight="1">
      <c r="A191" s="40"/>
      <c r="B191" s="41"/>
      <c r="C191" s="229" t="s">
        <v>347</v>
      </c>
      <c r="D191" s="229" t="s">
        <v>225</v>
      </c>
      <c r="E191" s="230" t="s">
        <v>348</v>
      </c>
      <c r="F191" s="231" t="s">
        <v>349</v>
      </c>
      <c r="G191" s="232" t="s">
        <v>350</v>
      </c>
      <c r="H191" s="233">
        <v>38500</v>
      </c>
      <c r="I191" s="234"/>
      <c r="J191" s="235">
        <f>ROUND(I191*H191,2)</f>
        <v>0</v>
      </c>
      <c r="K191" s="231" t="s">
        <v>1</v>
      </c>
      <c r="L191" s="46"/>
      <c r="M191" s="236" t="s">
        <v>1</v>
      </c>
      <c r="N191" s="237" t="s">
        <v>45</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224</v>
      </c>
      <c r="AT191" s="240" t="s">
        <v>225</v>
      </c>
      <c r="AU191" s="240" t="s">
        <v>19</v>
      </c>
      <c r="AY191" s="18" t="s">
        <v>221</v>
      </c>
      <c r="BE191" s="241">
        <f>IF(N191="základní",J191,0)</f>
        <v>0</v>
      </c>
      <c r="BF191" s="241">
        <f>IF(N191="snížená",J191,0)</f>
        <v>0</v>
      </c>
      <c r="BG191" s="241">
        <f>IF(N191="zákl. přenesená",J191,0)</f>
        <v>0</v>
      </c>
      <c r="BH191" s="241">
        <f>IF(N191="sníž. přenesená",J191,0)</f>
        <v>0</v>
      </c>
      <c r="BI191" s="241">
        <f>IF(N191="nulová",J191,0)</f>
        <v>0</v>
      </c>
      <c r="BJ191" s="18" t="s">
        <v>88</v>
      </c>
      <c r="BK191" s="241">
        <f>ROUND(I191*H191,2)</f>
        <v>0</v>
      </c>
      <c r="BL191" s="18" t="s">
        <v>224</v>
      </c>
      <c r="BM191" s="240" t="s">
        <v>351</v>
      </c>
    </row>
    <row r="192" s="2" customFormat="1">
      <c r="A192" s="40"/>
      <c r="B192" s="41"/>
      <c r="C192" s="42"/>
      <c r="D192" s="247" t="s">
        <v>234</v>
      </c>
      <c r="E192" s="42"/>
      <c r="F192" s="248" t="s">
        <v>352</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234</v>
      </c>
      <c r="AU192" s="18" t="s">
        <v>19</v>
      </c>
    </row>
    <row r="193" s="14" customFormat="1">
      <c r="A193" s="14"/>
      <c r="B193" s="260"/>
      <c r="C193" s="261"/>
      <c r="D193" s="247" t="s">
        <v>236</v>
      </c>
      <c r="E193" s="262" t="s">
        <v>1</v>
      </c>
      <c r="F193" s="263" t="s">
        <v>353</v>
      </c>
      <c r="G193" s="261"/>
      <c r="H193" s="262" t="s">
        <v>1</v>
      </c>
      <c r="I193" s="264"/>
      <c r="J193" s="261"/>
      <c r="K193" s="261"/>
      <c r="L193" s="265"/>
      <c r="M193" s="266"/>
      <c r="N193" s="267"/>
      <c r="O193" s="267"/>
      <c r="P193" s="267"/>
      <c r="Q193" s="267"/>
      <c r="R193" s="267"/>
      <c r="S193" s="267"/>
      <c r="T193" s="268"/>
      <c r="U193" s="14"/>
      <c r="V193" s="14"/>
      <c r="W193" s="14"/>
      <c r="X193" s="14"/>
      <c r="Y193" s="14"/>
      <c r="Z193" s="14"/>
      <c r="AA193" s="14"/>
      <c r="AB193" s="14"/>
      <c r="AC193" s="14"/>
      <c r="AD193" s="14"/>
      <c r="AE193" s="14"/>
      <c r="AT193" s="269" t="s">
        <v>236</v>
      </c>
      <c r="AU193" s="269" t="s">
        <v>19</v>
      </c>
      <c r="AV193" s="14" t="s">
        <v>88</v>
      </c>
      <c r="AW193" s="14" t="s">
        <v>36</v>
      </c>
      <c r="AX193" s="14" t="s">
        <v>80</v>
      </c>
      <c r="AY193" s="269" t="s">
        <v>221</v>
      </c>
    </row>
    <row r="194" s="13" customFormat="1">
      <c r="A194" s="13"/>
      <c r="B194" s="249"/>
      <c r="C194" s="250"/>
      <c r="D194" s="247" t="s">
        <v>236</v>
      </c>
      <c r="E194" s="251" t="s">
        <v>1</v>
      </c>
      <c r="F194" s="252" t="s">
        <v>354</v>
      </c>
      <c r="G194" s="250"/>
      <c r="H194" s="253">
        <v>38500</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236</v>
      </c>
      <c r="AU194" s="259" t="s">
        <v>19</v>
      </c>
      <c r="AV194" s="13" t="s">
        <v>19</v>
      </c>
      <c r="AW194" s="13" t="s">
        <v>36</v>
      </c>
      <c r="AX194" s="13" t="s">
        <v>80</v>
      </c>
      <c r="AY194" s="259" t="s">
        <v>221</v>
      </c>
    </row>
    <row r="195" s="15" customFormat="1">
      <c r="A195" s="15"/>
      <c r="B195" s="270"/>
      <c r="C195" s="271"/>
      <c r="D195" s="247" t="s">
        <v>236</v>
      </c>
      <c r="E195" s="272" t="s">
        <v>355</v>
      </c>
      <c r="F195" s="273" t="s">
        <v>356</v>
      </c>
      <c r="G195" s="271"/>
      <c r="H195" s="274">
        <v>38500</v>
      </c>
      <c r="I195" s="275"/>
      <c r="J195" s="271"/>
      <c r="K195" s="271"/>
      <c r="L195" s="276"/>
      <c r="M195" s="277"/>
      <c r="N195" s="278"/>
      <c r="O195" s="278"/>
      <c r="P195" s="278"/>
      <c r="Q195" s="278"/>
      <c r="R195" s="278"/>
      <c r="S195" s="278"/>
      <c r="T195" s="279"/>
      <c r="U195" s="15"/>
      <c r="V195" s="15"/>
      <c r="W195" s="15"/>
      <c r="X195" s="15"/>
      <c r="Y195" s="15"/>
      <c r="Z195" s="15"/>
      <c r="AA195" s="15"/>
      <c r="AB195" s="15"/>
      <c r="AC195" s="15"/>
      <c r="AD195" s="15"/>
      <c r="AE195" s="15"/>
      <c r="AT195" s="280" t="s">
        <v>236</v>
      </c>
      <c r="AU195" s="280" t="s">
        <v>19</v>
      </c>
      <c r="AV195" s="15" t="s">
        <v>224</v>
      </c>
      <c r="AW195" s="15" t="s">
        <v>36</v>
      </c>
      <c r="AX195" s="15" t="s">
        <v>88</v>
      </c>
      <c r="AY195" s="280" t="s">
        <v>221</v>
      </c>
    </row>
    <row r="196" s="12" customFormat="1" ht="22.8" customHeight="1">
      <c r="A196" s="12"/>
      <c r="B196" s="213"/>
      <c r="C196" s="214"/>
      <c r="D196" s="215" t="s">
        <v>79</v>
      </c>
      <c r="E196" s="227" t="s">
        <v>357</v>
      </c>
      <c r="F196" s="227" t="s">
        <v>358</v>
      </c>
      <c r="G196" s="214"/>
      <c r="H196" s="214"/>
      <c r="I196" s="217"/>
      <c r="J196" s="228">
        <f>BK196</f>
        <v>0</v>
      </c>
      <c r="K196" s="214"/>
      <c r="L196" s="219"/>
      <c r="M196" s="220"/>
      <c r="N196" s="221"/>
      <c r="O196" s="221"/>
      <c r="P196" s="222">
        <f>SUM(P197:P240)</f>
        <v>0</v>
      </c>
      <c r="Q196" s="221"/>
      <c r="R196" s="222">
        <f>SUM(R197:R240)</f>
        <v>0</v>
      </c>
      <c r="S196" s="221"/>
      <c r="T196" s="223">
        <f>SUM(T197:T240)</f>
        <v>0</v>
      </c>
      <c r="U196" s="12"/>
      <c r="V196" s="12"/>
      <c r="W196" s="12"/>
      <c r="X196" s="12"/>
      <c r="Y196" s="12"/>
      <c r="Z196" s="12"/>
      <c r="AA196" s="12"/>
      <c r="AB196" s="12"/>
      <c r="AC196" s="12"/>
      <c r="AD196" s="12"/>
      <c r="AE196" s="12"/>
      <c r="AR196" s="224" t="s">
        <v>224</v>
      </c>
      <c r="AT196" s="225" t="s">
        <v>79</v>
      </c>
      <c r="AU196" s="225" t="s">
        <v>88</v>
      </c>
      <c r="AY196" s="224" t="s">
        <v>221</v>
      </c>
      <c r="BK196" s="226">
        <f>SUM(BK197:BK240)</f>
        <v>0</v>
      </c>
    </row>
    <row r="197" s="2" customFormat="1" ht="16.5" customHeight="1">
      <c r="A197" s="40"/>
      <c r="B197" s="41"/>
      <c r="C197" s="229" t="s">
        <v>359</v>
      </c>
      <c r="D197" s="229" t="s">
        <v>225</v>
      </c>
      <c r="E197" s="230" t="s">
        <v>360</v>
      </c>
      <c r="F197" s="231" t="s">
        <v>361</v>
      </c>
      <c r="G197" s="232" t="s">
        <v>228</v>
      </c>
      <c r="H197" s="233">
        <v>1</v>
      </c>
      <c r="I197" s="234"/>
      <c r="J197" s="235">
        <f>ROUND(I197*H197,2)</f>
        <v>0</v>
      </c>
      <c r="K197" s="231" t="s">
        <v>229</v>
      </c>
      <c r="L197" s="46"/>
      <c r="M197" s="236" t="s">
        <v>1</v>
      </c>
      <c r="N197" s="237" t="s">
        <v>45</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230</v>
      </c>
      <c r="AT197" s="240" t="s">
        <v>225</v>
      </c>
      <c r="AU197" s="240" t="s">
        <v>19</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230</v>
      </c>
      <c r="BM197" s="240" t="s">
        <v>362</v>
      </c>
    </row>
    <row r="198" s="2" customFormat="1">
      <c r="A198" s="40"/>
      <c r="B198" s="41"/>
      <c r="C198" s="42"/>
      <c r="D198" s="242" t="s">
        <v>232</v>
      </c>
      <c r="E198" s="42"/>
      <c r="F198" s="243" t="s">
        <v>363</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232</v>
      </c>
      <c r="AU198" s="18" t="s">
        <v>19</v>
      </c>
    </row>
    <row r="199" s="2" customFormat="1">
      <c r="A199" s="40"/>
      <c r="B199" s="41"/>
      <c r="C199" s="42"/>
      <c r="D199" s="247" t="s">
        <v>234</v>
      </c>
      <c r="E199" s="42"/>
      <c r="F199" s="248" t="s">
        <v>364</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234</v>
      </c>
      <c r="AU199" s="18" t="s">
        <v>19</v>
      </c>
    </row>
    <row r="200" s="13" customFormat="1">
      <c r="A200" s="13"/>
      <c r="B200" s="249"/>
      <c r="C200" s="250"/>
      <c r="D200" s="247" t="s">
        <v>236</v>
      </c>
      <c r="E200" s="251" t="s">
        <v>1</v>
      </c>
      <c r="F200" s="252" t="s">
        <v>88</v>
      </c>
      <c r="G200" s="250"/>
      <c r="H200" s="253">
        <v>1</v>
      </c>
      <c r="I200" s="254"/>
      <c r="J200" s="250"/>
      <c r="K200" s="250"/>
      <c r="L200" s="255"/>
      <c r="M200" s="256"/>
      <c r="N200" s="257"/>
      <c r="O200" s="257"/>
      <c r="P200" s="257"/>
      <c r="Q200" s="257"/>
      <c r="R200" s="257"/>
      <c r="S200" s="257"/>
      <c r="T200" s="258"/>
      <c r="U200" s="13"/>
      <c r="V200" s="13"/>
      <c r="W200" s="13"/>
      <c r="X200" s="13"/>
      <c r="Y200" s="13"/>
      <c r="Z200" s="13"/>
      <c r="AA200" s="13"/>
      <c r="AB200" s="13"/>
      <c r="AC200" s="13"/>
      <c r="AD200" s="13"/>
      <c r="AE200" s="13"/>
      <c r="AT200" s="259" t="s">
        <v>236</v>
      </c>
      <c r="AU200" s="259" t="s">
        <v>19</v>
      </c>
      <c r="AV200" s="13" t="s">
        <v>19</v>
      </c>
      <c r="AW200" s="13" t="s">
        <v>36</v>
      </c>
      <c r="AX200" s="13" t="s">
        <v>88</v>
      </c>
      <c r="AY200" s="259" t="s">
        <v>221</v>
      </c>
    </row>
    <row r="201" s="2" customFormat="1" ht="16.5" customHeight="1">
      <c r="A201" s="40"/>
      <c r="B201" s="41"/>
      <c r="C201" s="229" t="s">
        <v>365</v>
      </c>
      <c r="D201" s="229" t="s">
        <v>225</v>
      </c>
      <c r="E201" s="230" t="s">
        <v>366</v>
      </c>
      <c r="F201" s="231" t="s">
        <v>367</v>
      </c>
      <c r="G201" s="232" t="s">
        <v>228</v>
      </c>
      <c r="H201" s="233">
        <v>4</v>
      </c>
      <c r="I201" s="234"/>
      <c r="J201" s="235">
        <f>ROUND(I201*H201,2)</f>
        <v>0</v>
      </c>
      <c r="K201" s="231" t="s">
        <v>229</v>
      </c>
      <c r="L201" s="46"/>
      <c r="M201" s="236" t="s">
        <v>1</v>
      </c>
      <c r="N201" s="237" t="s">
        <v>45</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230</v>
      </c>
      <c r="AT201" s="240" t="s">
        <v>225</v>
      </c>
      <c r="AU201" s="240" t="s">
        <v>19</v>
      </c>
      <c r="AY201" s="18" t="s">
        <v>221</v>
      </c>
      <c r="BE201" s="241">
        <f>IF(N201="základní",J201,0)</f>
        <v>0</v>
      </c>
      <c r="BF201" s="241">
        <f>IF(N201="snížená",J201,0)</f>
        <v>0</v>
      </c>
      <c r="BG201" s="241">
        <f>IF(N201="zákl. přenesená",J201,0)</f>
        <v>0</v>
      </c>
      <c r="BH201" s="241">
        <f>IF(N201="sníž. přenesená",J201,0)</f>
        <v>0</v>
      </c>
      <c r="BI201" s="241">
        <f>IF(N201="nulová",J201,0)</f>
        <v>0</v>
      </c>
      <c r="BJ201" s="18" t="s">
        <v>88</v>
      </c>
      <c r="BK201" s="241">
        <f>ROUND(I201*H201,2)</f>
        <v>0</v>
      </c>
      <c r="BL201" s="18" t="s">
        <v>230</v>
      </c>
      <c r="BM201" s="240" t="s">
        <v>368</v>
      </c>
    </row>
    <row r="202" s="2" customFormat="1">
      <c r="A202" s="40"/>
      <c r="B202" s="41"/>
      <c r="C202" s="42"/>
      <c r="D202" s="242" t="s">
        <v>232</v>
      </c>
      <c r="E202" s="42"/>
      <c r="F202" s="243" t="s">
        <v>369</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232</v>
      </c>
      <c r="AU202" s="18" t="s">
        <v>19</v>
      </c>
    </row>
    <row r="203" s="2" customFormat="1">
      <c r="A203" s="40"/>
      <c r="B203" s="41"/>
      <c r="C203" s="42"/>
      <c r="D203" s="247" t="s">
        <v>234</v>
      </c>
      <c r="E203" s="42"/>
      <c r="F203" s="248" t="s">
        <v>370</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234</v>
      </c>
      <c r="AU203" s="18" t="s">
        <v>19</v>
      </c>
    </row>
    <row r="204" s="13" customFormat="1">
      <c r="A204" s="13"/>
      <c r="B204" s="249"/>
      <c r="C204" s="250"/>
      <c r="D204" s="247" t="s">
        <v>236</v>
      </c>
      <c r="E204" s="251" t="s">
        <v>1</v>
      </c>
      <c r="F204" s="252" t="s">
        <v>224</v>
      </c>
      <c r="G204" s="250"/>
      <c r="H204" s="253">
        <v>4</v>
      </c>
      <c r="I204" s="254"/>
      <c r="J204" s="250"/>
      <c r="K204" s="250"/>
      <c r="L204" s="255"/>
      <c r="M204" s="256"/>
      <c r="N204" s="257"/>
      <c r="O204" s="257"/>
      <c r="P204" s="257"/>
      <c r="Q204" s="257"/>
      <c r="R204" s="257"/>
      <c r="S204" s="257"/>
      <c r="T204" s="258"/>
      <c r="U204" s="13"/>
      <c r="V204" s="13"/>
      <c r="W204" s="13"/>
      <c r="X204" s="13"/>
      <c r="Y204" s="13"/>
      <c r="Z204" s="13"/>
      <c r="AA204" s="13"/>
      <c r="AB204" s="13"/>
      <c r="AC204" s="13"/>
      <c r="AD204" s="13"/>
      <c r="AE204" s="13"/>
      <c r="AT204" s="259" t="s">
        <v>236</v>
      </c>
      <c r="AU204" s="259" t="s">
        <v>19</v>
      </c>
      <c r="AV204" s="13" t="s">
        <v>19</v>
      </c>
      <c r="AW204" s="13" t="s">
        <v>36</v>
      </c>
      <c r="AX204" s="13" t="s">
        <v>88</v>
      </c>
      <c r="AY204" s="259" t="s">
        <v>221</v>
      </c>
    </row>
    <row r="205" s="2" customFormat="1" ht="16.5" customHeight="1">
      <c r="A205" s="40"/>
      <c r="B205" s="41"/>
      <c r="C205" s="229" t="s">
        <v>371</v>
      </c>
      <c r="D205" s="229" t="s">
        <v>225</v>
      </c>
      <c r="E205" s="230" t="s">
        <v>372</v>
      </c>
      <c r="F205" s="231" t="s">
        <v>373</v>
      </c>
      <c r="G205" s="232" t="s">
        <v>228</v>
      </c>
      <c r="H205" s="233">
        <v>1</v>
      </c>
      <c r="I205" s="234"/>
      <c r="J205" s="235">
        <f>ROUND(I205*H205,2)</f>
        <v>0</v>
      </c>
      <c r="K205" s="231" t="s">
        <v>1</v>
      </c>
      <c r="L205" s="46"/>
      <c r="M205" s="236" t="s">
        <v>1</v>
      </c>
      <c r="N205" s="237" t="s">
        <v>45</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224</v>
      </c>
      <c r="AT205" s="240" t="s">
        <v>225</v>
      </c>
      <c r="AU205" s="240" t="s">
        <v>19</v>
      </c>
      <c r="AY205" s="18" t="s">
        <v>221</v>
      </c>
      <c r="BE205" s="241">
        <f>IF(N205="základní",J205,0)</f>
        <v>0</v>
      </c>
      <c r="BF205" s="241">
        <f>IF(N205="snížená",J205,0)</f>
        <v>0</v>
      </c>
      <c r="BG205" s="241">
        <f>IF(N205="zákl. přenesená",J205,0)</f>
        <v>0</v>
      </c>
      <c r="BH205" s="241">
        <f>IF(N205="sníž. přenesená",J205,0)</f>
        <v>0</v>
      </c>
      <c r="BI205" s="241">
        <f>IF(N205="nulová",J205,0)</f>
        <v>0</v>
      </c>
      <c r="BJ205" s="18" t="s">
        <v>88</v>
      </c>
      <c r="BK205" s="241">
        <f>ROUND(I205*H205,2)</f>
        <v>0</v>
      </c>
      <c r="BL205" s="18" t="s">
        <v>224</v>
      </c>
      <c r="BM205" s="240" t="s">
        <v>374</v>
      </c>
    </row>
    <row r="206" s="2" customFormat="1">
      <c r="A206" s="40"/>
      <c r="B206" s="41"/>
      <c r="C206" s="42"/>
      <c r="D206" s="247" t="s">
        <v>234</v>
      </c>
      <c r="E206" s="42"/>
      <c r="F206" s="248" t="s">
        <v>375</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234</v>
      </c>
      <c r="AU206" s="18" t="s">
        <v>19</v>
      </c>
    </row>
    <row r="207" s="2" customFormat="1" ht="16.5" customHeight="1">
      <c r="A207" s="40"/>
      <c r="B207" s="41"/>
      <c r="C207" s="229" t="s">
        <v>376</v>
      </c>
      <c r="D207" s="229" t="s">
        <v>225</v>
      </c>
      <c r="E207" s="230" t="s">
        <v>377</v>
      </c>
      <c r="F207" s="231" t="s">
        <v>378</v>
      </c>
      <c r="G207" s="232" t="s">
        <v>228</v>
      </c>
      <c r="H207" s="233">
        <v>1</v>
      </c>
      <c r="I207" s="234"/>
      <c r="J207" s="235">
        <f>ROUND(I207*H207,2)</f>
        <v>0</v>
      </c>
      <c r="K207" s="231" t="s">
        <v>1</v>
      </c>
      <c r="L207" s="46"/>
      <c r="M207" s="236" t="s">
        <v>1</v>
      </c>
      <c r="N207" s="237" t="s">
        <v>45</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224</v>
      </c>
      <c r="AT207" s="240" t="s">
        <v>225</v>
      </c>
      <c r="AU207" s="240" t="s">
        <v>19</v>
      </c>
      <c r="AY207" s="18" t="s">
        <v>221</v>
      </c>
      <c r="BE207" s="241">
        <f>IF(N207="základní",J207,0)</f>
        <v>0</v>
      </c>
      <c r="BF207" s="241">
        <f>IF(N207="snížená",J207,0)</f>
        <v>0</v>
      </c>
      <c r="BG207" s="241">
        <f>IF(N207="zákl. přenesená",J207,0)</f>
        <v>0</v>
      </c>
      <c r="BH207" s="241">
        <f>IF(N207="sníž. přenesená",J207,0)</f>
        <v>0</v>
      </c>
      <c r="BI207" s="241">
        <f>IF(N207="nulová",J207,0)</f>
        <v>0</v>
      </c>
      <c r="BJ207" s="18" t="s">
        <v>88</v>
      </c>
      <c r="BK207" s="241">
        <f>ROUND(I207*H207,2)</f>
        <v>0</v>
      </c>
      <c r="BL207" s="18" t="s">
        <v>224</v>
      </c>
      <c r="BM207" s="240" t="s">
        <v>379</v>
      </c>
    </row>
    <row r="208" s="2" customFormat="1">
      <c r="A208" s="40"/>
      <c r="B208" s="41"/>
      <c r="C208" s="42"/>
      <c r="D208" s="247" t="s">
        <v>234</v>
      </c>
      <c r="E208" s="42"/>
      <c r="F208" s="248" t="s">
        <v>380</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234</v>
      </c>
      <c r="AU208" s="18" t="s">
        <v>19</v>
      </c>
    </row>
    <row r="209" s="2" customFormat="1" ht="16.5" customHeight="1">
      <c r="A209" s="40"/>
      <c r="B209" s="41"/>
      <c r="C209" s="229" t="s">
        <v>381</v>
      </c>
      <c r="D209" s="229" t="s">
        <v>225</v>
      </c>
      <c r="E209" s="230" t="s">
        <v>382</v>
      </c>
      <c r="F209" s="231" t="s">
        <v>383</v>
      </c>
      <c r="G209" s="232" t="s">
        <v>228</v>
      </c>
      <c r="H209" s="233">
        <v>10</v>
      </c>
      <c r="I209" s="234"/>
      <c r="J209" s="235">
        <f>ROUND(I209*H209,2)</f>
        <v>0</v>
      </c>
      <c r="K209" s="231" t="s">
        <v>229</v>
      </c>
      <c r="L209" s="46"/>
      <c r="M209" s="236" t="s">
        <v>1</v>
      </c>
      <c r="N209" s="237" t="s">
        <v>45</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230</v>
      </c>
      <c r="AT209" s="240" t="s">
        <v>225</v>
      </c>
      <c r="AU209" s="240" t="s">
        <v>19</v>
      </c>
      <c r="AY209" s="18" t="s">
        <v>221</v>
      </c>
      <c r="BE209" s="241">
        <f>IF(N209="základní",J209,0)</f>
        <v>0</v>
      </c>
      <c r="BF209" s="241">
        <f>IF(N209="snížená",J209,0)</f>
        <v>0</v>
      </c>
      <c r="BG209" s="241">
        <f>IF(N209="zákl. přenesená",J209,0)</f>
        <v>0</v>
      </c>
      <c r="BH209" s="241">
        <f>IF(N209="sníž. přenesená",J209,0)</f>
        <v>0</v>
      </c>
      <c r="BI209" s="241">
        <f>IF(N209="nulová",J209,0)</f>
        <v>0</v>
      </c>
      <c r="BJ209" s="18" t="s">
        <v>88</v>
      </c>
      <c r="BK209" s="241">
        <f>ROUND(I209*H209,2)</f>
        <v>0</v>
      </c>
      <c r="BL209" s="18" t="s">
        <v>230</v>
      </c>
      <c r="BM209" s="240" t="s">
        <v>384</v>
      </c>
    </row>
    <row r="210" s="2" customFormat="1">
      <c r="A210" s="40"/>
      <c r="B210" s="41"/>
      <c r="C210" s="42"/>
      <c r="D210" s="242" t="s">
        <v>232</v>
      </c>
      <c r="E210" s="42"/>
      <c r="F210" s="243" t="s">
        <v>385</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232</v>
      </c>
      <c r="AU210" s="18" t="s">
        <v>19</v>
      </c>
    </row>
    <row r="211" s="2" customFormat="1">
      <c r="A211" s="40"/>
      <c r="B211" s="41"/>
      <c r="C211" s="42"/>
      <c r="D211" s="247" t="s">
        <v>234</v>
      </c>
      <c r="E211" s="42"/>
      <c r="F211" s="248" t="s">
        <v>386</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234</v>
      </c>
      <c r="AU211" s="18" t="s">
        <v>19</v>
      </c>
    </row>
    <row r="212" s="13" customFormat="1">
      <c r="A212" s="13"/>
      <c r="B212" s="249"/>
      <c r="C212" s="250"/>
      <c r="D212" s="247" t="s">
        <v>236</v>
      </c>
      <c r="E212" s="251" t="s">
        <v>1</v>
      </c>
      <c r="F212" s="252" t="s">
        <v>277</v>
      </c>
      <c r="G212" s="250"/>
      <c r="H212" s="253">
        <v>10</v>
      </c>
      <c r="I212" s="254"/>
      <c r="J212" s="250"/>
      <c r="K212" s="250"/>
      <c r="L212" s="255"/>
      <c r="M212" s="256"/>
      <c r="N212" s="257"/>
      <c r="O212" s="257"/>
      <c r="P212" s="257"/>
      <c r="Q212" s="257"/>
      <c r="R212" s="257"/>
      <c r="S212" s="257"/>
      <c r="T212" s="258"/>
      <c r="U212" s="13"/>
      <c r="V212" s="13"/>
      <c r="W212" s="13"/>
      <c r="X212" s="13"/>
      <c r="Y212" s="13"/>
      <c r="Z212" s="13"/>
      <c r="AA212" s="13"/>
      <c r="AB212" s="13"/>
      <c r="AC212" s="13"/>
      <c r="AD212" s="13"/>
      <c r="AE212" s="13"/>
      <c r="AT212" s="259" t="s">
        <v>236</v>
      </c>
      <c r="AU212" s="259" t="s">
        <v>19</v>
      </c>
      <c r="AV212" s="13" t="s">
        <v>19</v>
      </c>
      <c r="AW212" s="13" t="s">
        <v>36</v>
      </c>
      <c r="AX212" s="13" t="s">
        <v>88</v>
      </c>
      <c r="AY212" s="259" t="s">
        <v>221</v>
      </c>
    </row>
    <row r="213" s="2" customFormat="1" ht="16.5" customHeight="1">
      <c r="A213" s="40"/>
      <c r="B213" s="41"/>
      <c r="C213" s="229" t="s">
        <v>387</v>
      </c>
      <c r="D213" s="229" t="s">
        <v>225</v>
      </c>
      <c r="E213" s="230" t="s">
        <v>388</v>
      </c>
      <c r="F213" s="231" t="s">
        <v>389</v>
      </c>
      <c r="G213" s="232" t="s">
        <v>228</v>
      </c>
      <c r="H213" s="233">
        <v>1</v>
      </c>
      <c r="I213" s="234"/>
      <c r="J213" s="235">
        <f>ROUND(I213*H213,2)</f>
        <v>0</v>
      </c>
      <c r="K213" s="231" t="s">
        <v>229</v>
      </c>
      <c r="L213" s="46"/>
      <c r="M213" s="236" t="s">
        <v>1</v>
      </c>
      <c r="N213" s="237" t="s">
        <v>45</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230</v>
      </c>
      <c r="AT213" s="240" t="s">
        <v>225</v>
      </c>
      <c r="AU213" s="240" t="s">
        <v>19</v>
      </c>
      <c r="AY213" s="18" t="s">
        <v>221</v>
      </c>
      <c r="BE213" s="241">
        <f>IF(N213="základní",J213,0)</f>
        <v>0</v>
      </c>
      <c r="BF213" s="241">
        <f>IF(N213="snížená",J213,0)</f>
        <v>0</v>
      </c>
      <c r="BG213" s="241">
        <f>IF(N213="zákl. přenesená",J213,0)</f>
        <v>0</v>
      </c>
      <c r="BH213" s="241">
        <f>IF(N213="sníž. přenesená",J213,0)</f>
        <v>0</v>
      </c>
      <c r="BI213" s="241">
        <f>IF(N213="nulová",J213,0)</f>
        <v>0</v>
      </c>
      <c r="BJ213" s="18" t="s">
        <v>88</v>
      </c>
      <c r="BK213" s="241">
        <f>ROUND(I213*H213,2)</f>
        <v>0</v>
      </c>
      <c r="BL213" s="18" t="s">
        <v>230</v>
      </c>
      <c r="BM213" s="240" t="s">
        <v>390</v>
      </c>
    </row>
    <row r="214" s="2" customFormat="1">
      <c r="A214" s="40"/>
      <c r="B214" s="41"/>
      <c r="C214" s="42"/>
      <c r="D214" s="242" t="s">
        <v>232</v>
      </c>
      <c r="E214" s="42"/>
      <c r="F214" s="243" t="s">
        <v>391</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232</v>
      </c>
      <c r="AU214" s="18" t="s">
        <v>19</v>
      </c>
    </row>
    <row r="215" s="2" customFormat="1">
      <c r="A215" s="40"/>
      <c r="B215" s="41"/>
      <c r="C215" s="42"/>
      <c r="D215" s="247" t="s">
        <v>234</v>
      </c>
      <c r="E215" s="42"/>
      <c r="F215" s="248" t="s">
        <v>392</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234</v>
      </c>
      <c r="AU215" s="18" t="s">
        <v>19</v>
      </c>
    </row>
    <row r="216" s="13" customFormat="1">
      <c r="A216" s="13"/>
      <c r="B216" s="249"/>
      <c r="C216" s="250"/>
      <c r="D216" s="247" t="s">
        <v>236</v>
      </c>
      <c r="E216" s="251" t="s">
        <v>1</v>
      </c>
      <c r="F216" s="252" t="s">
        <v>88</v>
      </c>
      <c r="G216" s="250"/>
      <c r="H216" s="253">
        <v>1</v>
      </c>
      <c r="I216" s="254"/>
      <c r="J216" s="250"/>
      <c r="K216" s="250"/>
      <c r="L216" s="255"/>
      <c r="M216" s="256"/>
      <c r="N216" s="257"/>
      <c r="O216" s="257"/>
      <c r="P216" s="257"/>
      <c r="Q216" s="257"/>
      <c r="R216" s="257"/>
      <c r="S216" s="257"/>
      <c r="T216" s="258"/>
      <c r="U216" s="13"/>
      <c r="V216" s="13"/>
      <c r="W216" s="13"/>
      <c r="X216" s="13"/>
      <c r="Y216" s="13"/>
      <c r="Z216" s="13"/>
      <c r="AA216" s="13"/>
      <c r="AB216" s="13"/>
      <c r="AC216" s="13"/>
      <c r="AD216" s="13"/>
      <c r="AE216" s="13"/>
      <c r="AT216" s="259" t="s">
        <v>236</v>
      </c>
      <c r="AU216" s="259" t="s">
        <v>19</v>
      </c>
      <c r="AV216" s="13" t="s">
        <v>19</v>
      </c>
      <c r="AW216" s="13" t="s">
        <v>36</v>
      </c>
      <c r="AX216" s="13" t="s">
        <v>88</v>
      </c>
      <c r="AY216" s="259" t="s">
        <v>221</v>
      </c>
    </row>
    <row r="217" s="2" customFormat="1" ht="16.5" customHeight="1">
      <c r="A217" s="40"/>
      <c r="B217" s="41"/>
      <c r="C217" s="229" t="s">
        <v>393</v>
      </c>
      <c r="D217" s="229" t="s">
        <v>225</v>
      </c>
      <c r="E217" s="230" t="s">
        <v>394</v>
      </c>
      <c r="F217" s="231" t="s">
        <v>395</v>
      </c>
      <c r="G217" s="232" t="s">
        <v>228</v>
      </c>
      <c r="H217" s="233">
        <v>1</v>
      </c>
      <c r="I217" s="234"/>
      <c r="J217" s="235">
        <f>ROUND(I217*H217,2)</f>
        <v>0</v>
      </c>
      <c r="K217" s="231" t="s">
        <v>1</v>
      </c>
      <c r="L217" s="46"/>
      <c r="M217" s="236" t="s">
        <v>1</v>
      </c>
      <c r="N217" s="237" t="s">
        <v>45</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224</v>
      </c>
      <c r="AT217" s="240" t="s">
        <v>225</v>
      </c>
      <c r="AU217" s="240" t="s">
        <v>19</v>
      </c>
      <c r="AY217" s="18" t="s">
        <v>221</v>
      </c>
      <c r="BE217" s="241">
        <f>IF(N217="základní",J217,0)</f>
        <v>0</v>
      </c>
      <c r="BF217" s="241">
        <f>IF(N217="snížená",J217,0)</f>
        <v>0</v>
      </c>
      <c r="BG217" s="241">
        <f>IF(N217="zákl. přenesená",J217,0)</f>
        <v>0</v>
      </c>
      <c r="BH217" s="241">
        <f>IF(N217="sníž. přenesená",J217,0)</f>
        <v>0</v>
      </c>
      <c r="BI217" s="241">
        <f>IF(N217="nulová",J217,0)</f>
        <v>0</v>
      </c>
      <c r="BJ217" s="18" t="s">
        <v>88</v>
      </c>
      <c r="BK217" s="241">
        <f>ROUND(I217*H217,2)</f>
        <v>0</v>
      </c>
      <c r="BL217" s="18" t="s">
        <v>224</v>
      </c>
      <c r="BM217" s="240" t="s">
        <v>396</v>
      </c>
    </row>
    <row r="218" s="2" customFormat="1">
      <c r="A218" s="40"/>
      <c r="B218" s="41"/>
      <c r="C218" s="42"/>
      <c r="D218" s="247" t="s">
        <v>234</v>
      </c>
      <c r="E218" s="42"/>
      <c r="F218" s="248" t="s">
        <v>397</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234</v>
      </c>
      <c r="AU218" s="18" t="s">
        <v>19</v>
      </c>
    </row>
    <row r="219" s="2" customFormat="1" ht="16.5" customHeight="1">
      <c r="A219" s="40"/>
      <c r="B219" s="41"/>
      <c r="C219" s="229" t="s">
        <v>398</v>
      </c>
      <c r="D219" s="229" t="s">
        <v>225</v>
      </c>
      <c r="E219" s="230" t="s">
        <v>399</v>
      </c>
      <c r="F219" s="231" t="s">
        <v>400</v>
      </c>
      <c r="G219" s="232" t="s">
        <v>228</v>
      </c>
      <c r="H219" s="233">
        <v>1</v>
      </c>
      <c r="I219" s="234"/>
      <c r="J219" s="235">
        <f>ROUND(I219*H219,2)</f>
        <v>0</v>
      </c>
      <c r="K219" s="231" t="s">
        <v>229</v>
      </c>
      <c r="L219" s="46"/>
      <c r="M219" s="236" t="s">
        <v>1</v>
      </c>
      <c r="N219" s="237" t="s">
        <v>45</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230</v>
      </c>
      <c r="AT219" s="240" t="s">
        <v>225</v>
      </c>
      <c r="AU219" s="240" t="s">
        <v>19</v>
      </c>
      <c r="AY219" s="18" t="s">
        <v>221</v>
      </c>
      <c r="BE219" s="241">
        <f>IF(N219="základní",J219,0)</f>
        <v>0</v>
      </c>
      <c r="BF219" s="241">
        <f>IF(N219="snížená",J219,0)</f>
        <v>0</v>
      </c>
      <c r="BG219" s="241">
        <f>IF(N219="zákl. přenesená",J219,0)</f>
        <v>0</v>
      </c>
      <c r="BH219" s="241">
        <f>IF(N219="sníž. přenesená",J219,0)</f>
        <v>0</v>
      </c>
      <c r="BI219" s="241">
        <f>IF(N219="nulová",J219,0)</f>
        <v>0</v>
      </c>
      <c r="BJ219" s="18" t="s">
        <v>88</v>
      </c>
      <c r="BK219" s="241">
        <f>ROUND(I219*H219,2)</f>
        <v>0</v>
      </c>
      <c r="BL219" s="18" t="s">
        <v>230</v>
      </c>
      <c r="BM219" s="240" t="s">
        <v>401</v>
      </c>
    </row>
    <row r="220" s="2" customFormat="1">
      <c r="A220" s="40"/>
      <c r="B220" s="41"/>
      <c r="C220" s="42"/>
      <c r="D220" s="242" t="s">
        <v>232</v>
      </c>
      <c r="E220" s="42"/>
      <c r="F220" s="243" t="s">
        <v>402</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232</v>
      </c>
      <c r="AU220" s="18" t="s">
        <v>19</v>
      </c>
    </row>
    <row r="221" s="2" customFormat="1">
      <c r="A221" s="40"/>
      <c r="B221" s="41"/>
      <c r="C221" s="42"/>
      <c r="D221" s="247" t="s">
        <v>234</v>
      </c>
      <c r="E221" s="42"/>
      <c r="F221" s="248" t="s">
        <v>403</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234</v>
      </c>
      <c r="AU221" s="18" t="s">
        <v>19</v>
      </c>
    </row>
    <row r="222" s="13" customFormat="1">
      <c r="A222" s="13"/>
      <c r="B222" s="249"/>
      <c r="C222" s="250"/>
      <c r="D222" s="247" t="s">
        <v>236</v>
      </c>
      <c r="E222" s="251" t="s">
        <v>1</v>
      </c>
      <c r="F222" s="252" t="s">
        <v>88</v>
      </c>
      <c r="G222" s="250"/>
      <c r="H222" s="253">
        <v>1</v>
      </c>
      <c r="I222" s="254"/>
      <c r="J222" s="250"/>
      <c r="K222" s="250"/>
      <c r="L222" s="255"/>
      <c r="M222" s="256"/>
      <c r="N222" s="257"/>
      <c r="O222" s="257"/>
      <c r="P222" s="257"/>
      <c r="Q222" s="257"/>
      <c r="R222" s="257"/>
      <c r="S222" s="257"/>
      <c r="T222" s="258"/>
      <c r="U222" s="13"/>
      <c r="V222" s="13"/>
      <c r="W222" s="13"/>
      <c r="X222" s="13"/>
      <c r="Y222" s="13"/>
      <c r="Z222" s="13"/>
      <c r="AA222" s="13"/>
      <c r="AB222" s="13"/>
      <c r="AC222" s="13"/>
      <c r="AD222" s="13"/>
      <c r="AE222" s="13"/>
      <c r="AT222" s="259" t="s">
        <v>236</v>
      </c>
      <c r="AU222" s="259" t="s">
        <v>19</v>
      </c>
      <c r="AV222" s="13" t="s">
        <v>19</v>
      </c>
      <c r="AW222" s="13" t="s">
        <v>36</v>
      </c>
      <c r="AX222" s="13" t="s">
        <v>88</v>
      </c>
      <c r="AY222" s="259" t="s">
        <v>221</v>
      </c>
    </row>
    <row r="223" s="2" customFormat="1" ht="16.5" customHeight="1">
      <c r="A223" s="40"/>
      <c r="B223" s="41"/>
      <c r="C223" s="229" t="s">
        <v>404</v>
      </c>
      <c r="D223" s="229" t="s">
        <v>225</v>
      </c>
      <c r="E223" s="230" t="s">
        <v>405</v>
      </c>
      <c r="F223" s="231" t="s">
        <v>406</v>
      </c>
      <c r="G223" s="232" t="s">
        <v>228</v>
      </c>
      <c r="H223" s="233">
        <v>1</v>
      </c>
      <c r="I223" s="234"/>
      <c r="J223" s="235">
        <f>ROUND(I223*H223,2)</f>
        <v>0</v>
      </c>
      <c r="K223" s="231" t="s">
        <v>229</v>
      </c>
      <c r="L223" s="46"/>
      <c r="M223" s="236" t="s">
        <v>1</v>
      </c>
      <c r="N223" s="237" t="s">
        <v>45</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230</v>
      </c>
      <c r="AT223" s="240" t="s">
        <v>225</v>
      </c>
      <c r="AU223" s="240" t="s">
        <v>19</v>
      </c>
      <c r="AY223" s="18" t="s">
        <v>221</v>
      </c>
      <c r="BE223" s="241">
        <f>IF(N223="základní",J223,0)</f>
        <v>0</v>
      </c>
      <c r="BF223" s="241">
        <f>IF(N223="snížená",J223,0)</f>
        <v>0</v>
      </c>
      <c r="BG223" s="241">
        <f>IF(N223="zákl. přenesená",J223,0)</f>
        <v>0</v>
      </c>
      <c r="BH223" s="241">
        <f>IF(N223="sníž. přenesená",J223,0)</f>
        <v>0</v>
      </c>
      <c r="BI223" s="241">
        <f>IF(N223="nulová",J223,0)</f>
        <v>0</v>
      </c>
      <c r="BJ223" s="18" t="s">
        <v>88</v>
      </c>
      <c r="BK223" s="241">
        <f>ROUND(I223*H223,2)</f>
        <v>0</v>
      </c>
      <c r="BL223" s="18" t="s">
        <v>230</v>
      </c>
      <c r="BM223" s="240" t="s">
        <v>407</v>
      </c>
    </row>
    <row r="224" s="2" customFormat="1">
      <c r="A224" s="40"/>
      <c r="B224" s="41"/>
      <c r="C224" s="42"/>
      <c r="D224" s="242" t="s">
        <v>232</v>
      </c>
      <c r="E224" s="42"/>
      <c r="F224" s="243" t="s">
        <v>408</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232</v>
      </c>
      <c r="AU224" s="18" t="s">
        <v>19</v>
      </c>
    </row>
    <row r="225" s="2" customFormat="1">
      <c r="A225" s="40"/>
      <c r="B225" s="41"/>
      <c r="C225" s="42"/>
      <c r="D225" s="247" t="s">
        <v>234</v>
      </c>
      <c r="E225" s="42"/>
      <c r="F225" s="248" t="s">
        <v>409</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234</v>
      </c>
      <c r="AU225" s="18" t="s">
        <v>19</v>
      </c>
    </row>
    <row r="226" s="13" customFormat="1">
      <c r="A226" s="13"/>
      <c r="B226" s="249"/>
      <c r="C226" s="250"/>
      <c r="D226" s="247" t="s">
        <v>236</v>
      </c>
      <c r="E226" s="251" t="s">
        <v>1</v>
      </c>
      <c r="F226" s="252" t="s">
        <v>88</v>
      </c>
      <c r="G226" s="250"/>
      <c r="H226" s="253">
        <v>1</v>
      </c>
      <c r="I226" s="254"/>
      <c r="J226" s="250"/>
      <c r="K226" s="250"/>
      <c r="L226" s="255"/>
      <c r="M226" s="256"/>
      <c r="N226" s="257"/>
      <c r="O226" s="257"/>
      <c r="P226" s="257"/>
      <c r="Q226" s="257"/>
      <c r="R226" s="257"/>
      <c r="S226" s="257"/>
      <c r="T226" s="258"/>
      <c r="U226" s="13"/>
      <c r="V226" s="13"/>
      <c r="W226" s="13"/>
      <c r="X226" s="13"/>
      <c r="Y226" s="13"/>
      <c r="Z226" s="13"/>
      <c r="AA226" s="13"/>
      <c r="AB226" s="13"/>
      <c r="AC226" s="13"/>
      <c r="AD226" s="13"/>
      <c r="AE226" s="13"/>
      <c r="AT226" s="259" t="s">
        <v>236</v>
      </c>
      <c r="AU226" s="259" t="s">
        <v>19</v>
      </c>
      <c r="AV226" s="13" t="s">
        <v>19</v>
      </c>
      <c r="AW226" s="13" t="s">
        <v>36</v>
      </c>
      <c r="AX226" s="13" t="s">
        <v>88</v>
      </c>
      <c r="AY226" s="259" t="s">
        <v>221</v>
      </c>
    </row>
    <row r="227" s="2" customFormat="1" ht="16.5" customHeight="1">
      <c r="A227" s="40"/>
      <c r="B227" s="41"/>
      <c r="C227" s="229" t="s">
        <v>410</v>
      </c>
      <c r="D227" s="229" t="s">
        <v>225</v>
      </c>
      <c r="E227" s="230" t="s">
        <v>411</v>
      </c>
      <c r="F227" s="231" t="s">
        <v>412</v>
      </c>
      <c r="G227" s="232" t="s">
        <v>228</v>
      </c>
      <c r="H227" s="233">
        <v>1</v>
      </c>
      <c r="I227" s="234"/>
      <c r="J227" s="235">
        <f>ROUND(I227*H227,2)</f>
        <v>0</v>
      </c>
      <c r="K227" s="231" t="s">
        <v>229</v>
      </c>
      <c r="L227" s="46"/>
      <c r="M227" s="236" t="s">
        <v>1</v>
      </c>
      <c r="N227" s="237" t="s">
        <v>45</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230</v>
      </c>
      <c r="AT227" s="240" t="s">
        <v>225</v>
      </c>
      <c r="AU227" s="240" t="s">
        <v>19</v>
      </c>
      <c r="AY227" s="18" t="s">
        <v>221</v>
      </c>
      <c r="BE227" s="241">
        <f>IF(N227="základní",J227,0)</f>
        <v>0</v>
      </c>
      <c r="BF227" s="241">
        <f>IF(N227="snížená",J227,0)</f>
        <v>0</v>
      </c>
      <c r="BG227" s="241">
        <f>IF(N227="zákl. přenesená",J227,0)</f>
        <v>0</v>
      </c>
      <c r="BH227" s="241">
        <f>IF(N227="sníž. přenesená",J227,0)</f>
        <v>0</v>
      </c>
      <c r="BI227" s="241">
        <f>IF(N227="nulová",J227,0)</f>
        <v>0</v>
      </c>
      <c r="BJ227" s="18" t="s">
        <v>88</v>
      </c>
      <c r="BK227" s="241">
        <f>ROUND(I227*H227,2)</f>
        <v>0</v>
      </c>
      <c r="BL227" s="18" t="s">
        <v>230</v>
      </c>
      <c r="BM227" s="240" t="s">
        <v>413</v>
      </c>
    </row>
    <row r="228" s="2" customFormat="1">
      <c r="A228" s="40"/>
      <c r="B228" s="41"/>
      <c r="C228" s="42"/>
      <c r="D228" s="242" t="s">
        <v>232</v>
      </c>
      <c r="E228" s="42"/>
      <c r="F228" s="243" t="s">
        <v>414</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232</v>
      </c>
      <c r="AU228" s="18" t="s">
        <v>19</v>
      </c>
    </row>
    <row r="229" s="2" customFormat="1">
      <c r="A229" s="40"/>
      <c r="B229" s="41"/>
      <c r="C229" s="42"/>
      <c r="D229" s="247" t="s">
        <v>234</v>
      </c>
      <c r="E229" s="42"/>
      <c r="F229" s="248" t="s">
        <v>415</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234</v>
      </c>
      <c r="AU229" s="18" t="s">
        <v>19</v>
      </c>
    </row>
    <row r="230" s="13" customFormat="1">
      <c r="A230" s="13"/>
      <c r="B230" s="249"/>
      <c r="C230" s="250"/>
      <c r="D230" s="247" t="s">
        <v>236</v>
      </c>
      <c r="E230" s="251" t="s">
        <v>1</v>
      </c>
      <c r="F230" s="252" t="s">
        <v>88</v>
      </c>
      <c r="G230" s="250"/>
      <c r="H230" s="253">
        <v>1</v>
      </c>
      <c r="I230" s="254"/>
      <c r="J230" s="250"/>
      <c r="K230" s="250"/>
      <c r="L230" s="255"/>
      <c r="M230" s="256"/>
      <c r="N230" s="257"/>
      <c r="O230" s="257"/>
      <c r="P230" s="257"/>
      <c r="Q230" s="257"/>
      <c r="R230" s="257"/>
      <c r="S230" s="257"/>
      <c r="T230" s="258"/>
      <c r="U230" s="13"/>
      <c r="V230" s="13"/>
      <c r="W230" s="13"/>
      <c r="X230" s="13"/>
      <c r="Y230" s="13"/>
      <c r="Z230" s="13"/>
      <c r="AA230" s="13"/>
      <c r="AB230" s="13"/>
      <c r="AC230" s="13"/>
      <c r="AD230" s="13"/>
      <c r="AE230" s="13"/>
      <c r="AT230" s="259" t="s">
        <v>236</v>
      </c>
      <c r="AU230" s="259" t="s">
        <v>19</v>
      </c>
      <c r="AV230" s="13" t="s">
        <v>19</v>
      </c>
      <c r="AW230" s="13" t="s">
        <v>36</v>
      </c>
      <c r="AX230" s="13" t="s">
        <v>88</v>
      </c>
      <c r="AY230" s="259" t="s">
        <v>221</v>
      </c>
    </row>
    <row r="231" s="2" customFormat="1" ht="16.5" customHeight="1">
      <c r="A231" s="40"/>
      <c r="B231" s="41"/>
      <c r="C231" s="229" t="s">
        <v>416</v>
      </c>
      <c r="D231" s="229" t="s">
        <v>225</v>
      </c>
      <c r="E231" s="230" t="s">
        <v>417</v>
      </c>
      <c r="F231" s="231" t="s">
        <v>418</v>
      </c>
      <c r="G231" s="232" t="s">
        <v>228</v>
      </c>
      <c r="H231" s="233">
        <v>1</v>
      </c>
      <c r="I231" s="234"/>
      <c r="J231" s="235">
        <f>ROUND(I231*H231,2)</f>
        <v>0</v>
      </c>
      <c r="K231" s="231" t="s">
        <v>1</v>
      </c>
      <c r="L231" s="46"/>
      <c r="M231" s="236" t="s">
        <v>1</v>
      </c>
      <c r="N231" s="237" t="s">
        <v>45</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224</v>
      </c>
      <c r="AT231" s="240" t="s">
        <v>225</v>
      </c>
      <c r="AU231" s="240" t="s">
        <v>19</v>
      </c>
      <c r="AY231" s="18" t="s">
        <v>221</v>
      </c>
      <c r="BE231" s="241">
        <f>IF(N231="základní",J231,0)</f>
        <v>0</v>
      </c>
      <c r="BF231" s="241">
        <f>IF(N231="snížená",J231,0)</f>
        <v>0</v>
      </c>
      <c r="BG231" s="241">
        <f>IF(N231="zákl. přenesená",J231,0)</f>
        <v>0</v>
      </c>
      <c r="BH231" s="241">
        <f>IF(N231="sníž. přenesená",J231,0)</f>
        <v>0</v>
      </c>
      <c r="BI231" s="241">
        <f>IF(N231="nulová",J231,0)</f>
        <v>0</v>
      </c>
      <c r="BJ231" s="18" t="s">
        <v>88</v>
      </c>
      <c r="BK231" s="241">
        <f>ROUND(I231*H231,2)</f>
        <v>0</v>
      </c>
      <c r="BL231" s="18" t="s">
        <v>224</v>
      </c>
      <c r="BM231" s="240" t="s">
        <v>419</v>
      </c>
    </row>
    <row r="232" s="2" customFormat="1">
      <c r="A232" s="40"/>
      <c r="B232" s="41"/>
      <c r="C232" s="42"/>
      <c r="D232" s="247" t="s">
        <v>234</v>
      </c>
      <c r="E232" s="42"/>
      <c r="F232" s="248" t="s">
        <v>420</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234</v>
      </c>
      <c r="AU232" s="18" t="s">
        <v>19</v>
      </c>
    </row>
    <row r="233" s="2" customFormat="1" ht="16.5" customHeight="1">
      <c r="A233" s="40"/>
      <c r="B233" s="41"/>
      <c r="C233" s="229" t="s">
        <v>421</v>
      </c>
      <c r="D233" s="229" t="s">
        <v>225</v>
      </c>
      <c r="E233" s="230" t="s">
        <v>422</v>
      </c>
      <c r="F233" s="231" t="s">
        <v>423</v>
      </c>
      <c r="G233" s="232" t="s">
        <v>228</v>
      </c>
      <c r="H233" s="233">
        <v>1</v>
      </c>
      <c r="I233" s="234"/>
      <c r="J233" s="235">
        <f>ROUND(I233*H233,2)</f>
        <v>0</v>
      </c>
      <c r="K233" s="231" t="s">
        <v>229</v>
      </c>
      <c r="L233" s="46"/>
      <c r="M233" s="236" t="s">
        <v>1</v>
      </c>
      <c r="N233" s="237" t="s">
        <v>45</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230</v>
      </c>
      <c r="AT233" s="240" t="s">
        <v>225</v>
      </c>
      <c r="AU233" s="240" t="s">
        <v>19</v>
      </c>
      <c r="AY233" s="18" t="s">
        <v>221</v>
      </c>
      <c r="BE233" s="241">
        <f>IF(N233="základní",J233,0)</f>
        <v>0</v>
      </c>
      <c r="BF233" s="241">
        <f>IF(N233="snížená",J233,0)</f>
        <v>0</v>
      </c>
      <c r="BG233" s="241">
        <f>IF(N233="zákl. přenesená",J233,0)</f>
        <v>0</v>
      </c>
      <c r="BH233" s="241">
        <f>IF(N233="sníž. přenesená",J233,0)</f>
        <v>0</v>
      </c>
      <c r="BI233" s="241">
        <f>IF(N233="nulová",J233,0)</f>
        <v>0</v>
      </c>
      <c r="BJ233" s="18" t="s">
        <v>88</v>
      </c>
      <c r="BK233" s="241">
        <f>ROUND(I233*H233,2)</f>
        <v>0</v>
      </c>
      <c r="BL233" s="18" t="s">
        <v>230</v>
      </c>
      <c r="BM233" s="240" t="s">
        <v>424</v>
      </c>
    </row>
    <row r="234" s="2" customFormat="1">
      <c r="A234" s="40"/>
      <c r="B234" s="41"/>
      <c r="C234" s="42"/>
      <c r="D234" s="242" t="s">
        <v>232</v>
      </c>
      <c r="E234" s="42"/>
      <c r="F234" s="243" t="s">
        <v>425</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232</v>
      </c>
      <c r="AU234" s="18" t="s">
        <v>19</v>
      </c>
    </row>
    <row r="235" s="2" customFormat="1">
      <c r="A235" s="40"/>
      <c r="B235" s="41"/>
      <c r="C235" s="42"/>
      <c r="D235" s="247" t="s">
        <v>234</v>
      </c>
      <c r="E235" s="42"/>
      <c r="F235" s="248" t="s">
        <v>426</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234</v>
      </c>
      <c r="AU235" s="18" t="s">
        <v>19</v>
      </c>
    </row>
    <row r="236" s="13" customFormat="1">
      <c r="A236" s="13"/>
      <c r="B236" s="249"/>
      <c r="C236" s="250"/>
      <c r="D236" s="247" t="s">
        <v>236</v>
      </c>
      <c r="E236" s="251" t="s">
        <v>1</v>
      </c>
      <c r="F236" s="252" t="s">
        <v>88</v>
      </c>
      <c r="G236" s="250"/>
      <c r="H236" s="253">
        <v>1</v>
      </c>
      <c r="I236" s="254"/>
      <c r="J236" s="250"/>
      <c r="K236" s="250"/>
      <c r="L236" s="255"/>
      <c r="M236" s="256"/>
      <c r="N236" s="257"/>
      <c r="O236" s="257"/>
      <c r="P236" s="257"/>
      <c r="Q236" s="257"/>
      <c r="R236" s="257"/>
      <c r="S236" s="257"/>
      <c r="T236" s="258"/>
      <c r="U236" s="13"/>
      <c r="V236" s="13"/>
      <c r="W236" s="13"/>
      <c r="X236" s="13"/>
      <c r="Y236" s="13"/>
      <c r="Z236" s="13"/>
      <c r="AA236" s="13"/>
      <c r="AB236" s="13"/>
      <c r="AC236" s="13"/>
      <c r="AD236" s="13"/>
      <c r="AE236" s="13"/>
      <c r="AT236" s="259" t="s">
        <v>236</v>
      </c>
      <c r="AU236" s="259" t="s">
        <v>19</v>
      </c>
      <c r="AV236" s="13" t="s">
        <v>19</v>
      </c>
      <c r="AW236" s="13" t="s">
        <v>36</v>
      </c>
      <c r="AX236" s="13" t="s">
        <v>88</v>
      </c>
      <c r="AY236" s="259" t="s">
        <v>221</v>
      </c>
    </row>
    <row r="237" s="2" customFormat="1" ht="16.5" customHeight="1">
      <c r="A237" s="40"/>
      <c r="B237" s="41"/>
      <c r="C237" s="229" t="s">
        <v>427</v>
      </c>
      <c r="D237" s="229" t="s">
        <v>225</v>
      </c>
      <c r="E237" s="230" t="s">
        <v>428</v>
      </c>
      <c r="F237" s="231" t="s">
        <v>429</v>
      </c>
      <c r="G237" s="232" t="s">
        <v>228</v>
      </c>
      <c r="H237" s="233">
        <v>1</v>
      </c>
      <c r="I237" s="234"/>
      <c r="J237" s="235">
        <f>ROUND(I237*H237,2)</f>
        <v>0</v>
      </c>
      <c r="K237" s="231" t="s">
        <v>229</v>
      </c>
      <c r="L237" s="46"/>
      <c r="M237" s="236" t="s">
        <v>1</v>
      </c>
      <c r="N237" s="237" t="s">
        <v>45</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230</v>
      </c>
      <c r="AT237" s="240" t="s">
        <v>225</v>
      </c>
      <c r="AU237" s="240" t="s">
        <v>19</v>
      </c>
      <c r="AY237" s="18" t="s">
        <v>221</v>
      </c>
      <c r="BE237" s="241">
        <f>IF(N237="základní",J237,0)</f>
        <v>0</v>
      </c>
      <c r="BF237" s="241">
        <f>IF(N237="snížená",J237,0)</f>
        <v>0</v>
      </c>
      <c r="BG237" s="241">
        <f>IF(N237="zákl. přenesená",J237,0)</f>
        <v>0</v>
      </c>
      <c r="BH237" s="241">
        <f>IF(N237="sníž. přenesená",J237,0)</f>
        <v>0</v>
      </c>
      <c r="BI237" s="241">
        <f>IF(N237="nulová",J237,0)</f>
        <v>0</v>
      </c>
      <c r="BJ237" s="18" t="s">
        <v>88</v>
      </c>
      <c r="BK237" s="241">
        <f>ROUND(I237*H237,2)</f>
        <v>0</v>
      </c>
      <c r="BL237" s="18" t="s">
        <v>230</v>
      </c>
      <c r="BM237" s="240" t="s">
        <v>430</v>
      </c>
    </row>
    <row r="238" s="2" customFormat="1">
      <c r="A238" s="40"/>
      <c r="B238" s="41"/>
      <c r="C238" s="42"/>
      <c r="D238" s="242" t="s">
        <v>232</v>
      </c>
      <c r="E238" s="42"/>
      <c r="F238" s="243" t="s">
        <v>431</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232</v>
      </c>
      <c r="AU238" s="18" t="s">
        <v>19</v>
      </c>
    </row>
    <row r="239" s="2" customFormat="1">
      <c r="A239" s="40"/>
      <c r="B239" s="41"/>
      <c r="C239" s="42"/>
      <c r="D239" s="247" t="s">
        <v>234</v>
      </c>
      <c r="E239" s="42"/>
      <c r="F239" s="248" t="s">
        <v>432</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234</v>
      </c>
      <c r="AU239" s="18" t="s">
        <v>19</v>
      </c>
    </row>
    <row r="240" s="13" customFormat="1">
      <c r="A240" s="13"/>
      <c r="B240" s="249"/>
      <c r="C240" s="250"/>
      <c r="D240" s="247" t="s">
        <v>236</v>
      </c>
      <c r="E240" s="251" t="s">
        <v>1</v>
      </c>
      <c r="F240" s="252" t="s">
        <v>88</v>
      </c>
      <c r="G240" s="250"/>
      <c r="H240" s="253">
        <v>1</v>
      </c>
      <c r="I240" s="254"/>
      <c r="J240" s="250"/>
      <c r="K240" s="250"/>
      <c r="L240" s="255"/>
      <c r="M240" s="256"/>
      <c r="N240" s="257"/>
      <c r="O240" s="257"/>
      <c r="P240" s="257"/>
      <c r="Q240" s="257"/>
      <c r="R240" s="257"/>
      <c r="S240" s="257"/>
      <c r="T240" s="258"/>
      <c r="U240" s="13"/>
      <c r="V240" s="13"/>
      <c r="W240" s="13"/>
      <c r="X240" s="13"/>
      <c r="Y240" s="13"/>
      <c r="Z240" s="13"/>
      <c r="AA240" s="13"/>
      <c r="AB240" s="13"/>
      <c r="AC240" s="13"/>
      <c r="AD240" s="13"/>
      <c r="AE240" s="13"/>
      <c r="AT240" s="259" t="s">
        <v>236</v>
      </c>
      <c r="AU240" s="259" t="s">
        <v>19</v>
      </c>
      <c r="AV240" s="13" t="s">
        <v>19</v>
      </c>
      <c r="AW240" s="13" t="s">
        <v>36</v>
      </c>
      <c r="AX240" s="13" t="s">
        <v>88</v>
      </c>
      <c r="AY240" s="259" t="s">
        <v>221</v>
      </c>
    </row>
    <row r="241" s="12" customFormat="1" ht="22.8" customHeight="1">
      <c r="A241" s="12"/>
      <c r="B241" s="213"/>
      <c r="C241" s="214"/>
      <c r="D241" s="215" t="s">
        <v>79</v>
      </c>
      <c r="E241" s="227" t="s">
        <v>433</v>
      </c>
      <c r="F241" s="227" t="s">
        <v>434</v>
      </c>
      <c r="G241" s="214"/>
      <c r="H241" s="214"/>
      <c r="I241" s="217"/>
      <c r="J241" s="228">
        <f>BK241</f>
        <v>0</v>
      </c>
      <c r="K241" s="214"/>
      <c r="L241" s="219"/>
      <c r="M241" s="220"/>
      <c r="N241" s="221"/>
      <c r="O241" s="221"/>
      <c r="P241" s="222">
        <f>SUM(P242:P244)</f>
        <v>0</v>
      </c>
      <c r="Q241" s="221"/>
      <c r="R241" s="222">
        <f>SUM(R242:R244)</f>
        <v>0</v>
      </c>
      <c r="S241" s="221"/>
      <c r="T241" s="223">
        <f>SUM(T242:T244)</f>
        <v>0</v>
      </c>
      <c r="U241" s="12"/>
      <c r="V241" s="12"/>
      <c r="W241" s="12"/>
      <c r="X241" s="12"/>
      <c r="Y241" s="12"/>
      <c r="Z241" s="12"/>
      <c r="AA241" s="12"/>
      <c r="AB241" s="12"/>
      <c r="AC241" s="12"/>
      <c r="AD241" s="12"/>
      <c r="AE241" s="12"/>
      <c r="AR241" s="224" t="s">
        <v>220</v>
      </c>
      <c r="AT241" s="225" t="s">
        <v>79</v>
      </c>
      <c r="AU241" s="225" t="s">
        <v>88</v>
      </c>
      <c r="AY241" s="224" t="s">
        <v>221</v>
      </c>
      <c r="BK241" s="226">
        <f>SUM(BK242:BK244)</f>
        <v>0</v>
      </c>
    </row>
    <row r="242" s="2" customFormat="1" ht="16.5" customHeight="1">
      <c r="A242" s="40"/>
      <c r="B242" s="41"/>
      <c r="C242" s="229" t="s">
        <v>435</v>
      </c>
      <c r="D242" s="229" t="s">
        <v>225</v>
      </c>
      <c r="E242" s="230" t="s">
        <v>436</v>
      </c>
      <c r="F242" s="231" t="s">
        <v>437</v>
      </c>
      <c r="G242" s="232" t="s">
        <v>228</v>
      </c>
      <c r="H242" s="233">
        <v>1</v>
      </c>
      <c r="I242" s="234"/>
      <c r="J242" s="235">
        <f>ROUND(I242*H242,2)</f>
        <v>0</v>
      </c>
      <c r="K242" s="231" t="s">
        <v>229</v>
      </c>
      <c r="L242" s="46"/>
      <c r="M242" s="236" t="s">
        <v>1</v>
      </c>
      <c r="N242" s="237" t="s">
        <v>45</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230</v>
      </c>
      <c r="AT242" s="240" t="s">
        <v>225</v>
      </c>
      <c r="AU242" s="240" t="s">
        <v>19</v>
      </c>
      <c r="AY242" s="18" t="s">
        <v>221</v>
      </c>
      <c r="BE242" s="241">
        <f>IF(N242="základní",J242,0)</f>
        <v>0</v>
      </c>
      <c r="BF242" s="241">
        <f>IF(N242="snížená",J242,0)</f>
        <v>0</v>
      </c>
      <c r="BG242" s="241">
        <f>IF(N242="zákl. přenesená",J242,0)</f>
        <v>0</v>
      </c>
      <c r="BH242" s="241">
        <f>IF(N242="sníž. přenesená",J242,0)</f>
        <v>0</v>
      </c>
      <c r="BI242" s="241">
        <f>IF(N242="nulová",J242,0)</f>
        <v>0</v>
      </c>
      <c r="BJ242" s="18" t="s">
        <v>88</v>
      </c>
      <c r="BK242" s="241">
        <f>ROUND(I242*H242,2)</f>
        <v>0</v>
      </c>
      <c r="BL242" s="18" t="s">
        <v>230</v>
      </c>
      <c r="BM242" s="240" t="s">
        <v>438</v>
      </c>
    </row>
    <row r="243" s="2" customFormat="1">
      <c r="A243" s="40"/>
      <c r="B243" s="41"/>
      <c r="C243" s="42"/>
      <c r="D243" s="242" t="s">
        <v>232</v>
      </c>
      <c r="E243" s="42"/>
      <c r="F243" s="243" t="s">
        <v>439</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232</v>
      </c>
      <c r="AU243" s="18" t="s">
        <v>19</v>
      </c>
    </row>
    <row r="244" s="13" customFormat="1">
      <c r="A244" s="13"/>
      <c r="B244" s="249"/>
      <c r="C244" s="250"/>
      <c r="D244" s="247" t="s">
        <v>236</v>
      </c>
      <c r="E244" s="251" t="s">
        <v>1</v>
      </c>
      <c r="F244" s="252" t="s">
        <v>88</v>
      </c>
      <c r="G244" s="250"/>
      <c r="H244" s="253">
        <v>1</v>
      </c>
      <c r="I244" s="254"/>
      <c r="J244" s="250"/>
      <c r="K244" s="250"/>
      <c r="L244" s="255"/>
      <c r="M244" s="256"/>
      <c r="N244" s="257"/>
      <c r="O244" s="257"/>
      <c r="P244" s="257"/>
      <c r="Q244" s="257"/>
      <c r="R244" s="257"/>
      <c r="S244" s="257"/>
      <c r="T244" s="258"/>
      <c r="U244" s="13"/>
      <c r="V244" s="13"/>
      <c r="W244" s="13"/>
      <c r="X244" s="13"/>
      <c r="Y244" s="13"/>
      <c r="Z244" s="13"/>
      <c r="AA244" s="13"/>
      <c r="AB244" s="13"/>
      <c r="AC244" s="13"/>
      <c r="AD244" s="13"/>
      <c r="AE244" s="13"/>
      <c r="AT244" s="259" t="s">
        <v>236</v>
      </c>
      <c r="AU244" s="259" t="s">
        <v>19</v>
      </c>
      <c r="AV244" s="13" t="s">
        <v>19</v>
      </c>
      <c r="AW244" s="13" t="s">
        <v>36</v>
      </c>
      <c r="AX244" s="13" t="s">
        <v>88</v>
      </c>
      <c r="AY244" s="259" t="s">
        <v>221</v>
      </c>
    </row>
    <row r="245" s="12" customFormat="1" ht="22.8" customHeight="1">
      <c r="A245" s="12"/>
      <c r="B245" s="213"/>
      <c r="C245" s="214"/>
      <c r="D245" s="215" t="s">
        <v>79</v>
      </c>
      <c r="E245" s="227" t="s">
        <v>440</v>
      </c>
      <c r="F245" s="227" t="s">
        <v>441</v>
      </c>
      <c r="G245" s="214"/>
      <c r="H245" s="214"/>
      <c r="I245" s="217"/>
      <c r="J245" s="228">
        <f>BK245</f>
        <v>0</v>
      </c>
      <c r="K245" s="214"/>
      <c r="L245" s="219"/>
      <c r="M245" s="220"/>
      <c r="N245" s="221"/>
      <c r="O245" s="221"/>
      <c r="P245" s="222">
        <f>SUM(P246:P251)</f>
        <v>0</v>
      </c>
      <c r="Q245" s="221"/>
      <c r="R245" s="222">
        <f>SUM(R246:R251)</f>
        <v>0</v>
      </c>
      <c r="S245" s="221"/>
      <c r="T245" s="223">
        <f>SUM(T246:T251)</f>
        <v>0</v>
      </c>
      <c r="U245" s="12"/>
      <c r="V245" s="12"/>
      <c r="W245" s="12"/>
      <c r="X245" s="12"/>
      <c r="Y245" s="12"/>
      <c r="Z245" s="12"/>
      <c r="AA245" s="12"/>
      <c r="AB245" s="12"/>
      <c r="AC245" s="12"/>
      <c r="AD245" s="12"/>
      <c r="AE245" s="12"/>
      <c r="AR245" s="224" t="s">
        <v>224</v>
      </c>
      <c r="AT245" s="225" t="s">
        <v>79</v>
      </c>
      <c r="AU245" s="225" t="s">
        <v>88</v>
      </c>
      <c r="AY245" s="224" t="s">
        <v>221</v>
      </c>
      <c r="BK245" s="226">
        <f>SUM(BK246:BK251)</f>
        <v>0</v>
      </c>
    </row>
    <row r="246" s="2" customFormat="1" ht="16.5" customHeight="1">
      <c r="A246" s="40"/>
      <c r="B246" s="41"/>
      <c r="C246" s="229" t="s">
        <v>442</v>
      </c>
      <c r="D246" s="229" t="s">
        <v>225</v>
      </c>
      <c r="E246" s="230" t="s">
        <v>443</v>
      </c>
      <c r="F246" s="231" t="s">
        <v>444</v>
      </c>
      <c r="G246" s="232" t="s">
        <v>228</v>
      </c>
      <c r="H246" s="233">
        <v>1</v>
      </c>
      <c r="I246" s="234"/>
      <c r="J246" s="235">
        <f>ROUND(I246*H246,2)</f>
        <v>0</v>
      </c>
      <c r="K246" s="231" t="s">
        <v>1</v>
      </c>
      <c r="L246" s="46"/>
      <c r="M246" s="236" t="s">
        <v>1</v>
      </c>
      <c r="N246" s="237" t="s">
        <v>45</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224</v>
      </c>
      <c r="AT246" s="240" t="s">
        <v>225</v>
      </c>
      <c r="AU246" s="240" t="s">
        <v>19</v>
      </c>
      <c r="AY246" s="18" t="s">
        <v>221</v>
      </c>
      <c r="BE246" s="241">
        <f>IF(N246="základní",J246,0)</f>
        <v>0</v>
      </c>
      <c r="BF246" s="241">
        <f>IF(N246="snížená",J246,0)</f>
        <v>0</v>
      </c>
      <c r="BG246" s="241">
        <f>IF(N246="zákl. přenesená",J246,0)</f>
        <v>0</v>
      </c>
      <c r="BH246" s="241">
        <f>IF(N246="sníž. přenesená",J246,0)</f>
        <v>0</v>
      </c>
      <c r="BI246" s="241">
        <f>IF(N246="nulová",J246,0)</f>
        <v>0</v>
      </c>
      <c r="BJ246" s="18" t="s">
        <v>88</v>
      </c>
      <c r="BK246" s="241">
        <f>ROUND(I246*H246,2)</f>
        <v>0</v>
      </c>
      <c r="BL246" s="18" t="s">
        <v>224</v>
      </c>
      <c r="BM246" s="240" t="s">
        <v>445</v>
      </c>
    </row>
    <row r="247" s="2" customFormat="1">
      <c r="A247" s="40"/>
      <c r="B247" s="41"/>
      <c r="C247" s="42"/>
      <c r="D247" s="247" t="s">
        <v>234</v>
      </c>
      <c r="E247" s="42"/>
      <c r="F247" s="248" t="s">
        <v>446</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234</v>
      </c>
      <c r="AU247" s="18" t="s">
        <v>19</v>
      </c>
    </row>
    <row r="248" s="2" customFormat="1" ht="16.5" customHeight="1">
      <c r="A248" s="40"/>
      <c r="B248" s="41"/>
      <c r="C248" s="229" t="s">
        <v>447</v>
      </c>
      <c r="D248" s="229" t="s">
        <v>225</v>
      </c>
      <c r="E248" s="230" t="s">
        <v>448</v>
      </c>
      <c r="F248" s="231" t="s">
        <v>449</v>
      </c>
      <c r="G248" s="232" t="s">
        <v>228</v>
      </c>
      <c r="H248" s="233">
        <v>1</v>
      </c>
      <c r="I248" s="234"/>
      <c r="J248" s="235">
        <f>ROUND(I248*H248,2)</f>
        <v>0</v>
      </c>
      <c r="K248" s="231" t="s">
        <v>229</v>
      </c>
      <c r="L248" s="46"/>
      <c r="M248" s="236" t="s">
        <v>1</v>
      </c>
      <c r="N248" s="237" t="s">
        <v>45</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230</v>
      </c>
      <c r="AT248" s="240" t="s">
        <v>225</v>
      </c>
      <c r="AU248" s="240" t="s">
        <v>19</v>
      </c>
      <c r="AY248" s="18" t="s">
        <v>221</v>
      </c>
      <c r="BE248" s="241">
        <f>IF(N248="základní",J248,0)</f>
        <v>0</v>
      </c>
      <c r="BF248" s="241">
        <f>IF(N248="snížená",J248,0)</f>
        <v>0</v>
      </c>
      <c r="BG248" s="241">
        <f>IF(N248="zákl. přenesená",J248,0)</f>
        <v>0</v>
      </c>
      <c r="BH248" s="241">
        <f>IF(N248="sníž. přenesená",J248,0)</f>
        <v>0</v>
      </c>
      <c r="BI248" s="241">
        <f>IF(N248="nulová",J248,0)</f>
        <v>0</v>
      </c>
      <c r="BJ248" s="18" t="s">
        <v>88</v>
      </c>
      <c r="BK248" s="241">
        <f>ROUND(I248*H248,2)</f>
        <v>0</v>
      </c>
      <c r="BL248" s="18" t="s">
        <v>230</v>
      </c>
      <c r="BM248" s="240" t="s">
        <v>450</v>
      </c>
    </row>
    <row r="249" s="2" customFormat="1">
      <c r="A249" s="40"/>
      <c r="B249" s="41"/>
      <c r="C249" s="42"/>
      <c r="D249" s="242" t="s">
        <v>232</v>
      </c>
      <c r="E249" s="42"/>
      <c r="F249" s="243" t="s">
        <v>451</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232</v>
      </c>
      <c r="AU249" s="18" t="s">
        <v>19</v>
      </c>
    </row>
    <row r="250" s="2" customFormat="1">
      <c r="A250" s="40"/>
      <c r="B250" s="41"/>
      <c r="C250" s="42"/>
      <c r="D250" s="247" t="s">
        <v>234</v>
      </c>
      <c r="E250" s="42"/>
      <c r="F250" s="248" t="s">
        <v>452</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234</v>
      </c>
      <c r="AU250" s="18" t="s">
        <v>19</v>
      </c>
    </row>
    <row r="251" s="13" customFormat="1">
      <c r="A251" s="13"/>
      <c r="B251" s="249"/>
      <c r="C251" s="250"/>
      <c r="D251" s="247" t="s">
        <v>236</v>
      </c>
      <c r="E251" s="251" t="s">
        <v>1</v>
      </c>
      <c r="F251" s="252" t="s">
        <v>88</v>
      </c>
      <c r="G251" s="250"/>
      <c r="H251" s="253">
        <v>1</v>
      </c>
      <c r="I251" s="254"/>
      <c r="J251" s="250"/>
      <c r="K251" s="250"/>
      <c r="L251" s="255"/>
      <c r="M251" s="256"/>
      <c r="N251" s="257"/>
      <c r="O251" s="257"/>
      <c r="P251" s="257"/>
      <c r="Q251" s="257"/>
      <c r="R251" s="257"/>
      <c r="S251" s="257"/>
      <c r="T251" s="258"/>
      <c r="U251" s="13"/>
      <c r="V251" s="13"/>
      <c r="W251" s="13"/>
      <c r="X251" s="13"/>
      <c r="Y251" s="13"/>
      <c r="Z251" s="13"/>
      <c r="AA251" s="13"/>
      <c r="AB251" s="13"/>
      <c r="AC251" s="13"/>
      <c r="AD251" s="13"/>
      <c r="AE251" s="13"/>
      <c r="AT251" s="259" t="s">
        <v>236</v>
      </c>
      <c r="AU251" s="259" t="s">
        <v>19</v>
      </c>
      <c r="AV251" s="13" t="s">
        <v>19</v>
      </c>
      <c r="AW251" s="13" t="s">
        <v>36</v>
      </c>
      <c r="AX251" s="13" t="s">
        <v>88</v>
      </c>
      <c r="AY251" s="259" t="s">
        <v>221</v>
      </c>
    </row>
    <row r="252" s="12" customFormat="1" ht="22.8" customHeight="1">
      <c r="A252" s="12"/>
      <c r="B252" s="213"/>
      <c r="C252" s="214"/>
      <c r="D252" s="215" t="s">
        <v>79</v>
      </c>
      <c r="E252" s="227" t="s">
        <v>453</v>
      </c>
      <c r="F252" s="227" t="s">
        <v>454</v>
      </c>
      <c r="G252" s="214"/>
      <c r="H252" s="214"/>
      <c r="I252" s="217"/>
      <c r="J252" s="228">
        <f>BK252</f>
        <v>0</v>
      </c>
      <c r="K252" s="214"/>
      <c r="L252" s="219"/>
      <c r="M252" s="220"/>
      <c r="N252" s="221"/>
      <c r="O252" s="221"/>
      <c r="P252" s="222">
        <f>SUM(P253:P263)</f>
        <v>0</v>
      </c>
      <c r="Q252" s="221"/>
      <c r="R252" s="222">
        <f>SUM(R253:R263)</f>
        <v>0</v>
      </c>
      <c r="S252" s="221"/>
      <c r="T252" s="223">
        <f>SUM(T253:T263)</f>
        <v>0</v>
      </c>
      <c r="U252" s="12"/>
      <c r="V252" s="12"/>
      <c r="W252" s="12"/>
      <c r="X252" s="12"/>
      <c r="Y252" s="12"/>
      <c r="Z252" s="12"/>
      <c r="AA252" s="12"/>
      <c r="AB252" s="12"/>
      <c r="AC252" s="12"/>
      <c r="AD252" s="12"/>
      <c r="AE252" s="12"/>
      <c r="AR252" s="224" t="s">
        <v>224</v>
      </c>
      <c r="AT252" s="225" t="s">
        <v>79</v>
      </c>
      <c r="AU252" s="225" t="s">
        <v>88</v>
      </c>
      <c r="AY252" s="224" t="s">
        <v>221</v>
      </c>
      <c r="BK252" s="226">
        <f>SUM(BK253:BK263)</f>
        <v>0</v>
      </c>
    </row>
    <row r="253" s="2" customFormat="1" ht="24.15" customHeight="1">
      <c r="A253" s="40"/>
      <c r="B253" s="41"/>
      <c r="C253" s="229" t="s">
        <v>455</v>
      </c>
      <c r="D253" s="229" t="s">
        <v>225</v>
      </c>
      <c r="E253" s="230" t="s">
        <v>456</v>
      </c>
      <c r="F253" s="231" t="s">
        <v>457</v>
      </c>
      <c r="G253" s="232" t="s">
        <v>228</v>
      </c>
      <c r="H253" s="233">
        <v>1</v>
      </c>
      <c r="I253" s="234"/>
      <c r="J253" s="235">
        <f>ROUND(I253*H253,2)</f>
        <v>0</v>
      </c>
      <c r="K253" s="231" t="s">
        <v>1</v>
      </c>
      <c r="L253" s="46"/>
      <c r="M253" s="236" t="s">
        <v>1</v>
      </c>
      <c r="N253" s="237" t="s">
        <v>45</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224</v>
      </c>
      <c r="AT253" s="240" t="s">
        <v>225</v>
      </c>
      <c r="AU253" s="240" t="s">
        <v>19</v>
      </c>
      <c r="AY253" s="18" t="s">
        <v>221</v>
      </c>
      <c r="BE253" s="241">
        <f>IF(N253="základní",J253,0)</f>
        <v>0</v>
      </c>
      <c r="BF253" s="241">
        <f>IF(N253="snížená",J253,0)</f>
        <v>0</v>
      </c>
      <c r="BG253" s="241">
        <f>IF(N253="zákl. přenesená",J253,0)</f>
        <v>0</v>
      </c>
      <c r="BH253" s="241">
        <f>IF(N253="sníž. přenesená",J253,0)</f>
        <v>0</v>
      </c>
      <c r="BI253" s="241">
        <f>IF(N253="nulová",J253,0)</f>
        <v>0</v>
      </c>
      <c r="BJ253" s="18" t="s">
        <v>88</v>
      </c>
      <c r="BK253" s="241">
        <f>ROUND(I253*H253,2)</f>
        <v>0</v>
      </c>
      <c r="BL253" s="18" t="s">
        <v>224</v>
      </c>
      <c r="BM253" s="240" t="s">
        <v>458</v>
      </c>
    </row>
    <row r="254" s="2" customFormat="1">
      <c r="A254" s="40"/>
      <c r="B254" s="41"/>
      <c r="C254" s="42"/>
      <c r="D254" s="247" t="s">
        <v>234</v>
      </c>
      <c r="E254" s="42"/>
      <c r="F254" s="248" t="s">
        <v>459</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234</v>
      </c>
      <c r="AU254" s="18" t="s">
        <v>19</v>
      </c>
    </row>
    <row r="255" s="13" customFormat="1">
      <c r="A255" s="13"/>
      <c r="B255" s="249"/>
      <c r="C255" s="250"/>
      <c r="D255" s="247" t="s">
        <v>236</v>
      </c>
      <c r="E255" s="251" t="s">
        <v>460</v>
      </c>
      <c r="F255" s="252" t="s">
        <v>88</v>
      </c>
      <c r="G255" s="250"/>
      <c r="H255" s="253">
        <v>1</v>
      </c>
      <c r="I255" s="254"/>
      <c r="J255" s="250"/>
      <c r="K255" s="250"/>
      <c r="L255" s="255"/>
      <c r="M255" s="256"/>
      <c r="N255" s="257"/>
      <c r="O255" s="257"/>
      <c r="P255" s="257"/>
      <c r="Q255" s="257"/>
      <c r="R255" s="257"/>
      <c r="S255" s="257"/>
      <c r="T255" s="258"/>
      <c r="U255" s="13"/>
      <c r="V255" s="13"/>
      <c r="W255" s="13"/>
      <c r="X255" s="13"/>
      <c r="Y255" s="13"/>
      <c r="Z255" s="13"/>
      <c r="AA255" s="13"/>
      <c r="AB255" s="13"/>
      <c r="AC255" s="13"/>
      <c r="AD255" s="13"/>
      <c r="AE255" s="13"/>
      <c r="AT255" s="259" t="s">
        <v>236</v>
      </c>
      <c r="AU255" s="259" t="s">
        <v>19</v>
      </c>
      <c r="AV255" s="13" t="s">
        <v>19</v>
      </c>
      <c r="AW255" s="13" t="s">
        <v>36</v>
      </c>
      <c r="AX255" s="13" t="s">
        <v>88</v>
      </c>
      <c r="AY255" s="259" t="s">
        <v>221</v>
      </c>
    </row>
    <row r="256" s="2" customFormat="1" ht="16.5" customHeight="1">
      <c r="A256" s="40"/>
      <c r="B256" s="41"/>
      <c r="C256" s="229" t="s">
        <v>461</v>
      </c>
      <c r="D256" s="229" t="s">
        <v>225</v>
      </c>
      <c r="E256" s="230" t="s">
        <v>462</v>
      </c>
      <c r="F256" s="231" t="s">
        <v>463</v>
      </c>
      <c r="G256" s="232" t="s">
        <v>228</v>
      </c>
      <c r="H256" s="233">
        <v>1</v>
      </c>
      <c r="I256" s="234"/>
      <c r="J256" s="235">
        <f>ROUND(I256*H256,2)</f>
        <v>0</v>
      </c>
      <c r="K256" s="231" t="s">
        <v>229</v>
      </c>
      <c r="L256" s="46"/>
      <c r="M256" s="236" t="s">
        <v>1</v>
      </c>
      <c r="N256" s="237" t="s">
        <v>45</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230</v>
      </c>
      <c r="AT256" s="240" t="s">
        <v>225</v>
      </c>
      <c r="AU256" s="240" t="s">
        <v>19</v>
      </c>
      <c r="AY256" s="18" t="s">
        <v>221</v>
      </c>
      <c r="BE256" s="241">
        <f>IF(N256="základní",J256,0)</f>
        <v>0</v>
      </c>
      <c r="BF256" s="241">
        <f>IF(N256="snížená",J256,0)</f>
        <v>0</v>
      </c>
      <c r="BG256" s="241">
        <f>IF(N256="zákl. přenesená",J256,0)</f>
        <v>0</v>
      </c>
      <c r="BH256" s="241">
        <f>IF(N256="sníž. přenesená",J256,0)</f>
        <v>0</v>
      </c>
      <c r="BI256" s="241">
        <f>IF(N256="nulová",J256,0)</f>
        <v>0</v>
      </c>
      <c r="BJ256" s="18" t="s">
        <v>88</v>
      </c>
      <c r="BK256" s="241">
        <f>ROUND(I256*H256,2)</f>
        <v>0</v>
      </c>
      <c r="BL256" s="18" t="s">
        <v>230</v>
      </c>
      <c r="BM256" s="240" t="s">
        <v>464</v>
      </c>
    </row>
    <row r="257" s="2" customFormat="1">
      <c r="A257" s="40"/>
      <c r="B257" s="41"/>
      <c r="C257" s="42"/>
      <c r="D257" s="242" t="s">
        <v>232</v>
      </c>
      <c r="E257" s="42"/>
      <c r="F257" s="243" t="s">
        <v>465</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232</v>
      </c>
      <c r="AU257" s="18" t="s">
        <v>19</v>
      </c>
    </row>
    <row r="258" s="2" customFormat="1">
      <c r="A258" s="40"/>
      <c r="B258" s="41"/>
      <c r="C258" s="42"/>
      <c r="D258" s="247" t="s">
        <v>234</v>
      </c>
      <c r="E258" s="42"/>
      <c r="F258" s="248" t="s">
        <v>466</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234</v>
      </c>
      <c r="AU258" s="18" t="s">
        <v>19</v>
      </c>
    </row>
    <row r="259" s="13" customFormat="1">
      <c r="A259" s="13"/>
      <c r="B259" s="249"/>
      <c r="C259" s="250"/>
      <c r="D259" s="247" t="s">
        <v>236</v>
      </c>
      <c r="E259" s="251" t="s">
        <v>1</v>
      </c>
      <c r="F259" s="252" t="s">
        <v>88</v>
      </c>
      <c r="G259" s="250"/>
      <c r="H259" s="253">
        <v>1</v>
      </c>
      <c r="I259" s="254"/>
      <c r="J259" s="250"/>
      <c r="K259" s="250"/>
      <c r="L259" s="255"/>
      <c r="M259" s="256"/>
      <c r="N259" s="257"/>
      <c r="O259" s="257"/>
      <c r="P259" s="257"/>
      <c r="Q259" s="257"/>
      <c r="R259" s="257"/>
      <c r="S259" s="257"/>
      <c r="T259" s="258"/>
      <c r="U259" s="13"/>
      <c r="V259" s="13"/>
      <c r="W259" s="13"/>
      <c r="X259" s="13"/>
      <c r="Y259" s="13"/>
      <c r="Z259" s="13"/>
      <c r="AA259" s="13"/>
      <c r="AB259" s="13"/>
      <c r="AC259" s="13"/>
      <c r="AD259" s="13"/>
      <c r="AE259" s="13"/>
      <c r="AT259" s="259" t="s">
        <v>236</v>
      </c>
      <c r="AU259" s="259" t="s">
        <v>19</v>
      </c>
      <c r="AV259" s="13" t="s">
        <v>19</v>
      </c>
      <c r="AW259" s="13" t="s">
        <v>36</v>
      </c>
      <c r="AX259" s="13" t="s">
        <v>88</v>
      </c>
      <c r="AY259" s="259" t="s">
        <v>221</v>
      </c>
    </row>
    <row r="260" s="2" customFormat="1" ht="21.75" customHeight="1">
      <c r="A260" s="40"/>
      <c r="B260" s="41"/>
      <c r="C260" s="229" t="s">
        <v>467</v>
      </c>
      <c r="D260" s="229" t="s">
        <v>225</v>
      </c>
      <c r="E260" s="230" t="s">
        <v>468</v>
      </c>
      <c r="F260" s="231" t="s">
        <v>469</v>
      </c>
      <c r="G260" s="232" t="s">
        <v>228</v>
      </c>
      <c r="H260" s="233">
        <v>1</v>
      </c>
      <c r="I260" s="234"/>
      <c r="J260" s="235">
        <f>ROUND(I260*H260,2)</f>
        <v>0</v>
      </c>
      <c r="K260" s="231" t="s">
        <v>229</v>
      </c>
      <c r="L260" s="46"/>
      <c r="M260" s="236" t="s">
        <v>1</v>
      </c>
      <c r="N260" s="237" t="s">
        <v>45</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230</v>
      </c>
      <c r="AT260" s="240" t="s">
        <v>225</v>
      </c>
      <c r="AU260" s="240" t="s">
        <v>19</v>
      </c>
      <c r="AY260" s="18" t="s">
        <v>221</v>
      </c>
      <c r="BE260" s="241">
        <f>IF(N260="základní",J260,0)</f>
        <v>0</v>
      </c>
      <c r="BF260" s="241">
        <f>IF(N260="snížená",J260,0)</f>
        <v>0</v>
      </c>
      <c r="BG260" s="241">
        <f>IF(N260="zákl. přenesená",J260,0)</f>
        <v>0</v>
      </c>
      <c r="BH260" s="241">
        <f>IF(N260="sníž. přenesená",J260,0)</f>
        <v>0</v>
      </c>
      <c r="BI260" s="241">
        <f>IF(N260="nulová",J260,0)</f>
        <v>0</v>
      </c>
      <c r="BJ260" s="18" t="s">
        <v>88</v>
      </c>
      <c r="BK260" s="241">
        <f>ROUND(I260*H260,2)</f>
        <v>0</v>
      </c>
      <c r="BL260" s="18" t="s">
        <v>230</v>
      </c>
      <c r="BM260" s="240" t="s">
        <v>470</v>
      </c>
    </row>
    <row r="261" s="2" customFormat="1">
      <c r="A261" s="40"/>
      <c r="B261" s="41"/>
      <c r="C261" s="42"/>
      <c r="D261" s="242" t="s">
        <v>232</v>
      </c>
      <c r="E261" s="42"/>
      <c r="F261" s="243" t="s">
        <v>471</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232</v>
      </c>
      <c r="AU261" s="18" t="s">
        <v>19</v>
      </c>
    </row>
    <row r="262" s="2" customFormat="1">
      <c r="A262" s="40"/>
      <c r="B262" s="41"/>
      <c r="C262" s="42"/>
      <c r="D262" s="247" t="s">
        <v>234</v>
      </c>
      <c r="E262" s="42"/>
      <c r="F262" s="248" t="s">
        <v>472</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234</v>
      </c>
      <c r="AU262" s="18" t="s">
        <v>19</v>
      </c>
    </row>
    <row r="263" s="13" customFormat="1">
      <c r="A263" s="13"/>
      <c r="B263" s="249"/>
      <c r="C263" s="250"/>
      <c r="D263" s="247" t="s">
        <v>236</v>
      </c>
      <c r="E263" s="251" t="s">
        <v>1</v>
      </c>
      <c r="F263" s="252" t="s">
        <v>88</v>
      </c>
      <c r="G263" s="250"/>
      <c r="H263" s="253">
        <v>1</v>
      </c>
      <c r="I263" s="254"/>
      <c r="J263" s="250"/>
      <c r="K263" s="250"/>
      <c r="L263" s="255"/>
      <c r="M263" s="256"/>
      <c r="N263" s="257"/>
      <c r="O263" s="257"/>
      <c r="P263" s="257"/>
      <c r="Q263" s="257"/>
      <c r="R263" s="257"/>
      <c r="S263" s="257"/>
      <c r="T263" s="258"/>
      <c r="U263" s="13"/>
      <c r="V263" s="13"/>
      <c r="W263" s="13"/>
      <c r="X263" s="13"/>
      <c r="Y263" s="13"/>
      <c r="Z263" s="13"/>
      <c r="AA263" s="13"/>
      <c r="AB263" s="13"/>
      <c r="AC263" s="13"/>
      <c r="AD263" s="13"/>
      <c r="AE263" s="13"/>
      <c r="AT263" s="259" t="s">
        <v>236</v>
      </c>
      <c r="AU263" s="259" t="s">
        <v>19</v>
      </c>
      <c r="AV263" s="13" t="s">
        <v>19</v>
      </c>
      <c r="AW263" s="13" t="s">
        <v>36</v>
      </c>
      <c r="AX263" s="13" t="s">
        <v>88</v>
      </c>
      <c r="AY263" s="259" t="s">
        <v>221</v>
      </c>
    </row>
    <row r="264" s="12" customFormat="1" ht="22.8" customHeight="1">
      <c r="A264" s="12"/>
      <c r="B264" s="213"/>
      <c r="C264" s="214"/>
      <c r="D264" s="215" t="s">
        <v>79</v>
      </c>
      <c r="E264" s="227" t="s">
        <v>473</v>
      </c>
      <c r="F264" s="227" t="s">
        <v>474</v>
      </c>
      <c r="G264" s="214"/>
      <c r="H264" s="214"/>
      <c r="I264" s="217"/>
      <c r="J264" s="228">
        <f>BK264</f>
        <v>0</v>
      </c>
      <c r="K264" s="214"/>
      <c r="L264" s="219"/>
      <c r="M264" s="220"/>
      <c r="N264" s="221"/>
      <c r="O264" s="221"/>
      <c r="P264" s="222">
        <f>SUM(P265:P271)</f>
        <v>0</v>
      </c>
      <c r="Q264" s="221"/>
      <c r="R264" s="222">
        <f>SUM(R265:R271)</f>
        <v>0</v>
      </c>
      <c r="S264" s="221"/>
      <c r="T264" s="223">
        <f>SUM(T265:T271)</f>
        <v>0</v>
      </c>
      <c r="U264" s="12"/>
      <c r="V264" s="12"/>
      <c r="W264" s="12"/>
      <c r="X264" s="12"/>
      <c r="Y264" s="12"/>
      <c r="Z264" s="12"/>
      <c r="AA264" s="12"/>
      <c r="AB264" s="12"/>
      <c r="AC264" s="12"/>
      <c r="AD264" s="12"/>
      <c r="AE264" s="12"/>
      <c r="AR264" s="224" t="s">
        <v>220</v>
      </c>
      <c r="AT264" s="225" t="s">
        <v>79</v>
      </c>
      <c r="AU264" s="225" t="s">
        <v>88</v>
      </c>
      <c r="AY264" s="224" t="s">
        <v>221</v>
      </c>
      <c r="BK264" s="226">
        <f>SUM(BK265:BK271)</f>
        <v>0</v>
      </c>
    </row>
    <row r="265" s="2" customFormat="1" ht="16.5" customHeight="1">
      <c r="A265" s="40"/>
      <c r="B265" s="41"/>
      <c r="C265" s="229" t="s">
        <v>475</v>
      </c>
      <c r="D265" s="229" t="s">
        <v>225</v>
      </c>
      <c r="E265" s="230" t="s">
        <v>476</v>
      </c>
      <c r="F265" s="231" t="s">
        <v>477</v>
      </c>
      <c r="G265" s="232" t="s">
        <v>228</v>
      </c>
      <c r="H265" s="233">
        <v>1</v>
      </c>
      <c r="I265" s="234"/>
      <c r="J265" s="235">
        <f>ROUND(I265*H265,2)</f>
        <v>0</v>
      </c>
      <c r="K265" s="231" t="s">
        <v>229</v>
      </c>
      <c r="L265" s="46"/>
      <c r="M265" s="236" t="s">
        <v>1</v>
      </c>
      <c r="N265" s="237" t="s">
        <v>45</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230</v>
      </c>
      <c r="AT265" s="240" t="s">
        <v>225</v>
      </c>
      <c r="AU265" s="240" t="s">
        <v>19</v>
      </c>
      <c r="AY265" s="18" t="s">
        <v>221</v>
      </c>
      <c r="BE265" s="241">
        <f>IF(N265="základní",J265,0)</f>
        <v>0</v>
      </c>
      <c r="BF265" s="241">
        <f>IF(N265="snížená",J265,0)</f>
        <v>0</v>
      </c>
      <c r="BG265" s="241">
        <f>IF(N265="zákl. přenesená",J265,0)</f>
        <v>0</v>
      </c>
      <c r="BH265" s="241">
        <f>IF(N265="sníž. přenesená",J265,0)</f>
        <v>0</v>
      </c>
      <c r="BI265" s="241">
        <f>IF(N265="nulová",J265,0)</f>
        <v>0</v>
      </c>
      <c r="BJ265" s="18" t="s">
        <v>88</v>
      </c>
      <c r="BK265" s="241">
        <f>ROUND(I265*H265,2)</f>
        <v>0</v>
      </c>
      <c r="BL265" s="18" t="s">
        <v>230</v>
      </c>
      <c r="BM265" s="240" t="s">
        <v>478</v>
      </c>
    </row>
    <row r="266" s="2" customFormat="1">
      <c r="A266" s="40"/>
      <c r="B266" s="41"/>
      <c r="C266" s="42"/>
      <c r="D266" s="242" t="s">
        <v>232</v>
      </c>
      <c r="E266" s="42"/>
      <c r="F266" s="243" t="s">
        <v>479</v>
      </c>
      <c r="G266" s="42"/>
      <c r="H266" s="42"/>
      <c r="I266" s="244"/>
      <c r="J266" s="42"/>
      <c r="K266" s="42"/>
      <c r="L266" s="46"/>
      <c r="M266" s="245"/>
      <c r="N266" s="246"/>
      <c r="O266" s="93"/>
      <c r="P266" s="93"/>
      <c r="Q266" s="93"/>
      <c r="R266" s="93"/>
      <c r="S266" s="93"/>
      <c r="T266" s="94"/>
      <c r="U266" s="40"/>
      <c r="V266" s="40"/>
      <c r="W266" s="40"/>
      <c r="X266" s="40"/>
      <c r="Y266" s="40"/>
      <c r="Z266" s="40"/>
      <c r="AA266" s="40"/>
      <c r="AB266" s="40"/>
      <c r="AC266" s="40"/>
      <c r="AD266" s="40"/>
      <c r="AE266" s="40"/>
      <c r="AT266" s="18" t="s">
        <v>232</v>
      </c>
      <c r="AU266" s="18" t="s">
        <v>19</v>
      </c>
    </row>
    <row r="267" s="2" customFormat="1">
      <c r="A267" s="40"/>
      <c r="B267" s="41"/>
      <c r="C267" s="42"/>
      <c r="D267" s="247" t="s">
        <v>234</v>
      </c>
      <c r="E267" s="42"/>
      <c r="F267" s="248" t="s">
        <v>480</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234</v>
      </c>
      <c r="AU267" s="18" t="s">
        <v>19</v>
      </c>
    </row>
    <row r="268" s="13" customFormat="1">
      <c r="A268" s="13"/>
      <c r="B268" s="249"/>
      <c r="C268" s="250"/>
      <c r="D268" s="247" t="s">
        <v>236</v>
      </c>
      <c r="E268" s="251" t="s">
        <v>1</v>
      </c>
      <c r="F268" s="252" t="s">
        <v>88</v>
      </c>
      <c r="G268" s="250"/>
      <c r="H268" s="253">
        <v>1</v>
      </c>
      <c r="I268" s="254"/>
      <c r="J268" s="250"/>
      <c r="K268" s="250"/>
      <c r="L268" s="255"/>
      <c r="M268" s="256"/>
      <c r="N268" s="257"/>
      <c r="O268" s="257"/>
      <c r="P268" s="257"/>
      <c r="Q268" s="257"/>
      <c r="R268" s="257"/>
      <c r="S268" s="257"/>
      <c r="T268" s="258"/>
      <c r="U268" s="13"/>
      <c r="V268" s="13"/>
      <c r="W268" s="13"/>
      <c r="X268" s="13"/>
      <c r="Y268" s="13"/>
      <c r="Z268" s="13"/>
      <c r="AA268" s="13"/>
      <c r="AB268" s="13"/>
      <c r="AC268" s="13"/>
      <c r="AD268" s="13"/>
      <c r="AE268" s="13"/>
      <c r="AT268" s="259" t="s">
        <v>236</v>
      </c>
      <c r="AU268" s="259" t="s">
        <v>19</v>
      </c>
      <c r="AV268" s="13" t="s">
        <v>19</v>
      </c>
      <c r="AW268" s="13" t="s">
        <v>36</v>
      </c>
      <c r="AX268" s="13" t="s">
        <v>88</v>
      </c>
      <c r="AY268" s="259" t="s">
        <v>221</v>
      </c>
    </row>
    <row r="269" s="2" customFormat="1" ht="16.5" customHeight="1">
      <c r="A269" s="40"/>
      <c r="B269" s="41"/>
      <c r="C269" s="229" t="s">
        <v>27</v>
      </c>
      <c r="D269" s="229" t="s">
        <v>225</v>
      </c>
      <c r="E269" s="230" t="s">
        <v>481</v>
      </c>
      <c r="F269" s="231" t="s">
        <v>482</v>
      </c>
      <c r="G269" s="232" t="s">
        <v>228</v>
      </c>
      <c r="H269" s="233">
        <v>1</v>
      </c>
      <c r="I269" s="234"/>
      <c r="J269" s="235">
        <f>ROUND(I269*H269,2)</f>
        <v>0</v>
      </c>
      <c r="K269" s="231" t="s">
        <v>229</v>
      </c>
      <c r="L269" s="46"/>
      <c r="M269" s="236" t="s">
        <v>1</v>
      </c>
      <c r="N269" s="237" t="s">
        <v>45</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230</v>
      </c>
      <c r="AT269" s="240" t="s">
        <v>225</v>
      </c>
      <c r="AU269" s="240" t="s">
        <v>19</v>
      </c>
      <c r="AY269" s="18" t="s">
        <v>221</v>
      </c>
      <c r="BE269" s="241">
        <f>IF(N269="základní",J269,0)</f>
        <v>0</v>
      </c>
      <c r="BF269" s="241">
        <f>IF(N269="snížená",J269,0)</f>
        <v>0</v>
      </c>
      <c r="BG269" s="241">
        <f>IF(N269="zákl. přenesená",J269,0)</f>
        <v>0</v>
      </c>
      <c r="BH269" s="241">
        <f>IF(N269="sníž. přenesená",J269,0)</f>
        <v>0</v>
      </c>
      <c r="BI269" s="241">
        <f>IF(N269="nulová",J269,0)</f>
        <v>0</v>
      </c>
      <c r="BJ269" s="18" t="s">
        <v>88</v>
      </c>
      <c r="BK269" s="241">
        <f>ROUND(I269*H269,2)</f>
        <v>0</v>
      </c>
      <c r="BL269" s="18" t="s">
        <v>230</v>
      </c>
      <c r="BM269" s="240" t="s">
        <v>483</v>
      </c>
    </row>
    <row r="270" s="2" customFormat="1">
      <c r="A270" s="40"/>
      <c r="B270" s="41"/>
      <c r="C270" s="42"/>
      <c r="D270" s="242" t="s">
        <v>232</v>
      </c>
      <c r="E270" s="42"/>
      <c r="F270" s="243" t="s">
        <v>484</v>
      </c>
      <c r="G270" s="42"/>
      <c r="H270" s="42"/>
      <c r="I270" s="244"/>
      <c r="J270" s="42"/>
      <c r="K270" s="42"/>
      <c r="L270" s="46"/>
      <c r="M270" s="245"/>
      <c r="N270" s="246"/>
      <c r="O270" s="93"/>
      <c r="P270" s="93"/>
      <c r="Q270" s="93"/>
      <c r="R270" s="93"/>
      <c r="S270" s="93"/>
      <c r="T270" s="94"/>
      <c r="U270" s="40"/>
      <c r="V270" s="40"/>
      <c r="W270" s="40"/>
      <c r="X270" s="40"/>
      <c r="Y270" s="40"/>
      <c r="Z270" s="40"/>
      <c r="AA270" s="40"/>
      <c r="AB270" s="40"/>
      <c r="AC270" s="40"/>
      <c r="AD270" s="40"/>
      <c r="AE270" s="40"/>
      <c r="AT270" s="18" t="s">
        <v>232</v>
      </c>
      <c r="AU270" s="18" t="s">
        <v>19</v>
      </c>
    </row>
    <row r="271" s="13" customFormat="1">
      <c r="A271" s="13"/>
      <c r="B271" s="249"/>
      <c r="C271" s="250"/>
      <c r="D271" s="247" t="s">
        <v>236</v>
      </c>
      <c r="E271" s="251" t="s">
        <v>1</v>
      </c>
      <c r="F271" s="252" t="s">
        <v>88</v>
      </c>
      <c r="G271" s="250"/>
      <c r="H271" s="253">
        <v>1</v>
      </c>
      <c r="I271" s="254"/>
      <c r="J271" s="250"/>
      <c r="K271" s="250"/>
      <c r="L271" s="255"/>
      <c r="M271" s="281"/>
      <c r="N271" s="282"/>
      <c r="O271" s="282"/>
      <c r="P271" s="282"/>
      <c r="Q271" s="282"/>
      <c r="R271" s="282"/>
      <c r="S271" s="282"/>
      <c r="T271" s="283"/>
      <c r="U271" s="13"/>
      <c r="V271" s="13"/>
      <c r="W271" s="13"/>
      <c r="X271" s="13"/>
      <c r="Y271" s="13"/>
      <c r="Z271" s="13"/>
      <c r="AA271" s="13"/>
      <c r="AB271" s="13"/>
      <c r="AC271" s="13"/>
      <c r="AD271" s="13"/>
      <c r="AE271" s="13"/>
      <c r="AT271" s="259" t="s">
        <v>236</v>
      </c>
      <c r="AU271" s="259" t="s">
        <v>19</v>
      </c>
      <c r="AV271" s="13" t="s">
        <v>19</v>
      </c>
      <c r="AW271" s="13" t="s">
        <v>36</v>
      </c>
      <c r="AX271" s="13" t="s">
        <v>88</v>
      </c>
      <c r="AY271" s="259" t="s">
        <v>221</v>
      </c>
    </row>
    <row r="272" s="2" customFormat="1" ht="6.96" customHeight="1">
      <c r="A272" s="40"/>
      <c r="B272" s="68"/>
      <c r="C272" s="69"/>
      <c r="D272" s="69"/>
      <c r="E272" s="69"/>
      <c r="F272" s="69"/>
      <c r="G272" s="69"/>
      <c r="H272" s="69"/>
      <c r="I272" s="69"/>
      <c r="J272" s="69"/>
      <c r="K272" s="69"/>
      <c r="L272" s="46"/>
      <c r="M272" s="40"/>
      <c r="O272" s="40"/>
      <c r="P272" s="40"/>
      <c r="Q272" s="40"/>
      <c r="R272" s="40"/>
      <c r="S272" s="40"/>
      <c r="T272" s="40"/>
      <c r="U272" s="40"/>
      <c r="V272" s="40"/>
      <c r="W272" s="40"/>
      <c r="X272" s="40"/>
      <c r="Y272" s="40"/>
      <c r="Z272" s="40"/>
      <c r="AA272" s="40"/>
      <c r="AB272" s="40"/>
      <c r="AC272" s="40"/>
      <c r="AD272" s="40"/>
      <c r="AE272" s="40"/>
    </row>
  </sheetData>
  <sheetProtection sheet="1" autoFilter="0" formatColumns="0" formatRows="0" objects="1" scenarios="1" spinCount="100000" saltValue="Q8fXHeypYT+nkqC5G9ZYKX0EyRVm83qGYwplUJojJPGA/IFiztqVZKyAmTt5EiVbL4rHQp3dBVkS6B7ouLGNBw==" hashValue="CTIN8t2A4O83XXj82DJIiWwcPYQkhUQklR9CRuOY3OLaPK6YP1QLk8x3jk/XsAXzI1ygnompq8aXf1ViABztxg==" algorithmName="SHA-512" password="CC35"/>
  <autoFilter ref="C124:K271"/>
  <mergeCells count="9">
    <mergeCell ref="E7:H7"/>
    <mergeCell ref="E9:H9"/>
    <mergeCell ref="E18:H18"/>
    <mergeCell ref="E27:H27"/>
    <mergeCell ref="E85:H85"/>
    <mergeCell ref="E87:H87"/>
    <mergeCell ref="E115:H115"/>
    <mergeCell ref="E117:H117"/>
    <mergeCell ref="L2:V2"/>
  </mergeCells>
  <hyperlinks>
    <hyperlink ref="F129" r:id="rId1" display="https://podminky.urs.cz/item/CS_URS_2021_01/011114000"/>
    <hyperlink ref="F133" r:id="rId2" display="https://podminky.urs.cz/item/CS_URS_2021_01/011214000"/>
    <hyperlink ref="F137" r:id="rId3" display="https://podminky.urs.cz/item/CS_URS_2021_01/011314000"/>
    <hyperlink ref="F141" r:id="rId4" display="https://podminky.urs.cz/item/CS_URS_2021_01/011503000"/>
    <hyperlink ref="F145" r:id="rId5" display="https://podminky.urs.cz/item/CS_URS_2021_01/011603000"/>
    <hyperlink ref="F171" r:id="rId6" display="https://podminky.urs.cz/item/CS_URS_2021_01/031203000"/>
    <hyperlink ref="F179" r:id="rId7" display="https://podminky.urs.cz/item/CS_URS_2021_01/032403000"/>
    <hyperlink ref="F198" r:id="rId8" display="https://podminky.urs.cz/item/CS_URS_2021_01/041403000"/>
    <hyperlink ref="F202" r:id="rId9" display="https://podminky.urs.cz/item/CS_URS_2021_01/041903000"/>
    <hyperlink ref="F210" r:id="rId10" display="https://podminky.urs.cz/item/CS_URS_2021_01/042703000"/>
    <hyperlink ref="F214" r:id="rId11" display="https://podminky.urs.cz/item/CS_URS_2021_01/042903000"/>
    <hyperlink ref="F220" r:id="rId12" display="https://podminky.urs.cz/item/CS_URS_2021_01/043144000"/>
    <hyperlink ref="F224" r:id="rId13" display="https://podminky.urs.cz/item/CS_URS_2021_01/043154000"/>
    <hyperlink ref="F228" r:id="rId14" display="https://podminky.urs.cz/item/CS_URS_2021_01/043203001"/>
    <hyperlink ref="F234" r:id="rId15" display="https://podminky.urs.cz/item/CS_URS_2021_01/045303000"/>
    <hyperlink ref="F238" r:id="rId16" display="https://podminky.urs.cz/item/CS_URS_2021_01/049303000"/>
    <hyperlink ref="F243" r:id="rId17" display="https://podminky.urs.cz/item/CS_URS_2021_01/051303000"/>
    <hyperlink ref="F249" r:id="rId18" display="https://podminky.urs.cz/item/CS_URS_2021_01/064203000"/>
    <hyperlink ref="F257" r:id="rId19" display="https://podminky.urs.cz/item/CS_URS_2021_01/074002000"/>
    <hyperlink ref="F261" r:id="rId20" display="https://podminky.urs.cz/item/CS_URS_2021_01/076103001"/>
    <hyperlink ref="F266" r:id="rId21" display="https://podminky.urs.cz/item/CS_URS_2021_01/091003000"/>
    <hyperlink ref="F270" r:id="rId22" display="https://podminky.urs.cz/item/CS_URS_2021_01/094103000"/>
  </hyperlinks>
  <pageMargins left="0.39375" right="0.39375" top="0.39375" bottom="0.39375" header="0" footer="0"/>
  <pageSetup paperSize="9" orientation="portrait" blackAndWhite="1" fitToHeight="100"/>
  <headerFooter>
    <oddFooter>&amp;CStrana &amp;P z &amp;N</oddFooter>
  </headerFooter>
  <drawing r:id="rId2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485</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487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488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489</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490</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491</v>
      </c>
      <c r="F26" s="40"/>
      <c r="G26" s="40"/>
      <c r="H26" s="40"/>
      <c r="I26" s="153" t="s">
        <v>31</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ROUND(J130,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ROUND((SUM(BE130:BE309)),  2)</f>
        <v>0</v>
      </c>
      <c r="G35" s="40"/>
      <c r="H35" s="40"/>
      <c r="I35" s="167">
        <v>0.20000000000000001</v>
      </c>
      <c r="J35" s="166">
        <f>ROUND(((SUM(BE130:BE309))*I35),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ROUND((SUM(BF130:BF309)),  2)</f>
        <v>0</v>
      </c>
      <c r="G36" s="40"/>
      <c r="H36" s="40"/>
      <c r="I36" s="167">
        <v>0.20000000000000001</v>
      </c>
      <c r="J36" s="166">
        <f>ROUND(((SUM(BF130:BF309))*I36),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ROUND((SUM(BG130:BG309)),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ROUND((SUM(BH130:BH309)),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ROUND((SUM(BI130:BI309)),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485</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SO-01.01 - Ochranná hráz</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Bohumín-Pudlov</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 xml:space="preserve">HYCOPROJEKT, a.s. </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Ing.R.Krčmárik</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J130</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J131</f>
        <v>0</v>
      </c>
      <c r="K99" s="192"/>
      <c r="L99" s="196"/>
      <c r="S99" s="9"/>
      <c r="T99" s="9"/>
      <c r="U99" s="9"/>
      <c r="V99" s="9"/>
      <c r="W99" s="9"/>
      <c r="X99" s="9"/>
      <c r="Y99" s="9"/>
      <c r="Z99" s="9"/>
      <c r="AA99" s="9"/>
      <c r="AB99" s="9"/>
      <c r="AC99" s="9"/>
      <c r="AD99" s="9"/>
      <c r="AE99" s="9"/>
    </row>
    <row r="100" s="10" customFormat="1" ht="19.92" customHeight="1">
      <c r="A100" s="10"/>
      <c r="B100" s="197"/>
      <c r="C100" s="135"/>
      <c r="D100" s="198" t="s">
        <v>493</v>
      </c>
      <c r="E100" s="199"/>
      <c r="F100" s="199"/>
      <c r="G100" s="199"/>
      <c r="H100" s="199"/>
      <c r="I100" s="199"/>
      <c r="J100" s="200">
        <f>J132</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494</v>
      </c>
      <c r="E101" s="199"/>
      <c r="F101" s="199"/>
      <c r="G101" s="199"/>
      <c r="H101" s="199"/>
      <c r="I101" s="199"/>
      <c r="J101" s="200">
        <f>J226</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495</v>
      </c>
      <c r="E102" s="199"/>
      <c r="F102" s="199"/>
      <c r="G102" s="199"/>
      <c r="H102" s="199"/>
      <c r="I102" s="199"/>
      <c r="J102" s="200">
        <f>J229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496</v>
      </c>
      <c r="E103" s="199"/>
      <c r="F103" s="199"/>
      <c r="G103" s="199"/>
      <c r="H103" s="199"/>
      <c r="I103" s="199"/>
      <c r="J103" s="200">
        <f>J246</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497</v>
      </c>
      <c r="E104" s="199"/>
      <c r="F104" s="199"/>
      <c r="G104" s="199"/>
      <c r="H104" s="199"/>
      <c r="I104" s="199"/>
      <c r="J104" s="200">
        <f>J271</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498</v>
      </c>
      <c r="E105" s="199"/>
      <c r="F105" s="199"/>
      <c r="G105" s="199"/>
      <c r="H105" s="199"/>
      <c r="I105" s="199"/>
      <c r="J105" s="200">
        <f>J290</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499</v>
      </c>
      <c r="E106" s="199"/>
      <c r="F106" s="199"/>
      <c r="G106" s="199"/>
      <c r="H106" s="199"/>
      <c r="I106" s="199"/>
      <c r="J106" s="200">
        <f>J300</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500</v>
      </c>
      <c r="E107" s="194"/>
      <c r="F107" s="194"/>
      <c r="G107" s="194"/>
      <c r="H107" s="194"/>
      <c r="I107" s="194"/>
      <c r="J107" s="195">
        <f>J306</f>
        <v>0</v>
      </c>
      <c r="K107" s="192"/>
      <c r="L107" s="196"/>
      <c r="S107" s="9"/>
      <c r="T107" s="9"/>
      <c r="U107" s="9"/>
      <c r="V107" s="9"/>
      <c r="W107" s="9"/>
      <c r="X107" s="9"/>
      <c r="Y107" s="9"/>
      <c r="Z107" s="9"/>
      <c r="AA107" s="9"/>
      <c r="AB107" s="9"/>
      <c r="AC107" s="9"/>
      <c r="AD107" s="9"/>
      <c r="AE107" s="9"/>
    </row>
    <row r="108" s="10" customFormat="1" ht="19.92" customHeight="1">
      <c r="A108" s="10"/>
      <c r="B108" s="197"/>
      <c r="C108" s="135"/>
      <c r="D108" s="198" t="s">
        <v>501</v>
      </c>
      <c r="E108" s="199"/>
      <c r="F108" s="199"/>
      <c r="G108" s="199"/>
      <c r="H108" s="199"/>
      <c r="I108" s="199"/>
      <c r="J108" s="200">
        <f>J307</f>
        <v>0</v>
      </c>
      <c r="K108" s="135"/>
      <c r="L108" s="201"/>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205</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15</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6.25" customHeight="1">
      <c r="A118" s="40"/>
      <c r="B118" s="41"/>
      <c r="C118" s="42"/>
      <c r="D118" s="42"/>
      <c r="E118" s="186" t="str">
        <f>E7</f>
        <v>Ochranná hráz na Odře a Orlovské Stružce, Bohumín-Pudlov, stavba č. 5047_2021_soutez</v>
      </c>
      <c r="F118" s="33"/>
      <c r="G118" s="33"/>
      <c r="H118" s="33"/>
      <c r="I118" s="42"/>
      <c r="J118" s="42"/>
      <c r="K118" s="42"/>
      <c r="L118" s="65"/>
      <c r="S118" s="40"/>
      <c r="T118" s="40"/>
      <c r="U118" s="40"/>
      <c r="V118" s="40"/>
      <c r="W118" s="40"/>
      <c r="X118" s="40"/>
      <c r="Y118" s="40"/>
      <c r="Z118" s="40"/>
      <c r="AA118" s="40"/>
      <c r="AB118" s="40"/>
      <c r="AC118" s="40"/>
      <c r="AD118" s="40"/>
      <c r="AE118" s="40"/>
    </row>
    <row r="119" s="1" customFormat="1" ht="12" customHeight="1">
      <c r="B119" s="22"/>
      <c r="C119" s="33" t="s">
        <v>189</v>
      </c>
      <c r="D119" s="23"/>
      <c r="E119" s="23"/>
      <c r="F119" s="23"/>
      <c r="G119" s="23"/>
      <c r="H119" s="23"/>
      <c r="I119" s="23"/>
      <c r="J119" s="23"/>
      <c r="K119" s="23"/>
      <c r="L119" s="21"/>
    </row>
    <row r="120" s="2" customFormat="1" ht="16.5" customHeight="1">
      <c r="A120" s="40"/>
      <c r="B120" s="41"/>
      <c r="C120" s="42"/>
      <c r="D120" s="42"/>
      <c r="E120" s="186" t="s">
        <v>485</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486</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SO-01.01 - Ochranná hráz</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20</v>
      </c>
      <c r="D124" s="42"/>
      <c r="E124" s="42"/>
      <c r="F124" s="28" t="str">
        <f>F14</f>
        <v>Bohumín-Pudlov</v>
      </c>
      <c r="G124" s="42"/>
      <c r="H124" s="42"/>
      <c r="I124" s="33" t="s">
        <v>22</v>
      </c>
      <c r="J124" s="81" t="str">
        <f>IF(J14="","",J14)</f>
        <v>30. 11. 2020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28</v>
      </c>
      <c r="D126" s="42"/>
      <c r="E126" s="42"/>
      <c r="F126" s="28" t="str">
        <f>E17</f>
        <v>Povodí Odry s.p.</v>
      </c>
      <c r="G126" s="42"/>
      <c r="H126" s="42"/>
      <c r="I126" s="33" t="s">
        <v>34</v>
      </c>
      <c r="J126" s="38" t="str">
        <f>E23</f>
        <v xml:space="preserve">HYCOPROJEKT, a.s. </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32</v>
      </c>
      <c r="D127" s="42"/>
      <c r="E127" s="42"/>
      <c r="F127" s="28" t="str">
        <f>IF(E20="","",E20)</f>
        <v>Vyplň údaj</v>
      </c>
      <c r="G127" s="42"/>
      <c r="H127" s="42"/>
      <c r="I127" s="33" t="s">
        <v>37</v>
      </c>
      <c r="J127" s="38" t="str">
        <f>E26</f>
        <v>Ing.R.Krčmárik</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206</v>
      </c>
      <c r="D129" s="205" t="s">
        <v>65</v>
      </c>
      <c r="E129" s="205" t="s">
        <v>61</v>
      </c>
      <c r="F129" s="205" t="s">
        <v>62</v>
      </c>
      <c r="G129" s="205" t="s">
        <v>207</v>
      </c>
      <c r="H129" s="205" t="s">
        <v>208</v>
      </c>
      <c r="I129" s="205" t="s">
        <v>209</v>
      </c>
      <c r="J129" s="205" t="s">
        <v>193</v>
      </c>
      <c r="K129" s="206" t="s">
        <v>210</v>
      </c>
      <c r="L129" s="207"/>
      <c r="M129" s="102" t="s">
        <v>1</v>
      </c>
      <c r="N129" s="103" t="s">
        <v>44</v>
      </c>
      <c r="O129" s="103" t="s">
        <v>211</v>
      </c>
      <c r="P129" s="103" t="s">
        <v>212</v>
      </c>
      <c r="Q129" s="103" t="s">
        <v>213</v>
      </c>
      <c r="R129" s="103" t="s">
        <v>214</v>
      </c>
      <c r="S129" s="103" t="s">
        <v>215</v>
      </c>
      <c r="T129" s="104" t="s">
        <v>216</v>
      </c>
      <c r="U129" s="202"/>
      <c r="V129" s="202"/>
      <c r="W129" s="202"/>
      <c r="X129" s="202"/>
      <c r="Y129" s="202"/>
      <c r="Z129" s="202"/>
      <c r="AA129" s="202"/>
      <c r="AB129" s="202"/>
      <c r="AC129" s="202"/>
      <c r="AD129" s="202"/>
      <c r="AE129" s="202"/>
    </row>
    <row r="130" s="2" customFormat="1" ht="22.8" customHeight="1">
      <c r="A130" s="40"/>
      <c r="B130" s="41"/>
      <c r="C130" s="109" t="s">
        <v>217</v>
      </c>
      <c r="D130" s="42"/>
      <c r="E130" s="42"/>
      <c r="F130" s="42"/>
      <c r="G130" s="42"/>
      <c r="H130" s="42"/>
      <c r="I130" s="42"/>
      <c r="J130" s="208">
        <f>BK130</f>
        <v>0</v>
      </c>
      <c r="K130" s="42"/>
      <c r="L130" s="46"/>
      <c r="M130" s="105"/>
      <c r="N130" s="209"/>
      <c r="O130" s="106"/>
      <c r="P130" s="210">
        <f>P131+P306</f>
        <v>0</v>
      </c>
      <c r="Q130" s="106"/>
      <c r="R130" s="210">
        <f>R131+R306</f>
        <v>6801.7081500000004</v>
      </c>
      <c r="S130" s="106"/>
      <c r="T130" s="211">
        <f>T131+T306</f>
        <v>0</v>
      </c>
      <c r="U130" s="40"/>
      <c r="V130" s="40"/>
      <c r="W130" s="40"/>
      <c r="X130" s="40"/>
      <c r="Y130" s="40"/>
      <c r="Z130" s="40"/>
      <c r="AA130" s="40"/>
      <c r="AB130" s="40"/>
      <c r="AC130" s="40"/>
      <c r="AD130" s="40"/>
      <c r="AE130" s="40"/>
      <c r="AT130" s="18" t="s">
        <v>79</v>
      </c>
      <c r="AU130" s="18" t="s">
        <v>195</v>
      </c>
      <c r="BK130" s="212">
        <f>BK131+BK306</f>
        <v>0</v>
      </c>
    </row>
    <row r="131" s="12" customFormat="1" ht="25.92" customHeight="1">
      <c r="A131" s="12"/>
      <c r="B131" s="213"/>
      <c r="C131" s="214"/>
      <c r="D131" s="215" t="s">
        <v>79</v>
      </c>
      <c r="E131" s="216" t="s">
        <v>502</v>
      </c>
      <c r="F131" s="216" t="s">
        <v>503</v>
      </c>
      <c r="G131" s="214"/>
      <c r="H131" s="214"/>
      <c r="I131" s="217"/>
      <c r="J131" s="218">
        <f>BK131</f>
        <v>0</v>
      </c>
      <c r="K131" s="214"/>
      <c r="L131" s="219"/>
      <c r="M131" s="220"/>
      <c r="N131" s="221"/>
      <c r="O131" s="221"/>
      <c r="P131" s="222">
        <f>P132+P226+P229+P246+P271+P290+P300</f>
        <v>0</v>
      </c>
      <c r="Q131" s="221"/>
      <c r="R131" s="222">
        <f>R132+R226+R229+R246+R271+R290+R300</f>
        <v>6801.7081500000004</v>
      </c>
      <c r="S131" s="221"/>
      <c r="T131" s="223">
        <f>T132+T226+T229+T246+T271+T290+T300</f>
        <v>0</v>
      </c>
      <c r="U131" s="12"/>
      <c r="V131" s="12"/>
      <c r="W131" s="12"/>
      <c r="X131" s="12"/>
      <c r="Y131" s="12"/>
      <c r="Z131" s="12"/>
      <c r="AA131" s="12"/>
      <c r="AB131" s="12"/>
      <c r="AC131" s="12"/>
      <c r="AD131" s="12"/>
      <c r="AE131" s="12"/>
      <c r="AR131" s="224" t="s">
        <v>88</v>
      </c>
      <c r="AT131" s="225" t="s">
        <v>79</v>
      </c>
      <c r="AU131" s="225" t="s">
        <v>80</v>
      </c>
      <c r="AY131" s="224" t="s">
        <v>221</v>
      </c>
      <c r="BK131" s="226">
        <f>BK132+BK226+BK229+BK246+BK271+BK290+BK300</f>
        <v>0</v>
      </c>
    </row>
    <row r="132" s="12" customFormat="1" ht="22.8" customHeight="1">
      <c r="A132" s="12"/>
      <c r="B132" s="213"/>
      <c r="C132" s="214"/>
      <c r="D132" s="215" t="s">
        <v>79</v>
      </c>
      <c r="E132" s="227" t="s">
        <v>88</v>
      </c>
      <c r="F132" s="227" t="s">
        <v>504</v>
      </c>
      <c r="G132" s="214"/>
      <c r="H132" s="214"/>
      <c r="I132" s="217"/>
      <c r="J132" s="228">
        <f>BK132</f>
        <v>0</v>
      </c>
      <c r="K132" s="214"/>
      <c r="L132" s="219"/>
      <c r="M132" s="220"/>
      <c r="N132" s="221"/>
      <c r="O132" s="221"/>
      <c r="P132" s="222">
        <f>SUM(P133:P225)</f>
        <v>0</v>
      </c>
      <c r="Q132" s="221"/>
      <c r="R132" s="222">
        <f>SUM(R133:R225)</f>
        <v>0.7903</v>
      </c>
      <c r="S132" s="221"/>
      <c r="T132" s="223">
        <f>SUM(T133:T225)</f>
        <v>0</v>
      </c>
      <c r="U132" s="12"/>
      <c r="V132" s="12"/>
      <c r="W132" s="12"/>
      <c r="X132" s="12"/>
      <c r="Y132" s="12"/>
      <c r="Z132" s="12"/>
      <c r="AA132" s="12"/>
      <c r="AB132" s="12"/>
      <c r="AC132" s="12"/>
      <c r="AD132" s="12"/>
      <c r="AE132" s="12"/>
      <c r="AR132" s="224" t="s">
        <v>88</v>
      </c>
      <c r="AT132" s="225" t="s">
        <v>79</v>
      </c>
      <c r="AU132" s="225" t="s">
        <v>88</v>
      </c>
      <c r="AY132" s="224" t="s">
        <v>221</v>
      </c>
      <c r="BK132" s="226">
        <f>SUM(BK133:BK225)</f>
        <v>0</v>
      </c>
    </row>
    <row r="133" s="2" customFormat="1" ht="49.05" customHeight="1">
      <c r="A133" s="40"/>
      <c r="B133" s="41"/>
      <c r="C133" s="229" t="s">
        <v>88</v>
      </c>
      <c r="D133" s="229" t="s">
        <v>225</v>
      </c>
      <c r="E133" s="230" t="s">
        <v>505</v>
      </c>
      <c r="F133" s="231" t="s">
        <v>506</v>
      </c>
      <c r="G133" s="232" t="s">
        <v>507</v>
      </c>
      <c r="H133" s="233">
        <v>60947</v>
      </c>
      <c r="I133" s="234"/>
      <c r="J133" s="235">
        <f>ROUND(I133*H133,2)</f>
        <v>0</v>
      </c>
      <c r="K133" s="231" t="s">
        <v>229</v>
      </c>
      <c r="L133" s="46"/>
      <c r="M133" s="236" t="s">
        <v>1</v>
      </c>
      <c r="N133" s="237" t="s">
        <v>45</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224</v>
      </c>
      <c r="AT133" s="240" t="s">
        <v>225</v>
      </c>
      <c r="AU133" s="240" t="s">
        <v>19</v>
      </c>
      <c r="AY133" s="18" t="s">
        <v>221</v>
      </c>
      <c r="BE133" s="241">
        <f>IF(N133="základní",J133,0)</f>
        <v>0</v>
      </c>
      <c r="BF133" s="241">
        <f>IF(N133="snížená",J133,0)</f>
        <v>0</v>
      </c>
      <c r="BG133" s="241">
        <f>IF(N133="zákl. přenesená",J133,0)</f>
        <v>0</v>
      </c>
      <c r="BH133" s="241">
        <f>IF(N133="sníž. přenesená",J133,0)</f>
        <v>0</v>
      </c>
      <c r="BI133" s="241">
        <f>IF(N133="nulová",J133,0)</f>
        <v>0</v>
      </c>
      <c r="BJ133" s="18" t="s">
        <v>88</v>
      </c>
      <c r="BK133" s="241">
        <f>ROUND(I133*H133,2)</f>
        <v>0</v>
      </c>
      <c r="BL133" s="18" t="s">
        <v>224</v>
      </c>
      <c r="BM133" s="240" t="s">
        <v>508</v>
      </c>
    </row>
    <row r="134" s="2" customFormat="1">
      <c r="A134" s="40"/>
      <c r="B134" s="41"/>
      <c r="C134" s="42"/>
      <c r="D134" s="242" t="s">
        <v>232</v>
      </c>
      <c r="E134" s="42"/>
      <c r="F134" s="243" t="s">
        <v>509</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232</v>
      </c>
      <c r="AU134" s="18" t="s">
        <v>19</v>
      </c>
    </row>
    <row r="135" s="2" customFormat="1">
      <c r="A135" s="40"/>
      <c r="B135" s="41"/>
      <c r="C135" s="42"/>
      <c r="D135" s="247" t="s">
        <v>312</v>
      </c>
      <c r="E135" s="42"/>
      <c r="F135" s="248" t="s">
        <v>510</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312</v>
      </c>
      <c r="AU135" s="18" t="s">
        <v>19</v>
      </c>
    </row>
    <row r="136" s="2" customFormat="1">
      <c r="A136" s="40"/>
      <c r="B136" s="41"/>
      <c r="C136" s="42"/>
      <c r="D136" s="247" t="s">
        <v>234</v>
      </c>
      <c r="E136" s="42"/>
      <c r="F136" s="248" t="s">
        <v>511</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234</v>
      </c>
      <c r="AU136" s="18" t="s">
        <v>19</v>
      </c>
    </row>
    <row r="137" s="13" customFormat="1">
      <c r="A137" s="13"/>
      <c r="B137" s="249"/>
      <c r="C137" s="250"/>
      <c r="D137" s="247" t="s">
        <v>236</v>
      </c>
      <c r="E137" s="251" t="s">
        <v>1</v>
      </c>
      <c r="F137" s="252" t="s">
        <v>512</v>
      </c>
      <c r="G137" s="250"/>
      <c r="H137" s="253">
        <v>60947</v>
      </c>
      <c r="I137" s="254"/>
      <c r="J137" s="250"/>
      <c r="K137" s="250"/>
      <c r="L137" s="255"/>
      <c r="M137" s="256"/>
      <c r="N137" s="257"/>
      <c r="O137" s="257"/>
      <c r="P137" s="257"/>
      <c r="Q137" s="257"/>
      <c r="R137" s="257"/>
      <c r="S137" s="257"/>
      <c r="T137" s="258"/>
      <c r="U137" s="13"/>
      <c r="V137" s="13"/>
      <c r="W137" s="13"/>
      <c r="X137" s="13"/>
      <c r="Y137" s="13"/>
      <c r="Z137" s="13"/>
      <c r="AA137" s="13"/>
      <c r="AB137" s="13"/>
      <c r="AC137" s="13"/>
      <c r="AD137" s="13"/>
      <c r="AE137" s="13"/>
      <c r="AT137" s="259" t="s">
        <v>236</v>
      </c>
      <c r="AU137" s="259" t="s">
        <v>19</v>
      </c>
      <c r="AV137" s="13" t="s">
        <v>19</v>
      </c>
      <c r="AW137" s="13" t="s">
        <v>36</v>
      </c>
      <c r="AX137" s="13" t="s">
        <v>88</v>
      </c>
      <c r="AY137" s="259" t="s">
        <v>221</v>
      </c>
    </row>
    <row r="138" s="2" customFormat="1" ht="44.25" customHeight="1">
      <c r="A138" s="40"/>
      <c r="B138" s="41"/>
      <c r="C138" s="229" t="s">
        <v>19</v>
      </c>
      <c r="D138" s="229" t="s">
        <v>225</v>
      </c>
      <c r="E138" s="230" t="s">
        <v>513</v>
      </c>
      <c r="F138" s="231" t="s">
        <v>514</v>
      </c>
      <c r="G138" s="232" t="s">
        <v>515</v>
      </c>
      <c r="H138" s="233">
        <v>10651</v>
      </c>
      <c r="I138" s="234"/>
      <c r="J138" s="235">
        <f>ROUND(I138*H138,2)</f>
        <v>0</v>
      </c>
      <c r="K138" s="231" t="s">
        <v>229</v>
      </c>
      <c r="L138" s="46"/>
      <c r="M138" s="236" t="s">
        <v>1</v>
      </c>
      <c r="N138" s="237" t="s">
        <v>45</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224</v>
      </c>
      <c r="AT138" s="240" t="s">
        <v>225</v>
      </c>
      <c r="AU138" s="240" t="s">
        <v>19</v>
      </c>
      <c r="AY138" s="18" t="s">
        <v>221</v>
      </c>
      <c r="BE138" s="241">
        <f>IF(N138="základní",J138,0)</f>
        <v>0</v>
      </c>
      <c r="BF138" s="241">
        <f>IF(N138="snížená",J138,0)</f>
        <v>0</v>
      </c>
      <c r="BG138" s="241">
        <f>IF(N138="zákl. přenesená",J138,0)</f>
        <v>0</v>
      </c>
      <c r="BH138" s="241">
        <f>IF(N138="sníž. přenesená",J138,0)</f>
        <v>0</v>
      </c>
      <c r="BI138" s="241">
        <f>IF(N138="nulová",J138,0)</f>
        <v>0</v>
      </c>
      <c r="BJ138" s="18" t="s">
        <v>88</v>
      </c>
      <c r="BK138" s="241">
        <f>ROUND(I138*H138,2)</f>
        <v>0</v>
      </c>
      <c r="BL138" s="18" t="s">
        <v>224</v>
      </c>
      <c r="BM138" s="240" t="s">
        <v>516</v>
      </c>
    </row>
    <row r="139" s="2" customFormat="1">
      <c r="A139" s="40"/>
      <c r="B139" s="41"/>
      <c r="C139" s="42"/>
      <c r="D139" s="242" t="s">
        <v>232</v>
      </c>
      <c r="E139" s="42"/>
      <c r="F139" s="243" t="s">
        <v>517</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232</v>
      </c>
      <c r="AU139" s="18" t="s">
        <v>19</v>
      </c>
    </row>
    <row r="140" s="2" customFormat="1">
      <c r="A140" s="40"/>
      <c r="B140" s="41"/>
      <c r="C140" s="42"/>
      <c r="D140" s="247" t="s">
        <v>312</v>
      </c>
      <c r="E140" s="42"/>
      <c r="F140" s="248" t="s">
        <v>518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312</v>
      </c>
      <c r="AU140" s="18" t="s">
        <v>19</v>
      </c>
    </row>
    <row r="141" s="2" customFormat="1">
      <c r="A141" s="40"/>
      <c r="B141" s="41"/>
      <c r="C141" s="42"/>
      <c r="D141" s="247" t="s">
        <v>234</v>
      </c>
      <c r="E141" s="42"/>
      <c r="F141" s="248" t="s">
        <v>519</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234</v>
      </c>
      <c r="AU141" s="18" t="s">
        <v>19</v>
      </c>
    </row>
    <row r="142" s="13" customFormat="1">
      <c r="A142" s="13"/>
      <c r="B142" s="249"/>
      <c r="C142" s="250"/>
      <c r="D142" s="247" t="s">
        <v>236</v>
      </c>
      <c r="E142" s="251" t="s">
        <v>1</v>
      </c>
      <c r="F142" s="252" t="s">
        <v>520</v>
      </c>
      <c r="G142" s="250"/>
      <c r="H142" s="253">
        <v>10651</v>
      </c>
      <c r="I142" s="254"/>
      <c r="J142" s="250"/>
      <c r="K142" s="250"/>
      <c r="L142" s="255"/>
      <c r="M142" s="256"/>
      <c r="N142" s="257"/>
      <c r="O142" s="257"/>
      <c r="P142" s="257"/>
      <c r="Q142" s="257"/>
      <c r="R142" s="257"/>
      <c r="S142" s="257"/>
      <c r="T142" s="258"/>
      <c r="U142" s="13"/>
      <c r="V142" s="13"/>
      <c r="W142" s="13"/>
      <c r="X142" s="13"/>
      <c r="Y142" s="13"/>
      <c r="Z142" s="13"/>
      <c r="AA142" s="13"/>
      <c r="AB142" s="13"/>
      <c r="AC142" s="13"/>
      <c r="AD142" s="13"/>
      <c r="AE142" s="13"/>
      <c r="AT142" s="259" t="s">
        <v>236</v>
      </c>
      <c r="AU142" s="259" t="s">
        <v>19</v>
      </c>
      <c r="AV142" s="13" t="s">
        <v>19</v>
      </c>
      <c r="AW142" s="13" t="s">
        <v>36</v>
      </c>
      <c r="AX142" s="13" t="s">
        <v>88</v>
      </c>
      <c r="AY142" s="259" t="s">
        <v>221</v>
      </c>
    </row>
    <row r="143" s="2" customFormat="1" ht="62.7" customHeight="1">
      <c r="A143" s="40"/>
      <c r="B143" s="41"/>
      <c r="C143" s="229" t="s">
        <v>157</v>
      </c>
      <c r="D143" s="229" t="s">
        <v>225</v>
      </c>
      <c r="E143" s="230" t="s">
        <v>521</v>
      </c>
      <c r="F143" s="231" t="s">
        <v>522</v>
      </c>
      <c r="G143" s="232" t="s">
        <v>515</v>
      </c>
      <c r="H143" s="233">
        <v>12100</v>
      </c>
      <c r="I143" s="234"/>
      <c r="J143" s="235">
        <f>ROUND(I143*H143,2)</f>
        <v>0</v>
      </c>
      <c r="K143" s="231" t="s">
        <v>229</v>
      </c>
      <c r="L143" s="46"/>
      <c r="M143" s="236" t="s">
        <v>1</v>
      </c>
      <c r="N143" s="237" t="s">
        <v>45</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224</v>
      </c>
      <c r="AT143" s="240" t="s">
        <v>225</v>
      </c>
      <c r="AU143" s="240" t="s">
        <v>19</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523</v>
      </c>
    </row>
    <row r="144" s="2" customFormat="1">
      <c r="A144" s="40"/>
      <c r="B144" s="41"/>
      <c r="C144" s="42"/>
      <c r="D144" s="242" t="s">
        <v>232</v>
      </c>
      <c r="E144" s="42"/>
      <c r="F144" s="243" t="s">
        <v>524</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232</v>
      </c>
      <c r="AU144" s="18" t="s">
        <v>19</v>
      </c>
    </row>
    <row r="145" s="2" customFormat="1">
      <c r="A145" s="40"/>
      <c r="B145" s="41"/>
      <c r="C145" s="42"/>
      <c r="D145" s="247" t="s">
        <v>234</v>
      </c>
      <c r="E145" s="42"/>
      <c r="F145" s="248" t="s">
        <v>525</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234</v>
      </c>
      <c r="AU145" s="18" t="s">
        <v>19</v>
      </c>
    </row>
    <row r="146" s="13" customFormat="1">
      <c r="A146" s="13"/>
      <c r="B146" s="249"/>
      <c r="C146" s="250"/>
      <c r="D146" s="247" t="s">
        <v>236</v>
      </c>
      <c r="E146" s="251" t="s">
        <v>1</v>
      </c>
      <c r="F146" s="252" t="s">
        <v>526</v>
      </c>
      <c r="G146" s="250"/>
      <c r="H146" s="253">
        <v>12100</v>
      </c>
      <c r="I146" s="254"/>
      <c r="J146" s="250"/>
      <c r="K146" s="250"/>
      <c r="L146" s="255"/>
      <c r="M146" s="256"/>
      <c r="N146" s="257"/>
      <c r="O146" s="257"/>
      <c r="P146" s="257"/>
      <c r="Q146" s="257"/>
      <c r="R146" s="257"/>
      <c r="S146" s="257"/>
      <c r="T146" s="258"/>
      <c r="U146" s="13"/>
      <c r="V146" s="13"/>
      <c r="W146" s="13"/>
      <c r="X146" s="13"/>
      <c r="Y146" s="13"/>
      <c r="Z146" s="13"/>
      <c r="AA146" s="13"/>
      <c r="AB146" s="13"/>
      <c r="AC146" s="13"/>
      <c r="AD146" s="13"/>
      <c r="AE146" s="13"/>
      <c r="AT146" s="259" t="s">
        <v>236</v>
      </c>
      <c r="AU146" s="259" t="s">
        <v>19</v>
      </c>
      <c r="AV146" s="13" t="s">
        <v>19</v>
      </c>
      <c r="AW146" s="13" t="s">
        <v>36</v>
      </c>
      <c r="AX146" s="13" t="s">
        <v>88</v>
      </c>
      <c r="AY146" s="259" t="s">
        <v>221</v>
      </c>
    </row>
    <row r="147" s="2" customFormat="1" ht="55.5" customHeight="1">
      <c r="A147" s="40"/>
      <c r="B147" s="41"/>
      <c r="C147" s="229" t="s">
        <v>224</v>
      </c>
      <c r="D147" s="229" t="s">
        <v>225</v>
      </c>
      <c r="E147" s="230" t="s">
        <v>527</v>
      </c>
      <c r="F147" s="231" t="s">
        <v>528</v>
      </c>
      <c r="G147" s="232" t="s">
        <v>515</v>
      </c>
      <c r="H147" s="233">
        <v>68278</v>
      </c>
      <c r="I147" s="234"/>
      <c r="J147" s="235">
        <f>ROUND(I147*H147,2)</f>
        <v>0</v>
      </c>
      <c r="K147" s="231" t="s">
        <v>229</v>
      </c>
      <c r="L147" s="46"/>
      <c r="M147" s="236" t="s">
        <v>1</v>
      </c>
      <c r="N147" s="237" t="s">
        <v>45</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224</v>
      </c>
      <c r="AT147" s="240" t="s">
        <v>225</v>
      </c>
      <c r="AU147" s="240" t="s">
        <v>19</v>
      </c>
      <c r="AY147" s="18" t="s">
        <v>221</v>
      </c>
      <c r="BE147" s="241">
        <f>IF(N147="základní",J147,0)</f>
        <v>0</v>
      </c>
      <c r="BF147" s="241">
        <f>IF(N147="snížená",J147,0)</f>
        <v>0</v>
      </c>
      <c r="BG147" s="241">
        <f>IF(N147="zákl. přenesená",J147,0)</f>
        <v>0</v>
      </c>
      <c r="BH147" s="241">
        <f>IF(N147="sníž. přenesená",J147,0)</f>
        <v>0</v>
      </c>
      <c r="BI147" s="241">
        <f>IF(N147="nulová",J147,0)</f>
        <v>0</v>
      </c>
      <c r="BJ147" s="18" t="s">
        <v>88</v>
      </c>
      <c r="BK147" s="241">
        <f>ROUND(I147*H147,2)</f>
        <v>0</v>
      </c>
      <c r="BL147" s="18" t="s">
        <v>224</v>
      </c>
      <c r="BM147" s="240" t="s">
        <v>529</v>
      </c>
    </row>
    <row r="148" s="2" customFormat="1">
      <c r="A148" s="40"/>
      <c r="B148" s="41"/>
      <c r="C148" s="42"/>
      <c r="D148" s="242" t="s">
        <v>232</v>
      </c>
      <c r="E148" s="42"/>
      <c r="F148" s="243" t="s">
        <v>530</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232</v>
      </c>
      <c r="AU148" s="18" t="s">
        <v>19</v>
      </c>
    </row>
    <row r="149" s="2" customFormat="1">
      <c r="A149" s="40"/>
      <c r="B149" s="41"/>
      <c r="C149" s="42"/>
      <c r="D149" s="247" t="s">
        <v>312</v>
      </c>
      <c r="E149" s="42"/>
      <c r="F149" s="248" t="s">
        <v>531</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312</v>
      </c>
      <c r="AU149" s="18" t="s">
        <v>19</v>
      </c>
    </row>
    <row r="150" s="2" customFormat="1">
      <c r="A150" s="40"/>
      <c r="B150" s="41"/>
      <c r="C150" s="42"/>
      <c r="D150" s="247" t="s">
        <v>234</v>
      </c>
      <c r="E150" s="42"/>
      <c r="F150" s="248" t="s">
        <v>532</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234</v>
      </c>
      <c r="AU150" s="18" t="s">
        <v>19</v>
      </c>
    </row>
    <row r="151" s="13" customFormat="1">
      <c r="A151" s="13"/>
      <c r="B151" s="249"/>
      <c r="C151" s="250"/>
      <c r="D151" s="247" t="s">
        <v>236</v>
      </c>
      <c r="E151" s="251" t="s">
        <v>1</v>
      </c>
      <c r="F151" s="252" t="s">
        <v>533</v>
      </c>
      <c r="G151" s="250"/>
      <c r="H151" s="253">
        <v>68278</v>
      </c>
      <c r="I151" s="254"/>
      <c r="J151" s="250"/>
      <c r="K151" s="250"/>
      <c r="L151" s="255"/>
      <c r="M151" s="256"/>
      <c r="N151" s="257"/>
      <c r="O151" s="257"/>
      <c r="P151" s="257"/>
      <c r="Q151" s="257"/>
      <c r="R151" s="257"/>
      <c r="S151" s="257"/>
      <c r="T151" s="258"/>
      <c r="U151" s="13"/>
      <c r="V151" s="13"/>
      <c r="W151" s="13"/>
      <c r="X151" s="13"/>
      <c r="Y151" s="13"/>
      <c r="Z151" s="13"/>
      <c r="AA151" s="13"/>
      <c r="AB151" s="13"/>
      <c r="AC151" s="13"/>
      <c r="AD151" s="13"/>
      <c r="AE151" s="13"/>
      <c r="AT151" s="259" t="s">
        <v>236</v>
      </c>
      <c r="AU151" s="259" t="s">
        <v>19</v>
      </c>
      <c r="AV151" s="13" t="s">
        <v>19</v>
      </c>
      <c r="AW151" s="13" t="s">
        <v>36</v>
      </c>
      <c r="AX151" s="13" t="s">
        <v>88</v>
      </c>
      <c r="AY151" s="259" t="s">
        <v>221</v>
      </c>
    </row>
    <row r="152" s="2" customFormat="1" ht="21.75" customHeight="1">
      <c r="A152" s="40"/>
      <c r="B152" s="41"/>
      <c r="C152" s="284" t="s">
        <v>220</v>
      </c>
      <c r="D152" s="284" t="s">
        <v>330</v>
      </c>
      <c r="E152" s="285" t="s">
        <v>534</v>
      </c>
      <c r="F152" s="286" t="s">
        <v>535</v>
      </c>
      <c r="G152" s="287" t="s">
        <v>515</v>
      </c>
      <c r="H152" s="288">
        <v>75646</v>
      </c>
      <c r="I152" s="289"/>
      <c r="J152" s="290">
        <f>ROUND(I152*H152,2)</f>
        <v>0</v>
      </c>
      <c r="K152" s="286" t="s">
        <v>1</v>
      </c>
      <c r="L152" s="291"/>
      <c r="M152" s="292" t="s">
        <v>1</v>
      </c>
      <c r="N152" s="293" t="s">
        <v>45</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267</v>
      </c>
      <c r="AT152" s="240" t="s">
        <v>330</v>
      </c>
      <c r="AU152" s="240" t="s">
        <v>19</v>
      </c>
      <c r="AY152" s="18" t="s">
        <v>221</v>
      </c>
      <c r="BE152" s="241">
        <f>IF(N152="základní",J152,0)</f>
        <v>0</v>
      </c>
      <c r="BF152" s="241">
        <f>IF(N152="snížená",J152,0)</f>
        <v>0</v>
      </c>
      <c r="BG152" s="241">
        <f>IF(N152="zákl. přenesená",J152,0)</f>
        <v>0</v>
      </c>
      <c r="BH152" s="241">
        <f>IF(N152="sníž. přenesená",J152,0)</f>
        <v>0</v>
      </c>
      <c r="BI152" s="241">
        <f>IF(N152="nulová",J152,0)</f>
        <v>0</v>
      </c>
      <c r="BJ152" s="18" t="s">
        <v>88</v>
      </c>
      <c r="BK152" s="241">
        <f>ROUND(I152*H152,2)</f>
        <v>0</v>
      </c>
      <c r="BL152" s="18" t="s">
        <v>224</v>
      </c>
      <c r="BM152" s="240" t="s">
        <v>536</v>
      </c>
    </row>
    <row r="153" s="2" customFormat="1">
      <c r="A153" s="40"/>
      <c r="B153" s="41"/>
      <c r="C153" s="42"/>
      <c r="D153" s="247" t="s">
        <v>234</v>
      </c>
      <c r="E153" s="42"/>
      <c r="F153" s="248" t="s">
        <v>537</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234</v>
      </c>
      <c r="AU153" s="18" t="s">
        <v>19</v>
      </c>
    </row>
    <row r="154" s="13" customFormat="1">
      <c r="A154" s="13"/>
      <c r="B154" s="249"/>
      <c r="C154" s="250"/>
      <c r="D154" s="247" t="s">
        <v>236</v>
      </c>
      <c r="E154" s="251" t="s">
        <v>1</v>
      </c>
      <c r="F154" s="252" t="s">
        <v>538</v>
      </c>
      <c r="G154" s="250"/>
      <c r="H154" s="253">
        <v>75646</v>
      </c>
      <c r="I154" s="254"/>
      <c r="J154" s="250"/>
      <c r="K154" s="250"/>
      <c r="L154" s="255"/>
      <c r="M154" s="256"/>
      <c r="N154" s="257"/>
      <c r="O154" s="257"/>
      <c r="P154" s="257"/>
      <c r="Q154" s="257"/>
      <c r="R154" s="257"/>
      <c r="S154" s="257"/>
      <c r="T154" s="258"/>
      <c r="U154" s="13"/>
      <c r="V154" s="13"/>
      <c r="W154" s="13"/>
      <c r="X154" s="13"/>
      <c r="Y154" s="13"/>
      <c r="Z154" s="13"/>
      <c r="AA154" s="13"/>
      <c r="AB154" s="13"/>
      <c r="AC154" s="13"/>
      <c r="AD154" s="13"/>
      <c r="AE154" s="13"/>
      <c r="AT154" s="259" t="s">
        <v>236</v>
      </c>
      <c r="AU154" s="259" t="s">
        <v>19</v>
      </c>
      <c r="AV154" s="13" t="s">
        <v>19</v>
      </c>
      <c r="AW154" s="13" t="s">
        <v>36</v>
      </c>
      <c r="AX154" s="13" t="s">
        <v>88</v>
      </c>
      <c r="AY154" s="259" t="s">
        <v>221</v>
      </c>
    </row>
    <row r="155" s="2" customFormat="1" ht="37.8" customHeight="1">
      <c r="A155" s="40"/>
      <c r="B155" s="41"/>
      <c r="C155" s="229" t="s">
        <v>257</v>
      </c>
      <c r="D155" s="229" t="s">
        <v>225</v>
      </c>
      <c r="E155" s="230" t="s">
        <v>539</v>
      </c>
      <c r="F155" s="231" t="s">
        <v>540</v>
      </c>
      <c r="G155" s="232" t="s">
        <v>515</v>
      </c>
      <c r="H155" s="233">
        <v>7348</v>
      </c>
      <c r="I155" s="234"/>
      <c r="J155" s="235">
        <f>ROUND(I155*H155,2)</f>
        <v>0</v>
      </c>
      <c r="K155" s="231" t="s">
        <v>229</v>
      </c>
      <c r="L155" s="46"/>
      <c r="M155" s="236" t="s">
        <v>1</v>
      </c>
      <c r="N155" s="237" t="s">
        <v>45</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224</v>
      </c>
      <c r="AT155" s="240" t="s">
        <v>225</v>
      </c>
      <c r="AU155" s="240" t="s">
        <v>19</v>
      </c>
      <c r="AY155" s="18" t="s">
        <v>221</v>
      </c>
      <c r="BE155" s="241">
        <f>IF(N155="základní",J155,0)</f>
        <v>0</v>
      </c>
      <c r="BF155" s="241">
        <f>IF(N155="snížená",J155,0)</f>
        <v>0</v>
      </c>
      <c r="BG155" s="241">
        <f>IF(N155="zákl. přenesená",J155,0)</f>
        <v>0</v>
      </c>
      <c r="BH155" s="241">
        <f>IF(N155="sníž. přenesená",J155,0)</f>
        <v>0</v>
      </c>
      <c r="BI155" s="241">
        <f>IF(N155="nulová",J155,0)</f>
        <v>0</v>
      </c>
      <c r="BJ155" s="18" t="s">
        <v>88</v>
      </c>
      <c r="BK155" s="241">
        <f>ROUND(I155*H155,2)</f>
        <v>0</v>
      </c>
      <c r="BL155" s="18" t="s">
        <v>224</v>
      </c>
      <c r="BM155" s="240" t="s">
        <v>541</v>
      </c>
    </row>
    <row r="156" s="2" customFormat="1">
      <c r="A156" s="40"/>
      <c r="B156" s="41"/>
      <c r="C156" s="42"/>
      <c r="D156" s="242" t="s">
        <v>232</v>
      </c>
      <c r="E156" s="42"/>
      <c r="F156" s="243" t="s">
        <v>542</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232</v>
      </c>
      <c r="AU156" s="18" t="s">
        <v>19</v>
      </c>
    </row>
    <row r="157" s="2" customFormat="1">
      <c r="A157" s="40"/>
      <c r="B157" s="41"/>
      <c r="C157" s="42"/>
      <c r="D157" s="247" t="s">
        <v>312</v>
      </c>
      <c r="E157" s="42"/>
      <c r="F157" s="248" t="s">
        <v>543</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312</v>
      </c>
      <c r="AU157" s="18" t="s">
        <v>19</v>
      </c>
    </row>
    <row r="158" s="2" customFormat="1">
      <c r="A158" s="40"/>
      <c r="B158" s="41"/>
      <c r="C158" s="42"/>
      <c r="D158" s="247" t="s">
        <v>234</v>
      </c>
      <c r="E158" s="42"/>
      <c r="F158" s="248" t="s">
        <v>544</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234</v>
      </c>
      <c r="AU158" s="18" t="s">
        <v>19</v>
      </c>
    </row>
    <row r="159" s="13" customFormat="1">
      <c r="A159" s="13"/>
      <c r="B159" s="249"/>
      <c r="C159" s="250"/>
      <c r="D159" s="247" t="s">
        <v>236</v>
      </c>
      <c r="E159" s="251" t="s">
        <v>1</v>
      </c>
      <c r="F159" s="252" t="s">
        <v>545</v>
      </c>
      <c r="G159" s="250"/>
      <c r="H159" s="253">
        <v>7348</v>
      </c>
      <c r="I159" s="254"/>
      <c r="J159" s="250"/>
      <c r="K159" s="250"/>
      <c r="L159" s="255"/>
      <c r="M159" s="256"/>
      <c r="N159" s="257"/>
      <c r="O159" s="257"/>
      <c r="P159" s="257"/>
      <c r="Q159" s="257"/>
      <c r="R159" s="257"/>
      <c r="S159" s="257"/>
      <c r="T159" s="258"/>
      <c r="U159" s="13"/>
      <c r="V159" s="13"/>
      <c r="W159" s="13"/>
      <c r="X159" s="13"/>
      <c r="Y159" s="13"/>
      <c r="Z159" s="13"/>
      <c r="AA159" s="13"/>
      <c r="AB159" s="13"/>
      <c r="AC159" s="13"/>
      <c r="AD159" s="13"/>
      <c r="AE159" s="13"/>
      <c r="AT159" s="259" t="s">
        <v>236</v>
      </c>
      <c r="AU159" s="259" t="s">
        <v>19</v>
      </c>
      <c r="AV159" s="13" t="s">
        <v>19</v>
      </c>
      <c r="AW159" s="13" t="s">
        <v>36</v>
      </c>
      <c r="AX159" s="13" t="s">
        <v>88</v>
      </c>
      <c r="AY159" s="259" t="s">
        <v>221</v>
      </c>
    </row>
    <row r="160" s="2" customFormat="1" ht="37.8" customHeight="1">
      <c r="A160" s="40"/>
      <c r="B160" s="41"/>
      <c r="C160" s="229" t="s">
        <v>262</v>
      </c>
      <c r="D160" s="229" t="s">
        <v>225</v>
      </c>
      <c r="E160" s="230" t="s">
        <v>546</v>
      </c>
      <c r="F160" s="231" t="s">
        <v>547</v>
      </c>
      <c r="G160" s="232" t="s">
        <v>515</v>
      </c>
      <c r="H160" s="233">
        <v>2816</v>
      </c>
      <c r="I160" s="234"/>
      <c r="J160" s="235">
        <f>ROUND(I160*H160,2)</f>
        <v>0</v>
      </c>
      <c r="K160" s="231" t="s">
        <v>229</v>
      </c>
      <c r="L160" s="46"/>
      <c r="M160" s="236" t="s">
        <v>1</v>
      </c>
      <c r="N160" s="237" t="s">
        <v>45</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224</v>
      </c>
      <c r="AT160" s="240" t="s">
        <v>225</v>
      </c>
      <c r="AU160" s="240" t="s">
        <v>19</v>
      </c>
      <c r="AY160" s="18" t="s">
        <v>221</v>
      </c>
      <c r="BE160" s="241">
        <f>IF(N160="základní",J160,0)</f>
        <v>0</v>
      </c>
      <c r="BF160" s="241">
        <f>IF(N160="snížená",J160,0)</f>
        <v>0</v>
      </c>
      <c r="BG160" s="241">
        <f>IF(N160="zákl. přenesená",J160,0)</f>
        <v>0</v>
      </c>
      <c r="BH160" s="241">
        <f>IF(N160="sníž. přenesená",J160,0)</f>
        <v>0</v>
      </c>
      <c r="BI160" s="241">
        <f>IF(N160="nulová",J160,0)</f>
        <v>0</v>
      </c>
      <c r="BJ160" s="18" t="s">
        <v>88</v>
      </c>
      <c r="BK160" s="241">
        <f>ROUND(I160*H160,2)</f>
        <v>0</v>
      </c>
      <c r="BL160" s="18" t="s">
        <v>224</v>
      </c>
      <c r="BM160" s="240" t="s">
        <v>548</v>
      </c>
    </row>
    <row r="161" s="2" customFormat="1">
      <c r="A161" s="40"/>
      <c r="B161" s="41"/>
      <c r="C161" s="42"/>
      <c r="D161" s="242" t="s">
        <v>232</v>
      </c>
      <c r="E161" s="42"/>
      <c r="F161" s="243" t="s">
        <v>549</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232</v>
      </c>
      <c r="AU161" s="18" t="s">
        <v>19</v>
      </c>
    </row>
    <row r="162" s="2" customFormat="1">
      <c r="A162" s="40"/>
      <c r="B162" s="41"/>
      <c r="C162" s="42"/>
      <c r="D162" s="247" t="s">
        <v>312</v>
      </c>
      <c r="E162" s="42"/>
      <c r="F162" s="248" t="s">
        <v>543</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312</v>
      </c>
      <c r="AU162" s="18" t="s">
        <v>19</v>
      </c>
    </row>
    <row r="163" s="2" customFormat="1">
      <c r="A163" s="40"/>
      <c r="B163" s="41"/>
      <c r="C163" s="42"/>
      <c r="D163" s="247" t="s">
        <v>234</v>
      </c>
      <c r="E163" s="42"/>
      <c r="F163" s="248" t="s">
        <v>550</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234</v>
      </c>
      <c r="AU163" s="18" t="s">
        <v>19</v>
      </c>
    </row>
    <row r="164" s="13" customFormat="1">
      <c r="A164" s="13"/>
      <c r="B164" s="249"/>
      <c r="C164" s="250"/>
      <c r="D164" s="247" t="s">
        <v>236</v>
      </c>
      <c r="E164" s="251" t="s">
        <v>1</v>
      </c>
      <c r="F164" s="252" t="s">
        <v>551</v>
      </c>
      <c r="G164" s="250"/>
      <c r="H164" s="253">
        <v>2816</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236</v>
      </c>
      <c r="AU164" s="259" t="s">
        <v>19</v>
      </c>
      <c r="AV164" s="13" t="s">
        <v>19</v>
      </c>
      <c r="AW164" s="13" t="s">
        <v>36</v>
      </c>
      <c r="AX164" s="13" t="s">
        <v>88</v>
      </c>
      <c r="AY164" s="259" t="s">
        <v>221</v>
      </c>
    </row>
    <row r="165" s="2" customFormat="1" ht="55.5" customHeight="1">
      <c r="A165" s="40"/>
      <c r="B165" s="41"/>
      <c r="C165" s="229" t="s">
        <v>267</v>
      </c>
      <c r="D165" s="229" t="s">
        <v>225</v>
      </c>
      <c r="E165" s="230" t="s">
        <v>552</v>
      </c>
      <c r="F165" s="231" t="s">
        <v>553</v>
      </c>
      <c r="G165" s="232" t="s">
        <v>515</v>
      </c>
      <c r="H165" s="233">
        <v>48070</v>
      </c>
      <c r="I165" s="234"/>
      <c r="J165" s="235">
        <f>ROUND(I165*H165,2)</f>
        <v>0</v>
      </c>
      <c r="K165" s="231" t="s">
        <v>229</v>
      </c>
      <c r="L165" s="46"/>
      <c r="M165" s="236" t="s">
        <v>1</v>
      </c>
      <c r="N165" s="237" t="s">
        <v>45</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224</v>
      </c>
      <c r="AT165" s="240" t="s">
        <v>225</v>
      </c>
      <c r="AU165" s="240" t="s">
        <v>19</v>
      </c>
      <c r="AY165" s="18" t="s">
        <v>221</v>
      </c>
      <c r="BE165" s="241">
        <f>IF(N165="základní",J165,0)</f>
        <v>0</v>
      </c>
      <c r="BF165" s="241">
        <f>IF(N165="snížená",J165,0)</f>
        <v>0</v>
      </c>
      <c r="BG165" s="241">
        <f>IF(N165="zákl. přenesená",J165,0)</f>
        <v>0</v>
      </c>
      <c r="BH165" s="241">
        <f>IF(N165="sníž. přenesená",J165,0)</f>
        <v>0</v>
      </c>
      <c r="BI165" s="241">
        <f>IF(N165="nulová",J165,0)</f>
        <v>0</v>
      </c>
      <c r="BJ165" s="18" t="s">
        <v>88</v>
      </c>
      <c r="BK165" s="241">
        <f>ROUND(I165*H165,2)</f>
        <v>0</v>
      </c>
      <c r="BL165" s="18" t="s">
        <v>224</v>
      </c>
      <c r="BM165" s="240" t="s">
        <v>554</v>
      </c>
    </row>
    <row r="166" s="2" customFormat="1">
      <c r="A166" s="40"/>
      <c r="B166" s="41"/>
      <c r="C166" s="42"/>
      <c r="D166" s="242" t="s">
        <v>232</v>
      </c>
      <c r="E166" s="42"/>
      <c r="F166" s="243" t="s">
        <v>555</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232</v>
      </c>
      <c r="AU166" s="18" t="s">
        <v>19</v>
      </c>
    </row>
    <row r="167" s="2" customFormat="1">
      <c r="A167" s="40"/>
      <c r="B167" s="41"/>
      <c r="C167" s="42"/>
      <c r="D167" s="247" t="s">
        <v>312</v>
      </c>
      <c r="E167" s="42"/>
      <c r="F167" s="248" t="s">
        <v>556</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312</v>
      </c>
      <c r="AU167" s="18" t="s">
        <v>19</v>
      </c>
    </row>
    <row r="168" s="2" customFormat="1">
      <c r="A168" s="40"/>
      <c r="B168" s="41"/>
      <c r="C168" s="42"/>
      <c r="D168" s="247" t="s">
        <v>234</v>
      </c>
      <c r="E168" s="42"/>
      <c r="F168" s="248" t="s">
        <v>557</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234</v>
      </c>
      <c r="AU168" s="18" t="s">
        <v>19</v>
      </c>
    </row>
    <row r="169" s="13" customFormat="1">
      <c r="A169" s="13"/>
      <c r="B169" s="249"/>
      <c r="C169" s="250"/>
      <c r="D169" s="247" t="s">
        <v>236</v>
      </c>
      <c r="E169" s="251" t="s">
        <v>1</v>
      </c>
      <c r="F169" s="252" t="s">
        <v>558</v>
      </c>
      <c r="G169" s="250"/>
      <c r="H169" s="253">
        <v>57870</v>
      </c>
      <c r="I169" s="254"/>
      <c r="J169" s="250"/>
      <c r="K169" s="250"/>
      <c r="L169" s="255"/>
      <c r="M169" s="256"/>
      <c r="N169" s="257"/>
      <c r="O169" s="257"/>
      <c r="P169" s="257"/>
      <c r="Q169" s="257"/>
      <c r="R169" s="257"/>
      <c r="S169" s="257"/>
      <c r="T169" s="258"/>
      <c r="U169" s="13"/>
      <c r="V169" s="13"/>
      <c r="W169" s="13"/>
      <c r="X169" s="13"/>
      <c r="Y169" s="13"/>
      <c r="Z169" s="13"/>
      <c r="AA169" s="13"/>
      <c r="AB169" s="13"/>
      <c r="AC169" s="13"/>
      <c r="AD169" s="13"/>
      <c r="AE169" s="13"/>
      <c r="AT169" s="259" t="s">
        <v>236</v>
      </c>
      <c r="AU169" s="259" t="s">
        <v>19</v>
      </c>
      <c r="AV169" s="13" t="s">
        <v>19</v>
      </c>
      <c r="AW169" s="13" t="s">
        <v>36</v>
      </c>
      <c r="AX169" s="13" t="s">
        <v>80</v>
      </c>
      <c r="AY169" s="259" t="s">
        <v>221</v>
      </c>
    </row>
    <row r="170" s="13" customFormat="1">
      <c r="A170" s="13"/>
      <c r="B170" s="249"/>
      <c r="C170" s="250"/>
      <c r="D170" s="247" t="s">
        <v>236</v>
      </c>
      <c r="E170" s="251" t="s">
        <v>1</v>
      </c>
      <c r="F170" s="252" t="s">
        <v>559</v>
      </c>
      <c r="G170" s="250"/>
      <c r="H170" s="253">
        <v>-9800</v>
      </c>
      <c r="I170" s="254"/>
      <c r="J170" s="250"/>
      <c r="K170" s="250"/>
      <c r="L170" s="255"/>
      <c r="M170" s="256"/>
      <c r="N170" s="257"/>
      <c r="O170" s="257"/>
      <c r="P170" s="257"/>
      <c r="Q170" s="257"/>
      <c r="R170" s="257"/>
      <c r="S170" s="257"/>
      <c r="T170" s="258"/>
      <c r="U170" s="13"/>
      <c r="V170" s="13"/>
      <c r="W170" s="13"/>
      <c r="X170" s="13"/>
      <c r="Y170" s="13"/>
      <c r="Z170" s="13"/>
      <c r="AA170" s="13"/>
      <c r="AB170" s="13"/>
      <c r="AC170" s="13"/>
      <c r="AD170" s="13"/>
      <c r="AE170" s="13"/>
      <c r="AT170" s="259" t="s">
        <v>236</v>
      </c>
      <c r="AU170" s="259" t="s">
        <v>19</v>
      </c>
      <c r="AV170" s="13" t="s">
        <v>19</v>
      </c>
      <c r="AW170" s="13" t="s">
        <v>36</v>
      </c>
      <c r="AX170" s="13" t="s">
        <v>80</v>
      </c>
      <c r="AY170" s="259" t="s">
        <v>221</v>
      </c>
    </row>
    <row r="171" s="15" customFormat="1">
      <c r="A171" s="15"/>
      <c r="B171" s="270"/>
      <c r="C171" s="271"/>
      <c r="D171" s="247" t="s">
        <v>236</v>
      </c>
      <c r="E171" s="272" t="s">
        <v>1</v>
      </c>
      <c r="F171" s="273" t="s">
        <v>356</v>
      </c>
      <c r="G171" s="271"/>
      <c r="H171" s="274">
        <v>48070</v>
      </c>
      <c r="I171" s="275"/>
      <c r="J171" s="271"/>
      <c r="K171" s="271"/>
      <c r="L171" s="276"/>
      <c r="M171" s="277"/>
      <c r="N171" s="278"/>
      <c r="O171" s="278"/>
      <c r="P171" s="278"/>
      <c r="Q171" s="278"/>
      <c r="R171" s="278"/>
      <c r="S171" s="278"/>
      <c r="T171" s="279"/>
      <c r="U171" s="15"/>
      <c r="V171" s="15"/>
      <c r="W171" s="15"/>
      <c r="X171" s="15"/>
      <c r="Y171" s="15"/>
      <c r="Z171" s="15"/>
      <c r="AA171" s="15"/>
      <c r="AB171" s="15"/>
      <c r="AC171" s="15"/>
      <c r="AD171" s="15"/>
      <c r="AE171" s="15"/>
      <c r="AT171" s="280" t="s">
        <v>236</v>
      </c>
      <c r="AU171" s="280" t="s">
        <v>19</v>
      </c>
      <c r="AV171" s="15" t="s">
        <v>224</v>
      </c>
      <c r="AW171" s="15" t="s">
        <v>36</v>
      </c>
      <c r="AX171" s="15" t="s">
        <v>88</v>
      </c>
      <c r="AY171" s="280" t="s">
        <v>221</v>
      </c>
    </row>
    <row r="172" s="2" customFormat="1" ht="16.5" customHeight="1">
      <c r="A172" s="40"/>
      <c r="B172" s="41"/>
      <c r="C172" s="229" t="s">
        <v>272</v>
      </c>
      <c r="D172" s="229" t="s">
        <v>225</v>
      </c>
      <c r="E172" s="230" t="s">
        <v>560</v>
      </c>
      <c r="F172" s="231" t="s">
        <v>561</v>
      </c>
      <c r="G172" s="232" t="s">
        <v>515</v>
      </c>
      <c r="H172" s="233">
        <v>21435</v>
      </c>
      <c r="I172" s="234"/>
      <c r="J172" s="235">
        <f>ROUND(I172*H172,2)</f>
        <v>0</v>
      </c>
      <c r="K172" s="231" t="s">
        <v>229</v>
      </c>
      <c r="L172" s="46"/>
      <c r="M172" s="236" t="s">
        <v>1</v>
      </c>
      <c r="N172" s="237" t="s">
        <v>45</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224</v>
      </c>
      <c r="AT172" s="240" t="s">
        <v>225</v>
      </c>
      <c r="AU172" s="240" t="s">
        <v>19</v>
      </c>
      <c r="AY172" s="18" t="s">
        <v>221</v>
      </c>
      <c r="BE172" s="241">
        <f>IF(N172="základní",J172,0)</f>
        <v>0</v>
      </c>
      <c r="BF172" s="241">
        <f>IF(N172="snížená",J172,0)</f>
        <v>0</v>
      </c>
      <c r="BG172" s="241">
        <f>IF(N172="zákl. přenesená",J172,0)</f>
        <v>0</v>
      </c>
      <c r="BH172" s="241">
        <f>IF(N172="sníž. přenesená",J172,0)</f>
        <v>0</v>
      </c>
      <c r="BI172" s="241">
        <f>IF(N172="nulová",J172,0)</f>
        <v>0</v>
      </c>
      <c r="BJ172" s="18" t="s">
        <v>88</v>
      </c>
      <c r="BK172" s="241">
        <f>ROUND(I172*H172,2)</f>
        <v>0</v>
      </c>
      <c r="BL172" s="18" t="s">
        <v>224</v>
      </c>
      <c r="BM172" s="240" t="s">
        <v>562</v>
      </c>
    </row>
    <row r="173" s="2" customFormat="1">
      <c r="A173" s="40"/>
      <c r="B173" s="41"/>
      <c r="C173" s="42"/>
      <c r="D173" s="242" t="s">
        <v>232</v>
      </c>
      <c r="E173" s="42"/>
      <c r="F173" s="243" t="s">
        <v>563</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232</v>
      </c>
      <c r="AU173" s="18" t="s">
        <v>19</v>
      </c>
    </row>
    <row r="174" s="2" customFormat="1">
      <c r="A174" s="40"/>
      <c r="B174" s="41"/>
      <c r="C174" s="42"/>
      <c r="D174" s="247" t="s">
        <v>312</v>
      </c>
      <c r="E174" s="42"/>
      <c r="F174" s="248" t="s">
        <v>564</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312</v>
      </c>
      <c r="AU174" s="18" t="s">
        <v>19</v>
      </c>
    </row>
    <row r="175" s="2" customFormat="1">
      <c r="A175" s="40"/>
      <c r="B175" s="41"/>
      <c r="C175" s="42"/>
      <c r="D175" s="247" t="s">
        <v>234</v>
      </c>
      <c r="E175" s="42"/>
      <c r="F175" s="248" t="s">
        <v>565</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234</v>
      </c>
      <c r="AU175" s="18" t="s">
        <v>19</v>
      </c>
    </row>
    <row r="176" s="13" customFormat="1">
      <c r="A176" s="13"/>
      <c r="B176" s="249"/>
      <c r="C176" s="250"/>
      <c r="D176" s="247" t="s">
        <v>236</v>
      </c>
      <c r="E176" s="251" t="s">
        <v>1</v>
      </c>
      <c r="F176" s="252" t="s">
        <v>566</v>
      </c>
      <c r="G176" s="250"/>
      <c r="H176" s="253">
        <v>28935</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236</v>
      </c>
      <c r="AU176" s="259" t="s">
        <v>19</v>
      </c>
      <c r="AV176" s="13" t="s">
        <v>19</v>
      </c>
      <c r="AW176" s="13" t="s">
        <v>36</v>
      </c>
      <c r="AX176" s="13" t="s">
        <v>80</v>
      </c>
      <c r="AY176" s="259" t="s">
        <v>221</v>
      </c>
    </row>
    <row r="177" s="13" customFormat="1">
      <c r="A177" s="13"/>
      <c r="B177" s="249"/>
      <c r="C177" s="250"/>
      <c r="D177" s="247" t="s">
        <v>236</v>
      </c>
      <c r="E177" s="251" t="s">
        <v>1</v>
      </c>
      <c r="F177" s="252" t="s">
        <v>567</v>
      </c>
      <c r="G177" s="250"/>
      <c r="H177" s="253">
        <v>-7500</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236</v>
      </c>
      <c r="AU177" s="259" t="s">
        <v>19</v>
      </c>
      <c r="AV177" s="13" t="s">
        <v>19</v>
      </c>
      <c r="AW177" s="13" t="s">
        <v>36</v>
      </c>
      <c r="AX177" s="13" t="s">
        <v>80</v>
      </c>
      <c r="AY177" s="259" t="s">
        <v>221</v>
      </c>
    </row>
    <row r="178" s="15" customFormat="1">
      <c r="A178" s="15"/>
      <c r="B178" s="270"/>
      <c r="C178" s="271"/>
      <c r="D178" s="247" t="s">
        <v>236</v>
      </c>
      <c r="E178" s="272" t="s">
        <v>1</v>
      </c>
      <c r="F178" s="273" t="s">
        <v>356</v>
      </c>
      <c r="G178" s="271"/>
      <c r="H178" s="274">
        <v>21435</v>
      </c>
      <c r="I178" s="275"/>
      <c r="J178" s="271"/>
      <c r="K178" s="271"/>
      <c r="L178" s="276"/>
      <c r="M178" s="277"/>
      <c r="N178" s="278"/>
      <c r="O178" s="278"/>
      <c r="P178" s="278"/>
      <c r="Q178" s="278"/>
      <c r="R178" s="278"/>
      <c r="S178" s="278"/>
      <c r="T178" s="279"/>
      <c r="U178" s="15"/>
      <c r="V178" s="15"/>
      <c r="W178" s="15"/>
      <c r="X178" s="15"/>
      <c r="Y178" s="15"/>
      <c r="Z178" s="15"/>
      <c r="AA178" s="15"/>
      <c r="AB178" s="15"/>
      <c r="AC178" s="15"/>
      <c r="AD178" s="15"/>
      <c r="AE178" s="15"/>
      <c r="AT178" s="280" t="s">
        <v>236</v>
      </c>
      <c r="AU178" s="280" t="s">
        <v>19</v>
      </c>
      <c r="AV178" s="15" t="s">
        <v>224</v>
      </c>
      <c r="AW178" s="15" t="s">
        <v>36</v>
      </c>
      <c r="AX178" s="15" t="s">
        <v>88</v>
      </c>
      <c r="AY178" s="280" t="s">
        <v>221</v>
      </c>
    </row>
    <row r="179" s="2" customFormat="1" ht="37.8" customHeight="1">
      <c r="A179" s="40"/>
      <c r="B179" s="41"/>
      <c r="C179" s="229" t="s">
        <v>277</v>
      </c>
      <c r="D179" s="229" t="s">
        <v>225</v>
      </c>
      <c r="E179" s="230" t="s">
        <v>568</v>
      </c>
      <c r="F179" s="231" t="s">
        <v>569</v>
      </c>
      <c r="G179" s="232" t="s">
        <v>515</v>
      </c>
      <c r="H179" s="233">
        <v>28935</v>
      </c>
      <c r="I179" s="234"/>
      <c r="J179" s="235">
        <f>ROUND(I179*H179,2)</f>
        <v>0</v>
      </c>
      <c r="K179" s="231" t="s">
        <v>229</v>
      </c>
      <c r="L179" s="46"/>
      <c r="M179" s="236" t="s">
        <v>1</v>
      </c>
      <c r="N179" s="237" t="s">
        <v>45</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224</v>
      </c>
      <c r="AT179" s="240" t="s">
        <v>225</v>
      </c>
      <c r="AU179" s="240" t="s">
        <v>19</v>
      </c>
      <c r="AY179" s="18" t="s">
        <v>221</v>
      </c>
      <c r="BE179" s="241">
        <f>IF(N179="základní",J179,0)</f>
        <v>0</v>
      </c>
      <c r="BF179" s="241">
        <f>IF(N179="snížená",J179,0)</f>
        <v>0</v>
      </c>
      <c r="BG179" s="241">
        <f>IF(N179="zákl. přenesená",J179,0)</f>
        <v>0</v>
      </c>
      <c r="BH179" s="241">
        <f>IF(N179="sníž. přenesená",J179,0)</f>
        <v>0</v>
      </c>
      <c r="BI179" s="241">
        <f>IF(N179="nulová",J179,0)</f>
        <v>0</v>
      </c>
      <c r="BJ179" s="18" t="s">
        <v>88</v>
      </c>
      <c r="BK179" s="241">
        <f>ROUND(I179*H179,2)</f>
        <v>0</v>
      </c>
      <c r="BL179" s="18" t="s">
        <v>224</v>
      </c>
      <c r="BM179" s="240" t="s">
        <v>570</v>
      </c>
    </row>
    <row r="180" s="2" customFormat="1">
      <c r="A180" s="40"/>
      <c r="B180" s="41"/>
      <c r="C180" s="42"/>
      <c r="D180" s="242" t="s">
        <v>232</v>
      </c>
      <c r="E180" s="42"/>
      <c r="F180" s="243" t="s">
        <v>571</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232</v>
      </c>
      <c r="AU180" s="18" t="s">
        <v>19</v>
      </c>
    </row>
    <row r="181" s="2" customFormat="1">
      <c r="A181" s="40"/>
      <c r="B181" s="41"/>
      <c r="C181" s="42"/>
      <c r="D181" s="247" t="s">
        <v>312</v>
      </c>
      <c r="E181" s="42"/>
      <c r="F181" s="248" t="s">
        <v>572</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312</v>
      </c>
      <c r="AU181" s="18" t="s">
        <v>19</v>
      </c>
    </row>
    <row r="182" s="2" customFormat="1">
      <c r="A182" s="40"/>
      <c r="B182" s="41"/>
      <c r="C182" s="42"/>
      <c r="D182" s="247" t="s">
        <v>234</v>
      </c>
      <c r="E182" s="42"/>
      <c r="F182" s="248" t="s">
        <v>573</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234</v>
      </c>
      <c r="AU182" s="18" t="s">
        <v>19</v>
      </c>
    </row>
    <row r="183" s="13" customFormat="1">
      <c r="A183" s="13"/>
      <c r="B183" s="249"/>
      <c r="C183" s="250"/>
      <c r="D183" s="247" t="s">
        <v>236</v>
      </c>
      <c r="E183" s="251" t="s">
        <v>1</v>
      </c>
      <c r="F183" s="252" t="s">
        <v>574</v>
      </c>
      <c r="G183" s="250"/>
      <c r="H183" s="253">
        <v>28935</v>
      </c>
      <c r="I183" s="254"/>
      <c r="J183" s="250"/>
      <c r="K183" s="250"/>
      <c r="L183" s="255"/>
      <c r="M183" s="256"/>
      <c r="N183" s="257"/>
      <c r="O183" s="257"/>
      <c r="P183" s="257"/>
      <c r="Q183" s="257"/>
      <c r="R183" s="257"/>
      <c r="S183" s="257"/>
      <c r="T183" s="258"/>
      <c r="U183" s="13"/>
      <c r="V183" s="13"/>
      <c r="W183" s="13"/>
      <c r="X183" s="13"/>
      <c r="Y183" s="13"/>
      <c r="Z183" s="13"/>
      <c r="AA183" s="13"/>
      <c r="AB183" s="13"/>
      <c r="AC183" s="13"/>
      <c r="AD183" s="13"/>
      <c r="AE183" s="13"/>
      <c r="AT183" s="259" t="s">
        <v>236</v>
      </c>
      <c r="AU183" s="259" t="s">
        <v>19</v>
      </c>
      <c r="AV183" s="13" t="s">
        <v>19</v>
      </c>
      <c r="AW183" s="13" t="s">
        <v>36</v>
      </c>
      <c r="AX183" s="13" t="s">
        <v>80</v>
      </c>
      <c r="AY183" s="259" t="s">
        <v>221</v>
      </c>
    </row>
    <row r="184" s="15" customFormat="1">
      <c r="A184" s="15"/>
      <c r="B184" s="270"/>
      <c r="C184" s="271"/>
      <c r="D184" s="247" t="s">
        <v>236</v>
      </c>
      <c r="E184" s="272" t="s">
        <v>1</v>
      </c>
      <c r="F184" s="273" t="s">
        <v>356</v>
      </c>
      <c r="G184" s="271"/>
      <c r="H184" s="274">
        <v>28935</v>
      </c>
      <c r="I184" s="275"/>
      <c r="J184" s="271"/>
      <c r="K184" s="271"/>
      <c r="L184" s="276"/>
      <c r="M184" s="277"/>
      <c r="N184" s="278"/>
      <c r="O184" s="278"/>
      <c r="P184" s="278"/>
      <c r="Q184" s="278"/>
      <c r="R184" s="278"/>
      <c r="S184" s="278"/>
      <c r="T184" s="279"/>
      <c r="U184" s="15"/>
      <c r="V184" s="15"/>
      <c r="W184" s="15"/>
      <c r="X184" s="15"/>
      <c r="Y184" s="15"/>
      <c r="Z184" s="15"/>
      <c r="AA184" s="15"/>
      <c r="AB184" s="15"/>
      <c r="AC184" s="15"/>
      <c r="AD184" s="15"/>
      <c r="AE184" s="15"/>
      <c r="AT184" s="280" t="s">
        <v>236</v>
      </c>
      <c r="AU184" s="280" t="s">
        <v>19</v>
      </c>
      <c r="AV184" s="15" t="s">
        <v>224</v>
      </c>
      <c r="AW184" s="15" t="s">
        <v>36</v>
      </c>
      <c r="AX184" s="15" t="s">
        <v>88</v>
      </c>
      <c r="AY184" s="280" t="s">
        <v>221</v>
      </c>
    </row>
    <row r="185" s="2" customFormat="1" ht="24.15" customHeight="1">
      <c r="A185" s="40"/>
      <c r="B185" s="41"/>
      <c r="C185" s="229" t="s">
        <v>283</v>
      </c>
      <c r="D185" s="229" t="s">
        <v>225</v>
      </c>
      <c r="E185" s="230" t="s">
        <v>575</v>
      </c>
      <c r="F185" s="231" t="s">
        <v>576</v>
      </c>
      <c r="G185" s="232" t="s">
        <v>507</v>
      </c>
      <c r="H185" s="233">
        <v>18973</v>
      </c>
      <c r="I185" s="234"/>
      <c r="J185" s="235">
        <f>ROUND(I185*H185,2)</f>
        <v>0</v>
      </c>
      <c r="K185" s="231" t="s">
        <v>229</v>
      </c>
      <c r="L185" s="46"/>
      <c r="M185" s="236" t="s">
        <v>1</v>
      </c>
      <c r="N185" s="237" t="s">
        <v>45</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224</v>
      </c>
      <c r="AT185" s="240" t="s">
        <v>225</v>
      </c>
      <c r="AU185" s="240" t="s">
        <v>19</v>
      </c>
      <c r="AY185" s="18" t="s">
        <v>221</v>
      </c>
      <c r="BE185" s="241">
        <f>IF(N185="základní",J185,0)</f>
        <v>0</v>
      </c>
      <c r="BF185" s="241">
        <f>IF(N185="snížená",J185,0)</f>
        <v>0</v>
      </c>
      <c r="BG185" s="241">
        <f>IF(N185="zákl. přenesená",J185,0)</f>
        <v>0</v>
      </c>
      <c r="BH185" s="241">
        <f>IF(N185="sníž. přenesená",J185,0)</f>
        <v>0</v>
      </c>
      <c r="BI185" s="241">
        <f>IF(N185="nulová",J185,0)</f>
        <v>0</v>
      </c>
      <c r="BJ185" s="18" t="s">
        <v>88</v>
      </c>
      <c r="BK185" s="241">
        <f>ROUND(I185*H185,2)</f>
        <v>0</v>
      </c>
      <c r="BL185" s="18" t="s">
        <v>224</v>
      </c>
      <c r="BM185" s="240" t="s">
        <v>577</v>
      </c>
    </row>
    <row r="186" s="2" customFormat="1">
      <c r="A186" s="40"/>
      <c r="B186" s="41"/>
      <c r="C186" s="42"/>
      <c r="D186" s="242" t="s">
        <v>232</v>
      </c>
      <c r="E186" s="42"/>
      <c r="F186" s="243" t="s">
        <v>578</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232</v>
      </c>
      <c r="AU186" s="18" t="s">
        <v>19</v>
      </c>
    </row>
    <row r="187" s="2" customFormat="1">
      <c r="A187" s="40"/>
      <c r="B187" s="41"/>
      <c r="C187" s="42"/>
      <c r="D187" s="247" t="s">
        <v>312</v>
      </c>
      <c r="E187" s="42"/>
      <c r="F187" s="248" t="s">
        <v>579</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312</v>
      </c>
      <c r="AU187" s="18" t="s">
        <v>19</v>
      </c>
    </row>
    <row r="188" s="2" customFormat="1">
      <c r="A188" s="40"/>
      <c r="B188" s="41"/>
      <c r="C188" s="42"/>
      <c r="D188" s="247" t="s">
        <v>234</v>
      </c>
      <c r="E188" s="42"/>
      <c r="F188" s="248" t="s">
        <v>580</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234</v>
      </c>
      <c r="AU188" s="18" t="s">
        <v>19</v>
      </c>
    </row>
    <row r="189" s="13" customFormat="1">
      <c r="A189" s="13"/>
      <c r="B189" s="249"/>
      <c r="C189" s="250"/>
      <c r="D189" s="247" t="s">
        <v>236</v>
      </c>
      <c r="E189" s="251" t="s">
        <v>1</v>
      </c>
      <c r="F189" s="252" t="s">
        <v>581</v>
      </c>
      <c r="G189" s="250"/>
      <c r="H189" s="253">
        <v>18973</v>
      </c>
      <c r="I189" s="254"/>
      <c r="J189" s="250"/>
      <c r="K189" s="250"/>
      <c r="L189" s="255"/>
      <c r="M189" s="256"/>
      <c r="N189" s="257"/>
      <c r="O189" s="257"/>
      <c r="P189" s="257"/>
      <c r="Q189" s="257"/>
      <c r="R189" s="257"/>
      <c r="S189" s="257"/>
      <c r="T189" s="258"/>
      <c r="U189" s="13"/>
      <c r="V189" s="13"/>
      <c r="W189" s="13"/>
      <c r="X189" s="13"/>
      <c r="Y189" s="13"/>
      <c r="Z189" s="13"/>
      <c r="AA189" s="13"/>
      <c r="AB189" s="13"/>
      <c r="AC189" s="13"/>
      <c r="AD189" s="13"/>
      <c r="AE189" s="13"/>
      <c r="AT189" s="259" t="s">
        <v>236</v>
      </c>
      <c r="AU189" s="259" t="s">
        <v>19</v>
      </c>
      <c r="AV189" s="13" t="s">
        <v>19</v>
      </c>
      <c r="AW189" s="13" t="s">
        <v>36</v>
      </c>
      <c r="AX189" s="13" t="s">
        <v>88</v>
      </c>
      <c r="AY189" s="259" t="s">
        <v>221</v>
      </c>
    </row>
    <row r="190" s="2" customFormat="1" ht="21.75" customHeight="1">
      <c r="A190" s="40"/>
      <c r="B190" s="41"/>
      <c r="C190" s="284" t="s">
        <v>288</v>
      </c>
      <c r="D190" s="284" t="s">
        <v>330</v>
      </c>
      <c r="E190" s="285" t="s">
        <v>582</v>
      </c>
      <c r="F190" s="286" t="s">
        <v>583</v>
      </c>
      <c r="G190" s="287" t="s">
        <v>584</v>
      </c>
      <c r="H190" s="288">
        <v>284.60000000000002</v>
      </c>
      <c r="I190" s="289"/>
      <c r="J190" s="290">
        <f>ROUND(I190*H190,2)</f>
        <v>0</v>
      </c>
      <c r="K190" s="286" t="s">
        <v>229</v>
      </c>
      <c r="L190" s="291"/>
      <c r="M190" s="292" t="s">
        <v>1</v>
      </c>
      <c r="N190" s="293" t="s">
        <v>45</v>
      </c>
      <c r="O190" s="93"/>
      <c r="P190" s="238">
        <f>O190*H190</f>
        <v>0</v>
      </c>
      <c r="Q190" s="238">
        <v>0.001</v>
      </c>
      <c r="R190" s="238">
        <f>Q190*H190</f>
        <v>0.28460000000000002</v>
      </c>
      <c r="S190" s="238">
        <v>0</v>
      </c>
      <c r="T190" s="239">
        <f>S190*H190</f>
        <v>0</v>
      </c>
      <c r="U190" s="40"/>
      <c r="V190" s="40"/>
      <c r="W190" s="40"/>
      <c r="X190" s="40"/>
      <c r="Y190" s="40"/>
      <c r="Z190" s="40"/>
      <c r="AA190" s="40"/>
      <c r="AB190" s="40"/>
      <c r="AC190" s="40"/>
      <c r="AD190" s="40"/>
      <c r="AE190" s="40"/>
      <c r="AR190" s="240" t="s">
        <v>267</v>
      </c>
      <c r="AT190" s="240" t="s">
        <v>330</v>
      </c>
      <c r="AU190" s="240" t="s">
        <v>19</v>
      </c>
      <c r="AY190" s="18" t="s">
        <v>221</v>
      </c>
      <c r="BE190" s="241">
        <f>IF(N190="základní",J190,0)</f>
        <v>0</v>
      </c>
      <c r="BF190" s="241">
        <f>IF(N190="snížená",J190,0)</f>
        <v>0</v>
      </c>
      <c r="BG190" s="241">
        <f>IF(N190="zákl. přenesená",J190,0)</f>
        <v>0</v>
      </c>
      <c r="BH190" s="241">
        <f>IF(N190="sníž. přenesená",J190,0)</f>
        <v>0</v>
      </c>
      <c r="BI190" s="241">
        <f>IF(N190="nulová",J190,0)</f>
        <v>0</v>
      </c>
      <c r="BJ190" s="18" t="s">
        <v>88</v>
      </c>
      <c r="BK190" s="241">
        <f>ROUND(I190*H190,2)</f>
        <v>0</v>
      </c>
      <c r="BL190" s="18" t="s">
        <v>224</v>
      </c>
      <c r="BM190" s="240" t="s">
        <v>585</v>
      </c>
    </row>
    <row r="191" s="13" customFormat="1">
      <c r="A191" s="13"/>
      <c r="B191" s="249"/>
      <c r="C191" s="250"/>
      <c r="D191" s="247" t="s">
        <v>236</v>
      </c>
      <c r="E191" s="251" t="s">
        <v>1</v>
      </c>
      <c r="F191" s="252" t="s">
        <v>586</v>
      </c>
      <c r="G191" s="250"/>
      <c r="H191" s="253">
        <v>284.60000000000002</v>
      </c>
      <c r="I191" s="254"/>
      <c r="J191" s="250"/>
      <c r="K191" s="250"/>
      <c r="L191" s="255"/>
      <c r="M191" s="256"/>
      <c r="N191" s="257"/>
      <c r="O191" s="257"/>
      <c r="P191" s="257"/>
      <c r="Q191" s="257"/>
      <c r="R191" s="257"/>
      <c r="S191" s="257"/>
      <c r="T191" s="258"/>
      <c r="U191" s="13"/>
      <c r="V191" s="13"/>
      <c r="W191" s="13"/>
      <c r="X191" s="13"/>
      <c r="Y191" s="13"/>
      <c r="Z191" s="13"/>
      <c r="AA191" s="13"/>
      <c r="AB191" s="13"/>
      <c r="AC191" s="13"/>
      <c r="AD191" s="13"/>
      <c r="AE191" s="13"/>
      <c r="AT191" s="259" t="s">
        <v>236</v>
      </c>
      <c r="AU191" s="259" t="s">
        <v>19</v>
      </c>
      <c r="AV191" s="13" t="s">
        <v>19</v>
      </c>
      <c r="AW191" s="13" t="s">
        <v>36</v>
      </c>
      <c r="AX191" s="13" t="s">
        <v>88</v>
      </c>
      <c r="AY191" s="259" t="s">
        <v>221</v>
      </c>
    </row>
    <row r="192" s="2" customFormat="1" ht="24.15" customHeight="1">
      <c r="A192" s="40"/>
      <c r="B192" s="41"/>
      <c r="C192" s="229" t="s">
        <v>295</v>
      </c>
      <c r="D192" s="229" t="s">
        <v>225</v>
      </c>
      <c r="E192" s="230" t="s">
        <v>587</v>
      </c>
      <c r="F192" s="231" t="s">
        <v>588</v>
      </c>
      <c r="G192" s="232" t="s">
        <v>507</v>
      </c>
      <c r="H192" s="233">
        <v>33712</v>
      </c>
      <c r="I192" s="234"/>
      <c r="J192" s="235">
        <f>ROUND(I192*H192,2)</f>
        <v>0</v>
      </c>
      <c r="K192" s="231" t="s">
        <v>229</v>
      </c>
      <c r="L192" s="46"/>
      <c r="M192" s="236" t="s">
        <v>1</v>
      </c>
      <c r="N192" s="237" t="s">
        <v>45</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224</v>
      </c>
      <c r="AT192" s="240" t="s">
        <v>225</v>
      </c>
      <c r="AU192" s="240" t="s">
        <v>19</v>
      </c>
      <c r="AY192" s="18" t="s">
        <v>221</v>
      </c>
      <c r="BE192" s="241">
        <f>IF(N192="základní",J192,0)</f>
        <v>0</v>
      </c>
      <c r="BF192" s="241">
        <f>IF(N192="snížená",J192,0)</f>
        <v>0</v>
      </c>
      <c r="BG192" s="241">
        <f>IF(N192="zákl. přenesená",J192,0)</f>
        <v>0</v>
      </c>
      <c r="BH192" s="241">
        <f>IF(N192="sníž. přenesená",J192,0)</f>
        <v>0</v>
      </c>
      <c r="BI192" s="241">
        <f>IF(N192="nulová",J192,0)</f>
        <v>0</v>
      </c>
      <c r="BJ192" s="18" t="s">
        <v>88</v>
      </c>
      <c r="BK192" s="241">
        <f>ROUND(I192*H192,2)</f>
        <v>0</v>
      </c>
      <c r="BL192" s="18" t="s">
        <v>224</v>
      </c>
      <c r="BM192" s="240" t="s">
        <v>589</v>
      </c>
    </row>
    <row r="193" s="2" customFormat="1">
      <c r="A193" s="40"/>
      <c r="B193" s="41"/>
      <c r="C193" s="42"/>
      <c r="D193" s="242" t="s">
        <v>232</v>
      </c>
      <c r="E193" s="42"/>
      <c r="F193" s="243" t="s">
        <v>590</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232</v>
      </c>
      <c r="AU193" s="18" t="s">
        <v>19</v>
      </c>
    </row>
    <row r="194" s="2" customFormat="1">
      <c r="A194" s="40"/>
      <c r="B194" s="41"/>
      <c r="C194" s="42"/>
      <c r="D194" s="247" t="s">
        <v>312</v>
      </c>
      <c r="E194" s="42"/>
      <c r="F194" s="248" t="s">
        <v>579</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312</v>
      </c>
      <c r="AU194" s="18" t="s">
        <v>19</v>
      </c>
    </row>
    <row r="195" s="2" customFormat="1">
      <c r="A195" s="40"/>
      <c r="B195" s="41"/>
      <c r="C195" s="42"/>
      <c r="D195" s="247" t="s">
        <v>234</v>
      </c>
      <c r="E195" s="42"/>
      <c r="F195" s="248" t="s">
        <v>591</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234</v>
      </c>
      <c r="AU195" s="18" t="s">
        <v>19</v>
      </c>
    </row>
    <row r="196" s="13" customFormat="1">
      <c r="A196" s="13"/>
      <c r="B196" s="249"/>
      <c r="C196" s="250"/>
      <c r="D196" s="247" t="s">
        <v>236</v>
      </c>
      <c r="E196" s="251" t="s">
        <v>1</v>
      </c>
      <c r="F196" s="252" t="s">
        <v>592</v>
      </c>
      <c r="G196" s="250"/>
      <c r="H196" s="253">
        <v>33712</v>
      </c>
      <c r="I196" s="254"/>
      <c r="J196" s="250"/>
      <c r="K196" s="250"/>
      <c r="L196" s="255"/>
      <c r="M196" s="256"/>
      <c r="N196" s="257"/>
      <c r="O196" s="257"/>
      <c r="P196" s="257"/>
      <c r="Q196" s="257"/>
      <c r="R196" s="257"/>
      <c r="S196" s="257"/>
      <c r="T196" s="258"/>
      <c r="U196" s="13"/>
      <c r="V196" s="13"/>
      <c r="W196" s="13"/>
      <c r="X196" s="13"/>
      <c r="Y196" s="13"/>
      <c r="Z196" s="13"/>
      <c r="AA196" s="13"/>
      <c r="AB196" s="13"/>
      <c r="AC196" s="13"/>
      <c r="AD196" s="13"/>
      <c r="AE196" s="13"/>
      <c r="AT196" s="259" t="s">
        <v>236</v>
      </c>
      <c r="AU196" s="259" t="s">
        <v>19</v>
      </c>
      <c r="AV196" s="13" t="s">
        <v>19</v>
      </c>
      <c r="AW196" s="13" t="s">
        <v>36</v>
      </c>
      <c r="AX196" s="13" t="s">
        <v>88</v>
      </c>
      <c r="AY196" s="259" t="s">
        <v>221</v>
      </c>
    </row>
    <row r="197" s="2" customFormat="1" ht="21.75" customHeight="1">
      <c r="A197" s="40"/>
      <c r="B197" s="41"/>
      <c r="C197" s="284" t="s">
        <v>303</v>
      </c>
      <c r="D197" s="284" t="s">
        <v>330</v>
      </c>
      <c r="E197" s="285" t="s">
        <v>582</v>
      </c>
      <c r="F197" s="286" t="s">
        <v>583</v>
      </c>
      <c r="G197" s="287" t="s">
        <v>584</v>
      </c>
      <c r="H197" s="288">
        <v>505.69999999999999</v>
      </c>
      <c r="I197" s="289"/>
      <c r="J197" s="290">
        <f>ROUND(I197*H197,2)</f>
        <v>0</v>
      </c>
      <c r="K197" s="286" t="s">
        <v>229</v>
      </c>
      <c r="L197" s="291"/>
      <c r="M197" s="292" t="s">
        <v>1</v>
      </c>
      <c r="N197" s="293" t="s">
        <v>45</v>
      </c>
      <c r="O197" s="93"/>
      <c r="P197" s="238">
        <f>O197*H197</f>
        <v>0</v>
      </c>
      <c r="Q197" s="238">
        <v>0.001</v>
      </c>
      <c r="R197" s="238">
        <f>Q197*H197</f>
        <v>0.50570000000000004</v>
      </c>
      <c r="S197" s="238">
        <v>0</v>
      </c>
      <c r="T197" s="239">
        <f>S197*H197</f>
        <v>0</v>
      </c>
      <c r="U197" s="40"/>
      <c r="V197" s="40"/>
      <c r="W197" s="40"/>
      <c r="X197" s="40"/>
      <c r="Y197" s="40"/>
      <c r="Z197" s="40"/>
      <c r="AA197" s="40"/>
      <c r="AB197" s="40"/>
      <c r="AC197" s="40"/>
      <c r="AD197" s="40"/>
      <c r="AE197" s="40"/>
      <c r="AR197" s="240" t="s">
        <v>267</v>
      </c>
      <c r="AT197" s="240" t="s">
        <v>330</v>
      </c>
      <c r="AU197" s="240" t="s">
        <v>19</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224</v>
      </c>
      <c r="BM197" s="240" t="s">
        <v>593</v>
      </c>
    </row>
    <row r="198" s="13" customFormat="1">
      <c r="A198" s="13"/>
      <c r="B198" s="249"/>
      <c r="C198" s="250"/>
      <c r="D198" s="247" t="s">
        <v>236</v>
      </c>
      <c r="E198" s="251" t="s">
        <v>1</v>
      </c>
      <c r="F198" s="252" t="s">
        <v>594</v>
      </c>
      <c r="G198" s="250"/>
      <c r="H198" s="253">
        <v>505.69999999999999</v>
      </c>
      <c r="I198" s="254"/>
      <c r="J198" s="250"/>
      <c r="K198" s="250"/>
      <c r="L198" s="255"/>
      <c r="M198" s="256"/>
      <c r="N198" s="257"/>
      <c r="O198" s="257"/>
      <c r="P198" s="257"/>
      <c r="Q198" s="257"/>
      <c r="R198" s="257"/>
      <c r="S198" s="257"/>
      <c r="T198" s="258"/>
      <c r="U198" s="13"/>
      <c r="V198" s="13"/>
      <c r="W198" s="13"/>
      <c r="X198" s="13"/>
      <c r="Y198" s="13"/>
      <c r="Z198" s="13"/>
      <c r="AA198" s="13"/>
      <c r="AB198" s="13"/>
      <c r="AC198" s="13"/>
      <c r="AD198" s="13"/>
      <c r="AE198" s="13"/>
      <c r="AT198" s="259" t="s">
        <v>236</v>
      </c>
      <c r="AU198" s="259" t="s">
        <v>19</v>
      </c>
      <c r="AV198" s="13" t="s">
        <v>19</v>
      </c>
      <c r="AW198" s="13" t="s">
        <v>36</v>
      </c>
      <c r="AX198" s="13" t="s">
        <v>88</v>
      </c>
      <c r="AY198" s="259" t="s">
        <v>221</v>
      </c>
    </row>
    <row r="199" s="2" customFormat="1" ht="44.25" customHeight="1">
      <c r="A199" s="40"/>
      <c r="B199" s="41"/>
      <c r="C199" s="229" t="s">
        <v>307</v>
      </c>
      <c r="D199" s="229" t="s">
        <v>225</v>
      </c>
      <c r="E199" s="230" t="s">
        <v>595</v>
      </c>
      <c r="F199" s="231" t="s">
        <v>596</v>
      </c>
      <c r="G199" s="232" t="s">
        <v>507</v>
      </c>
      <c r="H199" s="233">
        <v>8715</v>
      </c>
      <c r="I199" s="234"/>
      <c r="J199" s="235">
        <f>ROUND(I199*H199,2)</f>
        <v>0</v>
      </c>
      <c r="K199" s="231" t="s">
        <v>229</v>
      </c>
      <c r="L199" s="46"/>
      <c r="M199" s="236" t="s">
        <v>1</v>
      </c>
      <c r="N199" s="237" t="s">
        <v>45</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224</v>
      </c>
      <c r="AT199" s="240" t="s">
        <v>225</v>
      </c>
      <c r="AU199" s="240" t="s">
        <v>19</v>
      </c>
      <c r="AY199" s="18" t="s">
        <v>221</v>
      </c>
      <c r="BE199" s="241">
        <f>IF(N199="základní",J199,0)</f>
        <v>0</v>
      </c>
      <c r="BF199" s="241">
        <f>IF(N199="snížená",J199,0)</f>
        <v>0</v>
      </c>
      <c r="BG199" s="241">
        <f>IF(N199="zákl. přenesená",J199,0)</f>
        <v>0</v>
      </c>
      <c r="BH199" s="241">
        <f>IF(N199="sníž. přenesená",J199,0)</f>
        <v>0</v>
      </c>
      <c r="BI199" s="241">
        <f>IF(N199="nulová",J199,0)</f>
        <v>0</v>
      </c>
      <c r="BJ199" s="18" t="s">
        <v>88</v>
      </c>
      <c r="BK199" s="241">
        <f>ROUND(I199*H199,2)</f>
        <v>0</v>
      </c>
      <c r="BL199" s="18" t="s">
        <v>224</v>
      </c>
      <c r="BM199" s="240" t="s">
        <v>597</v>
      </c>
    </row>
    <row r="200" s="2" customFormat="1">
      <c r="A200" s="40"/>
      <c r="B200" s="41"/>
      <c r="C200" s="42"/>
      <c r="D200" s="242" t="s">
        <v>232</v>
      </c>
      <c r="E200" s="42"/>
      <c r="F200" s="243" t="s">
        <v>598</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232</v>
      </c>
      <c r="AU200" s="18" t="s">
        <v>19</v>
      </c>
    </row>
    <row r="201" s="2" customFormat="1">
      <c r="A201" s="40"/>
      <c r="B201" s="41"/>
      <c r="C201" s="42"/>
      <c r="D201" s="247" t="s">
        <v>312</v>
      </c>
      <c r="E201" s="42"/>
      <c r="F201" s="248" t="s">
        <v>599</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312</v>
      </c>
      <c r="AU201" s="18" t="s">
        <v>19</v>
      </c>
    </row>
    <row r="202" s="2" customFormat="1">
      <c r="A202" s="40"/>
      <c r="B202" s="41"/>
      <c r="C202" s="42"/>
      <c r="D202" s="247" t="s">
        <v>234</v>
      </c>
      <c r="E202" s="42"/>
      <c r="F202" s="248" t="s">
        <v>591</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234</v>
      </c>
      <c r="AU202" s="18" t="s">
        <v>19</v>
      </c>
    </row>
    <row r="203" s="13" customFormat="1">
      <c r="A203" s="13"/>
      <c r="B203" s="249"/>
      <c r="C203" s="250"/>
      <c r="D203" s="247" t="s">
        <v>236</v>
      </c>
      <c r="E203" s="251" t="s">
        <v>1</v>
      </c>
      <c r="F203" s="252" t="s">
        <v>600</v>
      </c>
      <c r="G203" s="250"/>
      <c r="H203" s="253">
        <v>8715</v>
      </c>
      <c r="I203" s="254"/>
      <c r="J203" s="250"/>
      <c r="K203" s="250"/>
      <c r="L203" s="255"/>
      <c r="M203" s="256"/>
      <c r="N203" s="257"/>
      <c r="O203" s="257"/>
      <c r="P203" s="257"/>
      <c r="Q203" s="257"/>
      <c r="R203" s="257"/>
      <c r="S203" s="257"/>
      <c r="T203" s="258"/>
      <c r="U203" s="13"/>
      <c r="V203" s="13"/>
      <c r="W203" s="13"/>
      <c r="X203" s="13"/>
      <c r="Y203" s="13"/>
      <c r="Z203" s="13"/>
      <c r="AA203" s="13"/>
      <c r="AB203" s="13"/>
      <c r="AC203" s="13"/>
      <c r="AD203" s="13"/>
      <c r="AE203" s="13"/>
      <c r="AT203" s="259" t="s">
        <v>236</v>
      </c>
      <c r="AU203" s="259" t="s">
        <v>19</v>
      </c>
      <c r="AV203" s="13" t="s">
        <v>19</v>
      </c>
      <c r="AW203" s="13" t="s">
        <v>36</v>
      </c>
      <c r="AX203" s="13" t="s">
        <v>88</v>
      </c>
      <c r="AY203" s="259" t="s">
        <v>221</v>
      </c>
    </row>
    <row r="204" s="2" customFormat="1" ht="44.25" customHeight="1">
      <c r="A204" s="40"/>
      <c r="B204" s="41"/>
      <c r="C204" s="229" t="s">
        <v>316</v>
      </c>
      <c r="D204" s="229" t="s">
        <v>225</v>
      </c>
      <c r="E204" s="230" t="s">
        <v>601</v>
      </c>
      <c r="F204" s="231" t="s">
        <v>602</v>
      </c>
      <c r="G204" s="232" t="s">
        <v>507</v>
      </c>
      <c r="H204" s="233">
        <v>52367</v>
      </c>
      <c r="I204" s="234"/>
      <c r="J204" s="235">
        <f>ROUND(I204*H204,2)</f>
        <v>0</v>
      </c>
      <c r="K204" s="231" t="s">
        <v>229</v>
      </c>
      <c r="L204" s="46"/>
      <c r="M204" s="236" t="s">
        <v>1</v>
      </c>
      <c r="N204" s="237" t="s">
        <v>45</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224</v>
      </c>
      <c r="AT204" s="240" t="s">
        <v>225</v>
      </c>
      <c r="AU204" s="240" t="s">
        <v>19</v>
      </c>
      <c r="AY204" s="18" t="s">
        <v>221</v>
      </c>
      <c r="BE204" s="241">
        <f>IF(N204="základní",J204,0)</f>
        <v>0</v>
      </c>
      <c r="BF204" s="241">
        <f>IF(N204="snížená",J204,0)</f>
        <v>0</v>
      </c>
      <c r="BG204" s="241">
        <f>IF(N204="zákl. přenesená",J204,0)</f>
        <v>0</v>
      </c>
      <c r="BH204" s="241">
        <f>IF(N204="sníž. přenesená",J204,0)</f>
        <v>0</v>
      </c>
      <c r="BI204" s="241">
        <f>IF(N204="nulová",J204,0)</f>
        <v>0</v>
      </c>
      <c r="BJ204" s="18" t="s">
        <v>88</v>
      </c>
      <c r="BK204" s="241">
        <f>ROUND(I204*H204,2)</f>
        <v>0</v>
      </c>
      <c r="BL204" s="18" t="s">
        <v>224</v>
      </c>
      <c r="BM204" s="240" t="s">
        <v>603</v>
      </c>
    </row>
    <row r="205" s="2" customFormat="1">
      <c r="A205" s="40"/>
      <c r="B205" s="41"/>
      <c r="C205" s="42"/>
      <c r="D205" s="242" t="s">
        <v>232</v>
      </c>
      <c r="E205" s="42"/>
      <c r="F205" s="243" t="s">
        <v>604</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232</v>
      </c>
      <c r="AU205" s="18" t="s">
        <v>19</v>
      </c>
    </row>
    <row r="206" s="2" customFormat="1">
      <c r="A206" s="40"/>
      <c r="B206" s="41"/>
      <c r="C206" s="42"/>
      <c r="D206" s="247" t="s">
        <v>312</v>
      </c>
      <c r="E206" s="42"/>
      <c r="F206" s="248" t="s">
        <v>599</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312</v>
      </c>
      <c r="AU206" s="18" t="s">
        <v>19</v>
      </c>
    </row>
    <row r="207" s="2" customFormat="1">
      <c r="A207" s="40"/>
      <c r="B207" s="41"/>
      <c r="C207" s="42"/>
      <c r="D207" s="247" t="s">
        <v>234</v>
      </c>
      <c r="E207" s="42"/>
      <c r="F207" s="248" t="s">
        <v>591</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234</v>
      </c>
      <c r="AU207" s="18" t="s">
        <v>19</v>
      </c>
    </row>
    <row r="208" s="13" customFormat="1">
      <c r="A208" s="13"/>
      <c r="B208" s="249"/>
      <c r="C208" s="250"/>
      <c r="D208" s="247" t="s">
        <v>236</v>
      </c>
      <c r="E208" s="251" t="s">
        <v>1</v>
      </c>
      <c r="F208" s="252" t="s">
        <v>605</v>
      </c>
      <c r="G208" s="250"/>
      <c r="H208" s="253">
        <v>52367</v>
      </c>
      <c r="I208" s="254"/>
      <c r="J208" s="250"/>
      <c r="K208" s="250"/>
      <c r="L208" s="255"/>
      <c r="M208" s="256"/>
      <c r="N208" s="257"/>
      <c r="O208" s="257"/>
      <c r="P208" s="257"/>
      <c r="Q208" s="257"/>
      <c r="R208" s="257"/>
      <c r="S208" s="257"/>
      <c r="T208" s="258"/>
      <c r="U208" s="13"/>
      <c r="V208" s="13"/>
      <c r="W208" s="13"/>
      <c r="X208" s="13"/>
      <c r="Y208" s="13"/>
      <c r="Z208" s="13"/>
      <c r="AA208" s="13"/>
      <c r="AB208" s="13"/>
      <c r="AC208" s="13"/>
      <c r="AD208" s="13"/>
      <c r="AE208" s="13"/>
      <c r="AT208" s="259" t="s">
        <v>236</v>
      </c>
      <c r="AU208" s="259" t="s">
        <v>19</v>
      </c>
      <c r="AV208" s="13" t="s">
        <v>19</v>
      </c>
      <c r="AW208" s="13" t="s">
        <v>36</v>
      </c>
      <c r="AX208" s="13" t="s">
        <v>88</v>
      </c>
      <c r="AY208" s="259" t="s">
        <v>221</v>
      </c>
    </row>
    <row r="209" s="2" customFormat="1" ht="37.8" customHeight="1">
      <c r="A209" s="40"/>
      <c r="B209" s="41"/>
      <c r="C209" s="229" t="s">
        <v>321</v>
      </c>
      <c r="D209" s="229" t="s">
        <v>225</v>
      </c>
      <c r="E209" s="230" t="s">
        <v>606</v>
      </c>
      <c r="F209" s="231" t="s">
        <v>607</v>
      </c>
      <c r="G209" s="232" t="s">
        <v>507</v>
      </c>
      <c r="H209" s="233">
        <v>97285</v>
      </c>
      <c r="I209" s="234"/>
      <c r="J209" s="235">
        <f>ROUND(I209*H209,2)</f>
        <v>0</v>
      </c>
      <c r="K209" s="231" t="s">
        <v>229</v>
      </c>
      <c r="L209" s="46"/>
      <c r="M209" s="236" t="s">
        <v>1</v>
      </c>
      <c r="N209" s="237" t="s">
        <v>45</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224</v>
      </c>
      <c r="AT209" s="240" t="s">
        <v>225</v>
      </c>
      <c r="AU209" s="240" t="s">
        <v>19</v>
      </c>
      <c r="AY209" s="18" t="s">
        <v>221</v>
      </c>
      <c r="BE209" s="241">
        <f>IF(N209="základní",J209,0)</f>
        <v>0</v>
      </c>
      <c r="BF209" s="241">
        <f>IF(N209="snížená",J209,0)</f>
        <v>0</v>
      </c>
      <c r="BG209" s="241">
        <f>IF(N209="zákl. přenesená",J209,0)</f>
        <v>0</v>
      </c>
      <c r="BH209" s="241">
        <f>IF(N209="sníž. přenesená",J209,0)</f>
        <v>0</v>
      </c>
      <c r="BI209" s="241">
        <f>IF(N209="nulová",J209,0)</f>
        <v>0</v>
      </c>
      <c r="BJ209" s="18" t="s">
        <v>88</v>
      </c>
      <c r="BK209" s="241">
        <f>ROUND(I209*H209,2)</f>
        <v>0</v>
      </c>
      <c r="BL209" s="18" t="s">
        <v>224</v>
      </c>
      <c r="BM209" s="240" t="s">
        <v>608</v>
      </c>
    </row>
    <row r="210" s="2" customFormat="1">
      <c r="A210" s="40"/>
      <c r="B210" s="41"/>
      <c r="C210" s="42"/>
      <c r="D210" s="242" t="s">
        <v>232</v>
      </c>
      <c r="E210" s="42"/>
      <c r="F210" s="243" t="s">
        <v>609</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232</v>
      </c>
      <c r="AU210" s="18" t="s">
        <v>19</v>
      </c>
    </row>
    <row r="211" s="2" customFormat="1">
      <c r="A211" s="40"/>
      <c r="B211" s="41"/>
      <c r="C211" s="42"/>
      <c r="D211" s="247" t="s">
        <v>312</v>
      </c>
      <c r="E211" s="42"/>
      <c r="F211" s="248" t="s">
        <v>610</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312</v>
      </c>
      <c r="AU211" s="18" t="s">
        <v>19</v>
      </c>
    </row>
    <row r="212" s="2" customFormat="1">
      <c r="A212" s="40"/>
      <c r="B212" s="41"/>
      <c r="C212" s="42"/>
      <c r="D212" s="247" t="s">
        <v>234</v>
      </c>
      <c r="E212" s="42"/>
      <c r="F212" s="248" t="s">
        <v>611</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234</v>
      </c>
      <c r="AU212" s="18" t="s">
        <v>19</v>
      </c>
    </row>
    <row r="213" s="13" customFormat="1">
      <c r="A213" s="13"/>
      <c r="B213" s="249"/>
      <c r="C213" s="250"/>
      <c r="D213" s="247" t="s">
        <v>236</v>
      </c>
      <c r="E213" s="251" t="s">
        <v>1</v>
      </c>
      <c r="F213" s="252" t="s">
        <v>612</v>
      </c>
      <c r="G213" s="250"/>
      <c r="H213" s="253">
        <v>52685</v>
      </c>
      <c r="I213" s="254"/>
      <c r="J213" s="250"/>
      <c r="K213" s="250"/>
      <c r="L213" s="255"/>
      <c r="M213" s="256"/>
      <c r="N213" s="257"/>
      <c r="O213" s="257"/>
      <c r="P213" s="257"/>
      <c r="Q213" s="257"/>
      <c r="R213" s="257"/>
      <c r="S213" s="257"/>
      <c r="T213" s="258"/>
      <c r="U213" s="13"/>
      <c r="V213" s="13"/>
      <c r="W213" s="13"/>
      <c r="X213" s="13"/>
      <c r="Y213" s="13"/>
      <c r="Z213" s="13"/>
      <c r="AA213" s="13"/>
      <c r="AB213" s="13"/>
      <c r="AC213" s="13"/>
      <c r="AD213" s="13"/>
      <c r="AE213" s="13"/>
      <c r="AT213" s="259" t="s">
        <v>236</v>
      </c>
      <c r="AU213" s="259" t="s">
        <v>19</v>
      </c>
      <c r="AV213" s="13" t="s">
        <v>19</v>
      </c>
      <c r="AW213" s="13" t="s">
        <v>36</v>
      </c>
      <c r="AX213" s="13" t="s">
        <v>80</v>
      </c>
      <c r="AY213" s="259" t="s">
        <v>221</v>
      </c>
    </row>
    <row r="214" s="13" customFormat="1">
      <c r="A214" s="13"/>
      <c r="B214" s="249"/>
      <c r="C214" s="250"/>
      <c r="D214" s="247" t="s">
        <v>236</v>
      </c>
      <c r="E214" s="251" t="s">
        <v>1</v>
      </c>
      <c r="F214" s="252" t="s">
        <v>613</v>
      </c>
      <c r="G214" s="250"/>
      <c r="H214" s="253">
        <v>44600</v>
      </c>
      <c r="I214" s="254"/>
      <c r="J214" s="250"/>
      <c r="K214" s="250"/>
      <c r="L214" s="255"/>
      <c r="M214" s="256"/>
      <c r="N214" s="257"/>
      <c r="O214" s="257"/>
      <c r="P214" s="257"/>
      <c r="Q214" s="257"/>
      <c r="R214" s="257"/>
      <c r="S214" s="257"/>
      <c r="T214" s="258"/>
      <c r="U214" s="13"/>
      <c r="V214" s="13"/>
      <c r="W214" s="13"/>
      <c r="X214" s="13"/>
      <c r="Y214" s="13"/>
      <c r="Z214" s="13"/>
      <c r="AA214" s="13"/>
      <c r="AB214" s="13"/>
      <c r="AC214" s="13"/>
      <c r="AD214" s="13"/>
      <c r="AE214" s="13"/>
      <c r="AT214" s="259" t="s">
        <v>236</v>
      </c>
      <c r="AU214" s="259" t="s">
        <v>19</v>
      </c>
      <c r="AV214" s="13" t="s">
        <v>19</v>
      </c>
      <c r="AW214" s="13" t="s">
        <v>36</v>
      </c>
      <c r="AX214" s="13" t="s">
        <v>80</v>
      </c>
      <c r="AY214" s="259" t="s">
        <v>221</v>
      </c>
    </row>
    <row r="215" s="15" customFormat="1">
      <c r="A215" s="15"/>
      <c r="B215" s="270"/>
      <c r="C215" s="271"/>
      <c r="D215" s="247" t="s">
        <v>236</v>
      </c>
      <c r="E215" s="272" t="s">
        <v>1</v>
      </c>
      <c r="F215" s="273" t="s">
        <v>356</v>
      </c>
      <c r="G215" s="271"/>
      <c r="H215" s="274">
        <v>97285</v>
      </c>
      <c r="I215" s="275"/>
      <c r="J215" s="271"/>
      <c r="K215" s="271"/>
      <c r="L215" s="276"/>
      <c r="M215" s="277"/>
      <c r="N215" s="278"/>
      <c r="O215" s="278"/>
      <c r="P215" s="278"/>
      <c r="Q215" s="278"/>
      <c r="R215" s="278"/>
      <c r="S215" s="278"/>
      <c r="T215" s="279"/>
      <c r="U215" s="15"/>
      <c r="V215" s="15"/>
      <c r="W215" s="15"/>
      <c r="X215" s="15"/>
      <c r="Y215" s="15"/>
      <c r="Z215" s="15"/>
      <c r="AA215" s="15"/>
      <c r="AB215" s="15"/>
      <c r="AC215" s="15"/>
      <c r="AD215" s="15"/>
      <c r="AE215" s="15"/>
      <c r="AT215" s="280" t="s">
        <v>236</v>
      </c>
      <c r="AU215" s="280" t="s">
        <v>19</v>
      </c>
      <c r="AV215" s="15" t="s">
        <v>224</v>
      </c>
      <c r="AW215" s="15" t="s">
        <v>36</v>
      </c>
      <c r="AX215" s="15" t="s">
        <v>88</v>
      </c>
      <c r="AY215" s="280" t="s">
        <v>221</v>
      </c>
    </row>
    <row r="216" s="2" customFormat="1" ht="37.8" customHeight="1">
      <c r="A216" s="40"/>
      <c r="B216" s="41"/>
      <c r="C216" s="229" t="s">
        <v>327</v>
      </c>
      <c r="D216" s="229" t="s">
        <v>225</v>
      </c>
      <c r="E216" s="230" t="s">
        <v>614</v>
      </c>
      <c r="F216" s="231" t="s">
        <v>615</v>
      </c>
      <c r="G216" s="232" t="s">
        <v>507</v>
      </c>
      <c r="H216" s="233">
        <v>8499</v>
      </c>
      <c r="I216" s="234"/>
      <c r="J216" s="235">
        <f>ROUND(I216*H216,2)</f>
        <v>0</v>
      </c>
      <c r="K216" s="231" t="s">
        <v>229</v>
      </c>
      <c r="L216" s="46"/>
      <c r="M216" s="236" t="s">
        <v>1</v>
      </c>
      <c r="N216" s="237" t="s">
        <v>45</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224</v>
      </c>
      <c r="AT216" s="240" t="s">
        <v>225</v>
      </c>
      <c r="AU216" s="240" t="s">
        <v>19</v>
      </c>
      <c r="AY216" s="18" t="s">
        <v>221</v>
      </c>
      <c r="BE216" s="241">
        <f>IF(N216="základní",J216,0)</f>
        <v>0</v>
      </c>
      <c r="BF216" s="241">
        <f>IF(N216="snížená",J216,0)</f>
        <v>0</v>
      </c>
      <c r="BG216" s="241">
        <f>IF(N216="zákl. přenesená",J216,0)</f>
        <v>0</v>
      </c>
      <c r="BH216" s="241">
        <f>IF(N216="sníž. přenesená",J216,0)</f>
        <v>0</v>
      </c>
      <c r="BI216" s="241">
        <f>IF(N216="nulová",J216,0)</f>
        <v>0</v>
      </c>
      <c r="BJ216" s="18" t="s">
        <v>88</v>
      </c>
      <c r="BK216" s="241">
        <f>ROUND(I216*H216,2)</f>
        <v>0</v>
      </c>
      <c r="BL216" s="18" t="s">
        <v>224</v>
      </c>
      <c r="BM216" s="240" t="s">
        <v>616</v>
      </c>
    </row>
    <row r="217" s="2" customFormat="1">
      <c r="A217" s="40"/>
      <c r="B217" s="41"/>
      <c r="C217" s="42"/>
      <c r="D217" s="242" t="s">
        <v>232</v>
      </c>
      <c r="E217" s="42"/>
      <c r="F217" s="243" t="s">
        <v>617</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232</v>
      </c>
      <c r="AU217" s="18" t="s">
        <v>19</v>
      </c>
    </row>
    <row r="218" s="2" customFormat="1">
      <c r="A218" s="40"/>
      <c r="B218" s="41"/>
      <c r="C218" s="42"/>
      <c r="D218" s="247" t="s">
        <v>312</v>
      </c>
      <c r="E218" s="42"/>
      <c r="F218" s="248" t="s">
        <v>618</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312</v>
      </c>
      <c r="AU218" s="18" t="s">
        <v>19</v>
      </c>
    </row>
    <row r="219" s="2" customFormat="1">
      <c r="A219" s="40"/>
      <c r="B219" s="41"/>
      <c r="C219" s="42"/>
      <c r="D219" s="247" t="s">
        <v>234</v>
      </c>
      <c r="E219" s="42"/>
      <c r="F219" s="248" t="s">
        <v>619</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234</v>
      </c>
      <c r="AU219" s="18" t="s">
        <v>19</v>
      </c>
    </row>
    <row r="220" s="13" customFormat="1">
      <c r="A220" s="13"/>
      <c r="B220" s="249"/>
      <c r="C220" s="250"/>
      <c r="D220" s="247" t="s">
        <v>236</v>
      </c>
      <c r="E220" s="251" t="s">
        <v>1</v>
      </c>
      <c r="F220" s="252" t="s">
        <v>620</v>
      </c>
      <c r="G220" s="250"/>
      <c r="H220" s="253">
        <v>8499</v>
      </c>
      <c r="I220" s="254"/>
      <c r="J220" s="250"/>
      <c r="K220" s="250"/>
      <c r="L220" s="255"/>
      <c r="M220" s="256"/>
      <c r="N220" s="257"/>
      <c r="O220" s="257"/>
      <c r="P220" s="257"/>
      <c r="Q220" s="257"/>
      <c r="R220" s="257"/>
      <c r="S220" s="257"/>
      <c r="T220" s="258"/>
      <c r="U220" s="13"/>
      <c r="V220" s="13"/>
      <c r="W220" s="13"/>
      <c r="X220" s="13"/>
      <c r="Y220" s="13"/>
      <c r="Z220" s="13"/>
      <c r="AA220" s="13"/>
      <c r="AB220" s="13"/>
      <c r="AC220" s="13"/>
      <c r="AD220" s="13"/>
      <c r="AE220" s="13"/>
      <c r="AT220" s="259" t="s">
        <v>236</v>
      </c>
      <c r="AU220" s="259" t="s">
        <v>19</v>
      </c>
      <c r="AV220" s="13" t="s">
        <v>19</v>
      </c>
      <c r="AW220" s="13" t="s">
        <v>36</v>
      </c>
      <c r="AX220" s="13" t="s">
        <v>88</v>
      </c>
      <c r="AY220" s="259" t="s">
        <v>221</v>
      </c>
    </row>
    <row r="221" s="2" customFormat="1" ht="37.8" customHeight="1">
      <c r="A221" s="40"/>
      <c r="B221" s="41"/>
      <c r="C221" s="229" t="s">
        <v>337</v>
      </c>
      <c r="D221" s="229" t="s">
        <v>225</v>
      </c>
      <c r="E221" s="230" t="s">
        <v>621</v>
      </c>
      <c r="F221" s="231" t="s">
        <v>622</v>
      </c>
      <c r="G221" s="232" t="s">
        <v>507</v>
      </c>
      <c r="H221" s="233">
        <v>30469</v>
      </c>
      <c r="I221" s="234"/>
      <c r="J221" s="235">
        <f>ROUND(I221*H221,2)</f>
        <v>0</v>
      </c>
      <c r="K221" s="231" t="s">
        <v>229</v>
      </c>
      <c r="L221" s="46"/>
      <c r="M221" s="236" t="s">
        <v>1</v>
      </c>
      <c r="N221" s="237" t="s">
        <v>45</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224</v>
      </c>
      <c r="AT221" s="240" t="s">
        <v>225</v>
      </c>
      <c r="AU221" s="240" t="s">
        <v>19</v>
      </c>
      <c r="AY221" s="18" t="s">
        <v>221</v>
      </c>
      <c r="BE221" s="241">
        <f>IF(N221="základní",J221,0)</f>
        <v>0</v>
      </c>
      <c r="BF221" s="241">
        <f>IF(N221="snížená",J221,0)</f>
        <v>0</v>
      </c>
      <c r="BG221" s="241">
        <f>IF(N221="zákl. přenesená",J221,0)</f>
        <v>0</v>
      </c>
      <c r="BH221" s="241">
        <f>IF(N221="sníž. přenesená",J221,0)</f>
        <v>0</v>
      </c>
      <c r="BI221" s="241">
        <f>IF(N221="nulová",J221,0)</f>
        <v>0</v>
      </c>
      <c r="BJ221" s="18" t="s">
        <v>88</v>
      </c>
      <c r="BK221" s="241">
        <f>ROUND(I221*H221,2)</f>
        <v>0</v>
      </c>
      <c r="BL221" s="18" t="s">
        <v>224</v>
      </c>
      <c r="BM221" s="240" t="s">
        <v>623</v>
      </c>
    </row>
    <row r="222" s="2" customFormat="1">
      <c r="A222" s="40"/>
      <c r="B222" s="41"/>
      <c r="C222" s="42"/>
      <c r="D222" s="242" t="s">
        <v>232</v>
      </c>
      <c r="E222" s="42"/>
      <c r="F222" s="243" t="s">
        <v>624</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232</v>
      </c>
      <c r="AU222" s="18" t="s">
        <v>19</v>
      </c>
    </row>
    <row r="223" s="2" customFormat="1">
      <c r="A223" s="40"/>
      <c r="B223" s="41"/>
      <c r="C223" s="42"/>
      <c r="D223" s="247" t="s">
        <v>312</v>
      </c>
      <c r="E223" s="42"/>
      <c r="F223" s="248" t="s">
        <v>618</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312</v>
      </c>
      <c r="AU223" s="18" t="s">
        <v>19</v>
      </c>
    </row>
    <row r="224" s="2" customFormat="1">
      <c r="A224" s="40"/>
      <c r="B224" s="41"/>
      <c r="C224" s="42"/>
      <c r="D224" s="247" t="s">
        <v>234</v>
      </c>
      <c r="E224" s="42"/>
      <c r="F224" s="248" t="s">
        <v>591</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234</v>
      </c>
      <c r="AU224" s="18" t="s">
        <v>19</v>
      </c>
    </row>
    <row r="225" s="13" customFormat="1">
      <c r="A225" s="13"/>
      <c r="B225" s="249"/>
      <c r="C225" s="250"/>
      <c r="D225" s="247" t="s">
        <v>236</v>
      </c>
      <c r="E225" s="251" t="s">
        <v>1</v>
      </c>
      <c r="F225" s="252" t="s">
        <v>625</v>
      </c>
      <c r="G225" s="250"/>
      <c r="H225" s="253">
        <v>30469</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236</v>
      </c>
      <c r="AU225" s="259" t="s">
        <v>19</v>
      </c>
      <c r="AV225" s="13" t="s">
        <v>19</v>
      </c>
      <c r="AW225" s="13" t="s">
        <v>36</v>
      </c>
      <c r="AX225" s="13" t="s">
        <v>88</v>
      </c>
      <c r="AY225" s="259" t="s">
        <v>221</v>
      </c>
    </row>
    <row r="226" s="12" customFormat="1" ht="22.8" customHeight="1">
      <c r="A226" s="12"/>
      <c r="B226" s="213"/>
      <c r="C226" s="214"/>
      <c r="D226" s="215" t="s">
        <v>79</v>
      </c>
      <c r="E226" s="227" t="s">
        <v>19</v>
      </c>
      <c r="F226" s="227" t="s">
        <v>626</v>
      </c>
      <c r="G226" s="214"/>
      <c r="H226" s="214"/>
      <c r="I226" s="217"/>
      <c r="J226" s="228">
        <f>BK226</f>
        <v>0</v>
      </c>
      <c r="K226" s="214"/>
      <c r="L226" s="219"/>
      <c r="M226" s="220"/>
      <c r="N226" s="221"/>
      <c r="O226" s="221"/>
      <c r="P226" s="222">
        <f>SUM(P227:P228)</f>
        <v>0</v>
      </c>
      <c r="Q226" s="221"/>
      <c r="R226" s="222">
        <f>SUM(R227:R228)</f>
        <v>595.10000000000002</v>
      </c>
      <c r="S226" s="221"/>
      <c r="T226" s="223">
        <f>SUM(T227:T228)</f>
        <v>0</v>
      </c>
      <c r="U226" s="12"/>
      <c r="V226" s="12"/>
      <c r="W226" s="12"/>
      <c r="X226" s="12"/>
      <c r="Y226" s="12"/>
      <c r="Z226" s="12"/>
      <c r="AA226" s="12"/>
      <c r="AB226" s="12"/>
      <c r="AC226" s="12"/>
      <c r="AD226" s="12"/>
      <c r="AE226" s="12"/>
      <c r="AR226" s="224" t="s">
        <v>88</v>
      </c>
      <c r="AT226" s="225" t="s">
        <v>79</v>
      </c>
      <c r="AU226" s="225" t="s">
        <v>88</v>
      </c>
      <c r="AY226" s="224" t="s">
        <v>221</v>
      </c>
      <c r="BK226" s="226">
        <f>SUM(BK227:BK228)</f>
        <v>0</v>
      </c>
    </row>
    <row r="227" s="2" customFormat="1" ht="62.7" customHeight="1">
      <c r="A227" s="40"/>
      <c r="B227" s="41"/>
      <c r="C227" s="229" t="s">
        <v>7</v>
      </c>
      <c r="D227" s="229" t="s">
        <v>225</v>
      </c>
      <c r="E227" s="230" t="s">
        <v>627</v>
      </c>
      <c r="F227" s="231" t="s">
        <v>628</v>
      </c>
      <c r="G227" s="232" t="s">
        <v>507</v>
      </c>
      <c r="H227" s="233">
        <v>5410</v>
      </c>
      <c r="I227" s="234"/>
      <c r="J227" s="235">
        <f>ROUND(I227*H227,2)</f>
        <v>0</v>
      </c>
      <c r="K227" s="231" t="s">
        <v>1</v>
      </c>
      <c r="L227" s="46"/>
      <c r="M227" s="236" t="s">
        <v>1</v>
      </c>
      <c r="N227" s="237" t="s">
        <v>45</v>
      </c>
      <c r="O227" s="93"/>
      <c r="P227" s="238">
        <f>O227*H227</f>
        <v>0</v>
      </c>
      <c r="Q227" s="238">
        <v>0.11</v>
      </c>
      <c r="R227" s="238">
        <f>Q227*H227</f>
        <v>595.10000000000002</v>
      </c>
      <c r="S227" s="238">
        <v>0</v>
      </c>
      <c r="T227" s="239">
        <f>S227*H227</f>
        <v>0</v>
      </c>
      <c r="U227" s="40"/>
      <c r="V227" s="40"/>
      <c r="W227" s="40"/>
      <c r="X227" s="40"/>
      <c r="Y227" s="40"/>
      <c r="Z227" s="40"/>
      <c r="AA227" s="40"/>
      <c r="AB227" s="40"/>
      <c r="AC227" s="40"/>
      <c r="AD227" s="40"/>
      <c r="AE227" s="40"/>
      <c r="AR227" s="240" t="s">
        <v>224</v>
      </c>
      <c r="AT227" s="240" t="s">
        <v>225</v>
      </c>
      <c r="AU227" s="240" t="s">
        <v>19</v>
      </c>
      <c r="AY227" s="18" t="s">
        <v>221</v>
      </c>
      <c r="BE227" s="241">
        <f>IF(N227="základní",J227,0)</f>
        <v>0</v>
      </c>
      <c r="BF227" s="241">
        <f>IF(N227="snížená",J227,0)</f>
        <v>0</v>
      </c>
      <c r="BG227" s="241">
        <f>IF(N227="zákl. přenesená",J227,0)</f>
        <v>0</v>
      </c>
      <c r="BH227" s="241">
        <f>IF(N227="sníž. přenesená",J227,0)</f>
        <v>0</v>
      </c>
      <c r="BI227" s="241">
        <f>IF(N227="nulová",J227,0)</f>
        <v>0</v>
      </c>
      <c r="BJ227" s="18" t="s">
        <v>88</v>
      </c>
      <c r="BK227" s="241">
        <f>ROUND(I227*H227,2)</f>
        <v>0</v>
      </c>
      <c r="BL227" s="18" t="s">
        <v>224</v>
      </c>
      <c r="BM227" s="240" t="s">
        <v>629</v>
      </c>
    </row>
    <row r="228" s="2" customFormat="1">
      <c r="A228" s="40"/>
      <c r="B228" s="41"/>
      <c r="C228" s="42"/>
      <c r="D228" s="247" t="s">
        <v>234</v>
      </c>
      <c r="E228" s="42"/>
      <c r="F228" s="248" t="s">
        <v>630</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234</v>
      </c>
      <c r="AU228" s="18" t="s">
        <v>19</v>
      </c>
    </row>
    <row r="229" s="12" customFormat="1" ht="22.8" customHeight="1">
      <c r="A229" s="12"/>
      <c r="B229" s="213"/>
      <c r="C229" s="214"/>
      <c r="D229" s="215" t="s">
        <v>79</v>
      </c>
      <c r="E229" s="227" t="s">
        <v>157</v>
      </c>
      <c r="F229" s="227" t="s">
        <v>631</v>
      </c>
      <c r="G229" s="214"/>
      <c r="H229" s="214"/>
      <c r="I229" s="217"/>
      <c r="J229" s="228">
        <f>BK229</f>
        <v>0</v>
      </c>
      <c r="K229" s="214"/>
      <c r="L229" s="219"/>
      <c r="M229" s="220"/>
      <c r="N229" s="221"/>
      <c r="O229" s="221"/>
      <c r="P229" s="222">
        <f>SUM(P230:P245)</f>
        <v>0</v>
      </c>
      <c r="Q229" s="221"/>
      <c r="R229" s="222">
        <f>SUM(R230:R245)</f>
        <v>109.05678399999999</v>
      </c>
      <c r="S229" s="221"/>
      <c r="T229" s="223">
        <f>SUM(T230:T245)</f>
        <v>0</v>
      </c>
      <c r="U229" s="12"/>
      <c r="V229" s="12"/>
      <c r="W229" s="12"/>
      <c r="X229" s="12"/>
      <c r="Y229" s="12"/>
      <c r="Z229" s="12"/>
      <c r="AA229" s="12"/>
      <c r="AB229" s="12"/>
      <c r="AC229" s="12"/>
      <c r="AD229" s="12"/>
      <c r="AE229" s="12"/>
      <c r="AR229" s="224" t="s">
        <v>88</v>
      </c>
      <c r="AT229" s="225" t="s">
        <v>79</v>
      </c>
      <c r="AU229" s="225" t="s">
        <v>88</v>
      </c>
      <c r="AY229" s="224" t="s">
        <v>221</v>
      </c>
      <c r="BK229" s="226">
        <f>SUM(BK230:BK245)</f>
        <v>0</v>
      </c>
    </row>
    <row r="230" s="2" customFormat="1" ht="76.35" customHeight="1">
      <c r="A230" s="40"/>
      <c r="B230" s="41"/>
      <c r="C230" s="229" t="s">
        <v>347</v>
      </c>
      <c r="D230" s="229" t="s">
        <v>225</v>
      </c>
      <c r="E230" s="230" t="s">
        <v>632</v>
      </c>
      <c r="F230" s="231" t="s">
        <v>633</v>
      </c>
      <c r="G230" s="232" t="s">
        <v>515</v>
      </c>
      <c r="H230" s="233">
        <v>38</v>
      </c>
      <c r="I230" s="234"/>
      <c r="J230" s="235">
        <f>ROUND(I230*H230,2)</f>
        <v>0</v>
      </c>
      <c r="K230" s="231" t="s">
        <v>229</v>
      </c>
      <c r="L230" s="46"/>
      <c r="M230" s="236" t="s">
        <v>1</v>
      </c>
      <c r="N230" s="237" t="s">
        <v>45</v>
      </c>
      <c r="O230" s="93"/>
      <c r="P230" s="238">
        <f>O230*H230</f>
        <v>0</v>
      </c>
      <c r="Q230" s="238">
        <v>2.8089400000000002</v>
      </c>
      <c r="R230" s="238">
        <f>Q230*H230</f>
        <v>106.73972000000001</v>
      </c>
      <c r="S230" s="238">
        <v>0</v>
      </c>
      <c r="T230" s="239">
        <f>S230*H230</f>
        <v>0</v>
      </c>
      <c r="U230" s="40"/>
      <c r="V230" s="40"/>
      <c r="W230" s="40"/>
      <c r="X230" s="40"/>
      <c r="Y230" s="40"/>
      <c r="Z230" s="40"/>
      <c r="AA230" s="40"/>
      <c r="AB230" s="40"/>
      <c r="AC230" s="40"/>
      <c r="AD230" s="40"/>
      <c r="AE230" s="40"/>
      <c r="AR230" s="240" t="s">
        <v>224</v>
      </c>
      <c r="AT230" s="240" t="s">
        <v>225</v>
      </c>
      <c r="AU230" s="240" t="s">
        <v>19</v>
      </c>
      <c r="AY230" s="18" t="s">
        <v>221</v>
      </c>
      <c r="BE230" s="241">
        <f>IF(N230="základní",J230,0)</f>
        <v>0</v>
      </c>
      <c r="BF230" s="241">
        <f>IF(N230="snížená",J230,0)</f>
        <v>0</v>
      </c>
      <c r="BG230" s="241">
        <f>IF(N230="zákl. přenesená",J230,0)</f>
        <v>0</v>
      </c>
      <c r="BH230" s="241">
        <f>IF(N230="sníž. přenesená",J230,0)</f>
        <v>0</v>
      </c>
      <c r="BI230" s="241">
        <f>IF(N230="nulová",J230,0)</f>
        <v>0</v>
      </c>
      <c r="BJ230" s="18" t="s">
        <v>88</v>
      </c>
      <c r="BK230" s="241">
        <f>ROUND(I230*H230,2)</f>
        <v>0</v>
      </c>
      <c r="BL230" s="18" t="s">
        <v>224</v>
      </c>
      <c r="BM230" s="240" t="s">
        <v>634</v>
      </c>
    </row>
    <row r="231" s="2" customFormat="1">
      <c r="A231" s="40"/>
      <c r="B231" s="41"/>
      <c r="C231" s="42"/>
      <c r="D231" s="242" t="s">
        <v>232</v>
      </c>
      <c r="E231" s="42"/>
      <c r="F231" s="243" t="s">
        <v>635</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232</v>
      </c>
      <c r="AU231" s="18" t="s">
        <v>19</v>
      </c>
    </row>
    <row r="232" s="2" customFormat="1">
      <c r="A232" s="40"/>
      <c r="B232" s="41"/>
      <c r="C232" s="42"/>
      <c r="D232" s="247" t="s">
        <v>312</v>
      </c>
      <c r="E232" s="42"/>
      <c r="F232" s="248" t="s">
        <v>636</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312</v>
      </c>
      <c r="AU232" s="18" t="s">
        <v>19</v>
      </c>
    </row>
    <row r="233" s="2" customFormat="1">
      <c r="A233" s="40"/>
      <c r="B233" s="41"/>
      <c r="C233" s="42"/>
      <c r="D233" s="247" t="s">
        <v>234</v>
      </c>
      <c r="E233" s="42"/>
      <c r="F233" s="248" t="s">
        <v>637</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234</v>
      </c>
      <c r="AU233" s="18" t="s">
        <v>19</v>
      </c>
    </row>
    <row r="234" s="2" customFormat="1" ht="76.35" customHeight="1">
      <c r="A234" s="40"/>
      <c r="B234" s="41"/>
      <c r="C234" s="229" t="s">
        <v>359</v>
      </c>
      <c r="D234" s="229" t="s">
        <v>225</v>
      </c>
      <c r="E234" s="230" t="s">
        <v>638</v>
      </c>
      <c r="F234" s="231" t="s">
        <v>639</v>
      </c>
      <c r="G234" s="232" t="s">
        <v>507</v>
      </c>
      <c r="H234" s="233">
        <v>110</v>
      </c>
      <c r="I234" s="234"/>
      <c r="J234" s="235">
        <f>ROUND(I234*H234,2)</f>
        <v>0</v>
      </c>
      <c r="K234" s="231" t="s">
        <v>229</v>
      </c>
      <c r="L234" s="46"/>
      <c r="M234" s="236" t="s">
        <v>1</v>
      </c>
      <c r="N234" s="237" t="s">
        <v>45</v>
      </c>
      <c r="O234" s="93"/>
      <c r="P234" s="238">
        <f>O234*H234</f>
        <v>0</v>
      </c>
      <c r="Q234" s="238">
        <v>0.00726</v>
      </c>
      <c r="R234" s="238">
        <f>Q234*H234</f>
        <v>0.79859999999999998</v>
      </c>
      <c r="S234" s="238">
        <v>0</v>
      </c>
      <c r="T234" s="239">
        <f>S234*H234</f>
        <v>0</v>
      </c>
      <c r="U234" s="40"/>
      <c r="V234" s="40"/>
      <c r="W234" s="40"/>
      <c r="X234" s="40"/>
      <c r="Y234" s="40"/>
      <c r="Z234" s="40"/>
      <c r="AA234" s="40"/>
      <c r="AB234" s="40"/>
      <c r="AC234" s="40"/>
      <c r="AD234" s="40"/>
      <c r="AE234" s="40"/>
      <c r="AR234" s="240" t="s">
        <v>224</v>
      </c>
      <c r="AT234" s="240" t="s">
        <v>225</v>
      </c>
      <c r="AU234" s="240" t="s">
        <v>19</v>
      </c>
      <c r="AY234" s="18" t="s">
        <v>221</v>
      </c>
      <c r="BE234" s="241">
        <f>IF(N234="základní",J234,0)</f>
        <v>0</v>
      </c>
      <c r="BF234" s="241">
        <f>IF(N234="snížená",J234,0)</f>
        <v>0</v>
      </c>
      <c r="BG234" s="241">
        <f>IF(N234="zákl. přenesená",J234,0)</f>
        <v>0</v>
      </c>
      <c r="BH234" s="241">
        <f>IF(N234="sníž. přenesená",J234,0)</f>
        <v>0</v>
      </c>
      <c r="BI234" s="241">
        <f>IF(N234="nulová",J234,0)</f>
        <v>0</v>
      </c>
      <c r="BJ234" s="18" t="s">
        <v>88</v>
      </c>
      <c r="BK234" s="241">
        <f>ROUND(I234*H234,2)</f>
        <v>0</v>
      </c>
      <c r="BL234" s="18" t="s">
        <v>224</v>
      </c>
      <c r="BM234" s="240" t="s">
        <v>640</v>
      </c>
    </row>
    <row r="235" s="2" customFormat="1">
      <c r="A235" s="40"/>
      <c r="B235" s="41"/>
      <c r="C235" s="42"/>
      <c r="D235" s="242" t="s">
        <v>232</v>
      </c>
      <c r="E235" s="42"/>
      <c r="F235" s="243" t="s">
        <v>641</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232</v>
      </c>
      <c r="AU235" s="18" t="s">
        <v>19</v>
      </c>
    </row>
    <row r="236" s="2" customFormat="1">
      <c r="A236" s="40"/>
      <c r="B236" s="41"/>
      <c r="C236" s="42"/>
      <c r="D236" s="247" t="s">
        <v>312</v>
      </c>
      <c r="E236" s="42"/>
      <c r="F236" s="248" t="s">
        <v>642</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312</v>
      </c>
      <c r="AU236" s="18" t="s">
        <v>19</v>
      </c>
    </row>
    <row r="237" s="2" customFormat="1">
      <c r="A237" s="40"/>
      <c r="B237" s="41"/>
      <c r="C237" s="42"/>
      <c r="D237" s="247" t="s">
        <v>234</v>
      </c>
      <c r="E237" s="42"/>
      <c r="F237" s="248" t="s">
        <v>643</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234</v>
      </c>
      <c r="AU237" s="18" t="s">
        <v>19</v>
      </c>
    </row>
    <row r="238" s="2" customFormat="1" ht="76.35" customHeight="1">
      <c r="A238" s="40"/>
      <c r="B238" s="41"/>
      <c r="C238" s="229" t="s">
        <v>365</v>
      </c>
      <c r="D238" s="229" t="s">
        <v>225</v>
      </c>
      <c r="E238" s="230" t="s">
        <v>644</v>
      </c>
      <c r="F238" s="231" t="s">
        <v>645</v>
      </c>
      <c r="G238" s="232" t="s">
        <v>507</v>
      </c>
      <c r="H238" s="233">
        <v>110</v>
      </c>
      <c r="I238" s="234"/>
      <c r="J238" s="235">
        <f>ROUND(I238*H238,2)</f>
        <v>0</v>
      </c>
      <c r="K238" s="231" t="s">
        <v>229</v>
      </c>
      <c r="L238" s="46"/>
      <c r="M238" s="236" t="s">
        <v>1</v>
      </c>
      <c r="N238" s="237" t="s">
        <v>45</v>
      </c>
      <c r="O238" s="93"/>
      <c r="P238" s="238">
        <f>O238*H238</f>
        <v>0</v>
      </c>
      <c r="Q238" s="238">
        <v>0.00085999999999999998</v>
      </c>
      <c r="R238" s="238">
        <f>Q238*H238</f>
        <v>0.094600000000000004</v>
      </c>
      <c r="S238" s="238">
        <v>0</v>
      </c>
      <c r="T238" s="239">
        <f>S238*H238</f>
        <v>0</v>
      </c>
      <c r="U238" s="40"/>
      <c r="V238" s="40"/>
      <c r="W238" s="40"/>
      <c r="X238" s="40"/>
      <c r="Y238" s="40"/>
      <c r="Z238" s="40"/>
      <c r="AA238" s="40"/>
      <c r="AB238" s="40"/>
      <c r="AC238" s="40"/>
      <c r="AD238" s="40"/>
      <c r="AE238" s="40"/>
      <c r="AR238" s="240" t="s">
        <v>224</v>
      </c>
      <c r="AT238" s="240" t="s">
        <v>225</v>
      </c>
      <c r="AU238" s="240" t="s">
        <v>19</v>
      </c>
      <c r="AY238" s="18" t="s">
        <v>221</v>
      </c>
      <c r="BE238" s="241">
        <f>IF(N238="základní",J238,0)</f>
        <v>0</v>
      </c>
      <c r="BF238" s="241">
        <f>IF(N238="snížená",J238,0)</f>
        <v>0</v>
      </c>
      <c r="BG238" s="241">
        <f>IF(N238="zákl. přenesená",J238,0)</f>
        <v>0</v>
      </c>
      <c r="BH238" s="241">
        <f>IF(N238="sníž. přenesená",J238,0)</f>
        <v>0</v>
      </c>
      <c r="BI238" s="241">
        <f>IF(N238="nulová",J238,0)</f>
        <v>0</v>
      </c>
      <c r="BJ238" s="18" t="s">
        <v>88</v>
      </c>
      <c r="BK238" s="241">
        <f>ROUND(I238*H238,2)</f>
        <v>0</v>
      </c>
      <c r="BL238" s="18" t="s">
        <v>224</v>
      </c>
      <c r="BM238" s="240" t="s">
        <v>646</v>
      </c>
    </row>
    <row r="239" s="2" customFormat="1">
      <c r="A239" s="40"/>
      <c r="B239" s="41"/>
      <c r="C239" s="42"/>
      <c r="D239" s="242" t="s">
        <v>232</v>
      </c>
      <c r="E239" s="42"/>
      <c r="F239" s="243" t="s">
        <v>647</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232</v>
      </c>
      <c r="AU239" s="18" t="s">
        <v>19</v>
      </c>
    </row>
    <row r="240" s="2" customFormat="1">
      <c r="A240" s="40"/>
      <c r="B240" s="41"/>
      <c r="C240" s="42"/>
      <c r="D240" s="247" t="s">
        <v>312</v>
      </c>
      <c r="E240" s="42"/>
      <c r="F240" s="248" t="s">
        <v>642</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312</v>
      </c>
      <c r="AU240" s="18" t="s">
        <v>19</v>
      </c>
    </row>
    <row r="241" s="2" customFormat="1">
      <c r="A241" s="40"/>
      <c r="B241" s="41"/>
      <c r="C241" s="42"/>
      <c r="D241" s="247" t="s">
        <v>234</v>
      </c>
      <c r="E241" s="42"/>
      <c r="F241" s="248" t="s">
        <v>648</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234</v>
      </c>
      <c r="AU241" s="18" t="s">
        <v>19</v>
      </c>
    </row>
    <row r="242" s="2" customFormat="1" ht="78" customHeight="1">
      <c r="A242" s="40"/>
      <c r="B242" s="41"/>
      <c r="C242" s="229" t="s">
        <v>371</v>
      </c>
      <c r="D242" s="229" t="s">
        <v>225</v>
      </c>
      <c r="E242" s="230" t="s">
        <v>649</v>
      </c>
      <c r="F242" s="231" t="s">
        <v>650</v>
      </c>
      <c r="G242" s="232" t="s">
        <v>651</v>
      </c>
      <c r="H242" s="233">
        <v>1.3</v>
      </c>
      <c r="I242" s="234"/>
      <c r="J242" s="235">
        <f>ROUND(I242*H242,2)</f>
        <v>0</v>
      </c>
      <c r="K242" s="231" t="s">
        <v>229</v>
      </c>
      <c r="L242" s="46"/>
      <c r="M242" s="236" t="s">
        <v>1</v>
      </c>
      <c r="N242" s="237" t="s">
        <v>45</v>
      </c>
      <c r="O242" s="93"/>
      <c r="P242" s="238">
        <f>O242*H242</f>
        <v>0</v>
      </c>
      <c r="Q242" s="238">
        <v>1.09528</v>
      </c>
      <c r="R242" s="238">
        <f>Q242*H242</f>
        <v>1.423864</v>
      </c>
      <c r="S242" s="238">
        <v>0</v>
      </c>
      <c r="T242" s="239">
        <f>S242*H242</f>
        <v>0</v>
      </c>
      <c r="U242" s="40"/>
      <c r="V242" s="40"/>
      <c r="W242" s="40"/>
      <c r="X242" s="40"/>
      <c r="Y242" s="40"/>
      <c r="Z242" s="40"/>
      <c r="AA242" s="40"/>
      <c r="AB242" s="40"/>
      <c r="AC242" s="40"/>
      <c r="AD242" s="40"/>
      <c r="AE242" s="40"/>
      <c r="AR242" s="240" t="s">
        <v>224</v>
      </c>
      <c r="AT242" s="240" t="s">
        <v>225</v>
      </c>
      <c r="AU242" s="240" t="s">
        <v>19</v>
      </c>
      <c r="AY242" s="18" t="s">
        <v>221</v>
      </c>
      <c r="BE242" s="241">
        <f>IF(N242="základní",J242,0)</f>
        <v>0</v>
      </c>
      <c r="BF242" s="241">
        <f>IF(N242="snížená",J242,0)</f>
        <v>0</v>
      </c>
      <c r="BG242" s="241">
        <f>IF(N242="zákl. přenesená",J242,0)</f>
        <v>0</v>
      </c>
      <c r="BH242" s="241">
        <f>IF(N242="sníž. přenesená",J242,0)</f>
        <v>0</v>
      </c>
      <c r="BI242" s="241">
        <f>IF(N242="nulová",J242,0)</f>
        <v>0</v>
      </c>
      <c r="BJ242" s="18" t="s">
        <v>88</v>
      </c>
      <c r="BK242" s="241">
        <f>ROUND(I242*H242,2)</f>
        <v>0</v>
      </c>
      <c r="BL242" s="18" t="s">
        <v>224</v>
      </c>
      <c r="BM242" s="240" t="s">
        <v>652</v>
      </c>
    </row>
    <row r="243" s="2" customFormat="1">
      <c r="A243" s="40"/>
      <c r="B243" s="41"/>
      <c r="C243" s="42"/>
      <c r="D243" s="242" t="s">
        <v>232</v>
      </c>
      <c r="E243" s="42"/>
      <c r="F243" s="243" t="s">
        <v>653</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232</v>
      </c>
      <c r="AU243" s="18" t="s">
        <v>19</v>
      </c>
    </row>
    <row r="244" s="2" customFormat="1">
      <c r="A244" s="40"/>
      <c r="B244" s="41"/>
      <c r="C244" s="42"/>
      <c r="D244" s="247" t="s">
        <v>312</v>
      </c>
      <c r="E244" s="42"/>
      <c r="F244" s="248" t="s">
        <v>654</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312</v>
      </c>
      <c r="AU244" s="18" t="s">
        <v>19</v>
      </c>
    </row>
    <row r="245" s="2" customFormat="1">
      <c r="A245" s="40"/>
      <c r="B245" s="41"/>
      <c r="C245" s="42"/>
      <c r="D245" s="247" t="s">
        <v>234</v>
      </c>
      <c r="E245" s="42"/>
      <c r="F245" s="248" t="s">
        <v>655</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234</v>
      </c>
      <c r="AU245" s="18" t="s">
        <v>19</v>
      </c>
    </row>
    <row r="246" s="12" customFormat="1" ht="22.8" customHeight="1">
      <c r="A246" s="12"/>
      <c r="B246" s="213"/>
      <c r="C246" s="214"/>
      <c r="D246" s="215" t="s">
        <v>79</v>
      </c>
      <c r="E246" s="227" t="s">
        <v>224</v>
      </c>
      <c r="F246" s="227" t="s">
        <v>656</v>
      </c>
      <c r="G246" s="214"/>
      <c r="H246" s="214"/>
      <c r="I246" s="217"/>
      <c r="J246" s="228">
        <f>BK246</f>
        <v>0</v>
      </c>
      <c r="K246" s="214"/>
      <c r="L246" s="219"/>
      <c r="M246" s="220"/>
      <c r="N246" s="221"/>
      <c r="O246" s="221"/>
      <c r="P246" s="222">
        <f>SUM(P247:P270)</f>
        <v>0</v>
      </c>
      <c r="Q246" s="221"/>
      <c r="R246" s="222">
        <f>SUM(R247:R270)</f>
        <v>5166.4193859999996</v>
      </c>
      <c r="S246" s="221"/>
      <c r="T246" s="223">
        <f>SUM(T247:T270)</f>
        <v>0</v>
      </c>
      <c r="U246" s="12"/>
      <c r="V246" s="12"/>
      <c r="W246" s="12"/>
      <c r="X246" s="12"/>
      <c r="Y246" s="12"/>
      <c r="Z246" s="12"/>
      <c r="AA246" s="12"/>
      <c r="AB246" s="12"/>
      <c r="AC246" s="12"/>
      <c r="AD246" s="12"/>
      <c r="AE246" s="12"/>
      <c r="AR246" s="224" t="s">
        <v>88</v>
      </c>
      <c r="AT246" s="225" t="s">
        <v>79</v>
      </c>
      <c r="AU246" s="225" t="s">
        <v>88</v>
      </c>
      <c r="AY246" s="224" t="s">
        <v>221</v>
      </c>
      <c r="BK246" s="226">
        <f>SUM(BK247:BK270)</f>
        <v>0</v>
      </c>
    </row>
    <row r="247" s="2" customFormat="1" ht="24.15" customHeight="1">
      <c r="A247" s="40"/>
      <c r="B247" s="41"/>
      <c r="C247" s="229" t="s">
        <v>376</v>
      </c>
      <c r="D247" s="229" t="s">
        <v>225</v>
      </c>
      <c r="E247" s="230" t="s">
        <v>657</v>
      </c>
      <c r="F247" s="231" t="s">
        <v>658</v>
      </c>
      <c r="G247" s="232" t="s">
        <v>507</v>
      </c>
      <c r="H247" s="233">
        <v>2500</v>
      </c>
      <c r="I247" s="234"/>
      <c r="J247" s="235">
        <f>ROUND(I247*H247,2)</f>
        <v>0</v>
      </c>
      <c r="K247" s="231" t="s">
        <v>229</v>
      </c>
      <c r="L247" s="46"/>
      <c r="M247" s="236" t="s">
        <v>1</v>
      </c>
      <c r="N247" s="237" t="s">
        <v>45</v>
      </c>
      <c r="O247" s="93"/>
      <c r="P247" s="238">
        <f>O247*H247</f>
        <v>0</v>
      </c>
      <c r="Q247" s="238">
        <v>0.31879000000000002</v>
      </c>
      <c r="R247" s="238">
        <f>Q247*H247</f>
        <v>796.97500000000002</v>
      </c>
      <c r="S247" s="238">
        <v>0</v>
      </c>
      <c r="T247" s="239">
        <f>S247*H247</f>
        <v>0</v>
      </c>
      <c r="U247" s="40"/>
      <c r="V247" s="40"/>
      <c r="W247" s="40"/>
      <c r="X247" s="40"/>
      <c r="Y247" s="40"/>
      <c r="Z247" s="40"/>
      <c r="AA247" s="40"/>
      <c r="AB247" s="40"/>
      <c r="AC247" s="40"/>
      <c r="AD247" s="40"/>
      <c r="AE247" s="40"/>
      <c r="AR247" s="240" t="s">
        <v>224</v>
      </c>
      <c r="AT247" s="240" t="s">
        <v>225</v>
      </c>
      <c r="AU247" s="240" t="s">
        <v>19</v>
      </c>
      <c r="AY247" s="18" t="s">
        <v>221</v>
      </c>
      <c r="BE247" s="241">
        <f>IF(N247="základní",J247,0)</f>
        <v>0</v>
      </c>
      <c r="BF247" s="241">
        <f>IF(N247="snížená",J247,0)</f>
        <v>0</v>
      </c>
      <c r="BG247" s="241">
        <f>IF(N247="zákl. přenesená",J247,0)</f>
        <v>0</v>
      </c>
      <c r="BH247" s="241">
        <f>IF(N247="sníž. přenesená",J247,0)</f>
        <v>0</v>
      </c>
      <c r="BI247" s="241">
        <f>IF(N247="nulová",J247,0)</f>
        <v>0</v>
      </c>
      <c r="BJ247" s="18" t="s">
        <v>88</v>
      </c>
      <c r="BK247" s="241">
        <f>ROUND(I247*H247,2)</f>
        <v>0</v>
      </c>
      <c r="BL247" s="18" t="s">
        <v>224</v>
      </c>
      <c r="BM247" s="240" t="s">
        <v>659</v>
      </c>
    </row>
    <row r="248" s="2" customFormat="1">
      <c r="A248" s="40"/>
      <c r="B248" s="41"/>
      <c r="C248" s="42"/>
      <c r="D248" s="242" t="s">
        <v>232</v>
      </c>
      <c r="E248" s="42"/>
      <c r="F248" s="243" t="s">
        <v>660</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232</v>
      </c>
      <c r="AU248" s="18" t="s">
        <v>19</v>
      </c>
    </row>
    <row r="249" s="2" customFormat="1">
      <c r="A249" s="40"/>
      <c r="B249" s="41"/>
      <c r="C249" s="42"/>
      <c r="D249" s="247" t="s">
        <v>312</v>
      </c>
      <c r="E249" s="42"/>
      <c r="F249" s="248" t="s">
        <v>661</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312</v>
      </c>
      <c r="AU249" s="18" t="s">
        <v>19</v>
      </c>
    </row>
    <row r="250" s="2" customFormat="1">
      <c r="A250" s="40"/>
      <c r="B250" s="41"/>
      <c r="C250" s="42"/>
      <c r="D250" s="247" t="s">
        <v>234</v>
      </c>
      <c r="E250" s="42"/>
      <c r="F250" s="248" t="s">
        <v>662</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234</v>
      </c>
      <c r="AU250" s="18" t="s">
        <v>19</v>
      </c>
    </row>
    <row r="251" s="2" customFormat="1" ht="33" customHeight="1">
      <c r="A251" s="40"/>
      <c r="B251" s="41"/>
      <c r="C251" s="229" t="s">
        <v>381</v>
      </c>
      <c r="D251" s="229" t="s">
        <v>225</v>
      </c>
      <c r="E251" s="230" t="s">
        <v>663</v>
      </c>
      <c r="F251" s="231" t="s">
        <v>664</v>
      </c>
      <c r="G251" s="232" t="s">
        <v>665</v>
      </c>
      <c r="H251" s="233">
        <v>15</v>
      </c>
      <c r="I251" s="234"/>
      <c r="J251" s="235">
        <f>ROUND(I251*H251,2)</f>
        <v>0</v>
      </c>
      <c r="K251" s="231" t="s">
        <v>229</v>
      </c>
      <c r="L251" s="46"/>
      <c r="M251" s="236" t="s">
        <v>1</v>
      </c>
      <c r="N251" s="237" t="s">
        <v>45</v>
      </c>
      <c r="O251" s="93"/>
      <c r="P251" s="238">
        <f>O251*H251</f>
        <v>0</v>
      </c>
      <c r="Q251" s="238">
        <v>0.00165</v>
      </c>
      <c r="R251" s="238">
        <f>Q251*H251</f>
        <v>0.024750000000000001</v>
      </c>
      <c r="S251" s="238">
        <v>0</v>
      </c>
      <c r="T251" s="239">
        <f>S251*H251</f>
        <v>0</v>
      </c>
      <c r="U251" s="40"/>
      <c r="V251" s="40"/>
      <c r="W251" s="40"/>
      <c r="X251" s="40"/>
      <c r="Y251" s="40"/>
      <c r="Z251" s="40"/>
      <c r="AA251" s="40"/>
      <c r="AB251" s="40"/>
      <c r="AC251" s="40"/>
      <c r="AD251" s="40"/>
      <c r="AE251" s="40"/>
      <c r="AR251" s="240" t="s">
        <v>224</v>
      </c>
      <c r="AT251" s="240" t="s">
        <v>225</v>
      </c>
      <c r="AU251" s="240" t="s">
        <v>19</v>
      </c>
      <c r="AY251" s="18" t="s">
        <v>221</v>
      </c>
      <c r="BE251" s="241">
        <f>IF(N251="základní",J251,0)</f>
        <v>0</v>
      </c>
      <c r="BF251" s="241">
        <f>IF(N251="snížená",J251,0)</f>
        <v>0</v>
      </c>
      <c r="BG251" s="241">
        <f>IF(N251="zákl. přenesená",J251,0)</f>
        <v>0</v>
      </c>
      <c r="BH251" s="241">
        <f>IF(N251="sníž. přenesená",J251,0)</f>
        <v>0</v>
      </c>
      <c r="BI251" s="241">
        <f>IF(N251="nulová",J251,0)</f>
        <v>0</v>
      </c>
      <c r="BJ251" s="18" t="s">
        <v>88</v>
      </c>
      <c r="BK251" s="241">
        <f>ROUND(I251*H251,2)</f>
        <v>0</v>
      </c>
      <c r="BL251" s="18" t="s">
        <v>224</v>
      </c>
      <c r="BM251" s="240" t="s">
        <v>666</v>
      </c>
    </row>
    <row r="252" s="2" customFormat="1">
      <c r="A252" s="40"/>
      <c r="B252" s="41"/>
      <c r="C252" s="42"/>
      <c r="D252" s="242" t="s">
        <v>232</v>
      </c>
      <c r="E252" s="42"/>
      <c r="F252" s="243" t="s">
        <v>667</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232</v>
      </c>
      <c r="AU252" s="18" t="s">
        <v>19</v>
      </c>
    </row>
    <row r="253" s="2" customFormat="1">
      <c r="A253" s="40"/>
      <c r="B253" s="41"/>
      <c r="C253" s="42"/>
      <c r="D253" s="247" t="s">
        <v>312</v>
      </c>
      <c r="E253" s="42"/>
      <c r="F253" s="248" t="s">
        <v>668</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312</v>
      </c>
      <c r="AU253" s="18" t="s">
        <v>19</v>
      </c>
    </row>
    <row r="254" s="2" customFormat="1" ht="16.5" customHeight="1">
      <c r="A254" s="40"/>
      <c r="B254" s="41"/>
      <c r="C254" s="284" t="s">
        <v>387</v>
      </c>
      <c r="D254" s="284" t="s">
        <v>330</v>
      </c>
      <c r="E254" s="285" t="s">
        <v>669</v>
      </c>
      <c r="F254" s="286" t="s">
        <v>670</v>
      </c>
      <c r="G254" s="287" t="s">
        <v>665</v>
      </c>
      <c r="H254" s="288">
        <v>15</v>
      </c>
      <c r="I254" s="289"/>
      <c r="J254" s="290">
        <f>ROUND(I254*H254,2)</f>
        <v>0</v>
      </c>
      <c r="K254" s="286" t="s">
        <v>229</v>
      </c>
      <c r="L254" s="291"/>
      <c r="M254" s="292" t="s">
        <v>1</v>
      </c>
      <c r="N254" s="293" t="s">
        <v>45</v>
      </c>
      <c r="O254" s="93"/>
      <c r="P254" s="238">
        <f>O254*H254</f>
        <v>0</v>
      </c>
      <c r="Q254" s="238">
        <v>0.040000000000000001</v>
      </c>
      <c r="R254" s="238">
        <f>Q254*H254</f>
        <v>0.59999999999999998</v>
      </c>
      <c r="S254" s="238">
        <v>0</v>
      </c>
      <c r="T254" s="239">
        <f>S254*H254</f>
        <v>0</v>
      </c>
      <c r="U254" s="40"/>
      <c r="V254" s="40"/>
      <c r="W254" s="40"/>
      <c r="X254" s="40"/>
      <c r="Y254" s="40"/>
      <c r="Z254" s="40"/>
      <c r="AA254" s="40"/>
      <c r="AB254" s="40"/>
      <c r="AC254" s="40"/>
      <c r="AD254" s="40"/>
      <c r="AE254" s="40"/>
      <c r="AR254" s="240" t="s">
        <v>267</v>
      </c>
      <c r="AT254" s="240" t="s">
        <v>330</v>
      </c>
      <c r="AU254" s="240" t="s">
        <v>19</v>
      </c>
      <c r="AY254" s="18" t="s">
        <v>221</v>
      </c>
      <c r="BE254" s="241">
        <f>IF(N254="základní",J254,0)</f>
        <v>0</v>
      </c>
      <c r="BF254" s="241">
        <f>IF(N254="snížená",J254,0)</f>
        <v>0</v>
      </c>
      <c r="BG254" s="241">
        <f>IF(N254="zákl. přenesená",J254,0)</f>
        <v>0</v>
      </c>
      <c r="BH254" s="241">
        <f>IF(N254="sníž. přenesená",J254,0)</f>
        <v>0</v>
      </c>
      <c r="BI254" s="241">
        <f>IF(N254="nulová",J254,0)</f>
        <v>0</v>
      </c>
      <c r="BJ254" s="18" t="s">
        <v>88</v>
      </c>
      <c r="BK254" s="241">
        <f>ROUND(I254*H254,2)</f>
        <v>0</v>
      </c>
      <c r="BL254" s="18" t="s">
        <v>224</v>
      </c>
      <c r="BM254" s="240" t="s">
        <v>671</v>
      </c>
    </row>
    <row r="255" s="2" customFormat="1" ht="37.8" customHeight="1">
      <c r="A255" s="40"/>
      <c r="B255" s="41"/>
      <c r="C255" s="229" t="s">
        <v>393</v>
      </c>
      <c r="D255" s="229" t="s">
        <v>225</v>
      </c>
      <c r="E255" s="230" t="s">
        <v>672</v>
      </c>
      <c r="F255" s="231" t="s">
        <v>673</v>
      </c>
      <c r="G255" s="232" t="s">
        <v>515</v>
      </c>
      <c r="H255" s="233">
        <v>15</v>
      </c>
      <c r="I255" s="234"/>
      <c r="J255" s="235">
        <f>ROUND(I255*H255,2)</f>
        <v>0</v>
      </c>
      <c r="K255" s="231" t="s">
        <v>229</v>
      </c>
      <c r="L255" s="46"/>
      <c r="M255" s="236" t="s">
        <v>1</v>
      </c>
      <c r="N255" s="237" t="s">
        <v>45</v>
      </c>
      <c r="O255" s="93"/>
      <c r="P255" s="238">
        <f>O255*H255</f>
        <v>0</v>
      </c>
      <c r="Q255" s="238">
        <v>2.234</v>
      </c>
      <c r="R255" s="238">
        <f>Q255*H255</f>
        <v>33.509999999999998</v>
      </c>
      <c r="S255" s="238">
        <v>0</v>
      </c>
      <c r="T255" s="239">
        <f>S255*H255</f>
        <v>0</v>
      </c>
      <c r="U255" s="40"/>
      <c r="V255" s="40"/>
      <c r="W255" s="40"/>
      <c r="X255" s="40"/>
      <c r="Y255" s="40"/>
      <c r="Z255" s="40"/>
      <c r="AA255" s="40"/>
      <c r="AB255" s="40"/>
      <c r="AC255" s="40"/>
      <c r="AD255" s="40"/>
      <c r="AE255" s="40"/>
      <c r="AR255" s="240" t="s">
        <v>224</v>
      </c>
      <c r="AT255" s="240" t="s">
        <v>225</v>
      </c>
      <c r="AU255" s="240" t="s">
        <v>19</v>
      </c>
      <c r="AY255" s="18" t="s">
        <v>221</v>
      </c>
      <c r="BE255" s="241">
        <f>IF(N255="základní",J255,0)</f>
        <v>0</v>
      </c>
      <c r="BF255" s="241">
        <f>IF(N255="snížená",J255,0)</f>
        <v>0</v>
      </c>
      <c r="BG255" s="241">
        <f>IF(N255="zákl. přenesená",J255,0)</f>
        <v>0</v>
      </c>
      <c r="BH255" s="241">
        <f>IF(N255="sníž. přenesená",J255,0)</f>
        <v>0</v>
      </c>
      <c r="BI255" s="241">
        <f>IF(N255="nulová",J255,0)</f>
        <v>0</v>
      </c>
      <c r="BJ255" s="18" t="s">
        <v>88</v>
      </c>
      <c r="BK255" s="241">
        <f>ROUND(I255*H255,2)</f>
        <v>0</v>
      </c>
      <c r="BL255" s="18" t="s">
        <v>224</v>
      </c>
      <c r="BM255" s="240" t="s">
        <v>674</v>
      </c>
    </row>
    <row r="256" s="2" customFormat="1">
      <c r="A256" s="40"/>
      <c r="B256" s="41"/>
      <c r="C256" s="42"/>
      <c r="D256" s="242" t="s">
        <v>232</v>
      </c>
      <c r="E256" s="42"/>
      <c r="F256" s="243" t="s">
        <v>675</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232</v>
      </c>
      <c r="AU256" s="18" t="s">
        <v>19</v>
      </c>
    </row>
    <row r="257" s="2" customFormat="1">
      <c r="A257" s="40"/>
      <c r="B257" s="41"/>
      <c r="C257" s="42"/>
      <c r="D257" s="247" t="s">
        <v>312</v>
      </c>
      <c r="E257" s="42"/>
      <c r="F257" s="248" t="s">
        <v>676</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312</v>
      </c>
      <c r="AU257" s="18" t="s">
        <v>19</v>
      </c>
    </row>
    <row r="258" s="2" customFormat="1">
      <c r="A258" s="40"/>
      <c r="B258" s="41"/>
      <c r="C258" s="42"/>
      <c r="D258" s="247" t="s">
        <v>234</v>
      </c>
      <c r="E258" s="42"/>
      <c r="F258" s="248" t="s">
        <v>677</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234</v>
      </c>
      <c r="AU258" s="18" t="s">
        <v>19</v>
      </c>
    </row>
    <row r="259" s="2" customFormat="1" ht="55.5" customHeight="1">
      <c r="A259" s="40"/>
      <c r="B259" s="41"/>
      <c r="C259" s="229" t="s">
        <v>398</v>
      </c>
      <c r="D259" s="229" t="s">
        <v>225</v>
      </c>
      <c r="E259" s="230" t="s">
        <v>678</v>
      </c>
      <c r="F259" s="231" t="s">
        <v>679</v>
      </c>
      <c r="G259" s="232" t="s">
        <v>507</v>
      </c>
      <c r="H259" s="233">
        <v>7604</v>
      </c>
      <c r="I259" s="234"/>
      <c r="J259" s="235">
        <f>ROUND(I259*H259,2)</f>
        <v>0</v>
      </c>
      <c r="K259" s="231" t="s">
        <v>229</v>
      </c>
      <c r="L259" s="46"/>
      <c r="M259" s="236" t="s">
        <v>1</v>
      </c>
      <c r="N259" s="237" t="s">
        <v>45</v>
      </c>
      <c r="O259" s="93"/>
      <c r="P259" s="238">
        <f>O259*H259</f>
        <v>0</v>
      </c>
      <c r="Q259" s="238">
        <v>0.00021000000000000001</v>
      </c>
      <c r="R259" s="238">
        <f>Q259*H259</f>
        <v>1.59684</v>
      </c>
      <c r="S259" s="238">
        <v>0</v>
      </c>
      <c r="T259" s="239">
        <f>S259*H259</f>
        <v>0</v>
      </c>
      <c r="U259" s="40"/>
      <c r="V259" s="40"/>
      <c r="W259" s="40"/>
      <c r="X259" s="40"/>
      <c r="Y259" s="40"/>
      <c r="Z259" s="40"/>
      <c r="AA259" s="40"/>
      <c r="AB259" s="40"/>
      <c r="AC259" s="40"/>
      <c r="AD259" s="40"/>
      <c r="AE259" s="40"/>
      <c r="AR259" s="240" t="s">
        <v>224</v>
      </c>
      <c r="AT259" s="240" t="s">
        <v>225</v>
      </c>
      <c r="AU259" s="240" t="s">
        <v>19</v>
      </c>
      <c r="AY259" s="18" t="s">
        <v>221</v>
      </c>
      <c r="BE259" s="241">
        <f>IF(N259="základní",J259,0)</f>
        <v>0</v>
      </c>
      <c r="BF259" s="241">
        <f>IF(N259="snížená",J259,0)</f>
        <v>0</v>
      </c>
      <c r="BG259" s="241">
        <f>IF(N259="zákl. přenesená",J259,0)</f>
        <v>0</v>
      </c>
      <c r="BH259" s="241">
        <f>IF(N259="sníž. přenesená",J259,0)</f>
        <v>0</v>
      </c>
      <c r="BI259" s="241">
        <f>IF(N259="nulová",J259,0)</f>
        <v>0</v>
      </c>
      <c r="BJ259" s="18" t="s">
        <v>88</v>
      </c>
      <c r="BK259" s="241">
        <f>ROUND(I259*H259,2)</f>
        <v>0</v>
      </c>
      <c r="BL259" s="18" t="s">
        <v>224</v>
      </c>
      <c r="BM259" s="240" t="s">
        <v>680</v>
      </c>
    </row>
    <row r="260" s="2" customFormat="1">
      <c r="A260" s="40"/>
      <c r="B260" s="41"/>
      <c r="C260" s="42"/>
      <c r="D260" s="242" t="s">
        <v>232</v>
      </c>
      <c r="E260" s="42"/>
      <c r="F260" s="243" t="s">
        <v>681</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232</v>
      </c>
      <c r="AU260" s="18" t="s">
        <v>19</v>
      </c>
    </row>
    <row r="261" s="2" customFormat="1">
      <c r="A261" s="40"/>
      <c r="B261" s="41"/>
      <c r="C261" s="42"/>
      <c r="D261" s="247" t="s">
        <v>312</v>
      </c>
      <c r="E261" s="42"/>
      <c r="F261" s="248" t="s">
        <v>682</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312</v>
      </c>
      <c r="AU261" s="18" t="s">
        <v>19</v>
      </c>
    </row>
    <row r="262" s="2" customFormat="1">
      <c r="A262" s="40"/>
      <c r="B262" s="41"/>
      <c r="C262" s="42"/>
      <c r="D262" s="247" t="s">
        <v>234</v>
      </c>
      <c r="E262" s="42"/>
      <c r="F262" s="248" t="s">
        <v>683</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234</v>
      </c>
      <c r="AU262" s="18" t="s">
        <v>19</v>
      </c>
    </row>
    <row r="263" s="13" customFormat="1">
      <c r="A263" s="13"/>
      <c r="B263" s="249"/>
      <c r="C263" s="250"/>
      <c r="D263" s="247" t="s">
        <v>236</v>
      </c>
      <c r="E263" s="251" t="s">
        <v>1</v>
      </c>
      <c r="F263" s="252" t="s">
        <v>684</v>
      </c>
      <c r="G263" s="250"/>
      <c r="H263" s="253">
        <v>7604</v>
      </c>
      <c r="I263" s="254"/>
      <c r="J263" s="250"/>
      <c r="K263" s="250"/>
      <c r="L263" s="255"/>
      <c r="M263" s="256"/>
      <c r="N263" s="257"/>
      <c r="O263" s="257"/>
      <c r="P263" s="257"/>
      <c r="Q263" s="257"/>
      <c r="R263" s="257"/>
      <c r="S263" s="257"/>
      <c r="T263" s="258"/>
      <c r="U263" s="13"/>
      <c r="V263" s="13"/>
      <c r="W263" s="13"/>
      <c r="X263" s="13"/>
      <c r="Y263" s="13"/>
      <c r="Z263" s="13"/>
      <c r="AA263" s="13"/>
      <c r="AB263" s="13"/>
      <c r="AC263" s="13"/>
      <c r="AD263" s="13"/>
      <c r="AE263" s="13"/>
      <c r="AT263" s="259" t="s">
        <v>236</v>
      </c>
      <c r="AU263" s="259" t="s">
        <v>19</v>
      </c>
      <c r="AV263" s="13" t="s">
        <v>19</v>
      </c>
      <c r="AW263" s="13" t="s">
        <v>36</v>
      </c>
      <c r="AX263" s="13" t="s">
        <v>88</v>
      </c>
      <c r="AY263" s="259" t="s">
        <v>221</v>
      </c>
    </row>
    <row r="264" s="2" customFormat="1" ht="37.8" customHeight="1">
      <c r="A264" s="40"/>
      <c r="B264" s="41"/>
      <c r="C264" s="284" t="s">
        <v>404</v>
      </c>
      <c r="D264" s="284" t="s">
        <v>330</v>
      </c>
      <c r="E264" s="285" t="s">
        <v>685</v>
      </c>
      <c r="F264" s="286" t="s">
        <v>686</v>
      </c>
      <c r="G264" s="287" t="s">
        <v>507</v>
      </c>
      <c r="H264" s="288">
        <v>8364.3999999999996</v>
      </c>
      <c r="I264" s="289"/>
      <c r="J264" s="290">
        <f>ROUND(I264*H264,2)</f>
        <v>0</v>
      </c>
      <c r="K264" s="286" t="s">
        <v>229</v>
      </c>
      <c r="L264" s="291"/>
      <c r="M264" s="292" t="s">
        <v>1</v>
      </c>
      <c r="N264" s="293" t="s">
        <v>45</v>
      </c>
      <c r="O264" s="93"/>
      <c r="P264" s="238">
        <f>O264*H264</f>
        <v>0</v>
      </c>
      <c r="Q264" s="238">
        <v>9.0000000000000006E-05</v>
      </c>
      <c r="R264" s="238">
        <f>Q264*H264</f>
        <v>0.75279600000000002</v>
      </c>
      <c r="S264" s="238">
        <v>0</v>
      </c>
      <c r="T264" s="239">
        <f>S264*H264</f>
        <v>0</v>
      </c>
      <c r="U264" s="40"/>
      <c r="V264" s="40"/>
      <c r="W264" s="40"/>
      <c r="X264" s="40"/>
      <c r="Y264" s="40"/>
      <c r="Z264" s="40"/>
      <c r="AA264" s="40"/>
      <c r="AB264" s="40"/>
      <c r="AC264" s="40"/>
      <c r="AD264" s="40"/>
      <c r="AE264" s="40"/>
      <c r="AR264" s="240" t="s">
        <v>267</v>
      </c>
      <c r="AT264" s="240" t="s">
        <v>330</v>
      </c>
      <c r="AU264" s="240" t="s">
        <v>19</v>
      </c>
      <c r="AY264" s="18" t="s">
        <v>221</v>
      </c>
      <c r="BE264" s="241">
        <f>IF(N264="základní",J264,0)</f>
        <v>0</v>
      </c>
      <c r="BF264" s="241">
        <f>IF(N264="snížená",J264,0)</f>
        <v>0</v>
      </c>
      <c r="BG264" s="241">
        <f>IF(N264="zákl. přenesená",J264,0)</f>
        <v>0</v>
      </c>
      <c r="BH264" s="241">
        <f>IF(N264="sníž. přenesená",J264,0)</f>
        <v>0</v>
      </c>
      <c r="BI264" s="241">
        <f>IF(N264="nulová",J264,0)</f>
        <v>0</v>
      </c>
      <c r="BJ264" s="18" t="s">
        <v>88</v>
      </c>
      <c r="BK264" s="241">
        <f>ROUND(I264*H264,2)</f>
        <v>0</v>
      </c>
      <c r="BL264" s="18" t="s">
        <v>224</v>
      </c>
      <c r="BM264" s="240" t="s">
        <v>687</v>
      </c>
    </row>
    <row r="265" s="13" customFormat="1">
      <c r="A265" s="13"/>
      <c r="B265" s="249"/>
      <c r="C265" s="250"/>
      <c r="D265" s="247" t="s">
        <v>236</v>
      </c>
      <c r="E265" s="251" t="s">
        <v>1</v>
      </c>
      <c r="F265" s="252" t="s">
        <v>688</v>
      </c>
      <c r="G265" s="250"/>
      <c r="H265" s="253">
        <v>8364.3999999999996</v>
      </c>
      <c r="I265" s="254"/>
      <c r="J265" s="250"/>
      <c r="K265" s="250"/>
      <c r="L265" s="255"/>
      <c r="M265" s="256"/>
      <c r="N265" s="257"/>
      <c r="O265" s="257"/>
      <c r="P265" s="257"/>
      <c r="Q265" s="257"/>
      <c r="R265" s="257"/>
      <c r="S265" s="257"/>
      <c r="T265" s="258"/>
      <c r="U265" s="13"/>
      <c r="V265" s="13"/>
      <c r="W265" s="13"/>
      <c r="X265" s="13"/>
      <c r="Y265" s="13"/>
      <c r="Z265" s="13"/>
      <c r="AA265" s="13"/>
      <c r="AB265" s="13"/>
      <c r="AC265" s="13"/>
      <c r="AD265" s="13"/>
      <c r="AE265" s="13"/>
      <c r="AT265" s="259" t="s">
        <v>236</v>
      </c>
      <c r="AU265" s="259" t="s">
        <v>19</v>
      </c>
      <c r="AV265" s="13" t="s">
        <v>19</v>
      </c>
      <c r="AW265" s="13" t="s">
        <v>36</v>
      </c>
      <c r="AX265" s="13" t="s">
        <v>88</v>
      </c>
      <c r="AY265" s="259" t="s">
        <v>221</v>
      </c>
    </row>
    <row r="266" s="2" customFormat="1" ht="33" customHeight="1">
      <c r="A266" s="40"/>
      <c r="B266" s="41"/>
      <c r="C266" s="229" t="s">
        <v>410</v>
      </c>
      <c r="D266" s="229" t="s">
        <v>225</v>
      </c>
      <c r="E266" s="230" t="s">
        <v>689</v>
      </c>
      <c r="F266" s="231" t="s">
        <v>690</v>
      </c>
      <c r="G266" s="232" t="s">
        <v>515</v>
      </c>
      <c r="H266" s="233">
        <v>2006</v>
      </c>
      <c r="I266" s="234"/>
      <c r="J266" s="235">
        <f>ROUND(I266*H266,2)</f>
        <v>0</v>
      </c>
      <c r="K266" s="231" t="s">
        <v>229</v>
      </c>
      <c r="L266" s="46"/>
      <c r="M266" s="236" t="s">
        <v>1</v>
      </c>
      <c r="N266" s="237" t="s">
        <v>45</v>
      </c>
      <c r="O266" s="93"/>
      <c r="P266" s="238">
        <f>O266*H266</f>
        <v>0</v>
      </c>
      <c r="Q266" s="238">
        <v>2.1600000000000001</v>
      </c>
      <c r="R266" s="238">
        <f>Q266*H266</f>
        <v>4332.96</v>
      </c>
      <c r="S266" s="238">
        <v>0</v>
      </c>
      <c r="T266" s="239">
        <f>S266*H266</f>
        <v>0</v>
      </c>
      <c r="U266" s="40"/>
      <c r="V266" s="40"/>
      <c r="W266" s="40"/>
      <c r="X266" s="40"/>
      <c r="Y266" s="40"/>
      <c r="Z266" s="40"/>
      <c r="AA266" s="40"/>
      <c r="AB266" s="40"/>
      <c r="AC266" s="40"/>
      <c r="AD266" s="40"/>
      <c r="AE266" s="40"/>
      <c r="AR266" s="240" t="s">
        <v>224</v>
      </c>
      <c r="AT266" s="240" t="s">
        <v>225</v>
      </c>
      <c r="AU266" s="240" t="s">
        <v>19</v>
      </c>
      <c r="AY266" s="18" t="s">
        <v>221</v>
      </c>
      <c r="BE266" s="241">
        <f>IF(N266="základní",J266,0)</f>
        <v>0</v>
      </c>
      <c r="BF266" s="241">
        <f>IF(N266="snížená",J266,0)</f>
        <v>0</v>
      </c>
      <c r="BG266" s="241">
        <f>IF(N266="zákl. přenesená",J266,0)</f>
        <v>0</v>
      </c>
      <c r="BH266" s="241">
        <f>IF(N266="sníž. přenesená",J266,0)</f>
        <v>0</v>
      </c>
      <c r="BI266" s="241">
        <f>IF(N266="nulová",J266,0)</f>
        <v>0</v>
      </c>
      <c r="BJ266" s="18" t="s">
        <v>88</v>
      </c>
      <c r="BK266" s="241">
        <f>ROUND(I266*H266,2)</f>
        <v>0</v>
      </c>
      <c r="BL266" s="18" t="s">
        <v>224</v>
      </c>
      <c r="BM266" s="240" t="s">
        <v>691</v>
      </c>
    </row>
    <row r="267" s="2" customFormat="1">
      <c r="A267" s="40"/>
      <c r="B267" s="41"/>
      <c r="C267" s="42"/>
      <c r="D267" s="242" t="s">
        <v>232</v>
      </c>
      <c r="E267" s="42"/>
      <c r="F267" s="243" t="s">
        <v>692</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232</v>
      </c>
      <c r="AU267" s="18" t="s">
        <v>19</v>
      </c>
    </row>
    <row r="268" s="2" customFormat="1">
      <c r="A268" s="40"/>
      <c r="B268" s="41"/>
      <c r="C268" s="42"/>
      <c r="D268" s="247" t="s">
        <v>312</v>
      </c>
      <c r="E268" s="42"/>
      <c r="F268" s="248" t="s">
        <v>693</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312</v>
      </c>
      <c r="AU268" s="18" t="s">
        <v>19</v>
      </c>
    </row>
    <row r="269" s="2" customFormat="1">
      <c r="A269" s="40"/>
      <c r="B269" s="41"/>
      <c r="C269" s="42"/>
      <c r="D269" s="247" t="s">
        <v>234</v>
      </c>
      <c r="E269" s="42"/>
      <c r="F269" s="248" t="s">
        <v>694</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234</v>
      </c>
      <c r="AU269" s="18" t="s">
        <v>19</v>
      </c>
    </row>
    <row r="270" s="13" customFormat="1">
      <c r="A270" s="13"/>
      <c r="B270" s="249"/>
      <c r="C270" s="250"/>
      <c r="D270" s="247" t="s">
        <v>236</v>
      </c>
      <c r="E270" s="251" t="s">
        <v>1</v>
      </c>
      <c r="F270" s="252" t="s">
        <v>695</v>
      </c>
      <c r="G270" s="250"/>
      <c r="H270" s="253">
        <v>2006</v>
      </c>
      <c r="I270" s="254"/>
      <c r="J270" s="250"/>
      <c r="K270" s="250"/>
      <c r="L270" s="255"/>
      <c r="M270" s="256"/>
      <c r="N270" s="257"/>
      <c r="O270" s="257"/>
      <c r="P270" s="257"/>
      <c r="Q270" s="257"/>
      <c r="R270" s="257"/>
      <c r="S270" s="257"/>
      <c r="T270" s="258"/>
      <c r="U270" s="13"/>
      <c r="V270" s="13"/>
      <c r="W270" s="13"/>
      <c r="X270" s="13"/>
      <c r="Y270" s="13"/>
      <c r="Z270" s="13"/>
      <c r="AA270" s="13"/>
      <c r="AB270" s="13"/>
      <c r="AC270" s="13"/>
      <c r="AD270" s="13"/>
      <c r="AE270" s="13"/>
      <c r="AT270" s="259" t="s">
        <v>236</v>
      </c>
      <c r="AU270" s="259" t="s">
        <v>19</v>
      </c>
      <c r="AV270" s="13" t="s">
        <v>19</v>
      </c>
      <c r="AW270" s="13" t="s">
        <v>36</v>
      </c>
      <c r="AX270" s="13" t="s">
        <v>88</v>
      </c>
      <c r="AY270" s="259" t="s">
        <v>221</v>
      </c>
    </row>
    <row r="271" s="12" customFormat="1" ht="22.8" customHeight="1">
      <c r="A271" s="12"/>
      <c r="B271" s="213"/>
      <c r="C271" s="214"/>
      <c r="D271" s="215" t="s">
        <v>79</v>
      </c>
      <c r="E271" s="227" t="s">
        <v>267</v>
      </c>
      <c r="F271" s="227" t="s">
        <v>696</v>
      </c>
      <c r="G271" s="214"/>
      <c r="H271" s="214"/>
      <c r="I271" s="217"/>
      <c r="J271" s="228">
        <f>BK271</f>
        <v>0</v>
      </c>
      <c r="K271" s="214"/>
      <c r="L271" s="219"/>
      <c r="M271" s="220"/>
      <c r="N271" s="221"/>
      <c r="O271" s="221"/>
      <c r="P271" s="222">
        <f>SUM(P272:P289)</f>
        <v>0</v>
      </c>
      <c r="Q271" s="221"/>
      <c r="R271" s="222">
        <f>SUM(R272:R289)</f>
        <v>14.46097</v>
      </c>
      <c r="S271" s="221"/>
      <c r="T271" s="223">
        <f>SUM(T272:T289)</f>
        <v>0</v>
      </c>
      <c r="U271" s="12"/>
      <c r="V271" s="12"/>
      <c r="W271" s="12"/>
      <c r="X271" s="12"/>
      <c r="Y271" s="12"/>
      <c r="Z271" s="12"/>
      <c r="AA271" s="12"/>
      <c r="AB271" s="12"/>
      <c r="AC271" s="12"/>
      <c r="AD271" s="12"/>
      <c r="AE271" s="12"/>
      <c r="AR271" s="224" t="s">
        <v>88</v>
      </c>
      <c r="AT271" s="225" t="s">
        <v>79</v>
      </c>
      <c r="AU271" s="225" t="s">
        <v>88</v>
      </c>
      <c r="AY271" s="224" t="s">
        <v>221</v>
      </c>
      <c r="BK271" s="226">
        <f>SUM(BK272:BK289)</f>
        <v>0</v>
      </c>
    </row>
    <row r="272" s="2" customFormat="1" ht="37.8" customHeight="1">
      <c r="A272" s="40"/>
      <c r="B272" s="41"/>
      <c r="C272" s="229" t="s">
        <v>416</v>
      </c>
      <c r="D272" s="229" t="s">
        <v>225</v>
      </c>
      <c r="E272" s="230" t="s">
        <v>697</v>
      </c>
      <c r="F272" s="231" t="s">
        <v>698</v>
      </c>
      <c r="G272" s="232" t="s">
        <v>699</v>
      </c>
      <c r="H272" s="233">
        <v>18</v>
      </c>
      <c r="I272" s="234"/>
      <c r="J272" s="235">
        <f>ROUND(I272*H272,2)</f>
        <v>0</v>
      </c>
      <c r="K272" s="231" t="s">
        <v>229</v>
      </c>
      <c r="L272" s="46"/>
      <c r="M272" s="236" t="s">
        <v>1</v>
      </c>
      <c r="N272" s="237" t="s">
        <v>45</v>
      </c>
      <c r="O272" s="93"/>
      <c r="P272" s="238">
        <f>O272*H272</f>
        <v>0</v>
      </c>
      <c r="Q272" s="238">
        <v>1.0000000000000001E-05</v>
      </c>
      <c r="R272" s="238">
        <f>Q272*H272</f>
        <v>0.00018000000000000001</v>
      </c>
      <c r="S272" s="238">
        <v>0</v>
      </c>
      <c r="T272" s="239">
        <f>S272*H272</f>
        <v>0</v>
      </c>
      <c r="U272" s="40"/>
      <c r="V272" s="40"/>
      <c r="W272" s="40"/>
      <c r="X272" s="40"/>
      <c r="Y272" s="40"/>
      <c r="Z272" s="40"/>
      <c r="AA272" s="40"/>
      <c r="AB272" s="40"/>
      <c r="AC272" s="40"/>
      <c r="AD272" s="40"/>
      <c r="AE272" s="40"/>
      <c r="AR272" s="240" t="s">
        <v>224</v>
      </c>
      <c r="AT272" s="240" t="s">
        <v>225</v>
      </c>
      <c r="AU272" s="240" t="s">
        <v>19</v>
      </c>
      <c r="AY272" s="18" t="s">
        <v>221</v>
      </c>
      <c r="BE272" s="241">
        <f>IF(N272="základní",J272,0)</f>
        <v>0</v>
      </c>
      <c r="BF272" s="241">
        <f>IF(N272="snížená",J272,0)</f>
        <v>0</v>
      </c>
      <c r="BG272" s="241">
        <f>IF(N272="zákl. přenesená",J272,0)</f>
        <v>0</v>
      </c>
      <c r="BH272" s="241">
        <f>IF(N272="sníž. přenesená",J272,0)</f>
        <v>0</v>
      </c>
      <c r="BI272" s="241">
        <f>IF(N272="nulová",J272,0)</f>
        <v>0</v>
      </c>
      <c r="BJ272" s="18" t="s">
        <v>88</v>
      </c>
      <c r="BK272" s="241">
        <f>ROUND(I272*H272,2)</f>
        <v>0</v>
      </c>
      <c r="BL272" s="18" t="s">
        <v>224</v>
      </c>
      <c r="BM272" s="240" t="s">
        <v>700</v>
      </c>
    </row>
    <row r="273" s="2" customFormat="1">
      <c r="A273" s="40"/>
      <c r="B273" s="41"/>
      <c r="C273" s="42"/>
      <c r="D273" s="242" t="s">
        <v>232</v>
      </c>
      <c r="E273" s="42"/>
      <c r="F273" s="243" t="s">
        <v>701</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232</v>
      </c>
      <c r="AU273" s="18" t="s">
        <v>19</v>
      </c>
    </row>
    <row r="274" s="2" customFormat="1">
      <c r="A274" s="40"/>
      <c r="B274" s="41"/>
      <c r="C274" s="42"/>
      <c r="D274" s="247" t="s">
        <v>234</v>
      </c>
      <c r="E274" s="42"/>
      <c r="F274" s="248" t="s">
        <v>702</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234</v>
      </c>
      <c r="AU274" s="18" t="s">
        <v>19</v>
      </c>
    </row>
    <row r="275" s="2" customFormat="1" ht="33" customHeight="1">
      <c r="A275" s="40"/>
      <c r="B275" s="41"/>
      <c r="C275" s="284" t="s">
        <v>421</v>
      </c>
      <c r="D275" s="284" t="s">
        <v>330</v>
      </c>
      <c r="E275" s="285" t="s">
        <v>703</v>
      </c>
      <c r="F275" s="286" t="s">
        <v>704</v>
      </c>
      <c r="G275" s="287" t="s">
        <v>699</v>
      </c>
      <c r="H275" s="288">
        <v>18</v>
      </c>
      <c r="I275" s="289"/>
      <c r="J275" s="290">
        <f>ROUND(I275*H275,2)</f>
        <v>0</v>
      </c>
      <c r="K275" s="286" t="s">
        <v>229</v>
      </c>
      <c r="L275" s="291"/>
      <c r="M275" s="292" t="s">
        <v>1</v>
      </c>
      <c r="N275" s="293" t="s">
        <v>45</v>
      </c>
      <c r="O275" s="93"/>
      <c r="P275" s="238">
        <f>O275*H275</f>
        <v>0</v>
      </c>
      <c r="Q275" s="238">
        <v>0.59999999999999998</v>
      </c>
      <c r="R275" s="238">
        <f>Q275*H275</f>
        <v>10.799999999999999</v>
      </c>
      <c r="S275" s="238">
        <v>0</v>
      </c>
      <c r="T275" s="239">
        <f>S275*H275</f>
        <v>0</v>
      </c>
      <c r="U275" s="40"/>
      <c r="V275" s="40"/>
      <c r="W275" s="40"/>
      <c r="X275" s="40"/>
      <c r="Y275" s="40"/>
      <c r="Z275" s="40"/>
      <c r="AA275" s="40"/>
      <c r="AB275" s="40"/>
      <c r="AC275" s="40"/>
      <c r="AD275" s="40"/>
      <c r="AE275" s="40"/>
      <c r="AR275" s="240" t="s">
        <v>267</v>
      </c>
      <c r="AT275" s="240" t="s">
        <v>330</v>
      </c>
      <c r="AU275" s="240" t="s">
        <v>19</v>
      </c>
      <c r="AY275" s="18" t="s">
        <v>221</v>
      </c>
      <c r="BE275" s="241">
        <f>IF(N275="základní",J275,0)</f>
        <v>0</v>
      </c>
      <c r="BF275" s="241">
        <f>IF(N275="snížená",J275,0)</f>
        <v>0</v>
      </c>
      <c r="BG275" s="241">
        <f>IF(N275="zákl. přenesená",J275,0)</f>
        <v>0</v>
      </c>
      <c r="BH275" s="241">
        <f>IF(N275="sníž. přenesená",J275,0)</f>
        <v>0</v>
      </c>
      <c r="BI275" s="241">
        <f>IF(N275="nulová",J275,0)</f>
        <v>0</v>
      </c>
      <c r="BJ275" s="18" t="s">
        <v>88</v>
      </c>
      <c r="BK275" s="241">
        <f>ROUND(I275*H275,2)</f>
        <v>0</v>
      </c>
      <c r="BL275" s="18" t="s">
        <v>224</v>
      </c>
      <c r="BM275" s="240" t="s">
        <v>705</v>
      </c>
    </row>
    <row r="276" s="2" customFormat="1" ht="37.8" customHeight="1">
      <c r="A276" s="40"/>
      <c r="B276" s="41"/>
      <c r="C276" s="229" t="s">
        <v>427</v>
      </c>
      <c r="D276" s="229" t="s">
        <v>225</v>
      </c>
      <c r="E276" s="230" t="s">
        <v>706</v>
      </c>
      <c r="F276" s="231" t="s">
        <v>707</v>
      </c>
      <c r="G276" s="232" t="s">
        <v>699</v>
      </c>
      <c r="H276" s="233">
        <v>5</v>
      </c>
      <c r="I276" s="234"/>
      <c r="J276" s="235">
        <f>ROUND(I276*H276,2)</f>
        <v>0</v>
      </c>
      <c r="K276" s="231" t="s">
        <v>229</v>
      </c>
      <c r="L276" s="46"/>
      <c r="M276" s="236" t="s">
        <v>1</v>
      </c>
      <c r="N276" s="237" t="s">
        <v>45</v>
      </c>
      <c r="O276" s="93"/>
      <c r="P276" s="238">
        <f>O276*H276</f>
        <v>0</v>
      </c>
      <c r="Q276" s="238">
        <v>0.0044000000000000003</v>
      </c>
      <c r="R276" s="238">
        <f>Q276*H276</f>
        <v>0.022000000000000002</v>
      </c>
      <c r="S276" s="238">
        <v>0</v>
      </c>
      <c r="T276" s="239">
        <f>S276*H276</f>
        <v>0</v>
      </c>
      <c r="U276" s="40"/>
      <c r="V276" s="40"/>
      <c r="W276" s="40"/>
      <c r="X276" s="40"/>
      <c r="Y276" s="40"/>
      <c r="Z276" s="40"/>
      <c r="AA276" s="40"/>
      <c r="AB276" s="40"/>
      <c r="AC276" s="40"/>
      <c r="AD276" s="40"/>
      <c r="AE276" s="40"/>
      <c r="AR276" s="240" t="s">
        <v>224</v>
      </c>
      <c r="AT276" s="240" t="s">
        <v>225</v>
      </c>
      <c r="AU276" s="240" t="s">
        <v>19</v>
      </c>
      <c r="AY276" s="18" t="s">
        <v>221</v>
      </c>
      <c r="BE276" s="241">
        <f>IF(N276="základní",J276,0)</f>
        <v>0</v>
      </c>
      <c r="BF276" s="241">
        <f>IF(N276="snížená",J276,0)</f>
        <v>0</v>
      </c>
      <c r="BG276" s="241">
        <f>IF(N276="zákl. přenesená",J276,0)</f>
        <v>0</v>
      </c>
      <c r="BH276" s="241">
        <f>IF(N276="sníž. přenesená",J276,0)</f>
        <v>0</v>
      </c>
      <c r="BI276" s="241">
        <f>IF(N276="nulová",J276,0)</f>
        <v>0</v>
      </c>
      <c r="BJ276" s="18" t="s">
        <v>88</v>
      </c>
      <c r="BK276" s="241">
        <f>ROUND(I276*H276,2)</f>
        <v>0</v>
      </c>
      <c r="BL276" s="18" t="s">
        <v>224</v>
      </c>
      <c r="BM276" s="240" t="s">
        <v>708</v>
      </c>
    </row>
    <row r="277" s="2" customFormat="1">
      <c r="A277" s="40"/>
      <c r="B277" s="41"/>
      <c r="C277" s="42"/>
      <c r="D277" s="242" t="s">
        <v>232</v>
      </c>
      <c r="E277" s="42"/>
      <c r="F277" s="243" t="s">
        <v>709</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232</v>
      </c>
      <c r="AU277" s="18" t="s">
        <v>19</v>
      </c>
    </row>
    <row r="278" s="2" customFormat="1">
      <c r="A278" s="40"/>
      <c r="B278" s="41"/>
      <c r="C278" s="42"/>
      <c r="D278" s="247" t="s">
        <v>312</v>
      </c>
      <c r="E278" s="42"/>
      <c r="F278" s="248" t="s">
        <v>710</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312</v>
      </c>
      <c r="AU278" s="18" t="s">
        <v>19</v>
      </c>
    </row>
    <row r="279" s="2" customFormat="1">
      <c r="A279" s="40"/>
      <c r="B279" s="41"/>
      <c r="C279" s="42"/>
      <c r="D279" s="247" t="s">
        <v>234</v>
      </c>
      <c r="E279" s="42"/>
      <c r="F279" s="248" t="s">
        <v>711</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234</v>
      </c>
      <c r="AU279" s="18" t="s">
        <v>19</v>
      </c>
    </row>
    <row r="280" s="2" customFormat="1" ht="37.8" customHeight="1">
      <c r="A280" s="40"/>
      <c r="B280" s="41"/>
      <c r="C280" s="229" t="s">
        <v>435</v>
      </c>
      <c r="D280" s="229" t="s">
        <v>225</v>
      </c>
      <c r="E280" s="230" t="s">
        <v>712</v>
      </c>
      <c r="F280" s="231" t="s">
        <v>713</v>
      </c>
      <c r="G280" s="232" t="s">
        <v>699</v>
      </c>
      <c r="H280" s="233">
        <v>4.5</v>
      </c>
      <c r="I280" s="234"/>
      <c r="J280" s="235">
        <f>ROUND(I280*H280,2)</f>
        <v>0</v>
      </c>
      <c r="K280" s="231" t="s">
        <v>229</v>
      </c>
      <c r="L280" s="46"/>
      <c r="M280" s="236" t="s">
        <v>1</v>
      </c>
      <c r="N280" s="237" t="s">
        <v>45</v>
      </c>
      <c r="O280" s="93"/>
      <c r="P280" s="238">
        <f>O280*H280</f>
        <v>0</v>
      </c>
      <c r="Q280" s="238">
        <v>0.011820000000000001</v>
      </c>
      <c r="R280" s="238">
        <f>Q280*H280</f>
        <v>0.053190000000000001</v>
      </c>
      <c r="S280" s="238">
        <v>0</v>
      </c>
      <c r="T280" s="239">
        <f>S280*H280</f>
        <v>0</v>
      </c>
      <c r="U280" s="40"/>
      <c r="V280" s="40"/>
      <c r="W280" s="40"/>
      <c r="X280" s="40"/>
      <c r="Y280" s="40"/>
      <c r="Z280" s="40"/>
      <c r="AA280" s="40"/>
      <c r="AB280" s="40"/>
      <c r="AC280" s="40"/>
      <c r="AD280" s="40"/>
      <c r="AE280" s="40"/>
      <c r="AR280" s="240" t="s">
        <v>224</v>
      </c>
      <c r="AT280" s="240" t="s">
        <v>225</v>
      </c>
      <c r="AU280" s="240" t="s">
        <v>19</v>
      </c>
      <c r="AY280" s="18" t="s">
        <v>221</v>
      </c>
      <c r="BE280" s="241">
        <f>IF(N280="základní",J280,0)</f>
        <v>0</v>
      </c>
      <c r="BF280" s="241">
        <f>IF(N280="snížená",J280,0)</f>
        <v>0</v>
      </c>
      <c r="BG280" s="241">
        <f>IF(N280="zákl. přenesená",J280,0)</f>
        <v>0</v>
      </c>
      <c r="BH280" s="241">
        <f>IF(N280="sníž. přenesená",J280,0)</f>
        <v>0</v>
      </c>
      <c r="BI280" s="241">
        <f>IF(N280="nulová",J280,0)</f>
        <v>0</v>
      </c>
      <c r="BJ280" s="18" t="s">
        <v>88</v>
      </c>
      <c r="BK280" s="241">
        <f>ROUND(I280*H280,2)</f>
        <v>0</v>
      </c>
      <c r="BL280" s="18" t="s">
        <v>224</v>
      </c>
      <c r="BM280" s="240" t="s">
        <v>714</v>
      </c>
    </row>
    <row r="281" s="2" customFormat="1">
      <c r="A281" s="40"/>
      <c r="B281" s="41"/>
      <c r="C281" s="42"/>
      <c r="D281" s="242" t="s">
        <v>232</v>
      </c>
      <c r="E281" s="42"/>
      <c r="F281" s="243" t="s">
        <v>715</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232</v>
      </c>
      <c r="AU281" s="18" t="s">
        <v>19</v>
      </c>
    </row>
    <row r="282" s="2" customFormat="1">
      <c r="A282" s="40"/>
      <c r="B282" s="41"/>
      <c r="C282" s="42"/>
      <c r="D282" s="247" t="s">
        <v>312</v>
      </c>
      <c r="E282" s="42"/>
      <c r="F282" s="248" t="s">
        <v>710</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312</v>
      </c>
      <c r="AU282" s="18" t="s">
        <v>19</v>
      </c>
    </row>
    <row r="283" s="2" customFormat="1">
      <c r="A283" s="40"/>
      <c r="B283" s="41"/>
      <c r="C283" s="42"/>
      <c r="D283" s="247" t="s">
        <v>234</v>
      </c>
      <c r="E283" s="42"/>
      <c r="F283" s="248" t="s">
        <v>716</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234</v>
      </c>
      <c r="AU283" s="18" t="s">
        <v>19</v>
      </c>
    </row>
    <row r="284" s="2" customFormat="1" ht="37.8" customHeight="1">
      <c r="A284" s="40"/>
      <c r="B284" s="41"/>
      <c r="C284" s="229" t="s">
        <v>442</v>
      </c>
      <c r="D284" s="229" t="s">
        <v>225</v>
      </c>
      <c r="E284" s="230" t="s">
        <v>717</v>
      </c>
      <c r="F284" s="231" t="s">
        <v>718</v>
      </c>
      <c r="G284" s="232" t="s">
        <v>665</v>
      </c>
      <c r="H284" s="233">
        <v>10</v>
      </c>
      <c r="I284" s="234"/>
      <c r="J284" s="235">
        <f>ROUND(I284*H284,2)</f>
        <v>0</v>
      </c>
      <c r="K284" s="231" t="s">
        <v>229</v>
      </c>
      <c r="L284" s="46"/>
      <c r="M284" s="236" t="s">
        <v>1</v>
      </c>
      <c r="N284" s="237" t="s">
        <v>45</v>
      </c>
      <c r="O284" s="93"/>
      <c r="P284" s="238">
        <f>O284*H284</f>
        <v>0</v>
      </c>
      <c r="Q284" s="238">
        <v>0.32906000000000002</v>
      </c>
      <c r="R284" s="238">
        <f>Q284*H284</f>
        <v>3.2906000000000004</v>
      </c>
      <c r="S284" s="238">
        <v>0</v>
      </c>
      <c r="T284" s="239">
        <f>S284*H284</f>
        <v>0</v>
      </c>
      <c r="U284" s="40"/>
      <c r="V284" s="40"/>
      <c r="W284" s="40"/>
      <c r="X284" s="40"/>
      <c r="Y284" s="40"/>
      <c r="Z284" s="40"/>
      <c r="AA284" s="40"/>
      <c r="AB284" s="40"/>
      <c r="AC284" s="40"/>
      <c r="AD284" s="40"/>
      <c r="AE284" s="40"/>
      <c r="AR284" s="240" t="s">
        <v>224</v>
      </c>
      <c r="AT284" s="240" t="s">
        <v>225</v>
      </c>
      <c r="AU284" s="240" t="s">
        <v>19</v>
      </c>
      <c r="AY284" s="18" t="s">
        <v>221</v>
      </c>
      <c r="BE284" s="241">
        <f>IF(N284="základní",J284,0)</f>
        <v>0</v>
      </c>
      <c r="BF284" s="241">
        <f>IF(N284="snížená",J284,0)</f>
        <v>0</v>
      </c>
      <c r="BG284" s="241">
        <f>IF(N284="zákl. přenesená",J284,0)</f>
        <v>0</v>
      </c>
      <c r="BH284" s="241">
        <f>IF(N284="sníž. přenesená",J284,0)</f>
        <v>0</v>
      </c>
      <c r="BI284" s="241">
        <f>IF(N284="nulová",J284,0)</f>
        <v>0</v>
      </c>
      <c r="BJ284" s="18" t="s">
        <v>88</v>
      </c>
      <c r="BK284" s="241">
        <f>ROUND(I284*H284,2)</f>
        <v>0</v>
      </c>
      <c r="BL284" s="18" t="s">
        <v>224</v>
      </c>
      <c r="BM284" s="240" t="s">
        <v>719</v>
      </c>
    </row>
    <row r="285" s="2" customFormat="1">
      <c r="A285" s="40"/>
      <c r="B285" s="41"/>
      <c r="C285" s="42"/>
      <c r="D285" s="242" t="s">
        <v>232</v>
      </c>
      <c r="E285" s="42"/>
      <c r="F285" s="243" t="s">
        <v>720</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232</v>
      </c>
      <c r="AU285" s="18" t="s">
        <v>19</v>
      </c>
    </row>
    <row r="286" s="2" customFormat="1">
      <c r="A286" s="40"/>
      <c r="B286" s="41"/>
      <c r="C286" s="42"/>
      <c r="D286" s="247" t="s">
        <v>312</v>
      </c>
      <c r="E286" s="42"/>
      <c r="F286" s="248" t="s">
        <v>721</v>
      </c>
      <c r="G286" s="42"/>
      <c r="H286" s="42"/>
      <c r="I286" s="244"/>
      <c r="J286" s="42"/>
      <c r="K286" s="42"/>
      <c r="L286" s="46"/>
      <c r="M286" s="245"/>
      <c r="N286" s="246"/>
      <c r="O286" s="93"/>
      <c r="P286" s="93"/>
      <c r="Q286" s="93"/>
      <c r="R286" s="93"/>
      <c r="S286" s="93"/>
      <c r="T286" s="94"/>
      <c r="U286" s="40"/>
      <c r="V286" s="40"/>
      <c r="W286" s="40"/>
      <c r="X286" s="40"/>
      <c r="Y286" s="40"/>
      <c r="Z286" s="40"/>
      <c r="AA286" s="40"/>
      <c r="AB286" s="40"/>
      <c r="AC286" s="40"/>
      <c r="AD286" s="40"/>
      <c r="AE286" s="40"/>
      <c r="AT286" s="18" t="s">
        <v>312</v>
      </c>
      <c r="AU286" s="18" t="s">
        <v>19</v>
      </c>
    </row>
    <row r="287" s="2" customFormat="1">
      <c r="A287" s="40"/>
      <c r="B287" s="41"/>
      <c r="C287" s="42"/>
      <c r="D287" s="247" t="s">
        <v>234</v>
      </c>
      <c r="E287" s="42"/>
      <c r="F287" s="248" t="s">
        <v>722</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234</v>
      </c>
      <c r="AU287" s="18" t="s">
        <v>19</v>
      </c>
    </row>
    <row r="288" s="2" customFormat="1" ht="16.5" customHeight="1">
      <c r="A288" s="40"/>
      <c r="B288" s="41"/>
      <c r="C288" s="284" t="s">
        <v>447</v>
      </c>
      <c r="D288" s="284" t="s">
        <v>330</v>
      </c>
      <c r="E288" s="285" t="s">
        <v>723</v>
      </c>
      <c r="F288" s="286" t="s">
        <v>724</v>
      </c>
      <c r="G288" s="287" t="s">
        <v>665</v>
      </c>
      <c r="H288" s="288">
        <v>10</v>
      </c>
      <c r="I288" s="289"/>
      <c r="J288" s="290">
        <f>ROUND(I288*H288,2)</f>
        <v>0</v>
      </c>
      <c r="K288" s="286" t="s">
        <v>229</v>
      </c>
      <c r="L288" s="291"/>
      <c r="M288" s="292" t="s">
        <v>1</v>
      </c>
      <c r="N288" s="293" t="s">
        <v>45</v>
      </c>
      <c r="O288" s="93"/>
      <c r="P288" s="238">
        <f>O288*H288</f>
        <v>0</v>
      </c>
      <c r="Q288" s="238">
        <v>0.029499999999999998</v>
      </c>
      <c r="R288" s="238">
        <f>Q288*H288</f>
        <v>0.29499999999999998</v>
      </c>
      <c r="S288" s="238">
        <v>0</v>
      </c>
      <c r="T288" s="239">
        <f>S288*H288</f>
        <v>0</v>
      </c>
      <c r="U288" s="40"/>
      <c r="V288" s="40"/>
      <c r="W288" s="40"/>
      <c r="X288" s="40"/>
      <c r="Y288" s="40"/>
      <c r="Z288" s="40"/>
      <c r="AA288" s="40"/>
      <c r="AB288" s="40"/>
      <c r="AC288" s="40"/>
      <c r="AD288" s="40"/>
      <c r="AE288" s="40"/>
      <c r="AR288" s="240" t="s">
        <v>267</v>
      </c>
      <c r="AT288" s="240" t="s">
        <v>330</v>
      </c>
      <c r="AU288" s="240" t="s">
        <v>19</v>
      </c>
      <c r="AY288" s="18" t="s">
        <v>221</v>
      </c>
      <c r="BE288" s="241">
        <f>IF(N288="základní",J288,0)</f>
        <v>0</v>
      </c>
      <c r="BF288" s="241">
        <f>IF(N288="snížená",J288,0)</f>
        <v>0</v>
      </c>
      <c r="BG288" s="241">
        <f>IF(N288="zákl. přenesená",J288,0)</f>
        <v>0</v>
      </c>
      <c r="BH288" s="241">
        <f>IF(N288="sníž. přenesená",J288,0)</f>
        <v>0</v>
      </c>
      <c r="BI288" s="241">
        <f>IF(N288="nulová",J288,0)</f>
        <v>0</v>
      </c>
      <c r="BJ288" s="18" t="s">
        <v>88</v>
      </c>
      <c r="BK288" s="241">
        <f>ROUND(I288*H288,2)</f>
        <v>0</v>
      </c>
      <c r="BL288" s="18" t="s">
        <v>224</v>
      </c>
      <c r="BM288" s="240" t="s">
        <v>725</v>
      </c>
    </row>
    <row r="289" s="2" customFormat="1">
      <c r="A289" s="40"/>
      <c r="B289" s="41"/>
      <c r="C289" s="42"/>
      <c r="D289" s="247" t="s">
        <v>234</v>
      </c>
      <c r="E289" s="42"/>
      <c r="F289" s="248" t="s">
        <v>726</v>
      </c>
      <c r="G289" s="42"/>
      <c r="H289" s="42"/>
      <c r="I289" s="244"/>
      <c r="J289" s="42"/>
      <c r="K289" s="42"/>
      <c r="L289" s="46"/>
      <c r="M289" s="245"/>
      <c r="N289" s="246"/>
      <c r="O289" s="93"/>
      <c r="P289" s="93"/>
      <c r="Q289" s="93"/>
      <c r="R289" s="93"/>
      <c r="S289" s="93"/>
      <c r="T289" s="94"/>
      <c r="U289" s="40"/>
      <c r="V289" s="40"/>
      <c r="W289" s="40"/>
      <c r="X289" s="40"/>
      <c r="Y289" s="40"/>
      <c r="Z289" s="40"/>
      <c r="AA289" s="40"/>
      <c r="AB289" s="40"/>
      <c r="AC289" s="40"/>
      <c r="AD289" s="40"/>
      <c r="AE289" s="40"/>
      <c r="AT289" s="18" t="s">
        <v>234</v>
      </c>
      <c r="AU289" s="18" t="s">
        <v>19</v>
      </c>
    </row>
    <row r="290" s="12" customFormat="1" ht="22.8" customHeight="1">
      <c r="A290" s="12"/>
      <c r="B290" s="213"/>
      <c r="C290" s="214"/>
      <c r="D290" s="215" t="s">
        <v>79</v>
      </c>
      <c r="E290" s="227" t="s">
        <v>272</v>
      </c>
      <c r="F290" s="227" t="s">
        <v>727</v>
      </c>
      <c r="G290" s="214"/>
      <c r="H290" s="214"/>
      <c r="I290" s="217"/>
      <c r="J290" s="228">
        <f>BK290</f>
        <v>0</v>
      </c>
      <c r="K290" s="214"/>
      <c r="L290" s="219"/>
      <c r="M290" s="220"/>
      <c r="N290" s="221"/>
      <c r="O290" s="221"/>
      <c r="P290" s="222">
        <f>SUM(P291:P299)</f>
        <v>0</v>
      </c>
      <c r="Q290" s="221"/>
      <c r="R290" s="222">
        <f>SUM(R291:R299)</f>
        <v>915.88070999999991</v>
      </c>
      <c r="S290" s="221"/>
      <c r="T290" s="223">
        <f>SUM(T291:T299)</f>
        <v>0</v>
      </c>
      <c r="U290" s="12"/>
      <c r="V290" s="12"/>
      <c r="W290" s="12"/>
      <c r="X290" s="12"/>
      <c r="Y290" s="12"/>
      <c r="Z290" s="12"/>
      <c r="AA290" s="12"/>
      <c r="AB290" s="12"/>
      <c r="AC290" s="12"/>
      <c r="AD290" s="12"/>
      <c r="AE290" s="12"/>
      <c r="AR290" s="224" t="s">
        <v>88</v>
      </c>
      <c r="AT290" s="225" t="s">
        <v>79</v>
      </c>
      <c r="AU290" s="225" t="s">
        <v>88</v>
      </c>
      <c r="AY290" s="224" t="s">
        <v>221</v>
      </c>
      <c r="BK290" s="226">
        <f>SUM(BK291:BK299)</f>
        <v>0</v>
      </c>
    </row>
    <row r="291" s="2" customFormat="1" ht="55.5" customHeight="1">
      <c r="A291" s="40"/>
      <c r="B291" s="41"/>
      <c r="C291" s="229" t="s">
        <v>455</v>
      </c>
      <c r="D291" s="229" t="s">
        <v>225</v>
      </c>
      <c r="E291" s="230" t="s">
        <v>728</v>
      </c>
      <c r="F291" s="231" t="s">
        <v>729</v>
      </c>
      <c r="G291" s="232" t="s">
        <v>699</v>
      </c>
      <c r="H291" s="233">
        <v>1727</v>
      </c>
      <c r="I291" s="234"/>
      <c r="J291" s="235">
        <f>ROUND(I291*H291,2)</f>
        <v>0</v>
      </c>
      <c r="K291" s="231" t="s">
        <v>229</v>
      </c>
      <c r="L291" s="46"/>
      <c r="M291" s="236" t="s">
        <v>1</v>
      </c>
      <c r="N291" s="237" t="s">
        <v>45</v>
      </c>
      <c r="O291" s="93"/>
      <c r="P291" s="238">
        <f>O291*H291</f>
        <v>0</v>
      </c>
      <c r="Q291" s="238">
        <v>0.29032999999999998</v>
      </c>
      <c r="R291" s="238">
        <f>Q291*H291</f>
        <v>501.39990999999998</v>
      </c>
      <c r="S291" s="238">
        <v>0</v>
      </c>
      <c r="T291" s="239">
        <f>S291*H291</f>
        <v>0</v>
      </c>
      <c r="U291" s="40"/>
      <c r="V291" s="40"/>
      <c r="W291" s="40"/>
      <c r="X291" s="40"/>
      <c r="Y291" s="40"/>
      <c r="Z291" s="40"/>
      <c r="AA291" s="40"/>
      <c r="AB291" s="40"/>
      <c r="AC291" s="40"/>
      <c r="AD291" s="40"/>
      <c r="AE291" s="40"/>
      <c r="AR291" s="240" t="s">
        <v>224</v>
      </c>
      <c r="AT291" s="240" t="s">
        <v>225</v>
      </c>
      <c r="AU291" s="240" t="s">
        <v>19</v>
      </c>
      <c r="AY291" s="18" t="s">
        <v>221</v>
      </c>
      <c r="BE291" s="241">
        <f>IF(N291="základní",J291,0)</f>
        <v>0</v>
      </c>
      <c r="BF291" s="241">
        <f>IF(N291="snížená",J291,0)</f>
        <v>0</v>
      </c>
      <c r="BG291" s="241">
        <f>IF(N291="zákl. přenesená",J291,0)</f>
        <v>0</v>
      </c>
      <c r="BH291" s="241">
        <f>IF(N291="sníž. přenesená",J291,0)</f>
        <v>0</v>
      </c>
      <c r="BI291" s="241">
        <f>IF(N291="nulová",J291,0)</f>
        <v>0</v>
      </c>
      <c r="BJ291" s="18" t="s">
        <v>88</v>
      </c>
      <c r="BK291" s="241">
        <f>ROUND(I291*H291,2)</f>
        <v>0</v>
      </c>
      <c r="BL291" s="18" t="s">
        <v>224</v>
      </c>
      <c r="BM291" s="240" t="s">
        <v>730</v>
      </c>
    </row>
    <row r="292" s="2" customFormat="1">
      <c r="A292" s="40"/>
      <c r="B292" s="41"/>
      <c r="C292" s="42"/>
      <c r="D292" s="242" t="s">
        <v>232</v>
      </c>
      <c r="E292" s="42"/>
      <c r="F292" s="243" t="s">
        <v>731</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232</v>
      </c>
      <c r="AU292" s="18" t="s">
        <v>19</v>
      </c>
    </row>
    <row r="293" s="2" customFormat="1">
      <c r="A293" s="40"/>
      <c r="B293" s="41"/>
      <c r="C293" s="42"/>
      <c r="D293" s="247" t="s">
        <v>234</v>
      </c>
      <c r="E293" s="42"/>
      <c r="F293" s="248" t="s">
        <v>732</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234</v>
      </c>
      <c r="AU293" s="18" t="s">
        <v>19</v>
      </c>
    </row>
    <row r="294" s="13" customFormat="1">
      <c r="A294" s="13"/>
      <c r="B294" s="249"/>
      <c r="C294" s="250"/>
      <c r="D294" s="247" t="s">
        <v>236</v>
      </c>
      <c r="E294" s="251" t="s">
        <v>1</v>
      </c>
      <c r="F294" s="252" t="s">
        <v>733</v>
      </c>
      <c r="G294" s="250"/>
      <c r="H294" s="253">
        <v>1727</v>
      </c>
      <c r="I294" s="254"/>
      <c r="J294" s="250"/>
      <c r="K294" s="250"/>
      <c r="L294" s="255"/>
      <c r="M294" s="256"/>
      <c r="N294" s="257"/>
      <c r="O294" s="257"/>
      <c r="P294" s="257"/>
      <c r="Q294" s="257"/>
      <c r="R294" s="257"/>
      <c r="S294" s="257"/>
      <c r="T294" s="258"/>
      <c r="U294" s="13"/>
      <c r="V294" s="13"/>
      <c r="W294" s="13"/>
      <c r="X294" s="13"/>
      <c r="Y294" s="13"/>
      <c r="Z294" s="13"/>
      <c r="AA294" s="13"/>
      <c r="AB294" s="13"/>
      <c r="AC294" s="13"/>
      <c r="AD294" s="13"/>
      <c r="AE294" s="13"/>
      <c r="AT294" s="259" t="s">
        <v>236</v>
      </c>
      <c r="AU294" s="259" t="s">
        <v>19</v>
      </c>
      <c r="AV294" s="13" t="s">
        <v>19</v>
      </c>
      <c r="AW294" s="13" t="s">
        <v>36</v>
      </c>
      <c r="AX294" s="13" t="s">
        <v>88</v>
      </c>
      <c r="AY294" s="259" t="s">
        <v>221</v>
      </c>
    </row>
    <row r="295" s="2" customFormat="1" ht="16.5" customHeight="1">
      <c r="A295" s="40"/>
      <c r="B295" s="41"/>
      <c r="C295" s="284" t="s">
        <v>461</v>
      </c>
      <c r="D295" s="284" t="s">
        <v>330</v>
      </c>
      <c r="E295" s="285" t="s">
        <v>734</v>
      </c>
      <c r="F295" s="286" t="s">
        <v>735</v>
      </c>
      <c r="G295" s="287" t="s">
        <v>699</v>
      </c>
      <c r="H295" s="288">
        <v>1727</v>
      </c>
      <c r="I295" s="289"/>
      <c r="J295" s="290">
        <f>ROUND(I295*H295,2)</f>
        <v>0</v>
      </c>
      <c r="K295" s="286" t="s">
        <v>229</v>
      </c>
      <c r="L295" s="291"/>
      <c r="M295" s="292" t="s">
        <v>1</v>
      </c>
      <c r="N295" s="293" t="s">
        <v>45</v>
      </c>
      <c r="O295" s="93"/>
      <c r="P295" s="238">
        <f>O295*H295</f>
        <v>0</v>
      </c>
      <c r="Q295" s="238">
        <v>0.23999999999999999</v>
      </c>
      <c r="R295" s="238">
        <f>Q295*H295</f>
        <v>414.47999999999996</v>
      </c>
      <c r="S295" s="238">
        <v>0</v>
      </c>
      <c r="T295" s="239">
        <f>S295*H295</f>
        <v>0</v>
      </c>
      <c r="U295" s="40"/>
      <c r="V295" s="40"/>
      <c r="W295" s="40"/>
      <c r="X295" s="40"/>
      <c r="Y295" s="40"/>
      <c r="Z295" s="40"/>
      <c r="AA295" s="40"/>
      <c r="AB295" s="40"/>
      <c r="AC295" s="40"/>
      <c r="AD295" s="40"/>
      <c r="AE295" s="40"/>
      <c r="AR295" s="240" t="s">
        <v>267</v>
      </c>
      <c r="AT295" s="240" t="s">
        <v>330</v>
      </c>
      <c r="AU295" s="240" t="s">
        <v>19</v>
      </c>
      <c r="AY295" s="18" t="s">
        <v>221</v>
      </c>
      <c r="BE295" s="241">
        <f>IF(N295="základní",J295,0)</f>
        <v>0</v>
      </c>
      <c r="BF295" s="241">
        <f>IF(N295="snížená",J295,0)</f>
        <v>0</v>
      </c>
      <c r="BG295" s="241">
        <f>IF(N295="zákl. přenesená",J295,0)</f>
        <v>0</v>
      </c>
      <c r="BH295" s="241">
        <f>IF(N295="sníž. přenesená",J295,0)</f>
        <v>0</v>
      </c>
      <c r="BI295" s="241">
        <f>IF(N295="nulová",J295,0)</f>
        <v>0</v>
      </c>
      <c r="BJ295" s="18" t="s">
        <v>88</v>
      </c>
      <c r="BK295" s="241">
        <f>ROUND(I295*H295,2)</f>
        <v>0</v>
      </c>
      <c r="BL295" s="18" t="s">
        <v>224</v>
      </c>
      <c r="BM295" s="240" t="s">
        <v>736</v>
      </c>
    </row>
    <row r="296" s="2" customFormat="1" ht="37.8" customHeight="1">
      <c r="A296" s="40"/>
      <c r="B296" s="41"/>
      <c r="C296" s="229" t="s">
        <v>467</v>
      </c>
      <c r="D296" s="229" t="s">
        <v>225</v>
      </c>
      <c r="E296" s="230" t="s">
        <v>737</v>
      </c>
      <c r="F296" s="231" t="s">
        <v>738</v>
      </c>
      <c r="G296" s="232" t="s">
        <v>665</v>
      </c>
      <c r="H296" s="233">
        <v>10</v>
      </c>
      <c r="I296" s="234"/>
      <c r="J296" s="235">
        <f>ROUND(I296*H296,2)</f>
        <v>0</v>
      </c>
      <c r="K296" s="231" t="s">
        <v>229</v>
      </c>
      <c r="L296" s="46"/>
      <c r="M296" s="236" t="s">
        <v>1</v>
      </c>
      <c r="N296" s="237" t="s">
        <v>45</v>
      </c>
      <c r="O296" s="93"/>
      <c r="P296" s="238">
        <f>O296*H296</f>
        <v>0</v>
      </c>
      <c r="Q296" s="238">
        <v>8.0000000000000007E-05</v>
      </c>
      <c r="R296" s="238">
        <f>Q296*H296</f>
        <v>0.00080000000000000004</v>
      </c>
      <c r="S296" s="238">
        <v>0</v>
      </c>
      <c r="T296" s="239">
        <f>S296*H296</f>
        <v>0</v>
      </c>
      <c r="U296" s="40"/>
      <c r="V296" s="40"/>
      <c r="W296" s="40"/>
      <c r="X296" s="40"/>
      <c r="Y296" s="40"/>
      <c r="Z296" s="40"/>
      <c r="AA296" s="40"/>
      <c r="AB296" s="40"/>
      <c r="AC296" s="40"/>
      <c r="AD296" s="40"/>
      <c r="AE296" s="40"/>
      <c r="AR296" s="240" t="s">
        <v>224</v>
      </c>
      <c r="AT296" s="240" t="s">
        <v>225</v>
      </c>
      <c r="AU296" s="240" t="s">
        <v>19</v>
      </c>
      <c r="AY296" s="18" t="s">
        <v>221</v>
      </c>
      <c r="BE296" s="241">
        <f>IF(N296="základní",J296,0)</f>
        <v>0</v>
      </c>
      <c r="BF296" s="241">
        <f>IF(N296="snížená",J296,0)</f>
        <v>0</v>
      </c>
      <c r="BG296" s="241">
        <f>IF(N296="zákl. přenesená",J296,0)</f>
        <v>0</v>
      </c>
      <c r="BH296" s="241">
        <f>IF(N296="sníž. přenesená",J296,0)</f>
        <v>0</v>
      </c>
      <c r="BI296" s="241">
        <f>IF(N296="nulová",J296,0)</f>
        <v>0</v>
      </c>
      <c r="BJ296" s="18" t="s">
        <v>88</v>
      </c>
      <c r="BK296" s="241">
        <f>ROUND(I296*H296,2)</f>
        <v>0</v>
      </c>
      <c r="BL296" s="18" t="s">
        <v>224</v>
      </c>
      <c r="BM296" s="240" t="s">
        <v>739</v>
      </c>
    </row>
    <row r="297" s="2" customFormat="1">
      <c r="A297" s="40"/>
      <c r="B297" s="41"/>
      <c r="C297" s="42"/>
      <c r="D297" s="242" t="s">
        <v>232</v>
      </c>
      <c r="E297" s="42"/>
      <c r="F297" s="243" t="s">
        <v>740</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232</v>
      </c>
      <c r="AU297" s="18" t="s">
        <v>19</v>
      </c>
    </row>
    <row r="298" s="2" customFormat="1">
      <c r="A298" s="40"/>
      <c r="B298" s="41"/>
      <c r="C298" s="42"/>
      <c r="D298" s="247" t="s">
        <v>312</v>
      </c>
      <c r="E298" s="42"/>
      <c r="F298" s="248" t="s">
        <v>741</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312</v>
      </c>
      <c r="AU298" s="18" t="s">
        <v>19</v>
      </c>
    </row>
    <row r="299" s="2" customFormat="1">
      <c r="A299" s="40"/>
      <c r="B299" s="41"/>
      <c r="C299" s="42"/>
      <c r="D299" s="247" t="s">
        <v>234</v>
      </c>
      <c r="E299" s="42"/>
      <c r="F299" s="248" t="s">
        <v>722</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234</v>
      </c>
      <c r="AU299" s="18" t="s">
        <v>19</v>
      </c>
    </row>
    <row r="300" s="12" customFormat="1" ht="22.8" customHeight="1">
      <c r="A300" s="12"/>
      <c r="B300" s="213"/>
      <c r="C300" s="214"/>
      <c r="D300" s="215" t="s">
        <v>79</v>
      </c>
      <c r="E300" s="227" t="s">
        <v>742</v>
      </c>
      <c r="F300" s="227" t="s">
        <v>743</v>
      </c>
      <c r="G300" s="214"/>
      <c r="H300" s="214"/>
      <c r="I300" s="217"/>
      <c r="J300" s="228">
        <f>BK300</f>
        <v>0</v>
      </c>
      <c r="K300" s="214"/>
      <c r="L300" s="219"/>
      <c r="M300" s="220"/>
      <c r="N300" s="221"/>
      <c r="O300" s="221"/>
      <c r="P300" s="222">
        <f>SUM(P301:P305)</f>
        <v>0</v>
      </c>
      <c r="Q300" s="221"/>
      <c r="R300" s="222">
        <f>SUM(R301:R305)</f>
        <v>0</v>
      </c>
      <c r="S300" s="221"/>
      <c r="T300" s="223">
        <f>SUM(T301:T305)</f>
        <v>0</v>
      </c>
      <c r="U300" s="12"/>
      <c r="V300" s="12"/>
      <c r="W300" s="12"/>
      <c r="X300" s="12"/>
      <c r="Y300" s="12"/>
      <c r="Z300" s="12"/>
      <c r="AA300" s="12"/>
      <c r="AB300" s="12"/>
      <c r="AC300" s="12"/>
      <c r="AD300" s="12"/>
      <c r="AE300" s="12"/>
      <c r="AR300" s="224" t="s">
        <v>88</v>
      </c>
      <c r="AT300" s="225" t="s">
        <v>79</v>
      </c>
      <c r="AU300" s="225" t="s">
        <v>88</v>
      </c>
      <c r="AY300" s="224" t="s">
        <v>221</v>
      </c>
      <c r="BK300" s="226">
        <f>SUM(BK301:BK305)</f>
        <v>0</v>
      </c>
    </row>
    <row r="301" s="2" customFormat="1" ht="33" customHeight="1">
      <c r="A301" s="40"/>
      <c r="B301" s="41"/>
      <c r="C301" s="229" t="s">
        <v>475</v>
      </c>
      <c r="D301" s="229" t="s">
        <v>225</v>
      </c>
      <c r="E301" s="230" t="s">
        <v>744</v>
      </c>
      <c r="F301" s="231" t="s">
        <v>745</v>
      </c>
      <c r="G301" s="232" t="s">
        <v>651</v>
      </c>
      <c r="H301" s="233">
        <v>6801.7079999999996</v>
      </c>
      <c r="I301" s="234"/>
      <c r="J301" s="235">
        <f>ROUND(I301*H301,2)</f>
        <v>0</v>
      </c>
      <c r="K301" s="231" t="s">
        <v>229</v>
      </c>
      <c r="L301" s="46"/>
      <c r="M301" s="236" t="s">
        <v>1</v>
      </c>
      <c r="N301" s="237" t="s">
        <v>45</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224</v>
      </c>
      <c r="AT301" s="240" t="s">
        <v>225</v>
      </c>
      <c r="AU301" s="240" t="s">
        <v>19</v>
      </c>
      <c r="AY301" s="18" t="s">
        <v>221</v>
      </c>
      <c r="BE301" s="241">
        <f>IF(N301="základní",J301,0)</f>
        <v>0</v>
      </c>
      <c r="BF301" s="241">
        <f>IF(N301="snížená",J301,0)</f>
        <v>0</v>
      </c>
      <c r="BG301" s="241">
        <f>IF(N301="zákl. přenesená",J301,0)</f>
        <v>0</v>
      </c>
      <c r="BH301" s="241">
        <f>IF(N301="sníž. přenesená",J301,0)</f>
        <v>0</v>
      </c>
      <c r="BI301" s="241">
        <f>IF(N301="nulová",J301,0)</f>
        <v>0</v>
      </c>
      <c r="BJ301" s="18" t="s">
        <v>88</v>
      </c>
      <c r="BK301" s="241">
        <f>ROUND(I301*H301,2)</f>
        <v>0</v>
      </c>
      <c r="BL301" s="18" t="s">
        <v>224</v>
      </c>
      <c r="BM301" s="240" t="s">
        <v>746</v>
      </c>
    </row>
    <row r="302" s="2" customFormat="1">
      <c r="A302" s="40"/>
      <c r="B302" s="41"/>
      <c r="C302" s="42"/>
      <c r="D302" s="242" t="s">
        <v>232</v>
      </c>
      <c r="E302" s="42"/>
      <c r="F302" s="243" t="s">
        <v>747</v>
      </c>
      <c r="G302" s="42"/>
      <c r="H302" s="42"/>
      <c r="I302" s="244"/>
      <c r="J302" s="42"/>
      <c r="K302" s="42"/>
      <c r="L302" s="46"/>
      <c r="M302" s="245"/>
      <c r="N302" s="246"/>
      <c r="O302" s="93"/>
      <c r="P302" s="93"/>
      <c r="Q302" s="93"/>
      <c r="R302" s="93"/>
      <c r="S302" s="93"/>
      <c r="T302" s="94"/>
      <c r="U302" s="40"/>
      <c r="V302" s="40"/>
      <c r="W302" s="40"/>
      <c r="X302" s="40"/>
      <c r="Y302" s="40"/>
      <c r="Z302" s="40"/>
      <c r="AA302" s="40"/>
      <c r="AB302" s="40"/>
      <c r="AC302" s="40"/>
      <c r="AD302" s="40"/>
      <c r="AE302" s="40"/>
      <c r="AT302" s="18" t="s">
        <v>232</v>
      </c>
      <c r="AU302" s="18" t="s">
        <v>19</v>
      </c>
    </row>
    <row r="303" s="2" customFormat="1">
      <c r="A303" s="40"/>
      <c r="B303" s="41"/>
      <c r="C303" s="42"/>
      <c r="D303" s="247" t="s">
        <v>312</v>
      </c>
      <c r="E303" s="42"/>
      <c r="F303" s="248" t="s">
        <v>748</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312</v>
      </c>
      <c r="AU303" s="18" t="s">
        <v>19</v>
      </c>
    </row>
    <row r="304" s="2" customFormat="1" ht="44.25" customHeight="1">
      <c r="A304" s="40"/>
      <c r="B304" s="41"/>
      <c r="C304" s="229" t="s">
        <v>27</v>
      </c>
      <c r="D304" s="229" t="s">
        <v>225</v>
      </c>
      <c r="E304" s="230" t="s">
        <v>749</v>
      </c>
      <c r="F304" s="231" t="s">
        <v>750</v>
      </c>
      <c r="G304" s="232" t="s">
        <v>651</v>
      </c>
      <c r="H304" s="233">
        <v>6801.7079999999996</v>
      </c>
      <c r="I304" s="234"/>
      <c r="J304" s="235">
        <f>ROUND(I304*H304,2)</f>
        <v>0</v>
      </c>
      <c r="K304" s="231" t="s">
        <v>229</v>
      </c>
      <c r="L304" s="46"/>
      <c r="M304" s="236" t="s">
        <v>1</v>
      </c>
      <c r="N304" s="237" t="s">
        <v>45</v>
      </c>
      <c r="O304" s="93"/>
      <c r="P304" s="238">
        <f>O304*H304</f>
        <v>0</v>
      </c>
      <c r="Q304" s="238">
        <v>0</v>
      </c>
      <c r="R304" s="238">
        <f>Q304*H304</f>
        <v>0</v>
      </c>
      <c r="S304" s="238">
        <v>0</v>
      </c>
      <c r="T304" s="239">
        <f>S304*H304</f>
        <v>0</v>
      </c>
      <c r="U304" s="40"/>
      <c r="V304" s="40"/>
      <c r="W304" s="40"/>
      <c r="X304" s="40"/>
      <c r="Y304" s="40"/>
      <c r="Z304" s="40"/>
      <c r="AA304" s="40"/>
      <c r="AB304" s="40"/>
      <c r="AC304" s="40"/>
      <c r="AD304" s="40"/>
      <c r="AE304" s="40"/>
      <c r="AR304" s="240" t="s">
        <v>224</v>
      </c>
      <c r="AT304" s="240" t="s">
        <v>225</v>
      </c>
      <c r="AU304" s="240" t="s">
        <v>19</v>
      </c>
      <c r="AY304" s="18" t="s">
        <v>221</v>
      </c>
      <c r="BE304" s="241">
        <f>IF(N304="základní",J304,0)</f>
        <v>0</v>
      </c>
      <c r="BF304" s="241">
        <f>IF(N304="snížená",J304,0)</f>
        <v>0</v>
      </c>
      <c r="BG304" s="241">
        <f>IF(N304="zákl. přenesená",J304,0)</f>
        <v>0</v>
      </c>
      <c r="BH304" s="241">
        <f>IF(N304="sníž. přenesená",J304,0)</f>
        <v>0</v>
      </c>
      <c r="BI304" s="241">
        <f>IF(N304="nulová",J304,0)</f>
        <v>0</v>
      </c>
      <c r="BJ304" s="18" t="s">
        <v>88</v>
      </c>
      <c r="BK304" s="241">
        <f>ROUND(I304*H304,2)</f>
        <v>0</v>
      </c>
      <c r="BL304" s="18" t="s">
        <v>224</v>
      </c>
      <c r="BM304" s="240" t="s">
        <v>751</v>
      </c>
    </row>
    <row r="305" s="2" customFormat="1">
      <c r="A305" s="40"/>
      <c r="B305" s="41"/>
      <c r="C305" s="42"/>
      <c r="D305" s="242" t="s">
        <v>232</v>
      </c>
      <c r="E305" s="42"/>
      <c r="F305" s="243" t="s">
        <v>752</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232</v>
      </c>
      <c r="AU305" s="18" t="s">
        <v>19</v>
      </c>
    </row>
    <row r="306" s="12" customFormat="1" ht="25.92" customHeight="1">
      <c r="A306" s="12"/>
      <c r="B306" s="213"/>
      <c r="C306" s="214"/>
      <c r="D306" s="215" t="s">
        <v>79</v>
      </c>
      <c r="E306" s="216" t="s">
        <v>753</v>
      </c>
      <c r="F306" s="216" t="s">
        <v>754</v>
      </c>
      <c r="G306" s="214"/>
      <c r="H306" s="214"/>
      <c r="I306" s="217"/>
      <c r="J306" s="218">
        <f>BK306</f>
        <v>0</v>
      </c>
      <c r="K306" s="214"/>
      <c r="L306" s="219"/>
      <c r="M306" s="220"/>
      <c r="N306" s="221"/>
      <c r="O306" s="221"/>
      <c r="P306" s="222">
        <f>P307</f>
        <v>0</v>
      </c>
      <c r="Q306" s="221"/>
      <c r="R306" s="222">
        <f>R307</f>
        <v>0</v>
      </c>
      <c r="S306" s="221"/>
      <c r="T306" s="223">
        <f>T307</f>
        <v>0</v>
      </c>
      <c r="U306" s="12"/>
      <c r="V306" s="12"/>
      <c r="W306" s="12"/>
      <c r="X306" s="12"/>
      <c r="Y306" s="12"/>
      <c r="Z306" s="12"/>
      <c r="AA306" s="12"/>
      <c r="AB306" s="12"/>
      <c r="AC306" s="12"/>
      <c r="AD306" s="12"/>
      <c r="AE306" s="12"/>
      <c r="AR306" s="224" t="s">
        <v>19</v>
      </c>
      <c r="AT306" s="225" t="s">
        <v>79</v>
      </c>
      <c r="AU306" s="225" t="s">
        <v>80</v>
      </c>
      <c r="AY306" s="224" t="s">
        <v>221</v>
      </c>
      <c r="BK306" s="226">
        <f>BK307</f>
        <v>0</v>
      </c>
    </row>
    <row r="307" s="12" customFormat="1" ht="22.8" customHeight="1">
      <c r="A307" s="12"/>
      <c r="B307" s="213"/>
      <c r="C307" s="214"/>
      <c r="D307" s="215" t="s">
        <v>79</v>
      </c>
      <c r="E307" s="227" t="s">
        <v>755</v>
      </c>
      <c r="F307" s="227" t="s">
        <v>756</v>
      </c>
      <c r="G307" s="214"/>
      <c r="H307" s="214"/>
      <c r="I307" s="217"/>
      <c r="J307" s="228">
        <f>BK307</f>
        <v>0</v>
      </c>
      <c r="K307" s="214"/>
      <c r="L307" s="219"/>
      <c r="M307" s="220"/>
      <c r="N307" s="221"/>
      <c r="O307" s="221"/>
      <c r="P307" s="222">
        <f>SUM(P308:P309)</f>
        <v>0</v>
      </c>
      <c r="Q307" s="221"/>
      <c r="R307" s="222">
        <f>SUM(R308:R309)</f>
        <v>0</v>
      </c>
      <c r="S307" s="221"/>
      <c r="T307" s="223">
        <f>SUM(T308:T309)</f>
        <v>0</v>
      </c>
      <c r="U307" s="12"/>
      <c r="V307" s="12"/>
      <c r="W307" s="12"/>
      <c r="X307" s="12"/>
      <c r="Y307" s="12"/>
      <c r="Z307" s="12"/>
      <c r="AA307" s="12"/>
      <c r="AB307" s="12"/>
      <c r="AC307" s="12"/>
      <c r="AD307" s="12"/>
      <c r="AE307" s="12"/>
      <c r="AR307" s="224" t="s">
        <v>19</v>
      </c>
      <c r="AT307" s="225" t="s">
        <v>79</v>
      </c>
      <c r="AU307" s="225" t="s">
        <v>88</v>
      </c>
      <c r="AY307" s="224" t="s">
        <v>221</v>
      </c>
      <c r="BK307" s="226">
        <f>SUM(BK308:BK309)</f>
        <v>0</v>
      </c>
    </row>
    <row r="308" s="2" customFormat="1" ht="16.5" customHeight="1">
      <c r="A308" s="40"/>
      <c r="B308" s="41"/>
      <c r="C308" s="229" t="s">
        <v>757</v>
      </c>
      <c r="D308" s="229" t="s">
        <v>225</v>
      </c>
      <c r="E308" s="230" t="s">
        <v>758</v>
      </c>
      <c r="F308" s="231" t="s">
        <v>759</v>
      </c>
      <c r="G308" s="232" t="s">
        <v>665</v>
      </c>
      <c r="H308" s="233">
        <v>10</v>
      </c>
      <c r="I308" s="234"/>
      <c r="J308" s="235">
        <f>ROUND(I308*H308,2)</f>
        <v>0</v>
      </c>
      <c r="K308" s="231" t="s">
        <v>1</v>
      </c>
      <c r="L308" s="46"/>
      <c r="M308" s="236" t="s">
        <v>1</v>
      </c>
      <c r="N308" s="237" t="s">
        <v>45</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224</v>
      </c>
      <c r="AT308" s="240" t="s">
        <v>225</v>
      </c>
      <c r="AU308" s="240" t="s">
        <v>19</v>
      </c>
      <c r="AY308" s="18" t="s">
        <v>221</v>
      </c>
      <c r="BE308" s="241">
        <f>IF(N308="základní",J308,0)</f>
        <v>0</v>
      </c>
      <c r="BF308" s="241">
        <f>IF(N308="snížená",J308,0)</f>
        <v>0</v>
      </c>
      <c r="BG308" s="241">
        <f>IF(N308="zákl. přenesená",J308,0)</f>
        <v>0</v>
      </c>
      <c r="BH308" s="241">
        <f>IF(N308="sníž. přenesená",J308,0)</f>
        <v>0</v>
      </c>
      <c r="BI308" s="241">
        <f>IF(N308="nulová",J308,0)</f>
        <v>0</v>
      </c>
      <c r="BJ308" s="18" t="s">
        <v>88</v>
      </c>
      <c r="BK308" s="241">
        <f>ROUND(I308*H308,2)</f>
        <v>0</v>
      </c>
      <c r="BL308" s="18" t="s">
        <v>224</v>
      </c>
      <c r="BM308" s="240" t="s">
        <v>760</v>
      </c>
    </row>
    <row r="309" s="2" customFormat="1">
      <c r="A309" s="40"/>
      <c r="B309" s="41"/>
      <c r="C309" s="42"/>
      <c r="D309" s="247" t="s">
        <v>234</v>
      </c>
      <c r="E309" s="42"/>
      <c r="F309" s="248" t="s">
        <v>761</v>
      </c>
      <c r="G309" s="42"/>
      <c r="H309" s="42"/>
      <c r="I309" s="244"/>
      <c r="J309" s="42"/>
      <c r="K309" s="42"/>
      <c r="L309" s="46"/>
      <c r="M309" s="294"/>
      <c r="N309" s="295"/>
      <c r="O309" s="296"/>
      <c r="P309" s="296"/>
      <c r="Q309" s="296"/>
      <c r="R309" s="296"/>
      <c r="S309" s="296"/>
      <c r="T309" s="297"/>
      <c r="U309" s="40"/>
      <c r="V309" s="40"/>
      <c r="W309" s="40"/>
      <c r="X309" s="40"/>
      <c r="Y309" s="40"/>
      <c r="Z309" s="40"/>
      <c r="AA309" s="40"/>
      <c r="AB309" s="40"/>
      <c r="AC309" s="40"/>
      <c r="AD309" s="40"/>
      <c r="AE309" s="40"/>
      <c r="AT309" s="18" t="s">
        <v>234</v>
      </c>
      <c r="AU309" s="18" t="s">
        <v>19</v>
      </c>
    </row>
    <row r="310" s="2" customFormat="1" ht="6.96" customHeight="1">
      <c r="A310" s="40"/>
      <c r="B310" s="68"/>
      <c r="C310" s="69"/>
      <c r="D310" s="69"/>
      <c r="E310" s="69"/>
      <c r="F310" s="69"/>
      <c r="G310" s="69"/>
      <c r="H310" s="69"/>
      <c r="I310" s="69"/>
      <c r="J310" s="69"/>
      <c r="K310" s="69"/>
      <c r="L310" s="46"/>
      <c r="M310" s="40"/>
      <c r="O310" s="40"/>
      <c r="P310" s="40"/>
      <c r="Q310" s="40"/>
      <c r="R310" s="40"/>
      <c r="S310" s="40"/>
      <c r="T310" s="40"/>
      <c r="U310" s="40"/>
      <c r="V310" s="40"/>
      <c r="W310" s="40"/>
      <c r="X310" s="40"/>
      <c r="Y310" s="40"/>
      <c r="Z310" s="40"/>
      <c r="AA310" s="40"/>
      <c r="AB310" s="40"/>
      <c r="AC310" s="40"/>
      <c r="AD310" s="40"/>
      <c r="AE310" s="40"/>
    </row>
  </sheetData>
  <sheetProtection sheet="1" autoFilter="0" formatColumns="0" formatRows="0" objects="1" scenarios="1" spinCount="100000" saltValue="UHjONomgVGz/T6LkI07hqG376d24HziQpDVML4XKxLZSnaMq9LjtnvCOX/4HCtueO9Q2H5TjycvVXQqXEtBxJA==" hashValue="8gSeKmhie9g5YR9V4RrDF0IBqTAAzTo8as9qM/Bj83SNtxEmgLgvQS86iu0rk8rxW5dT8ApIpuvz/mgFHc/56w==" algorithmName="SHA-512" password="CC35"/>
  <autoFilter ref="C129:K309"/>
  <mergeCells count="12">
    <mergeCell ref="E7:H7"/>
    <mergeCell ref="E9:H9"/>
    <mergeCell ref="E11:H11"/>
    <mergeCell ref="E20:H20"/>
    <mergeCell ref="E29:H29"/>
    <mergeCell ref="E85:H85"/>
    <mergeCell ref="E87:H87"/>
    <mergeCell ref="E89:H89"/>
    <mergeCell ref="E118:H118"/>
    <mergeCell ref="E120:H120"/>
    <mergeCell ref="E122:H122"/>
    <mergeCell ref="L2:V2"/>
  </mergeCells>
  <hyperlinks>
    <hyperlink ref="F134" r:id="rId1" display="https://podminky.urs.cz/item/CS_URS_2021_01/121151125"/>
    <hyperlink ref="F139" r:id="rId2" display="https://podminky.urs.cz/item/CS_URS_2021_01/122251107"/>
    <hyperlink ref="F144" r:id="rId3" display="https://podminky.urs.cz/item/CS_URS_2021_01/162751117"/>
    <hyperlink ref="F148" r:id="rId4" display="https://podminky.urs.cz/item/CS_URS_2021_01/171151103"/>
    <hyperlink ref="F156" r:id="rId5" display="https://podminky.urs.cz/item/CS_URS_2021_01/174101101"/>
    <hyperlink ref="F161" r:id="rId6" display="https://podminky.urs.cz/item/CS_URS_2021_01/174201101"/>
    <hyperlink ref="F166" r:id="rId7" display="https://podminky.urs.cz/item/CS_URS_2021_01/162351104"/>
    <hyperlink ref="F173" r:id="rId8" display="https://podminky.urs.cz/item/CS_URS_2021_01/171201201"/>
    <hyperlink ref="F180" r:id="rId9" display="https://podminky.urs.cz/item/CS_URS_2021_01/167151111"/>
    <hyperlink ref="F186" r:id="rId10" display="https://podminky.urs.cz/item/CS_URS_2021_01/181451121"/>
    <hyperlink ref="F193" r:id="rId11" display="https://podminky.urs.cz/item/CS_URS_2021_01/181451123"/>
    <hyperlink ref="F200" r:id="rId12" display="https://podminky.urs.cz/item/CS_URS_2021_01/181951111"/>
    <hyperlink ref="F205" r:id="rId13" display="https://podminky.urs.cz/item/CS_URS_2021_01/181951112"/>
    <hyperlink ref="F210" r:id="rId14" display="https://podminky.urs.cz/item/CS_URS_2021_01/181351113"/>
    <hyperlink ref="F217" r:id="rId15" display="https://podminky.urs.cz/item/CS_URS_2021_01/182151111"/>
    <hyperlink ref="F222" r:id="rId16" display="https://podminky.urs.cz/item/CS_URS_2021_01/182251101"/>
    <hyperlink ref="F231" r:id="rId17" display="https://podminky.urs.cz/item/CS_URS_2021_01/321321116"/>
    <hyperlink ref="F235" r:id="rId18" display="https://podminky.urs.cz/item/CS_URS_2021_01/321351010"/>
    <hyperlink ref="F239" r:id="rId19" display="https://podminky.urs.cz/item/CS_URS_2021_01/321352010"/>
    <hyperlink ref="F243" r:id="rId20" display="https://podminky.urs.cz/item/CS_URS_2021_01/321366111"/>
    <hyperlink ref="F248" r:id="rId21" display="https://podminky.urs.cz/item/CS_URS_2021_01/451571112"/>
    <hyperlink ref="F252" r:id="rId22" display="https://podminky.urs.cz/item/CS_URS_2021_01/452111141"/>
    <hyperlink ref="F256" r:id="rId23" display="https://podminky.urs.cz/item/CS_URS_2021_01/452312131"/>
    <hyperlink ref="F260" r:id="rId24" display="https://podminky.urs.cz/item/CS_URS_2021_01/457971122"/>
    <hyperlink ref="F267" r:id="rId25" display="https://podminky.urs.cz/item/CS_URS_2021_01/464531111"/>
    <hyperlink ref="F273" r:id="rId26" display="https://podminky.urs.cz/item/CS_URS_2021_01/822442112"/>
    <hyperlink ref="F277" r:id="rId27" display="https://podminky.urs.cz/item/CS_URS_2021_01/871355221"/>
    <hyperlink ref="F281" r:id="rId28" display="https://podminky.urs.cz/item/CS_URS_2021_01/871375221"/>
    <hyperlink ref="F285" r:id="rId29" display="https://podminky.urs.cz/item/CS_URS_2021_01/899401113"/>
    <hyperlink ref="F292" r:id="rId30" display="https://podminky.urs.cz/item/CS_URS_2021_01/935111311"/>
    <hyperlink ref="F297" r:id="rId31" display="https://podminky.urs.cz/item/CS_URS_2021_01/953961215"/>
    <hyperlink ref="F302" r:id="rId32" display="https://podminky.urs.cz/item/CS_URS_2021_01/998332011"/>
    <hyperlink ref="F305" r:id="rId33" display="https://podminky.urs.cz/item/CS_URS_2021_01/998332092"/>
  </hyperlinks>
  <pageMargins left="0.39375" right="0.39375" top="0.39375" bottom="0.39375" header="0" footer="0"/>
  <pageSetup paperSize="9" orientation="portrait" blackAndWhite="1" fitToHeight="100"/>
  <headerFooter>
    <oddFooter>&amp;CStrana &amp;P z &amp;N</oddFooter>
  </headerFooter>
  <drawing r:id="rId3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485</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762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100</v>
      </c>
      <c r="G13" s="40"/>
      <c r="H13" s="40"/>
      <c r="I13" s="153" t="s">
        <v>18</v>
      </c>
      <c r="J13" s="143" t="s">
        <v>19</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21.84" customHeight="1">
      <c r="A15" s="40"/>
      <c r="B15" s="46"/>
      <c r="C15" s="40"/>
      <c r="D15" s="298" t="s">
        <v>24</v>
      </c>
      <c r="E15" s="40"/>
      <c r="F15" s="299" t="s">
        <v>25</v>
      </c>
      <c r="G15" s="40"/>
      <c r="H15" s="40"/>
      <c r="I15" s="298" t="s">
        <v>26</v>
      </c>
      <c r="J15" s="299" t="s">
        <v>763</v>
      </c>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30</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35</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ROUND((SUM(BE127:BE271)),  2)</f>
        <v>0</v>
      </c>
      <c r="G35" s="40"/>
      <c r="H35" s="40"/>
      <c r="I35" s="167">
        <v>0.20000000000000001</v>
      </c>
      <c r="J35" s="166">
        <f>ROUND(((SUM(BE127:BE271))*I35),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ROUND((SUM(BF127:BF271)),  2)</f>
        <v>0</v>
      </c>
      <c r="G36" s="40"/>
      <c r="H36" s="40"/>
      <c r="I36" s="167">
        <v>0.20000000000000001</v>
      </c>
      <c r="J36" s="166">
        <f>ROUND(((SUM(BF127:BF271))*I36),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ROUND((SUM(BG127:BG271)),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ROUND((SUM(BH127:BH271)),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ROUND((SUM(BI127:BI271)),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2" customFormat="1" ht="14.4" customHeight="1">
      <c r="B49" s="65"/>
      <c r="D49" s="175" t="s">
        <v>53</v>
      </c>
      <c r="E49" s="176"/>
      <c r="F49" s="176"/>
      <c r="G49" s="175" t="s">
        <v>54</v>
      </c>
      <c r="H49" s="176"/>
      <c r="I49" s="176"/>
      <c r="J49" s="176"/>
      <c r="K49" s="176"/>
      <c r="L49" s="65"/>
    </row>
    <row r="50">
      <c r="B50" s="21"/>
      <c r="L50" s="21"/>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s="2" customFormat="1">
      <c r="A60" s="40"/>
      <c r="B60" s="46"/>
      <c r="C60" s="40"/>
      <c r="D60" s="177" t="s">
        <v>55</v>
      </c>
      <c r="E60" s="178"/>
      <c r="F60" s="179" t="s">
        <v>56</v>
      </c>
      <c r="G60" s="177" t="s">
        <v>55</v>
      </c>
      <c r="H60" s="178"/>
      <c r="I60" s="178"/>
      <c r="J60" s="180" t="s">
        <v>56</v>
      </c>
      <c r="K60" s="178"/>
      <c r="L60" s="65"/>
      <c r="S60" s="40"/>
      <c r="T60" s="40"/>
      <c r="U60" s="40"/>
      <c r="V60" s="40"/>
      <c r="W60" s="40"/>
      <c r="X60" s="40"/>
      <c r="Y60" s="40"/>
      <c r="Z60" s="40"/>
      <c r="AA60" s="40"/>
      <c r="AB60" s="40"/>
      <c r="AC60" s="40"/>
      <c r="AD60" s="40"/>
      <c r="AE60" s="40"/>
    </row>
    <row r="61">
      <c r="B61" s="21"/>
      <c r="L61" s="21"/>
    </row>
    <row r="62">
      <c r="B62" s="21"/>
      <c r="L62" s="21"/>
    </row>
    <row r="63">
      <c r="B63" s="21"/>
      <c r="L63" s="21"/>
    </row>
    <row r="64" s="2" customFormat="1">
      <c r="A64" s="40"/>
      <c r="B64" s="46"/>
      <c r="C64" s="40"/>
      <c r="D64" s="175" t="s">
        <v>57</v>
      </c>
      <c r="E64" s="181"/>
      <c r="F64" s="181"/>
      <c r="G64" s="175" t="s">
        <v>58</v>
      </c>
      <c r="H64" s="181"/>
      <c r="I64" s="181"/>
      <c r="J64" s="181"/>
      <c r="K64" s="181"/>
      <c r="L64" s="65"/>
      <c r="S64" s="40"/>
      <c r="T64" s="40"/>
      <c r="U64" s="40"/>
      <c r="V64" s="40"/>
      <c r="W64" s="40"/>
      <c r="X64" s="40"/>
      <c r="Y64" s="40"/>
      <c r="Z64" s="40"/>
      <c r="AA64" s="40"/>
      <c r="AB64" s="40"/>
      <c r="AC64" s="40"/>
      <c r="AD64" s="40"/>
      <c r="AE64" s="40"/>
    </row>
    <row r="65">
      <c r="B65" s="21"/>
      <c r="L65" s="21"/>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s="2" customFormat="1">
      <c r="A75" s="40"/>
      <c r="B75" s="46"/>
      <c r="C75" s="40"/>
      <c r="D75" s="177" t="s">
        <v>55</v>
      </c>
      <c r="E75" s="178"/>
      <c r="F75" s="179" t="s">
        <v>56</v>
      </c>
      <c r="G75" s="177" t="s">
        <v>55</v>
      </c>
      <c r="H75" s="178"/>
      <c r="I75" s="178"/>
      <c r="J75" s="180" t="s">
        <v>56</v>
      </c>
      <c r="K75" s="178"/>
      <c r="L75" s="65"/>
      <c r="S75" s="40"/>
      <c r="T75" s="40"/>
      <c r="U75" s="40"/>
      <c r="V75" s="40"/>
      <c r="W75" s="40"/>
      <c r="X75" s="40"/>
      <c r="Y75" s="40"/>
      <c r="Z75" s="40"/>
      <c r="AA75" s="40"/>
      <c r="AB75" s="40"/>
      <c r="AC75" s="40"/>
      <c r="AD75" s="40"/>
      <c r="AE75" s="40"/>
    </row>
    <row r="76" s="2" customFormat="1" ht="14.4" customHeight="1">
      <c r="A76" s="40"/>
      <c r="B76" s="182"/>
      <c r="C76" s="183"/>
      <c r="D76" s="183"/>
      <c r="E76" s="183"/>
      <c r="F76" s="183"/>
      <c r="G76" s="183"/>
      <c r="H76" s="183"/>
      <c r="I76" s="183"/>
      <c r="J76" s="183"/>
      <c r="K76" s="183"/>
      <c r="L76" s="65"/>
      <c r="S76" s="40"/>
      <c r="T76" s="40"/>
      <c r="U76" s="40"/>
      <c r="V76" s="40"/>
      <c r="W76" s="40"/>
      <c r="X76" s="40"/>
      <c r="Y76" s="40"/>
      <c r="Z76" s="40"/>
      <c r="AA76" s="40"/>
      <c r="AB76" s="40"/>
      <c r="AC76" s="40"/>
      <c r="AD76" s="40"/>
      <c r="AE76" s="40"/>
    </row>
    <row r="80" s="2" customFormat="1" ht="6.96" customHeight="1">
      <c r="A80" s="40"/>
      <c r="B80" s="184"/>
      <c r="C80" s="185"/>
      <c r="D80" s="185"/>
      <c r="E80" s="185"/>
      <c r="F80" s="185"/>
      <c r="G80" s="185"/>
      <c r="H80" s="185"/>
      <c r="I80" s="185"/>
      <c r="J80" s="185"/>
      <c r="K80" s="185"/>
      <c r="L80" s="65"/>
      <c r="S80" s="40"/>
      <c r="T80" s="40"/>
      <c r="U80" s="40"/>
      <c r="V80" s="40"/>
      <c r="W80" s="40"/>
      <c r="X80" s="40"/>
      <c r="Y80" s="40"/>
      <c r="Z80" s="40"/>
      <c r="AA80" s="40"/>
      <c r="AB80" s="40"/>
      <c r="AC80" s="40"/>
      <c r="AD80" s="40"/>
      <c r="AE80" s="40"/>
    </row>
    <row r="81" s="2" customFormat="1" ht="24.96" customHeight="1">
      <c r="A81" s="40"/>
      <c r="B81" s="41"/>
      <c r="C81" s="24" t="s">
        <v>191</v>
      </c>
      <c r="D81" s="42"/>
      <c r="E81" s="42"/>
      <c r="F81" s="42"/>
      <c r="G81" s="42"/>
      <c r="H81" s="42"/>
      <c r="I81" s="42"/>
      <c r="J81" s="42"/>
      <c r="K81" s="42"/>
      <c r="L81" s="65"/>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65"/>
      <c r="S82" s="40"/>
      <c r="T82" s="40"/>
      <c r="U82" s="40"/>
      <c r="V82" s="40"/>
      <c r="W82" s="40"/>
      <c r="X82" s="40"/>
      <c r="Y82" s="40"/>
      <c r="Z82" s="40"/>
      <c r="AA82" s="40"/>
      <c r="AB82" s="40"/>
      <c r="AC82" s="40"/>
      <c r="AD82" s="40"/>
      <c r="AE82" s="40"/>
    </row>
    <row r="83" s="2" customFormat="1" ht="12" customHeight="1">
      <c r="A83" s="40"/>
      <c r="B83" s="41"/>
      <c r="C83" s="33" t="s">
        <v>15</v>
      </c>
      <c r="D83" s="42"/>
      <c r="E83" s="42"/>
      <c r="F83" s="42"/>
      <c r="G83" s="42"/>
      <c r="H83" s="42"/>
      <c r="I83" s="42"/>
      <c r="J83" s="42"/>
      <c r="K83" s="42"/>
      <c r="L83" s="65"/>
      <c r="S83" s="40"/>
      <c r="T83" s="40"/>
      <c r="U83" s="40"/>
      <c r="V83" s="40"/>
      <c r="W83" s="40"/>
      <c r="X83" s="40"/>
      <c r="Y83" s="40"/>
      <c r="Z83" s="40"/>
      <c r="AA83" s="40"/>
      <c r="AB83" s="40"/>
      <c r="AC83" s="40"/>
      <c r="AD83" s="40"/>
      <c r="AE83" s="40"/>
    </row>
    <row r="84" s="2" customFormat="1" ht="26.25" customHeight="1">
      <c r="A84" s="40"/>
      <c r="B84" s="41"/>
      <c r="C84" s="42"/>
      <c r="D84" s="42"/>
      <c r="E84" s="186" t="str">
        <f>E7</f>
        <v>Ochranná hráz na Odře a Orlovské Stružce, Bohumín-Pudlov, stavba č. 5047_2021_soutez</v>
      </c>
      <c r="F84" s="33"/>
      <c r="G84" s="33"/>
      <c r="H84" s="33"/>
      <c r="I84" s="42"/>
      <c r="J84" s="42"/>
      <c r="K84" s="42"/>
      <c r="L84" s="65"/>
      <c r="S84" s="40"/>
      <c r="T84" s="40"/>
      <c r="U84" s="40"/>
      <c r="V84" s="40"/>
      <c r="W84" s="40"/>
      <c r="X84" s="40"/>
      <c r="Y84" s="40"/>
      <c r="Z84" s="40"/>
      <c r="AA84" s="40"/>
      <c r="AB84" s="40"/>
      <c r="AC84" s="40"/>
      <c r="AD84" s="40"/>
      <c r="AE84" s="40"/>
    </row>
    <row r="85" s="1" customFormat="1" ht="12" customHeight="1">
      <c r="B85" s="22"/>
      <c r="C85" s="33" t="s">
        <v>189</v>
      </c>
      <c r="D85" s="23"/>
      <c r="E85" s="23"/>
      <c r="F85" s="23"/>
      <c r="G85" s="23"/>
      <c r="H85" s="23"/>
      <c r="I85" s="23"/>
      <c r="J85" s="23"/>
      <c r="K85" s="23"/>
      <c r="L85" s="21"/>
    </row>
    <row r="86" s="2" customFormat="1" ht="16.5" customHeight="1">
      <c r="A86" s="40"/>
      <c r="B86" s="41"/>
      <c r="C86" s="42"/>
      <c r="D86" s="42"/>
      <c r="E86" s="186" t="s">
        <v>485</v>
      </c>
      <c r="F86" s="42"/>
      <c r="G86" s="42"/>
      <c r="H86" s="42"/>
      <c r="I86" s="42"/>
      <c r="J86" s="42"/>
      <c r="K86" s="42"/>
      <c r="L86" s="65"/>
      <c r="S86" s="40"/>
      <c r="T86" s="40"/>
      <c r="U86" s="40"/>
      <c r="V86" s="40"/>
      <c r="W86" s="40"/>
      <c r="X86" s="40"/>
      <c r="Y86" s="40"/>
      <c r="Z86" s="40"/>
      <c r="AA86" s="40"/>
      <c r="AB86" s="40"/>
      <c r="AC86" s="40"/>
      <c r="AD86" s="40"/>
      <c r="AE86" s="40"/>
    </row>
    <row r="87" s="2" customFormat="1" ht="12" customHeight="1">
      <c r="A87" s="40"/>
      <c r="B87" s="41"/>
      <c r="C87" s="33" t="s">
        <v>486</v>
      </c>
      <c r="D87" s="42"/>
      <c r="E87" s="42"/>
      <c r="F87" s="42"/>
      <c r="G87" s="42"/>
      <c r="H87" s="42"/>
      <c r="I87" s="42"/>
      <c r="J87" s="42"/>
      <c r="K87" s="42"/>
      <c r="L87" s="65"/>
      <c r="S87" s="40"/>
      <c r="T87" s="40"/>
      <c r="U87" s="40"/>
      <c r="V87" s="40"/>
      <c r="W87" s="40"/>
      <c r="X87" s="40"/>
      <c r="Y87" s="40"/>
      <c r="Z87" s="40"/>
      <c r="AA87" s="40"/>
      <c r="AB87" s="40"/>
      <c r="AC87" s="40"/>
      <c r="AD87" s="40"/>
      <c r="AE87" s="40"/>
    </row>
    <row r="88" s="2" customFormat="1" ht="16.5" customHeight="1">
      <c r="A88" s="40"/>
      <c r="B88" s="41"/>
      <c r="C88" s="42"/>
      <c r="D88" s="42"/>
      <c r="E88" s="78" t="str">
        <f>E11</f>
        <v>SO-01.02 - Křížení s místní komunikací - přejezd</v>
      </c>
      <c r="F88" s="42"/>
      <c r="G88" s="42"/>
      <c r="H88" s="42"/>
      <c r="I88" s="42"/>
      <c r="J88" s="42"/>
      <c r="K88" s="42"/>
      <c r="L88" s="65"/>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20</v>
      </c>
      <c r="D90" s="42"/>
      <c r="E90" s="42"/>
      <c r="F90" s="28" t="str">
        <f>F14</f>
        <v>Bohumín</v>
      </c>
      <c r="G90" s="42"/>
      <c r="H90" s="42"/>
      <c r="I90" s="33" t="s">
        <v>22</v>
      </c>
      <c r="J90" s="81" t="str">
        <f>IF(J14="","",J14)</f>
        <v>30. 11. 2020</v>
      </c>
      <c r="K90" s="42"/>
      <c r="L90" s="65"/>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65"/>
      <c r="S91" s="40"/>
      <c r="T91" s="40"/>
      <c r="U91" s="40"/>
      <c r="V91" s="40"/>
      <c r="W91" s="40"/>
      <c r="X91" s="40"/>
      <c r="Y91" s="40"/>
      <c r="Z91" s="40"/>
      <c r="AA91" s="40"/>
      <c r="AB91" s="40"/>
      <c r="AC91" s="40"/>
      <c r="AD91" s="40"/>
      <c r="AE91" s="40"/>
    </row>
    <row r="92" s="2" customFormat="1" ht="25.65" customHeight="1">
      <c r="A92" s="40"/>
      <c r="B92" s="41"/>
      <c r="C92" s="33" t="s">
        <v>28</v>
      </c>
      <c r="D92" s="42"/>
      <c r="E92" s="42"/>
      <c r="F92" s="28" t="str">
        <f>E17</f>
        <v>Povodí Odry, s.p.</v>
      </c>
      <c r="G92" s="42"/>
      <c r="H92" s="42"/>
      <c r="I92" s="33" t="s">
        <v>34</v>
      </c>
      <c r="J92" s="38" t="str">
        <f>E23</f>
        <v>Dopravoprojekt Brno a.s.</v>
      </c>
      <c r="K92" s="42"/>
      <c r="L92" s="65"/>
      <c r="S92" s="40"/>
      <c r="T92" s="40"/>
      <c r="U92" s="40"/>
      <c r="V92" s="40"/>
      <c r="W92" s="40"/>
      <c r="X92" s="40"/>
      <c r="Y92" s="40"/>
      <c r="Z92" s="40"/>
      <c r="AA92" s="40"/>
      <c r="AB92" s="40"/>
      <c r="AC92" s="40"/>
      <c r="AD92" s="40"/>
      <c r="AE92" s="40"/>
    </row>
    <row r="93" s="2" customFormat="1" ht="15.15" customHeight="1">
      <c r="A93" s="40"/>
      <c r="B93" s="41"/>
      <c r="C93" s="33" t="s">
        <v>32</v>
      </c>
      <c r="D93" s="42"/>
      <c r="E93" s="42"/>
      <c r="F93" s="28" t="str">
        <f>IF(E20="","",E20)</f>
        <v>Vyplň údaj</v>
      </c>
      <c r="G93" s="42"/>
      <c r="H93" s="42"/>
      <c r="I93" s="33" t="s">
        <v>37</v>
      </c>
      <c r="J93" s="38" t="str">
        <f>E26</f>
        <v xml:space="preserve"> </v>
      </c>
      <c r="K93" s="42"/>
      <c r="L93" s="65"/>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9.28" customHeight="1">
      <c r="A95" s="40"/>
      <c r="B95" s="41"/>
      <c r="C95" s="187" t="s">
        <v>192</v>
      </c>
      <c r="D95" s="188"/>
      <c r="E95" s="188"/>
      <c r="F95" s="188"/>
      <c r="G95" s="188"/>
      <c r="H95" s="188"/>
      <c r="I95" s="188"/>
      <c r="J95" s="189" t="s">
        <v>193</v>
      </c>
      <c r="K95" s="188"/>
      <c r="L95" s="65"/>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65"/>
      <c r="S96" s="40"/>
      <c r="T96" s="40"/>
      <c r="U96" s="40"/>
      <c r="V96" s="40"/>
      <c r="W96" s="40"/>
      <c r="X96" s="40"/>
      <c r="Y96" s="40"/>
      <c r="Z96" s="40"/>
      <c r="AA96" s="40"/>
      <c r="AB96" s="40"/>
      <c r="AC96" s="40"/>
      <c r="AD96" s="40"/>
      <c r="AE96" s="40"/>
    </row>
    <row r="97" s="2" customFormat="1" ht="22.8" customHeight="1">
      <c r="A97" s="40"/>
      <c r="B97" s="41"/>
      <c r="C97" s="190" t="s">
        <v>194</v>
      </c>
      <c r="D97" s="42"/>
      <c r="E97" s="42"/>
      <c r="F97" s="42"/>
      <c r="G97" s="42"/>
      <c r="H97" s="42"/>
      <c r="I97" s="42"/>
      <c r="J97" s="112">
        <f>J127</f>
        <v>0</v>
      </c>
      <c r="K97" s="42"/>
      <c r="L97" s="65"/>
      <c r="S97" s="40"/>
      <c r="T97" s="40"/>
      <c r="U97" s="40"/>
      <c r="V97" s="40"/>
      <c r="W97" s="40"/>
      <c r="X97" s="40"/>
      <c r="Y97" s="40"/>
      <c r="Z97" s="40"/>
      <c r="AA97" s="40"/>
      <c r="AB97" s="40"/>
      <c r="AC97" s="40"/>
      <c r="AD97" s="40"/>
      <c r="AE97" s="40"/>
      <c r="AU97" s="18" t="s">
        <v>195</v>
      </c>
    </row>
    <row r="98" s="9" customFormat="1" ht="24.96" customHeight="1">
      <c r="A98" s="9"/>
      <c r="B98" s="191"/>
      <c r="C98" s="192"/>
      <c r="D98" s="193" t="s">
        <v>492</v>
      </c>
      <c r="E98" s="194"/>
      <c r="F98" s="194"/>
      <c r="G98" s="194"/>
      <c r="H98" s="194"/>
      <c r="I98" s="194"/>
      <c r="J98" s="195">
        <f>J128</f>
        <v>0</v>
      </c>
      <c r="K98" s="192"/>
      <c r="L98" s="196"/>
      <c r="S98" s="9"/>
      <c r="T98" s="9"/>
      <c r="U98" s="9"/>
      <c r="V98" s="9"/>
      <c r="W98" s="9"/>
      <c r="X98" s="9"/>
      <c r="Y98" s="9"/>
      <c r="Z98" s="9"/>
      <c r="AA98" s="9"/>
      <c r="AB98" s="9"/>
      <c r="AC98" s="9"/>
      <c r="AD98" s="9"/>
      <c r="AE98" s="9"/>
    </row>
    <row r="99" s="10" customFormat="1" ht="19.92" customHeight="1">
      <c r="A99" s="10"/>
      <c r="B99" s="197"/>
      <c r="C99" s="135"/>
      <c r="D99" s="198" t="s">
        <v>493</v>
      </c>
      <c r="E99" s="199"/>
      <c r="F99" s="199"/>
      <c r="G99" s="199"/>
      <c r="H99" s="199"/>
      <c r="I99" s="199"/>
      <c r="J99" s="200">
        <f>J129</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764</v>
      </c>
      <c r="E100" s="199"/>
      <c r="F100" s="199"/>
      <c r="G100" s="199"/>
      <c r="H100" s="199"/>
      <c r="I100" s="199"/>
      <c r="J100" s="200">
        <f>J192</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498</v>
      </c>
      <c r="E101" s="199"/>
      <c r="F101" s="199"/>
      <c r="G101" s="199"/>
      <c r="H101" s="199"/>
      <c r="I101" s="199"/>
      <c r="J101" s="200">
        <f>J226</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765</v>
      </c>
      <c r="E102" s="199"/>
      <c r="F102" s="199"/>
      <c r="G102" s="199"/>
      <c r="H102" s="199"/>
      <c r="I102" s="199"/>
      <c r="J102" s="200">
        <f>J242</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499</v>
      </c>
      <c r="E103" s="199"/>
      <c r="F103" s="199"/>
      <c r="G103" s="199"/>
      <c r="H103" s="199"/>
      <c r="I103" s="199"/>
      <c r="J103" s="200">
        <f>J259</f>
        <v>0</v>
      </c>
      <c r="K103" s="135"/>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766</v>
      </c>
      <c r="E104" s="194"/>
      <c r="F104" s="194"/>
      <c r="G104" s="194"/>
      <c r="H104" s="194"/>
      <c r="I104" s="194"/>
      <c r="J104" s="195">
        <f>J263</f>
        <v>0</v>
      </c>
      <c r="K104" s="192"/>
      <c r="L104" s="196"/>
      <c r="S104" s="9"/>
      <c r="T104" s="9"/>
      <c r="U104" s="9"/>
      <c r="V104" s="9"/>
      <c r="W104" s="9"/>
      <c r="X104" s="9"/>
      <c r="Y104" s="9"/>
      <c r="Z104" s="9"/>
      <c r="AA104" s="9"/>
      <c r="AB104" s="9"/>
      <c r="AC104" s="9"/>
      <c r="AD104" s="9"/>
      <c r="AE104" s="9"/>
    </row>
    <row r="105" s="10" customFormat="1" ht="19.92" customHeight="1">
      <c r="A105" s="10"/>
      <c r="B105" s="197"/>
      <c r="C105" s="135"/>
      <c r="D105" s="198" t="s">
        <v>767</v>
      </c>
      <c r="E105" s="199"/>
      <c r="F105" s="199"/>
      <c r="G105" s="199"/>
      <c r="H105" s="199"/>
      <c r="I105" s="199"/>
      <c r="J105" s="200">
        <f>J264</f>
        <v>0</v>
      </c>
      <c r="K105" s="135"/>
      <c r="L105" s="201"/>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205</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26.25" customHeight="1">
      <c r="A115" s="40"/>
      <c r="B115" s="41"/>
      <c r="C115" s="42"/>
      <c r="D115" s="42"/>
      <c r="E115" s="186" t="str">
        <f>E7</f>
        <v>Ochranná hráz na Odře a Orlovské Stružce, Bohumín-Pudlov, stavba č. 5047_2021_soutez</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189</v>
      </c>
      <c r="D116" s="23"/>
      <c r="E116" s="23"/>
      <c r="F116" s="23"/>
      <c r="G116" s="23"/>
      <c r="H116" s="23"/>
      <c r="I116" s="23"/>
      <c r="J116" s="23"/>
      <c r="K116" s="23"/>
      <c r="L116" s="21"/>
    </row>
    <row r="117" s="2" customFormat="1" ht="16.5" customHeight="1">
      <c r="A117" s="40"/>
      <c r="B117" s="41"/>
      <c r="C117" s="42"/>
      <c r="D117" s="42"/>
      <c r="E117" s="186" t="s">
        <v>485</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486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SO-01.02 - Křížení s místní komunikací - přejezd</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20</v>
      </c>
      <c r="D121" s="42"/>
      <c r="E121" s="42"/>
      <c r="F121" s="28" t="str">
        <f>F14</f>
        <v>Bohumín</v>
      </c>
      <c r="G121" s="42"/>
      <c r="H121" s="42"/>
      <c r="I121" s="33" t="s">
        <v>22</v>
      </c>
      <c r="J121" s="81" t="str">
        <f>IF(J14="","",J14)</f>
        <v>30. 11. 2020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28</v>
      </c>
      <c r="D123" s="42"/>
      <c r="E123" s="42"/>
      <c r="F123" s="28" t="str">
        <f>E17</f>
        <v>Povodí Odry, s.p.</v>
      </c>
      <c r="G123" s="42"/>
      <c r="H123" s="42"/>
      <c r="I123" s="33" t="s">
        <v>34</v>
      </c>
      <c r="J123" s="38" t="str">
        <f>E23</f>
        <v>Dopravoprojekt Brno a.s.</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32</v>
      </c>
      <c r="D124" s="42"/>
      <c r="E124" s="42"/>
      <c r="F124" s="28" t="str">
        <f>IF(E20="","",E20)</f>
        <v>Vyplň údaj</v>
      </c>
      <c r="G124" s="42"/>
      <c r="H124" s="42"/>
      <c r="I124" s="33" t="s">
        <v>37</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206</v>
      </c>
      <c r="D126" s="205" t="s">
        <v>65</v>
      </c>
      <c r="E126" s="205" t="s">
        <v>61</v>
      </c>
      <c r="F126" s="205" t="s">
        <v>62</v>
      </c>
      <c r="G126" s="205" t="s">
        <v>207</v>
      </c>
      <c r="H126" s="205" t="s">
        <v>208</v>
      </c>
      <c r="I126" s="205" t="s">
        <v>209</v>
      </c>
      <c r="J126" s="205" t="s">
        <v>193</v>
      </c>
      <c r="K126" s="206" t="s">
        <v>210</v>
      </c>
      <c r="L126" s="207"/>
      <c r="M126" s="102" t="s">
        <v>1</v>
      </c>
      <c r="N126" s="103" t="s">
        <v>44</v>
      </c>
      <c r="O126" s="103" t="s">
        <v>211</v>
      </c>
      <c r="P126" s="103" t="s">
        <v>212</v>
      </c>
      <c r="Q126" s="103" t="s">
        <v>213</v>
      </c>
      <c r="R126" s="103" t="s">
        <v>214</v>
      </c>
      <c r="S126" s="103" t="s">
        <v>215</v>
      </c>
      <c r="T126" s="104" t="s">
        <v>216</v>
      </c>
      <c r="U126" s="202"/>
      <c r="V126" s="202"/>
      <c r="W126" s="202"/>
      <c r="X126" s="202"/>
      <c r="Y126" s="202"/>
      <c r="Z126" s="202"/>
      <c r="AA126" s="202"/>
      <c r="AB126" s="202"/>
      <c r="AC126" s="202"/>
      <c r="AD126" s="202"/>
      <c r="AE126" s="202"/>
    </row>
    <row r="127" s="2" customFormat="1" ht="22.8" customHeight="1">
      <c r="A127" s="40"/>
      <c r="B127" s="41"/>
      <c r="C127" s="109" t="s">
        <v>217</v>
      </c>
      <c r="D127" s="42"/>
      <c r="E127" s="42"/>
      <c r="F127" s="42"/>
      <c r="G127" s="42"/>
      <c r="H127" s="42"/>
      <c r="I127" s="42"/>
      <c r="J127" s="208">
        <f>BK127</f>
        <v>0</v>
      </c>
      <c r="K127" s="42"/>
      <c r="L127" s="46"/>
      <c r="M127" s="105"/>
      <c r="N127" s="209"/>
      <c r="O127" s="106"/>
      <c r="P127" s="210">
        <f>P128+P263</f>
        <v>0</v>
      </c>
      <c r="Q127" s="106"/>
      <c r="R127" s="210">
        <f>R128+R263</f>
        <v>602.19832999999994</v>
      </c>
      <c r="S127" s="106"/>
      <c r="T127" s="211">
        <f>T128+T263</f>
        <v>107.36</v>
      </c>
      <c r="U127" s="40"/>
      <c r="V127" s="40"/>
      <c r="W127" s="40"/>
      <c r="X127" s="40"/>
      <c r="Y127" s="40"/>
      <c r="Z127" s="40"/>
      <c r="AA127" s="40"/>
      <c r="AB127" s="40"/>
      <c r="AC127" s="40"/>
      <c r="AD127" s="40"/>
      <c r="AE127" s="40"/>
      <c r="AT127" s="18" t="s">
        <v>79</v>
      </c>
      <c r="AU127" s="18" t="s">
        <v>195</v>
      </c>
      <c r="BK127" s="212">
        <f>BK128+BK263</f>
        <v>0</v>
      </c>
    </row>
    <row r="128" s="12" customFormat="1" ht="25.92" customHeight="1">
      <c r="A128" s="12"/>
      <c r="B128" s="213"/>
      <c r="C128" s="214"/>
      <c r="D128" s="215" t="s">
        <v>79</v>
      </c>
      <c r="E128" s="216" t="s">
        <v>502</v>
      </c>
      <c r="F128" s="216" t="s">
        <v>503</v>
      </c>
      <c r="G128" s="214"/>
      <c r="H128" s="214"/>
      <c r="I128" s="217"/>
      <c r="J128" s="218">
        <f>BK128</f>
        <v>0</v>
      </c>
      <c r="K128" s="214"/>
      <c r="L128" s="219"/>
      <c r="M128" s="220"/>
      <c r="N128" s="221"/>
      <c r="O128" s="221"/>
      <c r="P128" s="222">
        <f>P129+P192+P226+P242+P259</f>
        <v>0</v>
      </c>
      <c r="Q128" s="221"/>
      <c r="R128" s="222">
        <f>R129+R192+R226+R242+R259</f>
        <v>599.07792999999992</v>
      </c>
      <c r="S128" s="221"/>
      <c r="T128" s="223">
        <f>T129+T192+T226+T242+T259</f>
        <v>107.36</v>
      </c>
      <c r="U128" s="12"/>
      <c r="V128" s="12"/>
      <c r="W128" s="12"/>
      <c r="X128" s="12"/>
      <c r="Y128" s="12"/>
      <c r="Z128" s="12"/>
      <c r="AA128" s="12"/>
      <c r="AB128" s="12"/>
      <c r="AC128" s="12"/>
      <c r="AD128" s="12"/>
      <c r="AE128" s="12"/>
      <c r="AR128" s="224" t="s">
        <v>88</v>
      </c>
      <c r="AT128" s="225" t="s">
        <v>79</v>
      </c>
      <c r="AU128" s="225" t="s">
        <v>80</v>
      </c>
      <c r="AY128" s="224" t="s">
        <v>221</v>
      </c>
      <c r="BK128" s="226">
        <f>BK129+BK192+BK226+BK242+BK259</f>
        <v>0</v>
      </c>
    </row>
    <row r="129" s="12" customFormat="1" ht="22.8" customHeight="1">
      <c r="A129" s="12"/>
      <c r="B129" s="213"/>
      <c r="C129" s="214"/>
      <c r="D129" s="215" t="s">
        <v>79</v>
      </c>
      <c r="E129" s="227" t="s">
        <v>88</v>
      </c>
      <c r="F129" s="227" t="s">
        <v>504</v>
      </c>
      <c r="G129" s="214"/>
      <c r="H129" s="214"/>
      <c r="I129" s="217"/>
      <c r="J129" s="228">
        <f>BK129</f>
        <v>0</v>
      </c>
      <c r="K129" s="214"/>
      <c r="L129" s="219"/>
      <c r="M129" s="220"/>
      <c r="N129" s="221"/>
      <c r="O129" s="221"/>
      <c r="P129" s="222">
        <f>SUM(P130:P191)</f>
        <v>0</v>
      </c>
      <c r="Q129" s="221"/>
      <c r="R129" s="222">
        <f>SUM(R130:R191)</f>
        <v>3.4734400000000001</v>
      </c>
      <c r="S129" s="221"/>
      <c r="T129" s="223">
        <f>SUM(T130:T191)</f>
        <v>107.36</v>
      </c>
      <c r="U129" s="12"/>
      <c r="V129" s="12"/>
      <c r="W129" s="12"/>
      <c r="X129" s="12"/>
      <c r="Y129" s="12"/>
      <c r="Z129" s="12"/>
      <c r="AA129" s="12"/>
      <c r="AB129" s="12"/>
      <c r="AC129" s="12"/>
      <c r="AD129" s="12"/>
      <c r="AE129" s="12"/>
      <c r="AR129" s="224" t="s">
        <v>88</v>
      </c>
      <c r="AT129" s="225" t="s">
        <v>79</v>
      </c>
      <c r="AU129" s="225" t="s">
        <v>88</v>
      </c>
      <c r="AY129" s="224" t="s">
        <v>221</v>
      </c>
      <c r="BK129" s="226">
        <f>SUM(BK130:BK191)</f>
        <v>0</v>
      </c>
    </row>
    <row r="130" s="2" customFormat="1" ht="66.75" customHeight="1">
      <c r="A130" s="40"/>
      <c r="B130" s="41"/>
      <c r="C130" s="229" t="s">
        <v>88</v>
      </c>
      <c r="D130" s="229" t="s">
        <v>225</v>
      </c>
      <c r="E130" s="230" t="s">
        <v>768</v>
      </c>
      <c r="F130" s="231" t="s">
        <v>769</v>
      </c>
      <c r="G130" s="232" t="s">
        <v>507</v>
      </c>
      <c r="H130" s="233">
        <v>244</v>
      </c>
      <c r="I130" s="234"/>
      <c r="J130" s="235">
        <f>ROUND(I130*H130,2)</f>
        <v>0</v>
      </c>
      <c r="K130" s="231" t="s">
        <v>229</v>
      </c>
      <c r="L130" s="46"/>
      <c r="M130" s="236" t="s">
        <v>1</v>
      </c>
      <c r="N130" s="237" t="s">
        <v>45</v>
      </c>
      <c r="O130" s="93"/>
      <c r="P130" s="238">
        <f>O130*H130</f>
        <v>0</v>
      </c>
      <c r="Q130" s="238">
        <v>0</v>
      </c>
      <c r="R130" s="238">
        <f>Q130*H130</f>
        <v>0</v>
      </c>
      <c r="S130" s="238">
        <v>0.44</v>
      </c>
      <c r="T130" s="239">
        <f>S130*H130</f>
        <v>107.36</v>
      </c>
      <c r="U130" s="40"/>
      <c r="V130" s="40"/>
      <c r="W130" s="40"/>
      <c r="X130" s="40"/>
      <c r="Y130" s="40"/>
      <c r="Z130" s="40"/>
      <c r="AA130" s="40"/>
      <c r="AB130" s="40"/>
      <c r="AC130" s="40"/>
      <c r="AD130" s="40"/>
      <c r="AE130" s="40"/>
      <c r="AR130" s="240" t="s">
        <v>224</v>
      </c>
      <c r="AT130" s="240" t="s">
        <v>225</v>
      </c>
      <c r="AU130" s="240" t="s">
        <v>19</v>
      </c>
      <c r="AY130" s="18" t="s">
        <v>221</v>
      </c>
      <c r="BE130" s="241">
        <f>IF(N130="základní",J130,0)</f>
        <v>0</v>
      </c>
      <c r="BF130" s="241">
        <f>IF(N130="snížená",J130,0)</f>
        <v>0</v>
      </c>
      <c r="BG130" s="241">
        <f>IF(N130="zákl. přenesená",J130,0)</f>
        <v>0</v>
      </c>
      <c r="BH130" s="241">
        <f>IF(N130="sníž. přenesená",J130,0)</f>
        <v>0</v>
      </c>
      <c r="BI130" s="241">
        <f>IF(N130="nulová",J130,0)</f>
        <v>0</v>
      </c>
      <c r="BJ130" s="18" t="s">
        <v>88</v>
      </c>
      <c r="BK130" s="241">
        <f>ROUND(I130*H130,2)</f>
        <v>0</v>
      </c>
      <c r="BL130" s="18" t="s">
        <v>224</v>
      </c>
      <c r="BM130" s="240" t="s">
        <v>770</v>
      </c>
    </row>
    <row r="131" s="2" customFormat="1">
      <c r="A131" s="40"/>
      <c r="B131" s="41"/>
      <c r="C131" s="42"/>
      <c r="D131" s="242" t="s">
        <v>232</v>
      </c>
      <c r="E131" s="42"/>
      <c r="F131" s="243" t="s">
        <v>771</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232</v>
      </c>
      <c r="AU131" s="18" t="s">
        <v>19</v>
      </c>
    </row>
    <row r="132" s="2" customFormat="1">
      <c r="A132" s="40"/>
      <c r="B132" s="41"/>
      <c r="C132" s="42"/>
      <c r="D132" s="247" t="s">
        <v>312</v>
      </c>
      <c r="E132" s="42"/>
      <c r="F132" s="248" t="s">
        <v>772</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312</v>
      </c>
      <c r="AU132" s="18" t="s">
        <v>19</v>
      </c>
    </row>
    <row r="133" s="2" customFormat="1">
      <c r="A133" s="40"/>
      <c r="B133" s="41"/>
      <c r="C133" s="42"/>
      <c r="D133" s="247" t="s">
        <v>234</v>
      </c>
      <c r="E133" s="42"/>
      <c r="F133" s="248" t="s">
        <v>773</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234</v>
      </c>
      <c r="AU133" s="18" t="s">
        <v>19</v>
      </c>
    </row>
    <row r="134" s="14" customFormat="1">
      <c r="A134" s="14"/>
      <c r="B134" s="260"/>
      <c r="C134" s="261"/>
      <c r="D134" s="247" t="s">
        <v>236</v>
      </c>
      <c r="E134" s="262" t="s">
        <v>1</v>
      </c>
      <c r="F134" s="263" t="s">
        <v>774</v>
      </c>
      <c r="G134" s="261"/>
      <c r="H134" s="262" t="s">
        <v>1</v>
      </c>
      <c r="I134" s="264"/>
      <c r="J134" s="261"/>
      <c r="K134" s="261"/>
      <c r="L134" s="265"/>
      <c r="M134" s="266"/>
      <c r="N134" s="267"/>
      <c r="O134" s="267"/>
      <c r="P134" s="267"/>
      <c r="Q134" s="267"/>
      <c r="R134" s="267"/>
      <c r="S134" s="267"/>
      <c r="T134" s="268"/>
      <c r="U134" s="14"/>
      <c r="V134" s="14"/>
      <c r="W134" s="14"/>
      <c r="X134" s="14"/>
      <c r="Y134" s="14"/>
      <c r="Z134" s="14"/>
      <c r="AA134" s="14"/>
      <c r="AB134" s="14"/>
      <c r="AC134" s="14"/>
      <c r="AD134" s="14"/>
      <c r="AE134" s="14"/>
      <c r="AT134" s="269" t="s">
        <v>236</v>
      </c>
      <c r="AU134" s="269" t="s">
        <v>19</v>
      </c>
      <c r="AV134" s="14" t="s">
        <v>88</v>
      </c>
      <c r="AW134" s="14" t="s">
        <v>36</v>
      </c>
      <c r="AX134" s="14" t="s">
        <v>80</v>
      </c>
      <c r="AY134" s="269" t="s">
        <v>221</v>
      </c>
    </row>
    <row r="135" s="13" customFormat="1">
      <c r="A135" s="13"/>
      <c r="B135" s="249"/>
      <c r="C135" s="250"/>
      <c r="D135" s="247" t="s">
        <v>236</v>
      </c>
      <c r="E135" s="251" t="s">
        <v>300</v>
      </c>
      <c r="F135" s="252" t="s">
        <v>775</v>
      </c>
      <c r="G135" s="250"/>
      <c r="H135" s="253">
        <v>244</v>
      </c>
      <c r="I135" s="254"/>
      <c r="J135" s="250"/>
      <c r="K135" s="250"/>
      <c r="L135" s="255"/>
      <c r="M135" s="256"/>
      <c r="N135" s="257"/>
      <c r="O135" s="257"/>
      <c r="P135" s="257"/>
      <c r="Q135" s="257"/>
      <c r="R135" s="257"/>
      <c r="S135" s="257"/>
      <c r="T135" s="258"/>
      <c r="U135" s="13"/>
      <c r="V135" s="13"/>
      <c r="W135" s="13"/>
      <c r="X135" s="13"/>
      <c r="Y135" s="13"/>
      <c r="Z135" s="13"/>
      <c r="AA135" s="13"/>
      <c r="AB135" s="13"/>
      <c r="AC135" s="13"/>
      <c r="AD135" s="13"/>
      <c r="AE135" s="13"/>
      <c r="AT135" s="259" t="s">
        <v>236</v>
      </c>
      <c r="AU135" s="259" t="s">
        <v>19</v>
      </c>
      <c r="AV135" s="13" t="s">
        <v>19</v>
      </c>
      <c r="AW135" s="13" t="s">
        <v>36</v>
      </c>
      <c r="AX135" s="13" t="s">
        <v>80</v>
      </c>
      <c r="AY135" s="259" t="s">
        <v>221</v>
      </c>
    </row>
    <row r="136" s="13" customFormat="1">
      <c r="A136" s="13"/>
      <c r="B136" s="249"/>
      <c r="C136" s="250"/>
      <c r="D136" s="247" t="s">
        <v>236</v>
      </c>
      <c r="E136" s="251" t="s">
        <v>776</v>
      </c>
      <c r="F136" s="252" t="s">
        <v>777</v>
      </c>
      <c r="G136" s="250"/>
      <c r="H136" s="253">
        <v>244</v>
      </c>
      <c r="I136" s="254"/>
      <c r="J136" s="250"/>
      <c r="K136" s="250"/>
      <c r="L136" s="255"/>
      <c r="M136" s="256"/>
      <c r="N136" s="257"/>
      <c r="O136" s="257"/>
      <c r="P136" s="257"/>
      <c r="Q136" s="257"/>
      <c r="R136" s="257"/>
      <c r="S136" s="257"/>
      <c r="T136" s="258"/>
      <c r="U136" s="13"/>
      <c r="V136" s="13"/>
      <c r="W136" s="13"/>
      <c r="X136" s="13"/>
      <c r="Y136" s="13"/>
      <c r="Z136" s="13"/>
      <c r="AA136" s="13"/>
      <c r="AB136" s="13"/>
      <c r="AC136" s="13"/>
      <c r="AD136" s="13"/>
      <c r="AE136" s="13"/>
      <c r="AT136" s="259" t="s">
        <v>236</v>
      </c>
      <c r="AU136" s="259" t="s">
        <v>19</v>
      </c>
      <c r="AV136" s="13" t="s">
        <v>19</v>
      </c>
      <c r="AW136" s="13" t="s">
        <v>36</v>
      </c>
      <c r="AX136" s="13" t="s">
        <v>88</v>
      </c>
      <c r="AY136" s="259" t="s">
        <v>221</v>
      </c>
    </row>
    <row r="137" s="2" customFormat="1" ht="55.5" customHeight="1">
      <c r="A137" s="40"/>
      <c r="B137" s="41"/>
      <c r="C137" s="229" t="s">
        <v>19</v>
      </c>
      <c r="D137" s="229" t="s">
        <v>225</v>
      </c>
      <c r="E137" s="230" t="s">
        <v>778</v>
      </c>
      <c r="F137" s="231" t="s">
        <v>779</v>
      </c>
      <c r="G137" s="232" t="s">
        <v>515</v>
      </c>
      <c r="H137" s="233">
        <v>342</v>
      </c>
      <c r="I137" s="234"/>
      <c r="J137" s="235">
        <f>ROUND(I137*H137,2)</f>
        <v>0</v>
      </c>
      <c r="K137" s="231" t="s">
        <v>229</v>
      </c>
      <c r="L137" s="46"/>
      <c r="M137" s="236" t="s">
        <v>1</v>
      </c>
      <c r="N137" s="237" t="s">
        <v>45</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224</v>
      </c>
      <c r="AT137" s="240" t="s">
        <v>225</v>
      </c>
      <c r="AU137" s="240" t="s">
        <v>19</v>
      </c>
      <c r="AY137" s="18" t="s">
        <v>221</v>
      </c>
      <c r="BE137" s="241">
        <f>IF(N137="základní",J137,0)</f>
        <v>0</v>
      </c>
      <c r="BF137" s="241">
        <f>IF(N137="snížená",J137,0)</f>
        <v>0</v>
      </c>
      <c r="BG137" s="241">
        <f>IF(N137="zákl. přenesená",J137,0)</f>
        <v>0</v>
      </c>
      <c r="BH137" s="241">
        <f>IF(N137="sníž. přenesená",J137,0)</f>
        <v>0</v>
      </c>
      <c r="BI137" s="241">
        <f>IF(N137="nulová",J137,0)</f>
        <v>0</v>
      </c>
      <c r="BJ137" s="18" t="s">
        <v>88</v>
      </c>
      <c r="BK137" s="241">
        <f>ROUND(I137*H137,2)</f>
        <v>0</v>
      </c>
      <c r="BL137" s="18" t="s">
        <v>224</v>
      </c>
      <c r="BM137" s="240" t="s">
        <v>780</v>
      </c>
    </row>
    <row r="138" s="2" customFormat="1">
      <c r="A138" s="40"/>
      <c r="B138" s="41"/>
      <c r="C138" s="42"/>
      <c r="D138" s="242" t="s">
        <v>232</v>
      </c>
      <c r="E138" s="42"/>
      <c r="F138" s="243" t="s">
        <v>781</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232</v>
      </c>
      <c r="AU138" s="18" t="s">
        <v>19</v>
      </c>
    </row>
    <row r="139" s="2" customFormat="1">
      <c r="A139" s="40"/>
      <c r="B139" s="41"/>
      <c r="C139" s="42"/>
      <c r="D139" s="247" t="s">
        <v>312</v>
      </c>
      <c r="E139" s="42"/>
      <c r="F139" s="248" t="s">
        <v>782</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312</v>
      </c>
      <c r="AU139" s="18" t="s">
        <v>19</v>
      </c>
    </row>
    <row r="140" s="2" customFormat="1">
      <c r="A140" s="40"/>
      <c r="B140" s="41"/>
      <c r="C140" s="42"/>
      <c r="D140" s="247" t="s">
        <v>234</v>
      </c>
      <c r="E140" s="42"/>
      <c r="F140" s="248" t="s">
        <v>783</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234</v>
      </c>
      <c r="AU140" s="18" t="s">
        <v>19</v>
      </c>
    </row>
    <row r="141" s="14" customFormat="1">
      <c r="A141" s="14"/>
      <c r="B141" s="260"/>
      <c r="C141" s="261"/>
      <c r="D141" s="247" t="s">
        <v>236</v>
      </c>
      <c r="E141" s="262" t="s">
        <v>1</v>
      </c>
      <c r="F141" s="263" t="s">
        <v>784</v>
      </c>
      <c r="G141" s="261"/>
      <c r="H141" s="262" t="s">
        <v>1</v>
      </c>
      <c r="I141" s="264"/>
      <c r="J141" s="261"/>
      <c r="K141" s="261"/>
      <c r="L141" s="265"/>
      <c r="M141" s="266"/>
      <c r="N141" s="267"/>
      <c r="O141" s="267"/>
      <c r="P141" s="267"/>
      <c r="Q141" s="267"/>
      <c r="R141" s="267"/>
      <c r="S141" s="267"/>
      <c r="T141" s="268"/>
      <c r="U141" s="14"/>
      <c r="V141" s="14"/>
      <c r="W141" s="14"/>
      <c r="X141" s="14"/>
      <c r="Y141" s="14"/>
      <c r="Z141" s="14"/>
      <c r="AA141" s="14"/>
      <c r="AB141" s="14"/>
      <c r="AC141" s="14"/>
      <c r="AD141" s="14"/>
      <c r="AE141" s="14"/>
      <c r="AT141" s="269" t="s">
        <v>236</v>
      </c>
      <c r="AU141" s="269" t="s">
        <v>19</v>
      </c>
      <c r="AV141" s="14" t="s">
        <v>88</v>
      </c>
      <c r="AW141" s="14" t="s">
        <v>36</v>
      </c>
      <c r="AX141" s="14" t="s">
        <v>80</v>
      </c>
      <c r="AY141" s="269" t="s">
        <v>221</v>
      </c>
    </row>
    <row r="142" s="13" customFormat="1">
      <c r="A142" s="13"/>
      <c r="B142" s="249"/>
      <c r="C142" s="250"/>
      <c r="D142" s="247" t="s">
        <v>236</v>
      </c>
      <c r="E142" s="251" t="s">
        <v>785</v>
      </c>
      <c r="F142" s="252" t="s">
        <v>786</v>
      </c>
      <c r="G142" s="250"/>
      <c r="H142" s="253">
        <v>342</v>
      </c>
      <c r="I142" s="254"/>
      <c r="J142" s="250"/>
      <c r="K142" s="250"/>
      <c r="L142" s="255"/>
      <c r="M142" s="256"/>
      <c r="N142" s="257"/>
      <c r="O142" s="257"/>
      <c r="P142" s="257"/>
      <c r="Q142" s="257"/>
      <c r="R142" s="257"/>
      <c r="S142" s="257"/>
      <c r="T142" s="258"/>
      <c r="U142" s="13"/>
      <c r="V142" s="13"/>
      <c r="W142" s="13"/>
      <c r="X142" s="13"/>
      <c r="Y142" s="13"/>
      <c r="Z142" s="13"/>
      <c r="AA142" s="13"/>
      <c r="AB142" s="13"/>
      <c r="AC142" s="13"/>
      <c r="AD142" s="13"/>
      <c r="AE142" s="13"/>
      <c r="AT142" s="259" t="s">
        <v>236</v>
      </c>
      <c r="AU142" s="259" t="s">
        <v>19</v>
      </c>
      <c r="AV142" s="13" t="s">
        <v>19</v>
      </c>
      <c r="AW142" s="13" t="s">
        <v>36</v>
      </c>
      <c r="AX142" s="13" t="s">
        <v>88</v>
      </c>
      <c r="AY142" s="259" t="s">
        <v>221</v>
      </c>
    </row>
    <row r="143" s="2" customFormat="1" ht="21.75" customHeight="1">
      <c r="A143" s="40"/>
      <c r="B143" s="41"/>
      <c r="C143" s="284" t="s">
        <v>157</v>
      </c>
      <c r="D143" s="284" t="s">
        <v>330</v>
      </c>
      <c r="E143" s="285" t="s">
        <v>787</v>
      </c>
      <c r="F143" s="286" t="s">
        <v>788</v>
      </c>
      <c r="G143" s="287" t="s">
        <v>651</v>
      </c>
      <c r="H143" s="288">
        <v>3.4199999999999999</v>
      </c>
      <c r="I143" s="289"/>
      <c r="J143" s="290">
        <f>ROUND(I143*H143,2)</f>
        <v>0</v>
      </c>
      <c r="K143" s="286" t="s">
        <v>229</v>
      </c>
      <c r="L143" s="291"/>
      <c r="M143" s="292" t="s">
        <v>1</v>
      </c>
      <c r="N143" s="293" t="s">
        <v>45</v>
      </c>
      <c r="O143" s="93"/>
      <c r="P143" s="238">
        <f>O143*H143</f>
        <v>0</v>
      </c>
      <c r="Q143" s="238">
        <v>1</v>
      </c>
      <c r="R143" s="238">
        <f>Q143*H143</f>
        <v>3.4199999999999999</v>
      </c>
      <c r="S143" s="238">
        <v>0</v>
      </c>
      <c r="T143" s="239">
        <f>S143*H143</f>
        <v>0</v>
      </c>
      <c r="U143" s="40"/>
      <c r="V143" s="40"/>
      <c r="W143" s="40"/>
      <c r="X143" s="40"/>
      <c r="Y143" s="40"/>
      <c r="Z143" s="40"/>
      <c r="AA143" s="40"/>
      <c r="AB143" s="40"/>
      <c r="AC143" s="40"/>
      <c r="AD143" s="40"/>
      <c r="AE143" s="40"/>
      <c r="AR143" s="240" t="s">
        <v>267</v>
      </c>
      <c r="AT143" s="240" t="s">
        <v>330</v>
      </c>
      <c r="AU143" s="240" t="s">
        <v>19</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789</v>
      </c>
    </row>
    <row r="144" s="2" customFormat="1" ht="33" customHeight="1">
      <c r="A144" s="40"/>
      <c r="B144" s="41"/>
      <c r="C144" s="229" t="s">
        <v>224</v>
      </c>
      <c r="D144" s="229" t="s">
        <v>225</v>
      </c>
      <c r="E144" s="230" t="s">
        <v>790</v>
      </c>
      <c r="F144" s="231" t="s">
        <v>791</v>
      </c>
      <c r="G144" s="232" t="s">
        <v>507</v>
      </c>
      <c r="H144" s="233">
        <v>896</v>
      </c>
      <c r="I144" s="234"/>
      <c r="J144" s="235">
        <f>ROUND(I144*H144,2)</f>
        <v>0</v>
      </c>
      <c r="K144" s="231" t="s">
        <v>229</v>
      </c>
      <c r="L144" s="46"/>
      <c r="M144" s="236" t="s">
        <v>1</v>
      </c>
      <c r="N144" s="237" t="s">
        <v>45</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224</v>
      </c>
      <c r="AT144" s="240" t="s">
        <v>225</v>
      </c>
      <c r="AU144" s="240" t="s">
        <v>19</v>
      </c>
      <c r="AY144" s="18" t="s">
        <v>221</v>
      </c>
      <c r="BE144" s="241">
        <f>IF(N144="základní",J144,0)</f>
        <v>0</v>
      </c>
      <c r="BF144" s="241">
        <f>IF(N144="snížená",J144,0)</f>
        <v>0</v>
      </c>
      <c r="BG144" s="241">
        <f>IF(N144="zákl. přenesená",J144,0)</f>
        <v>0</v>
      </c>
      <c r="BH144" s="241">
        <f>IF(N144="sníž. přenesená",J144,0)</f>
        <v>0</v>
      </c>
      <c r="BI144" s="241">
        <f>IF(N144="nulová",J144,0)</f>
        <v>0</v>
      </c>
      <c r="BJ144" s="18" t="s">
        <v>88</v>
      </c>
      <c r="BK144" s="241">
        <f>ROUND(I144*H144,2)</f>
        <v>0</v>
      </c>
      <c r="BL144" s="18" t="s">
        <v>224</v>
      </c>
      <c r="BM144" s="240" t="s">
        <v>792</v>
      </c>
    </row>
    <row r="145" s="2" customFormat="1">
      <c r="A145" s="40"/>
      <c r="B145" s="41"/>
      <c r="C145" s="42"/>
      <c r="D145" s="242" t="s">
        <v>232</v>
      </c>
      <c r="E145" s="42"/>
      <c r="F145" s="243" t="s">
        <v>793</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232</v>
      </c>
      <c r="AU145" s="18" t="s">
        <v>19</v>
      </c>
    </row>
    <row r="146" s="2" customFormat="1">
      <c r="A146" s="40"/>
      <c r="B146" s="41"/>
      <c r="C146" s="42"/>
      <c r="D146" s="247" t="s">
        <v>312</v>
      </c>
      <c r="E146" s="42"/>
      <c r="F146" s="248" t="s">
        <v>510</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312</v>
      </c>
      <c r="AU146" s="18" t="s">
        <v>19</v>
      </c>
    </row>
    <row r="147" s="2" customFormat="1">
      <c r="A147" s="40"/>
      <c r="B147" s="41"/>
      <c r="C147" s="42"/>
      <c r="D147" s="247" t="s">
        <v>234</v>
      </c>
      <c r="E147" s="42"/>
      <c r="F147" s="248" t="s">
        <v>794</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234</v>
      </c>
      <c r="AU147" s="18" t="s">
        <v>19</v>
      </c>
    </row>
    <row r="148" s="14" customFormat="1">
      <c r="A148" s="14"/>
      <c r="B148" s="260"/>
      <c r="C148" s="261"/>
      <c r="D148" s="247" t="s">
        <v>236</v>
      </c>
      <c r="E148" s="262" t="s">
        <v>1</v>
      </c>
      <c r="F148" s="263" t="s">
        <v>784</v>
      </c>
      <c r="G148" s="261"/>
      <c r="H148" s="262" t="s">
        <v>1</v>
      </c>
      <c r="I148" s="264"/>
      <c r="J148" s="261"/>
      <c r="K148" s="261"/>
      <c r="L148" s="265"/>
      <c r="M148" s="266"/>
      <c r="N148" s="267"/>
      <c r="O148" s="267"/>
      <c r="P148" s="267"/>
      <c r="Q148" s="267"/>
      <c r="R148" s="267"/>
      <c r="S148" s="267"/>
      <c r="T148" s="268"/>
      <c r="U148" s="14"/>
      <c r="V148" s="14"/>
      <c r="W148" s="14"/>
      <c r="X148" s="14"/>
      <c r="Y148" s="14"/>
      <c r="Z148" s="14"/>
      <c r="AA148" s="14"/>
      <c r="AB148" s="14"/>
      <c r="AC148" s="14"/>
      <c r="AD148" s="14"/>
      <c r="AE148" s="14"/>
      <c r="AT148" s="269" t="s">
        <v>236</v>
      </c>
      <c r="AU148" s="269" t="s">
        <v>19</v>
      </c>
      <c r="AV148" s="14" t="s">
        <v>88</v>
      </c>
      <c r="AW148" s="14" t="s">
        <v>36</v>
      </c>
      <c r="AX148" s="14" t="s">
        <v>80</v>
      </c>
      <c r="AY148" s="269" t="s">
        <v>221</v>
      </c>
    </row>
    <row r="149" s="13" customFormat="1">
      <c r="A149" s="13"/>
      <c r="B149" s="249"/>
      <c r="C149" s="250"/>
      <c r="D149" s="247" t="s">
        <v>236</v>
      </c>
      <c r="E149" s="251" t="s">
        <v>795</v>
      </c>
      <c r="F149" s="252" t="s">
        <v>796</v>
      </c>
      <c r="G149" s="250"/>
      <c r="H149" s="253">
        <v>896</v>
      </c>
      <c r="I149" s="254"/>
      <c r="J149" s="250"/>
      <c r="K149" s="250"/>
      <c r="L149" s="255"/>
      <c r="M149" s="256"/>
      <c r="N149" s="257"/>
      <c r="O149" s="257"/>
      <c r="P149" s="257"/>
      <c r="Q149" s="257"/>
      <c r="R149" s="257"/>
      <c r="S149" s="257"/>
      <c r="T149" s="258"/>
      <c r="U149" s="13"/>
      <c r="V149" s="13"/>
      <c r="W149" s="13"/>
      <c r="X149" s="13"/>
      <c r="Y149" s="13"/>
      <c r="Z149" s="13"/>
      <c r="AA149" s="13"/>
      <c r="AB149" s="13"/>
      <c r="AC149" s="13"/>
      <c r="AD149" s="13"/>
      <c r="AE149" s="13"/>
      <c r="AT149" s="259" t="s">
        <v>236</v>
      </c>
      <c r="AU149" s="259" t="s">
        <v>19</v>
      </c>
      <c r="AV149" s="13" t="s">
        <v>19</v>
      </c>
      <c r="AW149" s="13" t="s">
        <v>36</v>
      </c>
      <c r="AX149" s="13" t="s">
        <v>80</v>
      </c>
      <c r="AY149" s="259" t="s">
        <v>221</v>
      </c>
    </row>
    <row r="150" s="13" customFormat="1">
      <c r="A150" s="13"/>
      <c r="B150" s="249"/>
      <c r="C150" s="250"/>
      <c r="D150" s="247" t="s">
        <v>236</v>
      </c>
      <c r="E150" s="251" t="s">
        <v>797</v>
      </c>
      <c r="F150" s="252" t="s">
        <v>798</v>
      </c>
      <c r="G150" s="250"/>
      <c r="H150" s="253">
        <v>896</v>
      </c>
      <c r="I150" s="254"/>
      <c r="J150" s="250"/>
      <c r="K150" s="250"/>
      <c r="L150" s="255"/>
      <c r="M150" s="256"/>
      <c r="N150" s="257"/>
      <c r="O150" s="257"/>
      <c r="P150" s="257"/>
      <c r="Q150" s="257"/>
      <c r="R150" s="257"/>
      <c r="S150" s="257"/>
      <c r="T150" s="258"/>
      <c r="U150" s="13"/>
      <c r="V150" s="13"/>
      <c r="W150" s="13"/>
      <c r="X150" s="13"/>
      <c r="Y150" s="13"/>
      <c r="Z150" s="13"/>
      <c r="AA150" s="13"/>
      <c r="AB150" s="13"/>
      <c r="AC150" s="13"/>
      <c r="AD150" s="13"/>
      <c r="AE150" s="13"/>
      <c r="AT150" s="259" t="s">
        <v>236</v>
      </c>
      <c r="AU150" s="259" t="s">
        <v>19</v>
      </c>
      <c r="AV150" s="13" t="s">
        <v>19</v>
      </c>
      <c r="AW150" s="13" t="s">
        <v>36</v>
      </c>
      <c r="AX150" s="13" t="s">
        <v>88</v>
      </c>
      <c r="AY150" s="259" t="s">
        <v>221</v>
      </c>
    </row>
    <row r="151" s="2" customFormat="1" ht="62.7" customHeight="1">
      <c r="A151" s="40"/>
      <c r="B151" s="41"/>
      <c r="C151" s="229" t="s">
        <v>220</v>
      </c>
      <c r="D151" s="229" t="s">
        <v>225</v>
      </c>
      <c r="E151" s="230" t="s">
        <v>799</v>
      </c>
      <c r="F151" s="231" t="s">
        <v>800</v>
      </c>
      <c r="G151" s="232" t="s">
        <v>515</v>
      </c>
      <c r="H151" s="233">
        <v>85</v>
      </c>
      <c r="I151" s="234"/>
      <c r="J151" s="235">
        <f>ROUND(I151*H151,2)</f>
        <v>0</v>
      </c>
      <c r="K151" s="231" t="s">
        <v>229</v>
      </c>
      <c r="L151" s="46"/>
      <c r="M151" s="236" t="s">
        <v>1</v>
      </c>
      <c r="N151" s="237" t="s">
        <v>45</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224</v>
      </c>
      <c r="AT151" s="240" t="s">
        <v>225</v>
      </c>
      <c r="AU151" s="240" t="s">
        <v>19</v>
      </c>
      <c r="AY151" s="18" t="s">
        <v>221</v>
      </c>
      <c r="BE151" s="241">
        <f>IF(N151="základní",J151,0)</f>
        <v>0</v>
      </c>
      <c r="BF151" s="241">
        <f>IF(N151="snížená",J151,0)</f>
        <v>0</v>
      </c>
      <c r="BG151" s="241">
        <f>IF(N151="zákl. přenesená",J151,0)</f>
        <v>0</v>
      </c>
      <c r="BH151" s="241">
        <f>IF(N151="sníž. přenesená",J151,0)</f>
        <v>0</v>
      </c>
      <c r="BI151" s="241">
        <f>IF(N151="nulová",J151,0)</f>
        <v>0</v>
      </c>
      <c r="BJ151" s="18" t="s">
        <v>88</v>
      </c>
      <c r="BK151" s="241">
        <f>ROUND(I151*H151,2)</f>
        <v>0</v>
      </c>
      <c r="BL151" s="18" t="s">
        <v>224</v>
      </c>
      <c r="BM151" s="240" t="s">
        <v>801</v>
      </c>
    </row>
    <row r="152" s="2" customFormat="1">
      <c r="A152" s="40"/>
      <c r="B152" s="41"/>
      <c r="C152" s="42"/>
      <c r="D152" s="242" t="s">
        <v>232</v>
      </c>
      <c r="E152" s="42"/>
      <c r="F152" s="243" t="s">
        <v>802</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232</v>
      </c>
      <c r="AU152" s="18" t="s">
        <v>19</v>
      </c>
    </row>
    <row r="153" s="2" customFormat="1">
      <c r="A153" s="40"/>
      <c r="B153" s="41"/>
      <c r="C153" s="42"/>
      <c r="D153" s="247" t="s">
        <v>312</v>
      </c>
      <c r="E153" s="42"/>
      <c r="F153" s="248" t="s">
        <v>803</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312</v>
      </c>
      <c r="AU153" s="18" t="s">
        <v>19</v>
      </c>
    </row>
    <row r="154" s="2" customFormat="1">
      <c r="A154" s="40"/>
      <c r="B154" s="41"/>
      <c r="C154" s="42"/>
      <c r="D154" s="247" t="s">
        <v>234</v>
      </c>
      <c r="E154" s="42"/>
      <c r="F154" s="248" t="s">
        <v>804</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234</v>
      </c>
      <c r="AU154" s="18" t="s">
        <v>19</v>
      </c>
    </row>
    <row r="155" s="2" customFormat="1" ht="24.15" customHeight="1">
      <c r="A155" s="40"/>
      <c r="B155" s="41"/>
      <c r="C155" s="229" t="s">
        <v>257</v>
      </c>
      <c r="D155" s="229" t="s">
        <v>225</v>
      </c>
      <c r="E155" s="230" t="s">
        <v>805</v>
      </c>
      <c r="F155" s="231" t="s">
        <v>806</v>
      </c>
      <c r="G155" s="232" t="s">
        <v>507</v>
      </c>
      <c r="H155" s="233">
        <v>607</v>
      </c>
      <c r="I155" s="234"/>
      <c r="J155" s="235">
        <f>ROUND(I155*H155,2)</f>
        <v>0</v>
      </c>
      <c r="K155" s="231" t="s">
        <v>229</v>
      </c>
      <c r="L155" s="46"/>
      <c r="M155" s="236" t="s">
        <v>1</v>
      </c>
      <c r="N155" s="237" t="s">
        <v>45</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224</v>
      </c>
      <c r="AT155" s="240" t="s">
        <v>225</v>
      </c>
      <c r="AU155" s="240" t="s">
        <v>19</v>
      </c>
      <c r="AY155" s="18" t="s">
        <v>221</v>
      </c>
      <c r="BE155" s="241">
        <f>IF(N155="základní",J155,0)</f>
        <v>0</v>
      </c>
      <c r="BF155" s="241">
        <f>IF(N155="snížená",J155,0)</f>
        <v>0</v>
      </c>
      <c r="BG155" s="241">
        <f>IF(N155="zákl. přenesená",J155,0)</f>
        <v>0</v>
      </c>
      <c r="BH155" s="241">
        <f>IF(N155="sníž. přenesená",J155,0)</f>
        <v>0</v>
      </c>
      <c r="BI155" s="241">
        <f>IF(N155="nulová",J155,0)</f>
        <v>0</v>
      </c>
      <c r="BJ155" s="18" t="s">
        <v>88</v>
      </c>
      <c r="BK155" s="241">
        <f>ROUND(I155*H155,2)</f>
        <v>0</v>
      </c>
      <c r="BL155" s="18" t="s">
        <v>224</v>
      </c>
      <c r="BM155" s="240" t="s">
        <v>807</v>
      </c>
    </row>
    <row r="156" s="2" customFormat="1">
      <c r="A156" s="40"/>
      <c r="B156" s="41"/>
      <c r="C156" s="42"/>
      <c r="D156" s="242" t="s">
        <v>232</v>
      </c>
      <c r="E156" s="42"/>
      <c r="F156" s="243" t="s">
        <v>808</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232</v>
      </c>
      <c r="AU156" s="18" t="s">
        <v>19</v>
      </c>
    </row>
    <row r="157" s="2" customFormat="1">
      <c r="A157" s="40"/>
      <c r="B157" s="41"/>
      <c r="C157" s="42"/>
      <c r="D157" s="247" t="s">
        <v>312</v>
      </c>
      <c r="E157" s="42"/>
      <c r="F157" s="248" t="s">
        <v>809</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312</v>
      </c>
      <c r="AU157" s="18" t="s">
        <v>19</v>
      </c>
    </row>
    <row r="158" s="14" customFormat="1">
      <c r="A158" s="14"/>
      <c r="B158" s="260"/>
      <c r="C158" s="261"/>
      <c r="D158" s="247" t="s">
        <v>236</v>
      </c>
      <c r="E158" s="262" t="s">
        <v>1</v>
      </c>
      <c r="F158" s="263" t="s">
        <v>810</v>
      </c>
      <c r="G158" s="261"/>
      <c r="H158" s="262" t="s">
        <v>1</v>
      </c>
      <c r="I158" s="264"/>
      <c r="J158" s="261"/>
      <c r="K158" s="261"/>
      <c r="L158" s="265"/>
      <c r="M158" s="266"/>
      <c r="N158" s="267"/>
      <c r="O158" s="267"/>
      <c r="P158" s="267"/>
      <c r="Q158" s="267"/>
      <c r="R158" s="267"/>
      <c r="S158" s="267"/>
      <c r="T158" s="268"/>
      <c r="U158" s="14"/>
      <c r="V158" s="14"/>
      <c r="W158" s="14"/>
      <c r="X158" s="14"/>
      <c r="Y158" s="14"/>
      <c r="Z158" s="14"/>
      <c r="AA158" s="14"/>
      <c r="AB158" s="14"/>
      <c r="AC158" s="14"/>
      <c r="AD158" s="14"/>
      <c r="AE158" s="14"/>
      <c r="AT158" s="269" t="s">
        <v>236</v>
      </c>
      <c r="AU158" s="269" t="s">
        <v>19</v>
      </c>
      <c r="AV158" s="14" t="s">
        <v>88</v>
      </c>
      <c r="AW158" s="14" t="s">
        <v>36</v>
      </c>
      <c r="AX158" s="14" t="s">
        <v>80</v>
      </c>
      <c r="AY158" s="269" t="s">
        <v>221</v>
      </c>
    </row>
    <row r="159" s="13" customFormat="1">
      <c r="A159" s="13"/>
      <c r="B159" s="249"/>
      <c r="C159" s="250"/>
      <c r="D159" s="247" t="s">
        <v>236</v>
      </c>
      <c r="E159" s="251" t="s">
        <v>282</v>
      </c>
      <c r="F159" s="252" t="s">
        <v>811</v>
      </c>
      <c r="G159" s="250"/>
      <c r="H159" s="253">
        <v>607</v>
      </c>
      <c r="I159" s="254"/>
      <c r="J159" s="250"/>
      <c r="K159" s="250"/>
      <c r="L159" s="255"/>
      <c r="M159" s="256"/>
      <c r="N159" s="257"/>
      <c r="O159" s="257"/>
      <c r="P159" s="257"/>
      <c r="Q159" s="257"/>
      <c r="R159" s="257"/>
      <c r="S159" s="257"/>
      <c r="T159" s="258"/>
      <c r="U159" s="13"/>
      <c r="V159" s="13"/>
      <c r="W159" s="13"/>
      <c r="X159" s="13"/>
      <c r="Y159" s="13"/>
      <c r="Z159" s="13"/>
      <c r="AA159" s="13"/>
      <c r="AB159" s="13"/>
      <c r="AC159" s="13"/>
      <c r="AD159" s="13"/>
      <c r="AE159" s="13"/>
      <c r="AT159" s="259" t="s">
        <v>236</v>
      </c>
      <c r="AU159" s="259" t="s">
        <v>19</v>
      </c>
      <c r="AV159" s="13" t="s">
        <v>19</v>
      </c>
      <c r="AW159" s="13" t="s">
        <v>36</v>
      </c>
      <c r="AX159" s="13" t="s">
        <v>80</v>
      </c>
      <c r="AY159" s="259" t="s">
        <v>221</v>
      </c>
    </row>
    <row r="160" s="13" customFormat="1">
      <c r="A160" s="13"/>
      <c r="B160" s="249"/>
      <c r="C160" s="250"/>
      <c r="D160" s="247" t="s">
        <v>236</v>
      </c>
      <c r="E160" s="251" t="s">
        <v>812</v>
      </c>
      <c r="F160" s="252" t="s">
        <v>813</v>
      </c>
      <c r="G160" s="250"/>
      <c r="H160" s="253">
        <v>607</v>
      </c>
      <c r="I160" s="254"/>
      <c r="J160" s="250"/>
      <c r="K160" s="250"/>
      <c r="L160" s="255"/>
      <c r="M160" s="256"/>
      <c r="N160" s="257"/>
      <c r="O160" s="257"/>
      <c r="P160" s="257"/>
      <c r="Q160" s="257"/>
      <c r="R160" s="257"/>
      <c r="S160" s="257"/>
      <c r="T160" s="258"/>
      <c r="U160" s="13"/>
      <c r="V160" s="13"/>
      <c r="W160" s="13"/>
      <c r="X160" s="13"/>
      <c r="Y160" s="13"/>
      <c r="Z160" s="13"/>
      <c r="AA160" s="13"/>
      <c r="AB160" s="13"/>
      <c r="AC160" s="13"/>
      <c r="AD160" s="13"/>
      <c r="AE160" s="13"/>
      <c r="AT160" s="259" t="s">
        <v>236</v>
      </c>
      <c r="AU160" s="259" t="s">
        <v>19</v>
      </c>
      <c r="AV160" s="13" t="s">
        <v>19</v>
      </c>
      <c r="AW160" s="13" t="s">
        <v>36</v>
      </c>
      <c r="AX160" s="13" t="s">
        <v>88</v>
      </c>
      <c r="AY160" s="259" t="s">
        <v>221</v>
      </c>
    </row>
    <row r="161" s="2" customFormat="1" ht="37.8" customHeight="1">
      <c r="A161" s="40"/>
      <c r="B161" s="41"/>
      <c r="C161" s="229" t="s">
        <v>262</v>
      </c>
      <c r="D161" s="229" t="s">
        <v>225</v>
      </c>
      <c r="E161" s="230" t="s">
        <v>814</v>
      </c>
      <c r="F161" s="231" t="s">
        <v>815</v>
      </c>
      <c r="G161" s="232" t="s">
        <v>507</v>
      </c>
      <c r="H161" s="233">
        <v>896</v>
      </c>
      <c r="I161" s="234"/>
      <c r="J161" s="235">
        <f>ROUND(I161*H161,2)</f>
        <v>0</v>
      </c>
      <c r="K161" s="231" t="s">
        <v>229</v>
      </c>
      <c r="L161" s="46"/>
      <c r="M161" s="236" t="s">
        <v>1</v>
      </c>
      <c r="N161" s="237" t="s">
        <v>45</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224</v>
      </c>
      <c r="AT161" s="240" t="s">
        <v>225</v>
      </c>
      <c r="AU161" s="240" t="s">
        <v>19</v>
      </c>
      <c r="AY161" s="18" t="s">
        <v>221</v>
      </c>
      <c r="BE161" s="241">
        <f>IF(N161="základní",J161,0)</f>
        <v>0</v>
      </c>
      <c r="BF161" s="241">
        <f>IF(N161="snížená",J161,0)</f>
        <v>0</v>
      </c>
      <c r="BG161" s="241">
        <f>IF(N161="zákl. přenesená",J161,0)</f>
        <v>0</v>
      </c>
      <c r="BH161" s="241">
        <f>IF(N161="sníž. přenesená",J161,0)</f>
        <v>0</v>
      </c>
      <c r="BI161" s="241">
        <f>IF(N161="nulová",J161,0)</f>
        <v>0</v>
      </c>
      <c r="BJ161" s="18" t="s">
        <v>88</v>
      </c>
      <c r="BK161" s="241">
        <f>ROUND(I161*H161,2)</f>
        <v>0</v>
      </c>
      <c r="BL161" s="18" t="s">
        <v>224</v>
      </c>
      <c r="BM161" s="240" t="s">
        <v>816</v>
      </c>
    </row>
    <row r="162" s="2" customFormat="1">
      <c r="A162" s="40"/>
      <c r="B162" s="41"/>
      <c r="C162" s="42"/>
      <c r="D162" s="242" t="s">
        <v>232</v>
      </c>
      <c r="E162" s="42"/>
      <c r="F162" s="243" t="s">
        <v>817</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232</v>
      </c>
      <c r="AU162" s="18" t="s">
        <v>19</v>
      </c>
    </row>
    <row r="163" s="2" customFormat="1">
      <c r="A163" s="40"/>
      <c r="B163" s="41"/>
      <c r="C163" s="42"/>
      <c r="D163" s="247" t="s">
        <v>312</v>
      </c>
      <c r="E163" s="42"/>
      <c r="F163" s="248" t="s">
        <v>579</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312</v>
      </c>
      <c r="AU163" s="18" t="s">
        <v>19</v>
      </c>
    </row>
    <row r="164" s="13" customFormat="1">
      <c r="A164" s="13"/>
      <c r="B164" s="249"/>
      <c r="C164" s="250"/>
      <c r="D164" s="247" t="s">
        <v>236</v>
      </c>
      <c r="E164" s="251" t="s">
        <v>818</v>
      </c>
      <c r="F164" s="252" t="s">
        <v>819</v>
      </c>
      <c r="G164" s="250"/>
      <c r="H164" s="253">
        <v>896</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236</v>
      </c>
      <c r="AU164" s="259" t="s">
        <v>19</v>
      </c>
      <c r="AV164" s="13" t="s">
        <v>19</v>
      </c>
      <c r="AW164" s="13" t="s">
        <v>36</v>
      </c>
      <c r="AX164" s="13" t="s">
        <v>80</v>
      </c>
      <c r="AY164" s="259" t="s">
        <v>221</v>
      </c>
    </row>
    <row r="165" s="13" customFormat="1">
      <c r="A165" s="13"/>
      <c r="B165" s="249"/>
      <c r="C165" s="250"/>
      <c r="D165" s="247" t="s">
        <v>236</v>
      </c>
      <c r="E165" s="251" t="s">
        <v>820</v>
      </c>
      <c r="F165" s="252" t="s">
        <v>821</v>
      </c>
      <c r="G165" s="250"/>
      <c r="H165" s="253">
        <v>896</v>
      </c>
      <c r="I165" s="254"/>
      <c r="J165" s="250"/>
      <c r="K165" s="250"/>
      <c r="L165" s="255"/>
      <c r="M165" s="256"/>
      <c r="N165" s="257"/>
      <c r="O165" s="257"/>
      <c r="P165" s="257"/>
      <c r="Q165" s="257"/>
      <c r="R165" s="257"/>
      <c r="S165" s="257"/>
      <c r="T165" s="258"/>
      <c r="U165" s="13"/>
      <c r="V165" s="13"/>
      <c r="W165" s="13"/>
      <c r="X165" s="13"/>
      <c r="Y165" s="13"/>
      <c r="Z165" s="13"/>
      <c r="AA165" s="13"/>
      <c r="AB165" s="13"/>
      <c r="AC165" s="13"/>
      <c r="AD165" s="13"/>
      <c r="AE165" s="13"/>
      <c r="AT165" s="259" t="s">
        <v>236</v>
      </c>
      <c r="AU165" s="259" t="s">
        <v>19</v>
      </c>
      <c r="AV165" s="13" t="s">
        <v>19</v>
      </c>
      <c r="AW165" s="13" t="s">
        <v>36</v>
      </c>
      <c r="AX165" s="13" t="s">
        <v>88</v>
      </c>
      <c r="AY165" s="259" t="s">
        <v>221</v>
      </c>
    </row>
    <row r="166" s="2" customFormat="1" ht="16.5" customHeight="1">
      <c r="A166" s="40"/>
      <c r="B166" s="41"/>
      <c r="C166" s="284" t="s">
        <v>267</v>
      </c>
      <c r="D166" s="284" t="s">
        <v>330</v>
      </c>
      <c r="E166" s="285" t="s">
        <v>822</v>
      </c>
      <c r="F166" s="286" t="s">
        <v>823</v>
      </c>
      <c r="G166" s="287" t="s">
        <v>584</v>
      </c>
      <c r="H166" s="288">
        <v>13.44</v>
      </c>
      <c r="I166" s="289"/>
      <c r="J166" s="290">
        <f>ROUND(I166*H166,2)</f>
        <v>0</v>
      </c>
      <c r="K166" s="286" t="s">
        <v>229</v>
      </c>
      <c r="L166" s="291"/>
      <c r="M166" s="292" t="s">
        <v>1</v>
      </c>
      <c r="N166" s="293" t="s">
        <v>45</v>
      </c>
      <c r="O166" s="93"/>
      <c r="P166" s="238">
        <f>O166*H166</f>
        <v>0</v>
      </c>
      <c r="Q166" s="238">
        <v>0.001</v>
      </c>
      <c r="R166" s="238">
        <f>Q166*H166</f>
        <v>0.013440000000000001</v>
      </c>
      <c r="S166" s="238">
        <v>0</v>
      </c>
      <c r="T166" s="239">
        <f>S166*H166</f>
        <v>0</v>
      </c>
      <c r="U166" s="40"/>
      <c r="V166" s="40"/>
      <c r="W166" s="40"/>
      <c r="X166" s="40"/>
      <c r="Y166" s="40"/>
      <c r="Z166" s="40"/>
      <c r="AA166" s="40"/>
      <c r="AB166" s="40"/>
      <c r="AC166" s="40"/>
      <c r="AD166" s="40"/>
      <c r="AE166" s="40"/>
      <c r="AR166" s="240" t="s">
        <v>267</v>
      </c>
      <c r="AT166" s="240" t="s">
        <v>330</v>
      </c>
      <c r="AU166" s="240" t="s">
        <v>19</v>
      </c>
      <c r="AY166" s="18" t="s">
        <v>221</v>
      </c>
      <c r="BE166" s="241">
        <f>IF(N166="základní",J166,0)</f>
        <v>0</v>
      </c>
      <c r="BF166" s="241">
        <f>IF(N166="snížená",J166,0)</f>
        <v>0</v>
      </c>
      <c r="BG166" s="241">
        <f>IF(N166="zákl. přenesená",J166,0)</f>
        <v>0</v>
      </c>
      <c r="BH166" s="241">
        <f>IF(N166="sníž. přenesená",J166,0)</f>
        <v>0</v>
      </c>
      <c r="BI166" s="241">
        <f>IF(N166="nulová",J166,0)</f>
        <v>0</v>
      </c>
      <c r="BJ166" s="18" t="s">
        <v>88</v>
      </c>
      <c r="BK166" s="241">
        <f>ROUND(I166*H166,2)</f>
        <v>0</v>
      </c>
      <c r="BL166" s="18" t="s">
        <v>224</v>
      </c>
      <c r="BM166" s="240" t="s">
        <v>824</v>
      </c>
    </row>
    <row r="167" s="2" customFormat="1" ht="37.8" customHeight="1">
      <c r="A167" s="40"/>
      <c r="B167" s="41"/>
      <c r="C167" s="229" t="s">
        <v>272</v>
      </c>
      <c r="D167" s="229" t="s">
        <v>225</v>
      </c>
      <c r="E167" s="230" t="s">
        <v>621</v>
      </c>
      <c r="F167" s="231" t="s">
        <v>825</v>
      </c>
      <c r="G167" s="232" t="s">
        <v>507</v>
      </c>
      <c r="H167" s="233">
        <v>896</v>
      </c>
      <c r="I167" s="234"/>
      <c r="J167" s="235">
        <f>ROUND(I167*H167,2)</f>
        <v>0</v>
      </c>
      <c r="K167" s="231" t="s">
        <v>229</v>
      </c>
      <c r="L167" s="46"/>
      <c r="M167" s="236" t="s">
        <v>1</v>
      </c>
      <c r="N167" s="237" t="s">
        <v>45</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224</v>
      </c>
      <c r="AT167" s="240" t="s">
        <v>225</v>
      </c>
      <c r="AU167" s="240" t="s">
        <v>19</v>
      </c>
      <c r="AY167" s="18" t="s">
        <v>221</v>
      </c>
      <c r="BE167" s="241">
        <f>IF(N167="základní",J167,0)</f>
        <v>0</v>
      </c>
      <c r="BF167" s="241">
        <f>IF(N167="snížená",J167,0)</f>
        <v>0</v>
      </c>
      <c r="BG167" s="241">
        <f>IF(N167="zákl. přenesená",J167,0)</f>
        <v>0</v>
      </c>
      <c r="BH167" s="241">
        <f>IF(N167="sníž. přenesená",J167,0)</f>
        <v>0</v>
      </c>
      <c r="BI167" s="241">
        <f>IF(N167="nulová",J167,0)</f>
        <v>0</v>
      </c>
      <c r="BJ167" s="18" t="s">
        <v>88</v>
      </c>
      <c r="BK167" s="241">
        <f>ROUND(I167*H167,2)</f>
        <v>0</v>
      </c>
      <c r="BL167" s="18" t="s">
        <v>224</v>
      </c>
      <c r="BM167" s="240" t="s">
        <v>826</v>
      </c>
    </row>
    <row r="168" s="2" customFormat="1">
      <c r="A168" s="40"/>
      <c r="B168" s="41"/>
      <c r="C168" s="42"/>
      <c r="D168" s="242" t="s">
        <v>232</v>
      </c>
      <c r="E168" s="42"/>
      <c r="F168" s="243" t="s">
        <v>624</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232</v>
      </c>
      <c r="AU168" s="18" t="s">
        <v>19</v>
      </c>
    </row>
    <row r="169" s="2" customFormat="1">
      <c r="A169" s="40"/>
      <c r="B169" s="41"/>
      <c r="C169" s="42"/>
      <c r="D169" s="247" t="s">
        <v>312</v>
      </c>
      <c r="E169" s="42"/>
      <c r="F169" s="248" t="s">
        <v>618</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312</v>
      </c>
      <c r="AU169" s="18" t="s">
        <v>19</v>
      </c>
    </row>
    <row r="170" s="13" customFormat="1">
      <c r="A170" s="13"/>
      <c r="B170" s="249"/>
      <c r="C170" s="250"/>
      <c r="D170" s="247" t="s">
        <v>236</v>
      </c>
      <c r="E170" s="251" t="s">
        <v>827</v>
      </c>
      <c r="F170" s="252" t="s">
        <v>819</v>
      </c>
      <c r="G170" s="250"/>
      <c r="H170" s="253">
        <v>896</v>
      </c>
      <c r="I170" s="254"/>
      <c r="J170" s="250"/>
      <c r="K170" s="250"/>
      <c r="L170" s="255"/>
      <c r="M170" s="256"/>
      <c r="N170" s="257"/>
      <c r="O170" s="257"/>
      <c r="P170" s="257"/>
      <c r="Q170" s="257"/>
      <c r="R170" s="257"/>
      <c r="S170" s="257"/>
      <c r="T170" s="258"/>
      <c r="U170" s="13"/>
      <c r="V170" s="13"/>
      <c r="W170" s="13"/>
      <c r="X170" s="13"/>
      <c r="Y170" s="13"/>
      <c r="Z170" s="13"/>
      <c r="AA170" s="13"/>
      <c r="AB170" s="13"/>
      <c r="AC170" s="13"/>
      <c r="AD170" s="13"/>
      <c r="AE170" s="13"/>
      <c r="AT170" s="259" t="s">
        <v>236</v>
      </c>
      <c r="AU170" s="259" t="s">
        <v>19</v>
      </c>
      <c r="AV170" s="13" t="s">
        <v>19</v>
      </c>
      <c r="AW170" s="13" t="s">
        <v>36</v>
      </c>
      <c r="AX170" s="13" t="s">
        <v>80</v>
      </c>
      <c r="AY170" s="259" t="s">
        <v>221</v>
      </c>
    </row>
    <row r="171" s="13" customFormat="1">
      <c r="A171" s="13"/>
      <c r="B171" s="249"/>
      <c r="C171" s="250"/>
      <c r="D171" s="247" t="s">
        <v>236</v>
      </c>
      <c r="E171" s="251" t="s">
        <v>828</v>
      </c>
      <c r="F171" s="252" t="s">
        <v>829</v>
      </c>
      <c r="G171" s="250"/>
      <c r="H171" s="253">
        <v>896</v>
      </c>
      <c r="I171" s="254"/>
      <c r="J171" s="250"/>
      <c r="K171" s="250"/>
      <c r="L171" s="255"/>
      <c r="M171" s="256"/>
      <c r="N171" s="257"/>
      <c r="O171" s="257"/>
      <c r="P171" s="257"/>
      <c r="Q171" s="257"/>
      <c r="R171" s="257"/>
      <c r="S171" s="257"/>
      <c r="T171" s="258"/>
      <c r="U171" s="13"/>
      <c r="V171" s="13"/>
      <c r="W171" s="13"/>
      <c r="X171" s="13"/>
      <c r="Y171" s="13"/>
      <c r="Z171" s="13"/>
      <c r="AA171" s="13"/>
      <c r="AB171" s="13"/>
      <c r="AC171" s="13"/>
      <c r="AD171" s="13"/>
      <c r="AE171" s="13"/>
      <c r="AT171" s="259" t="s">
        <v>236</v>
      </c>
      <c r="AU171" s="259" t="s">
        <v>19</v>
      </c>
      <c r="AV171" s="13" t="s">
        <v>19</v>
      </c>
      <c r="AW171" s="13" t="s">
        <v>36</v>
      </c>
      <c r="AX171" s="13" t="s">
        <v>88</v>
      </c>
      <c r="AY171" s="259" t="s">
        <v>221</v>
      </c>
    </row>
    <row r="172" s="2" customFormat="1" ht="37.8" customHeight="1">
      <c r="A172" s="40"/>
      <c r="B172" s="41"/>
      <c r="C172" s="229" t="s">
        <v>277</v>
      </c>
      <c r="D172" s="229" t="s">
        <v>225</v>
      </c>
      <c r="E172" s="230" t="s">
        <v>830</v>
      </c>
      <c r="F172" s="231" t="s">
        <v>831</v>
      </c>
      <c r="G172" s="232" t="s">
        <v>507</v>
      </c>
      <c r="H172" s="233">
        <v>896</v>
      </c>
      <c r="I172" s="234"/>
      <c r="J172" s="235">
        <f>ROUND(I172*H172,2)</f>
        <v>0</v>
      </c>
      <c r="K172" s="231" t="s">
        <v>229</v>
      </c>
      <c r="L172" s="46"/>
      <c r="M172" s="236" t="s">
        <v>1</v>
      </c>
      <c r="N172" s="237" t="s">
        <v>45</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224</v>
      </c>
      <c r="AT172" s="240" t="s">
        <v>225</v>
      </c>
      <c r="AU172" s="240" t="s">
        <v>19</v>
      </c>
      <c r="AY172" s="18" t="s">
        <v>221</v>
      </c>
      <c r="BE172" s="241">
        <f>IF(N172="základní",J172,0)</f>
        <v>0</v>
      </c>
      <c r="BF172" s="241">
        <f>IF(N172="snížená",J172,0)</f>
        <v>0</v>
      </c>
      <c r="BG172" s="241">
        <f>IF(N172="zákl. přenesená",J172,0)</f>
        <v>0</v>
      </c>
      <c r="BH172" s="241">
        <f>IF(N172="sníž. přenesená",J172,0)</f>
        <v>0</v>
      </c>
      <c r="BI172" s="241">
        <f>IF(N172="nulová",J172,0)</f>
        <v>0</v>
      </c>
      <c r="BJ172" s="18" t="s">
        <v>88</v>
      </c>
      <c r="BK172" s="241">
        <f>ROUND(I172*H172,2)</f>
        <v>0</v>
      </c>
      <c r="BL172" s="18" t="s">
        <v>224</v>
      </c>
      <c r="BM172" s="240" t="s">
        <v>832</v>
      </c>
    </row>
    <row r="173" s="2" customFormat="1">
      <c r="A173" s="40"/>
      <c r="B173" s="41"/>
      <c r="C173" s="42"/>
      <c r="D173" s="242" t="s">
        <v>232</v>
      </c>
      <c r="E173" s="42"/>
      <c r="F173" s="243" t="s">
        <v>833</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232</v>
      </c>
      <c r="AU173" s="18" t="s">
        <v>19</v>
      </c>
    </row>
    <row r="174" s="2" customFormat="1">
      <c r="A174" s="40"/>
      <c r="B174" s="41"/>
      <c r="C174" s="42"/>
      <c r="D174" s="247" t="s">
        <v>312</v>
      </c>
      <c r="E174" s="42"/>
      <c r="F174" s="248" t="s">
        <v>610</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312</v>
      </c>
      <c r="AU174" s="18" t="s">
        <v>19</v>
      </c>
    </row>
    <row r="175" s="13" customFormat="1">
      <c r="A175" s="13"/>
      <c r="B175" s="249"/>
      <c r="C175" s="250"/>
      <c r="D175" s="247" t="s">
        <v>236</v>
      </c>
      <c r="E175" s="251" t="s">
        <v>834</v>
      </c>
      <c r="F175" s="252" t="s">
        <v>819</v>
      </c>
      <c r="G175" s="250"/>
      <c r="H175" s="253">
        <v>896</v>
      </c>
      <c r="I175" s="254"/>
      <c r="J175" s="250"/>
      <c r="K175" s="250"/>
      <c r="L175" s="255"/>
      <c r="M175" s="256"/>
      <c r="N175" s="257"/>
      <c r="O175" s="257"/>
      <c r="P175" s="257"/>
      <c r="Q175" s="257"/>
      <c r="R175" s="257"/>
      <c r="S175" s="257"/>
      <c r="T175" s="258"/>
      <c r="U175" s="13"/>
      <c r="V175" s="13"/>
      <c r="W175" s="13"/>
      <c r="X175" s="13"/>
      <c r="Y175" s="13"/>
      <c r="Z175" s="13"/>
      <c r="AA175" s="13"/>
      <c r="AB175" s="13"/>
      <c r="AC175" s="13"/>
      <c r="AD175" s="13"/>
      <c r="AE175" s="13"/>
      <c r="AT175" s="259" t="s">
        <v>236</v>
      </c>
      <c r="AU175" s="259" t="s">
        <v>19</v>
      </c>
      <c r="AV175" s="13" t="s">
        <v>19</v>
      </c>
      <c r="AW175" s="13" t="s">
        <v>36</v>
      </c>
      <c r="AX175" s="13" t="s">
        <v>80</v>
      </c>
      <c r="AY175" s="259" t="s">
        <v>221</v>
      </c>
    </row>
    <row r="176" s="13" customFormat="1">
      <c r="A176" s="13"/>
      <c r="B176" s="249"/>
      <c r="C176" s="250"/>
      <c r="D176" s="247" t="s">
        <v>236</v>
      </c>
      <c r="E176" s="251" t="s">
        <v>835</v>
      </c>
      <c r="F176" s="252" t="s">
        <v>836</v>
      </c>
      <c r="G176" s="250"/>
      <c r="H176" s="253">
        <v>896</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236</v>
      </c>
      <c r="AU176" s="259" t="s">
        <v>19</v>
      </c>
      <c r="AV176" s="13" t="s">
        <v>19</v>
      </c>
      <c r="AW176" s="13" t="s">
        <v>36</v>
      </c>
      <c r="AX176" s="13" t="s">
        <v>88</v>
      </c>
      <c r="AY176" s="259" t="s">
        <v>221</v>
      </c>
    </row>
    <row r="177" s="2" customFormat="1" ht="49.05" customHeight="1">
      <c r="A177" s="40"/>
      <c r="B177" s="41"/>
      <c r="C177" s="229" t="s">
        <v>283</v>
      </c>
      <c r="D177" s="229" t="s">
        <v>225</v>
      </c>
      <c r="E177" s="230" t="s">
        <v>837</v>
      </c>
      <c r="F177" s="231" t="s">
        <v>838</v>
      </c>
      <c r="G177" s="232" t="s">
        <v>507</v>
      </c>
      <c r="H177" s="233">
        <v>896</v>
      </c>
      <c r="I177" s="234"/>
      <c r="J177" s="235">
        <f>ROUND(I177*H177,2)</f>
        <v>0</v>
      </c>
      <c r="K177" s="231" t="s">
        <v>229</v>
      </c>
      <c r="L177" s="46"/>
      <c r="M177" s="236" t="s">
        <v>1</v>
      </c>
      <c r="N177" s="237" t="s">
        <v>45</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224</v>
      </c>
      <c r="AT177" s="240" t="s">
        <v>225</v>
      </c>
      <c r="AU177" s="240" t="s">
        <v>19</v>
      </c>
      <c r="AY177" s="18" t="s">
        <v>221</v>
      </c>
      <c r="BE177" s="241">
        <f>IF(N177="základní",J177,0)</f>
        <v>0</v>
      </c>
      <c r="BF177" s="241">
        <f>IF(N177="snížená",J177,0)</f>
        <v>0</v>
      </c>
      <c r="BG177" s="241">
        <f>IF(N177="zákl. přenesená",J177,0)</f>
        <v>0</v>
      </c>
      <c r="BH177" s="241">
        <f>IF(N177="sníž. přenesená",J177,0)</f>
        <v>0</v>
      </c>
      <c r="BI177" s="241">
        <f>IF(N177="nulová",J177,0)</f>
        <v>0</v>
      </c>
      <c r="BJ177" s="18" t="s">
        <v>88</v>
      </c>
      <c r="BK177" s="241">
        <f>ROUND(I177*H177,2)</f>
        <v>0</v>
      </c>
      <c r="BL177" s="18" t="s">
        <v>224</v>
      </c>
      <c r="BM177" s="240" t="s">
        <v>839</v>
      </c>
    </row>
    <row r="178" s="2" customFormat="1">
      <c r="A178" s="40"/>
      <c r="B178" s="41"/>
      <c r="C178" s="42"/>
      <c r="D178" s="242" t="s">
        <v>232</v>
      </c>
      <c r="E178" s="42"/>
      <c r="F178" s="243" t="s">
        <v>840</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232</v>
      </c>
      <c r="AU178" s="18" t="s">
        <v>19</v>
      </c>
    </row>
    <row r="179" s="2" customFormat="1">
      <c r="A179" s="40"/>
      <c r="B179" s="41"/>
      <c r="C179" s="42"/>
      <c r="D179" s="247" t="s">
        <v>312</v>
      </c>
      <c r="E179" s="42"/>
      <c r="F179" s="248" t="s">
        <v>841</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312</v>
      </c>
      <c r="AU179" s="18" t="s">
        <v>19</v>
      </c>
    </row>
    <row r="180" s="13" customFormat="1">
      <c r="A180" s="13"/>
      <c r="B180" s="249"/>
      <c r="C180" s="250"/>
      <c r="D180" s="247" t="s">
        <v>236</v>
      </c>
      <c r="E180" s="251" t="s">
        <v>842</v>
      </c>
      <c r="F180" s="252" t="s">
        <v>819</v>
      </c>
      <c r="G180" s="250"/>
      <c r="H180" s="253">
        <v>896</v>
      </c>
      <c r="I180" s="254"/>
      <c r="J180" s="250"/>
      <c r="K180" s="250"/>
      <c r="L180" s="255"/>
      <c r="M180" s="256"/>
      <c r="N180" s="257"/>
      <c r="O180" s="257"/>
      <c r="P180" s="257"/>
      <c r="Q180" s="257"/>
      <c r="R180" s="257"/>
      <c r="S180" s="257"/>
      <c r="T180" s="258"/>
      <c r="U180" s="13"/>
      <c r="V180" s="13"/>
      <c r="W180" s="13"/>
      <c r="X180" s="13"/>
      <c r="Y180" s="13"/>
      <c r="Z180" s="13"/>
      <c r="AA180" s="13"/>
      <c r="AB180" s="13"/>
      <c r="AC180" s="13"/>
      <c r="AD180" s="13"/>
      <c r="AE180" s="13"/>
      <c r="AT180" s="259" t="s">
        <v>236</v>
      </c>
      <c r="AU180" s="259" t="s">
        <v>19</v>
      </c>
      <c r="AV180" s="13" t="s">
        <v>19</v>
      </c>
      <c r="AW180" s="13" t="s">
        <v>36</v>
      </c>
      <c r="AX180" s="13" t="s">
        <v>80</v>
      </c>
      <c r="AY180" s="259" t="s">
        <v>221</v>
      </c>
    </row>
    <row r="181" s="13" customFormat="1">
      <c r="A181" s="13"/>
      <c r="B181" s="249"/>
      <c r="C181" s="250"/>
      <c r="D181" s="247" t="s">
        <v>236</v>
      </c>
      <c r="E181" s="251" t="s">
        <v>843</v>
      </c>
      <c r="F181" s="252" t="s">
        <v>844</v>
      </c>
      <c r="G181" s="250"/>
      <c r="H181" s="253">
        <v>896</v>
      </c>
      <c r="I181" s="254"/>
      <c r="J181" s="250"/>
      <c r="K181" s="250"/>
      <c r="L181" s="255"/>
      <c r="M181" s="256"/>
      <c r="N181" s="257"/>
      <c r="O181" s="257"/>
      <c r="P181" s="257"/>
      <c r="Q181" s="257"/>
      <c r="R181" s="257"/>
      <c r="S181" s="257"/>
      <c r="T181" s="258"/>
      <c r="U181" s="13"/>
      <c r="V181" s="13"/>
      <c r="W181" s="13"/>
      <c r="X181" s="13"/>
      <c r="Y181" s="13"/>
      <c r="Z181" s="13"/>
      <c r="AA181" s="13"/>
      <c r="AB181" s="13"/>
      <c r="AC181" s="13"/>
      <c r="AD181" s="13"/>
      <c r="AE181" s="13"/>
      <c r="AT181" s="259" t="s">
        <v>236</v>
      </c>
      <c r="AU181" s="259" t="s">
        <v>19</v>
      </c>
      <c r="AV181" s="13" t="s">
        <v>19</v>
      </c>
      <c r="AW181" s="13" t="s">
        <v>36</v>
      </c>
      <c r="AX181" s="13" t="s">
        <v>88</v>
      </c>
      <c r="AY181" s="259" t="s">
        <v>221</v>
      </c>
    </row>
    <row r="182" s="2" customFormat="1" ht="24.15" customHeight="1">
      <c r="A182" s="40"/>
      <c r="B182" s="41"/>
      <c r="C182" s="229" t="s">
        <v>288</v>
      </c>
      <c r="D182" s="229" t="s">
        <v>225</v>
      </c>
      <c r="E182" s="230" t="s">
        <v>845</v>
      </c>
      <c r="F182" s="231" t="s">
        <v>846</v>
      </c>
      <c r="G182" s="232" t="s">
        <v>651</v>
      </c>
      <c r="H182" s="233">
        <v>0.040000000000000001</v>
      </c>
      <c r="I182" s="234"/>
      <c r="J182" s="235">
        <f>ROUND(I182*H182,2)</f>
        <v>0</v>
      </c>
      <c r="K182" s="231" t="s">
        <v>229</v>
      </c>
      <c r="L182" s="46"/>
      <c r="M182" s="236" t="s">
        <v>1</v>
      </c>
      <c r="N182" s="237" t="s">
        <v>45</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224</v>
      </c>
      <c r="AT182" s="240" t="s">
        <v>225</v>
      </c>
      <c r="AU182" s="240" t="s">
        <v>19</v>
      </c>
      <c r="AY182" s="18" t="s">
        <v>221</v>
      </c>
      <c r="BE182" s="241">
        <f>IF(N182="základní",J182,0)</f>
        <v>0</v>
      </c>
      <c r="BF182" s="241">
        <f>IF(N182="snížená",J182,0)</f>
        <v>0</v>
      </c>
      <c r="BG182" s="241">
        <f>IF(N182="zákl. přenesená",J182,0)</f>
        <v>0</v>
      </c>
      <c r="BH182" s="241">
        <f>IF(N182="sníž. přenesená",J182,0)</f>
        <v>0</v>
      </c>
      <c r="BI182" s="241">
        <f>IF(N182="nulová",J182,0)</f>
        <v>0</v>
      </c>
      <c r="BJ182" s="18" t="s">
        <v>88</v>
      </c>
      <c r="BK182" s="241">
        <f>ROUND(I182*H182,2)</f>
        <v>0</v>
      </c>
      <c r="BL182" s="18" t="s">
        <v>224</v>
      </c>
      <c r="BM182" s="240" t="s">
        <v>847</v>
      </c>
    </row>
    <row r="183" s="2" customFormat="1">
      <c r="A183" s="40"/>
      <c r="B183" s="41"/>
      <c r="C183" s="42"/>
      <c r="D183" s="242" t="s">
        <v>232</v>
      </c>
      <c r="E183" s="42"/>
      <c r="F183" s="243" t="s">
        <v>848</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232</v>
      </c>
      <c r="AU183" s="18" t="s">
        <v>19</v>
      </c>
    </row>
    <row r="184" s="2" customFormat="1">
      <c r="A184" s="40"/>
      <c r="B184" s="41"/>
      <c r="C184" s="42"/>
      <c r="D184" s="247" t="s">
        <v>312</v>
      </c>
      <c r="E184" s="42"/>
      <c r="F184" s="248" t="s">
        <v>849</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312</v>
      </c>
      <c r="AU184" s="18" t="s">
        <v>19</v>
      </c>
    </row>
    <row r="185" s="2" customFormat="1" ht="16.5" customHeight="1">
      <c r="A185" s="40"/>
      <c r="B185" s="41"/>
      <c r="C185" s="284" t="s">
        <v>295</v>
      </c>
      <c r="D185" s="284" t="s">
        <v>330</v>
      </c>
      <c r="E185" s="285" t="s">
        <v>850</v>
      </c>
      <c r="F185" s="286" t="s">
        <v>851</v>
      </c>
      <c r="G185" s="287" t="s">
        <v>584</v>
      </c>
      <c r="H185" s="288">
        <v>40</v>
      </c>
      <c r="I185" s="289"/>
      <c r="J185" s="290">
        <f>ROUND(I185*H185,2)</f>
        <v>0</v>
      </c>
      <c r="K185" s="286" t="s">
        <v>229</v>
      </c>
      <c r="L185" s="291"/>
      <c r="M185" s="292" t="s">
        <v>1</v>
      </c>
      <c r="N185" s="293" t="s">
        <v>45</v>
      </c>
      <c r="O185" s="93"/>
      <c r="P185" s="238">
        <f>O185*H185</f>
        <v>0</v>
      </c>
      <c r="Q185" s="238">
        <v>0.001</v>
      </c>
      <c r="R185" s="238">
        <f>Q185*H185</f>
        <v>0.040000000000000001</v>
      </c>
      <c r="S185" s="238">
        <v>0</v>
      </c>
      <c r="T185" s="239">
        <f>S185*H185</f>
        <v>0</v>
      </c>
      <c r="U185" s="40"/>
      <c r="V185" s="40"/>
      <c r="W185" s="40"/>
      <c r="X185" s="40"/>
      <c r="Y185" s="40"/>
      <c r="Z185" s="40"/>
      <c r="AA185" s="40"/>
      <c r="AB185" s="40"/>
      <c r="AC185" s="40"/>
      <c r="AD185" s="40"/>
      <c r="AE185" s="40"/>
      <c r="AR185" s="240" t="s">
        <v>267</v>
      </c>
      <c r="AT185" s="240" t="s">
        <v>330</v>
      </c>
      <c r="AU185" s="240" t="s">
        <v>19</v>
      </c>
      <c r="AY185" s="18" t="s">
        <v>221</v>
      </c>
      <c r="BE185" s="241">
        <f>IF(N185="základní",J185,0)</f>
        <v>0</v>
      </c>
      <c r="BF185" s="241">
        <f>IF(N185="snížená",J185,0)</f>
        <v>0</v>
      </c>
      <c r="BG185" s="241">
        <f>IF(N185="zákl. přenesená",J185,0)</f>
        <v>0</v>
      </c>
      <c r="BH185" s="241">
        <f>IF(N185="sníž. přenesená",J185,0)</f>
        <v>0</v>
      </c>
      <c r="BI185" s="241">
        <f>IF(N185="nulová",J185,0)</f>
        <v>0</v>
      </c>
      <c r="BJ185" s="18" t="s">
        <v>88</v>
      </c>
      <c r="BK185" s="241">
        <f>ROUND(I185*H185,2)</f>
        <v>0</v>
      </c>
      <c r="BL185" s="18" t="s">
        <v>224</v>
      </c>
      <c r="BM185" s="240" t="s">
        <v>852</v>
      </c>
    </row>
    <row r="186" s="2" customFormat="1" ht="21.75" customHeight="1">
      <c r="A186" s="40"/>
      <c r="B186" s="41"/>
      <c r="C186" s="229" t="s">
        <v>303</v>
      </c>
      <c r="D186" s="229" t="s">
        <v>225</v>
      </c>
      <c r="E186" s="230" t="s">
        <v>853</v>
      </c>
      <c r="F186" s="231" t="s">
        <v>854</v>
      </c>
      <c r="G186" s="232" t="s">
        <v>507</v>
      </c>
      <c r="H186" s="233">
        <v>896</v>
      </c>
      <c r="I186" s="234"/>
      <c r="J186" s="235">
        <f>ROUND(I186*H186,2)</f>
        <v>0</v>
      </c>
      <c r="K186" s="231" t="s">
        <v>229</v>
      </c>
      <c r="L186" s="46"/>
      <c r="M186" s="236" t="s">
        <v>1</v>
      </c>
      <c r="N186" s="237" t="s">
        <v>45</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224</v>
      </c>
      <c r="AT186" s="240" t="s">
        <v>225</v>
      </c>
      <c r="AU186" s="240" t="s">
        <v>19</v>
      </c>
      <c r="AY186" s="18" t="s">
        <v>221</v>
      </c>
      <c r="BE186" s="241">
        <f>IF(N186="základní",J186,0)</f>
        <v>0</v>
      </c>
      <c r="BF186" s="241">
        <f>IF(N186="snížená",J186,0)</f>
        <v>0</v>
      </c>
      <c r="BG186" s="241">
        <f>IF(N186="zákl. přenesená",J186,0)</f>
        <v>0</v>
      </c>
      <c r="BH186" s="241">
        <f>IF(N186="sníž. přenesená",J186,0)</f>
        <v>0</v>
      </c>
      <c r="BI186" s="241">
        <f>IF(N186="nulová",J186,0)</f>
        <v>0</v>
      </c>
      <c r="BJ186" s="18" t="s">
        <v>88</v>
      </c>
      <c r="BK186" s="241">
        <f>ROUND(I186*H186,2)</f>
        <v>0</v>
      </c>
      <c r="BL186" s="18" t="s">
        <v>224</v>
      </c>
      <c r="BM186" s="240" t="s">
        <v>855</v>
      </c>
    </row>
    <row r="187" s="2" customFormat="1">
      <c r="A187" s="40"/>
      <c r="B187" s="41"/>
      <c r="C187" s="42"/>
      <c r="D187" s="242" t="s">
        <v>232</v>
      </c>
      <c r="E187" s="42"/>
      <c r="F187" s="243" t="s">
        <v>856</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232</v>
      </c>
      <c r="AU187" s="18" t="s">
        <v>19</v>
      </c>
    </row>
    <row r="188" s="2" customFormat="1">
      <c r="A188" s="40"/>
      <c r="B188" s="41"/>
      <c r="C188" s="42"/>
      <c r="D188" s="247" t="s">
        <v>312</v>
      </c>
      <c r="E188" s="42"/>
      <c r="F188" s="248" t="s">
        <v>857</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312</v>
      </c>
      <c r="AU188" s="18" t="s">
        <v>19</v>
      </c>
    </row>
    <row r="189" s="2" customFormat="1">
      <c r="A189" s="40"/>
      <c r="B189" s="41"/>
      <c r="C189" s="42"/>
      <c r="D189" s="247" t="s">
        <v>234</v>
      </c>
      <c r="E189" s="42"/>
      <c r="F189" s="248" t="s">
        <v>858</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234</v>
      </c>
      <c r="AU189" s="18" t="s">
        <v>19</v>
      </c>
    </row>
    <row r="190" s="13" customFormat="1">
      <c r="A190" s="13"/>
      <c r="B190" s="249"/>
      <c r="C190" s="250"/>
      <c r="D190" s="247" t="s">
        <v>236</v>
      </c>
      <c r="E190" s="251" t="s">
        <v>859</v>
      </c>
      <c r="F190" s="252" t="s">
        <v>819</v>
      </c>
      <c r="G190" s="250"/>
      <c r="H190" s="253">
        <v>896</v>
      </c>
      <c r="I190" s="254"/>
      <c r="J190" s="250"/>
      <c r="K190" s="250"/>
      <c r="L190" s="255"/>
      <c r="M190" s="256"/>
      <c r="N190" s="257"/>
      <c r="O190" s="257"/>
      <c r="P190" s="257"/>
      <c r="Q190" s="257"/>
      <c r="R190" s="257"/>
      <c r="S190" s="257"/>
      <c r="T190" s="258"/>
      <c r="U190" s="13"/>
      <c r="V190" s="13"/>
      <c r="W190" s="13"/>
      <c r="X190" s="13"/>
      <c r="Y190" s="13"/>
      <c r="Z190" s="13"/>
      <c r="AA190" s="13"/>
      <c r="AB190" s="13"/>
      <c r="AC190" s="13"/>
      <c r="AD190" s="13"/>
      <c r="AE190" s="13"/>
      <c r="AT190" s="259" t="s">
        <v>236</v>
      </c>
      <c r="AU190" s="259" t="s">
        <v>19</v>
      </c>
      <c r="AV190" s="13" t="s">
        <v>19</v>
      </c>
      <c r="AW190" s="13" t="s">
        <v>36</v>
      </c>
      <c r="AX190" s="13" t="s">
        <v>80</v>
      </c>
      <c r="AY190" s="259" t="s">
        <v>221</v>
      </c>
    </row>
    <row r="191" s="13" customFormat="1">
      <c r="A191" s="13"/>
      <c r="B191" s="249"/>
      <c r="C191" s="250"/>
      <c r="D191" s="247" t="s">
        <v>236</v>
      </c>
      <c r="E191" s="251" t="s">
        <v>860</v>
      </c>
      <c r="F191" s="252" t="s">
        <v>861</v>
      </c>
      <c r="G191" s="250"/>
      <c r="H191" s="253">
        <v>896</v>
      </c>
      <c r="I191" s="254"/>
      <c r="J191" s="250"/>
      <c r="K191" s="250"/>
      <c r="L191" s="255"/>
      <c r="M191" s="256"/>
      <c r="N191" s="257"/>
      <c r="O191" s="257"/>
      <c r="P191" s="257"/>
      <c r="Q191" s="257"/>
      <c r="R191" s="257"/>
      <c r="S191" s="257"/>
      <c r="T191" s="258"/>
      <c r="U191" s="13"/>
      <c r="V191" s="13"/>
      <c r="W191" s="13"/>
      <c r="X191" s="13"/>
      <c r="Y191" s="13"/>
      <c r="Z191" s="13"/>
      <c r="AA191" s="13"/>
      <c r="AB191" s="13"/>
      <c r="AC191" s="13"/>
      <c r="AD191" s="13"/>
      <c r="AE191" s="13"/>
      <c r="AT191" s="259" t="s">
        <v>236</v>
      </c>
      <c r="AU191" s="259" t="s">
        <v>19</v>
      </c>
      <c r="AV191" s="13" t="s">
        <v>19</v>
      </c>
      <c r="AW191" s="13" t="s">
        <v>36</v>
      </c>
      <c r="AX191" s="13" t="s">
        <v>88</v>
      </c>
      <c r="AY191" s="259" t="s">
        <v>221</v>
      </c>
    </row>
    <row r="192" s="12" customFormat="1" ht="22.8" customHeight="1">
      <c r="A192" s="12"/>
      <c r="B192" s="213"/>
      <c r="C192" s="214"/>
      <c r="D192" s="215" t="s">
        <v>79</v>
      </c>
      <c r="E192" s="227" t="s">
        <v>220</v>
      </c>
      <c r="F192" s="227" t="s">
        <v>862</v>
      </c>
      <c r="G192" s="214"/>
      <c r="H192" s="214"/>
      <c r="I192" s="217"/>
      <c r="J192" s="228">
        <f>BK192</f>
        <v>0</v>
      </c>
      <c r="K192" s="214"/>
      <c r="L192" s="219"/>
      <c r="M192" s="220"/>
      <c r="N192" s="221"/>
      <c r="O192" s="221"/>
      <c r="P192" s="222">
        <f>SUM(P193:P225)</f>
        <v>0</v>
      </c>
      <c r="Q192" s="221"/>
      <c r="R192" s="222">
        <f>SUM(R193:R225)</f>
        <v>593.14328999999998</v>
      </c>
      <c r="S192" s="221"/>
      <c r="T192" s="223">
        <f>SUM(T193:T225)</f>
        <v>0</v>
      </c>
      <c r="U192" s="12"/>
      <c r="V192" s="12"/>
      <c r="W192" s="12"/>
      <c r="X192" s="12"/>
      <c r="Y192" s="12"/>
      <c r="Z192" s="12"/>
      <c r="AA192" s="12"/>
      <c r="AB192" s="12"/>
      <c r="AC192" s="12"/>
      <c r="AD192" s="12"/>
      <c r="AE192" s="12"/>
      <c r="AR192" s="224" t="s">
        <v>88</v>
      </c>
      <c r="AT192" s="225" t="s">
        <v>79</v>
      </c>
      <c r="AU192" s="225" t="s">
        <v>88</v>
      </c>
      <c r="AY192" s="224" t="s">
        <v>221</v>
      </c>
      <c r="BK192" s="226">
        <f>SUM(BK193:BK225)</f>
        <v>0</v>
      </c>
    </row>
    <row r="193" s="2" customFormat="1" ht="24.15" customHeight="1">
      <c r="A193" s="40"/>
      <c r="B193" s="41"/>
      <c r="C193" s="229" t="s">
        <v>316</v>
      </c>
      <c r="D193" s="229" t="s">
        <v>225</v>
      </c>
      <c r="E193" s="230" t="s">
        <v>863</v>
      </c>
      <c r="F193" s="231" t="s">
        <v>864</v>
      </c>
      <c r="G193" s="232" t="s">
        <v>507</v>
      </c>
      <c r="H193" s="233">
        <v>506</v>
      </c>
      <c r="I193" s="234"/>
      <c r="J193" s="235">
        <f>ROUND(I193*H193,2)</f>
        <v>0</v>
      </c>
      <c r="K193" s="231" t="s">
        <v>229</v>
      </c>
      <c r="L193" s="46"/>
      <c r="M193" s="236" t="s">
        <v>1</v>
      </c>
      <c r="N193" s="237" t="s">
        <v>45</v>
      </c>
      <c r="O193" s="93"/>
      <c r="P193" s="238">
        <f>O193*H193</f>
        <v>0</v>
      </c>
      <c r="Q193" s="238">
        <v>0.34499999999999997</v>
      </c>
      <c r="R193" s="238">
        <f>Q193*H193</f>
        <v>174.56999999999999</v>
      </c>
      <c r="S193" s="238">
        <v>0</v>
      </c>
      <c r="T193" s="239">
        <f>S193*H193</f>
        <v>0</v>
      </c>
      <c r="U193" s="40"/>
      <c r="V193" s="40"/>
      <c r="W193" s="40"/>
      <c r="X193" s="40"/>
      <c r="Y193" s="40"/>
      <c r="Z193" s="40"/>
      <c r="AA193" s="40"/>
      <c r="AB193" s="40"/>
      <c r="AC193" s="40"/>
      <c r="AD193" s="40"/>
      <c r="AE193" s="40"/>
      <c r="AR193" s="240" t="s">
        <v>224</v>
      </c>
      <c r="AT193" s="240" t="s">
        <v>225</v>
      </c>
      <c r="AU193" s="240" t="s">
        <v>19</v>
      </c>
      <c r="AY193" s="18" t="s">
        <v>221</v>
      </c>
      <c r="BE193" s="241">
        <f>IF(N193="základní",J193,0)</f>
        <v>0</v>
      </c>
      <c r="BF193" s="241">
        <f>IF(N193="snížená",J193,0)</f>
        <v>0</v>
      </c>
      <c r="BG193" s="241">
        <f>IF(N193="zákl. přenesená",J193,0)</f>
        <v>0</v>
      </c>
      <c r="BH193" s="241">
        <f>IF(N193="sníž. přenesená",J193,0)</f>
        <v>0</v>
      </c>
      <c r="BI193" s="241">
        <f>IF(N193="nulová",J193,0)</f>
        <v>0</v>
      </c>
      <c r="BJ193" s="18" t="s">
        <v>88</v>
      </c>
      <c r="BK193" s="241">
        <f>ROUND(I193*H193,2)</f>
        <v>0</v>
      </c>
      <c r="BL193" s="18" t="s">
        <v>224</v>
      </c>
      <c r="BM193" s="240" t="s">
        <v>865</v>
      </c>
    </row>
    <row r="194" s="2" customFormat="1">
      <c r="A194" s="40"/>
      <c r="B194" s="41"/>
      <c r="C194" s="42"/>
      <c r="D194" s="242" t="s">
        <v>232</v>
      </c>
      <c r="E194" s="42"/>
      <c r="F194" s="243" t="s">
        <v>866</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232</v>
      </c>
      <c r="AU194" s="18" t="s">
        <v>19</v>
      </c>
    </row>
    <row r="195" s="2" customFormat="1">
      <c r="A195" s="40"/>
      <c r="B195" s="41"/>
      <c r="C195" s="42"/>
      <c r="D195" s="247" t="s">
        <v>234</v>
      </c>
      <c r="E195" s="42"/>
      <c r="F195" s="248" t="s">
        <v>867</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234</v>
      </c>
      <c r="AU195" s="18" t="s">
        <v>19</v>
      </c>
    </row>
    <row r="196" s="14" customFormat="1">
      <c r="A196" s="14"/>
      <c r="B196" s="260"/>
      <c r="C196" s="261"/>
      <c r="D196" s="247" t="s">
        <v>236</v>
      </c>
      <c r="E196" s="262" t="s">
        <v>1</v>
      </c>
      <c r="F196" s="263" t="s">
        <v>810</v>
      </c>
      <c r="G196" s="261"/>
      <c r="H196" s="262" t="s">
        <v>1</v>
      </c>
      <c r="I196" s="264"/>
      <c r="J196" s="261"/>
      <c r="K196" s="261"/>
      <c r="L196" s="265"/>
      <c r="M196" s="266"/>
      <c r="N196" s="267"/>
      <c r="O196" s="267"/>
      <c r="P196" s="267"/>
      <c r="Q196" s="267"/>
      <c r="R196" s="267"/>
      <c r="S196" s="267"/>
      <c r="T196" s="268"/>
      <c r="U196" s="14"/>
      <c r="V196" s="14"/>
      <c r="W196" s="14"/>
      <c r="X196" s="14"/>
      <c r="Y196" s="14"/>
      <c r="Z196" s="14"/>
      <c r="AA196" s="14"/>
      <c r="AB196" s="14"/>
      <c r="AC196" s="14"/>
      <c r="AD196" s="14"/>
      <c r="AE196" s="14"/>
      <c r="AT196" s="269" t="s">
        <v>236</v>
      </c>
      <c r="AU196" s="269" t="s">
        <v>19</v>
      </c>
      <c r="AV196" s="14" t="s">
        <v>88</v>
      </c>
      <c r="AW196" s="14" t="s">
        <v>36</v>
      </c>
      <c r="AX196" s="14" t="s">
        <v>80</v>
      </c>
      <c r="AY196" s="269" t="s">
        <v>221</v>
      </c>
    </row>
    <row r="197" s="13" customFormat="1">
      <c r="A197" s="13"/>
      <c r="B197" s="249"/>
      <c r="C197" s="250"/>
      <c r="D197" s="247" t="s">
        <v>236</v>
      </c>
      <c r="E197" s="251" t="s">
        <v>346</v>
      </c>
      <c r="F197" s="252" t="s">
        <v>868</v>
      </c>
      <c r="G197" s="250"/>
      <c r="H197" s="253">
        <v>506</v>
      </c>
      <c r="I197" s="254"/>
      <c r="J197" s="250"/>
      <c r="K197" s="250"/>
      <c r="L197" s="255"/>
      <c r="M197" s="256"/>
      <c r="N197" s="257"/>
      <c r="O197" s="257"/>
      <c r="P197" s="257"/>
      <c r="Q197" s="257"/>
      <c r="R197" s="257"/>
      <c r="S197" s="257"/>
      <c r="T197" s="258"/>
      <c r="U197" s="13"/>
      <c r="V197" s="13"/>
      <c r="W197" s="13"/>
      <c r="X197" s="13"/>
      <c r="Y197" s="13"/>
      <c r="Z197" s="13"/>
      <c r="AA197" s="13"/>
      <c r="AB197" s="13"/>
      <c r="AC197" s="13"/>
      <c r="AD197" s="13"/>
      <c r="AE197" s="13"/>
      <c r="AT197" s="259" t="s">
        <v>236</v>
      </c>
      <c r="AU197" s="259" t="s">
        <v>19</v>
      </c>
      <c r="AV197" s="13" t="s">
        <v>19</v>
      </c>
      <c r="AW197" s="13" t="s">
        <v>36</v>
      </c>
      <c r="AX197" s="13" t="s">
        <v>80</v>
      </c>
      <c r="AY197" s="259" t="s">
        <v>221</v>
      </c>
    </row>
    <row r="198" s="13" customFormat="1">
      <c r="A198" s="13"/>
      <c r="B198" s="249"/>
      <c r="C198" s="250"/>
      <c r="D198" s="247" t="s">
        <v>236</v>
      </c>
      <c r="E198" s="251" t="s">
        <v>869</v>
      </c>
      <c r="F198" s="252" t="s">
        <v>870</v>
      </c>
      <c r="G198" s="250"/>
      <c r="H198" s="253">
        <v>506</v>
      </c>
      <c r="I198" s="254"/>
      <c r="J198" s="250"/>
      <c r="K198" s="250"/>
      <c r="L198" s="255"/>
      <c r="M198" s="256"/>
      <c r="N198" s="257"/>
      <c r="O198" s="257"/>
      <c r="P198" s="257"/>
      <c r="Q198" s="257"/>
      <c r="R198" s="257"/>
      <c r="S198" s="257"/>
      <c r="T198" s="258"/>
      <c r="U198" s="13"/>
      <c r="V198" s="13"/>
      <c r="W198" s="13"/>
      <c r="X198" s="13"/>
      <c r="Y198" s="13"/>
      <c r="Z198" s="13"/>
      <c r="AA198" s="13"/>
      <c r="AB198" s="13"/>
      <c r="AC198" s="13"/>
      <c r="AD198" s="13"/>
      <c r="AE198" s="13"/>
      <c r="AT198" s="259" t="s">
        <v>236</v>
      </c>
      <c r="AU198" s="259" t="s">
        <v>19</v>
      </c>
      <c r="AV198" s="13" t="s">
        <v>19</v>
      </c>
      <c r="AW198" s="13" t="s">
        <v>36</v>
      </c>
      <c r="AX198" s="13" t="s">
        <v>88</v>
      </c>
      <c r="AY198" s="259" t="s">
        <v>221</v>
      </c>
    </row>
    <row r="199" s="2" customFormat="1" ht="24.15" customHeight="1">
      <c r="A199" s="40"/>
      <c r="B199" s="41"/>
      <c r="C199" s="229" t="s">
        <v>321</v>
      </c>
      <c r="D199" s="229" t="s">
        <v>225</v>
      </c>
      <c r="E199" s="230" t="s">
        <v>871</v>
      </c>
      <c r="F199" s="231" t="s">
        <v>872</v>
      </c>
      <c r="G199" s="232" t="s">
        <v>507</v>
      </c>
      <c r="H199" s="233">
        <v>607</v>
      </c>
      <c r="I199" s="234"/>
      <c r="J199" s="235">
        <f>ROUND(I199*H199,2)</f>
        <v>0</v>
      </c>
      <c r="K199" s="231" t="s">
        <v>229</v>
      </c>
      <c r="L199" s="46"/>
      <c r="M199" s="236" t="s">
        <v>1</v>
      </c>
      <c r="N199" s="237" t="s">
        <v>45</v>
      </c>
      <c r="O199" s="93"/>
      <c r="P199" s="238">
        <f>O199*H199</f>
        <v>0</v>
      </c>
      <c r="Q199" s="238">
        <v>0.46000000000000002</v>
      </c>
      <c r="R199" s="238">
        <f>Q199*H199</f>
        <v>279.22000000000003</v>
      </c>
      <c r="S199" s="238">
        <v>0</v>
      </c>
      <c r="T199" s="239">
        <f>S199*H199</f>
        <v>0</v>
      </c>
      <c r="U199" s="40"/>
      <c r="V199" s="40"/>
      <c r="W199" s="40"/>
      <c r="X199" s="40"/>
      <c r="Y199" s="40"/>
      <c r="Z199" s="40"/>
      <c r="AA199" s="40"/>
      <c r="AB199" s="40"/>
      <c r="AC199" s="40"/>
      <c r="AD199" s="40"/>
      <c r="AE199" s="40"/>
      <c r="AR199" s="240" t="s">
        <v>224</v>
      </c>
      <c r="AT199" s="240" t="s">
        <v>225</v>
      </c>
      <c r="AU199" s="240" t="s">
        <v>19</v>
      </c>
      <c r="AY199" s="18" t="s">
        <v>221</v>
      </c>
      <c r="BE199" s="241">
        <f>IF(N199="základní",J199,0)</f>
        <v>0</v>
      </c>
      <c r="BF199" s="241">
        <f>IF(N199="snížená",J199,0)</f>
        <v>0</v>
      </c>
      <c r="BG199" s="241">
        <f>IF(N199="zákl. přenesená",J199,0)</f>
        <v>0</v>
      </c>
      <c r="BH199" s="241">
        <f>IF(N199="sníž. přenesená",J199,0)</f>
        <v>0</v>
      </c>
      <c r="BI199" s="241">
        <f>IF(N199="nulová",J199,0)</f>
        <v>0</v>
      </c>
      <c r="BJ199" s="18" t="s">
        <v>88</v>
      </c>
      <c r="BK199" s="241">
        <f>ROUND(I199*H199,2)</f>
        <v>0</v>
      </c>
      <c r="BL199" s="18" t="s">
        <v>224</v>
      </c>
      <c r="BM199" s="240" t="s">
        <v>873</v>
      </c>
    </row>
    <row r="200" s="2" customFormat="1">
      <c r="A200" s="40"/>
      <c r="B200" s="41"/>
      <c r="C200" s="42"/>
      <c r="D200" s="242" t="s">
        <v>232</v>
      </c>
      <c r="E200" s="42"/>
      <c r="F200" s="243" t="s">
        <v>874</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232</v>
      </c>
      <c r="AU200" s="18" t="s">
        <v>19</v>
      </c>
    </row>
    <row r="201" s="2" customFormat="1">
      <c r="A201" s="40"/>
      <c r="B201" s="41"/>
      <c r="C201" s="42"/>
      <c r="D201" s="247" t="s">
        <v>234</v>
      </c>
      <c r="E201" s="42"/>
      <c r="F201" s="248" t="s">
        <v>875</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234</v>
      </c>
      <c r="AU201" s="18" t="s">
        <v>19</v>
      </c>
    </row>
    <row r="202" s="14" customFormat="1">
      <c r="A202" s="14"/>
      <c r="B202" s="260"/>
      <c r="C202" s="261"/>
      <c r="D202" s="247" t="s">
        <v>236</v>
      </c>
      <c r="E202" s="262" t="s">
        <v>1</v>
      </c>
      <c r="F202" s="263" t="s">
        <v>810</v>
      </c>
      <c r="G202" s="261"/>
      <c r="H202" s="262" t="s">
        <v>1</v>
      </c>
      <c r="I202" s="264"/>
      <c r="J202" s="261"/>
      <c r="K202" s="261"/>
      <c r="L202" s="265"/>
      <c r="M202" s="266"/>
      <c r="N202" s="267"/>
      <c r="O202" s="267"/>
      <c r="P202" s="267"/>
      <c r="Q202" s="267"/>
      <c r="R202" s="267"/>
      <c r="S202" s="267"/>
      <c r="T202" s="268"/>
      <c r="U202" s="14"/>
      <c r="V202" s="14"/>
      <c r="W202" s="14"/>
      <c r="X202" s="14"/>
      <c r="Y202" s="14"/>
      <c r="Z202" s="14"/>
      <c r="AA202" s="14"/>
      <c r="AB202" s="14"/>
      <c r="AC202" s="14"/>
      <c r="AD202" s="14"/>
      <c r="AE202" s="14"/>
      <c r="AT202" s="269" t="s">
        <v>236</v>
      </c>
      <c r="AU202" s="269" t="s">
        <v>19</v>
      </c>
      <c r="AV202" s="14" t="s">
        <v>88</v>
      </c>
      <c r="AW202" s="14" t="s">
        <v>36</v>
      </c>
      <c r="AX202" s="14" t="s">
        <v>80</v>
      </c>
      <c r="AY202" s="269" t="s">
        <v>221</v>
      </c>
    </row>
    <row r="203" s="13" customFormat="1">
      <c r="A203" s="13"/>
      <c r="B203" s="249"/>
      <c r="C203" s="250"/>
      <c r="D203" s="247" t="s">
        <v>236</v>
      </c>
      <c r="E203" s="251" t="s">
        <v>355</v>
      </c>
      <c r="F203" s="252" t="s">
        <v>811</v>
      </c>
      <c r="G203" s="250"/>
      <c r="H203" s="253">
        <v>607</v>
      </c>
      <c r="I203" s="254"/>
      <c r="J203" s="250"/>
      <c r="K203" s="250"/>
      <c r="L203" s="255"/>
      <c r="M203" s="256"/>
      <c r="N203" s="257"/>
      <c r="O203" s="257"/>
      <c r="P203" s="257"/>
      <c r="Q203" s="257"/>
      <c r="R203" s="257"/>
      <c r="S203" s="257"/>
      <c r="T203" s="258"/>
      <c r="U203" s="13"/>
      <c r="V203" s="13"/>
      <c r="W203" s="13"/>
      <c r="X203" s="13"/>
      <c r="Y203" s="13"/>
      <c r="Z203" s="13"/>
      <c r="AA203" s="13"/>
      <c r="AB203" s="13"/>
      <c r="AC203" s="13"/>
      <c r="AD203" s="13"/>
      <c r="AE203" s="13"/>
      <c r="AT203" s="259" t="s">
        <v>236</v>
      </c>
      <c r="AU203" s="259" t="s">
        <v>19</v>
      </c>
      <c r="AV203" s="13" t="s">
        <v>19</v>
      </c>
      <c r="AW203" s="13" t="s">
        <v>36</v>
      </c>
      <c r="AX203" s="13" t="s">
        <v>80</v>
      </c>
      <c r="AY203" s="259" t="s">
        <v>221</v>
      </c>
    </row>
    <row r="204" s="13" customFormat="1">
      <c r="A204" s="13"/>
      <c r="B204" s="249"/>
      <c r="C204" s="250"/>
      <c r="D204" s="247" t="s">
        <v>236</v>
      </c>
      <c r="E204" s="251" t="s">
        <v>876</v>
      </c>
      <c r="F204" s="252" t="s">
        <v>877</v>
      </c>
      <c r="G204" s="250"/>
      <c r="H204" s="253">
        <v>607</v>
      </c>
      <c r="I204" s="254"/>
      <c r="J204" s="250"/>
      <c r="K204" s="250"/>
      <c r="L204" s="255"/>
      <c r="M204" s="256"/>
      <c r="N204" s="257"/>
      <c r="O204" s="257"/>
      <c r="P204" s="257"/>
      <c r="Q204" s="257"/>
      <c r="R204" s="257"/>
      <c r="S204" s="257"/>
      <c r="T204" s="258"/>
      <c r="U204" s="13"/>
      <c r="V204" s="13"/>
      <c r="W204" s="13"/>
      <c r="X204" s="13"/>
      <c r="Y204" s="13"/>
      <c r="Z204" s="13"/>
      <c r="AA204" s="13"/>
      <c r="AB204" s="13"/>
      <c r="AC204" s="13"/>
      <c r="AD204" s="13"/>
      <c r="AE204" s="13"/>
      <c r="AT204" s="259" t="s">
        <v>236</v>
      </c>
      <c r="AU204" s="259" t="s">
        <v>19</v>
      </c>
      <c r="AV204" s="13" t="s">
        <v>19</v>
      </c>
      <c r="AW204" s="13" t="s">
        <v>36</v>
      </c>
      <c r="AX204" s="13" t="s">
        <v>88</v>
      </c>
      <c r="AY204" s="259" t="s">
        <v>221</v>
      </c>
    </row>
    <row r="205" s="2" customFormat="1" ht="37.8" customHeight="1">
      <c r="A205" s="40"/>
      <c r="B205" s="41"/>
      <c r="C205" s="229" t="s">
        <v>327</v>
      </c>
      <c r="D205" s="229" t="s">
        <v>225</v>
      </c>
      <c r="E205" s="230" t="s">
        <v>878</v>
      </c>
      <c r="F205" s="231" t="s">
        <v>879</v>
      </c>
      <c r="G205" s="232" t="s">
        <v>507</v>
      </c>
      <c r="H205" s="233">
        <v>77</v>
      </c>
      <c r="I205" s="234"/>
      <c r="J205" s="235">
        <f>ROUND(I205*H205,2)</f>
        <v>0</v>
      </c>
      <c r="K205" s="231" t="s">
        <v>229</v>
      </c>
      <c r="L205" s="46"/>
      <c r="M205" s="236" t="s">
        <v>1</v>
      </c>
      <c r="N205" s="237" t="s">
        <v>45</v>
      </c>
      <c r="O205" s="93"/>
      <c r="P205" s="238">
        <f>O205*H205</f>
        <v>0</v>
      </c>
      <c r="Q205" s="238">
        <v>0.23000000000000001</v>
      </c>
      <c r="R205" s="238">
        <f>Q205*H205</f>
        <v>17.710000000000001</v>
      </c>
      <c r="S205" s="238">
        <v>0</v>
      </c>
      <c r="T205" s="239">
        <f>S205*H205</f>
        <v>0</v>
      </c>
      <c r="U205" s="40"/>
      <c r="V205" s="40"/>
      <c r="W205" s="40"/>
      <c r="X205" s="40"/>
      <c r="Y205" s="40"/>
      <c r="Z205" s="40"/>
      <c r="AA205" s="40"/>
      <c r="AB205" s="40"/>
      <c r="AC205" s="40"/>
      <c r="AD205" s="40"/>
      <c r="AE205" s="40"/>
      <c r="AR205" s="240" t="s">
        <v>224</v>
      </c>
      <c r="AT205" s="240" t="s">
        <v>225</v>
      </c>
      <c r="AU205" s="240" t="s">
        <v>19</v>
      </c>
      <c r="AY205" s="18" t="s">
        <v>221</v>
      </c>
      <c r="BE205" s="241">
        <f>IF(N205="základní",J205,0)</f>
        <v>0</v>
      </c>
      <c r="BF205" s="241">
        <f>IF(N205="snížená",J205,0)</f>
        <v>0</v>
      </c>
      <c r="BG205" s="241">
        <f>IF(N205="zákl. přenesená",J205,0)</f>
        <v>0</v>
      </c>
      <c r="BH205" s="241">
        <f>IF(N205="sníž. přenesená",J205,0)</f>
        <v>0</v>
      </c>
      <c r="BI205" s="241">
        <f>IF(N205="nulová",J205,0)</f>
        <v>0</v>
      </c>
      <c r="BJ205" s="18" t="s">
        <v>88</v>
      </c>
      <c r="BK205" s="241">
        <f>ROUND(I205*H205,2)</f>
        <v>0</v>
      </c>
      <c r="BL205" s="18" t="s">
        <v>224</v>
      </c>
      <c r="BM205" s="240" t="s">
        <v>880</v>
      </c>
    </row>
    <row r="206" s="2" customFormat="1">
      <c r="A206" s="40"/>
      <c r="B206" s="41"/>
      <c r="C206" s="42"/>
      <c r="D206" s="242" t="s">
        <v>232</v>
      </c>
      <c r="E206" s="42"/>
      <c r="F206" s="243" t="s">
        <v>881</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232</v>
      </c>
      <c r="AU206" s="18" t="s">
        <v>19</v>
      </c>
    </row>
    <row r="207" s="2" customFormat="1">
      <c r="A207" s="40"/>
      <c r="B207" s="41"/>
      <c r="C207" s="42"/>
      <c r="D207" s="247" t="s">
        <v>312</v>
      </c>
      <c r="E207" s="42"/>
      <c r="F207" s="248" t="s">
        <v>882</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312</v>
      </c>
      <c r="AU207" s="18" t="s">
        <v>19</v>
      </c>
    </row>
    <row r="208" s="2" customFormat="1">
      <c r="A208" s="40"/>
      <c r="B208" s="41"/>
      <c r="C208" s="42"/>
      <c r="D208" s="247" t="s">
        <v>234</v>
      </c>
      <c r="E208" s="42"/>
      <c r="F208" s="248" t="s">
        <v>883</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234</v>
      </c>
      <c r="AU208" s="18" t="s">
        <v>19</v>
      </c>
    </row>
    <row r="209" s="14" customFormat="1">
      <c r="A209" s="14"/>
      <c r="B209" s="260"/>
      <c r="C209" s="261"/>
      <c r="D209" s="247" t="s">
        <v>236</v>
      </c>
      <c r="E209" s="262" t="s">
        <v>1</v>
      </c>
      <c r="F209" s="263" t="s">
        <v>810</v>
      </c>
      <c r="G209" s="261"/>
      <c r="H209" s="262" t="s">
        <v>1</v>
      </c>
      <c r="I209" s="264"/>
      <c r="J209" s="261"/>
      <c r="K209" s="261"/>
      <c r="L209" s="265"/>
      <c r="M209" s="266"/>
      <c r="N209" s="267"/>
      <c r="O209" s="267"/>
      <c r="P209" s="267"/>
      <c r="Q209" s="267"/>
      <c r="R209" s="267"/>
      <c r="S209" s="267"/>
      <c r="T209" s="268"/>
      <c r="U209" s="14"/>
      <c r="V209" s="14"/>
      <c r="W209" s="14"/>
      <c r="X209" s="14"/>
      <c r="Y209" s="14"/>
      <c r="Z209" s="14"/>
      <c r="AA209" s="14"/>
      <c r="AB209" s="14"/>
      <c r="AC209" s="14"/>
      <c r="AD209" s="14"/>
      <c r="AE209" s="14"/>
      <c r="AT209" s="269" t="s">
        <v>236</v>
      </c>
      <c r="AU209" s="269" t="s">
        <v>19</v>
      </c>
      <c r="AV209" s="14" t="s">
        <v>88</v>
      </c>
      <c r="AW209" s="14" t="s">
        <v>36</v>
      </c>
      <c r="AX209" s="14" t="s">
        <v>80</v>
      </c>
      <c r="AY209" s="269" t="s">
        <v>221</v>
      </c>
    </row>
    <row r="210" s="13" customFormat="1">
      <c r="A210" s="13"/>
      <c r="B210" s="249"/>
      <c r="C210" s="250"/>
      <c r="D210" s="247" t="s">
        <v>236</v>
      </c>
      <c r="E210" s="251" t="s">
        <v>884</v>
      </c>
      <c r="F210" s="252" t="s">
        <v>885</v>
      </c>
      <c r="G210" s="250"/>
      <c r="H210" s="253">
        <v>77</v>
      </c>
      <c r="I210" s="254"/>
      <c r="J210" s="250"/>
      <c r="K210" s="250"/>
      <c r="L210" s="255"/>
      <c r="M210" s="256"/>
      <c r="N210" s="257"/>
      <c r="O210" s="257"/>
      <c r="P210" s="257"/>
      <c r="Q210" s="257"/>
      <c r="R210" s="257"/>
      <c r="S210" s="257"/>
      <c r="T210" s="258"/>
      <c r="U210" s="13"/>
      <c r="V210" s="13"/>
      <c r="W210" s="13"/>
      <c r="X210" s="13"/>
      <c r="Y210" s="13"/>
      <c r="Z210" s="13"/>
      <c r="AA210" s="13"/>
      <c r="AB210" s="13"/>
      <c r="AC210" s="13"/>
      <c r="AD210" s="13"/>
      <c r="AE210" s="13"/>
      <c r="AT210" s="259" t="s">
        <v>236</v>
      </c>
      <c r="AU210" s="259" t="s">
        <v>19</v>
      </c>
      <c r="AV210" s="13" t="s">
        <v>19</v>
      </c>
      <c r="AW210" s="13" t="s">
        <v>36</v>
      </c>
      <c r="AX210" s="13" t="s">
        <v>80</v>
      </c>
      <c r="AY210" s="259" t="s">
        <v>221</v>
      </c>
    </row>
    <row r="211" s="13" customFormat="1">
      <c r="A211" s="13"/>
      <c r="B211" s="249"/>
      <c r="C211" s="250"/>
      <c r="D211" s="247" t="s">
        <v>236</v>
      </c>
      <c r="E211" s="251" t="s">
        <v>886</v>
      </c>
      <c r="F211" s="252" t="s">
        <v>887</v>
      </c>
      <c r="G211" s="250"/>
      <c r="H211" s="253">
        <v>77</v>
      </c>
      <c r="I211" s="254"/>
      <c r="J211" s="250"/>
      <c r="K211" s="250"/>
      <c r="L211" s="255"/>
      <c r="M211" s="256"/>
      <c r="N211" s="257"/>
      <c r="O211" s="257"/>
      <c r="P211" s="257"/>
      <c r="Q211" s="257"/>
      <c r="R211" s="257"/>
      <c r="S211" s="257"/>
      <c r="T211" s="258"/>
      <c r="U211" s="13"/>
      <c r="V211" s="13"/>
      <c r="W211" s="13"/>
      <c r="X211" s="13"/>
      <c r="Y211" s="13"/>
      <c r="Z211" s="13"/>
      <c r="AA211" s="13"/>
      <c r="AB211" s="13"/>
      <c r="AC211" s="13"/>
      <c r="AD211" s="13"/>
      <c r="AE211" s="13"/>
      <c r="AT211" s="259" t="s">
        <v>236</v>
      </c>
      <c r="AU211" s="259" t="s">
        <v>19</v>
      </c>
      <c r="AV211" s="13" t="s">
        <v>19</v>
      </c>
      <c r="AW211" s="13" t="s">
        <v>36</v>
      </c>
      <c r="AX211" s="13" t="s">
        <v>88</v>
      </c>
      <c r="AY211" s="259" t="s">
        <v>221</v>
      </c>
    </row>
    <row r="212" s="2" customFormat="1" ht="33" customHeight="1">
      <c r="A212" s="40"/>
      <c r="B212" s="41"/>
      <c r="C212" s="229" t="s">
        <v>337</v>
      </c>
      <c r="D212" s="229" t="s">
        <v>225</v>
      </c>
      <c r="E212" s="230" t="s">
        <v>888</v>
      </c>
      <c r="F212" s="231" t="s">
        <v>889</v>
      </c>
      <c r="G212" s="232" t="s">
        <v>507</v>
      </c>
      <c r="H212" s="233">
        <v>463</v>
      </c>
      <c r="I212" s="234"/>
      <c r="J212" s="235">
        <f>ROUND(I212*H212,2)</f>
        <v>0</v>
      </c>
      <c r="K212" s="231" t="s">
        <v>229</v>
      </c>
      <c r="L212" s="46"/>
      <c r="M212" s="236" t="s">
        <v>1</v>
      </c>
      <c r="N212" s="237" t="s">
        <v>45</v>
      </c>
      <c r="O212" s="93"/>
      <c r="P212" s="238">
        <f>O212*H212</f>
        <v>0</v>
      </c>
      <c r="Q212" s="238">
        <v>0.031029999999999999</v>
      </c>
      <c r="R212" s="238">
        <f>Q212*H212</f>
        <v>14.36689</v>
      </c>
      <c r="S212" s="238">
        <v>0</v>
      </c>
      <c r="T212" s="239">
        <f>S212*H212</f>
        <v>0</v>
      </c>
      <c r="U212" s="40"/>
      <c r="V212" s="40"/>
      <c r="W212" s="40"/>
      <c r="X212" s="40"/>
      <c r="Y212" s="40"/>
      <c r="Z212" s="40"/>
      <c r="AA212" s="40"/>
      <c r="AB212" s="40"/>
      <c r="AC212" s="40"/>
      <c r="AD212" s="40"/>
      <c r="AE212" s="40"/>
      <c r="AR212" s="240" t="s">
        <v>224</v>
      </c>
      <c r="AT212" s="240" t="s">
        <v>225</v>
      </c>
      <c r="AU212" s="240" t="s">
        <v>19</v>
      </c>
      <c r="AY212" s="18" t="s">
        <v>221</v>
      </c>
      <c r="BE212" s="241">
        <f>IF(N212="základní",J212,0)</f>
        <v>0</v>
      </c>
      <c r="BF212" s="241">
        <f>IF(N212="snížená",J212,0)</f>
        <v>0</v>
      </c>
      <c r="BG212" s="241">
        <f>IF(N212="zákl. přenesená",J212,0)</f>
        <v>0</v>
      </c>
      <c r="BH212" s="241">
        <f>IF(N212="sníž. přenesená",J212,0)</f>
        <v>0</v>
      </c>
      <c r="BI212" s="241">
        <f>IF(N212="nulová",J212,0)</f>
        <v>0</v>
      </c>
      <c r="BJ212" s="18" t="s">
        <v>88</v>
      </c>
      <c r="BK212" s="241">
        <f>ROUND(I212*H212,2)</f>
        <v>0</v>
      </c>
      <c r="BL212" s="18" t="s">
        <v>224</v>
      </c>
      <c r="BM212" s="240" t="s">
        <v>890</v>
      </c>
    </row>
    <row r="213" s="2" customFormat="1">
      <c r="A213" s="40"/>
      <c r="B213" s="41"/>
      <c r="C213" s="42"/>
      <c r="D213" s="242" t="s">
        <v>232</v>
      </c>
      <c r="E213" s="42"/>
      <c r="F213" s="243" t="s">
        <v>891</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232</v>
      </c>
      <c r="AU213" s="18" t="s">
        <v>19</v>
      </c>
    </row>
    <row r="214" s="2" customFormat="1">
      <c r="A214" s="40"/>
      <c r="B214" s="41"/>
      <c r="C214" s="42"/>
      <c r="D214" s="247" t="s">
        <v>312</v>
      </c>
      <c r="E214" s="42"/>
      <c r="F214" s="248" t="s">
        <v>892</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312</v>
      </c>
      <c r="AU214" s="18" t="s">
        <v>19</v>
      </c>
    </row>
    <row r="215" s="2" customFormat="1">
      <c r="A215" s="40"/>
      <c r="B215" s="41"/>
      <c r="C215" s="42"/>
      <c r="D215" s="247" t="s">
        <v>234</v>
      </c>
      <c r="E215" s="42"/>
      <c r="F215" s="248" t="s">
        <v>893</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234</v>
      </c>
      <c r="AU215" s="18" t="s">
        <v>19</v>
      </c>
    </row>
    <row r="216" s="14" customFormat="1">
      <c r="A216" s="14"/>
      <c r="B216" s="260"/>
      <c r="C216" s="261"/>
      <c r="D216" s="247" t="s">
        <v>236</v>
      </c>
      <c r="E216" s="262" t="s">
        <v>1</v>
      </c>
      <c r="F216" s="263" t="s">
        <v>810</v>
      </c>
      <c r="G216" s="261"/>
      <c r="H216" s="262" t="s">
        <v>1</v>
      </c>
      <c r="I216" s="264"/>
      <c r="J216" s="261"/>
      <c r="K216" s="261"/>
      <c r="L216" s="265"/>
      <c r="M216" s="266"/>
      <c r="N216" s="267"/>
      <c r="O216" s="267"/>
      <c r="P216" s="267"/>
      <c r="Q216" s="267"/>
      <c r="R216" s="267"/>
      <c r="S216" s="267"/>
      <c r="T216" s="268"/>
      <c r="U216" s="14"/>
      <c r="V216" s="14"/>
      <c r="W216" s="14"/>
      <c r="X216" s="14"/>
      <c r="Y216" s="14"/>
      <c r="Z216" s="14"/>
      <c r="AA216" s="14"/>
      <c r="AB216" s="14"/>
      <c r="AC216" s="14"/>
      <c r="AD216" s="14"/>
      <c r="AE216" s="14"/>
      <c r="AT216" s="269" t="s">
        <v>236</v>
      </c>
      <c r="AU216" s="269" t="s">
        <v>19</v>
      </c>
      <c r="AV216" s="14" t="s">
        <v>88</v>
      </c>
      <c r="AW216" s="14" t="s">
        <v>36</v>
      </c>
      <c r="AX216" s="14" t="s">
        <v>80</v>
      </c>
      <c r="AY216" s="269" t="s">
        <v>221</v>
      </c>
    </row>
    <row r="217" s="13" customFormat="1">
      <c r="A217" s="13"/>
      <c r="B217" s="249"/>
      <c r="C217" s="250"/>
      <c r="D217" s="247" t="s">
        <v>236</v>
      </c>
      <c r="E217" s="251" t="s">
        <v>894</v>
      </c>
      <c r="F217" s="252" t="s">
        <v>895</v>
      </c>
      <c r="G217" s="250"/>
      <c r="H217" s="253">
        <v>463</v>
      </c>
      <c r="I217" s="254"/>
      <c r="J217" s="250"/>
      <c r="K217" s="250"/>
      <c r="L217" s="255"/>
      <c r="M217" s="256"/>
      <c r="N217" s="257"/>
      <c r="O217" s="257"/>
      <c r="P217" s="257"/>
      <c r="Q217" s="257"/>
      <c r="R217" s="257"/>
      <c r="S217" s="257"/>
      <c r="T217" s="258"/>
      <c r="U217" s="13"/>
      <c r="V217" s="13"/>
      <c r="W217" s="13"/>
      <c r="X217" s="13"/>
      <c r="Y217" s="13"/>
      <c r="Z217" s="13"/>
      <c r="AA217" s="13"/>
      <c r="AB217" s="13"/>
      <c r="AC217" s="13"/>
      <c r="AD217" s="13"/>
      <c r="AE217" s="13"/>
      <c r="AT217" s="259" t="s">
        <v>236</v>
      </c>
      <c r="AU217" s="259" t="s">
        <v>19</v>
      </c>
      <c r="AV217" s="13" t="s">
        <v>19</v>
      </c>
      <c r="AW217" s="13" t="s">
        <v>36</v>
      </c>
      <c r="AX217" s="13" t="s">
        <v>80</v>
      </c>
      <c r="AY217" s="259" t="s">
        <v>221</v>
      </c>
    </row>
    <row r="218" s="13" customFormat="1">
      <c r="A218" s="13"/>
      <c r="B218" s="249"/>
      <c r="C218" s="250"/>
      <c r="D218" s="247" t="s">
        <v>236</v>
      </c>
      <c r="E218" s="251" t="s">
        <v>896</v>
      </c>
      <c r="F218" s="252" t="s">
        <v>897</v>
      </c>
      <c r="G218" s="250"/>
      <c r="H218" s="253">
        <v>463</v>
      </c>
      <c r="I218" s="254"/>
      <c r="J218" s="250"/>
      <c r="K218" s="250"/>
      <c r="L218" s="255"/>
      <c r="M218" s="256"/>
      <c r="N218" s="257"/>
      <c r="O218" s="257"/>
      <c r="P218" s="257"/>
      <c r="Q218" s="257"/>
      <c r="R218" s="257"/>
      <c r="S218" s="257"/>
      <c r="T218" s="258"/>
      <c r="U218" s="13"/>
      <c r="V218" s="13"/>
      <c r="W218" s="13"/>
      <c r="X218" s="13"/>
      <c r="Y218" s="13"/>
      <c r="Z218" s="13"/>
      <c r="AA218" s="13"/>
      <c r="AB218" s="13"/>
      <c r="AC218" s="13"/>
      <c r="AD218" s="13"/>
      <c r="AE218" s="13"/>
      <c r="AT218" s="259" t="s">
        <v>236</v>
      </c>
      <c r="AU218" s="259" t="s">
        <v>19</v>
      </c>
      <c r="AV218" s="13" t="s">
        <v>19</v>
      </c>
      <c r="AW218" s="13" t="s">
        <v>36</v>
      </c>
      <c r="AX218" s="13" t="s">
        <v>88</v>
      </c>
      <c r="AY218" s="259" t="s">
        <v>221</v>
      </c>
    </row>
    <row r="219" s="2" customFormat="1" ht="49.05" customHeight="1">
      <c r="A219" s="40"/>
      <c r="B219" s="41"/>
      <c r="C219" s="229" t="s">
        <v>7</v>
      </c>
      <c r="D219" s="229" t="s">
        <v>225</v>
      </c>
      <c r="E219" s="230" t="s">
        <v>898</v>
      </c>
      <c r="F219" s="231" t="s">
        <v>899</v>
      </c>
      <c r="G219" s="232" t="s">
        <v>507</v>
      </c>
      <c r="H219" s="233">
        <v>473</v>
      </c>
      <c r="I219" s="234"/>
      <c r="J219" s="235">
        <f>ROUND(I219*H219,2)</f>
        <v>0</v>
      </c>
      <c r="K219" s="231" t="s">
        <v>229</v>
      </c>
      <c r="L219" s="46"/>
      <c r="M219" s="236" t="s">
        <v>1</v>
      </c>
      <c r="N219" s="237" t="s">
        <v>45</v>
      </c>
      <c r="O219" s="93"/>
      <c r="P219" s="238">
        <f>O219*H219</f>
        <v>0</v>
      </c>
      <c r="Q219" s="238">
        <v>0.2268</v>
      </c>
      <c r="R219" s="238">
        <f>Q219*H219</f>
        <v>107.2764</v>
      </c>
      <c r="S219" s="238">
        <v>0</v>
      </c>
      <c r="T219" s="239">
        <f>S219*H219</f>
        <v>0</v>
      </c>
      <c r="U219" s="40"/>
      <c r="V219" s="40"/>
      <c r="W219" s="40"/>
      <c r="X219" s="40"/>
      <c r="Y219" s="40"/>
      <c r="Z219" s="40"/>
      <c r="AA219" s="40"/>
      <c r="AB219" s="40"/>
      <c r="AC219" s="40"/>
      <c r="AD219" s="40"/>
      <c r="AE219" s="40"/>
      <c r="AR219" s="240" t="s">
        <v>224</v>
      </c>
      <c r="AT219" s="240" t="s">
        <v>225</v>
      </c>
      <c r="AU219" s="240" t="s">
        <v>19</v>
      </c>
      <c r="AY219" s="18" t="s">
        <v>221</v>
      </c>
      <c r="BE219" s="241">
        <f>IF(N219="základní",J219,0)</f>
        <v>0</v>
      </c>
      <c r="BF219" s="241">
        <f>IF(N219="snížená",J219,0)</f>
        <v>0</v>
      </c>
      <c r="BG219" s="241">
        <f>IF(N219="zákl. přenesená",J219,0)</f>
        <v>0</v>
      </c>
      <c r="BH219" s="241">
        <f>IF(N219="sníž. přenesená",J219,0)</f>
        <v>0</v>
      </c>
      <c r="BI219" s="241">
        <f>IF(N219="nulová",J219,0)</f>
        <v>0</v>
      </c>
      <c r="BJ219" s="18" t="s">
        <v>88</v>
      </c>
      <c r="BK219" s="241">
        <f>ROUND(I219*H219,2)</f>
        <v>0</v>
      </c>
      <c r="BL219" s="18" t="s">
        <v>224</v>
      </c>
      <c r="BM219" s="240" t="s">
        <v>900</v>
      </c>
    </row>
    <row r="220" s="2" customFormat="1">
      <c r="A220" s="40"/>
      <c r="B220" s="41"/>
      <c r="C220" s="42"/>
      <c r="D220" s="242" t="s">
        <v>232</v>
      </c>
      <c r="E220" s="42"/>
      <c r="F220" s="243" t="s">
        <v>901</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232</v>
      </c>
      <c r="AU220" s="18" t="s">
        <v>19</v>
      </c>
    </row>
    <row r="221" s="2" customFormat="1">
      <c r="A221" s="40"/>
      <c r="B221" s="41"/>
      <c r="C221" s="42"/>
      <c r="D221" s="247" t="s">
        <v>312</v>
      </c>
      <c r="E221" s="42"/>
      <c r="F221" s="248" t="s">
        <v>902</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312</v>
      </c>
      <c r="AU221" s="18" t="s">
        <v>19</v>
      </c>
    </row>
    <row r="222" s="2" customFormat="1">
      <c r="A222" s="40"/>
      <c r="B222" s="41"/>
      <c r="C222" s="42"/>
      <c r="D222" s="247" t="s">
        <v>234</v>
      </c>
      <c r="E222" s="42"/>
      <c r="F222" s="248" t="s">
        <v>903</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234</v>
      </c>
      <c r="AU222" s="18" t="s">
        <v>19</v>
      </c>
    </row>
    <row r="223" s="14" customFormat="1">
      <c r="A223" s="14"/>
      <c r="B223" s="260"/>
      <c r="C223" s="261"/>
      <c r="D223" s="247" t="s">
        <v>236</v>
      </c>
      <c r="E223" s="262" t="s">
        <v>1</v>
      </c>
      <c r="F223" s="263" t="s">
        <v>810</v>
      </c>
      <c r="G223" s="261"/>
      <c r="H223" s="262" t="s">
        <v>1</v>
      </c>
      <c r="I223" s="264"/>
      <c r="J223" s="261"/>
      <c r="K223" s="261"/>
      <c r="L223" s="265"/>
      <c r="M223" s="266"/>
      <c r="N223" s="267"/>
      <c r="O223" s="267"/>
      <c r="P223" s="267"/>
      <c r="Q223" s="267"/>
      <c r="R223" s="267"/>
      <c r="S223" s="267"/>
      <c r="T223" s="268"/>
      <c r="U223" s="14"/>
      <c r="V223" s="14"/>
      <c r="W223" s="14"/>
      <c r="X223" s="14"/>
      <c r="Y223" s="14"/>
      <c r="Z223" s="14"/>
      <c r="AA223" s="14"/>
      <c r="AB223" s="14"/>
      <c r="AC223" s="14"/>
      <c r="AD223" s="14"/>
      <c r="AE223" s="14"/>
      <c r="AT223" s="269" t="s">
        <v>236</v>
      </c>
      <c r="AU223" s="269" t="s">
        <v>19</v>
      </c>
      <c r="AV223" s="14" t="s">
        <v>88</v>
      </c>
      <c r="AW223" s="14" t="s">
        <v>36</v>
      </c>
      <c r="AX223" s="14" t="s">
        <v>80</v>
      </c>
      <c r="AY223" s="269" t="s">
        <v>221</v>
      </c>
    </row>
    <row r="224" s="13" customFormat="1">
      <c r="A224" s="13"/>
      <c r="B224" s="249"/>
      <c r="C224" s="250"/>
      <c r="D224" s="247" t="s">
        <v>236</v>
      </c>
      <c r="E224" s="251" t="s">
        <v>904</v>
      </c>
      <c r="F224" s="252" t="s">
        <v>905</v>
      </c>
      <c r="G224" s="250"/>
      <c r="H224" s="253">
        <v>473</v>
      </c>
      <c r="I224" s="254"/>
      <c r="J224" s="250"/>
      <c r="K224" s="250"/>
      <c r="L224" s="255"/>
      <c r="M224" s="256"/>
      <c r="N224" s="257"/>
      <c r="O224" s="257"/>
      <c r="P224" s="257"/>
      <c r="Q224" s="257"/>
      <c r="R224" s="257"/>
      <c r="S224" s="257"/>
      <c r="T224" s="258"/>
      <c r="U224" s="13"/>
      <c r="V224" s="13"/>
      <c r="W224" s="13"/>
      <c r="X224" s="13"/>
      <c r="Y224" s="13"/>
      <c r="Z224" s="13"/>
      <c r="AA224" s="13"/>
      <c r="AB224" s="13"/>
      <c r="AC224" s="13"/>
      <c r="AD224" s="13"/>
      <c r="AE224" s="13"/>
      <c r="AT224" s="259" t="s">
        <v>236</v>
      </c>
      <c r="AU224" s="259" t="s">
        <v>19</v>
      </c>
      <c r="AV224" s="13" t="s">
        <v>19</v>
      </c>
      <c r="AW224" s="13" t="s">
        <v>36</v>
      </c>
      <c r="AX224" s="13" t="s">
        <v>80</v>
      </c>
      <c r="AY224" s="259" t="s">
        <v>221</v>
      </c>
    </row>
    <row r="225" s="13" customFormat="1">
      <c r="A225" s="13"/>
      <c r="B225" s="249"/>
      <c r="C225" s="250"/>
      <c r="D225" s="247" t="s">
        <v>236</v>
      </c>
      <c r="E225" s="251" t="s">
        <v>906</v>
      </c>
      <c r="F225" s="252" t="s">
        <v>907</v>
      </c>
      <c r="G225" s="250"/>
      <c r="H225" s="253">
        <v>473</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236</v>
      </c>
      <c r="AU225" s="259" t="s">
        <v>19</v>
      </c>
      <c r="AV225" s="13" t="s">
        <v>19</v>
      </c>
      <c r="AW225" s="13" t="s">
        <v>36</v>
      </c>
      <c r="AX225" s="13" t="s">
        <v>88</v>
      </c>
      <c r="AY225" s="259" t="s">
        <v>221</v>
      </c>
    </row>
    <row r="226" s="12" customFormat="1" ht="22.8" customHeight="1">
      <c r="A226" s="12"/>
      <c r="B226" s="213"/>
      <c r="C226" s="214"/>
      <c r="D226" s="215" t="s">
        <v>79</v>
      </c>
      <c r="E226" s="227" t="s">
        <v>272</v>
      </c>
      <c r="F226" s="227" t="s">
        <v>727</v>
      </c>
      <c r="G226" s="214"/>
      <c r="H226" s="214"/>
      <c r="I226" s="217"/>
      <c r="J226" s="228">
        <f>BK226</f>
        <v>0</v>
      </c>
      <c r="K226" s="214"/>
      <c r="L226" s="219"/>
      <c r="M226" s="220"/>
      <c r="N226" s="221"/>
      <c r="O226" s="221"/>
      <c r="P226" s="222">
        <f>SUM(P227:P241)</f>
        <v>0</v>
      </c>
      <c r="Q226" s="221"/>
      <c r="R226" s="222">
        <f>SUM(R227:R241)</f>
        <v>2.4612000000000003</v>
      </c>
      <c r="S226" s="221"/>
      <c r="T226" s="223">
        <f>SUM(T227:T241)</f>
        <v>0</v>
      </c>
      <c r="U226" s="12"/>
      <c r="V226" s="12"/>
      <c r="W226" s="12"/>
      <c r="X226" s="12"/>
      <c r="Y226" s="12"/>
      <c r="Z226" s="12"/>
      <c r="AA226" s="12"/>
      <c r="AB226" s="12"/>
      <c r="AC226" s="12"/>
      <c r="AD226" s="12"/>
      <c r="AE226" s="12"/>
      <c r="AR226" s="224" t="s">
        <v>88</v>
      </c>
      <c r="AT226" s="225" t="s">
        <v>79</v>
      </c>
      <c r="AU226" s="225" t="s">
        <v>88</v>
      </c>
      <c r="AY226" s="224" t="s">
        <v>221</v>
      </c>
      <c r="BK226" s="226">
        <f>SUM(BK227:BK241)</f>
        <v>0</v>
      </c>
    </row>
    <row r="227" s="2" customFormat="1" ht="33" customHeight="1">
      <c r="A227" s="40"/>
      <c r="B227" s="41"/>
      <c r="C227" s="229" t="s">
        <v>347</v>
      </c>
      <c r="D227" s="229" t="s">
        <v>225</v>
      </c>
      <c r="E227" s="230" t="s">
        <v>908</v>
      </c>
      <c r="F227" s="231" t="s">
        <v>909</v>
      </c>
      <c r="G227" s="232" t="s">
        <v>665</v>
      </c>
      <c r="H227" s="233">
        <v>8</v>
      </c>
      <c r="I227" s="234"/>
      <c r="J227" s="235">
        <f>ROUND(I227*H227,2)</f>
        <v>0</v>
      </c>
      <c r="K227" s="231" t="s">
        <v>229</v>
      </c>
      <c r="L227" s="46"/>
      <c r="M227" s="236" t="s">
        <v>1</v>
      </c>
      <c r="N227" s="237" t="s">
        <v>45</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224</v>
      </c>
      <c r="AT227" s="240" t="s">
        <v>225</v>
      </c>
      <c r="AU227" s="240" t="s">
        <v>19</v>
      </c>
      <c r="AY227" s="18" t="s">
        <v>221</v>
      </c>
      <c r="BE227" s="241">
        <f>IF(N227="základní",J227,0)</f>
        <v>0</v>
      </c>
      <c r="BF227" s="241">
        <f>IF(N227="snížená",J227,0)</f>
        <v>0</v>
      </c>
      <c r="BG227" s="241">
        <f>IF(N227="zákl. přenesená",J227,0)</f>
        <v>0</v>
      </c>
      <c r="BH227" s="241">
        <f>IF(N227="sníž. přenesená",J227,0)</f>
        <v>0</v>
      </c>
      <c r="BI227" s="241">
        <f>IF(N227="nulová",J227,0)</f>
        <v>0</v>
      </c>
      <c r="BJ227" s="18" t="s">
        <v>88</v>
      </c>
      <c r="BK227" s="241">
        <f>ROUND(I227*H227,2)</f>
        <v>0</v>
      </c>
      <c r="BL227" s="18" t="s">
        <v>224</v>
      </c>
      <c r="BM227" s="240" t="s">
        <v>910</v>
      </c>
    </row>
    <row r="228" s="2" customFormat="1">
      <c r="A228" s="40"/>
      <c r="B228" s="41"/>
      <c r="C228" s="42"/>
      <c r="D228" s="242" t="s">
        <v>232</v>
      </c>
      <c r="E228" s="42"/>
      <c r="F228" s="243" t="s">
        <v>911</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232</v>
      </c>
      <c r="AU228" s="18" t="s">
        <v>19</v>
      </c>
    </row>
    <row r="229" s="2" customFormat="1">
      <c r="A229" s="40"/>
      <c r="B229" s="41"/>
      <c r="C229" s="42"/>
      <c r="D229" s="247" t="s">
        <v>312</v>
      </c>
      <c r="E229" s="42"/>
      <c r="F229" s="248" t="s">
        <v>912</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312</v>
      </c>
      <c r="AU229" s="18" t="s">
        <v>19</v>
      </c>
    </row>
    <row r="230" s="2" customFormat="1">
      <c r="A230" s="40"/>
      <c r="B230" s="41"/>
      <c r="C230" s="42"/>
      <c r="D230" s="247" t="s">
        <v>234</v>
      </c>
      <c r="E230" s="42"/>
      <c r="F230" s="248" t="s">
        <v>913</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234</v>
      </c>
      <c r="AU230" s="18" t="s">
        <v>19</v>
      </c>
    </row>
    <row r="231" s="14" customFormat="1">
      <c r="A231" s="14"/>
      <c r="B231" s="260"/>
      <c r="C231" s="261"/>
      <c r="D231" s="247" t="s">
        <v>236</v>
      </c>
      <c r="E231" s="262" t="s">
        <v>1</v>
      </c>
      <c r="F231" s="263" t="s">
        <v>810</v>
      </c>
      <c r="G231" s="261"/>
      <c r="H231" s="262" t="s">
        <v>1</v>
      </c>
      <c r="I231" s="264"/>
      <c r="J231" s="261"/>
      <c r="K231" s="261"/>
      <c r="L231" s="265"/>
      <c r="M231" s="266"/>
      <c r="N231" s="267"/>
      <c r="O231" s="267"/>
      <c r="P231" s="267"/>
      <c r="Q231" s="267"/>
      <c r="R231" s="267"/>
      <c r="S231" s="267"/>
      <c r="T231" s="268"/>
      <c r="U231" s="14"/>
      <c r="V231" s="14"/>
      <c r="W231" s="14"/>
      <c r="X231" s="14"/>
      <c r="Y231" s="14"/>
      <c r="Z231" s="14"/>
      <c r="AA231" s="14"/>
      <c r="AB231" s="14"/>
      <c r="AC231" s="14"/>
      <c r="AD231" s="14"/>
      <c r="AE231" s="14"/>
      <c r="AT231" s="269" t="s">
        <v>236</v>
      </c>
      <c r="AU231" s="269" t="s">
        <v>19</v>
      </c>
      <c r="AV231" s="14" t="s">
        <v>88</v>
      </c>
      <c r="AW231" s="14" t="s">
        <v>36</v>
      </c>
      <c r="AX231" s="14" t="s">
        <v>80</v>
      </c>
      <c r="AY231" s="269" t="s">
        <v>221</v>
      </c>
    </row>
    <row r="232" s="13" customFormat="1">
      <c r="A232" s="13"/>
      <c r="B232" s="249"/>
      <c r="C232" s="250"/>
      <c r="D232" s="247" t="s">
        <v>236</v>
      </c>
      <c r="E232" s="251" t="s">
        <v>914</v>
      </c>
      <c r="F232" s="252" t="s">
        <v>915</v>
      </c>
      <c r="G232" s="250"/>
      <c r="H232" s="253">
        <v>8</v>
      </c>
      <c r="I232" s="254"/>
      <c r="J232" s="250"/>
      <c r="K232" s="250"/>
      <c r="L232" s="255"/>
      <c r="M232" s="256"/>
      <c r="N232" s="257"/>
      <c r="O232" s="257"/>
      <c r="P232" s="257"/>
      <c r="Q232" s="257"/>
      <c r="R232" s="257"/>
      <c r="S232" s="257"/>
      <c r="T232" s="258"/>
      <c r="U232" s="13"/>
      <c r="V232" s="13"/>
      <c r="W232" s="13"/>
      <c r="X232" s="13"/>
      <c r="Y232" s="13"/>
      <c r="Z232" s="13"/>
      <c r="AA232" s="13"/>
      <c r="AB232" s="13"/>
      <c r="AC232" s="13"/>
      <c r="AD232" s="13"/>
      <c r="AE232" s="13"/>
      <c r="AT232" s="259" t="s">
        <v>236</v>
      </c>
      <c r="AU232" s="259" t="s">
        <v>19</v>
      </c>
      <c r="AV232" s="13" t="s">
        <v>19</v>
      </c>
      <c r="AW232" s="13" t="s">
        <v>36</v>
      </c>
      <c r="AX232" s="13" t="s">
        <v>80</v>
      </c>
      <c r="AY232" s="259" t="s">
        <v>221</v>
      </c>
    </row>
    <row r="233" s="13" customFormat="1">
      <c r="A233" s="13"/>
      <c r="B233" s="249"/>
      <c r="C233" s="250"/>
      <c r="D233" s="247" t="s">
        <v>236</v>
      </c>
      <c r="E233" s="251" t="s">
        <v>916</v>
      </c>
      <c r="F233" s="252" t="s">
        <v>917</v>
      </c>
      <c r="G233" s="250"/>
      <c r="H233" s="253">
        <v>8</v>
      </c>
      <c r="I233" s="254"/>
      <c r="J233" s="250"/>
      <c r="K233" s="250"/>
      <c r="L233" s="255"/>
      <c r="M233" s="256"/>
      <c r="N233" s="257"/>
      <c r="O233" s="257"/>
      <c r="P233" s="257"/>
      <c r="Q233" s="257"/>
      <c r="R233" s="257"/>
      <c r="S233" s="257"/>
      <c r="T233" s="258"/>
      <c r="U233" s="13"/>
      <c r="V233" s="13"/>
      <c r="W233" s="13"/>
      <c r="X233" s="13"/>
      <c r="Y233" s="13"/>
      <c r="Z233" s="13"/>
      <c r="AA233" s="13"/>
      <c r="AB233" s="13"/>
      <c r="AC233" s="13"/>
      <c r="AD233" s="13"/>
      <c r="AE233" s="13"/>
      <c r="AT233" s="259" t="s">
        <v>236</v>
      </c>
      <c r="AU233" s="259" t="s">
        <v>19</v>
      </c>
      <c r="AV233" s="13" t="s">
        <v>19</v>
      </c>
      <c r="AW233" s="13" t="s">
        <v>36</v>
      </c>
      <c r="AX233" s="13" t="s">
        <v>88</v>
      </c>
      <c r="AY233" s="259" t="s">
        <v>221</v>
      </c>
    </row>
    <row r="234" s="2" customFormat="1" ht="16.5" customHeight="1">
      <c r="A234" s="40"/>
      <c r="B234" s="41"/>
      <c r="C234" s="284" t="s">
        <v>359</v>
      </c>
      <c r="D234" s="284" t="s">
        <v>330</v>
      </c>
      <c r="E234" s="285" t="s">
        <v>918</v>
      </c>
      <c r="F234" s="286" t="s">
        <v>919</v>
      </c>
      <c r="G234" s="287" t="s">
        <v>665</v>
      </c>
      <c r="H234" s="288">
        <v>8</v>
      </c>
      <c r="I234" s="289"/>
      <c r="J234" s="290">
        <f>ROUND(I234*H234,2)</f>
        <v>0</v>
      </c>
      <c r="K234" s="286" t="s">
        <v>229</v>
      </c>
      <c r="L234" s="291"/>
      <c r="M234" s="292" t="s">
        <v>1</v>
      </c>
      <c r="N234" s="293" t="s">
        <v>45</v>
      </c>
      <c r="O234" s="93"/>
      <c r="P234" s="238">
        <f>O234*H234</f>
        <v>0</v>
      </c>
      <c r="Q234" s="238">
        <v>0.0020999999999999999</v>
      </c>
      <c r="R234" s="238">
        <f>Q234*H234</f>
        <v>0.016799999999999999</v>
      </c>
      <c r="S234" s="238">
        <v>0</v>
      </c>
      <c r="T234" s="239">
        <f>S234*H234</f>
        <v>0</v>
      </c>
      <c r="U234" s="40"/>
      <c r="V234" s="40"/>
      <c r="W234" s="40"/>
      <c r="X234" s="40"/>
      <c r="Y234" s="40"/>
      <c r="Z234" s="40"/>
      <c r="AA234" s="40"/>
      <c r="AB234" s="40"/>
      <c r="AC234" s="40"/>
      <c r="AD234" s="40"/>
      <c r="AE234" s="40"/>
      <c r="AR234" s="240" t="s">
        <v>267</v>
      </c>
      <c r="AT234" s="240" t="s">
        <v>330</v>
      </c>
      <c r="AU234" s="240" t="s">
        <v>19</v>
      </c>
      <c r="AY234" s="18" t="s">
        <v>221</v>
      </c>
      <c r="BE234" s="241">
        <f>IF(N234="základní",J234,0)</f>
        <v>0</v>
      </c>
      <c r="BF234" s="241">
        <f>IF(N234="snížená",J234,0)</f>
        <v>0</v>
      </c>
      <c r="BG234" s="241">
        <f>IF(N234="zákl. přenesená",J234,0)</f>
        <v>0</v>
      </c>
      <c r="BH234" s="241">
        <f>IF(N234="sníž. přenesená",J234,0)</f>
        <v>0</v>
      </c>
      <c r="BI234" s="241">
        <f>IF(N234="nulová",J234,0)</f>
        <v>0</v>
      </c>
      <c r="BJ234" s="18" t="s">
        <v>88</v>
      </c>
      <c r="BK234" s="241">
        <f>ROUND(I234*H234,2)</f>
        <v>0</v>
      </c>
      <c r="BL234" s="18" t="s">
        <v>224</v>
      </c>
      <c r="BM234" s="240" t="s">
        <v>920</v>
      </c>
    </row>
    <row r="235" s="2" customFormat="1" ht="49.05" customHeight="1">
      <c r="A235" s="40"/>
      <c r="B235" s="41"/>
      <c r="C235" s="229" t="s">
        <v>365</v>
      </c>
      <c r="D235" s="229" t="s">
        <v>225</v>
      </c>
      <c r="E235" s="230" t="s">
        <v>921</v>
      </c>
      <c r="F235" s="231" t="s">
        <v>922</v>
      </c>
      <c r="G235" s="232" t="s">
        <v>699</v>
      </c>
      <c r="H235" s="233">
        <v>12</v>
      </c>
      <c r="I235" s="234"/>
      <c r="J235" s="235">
        <f>ROUND(I235*H235,2)</f>
        <v>0</v>
      </c>
      <c r="K235" s="231" t="s">
        <v>229</v>
      </c>
      <c r="L235" s="46"/>
      <c r="M235" s="236" t="s">
        <v>1</v>
      </c>
      <c r="N235" s="237" t="s">
        <v>45</v>
      </c>
      <c r="O235" s="93"/>
      <c r="P235" s="238">
        <f>O235*H235</f>
        <v>0</v>
      </c>
      <c r="Q235" s="238">
        <v>0.15540000000000001</v>
      </c>
      <c r="R235" s="238">
        <f>Q235*H235</f>
        <v>1.8648000000000002</v>
      </c>
      <c r="S235" s="238">
        <v>0</v>
      </c>
      <c r="T235" s="239">
        <f>S235*H235</f>
        <v>0</v>
      </c>
      <c r="U235" s="40"/>
      <c r="V235" s="40"/>
      <c r="W235" s="40"/>
      <c r="X235" s="40"/>
      <c r="Y235" s="40"/>
      <c r="Z235" s="40"/>
      <c r="AA235" s="40"/>
      <c r="AB235" s="40"/>
      <c r="AC235" s="40"/>
      <c r="AD235" s="40"/>
      <c r="AE235" s="40"/>
      <c r="AR235" s="240" t="s">
        <v>224</v>
      </c>
      <c r="AT235" s="240" t="s">
        <v>225</v>
      </c>
      <c r="AU235" s="240" t="s">
        <v>19</v>
      </c>
      <c r="AY235" s="18" t="s">
        <v>221</v>
      </c>
      <c r="BE235" s="241">
        <f>IF(N235="základní",J235,0)</f>
        <v>0</v>
      </c>
      <c r="BF235" s="241">
        <f>IF(N235="snížená",J235,0)</f>
        <v>0</v>
      </c>
      <c r="BG235" s="241">
        <f>IF(N235="zákl. přenesená",J235,0)</f>
        <v>0</v>
      </c>
      <c r="BH235" s="241">
        <f>IF(N235="sníž. přenesená",J235,0)</f>
        <v>0</v>
      </c>
      <c r="BI235" s="241">
        <f>IF(N235="nulová",J235,0)</f>
        <v>0</v>
      </c>
      <c r="BJ235" s="18" t="s">
        <v>88</v>
      </c>
      <c r="BK235" s="241">
        <f>ROUND(I235*H235,2)</f>
        <v>0</v>
      </c>
      <c r="BL235" s="18" t="s">
        <v>224</v>
      </c>
      <c r="BM235" s="240" t="s">
        <v>923</v>
      </c>
    </row>
    <row r="236" s="2" customFormat="1">
      <c r="A236" s="40"/>
      <c r="B236" s="41"/>
      <c r="C236" s="42"/>
      <c r="D236" s="242" t="s">
        <v>232</v>
      </c>
      <c r="E236" s="42"/>
      <c r="F236" s="243" t="s">
        <v>924</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232</v>
      </c>
      <c r="AU236" s="18" t="s">
        <v>19</v>
      </c>
    </row>
    <row r="237" s="2" customFormat="1">
      <c r="A237" s="40"/>
      <c r="B237" s="41"/>
      <c r="C237" s="42"/>
      <c r="D237" s="247" t="s">
        <v>312</v>
      </c>
      <c r="E237" s="42"/>
      <c r="F237" s="248" t="s">
        <v>925</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312</v>
      </c>
      <c r="AU237" s="18" t="s">
        <v>19</v>
      </c>
    </row>
    <row r="238" s="14" customFormat="1">
      <c r="A238" s="14"/>
      <c r="B238" s="260"/>
      <c r="C238" s="261"/>
      <c r="D238" s="247" t="s">
        <v>236</v>
      </c>
      <c r="E238" s="262" t="s">
        <v>1</v>
      </c>
      <c r="F238" s="263" t="s">
        <v>810</v>
      </c>
      <c r="G238" s="261"/>
      <c r="H238" s="262" t="s">
        <v>1</v>
      </c>
      <c r="I238" s="264"/>
      <c r="J238" s="261"/>
      <c r="K238" s="261"/>
      <c r="L238" s="265"/>
      <c r="M238" s="266"/>
      <c r="N238" s="267"/>
      <c r="O238" s="267"/>
      <c r="P238" s="267"/>
      <c r="Q238" s="267"/>
      <c r="R238" s="267"/>
      <c r="S238" s="267"/>
      <c r="T238" s="268"/>
      <c r="U238" s="14"/>
      <c r="V238" s="14"/>
      <c r="W238" s="14"/>
      <c r="X238" s="14"/>
      <c r="Y238" s="14"/>
      <c r="Z238" s="14"/>
      <c r="AA238" s="14"/>
      <c r="AB238" s="14"/>
      <c r="AC238" s="14"/>
      <c r="AD238" s="14"/>
      <c r="AE238" s="14"/>
      <c r="AT238" s="269" t="s">
        <v>236</v>
      </c>
      <c r="AU238" s="269" t="s">
        <v>19</v>
      </c>
      <c r="AV238" s="14" t="s">
        <v>88</v>
      </c>
      <c r="AW238" s="14" t="s">
        <v>36</v>
      </c>
      <c r="AX238" s="14" t="s">
        <v>80</v>
      </c>
      <c r="AY238" s="269" t="s">
        <v>221</v>
      </c>
    </row>
    <row r="239" s="13" customFormat="1">
      <c r="A239" s="13"/>
      <c r="B239" s="249"/>
      <c r="C239" s="250"/>
      <c r="D239" s="247" t="s">
        <v>236</v>
      </c>
      <c r="E239" s="251" t="s">
        <v>926</v>
      </c>
      <c r="F239" s="252" t="s">
        <v>927</v>
      </c>
      <c r="G239" s="250"/>
      <c r="H239" s="253">
        <v>12</v>
      </c>
      <c r="I239" s="254"/>
      <c r="J239" s="250"/>
      <c r="K239" s="250"/>
      <c r="L239" s="255"/>
      <c r="M239" s="256"/>
      <c r="N239" s="257"/>
      <c r="O239" s="257"/>
      <c r="P239" s="257"/>
      <c r="Q239" s="257"/>
      <c r="R239" s="257"/>
      <c r="S239" s="257"/>
      <c r="T239" s="258"/>
      <c r="U239" s="13"/>
      <c r="V239" s="13"/>
      <c r="W239" s="13"/>
      <c r="X239" s="13"/>
      <c r="Y239" s="13"/>
      <c r="Z239" s="13"/>
      <c r="AA239" s="13"/>
      <c r="AB239" s="13"/>
      <c r="AC239" s="13"/>
      <c r="AD239" s="13"/>
      <c r="AE239" s="13"/>
      <c r="AT239" s="259" t="s">
        <v>236</v>
      </c>
      <c r="AU239" s="259" t="s">
        <v>19</v>
      </c>
      <c r="AV239" s="13" t="s">
        <v>19</v>
      </c>
      <c r="AW239" s="13" t="s">
        <v>36</v>
      </c>
      <c r="AX239" s="13" t="s">
        <v>80</v>
      </c>
      <c r="AY239" s="259" t="s">
        <v>221</v>
      </c>
    </row>
    <row r="240" s="13" customFormat="1">
      <c r="A240" s="13"/>
      <c r="B240" s="249"/>
      <c r="C240" s="250"/>
      <c r="D240" s="247" t="s">
        <v>236</v>
      </c>
      <c r="E240" s="251" t="s">
        <v>928</v>
      </c>
      <c r="F240" s="252" t="s">
        <v>929</v>
      </c>
      <c r="G240" s="250"/>
      <c r="H240" s="253">
        <v>12</v>
      </c>
      <c r="I240" s="254"/>
      <c r="J240" s="250"/>
      <c r="K240" s="250"/>
      <c r="L240" s="255"/>
      <c r="M240" s="256"/>
      <c r="N240" s="257"/>
      <c r="O240" s="257"/>
      <c r="P240" s="257"/>
      <c r="Q240" s="257"/>
      <c r="R240" s="257"/>
      <c r="S240" s="257"/>
      <c r="T240" s="258"/>
      <c r="U240" s="13"/>
      <c r="V240" s="13"/>
      <c r="W240" s="13"/>
      <c r="X240" s="13"/>
      <c r="Y240" s="13"/>
      <c r="Z240" s="13"/>
      <c r="AA240" s="13"/>
      <c r="AB240" s="13"/>
      <c r="AC240" s="13"/>
      <c r="AD240" s="13"/>
      <c r="AE240" s="13"/>
      <c r="AT240" s="259" t="s">
        <v>236</v>
      </c>
      <c r="AU240" s="259" t="s">
        <v>19</v>
      </c>
      <c r="AV240" s="13" t="s">
        <v>19</v>
      </c>
      <c r="AW240" s="13" t="s">
        <v>36</v>
      </c>
      <c r="AX240" s="13" t="s">
        <v>88</v>
      </c>
      <c r="AY240" s="259" t="s">
        <v>221</v>
      </c>
    </row>
    <row r="241" s="2" customFormat="1" ht="24.15" customHeight="1">
      <c r="A241" s="40"/>
      <c r="B241" s="41"/>
      <c r="C241" s="284" t="s">
        <v>371</v>
      </c>
      <c r="D241" s="284" t="s">
        <v>330</v>
      </c>
      <c r="E241" s="285" t="s">
        <v>930</v>
      </c>
      <c r="F241" s="286" t="s">
        <v>931</v>
      </c>
      <c r="G241" s="287" t="s">
        <v>699</v>
      </c>
      <c r="H241" s="288">
        <v>12</v>
      </c>
      <c r="I241" s="289"/>
      <c r="J241" s="290">
        <f>ROUND(I241*H241,2)</f>
        <v>0</v>
      </c>
      <c r="K241" s="286" t="s">
        <v>229</v>
      </c>
      <c r="L241" s="291"/>
      <c r="M241" s="292" t="s">
        <v>1</v>
      </c>
      <c r="N241" s="293" t="s">
        <v>45</v>
      </c>
      <c r="O241" s="93"/>
      <c r="P241" s="238">
        <f>O241*H241</f>
        <v>0</v>
      </c>
      <c r="Q241" s="238">
        <v>0.048300000000000003</v>
      </c>
      <c r="R241" s="238">
        <f>Q241*H241</f>
        <v>0.5796</v>
      </c>
      <c r="S241" s="238">
        <v>0</v>
      </c>
      <c r="T241" s="239">
        <f>S241*H241</f>
        <v>0</v>
      </c>
      <c r="U241" s="40"/>
      <c r="V241" s="40"/>
      <c r="W241" s="40"/>
      <c r="X241" s="40"/>
      <c r="Y241" s="40"/>
      <c r="Z241" s="40"/>
      <c r="AA241" s="40"/>
      <c r="AB241" s="40"/>
      <c r="AC241" s="40"/>
      <c r="AD241" s="40"/>
      <c r="AE241" s="40"/>
      <c r="AR241" s="240" t="s">
        <v>267</v>
      </c>
      <c r="AT241" s="240" t="s">
        <v>330</v>
      </c>
      <c r="AU241" s="240" t="s">
        <v>19</v>
      </c>
      <c r="AY241" s="18" t="s">
        <v>221</v>
      </c>
      <c r="BE241" s="241">
        <f>IF(N241="základní",J241,0)</f>
        <v>0</v>
      </c>
      <c r="BF241" s="241">
        <f>IF(N241="snížená",J241,0)</f>
        <v>0</v>
      </c>
      <c r="BG241" s="241">
        <f>IF(N241="zákl. přenesená",J241,0)</f>
        <v>0</v>
      </c>
      <c r="BH241" s="241">
        <f>IF(N241="sníž. přenesená",J241,0)</f>
        <v>0</v>
      </c>
      <c r="BI241" s="241">
        <f>IF(N241="nulová",J241,0)</f>
        <v>0</v>
      </c>
      <c r="BJ241" s="18" t="s">
        <v>88</v>
      </c>
      <c r="BK241" s="241">
        <f>ROUND(I241*H241,2)</f>
        <v>0</v>
      </c>
      <c r="BL241" s="18" t="s">
        <v>224</v>
      </c>
      <c r="BM241" s="240" t="s">
        <v>932</v>
      </c>
    </row>
    <row r="242" s="12" customFormat="1" ht="22.8" customHeight="1">
      <c r="A242" s="12"/>
      <c r="B242" s="213"/>
      <c r="C242" s="214"/>
      <c r="D242" s="215" t="s">
        <v>79</v>
      </c>
      <c r="E242" s="227" t="s">
        <v>933</v>
      </c>
      <c r="F242" s="227" t="s">
        <v>934</v>
      </c>
      <c r="G242" s="214"/>
      <c r="H242" s="214"/>
      <c r="I242" s="217"/>
      <c r="J242" s="228">
        <f>BK242</f>
        <v>0</v>
      </c>
      <c r="K242" s="214"/>
      <c r="L242" s="219"/>
      <c r="M242" s="220"/>
      <c r="N242" s="221"/>
      <c r="O242" s="221"/>
      <c r="P242" s="222">
        <f>SUM(P243:P258)</f>
        <v>0</v>
      </c>
      <c r="Q242" s="221"/>
      <c r="R242" s="222">
        <f>SUM(R243:R258)</f>
        <v>0</v>
      </c>
      <c r="S242" s="221"/>
      <c r="T242" s="223">
        <f>SUM(T243:T258)</f>
        <v>0</v>
      </c>
      <c r="U242" s="12"/>
      <c r="V242" s="12"/>
      <c r="W242" s="12"/>
      <c r="X242" s="12"/>
      <c r="Y242" s="12"/>
      <c r="Z242" s="12"/>
      <c r="AA242" s="12"/>
      <c r="AB242" s="12"/>
      <c r="AC242" s="12"/>
      <c r="AD242" s="12"/>
      <c r="AE242" s="12"/>
      <c r="AR242" s="224" t="s">
        <v>88</v>
      </c>
      <c r="AT242" s="225" t="s">
        <v>79</v>
      </c>
      <c r="AU242" s="225" t="s">
        <v>88</v>
      </c>
      <c r="AY242" s="224" t="s">
        <v>221</v>
      </c>
      <c r="BK242" s="226">
        <f>SUM(BK243:BK258)</f>
        <v>0</v>
      </c>
    </row>
    <row r="243" s="2" customFormat="1" ht="37.8" customHeight="1">
      <c r="A243" s="40"/>
      <c r="B243" s="41"/>
      <c r="C243" s="229" t="s">
        <v>376</v>
      </c>
      <c r="D243" s="229" t="s">
        <v>225</v>
      </c>
      <c r="E243" s="230" t="s">
        <v>935</v>
      </c>
      <c r="F243" s="231" t="s">
        <v>936</v>
      </c>
      <c r="G243" s="232" t="s">
        <v>651</v>
      </c>
      <c r="H243" s="233">
        <v>107.36</v>
      </c>
      <c r="I243" s="234"/>
      <c r="J243" s="235">
        <f>ROUND(I243*H243,2)</f>
        <v>0</v>
      </c>
      <c r="K243" s="231" t="s">
        <v>229</v>
      </c>
      <c r="L243" s="46"/>
      <c r="M243" s="236" t="s">
        <v>1</v>
      </c>
      <c r="N243" s="237" t="s">
        <v>45</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224</v>
      </c>
      <c r="AT243" s="240" t="s">
        <v>225</v>
      </c>
      <c r="AU243" s="240" t="s">
        <v>19</v>
      </c>
      <c r="AY243" s="18" t="s">
        <v>221</v>
      </c>
      <c r="BE243" s="241">
        <f>IF(N243="základní",J243,0)</f>
        <v>0</v>
      </c>
      <c r="BF243" s="241">
        <f>IF(N243="snížená",J243,0)</f>
        <v>0</v>
      </c>
      <c r="BG243" s="241">
        <f>IF(N243="zákl. přenesená",J243,0)</f>
        <v>0</v>
      </c>
      <c r="BH243" s="241">
        <f>IF(N243="sníž. přenesená",J243,0)</f>
        <v>0</v>
      </c>
      <c r="BI243" s="241">
        <f>IF(N243="nulová",J243,0)</f>
        <v>0</v>
      </c>
      <c r="BJ243" s="18" t="s">
        <v>88</v>
      </c>
      <c r="BK243" s="241">
        <f>ROUND(I243*H243,2)</f>
        <v>0</v>
      </c>
      <c r="BL243" s="18" t="s">
        <v>224</v>
      </c>
      <c r="BM243" s="240" t="s">
        <v>937</v>
      </c>
    </row>
    <row r="244" s="2" customFormat="1">
      <c r="A244" s="40"/>
      <c r="B244" s="41"/>
      <c r="C244" s="42"/>
      <c r="D244" s="242" t="s">
        <v>232</v>
      </c>
      <c r="E244" s="42"/>
      <c r="F244" s="243" t="s">
        <v>938</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232</v>
      </c>
      <c r="AU244" s="18" t="s">
        <v>19</v>
      </c>
    </row>
    <row r="245" s="2" customFormat="1">
      <c r="A245" s="40"/>
      <c r="B245" s="41"/>
      <c r="C245" s="42"/>
      <c r="D245" s="247" t="s">
        <v>312</v>
      </c>
      <c r="E245" s="42"/>
      <c r="F245" s="248" t="s">
        <v>939</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312</v>
      </c>
      <c r="AU245" s="18" t="s">
        <v>19</v>
      </c>
    </row>
    <row r="246" s="2" customFormat="1" ht="44.25" customHeight="1">
      <c r="A246" s="40"/>
      <c r="B246" s="41"/>
      <c r="C246" s="229" t="s">
        <v>381</v>
      </c>
      <c r="D246" s="229" t="s">
        <v>225</v>
      </c>
      <c r="E246" s="230" t="s">
        <v>940</v>
      </c>
      <c r="F246" s="231" t="s">
        <v>941</v>
      </c>
      <c r="G246" s="232" t="s">
        <v>651</v>
      </c>
      <c r="H246" s="233">
        <v>429.44</v>
      </c>
      <c r="I246" s="234"/>
      <c r="J246" s="235">
        <f>ROUND(I246*H246,2)</f>
        <v>0</v>
      </c>
      <c r="K246" s="231" t="s">
        <v>229</v>
      </c>
      <c r="L246" s="46"/>
      <c r="M246" s="236" t="s">
        <v>1</v>
      </c>
      <c r="N246" s="237" t="s">
        <v>45</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224</v>
      </c>
      <c r="AT246" s="240" t="s">
        <v>225</v>
      </c>
      <c r="AU246" s="240" t="s">
        <v>19</v>
      </c>
      <c r="AY246" s="18" t="s">
        <v>221</v>
      </c>
      <c r="BE246" s="241">
        <f>IF(N246="základní",J246,0)</f>
        <v>0</v>
      </c>
      <c r="BF246" s="241">
        <f>IF(N246="snížená",J246,0)</f>
        <v>0</v>
      </c>
      <c r="BG246" s="241">
        <f>IF(N246="zákl. přenesená",J246,0)</f>
        <v>0</v>
      </c>
      <c r="BH246" s="241">
        <f>IF(N246="sníž. přenesená",J246,0)</f>
        <v>0</v>
      </c>
      <c r="BI246" s="241">
        <f>IF(N246="nulová",J246,0)</f>
        <v>0</v>
      </c>
      <c r="BJ246" s="18" t="s">
        <v>88</v>
      </c>
      <c r="BK246" s="241">
        <f>ROUND(I246*H246,2)</f>
        <v>0</v>
      </c>
      <c r="BL246" s="18" t="s">
        <v>224</v>
      </c>
      <c r="BM246" s="240" t="s">
        <v>942</v>
      </c>
    </row>
    <row r="247" s="2" customFormat="1">
      <c r="A247" s="40"/>
      <c r="B247" s="41"/>
      <c r="C247" s="42"/>
      <c r="D247" s="242" t="s">
        <v>232</v>
      </c>
      <c r="E247" s="42"/>
      <c r="F247" s="243" t="s">
        <v>943</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232</v>
      </c>
      <c r="AU247" s="18" t="s">
        <v>19</v>
      </c>
    </row>
    <row r="248" s="2" customFormat="1">
      <c r="A248" s="40"/>
      <c r="B248" s="41"/>
      <c r="C248" s="42"/>
      <c r="D248" s="247" t="s">
        <v>312</v>
      </c>
      <c r="E248" s="42"/>
      <c r="F248" s="248" t="s">
        <v>939</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312</v>
      </c>
      <c r="AU248" s="18" t="s">
        <v>19</v>
      </c>
    </row>
    <row r="249" s="13" customFormat="1">
      <c r="A249" s="13"/>
      <c r="B249" s="249"/>
      <c r="C249" s="250"/>
      <c r="D249" s="247" t="s">
        <v>236</v>
      </c>
      <c r="E249" s="251" t="s">
        <v>944</v>
      </c>
      <c r="F249" s="252" t="s">
        <v>945</v>
      </c>
      <c r="G249" s="250"/>
      <c r="H249" s="253">
        <v>429.44</v>
      </c>
      <c r="I249" s="254"/>
      <c r="J249" s="250"/>
      <c r="K249" s="250"/>
      <c r="L249" s="255"/>
      <c r="M249" s="256"/>
      <c r="N249" s="257"/>
      <c r="O249" s="257"/>
      <c r="P249" s="257"/>
      <c r="Q249" s="257"/>
      <c r="R249" s="257"/>
      <c r="S249" s="257"/>
      <c r="T249" s="258"/>
      <c r="U249" s="13"/>
      <c r="V249" s="13"/>
      <c r="W249" s="13"/>
      <c r="X249" s="13"/>
      <c r="Y249" s="13"/>
      <c r="Z249" s="13"/>
      <c r="AA249" s="13"/>
      <c r="AB249" s="13"/>
      <c r="AC249" s="13"/>
      <c r="AD249" s="13"/>
      <c r="AE249" s="13"/>
      <c r="AT249" s="259" t="s">
        <v>236</v>
      </c>
      <c r="AU249" s="259" t="s">
        <v>19</v>
      </c>
      <c r="AV249" s="13" t="s">
        <v>19</v>
      </c>
      <c r="AW249" s="13" t="s">
        <v>36</v>
      </c>
      <c r="AX249" s="13" t="s">
        <v>80</v>
      </c>
      <c r="AY249" s="259" t="s">
        <v>221</v>
      </c>
    </row>
    <row r="250" s="13" customFormat="1">
      <c r="A250" s="13"/>
      <c r="B250" s="249"/>
      <c r="C250" s="250"/>
      <c r="D250" s="247" t="s">
        <v>236</v>
      </c>
      <c r="E250" s="251" t="s">
        <v>946</v>
      </c>
      <c r="F250" s="252" t="s">
        <v>947</v>
      </c>
      <c r="G250" s="250"/>
      <c r="H250" s="253">
        <v>429.44</v>
      </c>
      <c r="I250" s="254"/>
      <c r="J250" s="250"/>
      <c r="K250" s="250"/>
      <c r="L250" s="255"/>
      <c r="M250" s="256"/>
      <c r="N250" s="257"/>
      <c r="O250" s="257"/>
      <c r="P250" s="257"/>
      <c r="Q250" s="257"/>
      <c r="R250" s="257"/>
      <c r="S250" s="257"/>
      <c r="T250" s="258"/>
      <c r="U250" s="13"/>
      <c r="V250" s="13"/>
      <c r="W250" s="13"/>
      <c r="X250" s="13"/>
      <c r="Y250" s="13"/>
      <c r="Z250" s="13"/>
      <c r="AA250" s="13"/>
      <c r="AB250" s="13"/>
      <c r="AC250" s="13"/>
      <c r="AD250" s="13"/>
      <c r="AE250" s="13"/>
      <c r="AT250" s="259" t="s">
        <v>236</v>
      </c>
      <c r="AU250" s="259" t="s">
        <v>19</v>
      </c>
      <c r="AV250" s="13" t="s">
        <v>19</v>
      </c>
      <c r="AW250" s="13" t="s">
        <v>36</v>
      </c>
      <c r="AX250" s="13" t="s">
        <v>88</v>
      </c>
      <c r="AY250" s="259" t="s">
        <v>221</v>
      </c>
    </row>
    <row r="251" s="2" customFormat="1" ht="24.15" customHeight="1">
      <c r="A251" s="40"/>
      <c r="B251" s="41"/>
      <c r="C251" s="229" t="s">
        <v>387</v>
      </c>
      <c r="D251" s="229" t="s">
        <v>225</v>
      </c>
      <c r="E251" s="230" t="s">
        <v>948</v>
      </c>
      <c r="F251" s="231" t="s">
        <v>949</v>
      </c>
      <c r="G251" s="232" t="s">
        <v>651</v>
      </c>
      <c r="H251" s="233">
        <v>107.36</v>
      </c>
      <c r="I251" s="234"/>
      <c r="J251" s="235">
        <f>ROUND(I251*H251,2)</f>
        <v>0</v>
      </c>
      <c r="K251" s="231" t="s">
        <v>229</v>
      </c>
      <c r="L251" s="46"/>
      <c r="M251" s="236" t="s">
        <v>1</v>
      </c>
      <c r="N251" s="237" t="s">
        <v>45</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224</v>
      </c>
      <c r="AT251" s="240" t="s">
        <v>225</v>
      </c>
      <c r="AU251" s="240" t="s">
        <v>19</v>
      </c>
      <c r="AY251" s="18" t="s">
        <v>221</v>
      </c>
      <c r="BE251" s="241">
        <f>IF(N251="základní",J251,0)</f>
        <v>0</v>
      </c>
      <c r="BF251" s="241">
        <f>IF(N251="snížená",J251,0)</f>
        <v>0</v>
      </c>
      <c r="BG251" s="241">
        <f>IF(N251="zákl. přenesená",J251,0)</f>
        <v>0</v>
      </c>
      <c r="BH251" s="241">
        <f>IF(N251="sníž. přenesená",J251,0)</f>
        <v>0</v>
      </c>
      <c r="BI251" s="241">
        <f>IF(N251="nulová",J251,0)</f>
        <v>0</v>
      </c>
      <c r="BJ251" s="18" t="s">
        <v>88</v>
      </c>
      <c r="BK251" s="241">
        <f>ROUND(I251*H251,2)</f>
        <v>0</v>
      </c>
      <c r="BL251" s="18" t="s">
        <v>224</v>
      </c>
      <c r="BM251" s="240" t="s">
        <v>950</v>
      </c>
    </row>
    <row r="252" s="2" customFormat="1">
      <c r="A252" s="40"/>
      <c r="B252" s="41"/>
      <c r="C252" s="42"/>
      <c r="D252" s="242" t="s">
        <v>232</v>
      </c>
      <c r="E252" s="42"/>
      <c r="F252" s="243" t="s">
        <v>951</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232</v>
      </c>
      <c r="AU252" s="18" t="s">
        <v>19</v>
      </c>
    </row>
    <row r="253" s="2" customFormat="1">
      <c r="A253" s="40"/>
      <c r="B253" s="41"/>
      <c r="C253" s="42"/>
      <c r="D253" s="247" t="s">
        <v>312</v>
      </c>
      <c r="E253" s="42"/>
      <c r="F253" s="248" t="s">
        <v>952</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312</v>
      </c>
      <c r="AU253" s="18" t="s">
        <v>19</v>
      </c>
    </row>
    <row r="254" s="2" customFormat="1" ht="44.25" customHeight="1">
      <c r="A254" s="40"/>
      <c r="B254" s="41"/>
      <c r="C254" s="229" t="s">
        <v>393</v>
      </c>
      <c r="D254" s="229" t="s">
        <v>225</v>
      </c>
      <c r="E254" s="230" t="s">
        <v>953</v>
      </c>
      <c r="F254" s="231" t="s">
        <v>954</v>
      </c>
      <c r="G254" s="232" t="s">
        <v>651</v>
      </c>
      <c r="H254" s="233">
        <v>107.36</v>
      </c>
      <c r="I254" s="234"/>
      <c r="J254" s="235">
        <f>ROUND(I254*H254,2)</f>
        <v>0</v>
      </c>
      <c r="K254" s="231" t="s">
        <v>229</v>
      </c>
      <c r="L254" s="46"/>
      <c r="M254" s="236" t="s">
        <v>1</v>
      </c>
      <c r="N254" s="237" t="s">
        <v>45</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224</v>
      </c>
      <c r="AT254" s="240" t="s">
        <v>225</v>
      </c>
      <c r="AU254" s="240" t="s">
        <v>19</v>
      </c>
      <c r="AY254" s="18" t="s">
        <v>221</v>
      </c>
      <c r="BE254" s="241">
        <f>IF(N254="základní",J254,0)</f>
        <v>0</v>
      </c>
      <c r="BF254" s="241">
        <f>IF(N254="snížená",J254,0)</f>
        <v>0</v>
      </c>
      <c r="BG254" s="241">
        <f>IF(N254="zákl. přenesená",J254,0)</f>
        <v>0</v>
      </c>
      <c r="BH254" s="241">
        <f>IF(N254="sníž. přenesená",J254,0)</f>
        <v>0</v>
      </c>
      <c r="BI254" s="241">
        <f>IF(N254="nulová",J254,0)</f>
        <v>0</v>
      </c>
      <c r="BJ254" s="18" t="s">
        <v>88</v>
      </c>
      <c r="BK254" s="241">
        <f>ROUND(I254*H254,2)</f>
        <v>0</v>
      </c>
      <c r="BL254" s="18" t="s">
        <v>224</v>
      </c>
      <c r="BM254" s="240" t="s">
        <v>955</v>
      </c>
    </row>
    <row r="255" s="2" customFormat="1">
      <c r="A255" s="40"/>
      <c r="B255" s="41"/>
      <c r="C255" s="42"/>
      <c r="D255" s="242" t="s">
        <v>232</v>
      </c>
      <c r="E255" s="42"/>
      <c r="F255" s="243" t="s">
        <v>956</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232</v>
      </c>
      <c r="AU255" s="18" t="s">
        <v>19</v>
      </c>
    </row>
    <row r="256" s="2" customFormat="1">
      <c r="A256" s="40"/>
      <c r="B256" s="41"/>
      <c r="C256" s="42"/>
      <c r="D256" s="247" t="s">
        <v>312</v>
      </c>
      <c r="E256" s="42"/>
      <c r="F256" s="248" t="s">
        <v>957</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312</v>
      </c>
      <c r="AU256" s="18" t="s">
        <v>19</v>
      </c>
    </row>
    <row r="257" s="13" customFormat="1">
      <c r="A257" s="13"/>
      <c r="B257" s="249"/>
      <c r="C257" s="250"/>
      <c r="D257" s="247" t="s">
        <v>236</v>
      </c>
      <c r="E257" s="251" t="s">
        <v>958</v>
      </c>
      <c r="F257" s="252" t="s">
        <v>959</v>
      </c>
      <c r="G257" s="250"/>
      <c r="H257" s="253">
        <v>107.36</v>
      </c>
      <c r="I257" s="254"/>
      <c r="J257" s="250"/>
      <c r="K257" s="250"/>
      <c r="L257" s="255"/>
      <c r="M257" s="256"/>
      <c r="N257" s="257"/>
      <c r="O257" s="257"/>
      <c r="P257" s="257"/>
      <c r="Q257" s="257"/>
      <c r="R257" s="257"/>
      <c r="S257" s="257"/>
      <c r="T257" s="258"/>
      <c r="U257" s="13"/>
      <c r="V257" s="13"/>
      <c r="W257" s="13"/>
      <c r="X257" s="13"/>
      <c r="Y257" s="13"/>
      <c r="Z257" s="13"/>
      <c r="AA257" s="13"/>
      <c r="AB257" s="13"/>
      <c r="AC257" s="13"/>
      <c r="AD257" s="13"/>
      <c r="AE257" s="13"/>
      <c r="AT257" s="259" t="s">
        <v>236</v>
      </c>
      <c r="AU257" s="259" t="s">
        <v>19</v>
      </c>
      <c r="AV257" s="13" t="s">
        <v>19</v>
      </c>
      <c r="AW257" s="13" t="s">
        <v>36</v>
      </c>
      <c r="AX257" s="13" t="s">
        <v>80</v>
      </c>
      <c r="AY257" s="259" t="s">
        <v>221</v>
      </c>
    </row>
    <row r="258" s="13" customFormat="1">
      <c r="A258" s="13"/>
      <c r="B258" s="249"/>
      <c r="C258" s="250"/>
      <c r="D258" s="247" t="s">
        <v>236</v>
      </c>
      <c r="E258" s="251" t="s">
        <v>960</v>
      </c>
      <c r="F258" s="252" t="s">
        <v>961</v>
      </c>
      <c r="G258" s="250"/>
      <c r="H258" s="253">
        <v>107.36</v>
      </c>
      <c r="I258" s="254"/>
      <c r="J258" s="250"/>
      <c r="K258" s="250"/>
      <c r="L258" s="255"/>
      <c r="M258" s="256"/>
      <c r="N258" s="257"/>
      <c r="O258" s="257"/>
      <c r="P258" s="257"/>
      <c r="Q258" s="257"/>
      <c r="R258" s="257"/>
      <c r="S258" s="257"/>
      <c r="T258" s="258"/>
      <c r="U258" s="13"/>
      <c r="V258" s="13"/>
      <c r="W258" s="13"/>
      <c r="X258" s="13"/>
      <c r="Y258" s="13"/>
      <c r="Z258" s="13"/>
      <c r="AA258" s="13"/>
      <c r="AB258" s="13"/>
      <c r="AC258" s="13"/>
      <c r="AD258" s="13"/>
      <c r="AE258" s="13"/>
      <c r="AT258" s="259" t="s">
        <v>236</v>
      </c>
      <c r="AU258" s="259" t="s">
        <v>19</v>
      </c>
      <c r="AV258" s="13" t="s">
        <v>19</v>
      </c>
      <c r="AW258" s="13" t="s">
        <v>36</v>
      </c>
      <c r="AX258" s="13" t="s">
        <v>88</v>
      </c>
      <c r="AY258" s="259" t="s">
        <v>221</v>
      </c>
    </row>
    <row r="259" s="12" customFormat="1" ht="22.8" customHeight="1">
      <c r="A259" s="12"/>
      <c r="B259" s="213"/>
      <c r="C259" s="214"/>
      <c r="D259" s="215" t="s">
        <v>79</v>
      </c>
      <c r="E259" s="227" t="s">
        <v>742</v>
      </c>
      <c r="F259" s="227" t="s">
        <v>743</v>
      </c>
      <c r="G259" s="214"/>
      <c r="H259" s="214"/>
      <c r="I259" s="217"/>
      <c r="J259" s="228">
        <f>BK259</f>
        <v>0</v>
      </c>
      <c r="K259" s="214"/>
      <c r="L259" s="219"/>
      <c r="M259" s="220"/>
      <c r="N259" s="221"/>
      <c r="O259" s="221"/>
      <c r="P259" s="222">
        <f>SUM(P260:P262)</f>
        <v>0</v>
      </c>
      <c r="Q259" s="221"/>
      <c r="R259" s="222">
        <f>SUM(R260:R262)</f>
        <v>0</v>
      </c>
      <c r="S259" s="221"/>
      <c r="T259" s="223">
        <f>SUM(T260:T262)</f>
        <v>0</v>
      </c>
      <c r="U259" s="12"/>
      <c r="V259" s="12"/>
      <c r="W259" s="12"/>
      <c r="X259" s="12"/>
      <c r="Y259" s="12"/>
      <c r="Z259" s="12"/>
      <c r="AA259" s="12"/>
      <c r="AB259" s="12"/>
      <c r="AC259" s="12"/>
      <c r="AD259" s="12"/>
      <c r="AE259" s="12"/>
      <c r="AR259" s="224" t="s">
        <v>88</v>
      </c>
      <c r="AT259" s="225" t="s">
        <v>79</v>
      </c>
      <c r="AU259" s="225" t="s">
        <v>88</v>
      </c>
      <c r="AY259" s="224" t="s">
        <v>221</v>
      </c>
      <c r="BK259" s="226">
        <f>SUM(BK260:BK262)</f>
        <v>0</v>
      </c>
    </row>
    <row r="260" s="2" customFormat="1" ht="44.25" customHeight="1">
      <c r="A260" s="40"/>
      <c r="B260" s="41"/>
      <c r="C260" s="229" t="s">
        <v>398</v>
      </c>
      <c r="D260" s="229" t="s">
        <v>225</v>
      </c>
      <c r="E260" s="230" t="s">
        <v>962</v>
      </c>
      <c r="F260" s="231" t="s">
        <v>963</v>
      </c>
      <c r="G260" s="232" t="s">
        <v>651</v>
      </c>
      <c r="H260" s="233">
        <v>38.012</v>
      </c>
      <c r="I260" s="234"/>
      <c r="J260" s="235">
        <f>ROUND(I260*H260,2)</f>
        <v>0</v>
      </c>
      <c r="K260" s="231" t="s">
        <v>229</v>
      </c>
      <c r="L260" s="46"/>
      <c r="M260" s="236" t="s">
        <v>1</v>
      </c>
      <c r="N260" s="237" t="s">
        <v>45</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224</v>
      </c>
      <c r="AT260" s="240" t="s">
        <v>225</v>
      </c>
      <c r="AU260" s="240" t="s">
        <v>19</v>
      </c>
      <c r="AY260" s="18" t="s">
        <v>221</v>
      </c>
      <c r="BE260" s="241">
        <f>IF(N260="základní",J260,0)</f>
        <v>0</v>
      </c>
      <c r="BF260" s="241">
        <f>IF(N260="snížená",J260,0)</f>
        <v>0</v>
      </c>
      <c r="BG260" s="241">
        <f>IF(N260="zákl. přenesená",J260,0)</f>
        <v>0</v>
      </c>
      <c r="BH260" s="241">
        <f>IF(N260="sníž. přenesená",J260,0)</f>
        <v>0</v>
      </c>
      <c r="BI260" s="241">
        <f>IF(N260="nulová",J260,0)</f>
        <v>0</v>
      </c>
      <c r="BJ260" s="18" t="s">
        <v>88</v>
      </c>
      <c r="BK260" s="241">
        <f>ROUND(I260*H260,2)</f>
        <v>0</v>
      </c>
      <c r="BL260" s="18" t="s">
        <v>224</v>
      </c>
      <c r="BM260" s="240" t="s">
        <v>964</v>
      </c>
    </row>
    <row r="261" s="2" customFormat="1">
      <c r="A261" s="40"/>
      <c r="B261" s="41"/>
      <c r="C261" s="42"/>
      <c r="D261" s="242" t="s">
        <v>232</v>
      </c>
      <c r="E261" s="42"/>
      <c r="F261" s="243" t="s">
        <v>965</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232</v>
      </c>
      <c r="AU261" s="18" t="s">
        <v>19</v>
      </c>
    </row>
    <row r="262" s="2" customFormat="1">
      <c r="A262" s="40"/>
      <c r="B262" s="41"/>
      <c r="C262" s="42"/>
      <c r="D262" s="247" t="s">
        <v>312</v>
      </c>
      <c r="E262" s="42"/>
      <c r="F262" s="248" t="s">
        <v>966</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312</v>
      </c>
      <c r="AU262" s="18" t="s">
        <v>19</v>
      </c>
    </row>
    <row r="263" s="12" customFormat="1" ht="25.92" customHeight="1">
      <c r="A263" s="12"/>
      <c r="B263" s="213"/>
      <c r="C263" s="214"/>
      <c r="D263" s="215" t="s">
        <v>79</v>
      </c>
      <c r="E263" s="216" t="s">
        <v>330</v>
      </c>
      <c r="F263" s="216" t="s">
        <v>967</v>
      </c>
      <c r="G263" s="214"/>
      <c r="H263" s="214"/>
      <c r="I263" s="217"/>
      <c r="J263" s="218">
        <f>BK263</f>
        <v>0</v>
      </c>
      <c r="K263" s="214"/>
      <c r="L263" s="219"/>
      <c r="M263" s="220"/>
      <c r="N263" s="221"/>
      <c r="O263" s="221"/>
      <c r="P263" s="222">
        <f>P264</f>
        <v>0</v>
      </c>
      <c r="Q263" s="221"/>
      <c r="R263" s="222">
        <f>R264</f>
        <v>3.1204000000000001</v>
      </c>
      <c r="S263" s="221"/>
      <c r="T263" s="223">
        <f>T264</f>
        <v>0</v>
      </c>
      <c r="U263" s="12"/>
      <c r="V263" s="12"/>
      <c r="W263" s="12"/>
      <c r="X263" s="12"/>
      <c r="Y263" s="12"/>
      <c r="Z263" s="12"/>
      <c r="AA263" s="12"/>
      <c r="AB263" s="12"/>
      <c r="AC263" s="12"/>
      <c r="AD263" s="12"/>
      <c r="AE263" s="12"/>
      <c r="AR263" s="224" t="s">
        <v>157</v>
      </c>
      <c r="AT263" s="225" t="s">
        <v>79</v>
      </c>
      <c r="AU263" s="225" t="s">
        <v>80</v>
      </c>
      <c r="AY263" s="224" t="s">
        <v>221</v>
      </c>
      <c r="BK263" s="226">
        <f>BK264</f>
        <v>0</v>
      </c>
    </row>
    <row r="264" s="12" customFormat="1" ht="22.8" customHeight="1">
      <c r="A264" s="12"/>
      <c r="B264" s="213"/>
      <c r="C264" s="214"/>
      <c r="D264" s="215" t="s">
        <v>79</v>
      </c>
      <c r="E264" s="227" t="s">
        <v>968</v>
      </c>
      <c r="F264" s="227" t="s">
        <v>969</v>
      </c>
      <c r="G264" s="214"/>
      <c r="H264" s="214"/>
      <c r="I264" s="217"/>
      <c r="J264" s="228">
        <f>BK264</f>
        <v>0</v>
      </c>
      <c r="K264" s="214"/>
      <c r="L264" s="219"/>
      <c r="M264" s="220"/>
      <c r="N264" s="221"/>
      <c r="O264" s="221"/>
      <c r="P264" s="222">
        <f>SUM(P265:P271)</f>
        <v>0</v>
      </c>
      <c r="Q264" s="221"/>
      <c r="R264" s="222">
        <f>SUM(R265:R271)</f>
        <v>3.1204000000000001</v>
      </c>
      <c r="S264" s="221"/>
      <c r="T264" s="223">
        <f>SUM(T265:T271)</f>
        <v>0</v>
      </c>
      <c r="U264" s="12"/>
      <c r="V264" s="12"/>
      <c r="W264" s="12"/>
      <c r="X264" s="12"/>
      <c r="Y264" s="12"/>
      <c r="Z264" s="12"/>
      <c r="AA264" s="12"/>
      <c r="AB264" s="12"/>
      <c r="AC264" s="12"/>
      <c r="AD264" s="12"/>
      <c r="AE264" s="12"/>
      <c r="AR264" s="224" t="s">
        <v>157</v>
      </c>
      <c r="AT264" s="225" t="s">
        <v>79</v>
      </c>
      <c r="AU264" s="225" t="s">
        <v>88</v>
      </c>
      <c r="AY264" s="224" t="s">
        <v>221</v>
      </c>
      <c r="BK264" s="226">
        <f>SUM(BK265:BK271)</f>
        <v>0</v>
      </c>
    </row>
    <row r="265" s="2" customFormat="1" ht="24.15" customHeight="1">
      <c r="A265" s="40"/>
      <c r="B265" s="41"/>
      <c r="C265" s="229" t="s">
        <v>307</v>
      </c>
      <c r="D265" s="229" t="s">
        <v>225</v>
      </c>
      <c r="E265" s="230" t="s">
        <v>970</v>
      </c>
      <c r="F265" s="231" t="s">
        <v>971</v>
      </c>
      <c r="G265" s="232" t="s">
        <v>665</v>
      </c>
      <c r="H265" s="233">
        <v>4</v>
      </c>
      <c r="I265" s="234"/>
      <c r="J265" s="235">
        <f>ROUND(I265*H265,2)</f>
        <v>0</v>
      </c>
      <c r="K265" s="231" t="s">
        <v>229</v>
      </c>
      <c r="L265" s="46"/>
      <c r="M265" s="236" t="s">
        <v>1</v>
      </c>
      <c r="N265" s="237" t="s">
        <v>45</v>
      </c>
      <c r="O265" s="93"/>
      <c r="P265" s="238">
        <f>O265*H265</f>
        <v>0</v>
      </c>
      <c r="Q265" s="238">
        <v>0.78010000000000002</v>
      </c>
      <c r="R265" s="238">
        <f>Q265*H265</f>
        <v>3.1204000000000001</v>
      </c>
      <c r="S265" s="238">
        <v>0</v>
      </c>
      <c r="T265" s="239">
        <f>S265*H265</f>
        <v>0</v>
      </c>
      <c r="U265" s="40"/>
      <c r="V265" s="40"/>
      <c r="W265" s="40"/>
      <c r="X265" s="40"/>
      <c r="Y265" s="40"/>
      <c r="Z265" s="40"/>
      <c r="AA265" s="40"/>
      <c r="AB265" s="40"/>
      <c r="AC265" s="40"/>
      <c r="AD265" s="40"/>
      <c r="AE265" s="40"/>
      <c r="AR265" s="240" t="s">
        <v>224</v>
      </c>
      <c r="AT265" s="240" t="s">
        <v>225</v>
      </c>
      <c r="AU265" s="240" t="s">
        <v>19</v>
      </c>
      <c r="AY265" s="18" t="s">
        <v>221</v>
      </c>
      <c r="BE265" s="241">
        <f>IF(N265="základní",J265,0)</f>
        <v>0</v>
      </c>
      <c r="BF265" s="241">
        <f>IF(N265="snížená",J265,0)</f>
        <v>0</v>
      </c>
      <c r="BG265" s="241">
        <f>IF(N265="zákl. přenesená",J265,0)</f>
        <v>0</v>
      </c>
      <c r="BH265" s="241">
        <f>IF(N265="sníž. přenesená",J265,0)</f>
        <v>0</v>
      </c>
      <c r="BI265" s="241">
        <f>IF(N265="nulová",J265,0)</f>
        <v>0</v>
      </c>
      <c r="BJ265" s="18" t="s">
        <v>88</v>
      </c>
      <c r="BK265" s="241">
        <f>ROUND(I265*H265,2)</f>
        <v>0</v>
      </c>
      <c r="BL265" s="18" t="s">
        <v>224</v>
      </c>
      <c r="BM265" s="240" t="s">
        <v>972</v>
      </c>
    </row>
    <row r="266" s="2" customFormat="1">
      <c r="A266" s="40"/>
      <c r="B266" s="41"/>
      <c r="C266" s="42"/>
      <c r="D266" s="242" t="s">
        <v>232</v>
      </c>
      <c r="E266" s="42"/>
      <c r="F266" s="243" t="s">
        <v>973</v>
      </c>
      <c r="G266" s="42"/>
      <c r="H266" s="42"/>
      <c r="I266" s="244"/>
      <c r="J266" s="42"/>
      <c r="K266" s="42"/>
      <c r="L266" s="46"/>
      <c r="M266" s="245"/>
      <c r="N266" s="246"/>
      <c r="O266" s="93"/>
      <c r="P266" s="93"/>
      <c r="Q266" s="93"/>
      <c r="R266" s="93"/>
      <c r="S266" s="93"/>
      <c r="T266" s="94"/>
      <c r="U266" s="40"/>
      <c r="V266" s="40"/>
      <c r="W266" s="40"/>
      <c r="X266" s="40"/>
      <c r="Y266" s="40"/>
      <c r="Z266" s="40"/>
      <c r="AA266" s="40"/>
      <c r="AB266" s="40"/>
      <c r="AC266" s="40"/>
      <c r="AD266" s="40"/>
      <c r="AE266" s="40"/>
      <c r="AT266" s="18" t="s">
        <v>232</v>
      </c>
      <c r="AU266" s="18" t="s">
        <v>19</v>
      </c>
    </row>
    <row r="267" s="2" customFormat="1">
      <c r="A267" s="40"/>
      <c r="B267" s="41"/>
      <c r="C267" s="42"/>
      <c r="D267" s="247" t="s">
        <v>312</v>
      </c>
      <c r="E267" s="42"/>
      <c r="F267" s="248" t="s">
        <v>974</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312</v>
      </c>
      <c r="AU267" s="18" t="s">
        <v>19</v>
      </c>
    </row>
    <row r="268" s="2" customFormat="1">
      <c r="A268" s="40"/>
      <c r="B268" s="41"/>
      <c r="C268" s="42"/>
      <c r="D268" s="247" t="s">
        <v>234</v>
      </c>
      <c r="E268" s="42"/>
      <c r="F268" s="248" t="s">
        <v>975</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234</v>
      </c>
      <c r="AU268" s="18" t="s">
        <v>19</v>
      </c>
    </row>
    <row r="269" s="14" customFormat="1">
      <c r="A269" s="14"/>
      <c r="B269" s="260"/>
      <c r="C269" s="261"/>
      <c r="D269" s="247" t="s">
        <v>236</v>
      </c>
      <c r="E269" s="262" t="s">
        <v>1</v>
      </c>
      <c r="F269" s="263" t="s">
        <v>810</v>
      </c>
      <c r="G269" s="261"/>
      <c r="H269" s="262" t="s">
        <v>1</v>
      </c>
      <c r="I269" s="264"/>
      <c r="J269" s="261"/>
      <c r="K269" s="261"/>
      <c r="L269" s="265"/>
      <c r="M269" s="266"/>
      <c r="N269" s="267"/>
      <c r="O269" s="267"/>
      <c r="P269" s="267"/>
      <c r="Q269" s="267"/>
      <c r="R269" s="267"/>
      <c r="S269" s="267"/>
      <c r="T269" s="268"/>
      <c r="U269" s="14"/>
      <c r="V269" s="14"/>
      <c r="W269" s="14"/>
      <c r="X269" s="14"/>
      <c r="Y269" s="14"/>
      <c r="Z269" s="14"/>
      <c r="AA269" s="14"/>
      <c r="AB269" s="14"/>
      <c r="AC269" s="14"/>
      <c r="AD269" s="14"/>
      <c r="AE269" s="14"/>
      <c r="AT269" s="269" t="s">
        <v>236</v>
      </c>
      <c r="AU269" s="269" t="s">
        <v>19</v>
      </c>
      <c r="AV269" s="14" t="s">
        <v>88</v>
      </c>
      <c r="AW269" s="14" t="s">
        <v>36</v>
      </c>
      <c r="AX269" s="14" t="s">
        <v>80</v>
      </c>
      <c r="AY269" s="269" t="s">
        <v>221</v>
      </c>
    </row>
    <row r="270" s="13" customFormat="1">
      <c r="A270" s="13"/>
      <c r="B270" s="249"/>
      <c r="C270" s="250"/>
      <c r="D270" s="247" t="s">
        <v>236</v>
      </c>
      <c r="E270" s="251" t="s">
        <v>976</v>
      </c>
      <c r="F270" s="252" t="s">
        <v>224</v>
      </c>
      <c r="G270" s="250"/>
      <c r="H270" s="253">
        <v>4</v>
      </c>
      <c r="I270" s="254"/>
      <c r="J270" s="250"/>
      <c r="K270" s="250"/>
      <c r="L270" s="255"/>
      <c r="M270" s="256"/>
      <c r="N270" s="257"/>
      <c r="O270" s="257"/>
      <c r="P270" s="257"/>
      <c r="Q270" s="257"/>
      <c r="R270" s="257"/>
      <c r="S270" s="257"/>
      <c r="T270" s="258"/>
      <c r="U270" s="13"/>
      <c r="V270" s="13"/>
      <c r="W270" s="13"/>
      <c r="X270" s="13"/>
      <c r="Y270" s="13"/>
      <c r="Z270" s="13"/>
      <c r="AA270" s="13"/>
      <c r="AB270" s="13"/>
      <c r="AC270" s="13"/>
      <c r="AD270" s="13"/>
      <c r="AE270" s="13"/>
      <c r="AT270" s="259" t="s">
        <v>236</v>
      </c>
      <c r="AU270" s="259" t="s">
        <v>19</v>
      </c>
      <c r="AV270" s="13" t="s">
        <v>19</v>
      </c>
      <c r="AW270" s="13" t="s">
        <v>36</v>
      </c>
      <c r="AX270" s="13" t="s">
        <v>80</v>
      </c>
      <c r="AY270" s="259" t="s">
        <v>221</v>
      </c>
    </row>
    <row r="271" s="13" customFormat="1">
      <c r="A271" s="13"/>
      <c r="B271" s="249"/>
      <c r="C271" s="250"/>
      <c r="D271" s="247" t="s">
        <v>236</v>
      </c>
      <c r="E271" s="251" t="s">
        <v>977</v>
      </c>
      <c r="F271" s="252" t="s">
        <v>978</v>
      </c>
      <c r="G271" s="250"/>
      <c r="H271" s="253">
        <v>4</v>
      </c>
      <c r="I271" s="254"/>
      <c r="J271" s="250"/>
      <c r="K271" s="250"/>
      <c r="L271" s="255"/>
      <c r="M271" s="281"/>
      <c r="N271" s="282"/>
      <c r="O271" s="282"/>
      <c r="P271" s="282"/>
      <c r="Q271" s="282"/>
      <c r="R271" s="282"/>
      <c r="S271" s="282"/>
      <c r="T271" s="283"/>
      <c r="U271" s="13"/>
      <c r="V271" s="13"/>
      <c r="W271" s="13"/>
      <c r="X271" s="13"/>
      <c r="Y271" s="13"/>
      <c r="Z271" s="13"/>
      <c r="AA271" s="13"/>
      <c r="AB271" s="13"/>
      <c r="AC271" s="13"/>
      <c r="AD271" s="13"/>
      <c r="AE271" s="13"/>
      <c r="AT271" s="259" t="s">
        <v>236</v>
      </c>
      <c r="AU271" s="259" t="s">
        <v>19</v>
      </c>
      <c r="AV271" s="13" t="s">
        <v>19</v>
      </c>
      <c r="AW271" s="13" t="s">
        <v>36</v>
      </c>
      <c r="AX271" s="13" t="s">
        <v>88</v>
      </c>
      <c r="AY271" s="259" t="s">
        <v>221</v>
      </c>
    </row>
    <row r="272" s="2" customFormat="1" ht="6.96" customHeight="1">
      <c r="A272" s="40"/>
      <c r="B272" s="68"/>
      <c r="C272" s="69"/>
      <c r="D272" s="69"/>
      <c r="E272" s="69"/>
      <c r="F272" s="69"/>
      <c r="G272" s="69"/>
      <c r="H272" s="69"/>
      <c r="I272" s="69"/>
      <c r="J272" s="69"/>
      <c r="K272" s="69"/>
      <c r="L272" s="46"/>
      <c r="M272" s="40"/>
      <c r="O272" s="40"/>
      <c r="P272" s="40"/>
      <c r="Q272" s="40"/>
      <c r="R272" s="40"/>
      <c r="S272" s="40"/>
      <c r="T272" s="40"/>
      <c r="U272" s="40"/>
      <c r="V272" s="40"/>
      <c r="W272" s="40"/>
      <c r="X272" s="40"/>
      <c r="Y272" s="40"/>
      <c r="Z272" s="40"/>
      <c r="AA272" s="40"/>
      <c r="AB272" s="40"/>
      <c r="AC272" s="40"/>
      <c r="AD272" s="40"/>
      <c r="AE272" s="40"/>
    </row>
  </sheetData>
  <sheetProtection sheet="1" autoFilter="0" formatColumns="0" formatRows="0" objects="1" scenarios="1" spinCount="100000" saltValue="/iyAyEpNowRLUejsHHhCWiUjnFHW5KbAPqNmDMv1c4lQOO3TPAl6MJ8s0ZuWaGbdfektlRUsSAq6jaK5oMpKNg==" hashValue="XCFSjlp7dlz4eZYcMdCahc/8GDm4uPNvYqPka/kQh8aLG26e8K2TmYEnTSV1zPIgZyDpH/KNDSiBPu7ncKa9ew==" algorithmName="SHA-512" password="CC35"/>
  <autoFilter ref="C126:K271"/>
  <mergeCells count="12">
    <mergeCell ref="E7:H7"/>
    <mergeCell ref="E9:H9"/>
    <mergeCell ref="E11:H11"/>
    <mergeCell ref="E20:H20"/>
    <mergeCell ref="E29:H29"/>
    <mergeCell ref="E84:H84"/>
    <mergeCell ref="E86:H86"/>
    <mergeCell ref="E88:H88"/>
    <mergeCell ref="E115:H115"/>
    <mergeCell ref="E117:H117"/>
    <mergeCell ref="E119:H119"/>
    <mergeCell ref="L2:V2"/>
  </mergeCells>
  <hyperlinks>
    <hyperlink ref="F131" r:id="rId1" display="https://podminky.urs.cz/item/CS_URS_2021_01/113107223"/>
    <hyperlink ref="F138" r:id="rId2" display="https://podminky.urs.cz/item/CS_URS_2021_01/116951201"/>
    <hyperlink ref="F145" r:id="rId3" display="https://podminky.urs.cz/item/CS_URS_2021_01/121151115"/>
    <hyperlink ref="F152" r:id="rId4" display="https://podminky.urs.cz/item/CS_URS_2021_01/171103201"/>
    <hyperlink ref="F156" r:id="rId5" display="https://podminky.urs.cz/item/CS_URS_2021_01/181252305"/>
    <hyperlink ref="F162" r:id="rId6" display="https://podminky.urs.cz/item/CS_URS_2021_01/181411123"/>
    <hyperlink ref="F168" r:id="rId7" display="https://podminky.urs.cz/item/CS_URS_2021_01/182251101"/>
    <hyperlink ref="F173" r:id="rId8" display="https://podminky.urs.cz/item/CS_URS_2021_01/182351123"/>
    <hyperlink ref="F178" r:id="rId9" display="https://podminky.urs.cz/item/CS_URS_2021_01/184802311"/>
    <hyperlink ref="F183" r:id="rId10" display="https://podminky.urs.cz/item/CS_URS_2021_01/185802133"/>
    <hyperlink ref="F187" r:id="rId11" display="https://podminky.urs.cz/item/CS_URS_2021_01/185803113"/>
    <hyperlink ref="F194" r:id="rId12" display="https://podminky.urs.cz/item/CS_URS_2021_01/564851111"/>
    <hyperlink ref="F200" r:id="rId13" display="https://podminky.urs.cz/item/CS_URS_2021_01/564861111"/>
    <hyperlink ref="F206" r:id="rId14" display="https://podminky.urs.cz/item/CS_URS_2021_01/569831111"/>
    <hyperlink ref="F213" r:id="rId15" display="https://podminky.urs.cz/item/CS_URS_2021_01/573451117"/>
    <hyperlink ref="F220" r:id="rId16" display="https://podminky.urs.cz/item/CS_URS_2021_01/574381112"/>
    <hyperlink ref="F228" r:id="rId17" display="https://podminky.urs.cz/item/CS_URS_2021_01/912211111"/>
    <hyperlink ref="F236" r:id="rId18" display="https://podminky.urs.cz/item/CS_URS_2021_01/916131213"/>
    <hyperlink ref="F244" r:id="rId19" display="https://podminky.urs.cz/item/CS_URS_2021_01/997002511"/>
    <hyperlink ref="F247" r:id="rId20" display="https://podminky.urs.cz/item/CS_URS_2021_01/997002519"/>
    <hyperlink ref="F252" r:id="rId21" display="https://podminky.urs.cz/item/CS_URS_2021_01/997002611"/>
    <hyperlink ref="F255" r:id="rId22" display="https://podminky.urs.cz/item/CS_URS_2021_01/997221873"/>
    <hyperlink ref="F261" r:id="rId23" display="https://podminky.urs.cz/item/CS_URS_2021_01/998225111"/>
    <hyperlink ref="F266" r:id="rId24" display="https://podminky.urs.cz/item/CS_URS_2021_01/220860205R"/>
  </hyperlinks>
  <pageMargins left="0.39375" right="0.39375" top="0.39375" bottom="0.39375" header="0" footer="0"/>
  <pageSetup paperSize="9" orientation="portrait" blackAndWhite="1" fitToHeight="100"/>
  <headerFooter>
    <oddFooter>&amp;CStrana &amp;P z &amp;N</oddFooter>
  </headerFooter>
  <drawing r:id="rId2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103</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485</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979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100</v>
      </c>
      <c r="G13" s="40"/>
      <c r="H13" s="40"/>
      <c r="I13" s="153" t="s">
        <v>18</v>
      </c>
      <c r="J13" s="143" t="s">
        <v>19</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21.84" customHeight="1">
      <c r="A15" s="40"/>
      <c r="B15" s="46"/>
      <c r="C15" s="40"/>
      <c r="D15" s="298" t="s">
        <v>24</v>
      </c>
      <c r="E15" s="40"/>
      <c r="F15" s="299" t="s">
        <v>25</v>
      </c>
      <c r="G15" s="40"/>
      <c r="H15" s="40"/>
      <c r="I15" s="298" t="s">
        <v>26</v>
      </c>
      <c r="J15" s="299" t="s">
        <v>763</v>
      </c>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30</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35</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ROUND((SUM(BE127:BE281)),  2)</f>
        <v>0</v>
      </c>
      <c r="G35" s="40"/>
      <c r="H35" s="40"/>
      <c r="I35" s="167">
        <v>0.20000000000000001</v>
      </c>
      <c r="J35" s="166">
        <f>ROUND(((SUM(BE127:BE281))*I35),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ROUND((SUM(BF127:BF281)),  2)</f>
        <v>0</v>
      </c>
      <c r="G36" s="40"/>
      <c r="H36" s="40"/>
      <c r="I36" s="167">
        <v>0.20000000000000001</v>
      </c>
      <c r="J36" s="166">
        <f>ROUND(((SUM(BF127:BF281))*I36),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ROUND((SUM(BG127:BG281)),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ROUND((SUM(BH127:BH281)),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ROUND((SUM(BI127:BI281)),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2" customFormat="1" ht="14.4" customHeight="1">
      <c r="B49" s="65"/>
      <c r="D49" s="175" t="s">
        <v>53</v>
      </c>
      <c r="E49" s="176"/>
      <c r="F49" s="176"/>
      <c r="G49" s="175" t="s">
        <v>54</v>
      </c>
      <c r="H49" s="176"/>
      <c r="I49" s="176"/>
      <c r="J49" s="176"/>
      <c r="K49" s="176"/>
      <c r="L49" s="65"/>
    </row>
    <row r="50">
      <c r="B50" s="21"/>
      <c r="L50" s="21"/>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s="2" customFormat="1">
      <c r="A60" s="40"/>
      <c r="B60" s="46"/>
      <c r="C60" s="40"/>
      <c r="D60" s="177" t="s">
        <v>55</v>
      </c>
      <c r="E60" s="178"/>
      <c r="F60" s="179" t="s">
        <v>56</v>
      </c>
      <c r="G60" s="177" t="s">
        <v>55</v>
      </c>
      <c r="H60" s="178"/>
      <c r="I60" s="178"/>
      <c r="J60" s="180" t="s">
        <v>56</v>
      </c>
      <c r="K60" s="178"/>
      <c r="L60" s="65"/>
      <c r="S60" s="40"/>
      <c r="T60" s="40"/>
      <c r="U60" s="40"/>
      <c r="V60" s="40"/>
      <c r="W60" s="40"/>
      <c r="X60" s="40"/>
      <c r="Y60" s="40"/>
      <c r="Z60" s="40"/>
      <c r="AA60" s="40"/>
      <c r="AB60" s="40"/>
      <c r="AC60" s="40"/>
      <c r="AD60" s="40"/>
      <c r="AE60" s="40"/>
    </row>
    <row r="61">
      <c r="B61" s="21"/>
      <c r="L61" s="21"/>
    </row>
    <row r="62">
      <c r="B62" s="21"/>
      <c r="L62" s="21"/>
    </row>
    <row r="63">
      <c r="B63" s="21"/>
      <c r="L63" s="21"/>
    </row>
    <row r="64" s="2" customFormat="1">
      <c r="A64" s="40"/>
      <c r="B64" s="46"/>
      <c r="C64" s="40"/>
      <c r="D64" s="175" t="s">
        <v>57</v>
      </c>
      <c r="E64" s="181"/>
      <c r="F64" s="181"/>
      <c r="G64" s="175" t="s">
        <v>58</v>
      </c>
      <c r="H64" s="181"/>
      <c r="I64" s="181"/>
      <c r="J64" s="181"/>
      <c r="K64" s="181"/>
      <c r="L64" s="65"/>
      <c r="S64" s="40"/>
      <c r="T64" s="40"/>
      <c r="U64" s="40"/>
      <c r="V64" s="40"/>
      <c r="W64" s="40"/>
      <c r="X64" s="40"/>
      <c r="Y64" s="40"/>
      <c r="Z64" s="40"/>
      <c r="AA64" s="40"/>
      <c r="AB64" s="40"/>
      <c r="AC64" s="40"/>
      <c r="AD64" s="40"/>
      <c r="AE64" s="40"/>
    </row>
    <row r="65">
      <c r="B65" s="21"/>
      <c r="L65" s="21"/>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s="2" customFormat="1">
      <c r="A75" s="40"/>
      <c r="B75" s="46"/>
      <c r="C75" s="40"/>
      <c r="D75" s="177" t="s">
        <v>55</v>
      </c>
      <c r="E75" s="178"/>
      <c r="F75" s="179" t="s">
        <v>56</v>
      </c>
      <c r="G75" s="177" t="s">
        <v>55</v>
      </c>
      <c r="H75" s="178"/>
      <c r="I75" s="178"/>
      <c r="J75" s="180" t="s">
        <v>56</v>
      </c>
      <c r="K75" s="178"/>
      <c r="L75" s="65"/>
      <c r="S75" s="40"/>
      <c r="T75" s="40"/>
      <c r="U75" s="40"/>
      <c r="V75" s="40"/>
      <c r="W75" s="40"/>
      <c r="X75" s="40"/>
      <c r="Y75" s="40"/>
      <c r="Z75" s="40"/>
      <c r="AA75" s="40"/>
      <c r="AB75" s="40"/>
      <c r="AC75" s="40"/>
      <c r="AD75" s="40"/>
      <c r="AE75" s="40"/>
    </row>
    <row r="76" s="2" customFormat="1" ht="14.4" customHeight="1">
      <c r="A76" s="40"/>
      <c r="B76" s="182"/>
      <c r="C76" s="183"/>
      <c r="D76" s="183"/>
      <c r="E76" s="183"/>
      <c r="F76" s="183"/>
      <c r="G76" s="183"/>
      <c r="H76" s="183"/>
      <c r="I76" s="183"/>
      <c r="J76" s="183"/>
      <c r="K76" s="183"/>
      <c r="L76" s="65"/>
      <c r="S76" s="40"/>
      <c r="T76" s="40"/>
      <c r="U76" s="40"/>
      <c r="V76" s="40"/>
      <c r="W76" s="40"/>
      <c r="X76" s="40"/>
      <c r="Y76" s="40"/>
      <c r="Z76" s="40"/>
      <c r="AA76" s="40"/>
      <c r="AB76" s="40"/>
      <c r="AC76" s="40"/>
      <c r="AD76" s="40"/>
      <c r="AE76" s="40"/>
    </row>
    <row r="80" s="2" customFormat="1" ht="6.96" customHeight="1">
      <c r="A80" s="40"/>
      <c r="B80" s="184"/>
      <c r="C80" s="185"/>
      <c r="D80" s="185"/>
      <c r="E80" s="185"/>
      <c r="F80" s="185"/>
      <c r="G80" s="185"/>
      <c r="H80" s="185"/>
      <c r="I80" s="185"/>
      <c r="J80" s="185"/>
      <c r="K80" s="185"/>
      <c r="L80" s="65"/>
      <c r="S80" s="40"/>
      <c r="T80" s="40"/>
      <c r="U80" s="40"/>
      <c r="V80" s="40"/>
      <c r="W80" s="40"/>
      <c r="X80" s="40"/>
      <c r="Y80" s="40"/>
      <c r="Z80" s="40"/>
      <c r="AA80" s="40"/>
      <c r="AB80" s="40"/>
      <c r="AC80" s="40"/>
      <c r="AD80" s="40"/>
      <c r="AE80" s="40"/>
    </row>
    <row r="81" s="2" customFormat="1" ht="24.96" customHeight="1">
      <c r="A81" s="40"/>
      <c r="B81" s="41"/>
      <c r="C81" s="24" t="s">
        <v>191</v>
      </c>
      <c r="D81" s="42"/>
      <c r="E81" s="42"/>
      <c r="F81" s="42"/>
      <c r="G81" s="42"/>
      <c r="H81" s="42"/>
      <c r="I81" s="42"/>
      <c r="J81" s="42"/>
      <c r="K81" s="42"/>
      <c r="L81" s="65"/>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65"/>
      <c r="S82" s="40"/>
      <c r="T82" s="40"/>
      <c r="U82" s="40"/>
      <c r="V82" s="40"/>
      <c r="W82" s="40"/>
      <c r="X82" s="40"/>
      <c r="Y82" s="40"/>
      <c r="Z82" s="40"/>
      <c r="AA82" s="40"/>
      <c r="AB82" s="40"/>
      <c r="AC82" s="40"/>
      <c r="AD82" s="40"/>
      <c r="AE82" s="40"/>
    </row>
    <row r="83" s="2" customFormat="1" ht="12" customHeight="1">
      <c r="A83" s="40"/>
      <c r="B83" s="41"/>
      <c r="C83" s="33" t="s">
        <v>15</v>
      </c>
      <c r="D83" s="42"/>
      <c r="E83" s="42"/>
      <c r="F83" s="42"/>
      <c r="G83" s="42"/>
      <c r="H83" s="42"/>
      <c r="I83" s="42"/>
      <c r="J83" s="42"/>
      <c r="K83" s="42"/>
      <c r="L83" s="65"/>
      <c r="S83" s="40"/>
      <c r="T83" s="40"/>
      <c r="U83" s="40"/>
      <c r="V83" s="40"/>
      <c r="W83" s="40"/>
      <c r="X83" s="40"/>
      <c r="Y83" s="40"/>
      <c r="Z83" s="40"/>
      <c r="AA83" s="40"/>
      <c r="AB83" s="40"/>
      <c r="AC83" s="40"/>
      <c r="AD83" s="40"/>
      <c r="AE83" s="40"/>
    </row>
    <row r="84" s="2" customFormat="1" ht="26.25" customHeight="1">
      <c r="A84" s="40"/>
      <c r="B84" s="41"/>
      <c r="C84" s="42"/>
      <c r="D84" s="42"/>
      <c r="E84" s="186" t="str">
        <f>E7</f>
        <v>Ochranná hráz na Odře a Orlovské Stružce, Bohumín-Pudlov, stavba č. 5047_2021_soutez</v>
      </c>
      <c r="F84" s="33"/>
      <c r="G84" s="33"/>
      <c r="H84" s="33"/>
      <c r="I84" s="42"/>
      <c r="J84" s="42"/>
      <c r="K84" s="42"/>
      <c r="L84" s="65"/>
      <c r="S84" s="40"/>
      <c r="T84" s="40"/>
      <c r="U84" s="40"/>
      <c r="V84" s="40"/>
      <c r="W84" s="40"/>
      <c r="X84" s="40"/>
      <c r="Y84" s="40"/>
      <c r="Z84" s="40"/>
      <c r="AA84" s="40"/>
      <c r="AB84" s="40"/>
      <c r="AC84" s="40"/>
      <c r="AD84" s="40"/>
      <c r="AE84" s="40"/>
    </row>
    <row r="85" s="1" customFormat="1" ht="12" customHeight="1">
      <c r="B85" s="22"/>
      <c r="C85" s="33" t="s">
        <v>189</v>
      </c>
      <c r="D85" s="23"/>
      <c r="E85" s="23"/>
      <c r="F85" s="23"/>
      <c r="G85" s="23"/>
      <c r="H85" s="23"/>
      <c r="I85" s="23"/>
      <c r="J85" s="23"/>
      <c r="K85" s="23"/>
      <c r="L85" s="21"/>
    </row>
    <row r="86" s="2" customFormat="1" ht="16.5" customHeight="1">
      <c r="A86" s="40"/>
      <c r="B86" s="41"/>
      <c r="C86" s="42"/>
      <c r="D86" s="42"/>
      <c r="E86" s="186" t="s">
        <v>485</v>
      </c>
      <c r="F86" s="42"/>
      <c r="G86" s="42"/>
      <c r="H86" s="42"/>
      <c r="I86" s="42"/>
      <c r="J86" s="42"/>
      <c r="K86" s="42"/>
      <c r="L86" s="65"/>
      <c r="S86" s="40"/>
      <c r="T86" s="40"/>
      <c r="U86" s="40"/>
      <c r="V86" s="40"/>
      <c r="W86" s="40"/>
      <c r="X86" s="40"/>
      <c r="Y86" s="40"/>
      <c r="Z86" s="40"/>
      <c r="AA86" s="40"/>
      <c r="AB86" s="40"/>
      <c r="AC86" s="40"/>
      <c r="AD86" s="40"/>
      <c r="AE86" s="40"/>
    </row>
    <row r="87" s="2" customFormat="1" ht="12" customHeight="1">
      <c r="A87" s="40"/>
      <c r="B87" s="41"/>
      <c r="C87" s="33" t="s">
        <v>486</v>
      </c>
      <c r="D87" s="42"/>
      <c r="E87" s="42"/>
      <c r="F87" s="42"/>
      <c r="G87" s="42"/>
      <c r="H87" s="42"/>
      <c r="I87" s="42"/>
      <c r="J87" s="42"/>
      <c r="K87" s="42"/>
      <c r="L87" s="65"/>
      <c r="S87" s="40"/>
      <c r="T87" s="40"/>
      <c r="U87" s="40"/>
      <c r="V87" s="40"/>
      <c r="W87" s="40"/>
      <c r="X87" s="40"/>
      <c r="Y87" s="40"/>
      <c r="Z87" s="40"/>
      <c r="AA87" s="40"/>
      <c r="AB87" s="40"/>
      <c r="AC87" s="40"/>
      <c r="AD87" s="40"/>
      <c r="AE87" s="40"/>
    </row>
    <row r="88" s="2" customFormat="1" ht="16.5" customHeight="1">
      <c r="A88" s="40"/>
      <c r="B88" s="41"/>
      <c r="C88" s="42"/>
      <c r="D88" s="42"/>
      <c r="E88" s="78" t="str">
        <f>E11</f>
        <v>SO-01.03 - Křížení s místní komunikací - cyklostezka</v>
      </c>
      <c r="F88" s="42"/>
      <c r="G88" s="42"/>
      <c r="H88" s="42"/>
      <c r="I88" s="42"/>
      <c r="J88" s="42"/>
      <c r="K88" s="42"/>
      <c r="L88" s="65"/>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20</v>
      </c>
      <c r="D90" s="42"/>
      <c r="E90" s="42"/>
      <c r="F90" s="28" t="str">
        <f>F14</f>
        <v>Bohumín</v>
      </c>
      <c r="G90" s="42"/>
      <c r="H90" s="42"/>
      <c r="I90" s="33" t="s">
        <v>22</v>
      </c>
      <c r="J90" s="81" t="str">
        <f>IF(J14="","",J14)</f>
        <v>30. 11. 2020</v>
      </c>
      <c r="K90" s="42"/>
      <c r="L90" s="65"/>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65"/>
      <c r="S91" s="40"/>
      <c r="T91" s="40"/>
      <c r="U91" s="40"/>
      <c r="V91" s="40"/>
      <c r="W91" s="40"/>
      <c r="X91" s="40"/>
      <c r="Y91" s="40"/>
      <c r="Z91" s="40"/>
      <c r="AA91" s="40"/>
      <c r="AB91" s="40"/>
      <c r="AC91" s="40"/>
      <c r="AD91" s="40"/>
      <c r="AE91" s="40"/>
    </row>
    <row r="92" s="2" customFormat="1" ht="25.65" customHeight="1">
      <c r="A92" s="40"/>
      <c r="B92" s="41"/>
      <c r="C92" s="33" t="s">
        <v>28</v>
      </c>
      <c r="D92" s="42"/>
      <c r="E92" s="42"/>
      <c r="F92" s="28" t="str">
        <f>E17</f>
        <v>Povodí Odry, s.p.</v>
      </c>
      <c r="G92" s="42"/>
      <c r="H92" s="42"/>
      <c r="I92" s="33" t="s">
        <v>34</v>
      </c>
      <c r="J92" s="38" t="str">
        <f>E23</f>
        <v>Dopravoprojekt Brno a.s.</v>
      </c>
      <c r="K92" s="42"/>
      <c r="L92" s="65"/>
      <c r="S92" s="40"/>
      <c r="T92" s="40"/>
      <c r="U92" s="40"/>
      <c r="V92" s="40"/>
      <c r="W92" s="40"/>
      <c r="X92" s="40"/>
      <c r="Y92" s="40"/>
      <c r="Z92" s="40"/>
      <c r="AA92" s="40"/>
      <c r="AB92" s="40"/>
      <c r="AC92" s="40"/>
      <c r="AD92" s="40"/>
      <c r="AE92" s="40"/>
    </row>
    <row r="93" s="2" customFormat="1" ht="15.15" customHeight="1">
      <c r="A93" s="40"/>
      <c r="B93" s="41"/>
      <c r="C93" s="33" t="s">
        <v>32</v>
      </c>
      <c r="D93" s="42"/>
      <c r="E93" s="42"/>
      <c r="F93" s="28" t="str">
        <f>IF(E20="","",E20)</f>
        <v>Vyplň údaj</v>
      </c>
      <c r="G93" s="42"/>
      <c r="H93" s="42"/>
      <c r="I93" s="33" t="s">
        <v>37</v>
      </c>
      <c r="J93" s="38" t="str">
        <f>E26</f>
        <v xml:space="preserve"> </v>
      </c>
      <c r="K93" s="42"/>
      <c r="L93" s="65"/>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9.28" customHeight="1">
      <c r="A95" s="40"/>
      <c r="B95" s="41"/>
      <c r="C95" s="187" t="s">
        <v>192</v>
      </c>
      <c r="D95" s="188"/>
      <c r="E95" s="188"/>
      <c r="F95" s="188"/>
      <c r="G95" s="188"/>
      <c r="H95" s="188"/>
      <c r="I95" s="188"/>
      <c r="J95" s="189" t="s">
        <v>193</v>
      </c>
      <c r="K95" s="188"/>
      <c r="L95" s="65"/>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65"/>
      <c r="S96" s="40"/>
      <c r="T96" s="40"/>
      <c r="U96" s="40"/>
      <c r="V96" s="40"/>
      <c r="W96" s="40"/>
      <c r="X96" s="40"/>
      <c r="Y96" s="40"/>
      <c r="Z96" s="40"/>
      <c r="AA96" s="40"/>
      <c r="AB96" s="40"/>
      <c r="AC96" s="40"/>
      <c r="AD96" s="40"/>
      <c r="AE96" s="40"/>
    </row>
    <row r="97" s="2" customFormat="1" ht="22.8" customHeight="1">
      <c r="A97" s="40"/>
      <c r="B97" s="41"/>
      <c r="C97" s="190" t="s">
        <v>194</v>
      </c>
      <c r="D97" s="42"/>
      <c r="E97" s="42"/>
      <c r="F97" s="42"/>
      <c r="G97" s="42"/>
      <c r="H97" s="42"/>
      <c r="I97" s="42"/>
      <c r="J97" s="112">
        <f>J127</f>
        <v>0</v>
      </c>
      <c r="K97" s="42"/>
      <c r="L97" s="65"/>
      <c r="S97" s="40"/>
      <c r="T97" s="40"/>
      <c r="U97" s="40"/>
      <c r="V97" s="40"/>
      <c r="W97" s="40"/>
      <c r="X97" s="40"/>
      <c r="Y97" s="40"/>
      <c r="Z97" s="40"/>
      <c r="AA97" s="40"/>
      <c r="AB97" s="40"/>
      <c r="AC97" s="40"/>
      <c r="AD97" s="40"/>
      <c r="AE97" s="40"/>
      <c r="AU97" s="18" t="s">
        <v>195</v>
      </c>
    </row>
    <row r="98" s="9" customFormat="1" ht="24.96" customHeight="1">
      <c r="A98" s="9"/>
      <c r="B98" s="191"/>
      <c r="C98" s="192"/>
      <c r="D98" s="193" t="s">
        <v>492</v>
      </c>
      <c r="E98" s="194"/>
      <c r="F98" s="194"/>
      <c r="G98" s="194"/>
      <c r="H98" s="194"/>
      <c r="I98" s="194"/>
      <c r="J98" s="195">
        <f>J128</f>
        <v>0</v>
      </c>
      <c r="K98" s="192"/>
      <c r="L98" s="196"/>
      <c r="S98" s="9"/>
      <c r="T98" s="9"/>
      <c r="U98" s="9"/>
      <c r="V98" s="9"/>
      <c r="W98" s="9"/>
      <c r="X98" s="9"/>
      <c r="Y98" s="9"/>
      <c r="Z98" s="9"/>
      <c r="AA98" s="9"/>
      <c r="AB98" s="9"/>
      <c r="AC98" s="9"/>
      <c r="AD98" s="9"/>
      <c r="AE98" s="9"/>
    </row>
    <row r="99" s="10" customFormat="1" ht="19.92" customHeight="1">
      <c r="A99" s="10"/>
      <c r="B99" s="197"/>
      <c r="C99" s="135"/>
      <c r="D99" s="198" t="s">
        <v>493</v>
      </c>
      <c r="E99" s="199"/>
      <c r="F99" s="199"/>
      <c r="G99" s="199"/>
      <c r="H99" s="199"/>
      <c r="I99" s="199"/>
      <c r="J99" s="200">
        <f>J129</f>
        <v>0</v>
      </c>
      <c r="K99" s="135"/>
      <c r="L99" s="201"/>
      <c r="S99" s="10"/>
      <c r="T99" s="10"/>
      <c r="U99" s="10"/>
      <c r="V99" s="10"/>
      <c r="W99" s="10"/>
      <c r="X99" s="10"/>
      <c r="Y99" s="10"/>
      <c r="Z99" s="10"/>
      <c r="AA99" s="10"/>
      <c r="AB99" s="10"/>
      <c r="AC99" s="10"/>
      <c r="AD99" s="10"/>
      <c r="AE99" s="10"/>
    </row>
    <row r="100" s="10" customFormat="1" ht="19.92" customHeight="1">
      <c r="A100" s="10"/>
      <c r="B100" s="197"/>
      <c r="C100" s="135"/>
      <c r="D100" s="198" t="s">
        <v>764</v>
      </c>
      <c r="E100" s="199"/>
      <c r="F100" s="199"/>
      <c r="G100" s="199"/>
      <c r="H100" s="199"/>
      <c r="I100" s="199"/>
      <c r="J100" s="200">
        <f>J198</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498</v>
      </c>
      <c r="E101" s="199"/>
      <c r="F101" s="199"/>
      <c r="G101" s="199"/>
      <c r="H101" s="199"/>
      <c r="I101" s="199"/>
      <c r="J101" s="200">
        <f>J233</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765</v>
      </c>
      <c r="E102" s="199"/>
      <c r="F102" s="199"/>
      <c r="G102" s="199"/>
      <c r="H102" s="199"/>
      <c r="I102" s="199"/>
      <c r="J102" s="200">
        <f>J249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499</v>
      </c>
      <c r="E103" s="199"/>
      <c r="F103" s="199"/>
      <c r="G103" s="199"/>
      <c r="H103" s="199"/>
      <c r="I103" s="199"/>
      <c r="J103" s="200">
        <f>J269</f>
        <v>0</v>
      </c>
      <c r="K103" s="135"/>
      <c r="L103" s="201"/>
      <c r="S103" s="10"/>
      <c r="T103" s="10"/>
      <c r="U103" s="10"/>
      <c r="V103" s="10"/>
      <c r="W103" s="10"/>
      <c r="X103" s="10"/>
      <c r="Y103" s="10"/>
      <c r="Z103" s="10"/>
      <c r="AA103" s="10"/>
      <c r="AB103" s="10"/>
      <c r="AC103" s="10"/>
      <c r="AD103" s="10"/>
      <c r="AE103" s="10"/>
    </row>
    <row r="104" s="9" customFormat="1" ht="24.96" customHeight="1">
      <c r="A104" s="9"/>
      <c r="B104" s="191"/>
      <c r="C104" s="192"/>
      <c r="D104" s="193" t="s">
        <v>766</v>
      </c>
      <c r="E104" s="194"/>
      <c r="F104" s="194"/>
      <c r="G104" s="194"/>
      <c r="H104" s="194"/>
      <c r="I104" s="194"/>
      <c r="J104" s="195">
        <f>J273</f>
        <v>0</v>
      </c>
      <c r="K104" s="192"/>
      <c r="L104" s="196"/>
      <c r="S104" s="9"/>
      <c r="T104" s="9"/>
      <c r="U104" s="9"/>
      <c r="V104" s="9"/>
      <c r="W104" s="9"/>
      <c r="X104" s="9"/>
      <c r="Y104" s="9"/>
      <c r="Z104" s="9"/>
      <c r="AA104" s="9"/>
      <c r="AB104" s="9"/>
      <c r="AC104" s="9"/>
      <c r="AD104" s="9"/>
      <c r="AE104" s="9"/>
    </row>
    <row r="105" s="10" customFormat="1" ht="19.92" customHeight="1">
      <c r="A105" s="10"/>
      <c r="B105" s="197"/>
      <c r="C105" s="135"/>
      <c r="D105" s="198" t="s">
        <v>767</v>
      </c>
      <c r="E105" s="199"/>
      <c r="F105" s="199"/>
      <c r="G105" s="199"/>
      <c r="H105" s="199"/>
      <c r="I105" s="199"/>
      <c r="J105" s="200">
        <f>J274</f>
        <v>0</v>
      </c>
      <c r="K105" s="135"/>
      <c r="L105" s="201"/>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205</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26.25" customHeight="1">
      <c r="A115" s="40"/>
      <c r="B115" s="41"/>
      <c r="C115" s="42"/>
      <c r="D115" s="42"/>
      <c r="E115" s="186" t="str">
        <f>E7</f>
        <v>Ochranná hráz na Odře a Orlovské Stružce, Bohumín-Pudlov, stavba č. 5047_2021_soutez</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189</v>
      </c>
      <c r="D116" s="23"/>
      <c r="E116" s="23"/>
      <c r="F116" s="23"/>
      <c r="G116" s="23"/>
      <c r="H116" s="23"/>
      <c r="I116" s="23"/>
      <c r="J116" s="23"/>
      <c r="K116" s="23"/>
      <c r="L116" s="21"/>
    </row>
    <row r="117" s="2" customFormat="1" ht="16.5" customHeight="1">
      <c r="A117" s="40"/>
      <c r="B117" s="41"/>
      <c r="C117" s="42"/>
      <c r="D117" s="42"/>
      <c r="E117" s="186" t="s">
        <v>485</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486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SO-01.03 - Křížení s místní komunikací - cyklostezka</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20</v>
      </c>
      <c r="D121" s="42"/>
      <c r="E121" s="42"/>
      <c r="F121" s="28" t="str">
        <f>F14</f>
        <v>Bohumín</v>
      </c>
      <c r="G121" s="42"/>
      <c r="H121" s="42"/>
      <c r="I121" s="33" t="s">
        <v>22</v>
      </c>
      <c r="J121" s="81" t="str">
        <f>IF(J14="","",J14)</f>
        <v>30. 11. 2020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28</v>
      </c>
      <c r="D123" s="42"/>
      <c r="E123" s="42"/>
      <c r="F123" s="28" t="str">
        <f>E17</f>
        <v>Povodí Odry, s.p.</v>
      </c>
      <c r="G123" s="42"/>
      <c r="H123" s="42"/>
      <c r="I123" s="33" t="s">
        <v>34</v>
      </c>
      <c r="J123" s="38" t="str">
        <f>E23</f>
        <v>Dopravoprojekt Brno a.s.</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32</v>
      </c>
      <c r="D124" s="42"/>
      <c r="E124" s="42"/>
      <c r="F124" s="28" t="str">
        <f>IF(E20="","",E20)</f>
        <v>Vyplň údaj</v>
      </c>
      <c r="G124" s="42"/>
      <c r="H124" s="42"/>
      <c r="I124" s="33" t="s">
        <v>37</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206</v>
      </c>
      <c r="D126" s="205" t="s">
        <v>65</v>
      </c>
      <c r="E126" s="205" t="s">
        <v>61</v>
      </c>
      <c r="F126" s="205" t="s">
        <v>62</v>
      </c>
      <c r="G126" s="205" t="s">
        <v>207</v>
      </c>
      <c r="H126" s="205" t="s">
        <v>208</v>
      </c>
      <c r="I126" s="205" t="s">
        <v>209</v>
      </c>
      <c r="J126" s="205" t="s">
        <v>193</v>
      </c>
      <c r="K126" s="206" t="s">
        <v>210</v>
      </c>
      <c r="L126" s="207"/>
      <c r="M126" s="102" t="s">
        <v>1</v>
      </c>
      <c r="N126" s="103" t="s">
        <v>44</v>
      </c>
      <c r="O126" s="103" t="s">
        <v>211</v>
      </c>
      <c r="P126" s="103" t="s">
        <v>212</v>
      </c>
      <c r="Q126" s="103" t="s">
        <v>213</v>
      </c>
      <c r="R126" s="103" t="s">
        <v>214</v>
      </c>
      <c r="S126" s="103" t="s">
        <v>215</v>
      </c>
      <c r="T126" s="104" t="s">
        <v>216</v>
      </c>
      <c r="U126" s="202"/>
      <c r="V126" s="202"/>
      <c r="W126" s="202"/>
      <c r="X126" s="202"/>
      <c r="Y126" s="202"/>
      <c r="Z126" s="202"/>
      <c r="AA126" s="202"/>
      <c r="AB126" s="202"/>
      <c r="AC126" s="202"/>
      <c r="AD126" s="202"/>
      <c r="AE126" s="202"/>
    </row>
    <row r="127" s="2" customFormat="1" ht="22.8" customHeight="1">
      <c r="A127" s="40"/>
      <c r="B127" s="41"/>
      <c r="C127" s="109" t="s">
        <v>217</v>
      </c>
      <c r="D127" s="42"/>
      <c r="E127" s="42"/>
      <c r="F127" s="42"/>
      <c r="G127" s="42"/>
      <c r="H127" s="42"/>
      <c r="I127" s="42"/>
      <c r="J127" s="208">
        <f>BK127</f>
        <v>0</v>
      </c>
      <c r="K127" s="42"/>
      <c r="L127" s="46"/>
      <c r="M127" s="105"/>
      <c r="N127" s="209"/>
      <c r="O127" s="106"/>
      <c r="P127" s="210">
        <f>P128+P273</f>
        <v>0</v>
      </c>
      <c r="Q127" s="106"/>
      <c r="R127" s="210">
        <f>R128+R273</f>
        <v>374.50310500000001</v>
      </c>
      <c r="S127" s="106"/>
      <c r="T127" s="211">
        <f>T128+T273</f>
        <v>231.66</v>
      </c>
      <c r="U127" s="40"/>
      <c r="V127" s="40"/>
      <c r="W127" s="40"/>
      <c r="X127" s="40"/>
      <c r="Y127" s="40"/>
      <c r="Z127" s="40"/>
      <c r="AA127" s="40"/>
      <c r="AB127" s="40"/>
      <c r="AC127" s="40"/>
      <c r="AD127" s="40"/>
      <c r="AE127" s="40"/>
      <c r="AT127" s="18" t="s">
        <v>79</v>
      </c>
      <c r="AU127" s="18" t="s">
        <v>195</v>
      </c>
      <c r="BK127" s="212">
        <f>BK128+BK273</f>
        <v>0</v>
      </c>
    </row>
    <row r="128" s="12" customFormat="1" ht="25.92" customHeight="1">
      <c r="A128" s="12"/>
      <c r="B128" s="213"/>
      <c r="C128" s="214"/>
      <c r="D128" s="215" t="s">
        <v>79</v>
      </c>
      <c r="E128" s="216" t="s">
        <v>502</v>
      </c>
      <c r="F128" s="216" t="s">
        <v>503</v>
      </c>
      <c r="G128" s="214"/>
      <c r="H128" s="214"/>
      <c r="I128" s="217"/>
      <c r="J128" s="218">
        <f>BK128</f>
        <v>0</v>
      </c>
      <c r="K128" s="214"/>
      <c r="L128" s="219"/>
      <c r="M128" s="220"/>
      <c r="N128" s="221"/>
      <c r="O128" s="221"/>
      <c r="P128" s="222">
        <f>P129+P198+P233+P249+P269</f>
        <v>0</v>
      </c>
      <c r="Q128" s="221"/>
      <c r="R128" s="222">
        <f>R129+R198+R233+R249+R269</f>
        <v>371.38270499999999</v>
      </c>
      <c r="S128" s="221"/>
      <c r="T128" s="223">
        <f>T129+T198+T233+T249+T269</f>
        <v>231.66</v>
      </c>
      <c r="U128" s="12"/>
      <c r="V128" s="12"/>
      <c r="W128" s="12"/>
      <c r="X128" s="12"/>
      <c r="Y128" s="12"/>
      <c r="Z128" s="12"/>
      <c r="AA128" s="12"/>
      <c r="AB128" s="12"/>
      <c r="AC128" s="12"/>
      <c r="AD128" s="12"/>
      <c r="AE128" s="12"/>
      <c r="AR128" s="224" t="s">
        <v>88</v>
      </c>
      <c r="AT128" s="225" t="s">
        <v>79</v>
      </c>
      <c r="AU128" s="225" t="s">
        <v>80</v>
      </c>
      <c r="AY128" s="224" t="s">
        <v>221</v>
      </c>
      <c r="BK128" s="226">
        <f>BK129+BK198+BK233+BK249+BK269</f>
        <v>0</v>
      </c>
    </row>
    <row r="129" s="12" customFormat="1" ht="22.8" customHeight="1">
      <c r="A129" s="12"/>
      <c r="B129" s="213"/>
      <c r="C129" s="214"/>
      <c r="D129" s="215" t="s">
        <v>79</v>
      </c>
      <c r="E129" s="227" t="s">
        <v>88</v>
      </c>
      <c r="F129" s="227" t="s">
        <v>504</v>
      </c>
      <c r="G129" s="214"/>
      <c r="H129" s="214"/>
      <c r="I129" s="217"/>
      <c r="J129" s="228">
        <f>BK129</f>
        <v>0</v>
      </c>
      <c r="K129" s="214"/>
      <c r="L129" s="219"/>
      <c r="M129" s="220"/>
      <c r="N129" s="221"/>
      <c r="O129" s="221"/>
      <c r="P129" s="222">
        <f>SUM(P130:P197)</f>
        <v>0</v>
      </c>
      <c r="Q129" s="221"/>
      <c r="R129" s="222">
        <f>SUM(R130:R197)</f>
        <v>4.0546850000000001</v>
      </c>
      <c r="S129" s="221"/>
      <c r="T129" s="223">
        <f>SUM(T130:T197)</f>
        <v>231.66</v>
      </c>
      <c r="U129" s="12"/>
      <c r="V129" s="12"/>
      <c r="W129" s="12"/>
      <c r="X129" s="12"/>
      <c r="Y129" s="12"/>
      <c r="Z129" s="12"/>
      <c r="AA129" s="12"/>
      <c r="AB129" s="12"/>
      <c r="AC129" s="12"/>
      <c r="AD129" s="12"/>
      <c r="AE129" s="12"/>
      <c r="AR129" s="224" t="s">
        <v>88</v>
      </c>
      <c r="AT129" s="225" t="s">
        <v>79</v>
      </c>
      <c r="AU129" s="225" t="s">
        <v>88</v>
      </c>
      <c r="AY129" s="224" t="s">
        <v>221</v>
      </c>
      <c r="BK129" s="226">
        <f>SUM(BK130:BK197)</f>
        <v>0</v>
      </c>
    </row>
    <row r="130" s="2" customFormat="1" ht="66.75" customHeight="1">
      <c r="A130" s="40"/>
      <c r="B130" s="41"/>
      <c r="C130" s="229" t="s">
        <v>88</v>
      </c>
      <c r="D130" s="229" t="s">
        <v>225</v>
      </c>
      <c r="E130" s="230" t="s">
        <v>768</v>
      </c>
      <c r="F130" s="231" t="s">
        <v>769</v>
      </c>
      <c r="G130" s="232" t="s">
        <v>507</v>
      </c>
      <c r="H130" s="233">
        <v>351</v>
      </c>
      <c r="I130" s="234"/>
      <c r="J130" s="235">
        <f>ROUND(I130*H130,2)</f>
        <v>0</v>
      </c>
      <c r="K130" s="231" t="s">
        <v>229</v>
      </c>
      <c r="L130" s="46"/>
      <c r="M130" s="236" t="s">
        <v>1</v>
      </c>
      <c r="N130" s="237" t="s">
        <v>45</v>
      </c>
      <c r="O130" s="93"/>
      <c r="P130" s="238">
        <f>O130*H130</f>
        <v>0</v>
      </c>
      <c r="Q130" s="238">
        <v>0</v>
      </c>
      <c r="R130" s="238">
        <f>Q130*H130</f>
        <v>0</v>
      </c>
      <c r="S130" s="238">
        <v>0.44</v>
      </c>
      <c r="T130" s="239">
        <f>S130*H130</f>
        <v>154.44</v>
      </c>
      <c r="U130" s="40"/>
      <c r="V130" s="40"/>
      <c r="W130" s="40"/>
      <c r="X130" s="40"/>
      <c r="Y130" s="40"/>
      <c r="Z130" s="40"/>
      <c r="AA130" s="40"/>
      <c r="AB130" s="40"/>
      <c r="AC130" s="40"/>
      <c r="AD130" s="40"/>
      <c r="AE130" s="40"/>
      <c r="AR130" s="240" t="s">
        <v>224</v>
      </c>
      <c r="AT130" s="240" t="s">
        <v>225</v>
      </c>
      <c r="AU130" s="240" t="s">
        <v>19</v>
      </c>
      <c r="AY130" s="18" t="s">
        <v>221</v>
      </c>
      <c r="BE130" s="241">
        <f>IF(N130="základní",J130,0)</f>
        <v>0</v>
      </c>
      <c r="BF130" s="241">
        <f>IF(N130="snížená",J130,0)</f>
        <v>0</v>
      </c>
      <c r="BG130" s="241">
        <f>IF(N130="zákl. přenesená",J130,0)</f>
        <v>0</v>
      </c>
      <c r="BH130" s="241">
        <f>IF(N130="sníž. přenesená",J130,0)</f>
        <v>0</v>
      </c>
      <c r="BI130" s="241">
        <f>IF(N130="nulová",J130,0)</f>
        <v>0</v>
      </c>
      <c r="BJ130" s="18" t="s">
        <v>88</v>
      </c>
      <c r="BK130" s="241">
        <f>ROUND(I130*H130,2)</f>
        <v>0</v>
      </c>
      <c r="BL130" s="18" t="s">
        <v>224</v>
      </c>
      <c r="BM130" s="240" t="s">
        <v>980</v>
      </c>
    </row>
    <row r="131" s="2" customFormat="1">
      <c r="A131" s="40"/>
      <c r="B131" s="41"/>
      <c r="C131" s="42"/>
      <c r="D131" s="242" t="s">
        <v>232</v>
      </c>
      <c r="E131" s="42"/>
      <c r="F131" s="243" t="s">
        <v>771</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232</v>
      </c>
      <c r="AU131" s="18" t="s">
        <v>19</v>
      </c>
    </row>
    <row r="132" s="2" customFormat="1">
      <c r="A132" s="40"/>
      <c r="B132" s="41"/>
      <c r="C132" s="42"/>
      <c r="D132" s="247" t="s">
        <v>312</v>
      </c>
      <c r="E132" s="42"/>
      <c r="F132" s="248" t="s">
        <v>772</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312</v>
      </c>
      <c r="AU132" s="18" t="s">
        <v>19</v>
      </c>
    </row>
    <row r="133" s="2" customFormat="1">
      <c r="A133" s="40"/>
      <c r="B133" s="41"/>
      <c r="C133" s="42"/>
      <c r="D133" s="247" t="s">
        <v>234</v>
      </c>
      <c r="E133" s="42"/>
      <c r="F133" s="248" t="s">
        <v>773</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234</v>
      </c>
      <c r="AU133" s="18" t="s">
        <v>19</v>
      </c>
    </row>
    <row r="134" s="14" customFormat="1">
      <c r="A134" s="14"/>
      <c r="B134" s="260"/>
      <c r="C134" s="261"/>
      <c r="D134" s="247" t="s">
        <v>236</v>
      </c>
      <c r="E134" s="262" t="s">
        <v>1</v>
      </c>
      <c r="F134" s="263" t="s">
        <v>774</v>
      </c>
      <c r="G134" s="261"/>
      <c r="H134" s="262" t="s">
        <v>1</v>
      </c>
      <c r="I134" s="264"/>
      <c r="J134" s="261"/>
      <c r="K134" s="261"/>
      <c r="L134" s="265"/>
      <c r="M134" s="266"/>
      <c r="N134" s="267"/>
      <c r="O134" s="267"/>
      <c r="P134" s="267"/>
      <c r="Q134" s="267"/>
      <c r="R134" s="267"/>
      <c r="S134" s="267"/>
      <c r="T134" s="268"/>
      <c r="U134" s="14"/>
      <c r="V134" s="14"/>
      <c r="W134" s="14"/>
      <c r="X134" s="14"/>
      <c r="Y134" s="14"/>
      <c r="Z134" s="14"/>
      <c r="AA134" s="14"/>
      <c r="AB134" s="14"/>
      <c r="AC134" s="14"/>
      <c r="AD134" s="14"/>
      <c r="AE134" s="14"/>
      <c r="AT134" s="269" t="s">
        <v>236</v>
      </c>
      <c r="AU134" s="269" t="s">
        <v>19</v>
      </c>
      <c r="AV134" s="14" t="s">
        <v>88</v>
      </c>
      <c r="AW134" s="14" t="s">
        <v>36</v>
      </c>
      <c r="AX134" s="14" t="s">
        <v>80</v>
      </c>
      <c r="AY134" s="269" t="s">
        <v>221</v>
      </c>
    </row>
    <row r="135" s="13" customFormat="1">
      <c r="A135" s="13"/>
      <c r="B135" s="249"/>
      <c r="C135" s="250"/>
      <c r="D135" s="247" t="s">
        <v>236</v>
      </c>
      <c r="E135" s="251" t="s">
        <v>300</v>
      </c>
      <c r="F135" s="252" t="s">
        <v>981</v>
      </c>
      <c r="G135" s="250"/>
      <c r="H135" s="253">
        <v>351</v>
      </c>
      <c r="I135" s="254"/>
      <c r="J135" s="250"/>
      <c r="K135" s="250"/>
      <c r="L135" s="255"/>
      <c r="M135" s="256"/>
      <c r="N135" s="257"/>
      <c r="O135" s="257"/>
      <c r="P135" s="257"/>
      <c r="Q135" s="257"/>
      <c r="R135" s="257"/>
      <c r="S135" s="257"/>
      <c r="T135" s="258"/>
      <c r="U135" s="13"/>
      <c r="V135" s="13"/>
      <c r="W135" s="13"/>
      <c r="X135" s="13"/>
      <c r="Y135" s="13"/>
      <c r="Z135" s="13"/>
      <c r="AA135" s="13"/>
      <c r="AB135" s="13"/>
      <c r="AC135" s="13"/>
      <c r="AD135" s="13"/>
      <c r="AE135" s="13"/>
      <c r="AT135" s="259" t="s">
        <v>236</v>
      </c>
      <c r="AU135" s="259" t="s">
        <v>19</v>
      </c>
      <c r="AV135" s="13" t="s">
        <v>19</v>
      </c>
      <c r="AW135" s="13" t="s">
        <v>36</v>
      </c>
      <c r="AX135" s="13" t="s">
        <v>80</v>
      </c>
      <c r="AY135" s="259" t="s">
        <v>221</v>
      </c>
    </row>
    <row r="136" s="13" customFormat="1">
      <c r="A136" s="13"/>
      <c r="B136" s="249"/>
      <c r="C136" s="250"/>
      <c r="D136" s="247" t="s">
        <v>236</v>
      </c>
      <c r="E136" s="251" t="s">
        <v>776</v>
      </c>
      <c r="F136" s="252" t="s">
        <v>777</v>
      </c>
      <c r="G136" s="250"/>
      <c r="H136" s="253">
        <v>351</v>
      </c>
      <c r="I136" s="254"/>
      <c r="J136" s="250"/>
      <c r="K136" s="250"/>
      <c r="L136" s="255"/>
      <c r="M136" s="256"/>
      <c r="N136" s="257"/>
      <c r="O136" s="257"/>
      <c r="P136" s="257"/>
      <c r="Q136" s="257"/>
      <c r="R136" s="257"/>
      <c r="S136" s="257"/>
      <c r="T136" s="258"/>
      <c r="U136" s="13"/>
      <c r="V136" s="13"/>
      <c r="W136" s="13"/>
      <c r="X136" s="13"/>
      <c r="Y136" s="13"/>
      <c r="Z136" s="13"/>
      <c r="AA136" s="13"/>
      <c r="AB136" s="13"/>
      <c r="AC136" s="13"/>
      <c r="AD136" s="13"/>
      <c r="AE136" s="13"/>
      <c r="AT136" s="259" t="s">
        <v>236</v>
      </c>
      <c r="AU136" s="259" t="s">
        <v>19</v>
      </c>
      <c r="AV136" s="13" t="s">
        <v>19</v>
      </c>
      <c r="AW136" s="13" t="s">
        <v>36</v>
      </c>
      <c r="AX136" s="13" t="s">
        <v>88</v>
      </c>
      <c r="AY136" s="259" t="s">
        <v>221</v>
      </c>
    </row>
    <row r="137" s="2" customFormat="1" ht="55.5" customHeight="1">
      <c r="A137" s="40"/>
      <c r="B137" s="41"/>
      <c r="C137" s="229" t="s">
        <v>19</v>
      </c>
      <c r="D137" s="229" t="s">
        <v>225</v>
      </c>
      <c r="E137" s="230" t="s">
        <v>982</v>
      </c>
      <c r="F137" s="231" t="s">
        <v>983</v>
      </c>
      <c r="G137" s="232" t="s">
        <v>507</v>
      </c>
      <c r="H137" s="233">
        <v>351</v>
      </c>
      <c r="I137" s="234"/>
      <c r="J137" s="235">
        <f>ROUND(I137*H137,2)</f>
        <v>0</v>
      </c>
      <c r="K137" s="231" t="s">
        <v>229</v>
      </c>
      <c r="L137" s="46"/>
      <c r="M137" s="236" t="s">
        <v>1</v>
      </c>
      <c r="N137" s="237" t="s">
        <v>45</v>
      </c>
      <c r="O137" s="93"/>
      <c r="P137" s="238">
        <f>O137*H137</f>
        <v>0</v>
      </c>
      <c r="Q137" s="238">
        <v>0</v>
      </c>
      <c r="R137" s="238">
        <f>Q137*H137</f>
        <v>0</v>
      </c>
      <c r="S137" s="238">
        <v>0.22</v>
      </c>
      <c r="T137" s="239">
        <f>S137*H137</f>
        <v>77.219999999999999</v>
      </c>
      <c r="U137" s="40"/>
      <c r="V137" s="40"/>
      <c r="W137" s="40"/>
      <c r="X137" s="40"/>
      <c r="Y137" s="40"/>
      <c r="Z137" s="40"/>
      <c r="AA137" s="40"/>
      <c r="AB137" s="40"/>
      <c r="AC137" s="40"/>
      <c r="AD137" s="40"/>
      <c r="AE137" s="40"/>
      <c r="AR137" s="240" t="s">
        <v>224</v>
      </c>
      <c r="AT137" s="240" t="s">
        <v>225</v>
      </c>
      <c r="AU137" s="240" t="s">
        <v>19</v>
      </c>
      <c r="AY137" s="18" t="s">
        <v>221</v>
      </c>
      <c r="BE137" s="241">
        <f>IF(N137="základní",J137,0)</f>
        <v>0</v>
      </c>
      <c r="BF137" s="241">
        <f>IF(N137="snížená",J137,0)</f>
        <v>0</v>
      </c>
      <c r="BG137" s="241">
        <f>IF(N137="zákl. přenesená",J137,0)</f>
        <v>0</v>
      </c>
      <c r="BH137" s="241">
        <f>IF(N137="sníž. přenesená",J137,0)</f>
        <v>0</v>
      </c>
      <c r="BI137" s="241">
        <f>IF(N137="nulová",J137,0)</f>
        <v>0</v>
      </c>
      <c r="BJ137" s="18" t="s">
        <v>88</v>
      </c>
      <c r="BK137" s="241">
        <f>ROUND(I137*H137,2)</f>
        <v>0</v>
      </c>
      <c r="BL137" s="18" t="s">
        <v>224</v>
      </c>
      <c r="BM137" s="240" t="s">
        <v>984</v>
      </c>
    </row>
    <row r="138" s="2" customFormat="1">
      <c r="A138" s="40"/>
      <c r="B138" s="41"/>
      <c r="C138" s="42"/>
      <c r="D138" s="242" t="s">
        <v>232</v>
      </c>
      <c r="E138" s="42"/>
      <c r="F138" s="243" t="s">
        <v>985</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232</v>
      </c>
      <c r="AU138" s="18" t="s">
        <v>19</v>
      </c>
    </row>
    <row r="139" s="2" customFormat="1">
      <c r="A139" s="40"/>
      <c r="B139" s="41"/>
      <c r="C139" s="42"/>
      <c r="D139" s="247" t="s">
        <v>312</v>
      </c>
      <c r="E139" s="42"/>
      <c r="F139" s="248" t="s">
        <v>772</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312</v>
      </c>
      <c r="AU139" s="18" t="s">
        <v>19</v>
      </c>
    </row>
    <row r="140" s="14" customFormat="1">
      <c r="A140" s="14"/>
      <c r="B140" s="260"/>
      <c r="C140" s="261"/>
      <c r="D140" s="247" t="s">
        <v>236</v>
      </c>
      <c r="E140" s="262" t="s">
        <v>1</v>
      </c>
      <c r="F140" s="263" t="s">
        <v>810</v>
      </c>
      <c r="G140" s="261"/>
      <c r="H140" s="262" t="s">
        <v>1</v>
      </c>
      <c r="I140" s="264"/>
      <c r="J140" s="261"/>
      <c r="K140" s="261"/>
      <c r="L140" s="265"/>
      <c r="M140" s="266"/>
      <c r="N140" s="267"/>
      <c r="O140" s="267"/>
      <c r="P140" s="267"/>
      <c r="Q140" s="267"/>
      <c r="R140" s="267"/>
      <c r="S140" s="267"/>
      <c r="T140" s="268"/>
      <c r="U140" s="14"/>
      <c r="V140" s="14"/>
      <c r="W140" s="14"/>
      <c r="X140" s="14"/>
      <c r="Y140" s="14"/>
      <c r="Z140" s="14"/>
      <c r="AA140" s="14"/>
      <c r="AB140" s="14"/>
      <c r="AC140" s="14"/>
      <c r="AD140" s="14"/>
      <c r="AE140" s="14"/>
      <c r="AT140" s="269" t="s">
        <v>236</v>
      </c>
      <c r="AU140" s="269" t="s">
        <v>19</v>
      </c>
      <c r="AV140" s="14" t="s">
        <v>88</v>
      </c>
      <c r="AW140" s="14" t="s">
        <v>36</v>
      </c>
      <c r="AX140" s="14" t="s">
        <v>80</v>
      </c>
      <c r="AY140" s="269" t="s">
        <v>221</v>
      </c>
    </row>
    <row r="141" s="13" customFormat="1">
      <c r="A141" s="13"/>
      <c r="B141" s="249"/>
      <c r="C141" s="250"/>
      <c r="D141" s="247" t="s">
        <v>236</v>
      </c>
      <c r="E141" s="251" t="s">
        <v>785</v>
      </c>
      <c r="F141" s="252" t="s">
        <v>981</v>
      </c>
      <c r="G141" s="250"/>
      <c r="H141" s="253">
        <v>351</v>
      </c>
      <c r="I141" s="254"/>
      <c r="J141" s="250"/>
      <c r="K141" s="250"/>
      <c r="L141" s="255"/>
      <c r="M141" s="256"/>
      <c r="N141" s="257"/>
      <c r="O141" s="257"/>
      <c r="P141" s="257"/>
      <c r="Q141" s="257"/>
      <c r="R141" s="257"/>
      <c r="S141" s="257"/>
      <c r="T141" s="258"/>
      <c r="U141" s="13"/>
      <c r="V141" s="13"/>
      <c r="W141" s="13"/>
      <c r="X141" s="13"/>
      <c r="Y141" s="13"/>
      <c r="Z141" s="13"/>
      <c r="AA141" s="13"/>
      <c r="AB141" s="13"/>
      <c r="AC141" s="13"/>
      <c r="AD141" s="13"/>
      <c r="AE141" s="13"/>
      <c r="AT141" s="259" t="s">
        <v>236</v>
      </c>
      <c r="AU141" s="259" t="s">
        <v>19</v>
      </c>
      <c r="AV141" s="13" t="s">
        <v>19</v>
      </c>
      <c r="AW141" s="13" t="s">
        <v>36</v>
      </c>
      <c r="AX141" s="13" t="s">
        <v>80</v>
      </c>
      <c r="AY141" s="259" t="s">
        <v>221</v>
      </c>
    </row>
    <row r="142" s="13" customFormat="1">
      <c r="A142" s="13"/>
      <c r="B142" s="249"/>
      <c r="C142" s="250"/>
      <c r="D142" s="247" t="s">
        <v>236</v>
      </c>
      <c r="E142" s="251" t="s">
        <v>986</v>
      </c>
      <c r="F142" s="252" t="s">
        <v>987</v>
      </c>
      <c r="G142" s="250"/>
      <c r="H142" s="253">
        <v>351</v>
      </c>
      <c r="I142" s="254"/>
      <c r="J142" s="250"/>
      <c r="K142" s="250"/>
      <c r="L142" s="255"/>
      <c r="M142" s="256"/>
      <c r="N142" s="257"/>
      <c r="O142" s="257"/>
      <c r="P142" s="257"/>
      <c r="Q142" s="257"/>
      <c r="R142" s="257"/>
      <c r="S142" s="257"/>
      <c r="T142" s="258"/>
      <c r="U142" s="13"/>
      <c r="V142" s="13"/>
      <c r="W142" s="13"/>
      <c r="X142" s="13"/>
      <c r="Y142" s="13"/>
      <c r="Z142" s="13"/>
      <c r="AA142" s="13"/>
      <c r="AB142" s="13"/>
      <c r="AC142" s="13"/>
      <c r="AD142" s="13"/>
      <c r="AE142" s="13"/>
      <c r="AT142" s="259" t="s">
        <v>236</v>
      </c>
      <c r="AU142" s="259" t="s">
        <v>19</v>
      </c>
      <c r="AV142" s="13" t="s">
        <v>19</v>
      </c>
      <c r="AW142" s="13" t="s">
        <v>36</v>
      </c>
      <c r="AX142" s="13" t="s">
        <v>88</v>
      </c>
      <c r="AY142" s="259" t="s">
        <v>221</v>
      </c>
    </row>
    <row r="143" s="2" customFormat="1" ht="55.5" customHeight="1">
      <c r="A143" s="40"/>
      <c r="B143" s="41"/>
      <c r="C143" s="229" t="s">
        <v>157</v>
      </c>
      <c r="D143" s="229" t="s">
        <v>225</v>
      </c>
      <c r="E143" s="230" t="s">
        <v>778</v>
      </c>
      <c r="F143" s="231" t="s">
        <v>779</v>
      </c>
      <c r="G143" s="232" t="s">
        <v>515</v>
      </c>
      <c r="H143" s="233">
        <v>399</v>
      </c>
      <c r="I143" s="234"/>
      <c r="J143" s="235">
        <f>ROUND(I143*H143,2)</f>
        <v>0</v>
      </c>
      <c r="K143" s="231" t="s">
        <v>229</v>
      </c>
      <c r="L143" s="46"/>
      <c r="M143" s="236" t="s">
        <v>1</v>
      </c>
      <c r="N143" s="237" t="s">
        <v>45</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224</v>
      </c>
      <c r="AT143" s="240" t="s">
        <v>225</v>
      </c>
      <c r="AU143" s="240" t="s">
        <v>19</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988</v>
      </c>
    </row>
    <row r="144" s="2" customFormat="1">
      <c r="A144" s="40"/>
      <c r="B144" s="41"/>
      <c r="C144" s="42"/>
      <c r="D144" s="242" t="s">
        <v>232</v>
      </c>
      <c r="E144" s="42"/>
      <c r="F144" s="243" t="s">
        <v>781</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232</v>
      </c>
      <c r="AU144" s="18" t="s">
        <v>19</v>
      </c>
    </row>
    <row r="145" s="2" customFormat="1">
      <c r="A145" s="40"/>
      <c r="B145" s="41"/>
      <c r="C145" s="42"/>
      <c r="D145" s="247" t="s">
        <v>312</v>
      </c>
      <c r="E145" s="42"/>
      <c r="F145" s="248" t="s">
        <v>782</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312</v>
      </c>
      <c r="AU145" s="18" t="s">
        <v>19</v>
      </c>
    </row>
    <row r="146" s="2" customFormat="1">
      <c r="A146" s="40"/>
      <c r="B146" s="41"/>
      <c r="C146" s="42"/>
      <c r="D146" s="247" t="s">
        <v>234</v>
      </c>
      <c r="E146" s="42"/>
      <c r="F146" s="248" t="s">
        <v>783</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234</v>
      </c>
      <c r="AU146" s="18" t="s">
        <v>19</v>
      </c>
    </row>
    <row r="147" s="14" customFormat="1">
      <c r="A147" s="14"/>
      <c r="B147" s="260"/>
      <c r="C147" s="261"/>
      <c r="D147" s="247" t="s">
        <v>236</v>
      </c>
      <c r="E147" s="262" t="s">
        <v>1</v>
      </c>
      <c r="F147" s="263" t="s">
        <v>784</v>
      </c>
      <c r="G147" s="261"/>
      <c r="H147" s="262" t="s">
        <v>1</v>
      </c>
      <c r="I147" s="264"/>
      <c r="J147" s="261"/>
      <c r="K147" s="261"/>
      <c r="L147" s="265"/>
      <c r="M147" s="266"/>
      <c r="N147" s="267"/>
      <c r="O147" s="267"/>
      <c r="P147" s="267"/>
      <c r="Q147" s="267"/>
      <c r="R147" s="267"/>
      <c r="S147" s="267"/>
      <c r="T147" s="268"/>
      <c r="U147" s="14"/>
      <c r="V147" s="14"/>
      <c r="W147" s="14"/>
      <c r="X147" s="14"/>
      <c r="Y147" s="14"/>
      <c r="Z147" s="14"/>
      <c r="AA147" s="14"/>
      <c r="AB147" s="14"/>
      <c r="AC147" s="14"/>
      <c r="AD147" s="14"/>
      <c r="AE147" s="14"/>
      <c r="AT147" s="269" t="s">
        <v>236</v>
      </c>
      <c r="AU147" s="269" t="s">
        <v>19</v>
      </c>
      <c r="AV147" s="14" t="s">
        <v>88</v>
      </c>
      <c r="AW147" s="14" t="s">
        <v>36</v>
      </c>
      <c r="AX147" s="14" t="s">
        <v>80</v>
      </c>
      <c r="AY147" s="269" t="s">
        <v>221</v>
      </c>
    </row>
    <row r="148" s="13" customFormat="1">
      <c r="A148" s="13"/>
      <c r="B148" s="249"/>
      <c r="C148" s="250"/>
      <c r="D148" s="247" t="s">
        <v>236</v>
      </c>
      <c r="E148" s="251" t="s">
        <v>989</v>
      </c>
      <c r="F148" s="252" t="s">
        <v>990</v>
      </c>
      <c r="G148" s="250"/>
      <c r="H148" s="253">
        <v>399</v>
      </c>
      <c r="I148" s="254"/>
      <c r="J148" s="250"/>
      <c r="K148" s="250"/>
      <c r="L148" s="255"/>
      <c r="M148" s="256"/>
      <c r="N148" s="257"/>
      <c r="O148" s="257"/>
      <c r="P148" s="257"/>
      <c r="Q148" s="257"/>
      <c r="R148" s="257"/>
      <c r="S148" s="257"/>
      <c r="T148" s="258"/>
      <c r="U148" s="13"/>
      <c r="V148" s="13"/>
      <c r="W148" s="13"/>
      <c r="X148" s="13"/>
      <c r="Y148" s="13"/>
      <c r="Z148" s="13"/>
      <c r="AA148" s="13"/>
      <c r="AB148" s="13"/>
      <c r="AC148" s="13"/>
      <c r="AD148" s="13"/>
      <c r="AE148" s="13"/>
      <c r="AT148" s="259" t="s">
        <v>236</v>
      </c>
      <c r="AU148" s="259" t="s">
        <v>19</v>
      </c>
      <c r="AV148" s="13" t="s">
        <v>19</v>
      </c>
      <c r="AW148" s="13" t="s">
        <v>36</v>
      </c>
      <c r="AX148" s="13" t="s">
        <v>88</v>
      </c>
      <c r="AY148" s="259" t="s">
        <v>221</v>
      </c>
    </row>
    <row r="149" s="2" customFormat="1" ht="21.75" customHeight="1">
      <c r="A149" s="40"/>
      <c r="B149" s="41"/>
      <c r="C149" s="284" t="s">
        <v>224</v>
      </c>
      <c r="D149" s="284" t="s">
        <v>330</v>
      </c>
      <c r="E149" s="285" t="s">
        <v>787</v>
      </c>
      <c r="F149" s="286" t="s">
        <v>788</v>
      </c>
      <c r="G149" s="287" t="s">
        <v>651</v>
      </c>
      <c r="H149" s="288">
        <v>3.9900000000000002</v>
      </c>
      <c r="I149" s="289"/>
      <c r="J149" s="290">
        <f>ROUND(I149*H149,2)</f>
        <v>0</v>
      </c>
      <c r="K149" s="286" t="s">
        <v>229</v>
      </c>
      <c r="L149" s="291"/>
      <c r="M149" s="292" t="s">
        <v>1</v>
      </c>
      <c r="N149" s="293" t="s">
        <v>45</v>
      </c>
      <c r="O149" s="93"/>
      <c r="P149" s="238">
        <f>O149*H149</f>
        <v>0</v>
      </c>
      <c r="Q149" s="238">
        <v>1</v>
      </c>
      <c r="R149" s="238">
        <f>Q149*H149</f>
        <v>3.9900000000000002</v>
      </c>
      <c r="S149" s="238">
        <v>0</v>
      </c>
      <c r="T149" s="239">
        <f>S149*H149</f>
        <v>0</v>
      </c>
      <c r="U149" s="40"/>
      <c r="V149" s="40"/>
      <c r="W149" s="40"/>
      <c r="X149" s="40"/>
      <c r="Y149" s="40"/>
      <c r="Z149" s="40"/>
      <c r="AA149" s="40"/>
      <c r="AB149" s="40"/>
      <c r="AC149" s="40"/>
      <c r="AD149" s="40"/>
      <c r="AE149" s="40"/>
      <c r="AR149" s="240" t="s">
        <v>267</v>
      </c>
      <c r="AT149" s="240" t="s">
        <v>330</v>
      </c>
      <c r="AU149" s="240" t="s">
        <v>19</v>
      </c>
      <c r="AY149" s="18" t="s">
        <v>221</v>
      </c>
      <c r="BE149" s="241">
        <f>IF(N149="základní",J149,0)</f>
        <v>0</v>
      </c>
      <c r="BF149" s="241">
        <f>IF(N149="snížená",J149,0)</f>
        <v>0</v>
      </c>
      <c r="BG149" s="241">
        <f>IF(N149="zákl. přenesená",J149,0)</f>
        <v>0</v>
      </c>
      <c r="BH149" s="241">
        <f>IF(N149="sníž. přenesená",J149,0)</f>
        <v>0</v>
      </c>
      <c r="BI149" s="241">
        <f>IF(N149="nulová",J149,0)</f>
        <v>0</v>
      </c>
      <c r="BJ149" s="18" t="s">
        <v>88</v>
      </c>
      <c r="BK149" s="241">
        <f>ROUND(I149*H149,2)</f>
        <v>0</v>
      </c>
      <c r="BL149" s="18" t="s">
        <v>224</v>
      </c>
      <c r="BM149" s="240" t="s">
        <v>991</v>
      </c>
    </row>
    <row r="150" s="2" customFormat="1" ht="24.15" customHeight="1">
      <c r="A150" s="40"/>
      <c r="B150" s="41"/>
      <c r="C150" s="229" t="s">
        <v>220</v>
      </c>
      <c r="D150" s="229" t="s">
        <v>225</v>
      </c>
      <c r="E150" s="230" t="s">
        <v>505</v>
      </c>
      <c r="F150" s="231" t="s">
        <v>992</v>
      </c>
      <c r="G150" s="232" t="s">
        <v>507</v>
      </c>
      <c r="H150" s="233">
        <v>979</v>
      </c>
      <c r="I150" s="234"/>
      <c r="J150" s="235">
        <f>ROUND(I150*H150,2)</f>
        <v>0</v>
      </c>
      <c r="K150" s="231" t="s">
        <v>229</v>
      </c>
      <c r="L150" s="46"/>
      <c r="M150" s="236" t="s">
        <v>1</v>
      </c>
      <c r="N150" s="237" t="s">
        <v>45</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224</v>
      </c>
      <c r="AT150" s="240" t="s">
        <v>225</v>
      </c>
      <c r="AU150" s="240" t="s">
        <v>19</v>
      </c>
      <c r="AY150" s="18" t="s">
        <v>221</v>
      </c>
      <c r="BE150" s="241">
        <f>IF(N150="základní",J150,0)</f>
        <v>0</v>
      </c>
      <c r="BF150" s="241">
        <f>IF(N150="snížená",J150,0)</f>
        <v>0</v>
      </c>
      <c r="BG150" s="241">
        <f>IF(N150="zákl. přenesená",J150,0)</f>
        <v>0</v>
      </c>
      <c r="BH150" s="241">
        <f>IF(N150="sníž. přenesená",J150,0)</f>
        <v>0</v>
      </c>
      <c r="BI150" s="241">
        <f>IF(N150="nulová",J150,0)</f>
        <v>0</v>
      </c>
      <c r="BJ150" s="18" t="s">
        <v>88</v>
      </c>
      <c r="BK150" s="241">
        <f>ROUND(I150*H150,2)</f>
        <v>0</v>
      </c>
      <c r="BL150" s="18" t="s">
        <v>224</v>
      </c>
      <c r="BM150" s="240" t="s">
        <v>993</v>
      </c>
    </row>
    <row r="151" s="2" customFormat="1">
      <c r="A151" s="40"/>
      <c r="B151" s="41"/>
      <c r="C151" s="42"/>
      <c r="D151" s="242" t="s">
        <v>232</v>
      </c>
      <c r="E151" s="42"/>
      <c r="F151" s="243" t="s">
        <v>509</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232</v>
      </c>
      <c r="AU151" s="18" t="s">
        <v>19</v>
      </c>
    </row>
    <row r="152" s="2" customFormat="1">
      <c r="A152" s="40"/>
      <c r="B152" s="41"/>
      <c r="C152" s="42"/>
      <c r="D152" s="247" t="s">
        <v>312</v>
      </c>
      <c r="E152" s="42"/>
      <c r="F152" s="248" t="s">
        <v>510</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312</v>
      </c>
      <c r="AU152" s="18" t="s">
        <v>19</v>
      </c>
    </row>
    <row r="153" s="14" customFormat="1">
      <c r="A153" s="14"/>
      <c r="B153" s="260"/>
      <c r="C153" s="261"/>
      <c r="D153" s="247" t="s">
        <v>236</v>
      </c>
      <c r="E153" s="262" t="s">
        <v>1</v>
      </c>
      <c r="F153" s="263" t="s">
        <v>784</v>
      </c>
      <c r="G153" s="261"/>
      <c r="H153" s="262" t="s">
        <v>1</v>
      </c>
      <c r="I153" s="264"/>
      <c r="J153" s="261"/>
      <c r="K153" s="261"/>
      <c r="L153" s="265"/>
      <c r="M153" s="266"/>
      <c r="N153" s="267"/>
      <c r="O153" s="267"/>
      <c r="P153" s="267"/>
      <c r="Q153" s="267"/>
      <c r="R153" s="267"/>
      <c r="S153" s="267"/>
      <c r="T153" s="268"/>
      <c r="U153" s="14"/>
      <c r="V153" s="14"/>
      <c r="W153" s="14"/>
      <c r="X153" s="14"/>
      <c r="Y153" s="14"/>
      <c r="Z153" s="14"/>
      <c r="AA153" s="14"/>
      <c r="AB153" s="14"/>
      <c r="AC153" s="14"/>
      <c r="AD153" s="14"/>
      <c r="AE153" s="14"/>
      <c r="AT153" s="269" t="s">
        <v>236</v>
      </c>
      <c r="AU153" s="269" t="s">
        <v>19</v>
      </c>
      <c r="AV153" s="14" t="s">
        <v>88</v>
      </c>
      <c r="AW153" s="14" t="s">
        <v>36</v>
      </c>
      <c r="AX153" s="14" t="s">
        <v>80</v>
      </c>
      <c r="AY153" s="269" t="s">
        <v>221</v>
      </c>
    </row>
    <row r="154" s="13" customFormat="1">
      <c r="A154" s="13"/>
      <c r="B154" s="249"/>
      <c r="C154" s="250"/>
      <c r="D154" s="247" t="s">
        <v>236</v>
      </c>
      <c r="E154" s="251" t="s">
        <v>994</v>
      </c>
      <c r="F154" s="252" t="s">
        <v>995</v>
      </c>
      <c r="G154" s="250"/>
      <c r="H154" s="253">
        <v>979</v>
      </c>
      <c r="I154" s="254"/>
      <c r="J154" s="250"/>
      <c r="K154" s="250"/>
      <c r="L154" s="255"/>
      <c r="M154" s="256"/>
      <c r="N154" s="257"/>
      <c r="O154" s="257"/>
      <c r="P154" s="257"/>
      <c r="Q154" s="257"/>
      <c r="R154" s="257"/>
      <c r="S154" s="257"/>
      <c r="T154" s="258"/>
      <c r="U154" s="13"/>
      <c r="V154" s="13"/>
      <c r="W154" s="13"/>
      <c r="X154" s="13"/>
      <c r="Y154" s="13"/>
      <c r="Z154" s="13"/>
      <c r="AA154" s="13"/>
      <c r="AB154" s="13"/>
      <c r="AC154" s="13"/>
      <c r="AD154" s="13"/>
      <c r="AE154" s="13"/>
      <c r="AT154" s="259" t="s">
        <v>236</v>
      </c>
      <c r="AU154" s="259" t="s">
        <v>19</v>
      </c>
      <c r="AV154" s="13" t="s">
        <v>19</v>
      </c>
      <c r="AW154" s="13" t="s">
        <v>36</v>
      </c>
      <c r="AX154" s="13" t="s">
        <v>88</v>
      </c>
      <c r="AY154" s="259" t="s">
        <v>221</v>
      </c>
    </row>
    <row r="155" s="2" customFormat="1" ht="62.7" customHeight="1">
      <c r="A155" s="40"/>
      <c r="B155" s="41"/>
      <c r="C155" s="229" t="s">
        <v>257</v>
      </c>
      <c r="D155" s="229" t="s">
        <v>225</v>
      </c>
      <c r="E155" s="230" t="s">
        <v>799</v>
      </c>
      <c r="F155" s="231" t="s">
        <v>800</v>
      </c>
      <c r="G155" s="232" t="s">
        <v>515</v>
      </c>
      <c r="H155" s="233">
        <v>1250</v>
      </c>
      <c r="I155" s="234"/>
      <c r="J155" s="235">
        <f>ROUND(I155*H155,2)</f>
        <v>0</v>
      </c>
      <c r="K155" s="231" t="s">
        <v>229</v>
      </c>
      <c r="L155" s="46"/>
      <c r="M155" s="236" t="s">
        <v>1</v>
      </c>
      <c r="N155" s="237" t="s">
        <v>45</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224</v>
      </c>
      <c r="AT155" s="240" t="s">
        <v>225</v>
      </c>
      <c r="AU155" s="240" t="s">
        <v>19</v>
      </c>
      <c r="AY155" s="18" t="s">
        <v>221</v>
      </c>
      <c r="BE155" s="241">
        <f>IF(N155="základní",J155,0)</f>
        <v>0</v>
      </c>
      <c r="BF155" s="241">
        <f>IF(N155="snížená",J155,0)</f>
        <v>0</v>
      </c>
      <c r="BG155" s="241">
        <f>IF(N155="zákl. přenesená",J155,0)</f>
        <v>0</v>
      </c>
      <c r="BH155" s="241">
        <f>IF(N155="sníž. přenesená",J155,0)</f>
        <v>0</v>
      </c>
      <c r="BI155" s="241">
        <f>IF(N155="nulová",J155,0)</f>
        <v>0</v>
      </c>
      <c r="BJ155" s="18" t="s">
        <v>88</v>
      </c>
      <c r="BK155" s="241">
        <f>ROUND(I155*H155,2)</f>
        <v>0</v>
      </c>
      <c r="BL155" s="18" t="s">
        <v>224</v>
      </c>
      <c r="BM155" s="240" t="s">
        <v>996</v>
      </c>
    </row>
    <row r="156" s="2" customFormat="1">
      <c r="A156" s="40"/>
      <c r="B156" s="41"/>
      <c r="C156" s="42"/>
      <c r="D156" s="242" t="s">
        <v>232</v>
      </c>
      <c r="E156" s="42"/>
      <c r="F156" s="243" t="s">
        <v>802</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232</v>
      </c>
      <c r="AU156" s="18" t="s">
        <v>19</v>
      </c>
    </row>
    <row r="157" s="2" customFormat="1">
      <c r="A157" s="40"/>
      <c r="B157" s="41"/>
      <c r="C157" s="42"/>
      <c r="D157" s="247" t="s">
        <v>312</v>
      </c>
      <c r="E157" s="42"/>
      <c r="F157" s="248" t="s">
        <v>803</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312</v>
      </c>
      <c r="AU157" s="18" t="s">
        <v>19</v>
      </c>
    </row>
    <row r="158" s="2" customFormat="1">
      <c r="A158" s="40"/>
      <c r="B158" s="41"/>
      <c r="C158" s="42"/>
      <c r="D158" s="247" t="s">
        <v>234</v>
      </c>
      <c r="E158" s="42"/>
      <c r="F158" s="248" t="s">
        <v>804</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234</v>
      </c>
      <c r="AU158" s="18" t="s">
        <v>19</v>
      </c>
    </row>
    <row r="159" s="13" customFormat="1">
      <c r="A159" s="13"/>
      <c r="B159" s="249"/>
      <c r="C159" s="250"/>
      <c r="D159" s="247" t="s">
        <v>236</v>
      </c>
      <c r="E159" s="251" t="s">
        <v>282</v>
      </c>
      <c r="F159" s="252" t="s">
        <v>997</v>
      </c>
      <c r="G159" s="250"/>
      <c r="H159" s="253">
        <v>1250</v>
      </c>
      <c r="I159" s="254"/>
      <c r="J159" s="250"/>
      <c r="K159" s="250"/>
      <c r="L159" s="255"/>
      <c r="M159" s="256"/>
      <c r="N159" s="257"/>
      <c r="O159" s="257"/>
      <c r="P159" s="257"/>
      <c r="Q159" s="257"/>
      <c r="R159" s="257"/>
      <c r="S159" s="257"/>
      <c r="T159" s="258"/>
      <c r="U159" s="13"/>
      <c r="V159" s="13"/>
      <c r="W159" s="13"/>
      <c r="X159" s="13"/>
      <c r="Y159" s="13"/>
      <c r="Z159" s="13"/>
      <c r="AA159" s="13"/>
      <c r="AB159" s="13"/>
      <c r="AC159" s="13"/>
      <c r="AD159" s="13"/>
      <c r="AE159" s="13"/>
      <c r="AT159" s="259" t="s">
        <v>236</v>
      </c>
      <c r="AU159" s="259" t="s">
        <v>19</v>
      </c>
      <c r="AV159" s="13" t="s">
        <v>19</v>
      </c>
      <c r="AW159" s="13" t="s">
        <v>36</v>
      </c>
      <c r="AX159" s="13" t="s">
        <v>80</v>
      </c>
      <c r="AY159" s="259" t="s">
        <v>221</v>
      </c>
    </row>
    <row r="160" s="13" customFormat="1">
      <c r="A160" s="13"/>
      <c r="B160" s="249"/>
      <c r="C160" s="250"/>
      <c r="D160" s="247" t="s">
        <v>236</v>
      </c>
      <c r="E160" s="251" t="s">
        <v>812</v>
      </c>
      <c r="F160" s="252" t="s">
        <v>813</v>
      </c>
      <c r="G160" s="250"/>
      <c r="H160" s="253">
        <v>1250</v>
      </c>
      <c r="I160" s="254"/>
      <c r="J160" s="250"/>
      <c r="K160" s="250"/>
      <c r="L160" s="255"/>
      <c r="M160" s="256"/>
      <c r="N160" s="257"/>
      <c r="O160" s="257"/>
      <c r="P160" s="257"/>
      <c r="Q160" s="257"/>
      <c r="R160" s="257"/>
      <c r="S160" s="257"/>
      <c r="T160" s="258"/>
      <c r="U160" s="13"/>
      <c r="V160" s="13"/>
      <c r="W160" s="13"/>
      <c r="X160" s="13"/>
      <c r="Y160" s="13"/>
      <c r="Z160" s="13"/>
      <c r="AA160" s="13"/>
      <c r="AB160" s="13"/>
      <c r="AC160" s="13"/>
      <c r="AD160" s="13"/>
      <c r="AE160" s="13"/>
      <c r="AT160" s="259" t="s">
        <v>236</v>
      </c>
      <c r="AU160" s="259" t="s">
        <v>19</v>
      </c>
      <c r="AV160" s="13" t="s">
        <v>19</v>
      </c>
      <c r="AW160" s="13" t="s">
        <v>36</v>
      </c>
      <c r="AX160" s="13" t="s">
        <v>88</v>
      </c>
      <c r="AY160" s="259" t="s">
        <v>221</v>
      </c>
    </row>
    <row r="161" s="2" customFormat="1" ht="24.15" customHeight="1">
      <c r="A161" s="40"/>
      <c r="B161" s="41"/>
      <c r="C161" s="229" t="s">
        <v>262</v>
      </c>
      <c r="D161" s="229" t="s">
        <v>225</v>
      </c>
      <c r="E161" s="230" t="s">
        <v>805</v>
      </c>
      <c r="F161" s="231" t="s">
        <v>806</v>
      </c>
      <c r="G161" s="232" t="s">
        <v>507</v>
      </c>
      <c r="H161" s="233">
        <v>617</v>
      </c>
      <c r="I161" s="234"/>
      <c r="J161" s="235">
        <f>ROUND(I161*H161,2)</f>
        <v>0</v>
      </c>
      <c r="K161" s="231" t="s">
        <v>229</v>
      </c>
      <c r="L161" s="46"/>
      <c r="M161" s="236" t="s">
        <v>1</v>
      </c>
      <c r="N161" s="237" t="s">
        <v>45</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224</v>
      </c>
      <c r="AT161" s="240" t="s">
        <v>225</v>
      </c>
      <c r="AU161" s="240" t="s">
        <v>19</v>
      </c>
      <c r="AY161" s="18" t="s">
        <v>221</v>
      </c>
      <c r="BE161" s="241">
        <f>IF(N161="základní",J161,0)</f>
        <v>0</v>
      </c>
      <c r="BF161" s="241">
        <f>IF(N161="snížená",J161,0)</f>
        <v>0</v>
      </c>
      <c r="BG161" s="241">
        <f>IF(N161="zákl. přenesená",J161,0)</f>
        <v>0</v>
      </c>
      <c r="BH161" s="241">
        <f>IF(N161="sníž. přenesená",J161,0)</f>
        <v>0</v>
      </c>
      <c r="BI161" s="241">
        <f>IF(N161="nulová",J161,0)</f>
        <v>0</v>
      </c>
      <c r="BJ161" s="18" t="s">
        <v>88</v>
      </c>
      <c r="BK161" s="241">
        <f>ROUND(I161*H161,2)</f>
        <v>0</v>
      </c>
      <c r="BL161" s="18" t="s">
        <v>224</v>
      </c>
      <c r="BM161" s="240" t="s">
        <v>998</v>
      </c>
    </row>
    <row r="162" s="2" customFormat="1">
      <c r="A162" s="40"/>
      <c r="B162" s="41"/>
      <c r="C162" s="42"/>
      <c r="D162" s="242" t="s">
        <v>232</v>
      </c>
      <c r="E162" s="42"/>
      <c r="F162" s="243" t="s">
        <v>808</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232</v>
      </c>
      <c r="AU162" s="18" t="s">
        <v>19</v>
      </c>
    </row>
    <row r="163" s="2" customFormat="1">
      <c r="A163" s="40"/>
      <c r="B163" s="41"/>
      <c r="C163" s="42"/>
      <c r="D163" s="247" t="s">
        <v>312</v>
      </c>
      <c r="E163" s="42"/>
      <c r="F163" s="248" t="s">
        <v>809</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312</v>
      </c>
      <c r="AU163" s="18" t="s">
        <v>19</v>
      </c>
    </row>
    <row r="164" s="14" customFormat="1">
      <c r="A164" s="14"/>
      <c r="B164" s="260"/>
      <c r="C164" s="261"/>
      <c r="D164" s="247" t="s">
        <v>236</v>
      </c>
      <c r="E164" s="262" t="s">
        <v>1</v>
      </c>
      <c r="F164" s="263" t="s">
        <v>810</v>
      </c>
      <c r="G164" s="261"/>
      <c r="H164" s="262" t="s">
        <v>1</v>
      </c>
      <c r="I164" s="264"/>
      <c r="J164" s="261"/>
      <c r="K164" s="261"/>
      <c r="L164" s="265"/>
      <c r="M164" s="266"/>
      <c r="N164" s="267"/>
      <c r="O164" s="267"/>
      <c r="P164" s="267"/>
      <c r="Q164" s="267"/>
      <c r="R164" s="267"/>
      <c r="S164" s="267"/>
      <c r="T164" s="268"/>
      <c r="U164" s="14"/>
      <c r="V164" s="14"/>
      <c r="W164" s="14"/>
      <c r="X164" s="14"/>
      <c r="Y164" s="14"/>
      <c r="Z164" s="14"/>
      <c r="AA164" s="14"/>
      <c r="AB164" s="14"/>
      <c r="AC164" s="14"/>
      <c r="AD164" s="14"/>
      <c r="AE164" s="14"/>
      <c r="AT164" s="269" t="s">
        <v>236</v>
      </c>
      <c r="AU164" s="269" t="s">
        <v>19</v>
      </c>
      <c r="AV164" s="14" t="s">
        <v>88</v>
      </c>
      <c r="AW164" s="14" t="s">
        <v>36</v>
      </c>
      <c r="AX164" s="14" t="s">
        <v>80</v>
      </c>
      <c r="AY164" s="269" t="s">
        <v>221</v>
      </c>
    </row>
    <row r="165" s="13" customFormat="1">
      <c r="A165" s="13"/>
      <c r="B165" s="249"/>
      <c r="C165" s="250"/>
      <c r="D165" s="247" t="s">
        <v>236</v>
      </c>
      <c r="E165" s="251" t="s">
        <v>818</v>
      </c>
      <c r="F165" s="252" t="s">
        <v>999</v>
      </c>
      <c r="G165" s="250"/>
      <c r="H165" s="253">
        <v>617</v>
      </c>
      <c r="I165" s="254"/>
      <c r="J165" s="250"/>
      <c r="K165" s="250"/>
      <c r="L165" s="255"/>
      <c r="M165" s="256"/>
      <c r="N165" s="257"/>
      <c r="O165" s="257"/>
      <c r="P165" s="257"/>
      <c r="Q165" s="257"/>
      <c r="R165" s="257"/>
      <c r="S165" s="257"/>
      <c r="T165" s="258"/>
      <c r="U165" s="13"/>
      <c r="V165" s="13"/>
      <c r="W165" s="13"/>
      <c r="X165" s="13"/>
      <c r="Y165" s="13"/>
      <c r="Z165" s="13"/>
      <c r="AA165" s="13"/>
      <c r="AB165" s="13"/>
      <c r="AC165" s="13"/>
      <c r="AD165" s="13"/>
      <c r="AE165" s="13"/>
      <c r="AT165" s="259" t="s">
        <v>236</v>
      </c>
      <c r="AU165" s="259" t="s">
        <v>19</v>
      </c>
      <c r="AV165" s="13" t="s">
        <v>19</v>
      </c>
      <c r="AW165" s="13" t="s">
        <v>36</v>
      </c>
      <c r="AX165" s="13" t="s">
        <v>80</v>
      </c>
      <c r="AY165" s="259" t="s">
        <v>221</v>
      </c>
    </row>
    <row r="166" s="13" customFormat="1">
      <c r="A166" s="13"/>
      <c r="B166" s="249"/>
      <c r="C166" s="250"/>
      <c r="D166" s="247" t="s">
        <v>236</v>
      </c>
      <c r="E166" s="251" t="s">
        <v>820</v>
      </c>
      <c r="F166" s="252" t="s">
        <v>821</v>
      </c>
      <c r="G166" s="250"/>
      <c r="H166" s="253">
        <v>617</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236</v>
      </c>
      <c r="AU166" s="259" t="s">
        <v>19</v>
      </c>
      <c r="AV166" s="13" t="s">
        <v>19</v>
      </c>
      <c r="AW166" s="13" t="s">
        <v>36</v>
      </c>
      <c r="AX166" s="13" t="s">
        <v>88</v>
      </c>
      <c r="AY166" s="259" t="s">
        <v>221</v>
      </c>
    </row>
    <row r="167" s="2" customFormat="1" ht="37.8" customHeight="1">
      <c r="A167" s="40"/>
      <c r="B167" s="41"/>
      <c r="C167" s="229" t="s">
        <v>267</v>
      </c>
      <c r="D167" s="229" t="s">
        <v>225</v>
      </c>
      <c r="E167" s="230" t="s">
        <v>814</v>
      </c>
      <c r="F167" s="231" t="s">
        <v>815</v>
      </c>
      <c r="G167" s="232" t="s">
        <v>507</v>
      </c>
      <c r="H167" s="233">
        <v>979</v>
      </c>
      <c r="I167" s="234"/>
      <c r="J167" s="235">
        <f>ROUND(I167*H167,2)</f>
        <v>0</v>
      </c>
      <c r="K167" s="231" t="s">
        <v>229</v>
      </c>
      <c r="L167" s="46"/>
      <c r="M167" s="236" t="s">
        <v>1</v>
      </c>
      <c r="N167" s="237" t="s">
        <v>45</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224</v>
      </c>
      <c r="AT167" s="240" t="s">
        <v>225</v>
      </c>
      <c r="AU167" s="240" t="s">
        <v>19</v>
      </c>
      <c r="AY167" s="18" t="s">
        <v>221</v>
      </c>
      <c r="BE167" s="241">
        <f>IF(N167="základní",J167,0)</f>
        <v>0</v>
      </c>
      <c r="BF167" s="241">
        <f>IF(N167="snížená",J167,0)</f>
        <v>0</v>
      </c>
      <c r="BG167" s="241">
        <f>IF(N167="zákl. přenesená",J167,0)</f>
        <v>0</v>
      </c>
      <c r="BH167" s="241">
        <f>IF(N167="sníž. přenesená",J167,0)</f>
        <v>0</v>
      </c>
      <c r="BI167" s="241">
        <f>IF(N167="nulová",J167,0)</f>
        <v>0</v>
      </c>
      <c r="BJ167" s="18" t="s">
        <v>88</v>
      </c>
      <c r="BK167" s="241">
        <f>ROUND(I167*H167,2)</f>
        <v>0</v>
      </c>
      <c r="BL167" s="18" t="s">
        <v>224</v>
      </c>
      <c r="BM167" s="240" t="s">
        <v>1000</v>
      </c>
    </row>
    <row r="168" s="2" customFormat="1">
      <c r="A168" s="40"/>
      <c r="B168" s="41"/>
      <c r="C168" s="42"/>
      <c r="D168" s="242" t="s">
        <v>232</v>
      </c>
      <c r="E168" s="42"/>
      <c r="F168" s="243" t="s">
        <v>817</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232</v>
      </c>
      <c r="AU168" s="18" t="s">
        <v>19</v>
      </c>
    </row>
    <row r="169" s="2" customFormat="1">
      <c r="A169" s="40"/>
      <c r="B169" s="41"/>
      <c r="C169" s="42"/>
      <c r="D169" s="247" t="s">
        <v>312</v>
      </c>
      <c r="E169" s="42"/>
      <c r="F169" s="248" t="s">
        <v>579</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312</v>
      </c>
      <c r="AU169" s="18" t="s">
        <v>19</v>
      </c>
    </row>
    <row r="170" s="13" customFormat="1">
      <c r="A170" s="13"/>
      <c r="B170" s="249"/>
      <c r="C170" s="250"/>
      <c r="D170" s="247" t="s">
        <v>236</v>
      </c>
      <c r="E170" s="251" t="s">
        <v>1001</v>
      </c>
      <c r="F170" s="252" t="s">
        <v>1002</v>
      </c>
      <c r="G170" s="250"/>
      <c r="H170" s="253">
        <v>979</v>
      </c>
      <c r="I170" s="254"/>
      <c r="J170" s="250"/>
      <c r="K170" s="250"/>
      <c r="L170" s="255"/>
      <c r="M170" s="256"/>
      <c r="N170" s="257"/>
      <c r="O170" s="257"/>
      <c r="P170" s="257"/>
      <c r="Q170" s="257"/>
      <c r="R170" s="257"/>
      <c r="S170" s="257"/>
      <c r="T170" s="258"/>
      <c r="U170" s="13"/>
      <c r="V170" s="13"/>
      <c r="W170" s="13"/>
      <c r="X170" s="13"/>
      <c r="Y170" s="13"/>
      <c r="Z170" s="13"/>
      <c r="AA170" s="13"/>
      <c r="AB170" s="13"/>
      <c r="AC170" s="13"/>
      <c r="AD170" s="13"/>
      <c r="AE170" s="13"/>
      <c r="AT170" s="259" t="s">
        <v>236</v>
      </c>
      <c r="AU170" s="259" t="s">
        <v>19</v>
      </c>
      <c r="AV170" s="13" t="s">
        <v>19</v>
      </c>
      <c r="AW170" s="13" t="s">
        <v>36</v>
      </c>
      <c r="AX170" s="13" t="s">
        <v>80</v>
      </c>
      <c r="AY170" s="259" t="s">
        <v>221</v>
      </c>
    </row>
    <row r="171" s="13" customFormat="1">
      <c r="A171" s="13"/>
      <c r="B171" s="249"/>
      <c r="C171" s="250"/>
      <c r="D171" s="247" t="s">
        <v>236</v>
      </c>
      <c r="E171" s="251" t="s">
        <v>1003</v>
      </c>
      <c r="F171" s="252" t="s">
        <v>1004</v>
      </c>
      <c r="G171" s="250"/>
      <c r="H171" s="253">
        <v>979</v>
      </c>
      <c r="I171" s="254"/>
      <c r="J171" s="250"/>
      <c r="K171" s="250"/>
      <c r="L171" s="255"/>
      <c r="M171" s="256"/>
      <c r="N171" s="257"/>
      <c r="O171" s="257"/>
      <c r="P171" s="257"/>
      <c r="Q171" s="257"/>
      <c r="R171" s="257"/>
      <c r="S171" s="257"/>
      <c r="T171" s="258"/>
      <c r="U171" s="13"/>
      <c r="V171" s="13"/>
      <c r="W171" s="13"/>
      <c r="X171" s="13"/>
      <c r="Y171" s="13"/>
      <c r="Z171" s="13"/>
      <c r="AA171" s="13"/>
      <c r="AB171" s="13"/>
      <c r="AC171" s="13"/>
      <c r="AD171" s="13"/>
      <c r="AE171" s="13"/>
      <c r="AT171" s="259" t="s">
        <v>236</v>
      </c>
      <c r="AU171" s="259" t="s">
        <v>19</v>
      </c>
      <c r="AV171" s="13" t="s">
        <v>19</v>
      </c>
      <c r="AW171" s="13" t="s">
        <v>36</v>
      </c>
      <c r="AX171" s="13" t="s">
        <v>88</v>
      </c>
      <c r="AY171" s="259" t="s">
        <v>221</v>
      </c>
    </row>
    <row r="172" s="2" customFormat="1" ht="16.5" customHeight="1">
      <c r="A172" s="40"/>
      <c r="B172" s="41"/>
      <c r="C172" s="284" t="s">
        <v>272</v>
      </c>
      <c r="D172" s="284" t="s">
        <v>330</v>
      </c>
      <c r="E172" s="285" t="s">
        <v>822</v>
      </c>
      <c r="F172" s="286" t="s">
        <v>823</v>
      </c>
      <c r="G172" s="287" t="s">
        <v>584</v>
      </c>
      <c r="H172" s="288">
        <v>14.685000000000001</v>
      </c>
      <c r="I172" s="289"/>
      <c r="J172" s="290">
        <f>ROUND(I172*H172,2)</f>
        <v>0</v>
      </c>
      <c r="K172" s="286" t="s">
        <v>229</v>
      </c>
      <c r="L172" s="291"/>
      <c r="M172" s="292" t="s">
        <v>1</v>
      </c>
      <c r="N172" s="293" t="s">
        <v>45</v>
      </c>
      <c r="O172" s="93"/>
      <c r="P172" s="238">
        <f>O172*H172</f>
        <v>0</v>
      </c>
      <c r="Q172" s="238">
        <v>0.001</v>
      </c>
      <c r="R172" s="238">
        <f>Q172*H172</f>
        <v>0.014685</v>
      </c>
      <c r="S172" s="238">
        <v>0</v>
      </c>
      <c r="T172" s="239">
        <f>S172*H172</f>
        <v>0</v>
      </c>
      <c r="U172" s="40"/>
      <c r="V172" s="40"/>
      <c r="W172" s="40"/>
      <c r="X172" s="40"/>
      <c r="Y172" s="40"/>
      <c r="Z172" s="40"/>
      <c r="AA172" s="40"/>
      <c r="AB172" s="40"/>
      <c r="AC172" s="40"/>
      <c r="AD172" s="40"/>
      <c r="AE172" s="40"/>
      <c r="AR172" s="240" t="s">
        <v>267</v>
      </c>
      <c r="AT172" s="240" t="s">
        <v>330</v>
      </c>
      <c r="AU172" s="240" t="s">
        <v>19</v>
      </c>
      <c r="AY172" s="18" t="s">
        <v>221</v>
      </c>
      <c r="BE172" s="241">
        <f>IF(N172="základní",J172,0)</f>
        <v>0</v>
      </c>
      <c r="BF172" s="241">
        <f>IF(N172="snížená",J172,0)</f>
        <v>0</v>
      </c>
      <c r="BG172" s="241">
        <f>IF(N172="zákl. přenesená",J172,0)</f>
        <v>0</v>
      </c>
      <c r="BH172" s="241">
        <f>IF(N172="sníž. přenesená",J172,0)</f>
        <v>0</v>
      </c>
      <c r="BI172" s="241">
        <f>IF(N172="nulová",J172,0)</f>
        <v>0</v>
      </c>
      <c r="BJ172" s="18" t="s">
        <v>88</v>
      </c>
      <c r="BK172" s="241">
        <f>ROUND(I172*H172,2)</f>
        <v>0</v>
      </c>
      <c r="BL172" s="18" t="s">
        <v>224</v>
      </c>
      <c r="BM172" s="240" t="s">
        <v>1005</v>
      </c>
    </row>
    <row r="173" s="2" customFormat="1" ht="37.8" customHeight="1">
      <c r="A173" s="40"/>
      <c r="B173" s="41"/>
      <c r="C173" s="229" t="s">
        <v>277</v>
      </c>
      <c r="D173" s="229" t="s">
        <v>225</v>
      </c>
      <c r="E173" s="230" t="s">
        <v>621</v>
      </c>
      <c r="F173" s="231" t="s">
        <v>825</v>
      </c>
      <c r="G173" s="232" t="s">
        <v>507</v>
      </c>
      <c r="H173" s="233">
        <v>979</v>
      </c>
      <c r="I173" s="234"/>
      <c r="J173" s="235">
        <f>ROUND(I173*H173,2)</f>
        <v>0</v>
      </c>
      <c r="K173" s="231" t="s">
        <v>229</v>
      </c>
      <c r="L173" s="46"/>
      <c r="M173" s="236" t="s">
        <v>1</v>
      </c>
      <c r="N173" s="237" t="s">
        <v>45</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224</v>
      </c>
      <c r="AT173" s="240" t="s">
        <v>225</v>
      </c>
      <c r="AU173" s="240" t="s">
        <v>19</v>
      </c>
      <c r="AY173" s="18" t="s">
        <v>221</v>
      </c>
      <c r="BE173" s="241">
        <f>IF(N173="základní",J173,0)</f>
        <v>0</v>
      </c>
      <c r="BF173" s="241">
        <f>IF(N173="snížená",J173,0)</f>
        <v>0</v>
      </c>
      <c r="BG173" s="241">
        <f>IF(N173="zákl. přenesená",J173,0)</f>
        <v>0</v>
      </c>
      <c r="BH173" s="241">
        <f>IF(N173="sníž. přenesená",J173,0)</f>
        <v>0</v>
      </c>
      <c r="BI173" s="241">
        <f>IF(N173="nulová",J173,0)</f>
        <v>0</v>
      </c>
      <c r="BJ173" s="18" t="s">
        <v>88</v>
      </c>
      <c r="BK173" s="241">
        <f>ROUND(I173*H173,2)</f>
        <v>0</v>
      </c>
      <c r="BL173" s="18" t="s">
        <v>224</v>
      </c>
      <c r="BM173" s="240" t="s">
        <v>1006</v>
      </c>
    </row>
    <row r="174" s="2" customFormat="1">
      <c r="A174" s="40"/>
      <c r="B174" s="41"/>
      <c r="C174" s="42"/>
      <c r="D174" s="242" t="s">
        <v>232</v>
      </c>
      <c r="E174" s="42"/>
      <c r="F174" s="243" t="s">
        <v>624</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232</v>
      </c>
      <c r="AU174" s="18" t="s">
        <v>19</v>
      </c>
    </row>
    <row r="175" s="2" customFormat="1">
      <c r="A175" s="40"/>
      <c r="B175" s="41"/>
      <c r="C175" s="42"/>
      <c r="D175" s="247" t="s">
        <v>312</v>
      </c>
      <c r="E175" s="42"/>
      <c r="F175" s="248" t="s">
        <v>618</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312</v>
      </c>
      <c r="AU175" s="18" t="s">
        <v>19</v>
      </c>
    </row>
    <row r="176" s="13" customFormat="1">
      <c r="A176" s="13"/>
      <c r="B176" s="249"/>
      <c r="C176" s="250"/>
      <c r="D176" s="247" t="s">
        <v>236</v>
      </c>
      <c r="E176" s="251" t="s">
        <v>834</v>
      </c>
      <c r="F176" s="252" t="s">
        <v>1002</v>
      </c>
      <c r="G176" s="250"/>
      <c r="H176" s="253">
        <v>979</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236</v>
      </c>
      <c r="AU176" s="259" t="s">
        <v>19</v>
      </c>
      <c r="AV176" s="13" t="s">
        <v>19</v>
      </c>
      <c r="AW176" s="13" t="s">
        <v>36</v>
      </c>
      <c r="AX176" s="13" t="s">
        <v>80</v>
      </c>
      <c r="AY176" s="259" t="s">
        <v>221</v>
      </c>
    </row>
    <row r="177" s="13" customFormat="1">
      <c r="A177" s="13"/>
      <c r="B177" s="249"/>
      <c r="C177" s="250"/>
      <c r="D177" s="247" t="s">
        <v>236</v>
      </c>
      <c r="E177" s="251" t="s">
        <v>835</v>
      </c>
      <c r="F177" s="252" t="s">
        <v>836</v>
      </c>
      <c r="G177" s="250"/>
      <c r="H177" s="253">
        <v>979</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236</v>
      </c>
      <c r="AU177" s="259" t="s">
        <v>19</v>
      </c>
      <c r="AV177" s="13" t="s">
        <v>19</v>
      </c>
      <c r="AW177" s="13" t="s">
        <v>36</v>
      </c>
      <c r="AX177" s="13" t="s">
        <v>88</v>
      </c>
      <c r="AY177" s="259" t="s">
        <v>221</v>
      </c>
    </row>
    <row r="178" s="2" customFormat="1" ht="37.8" customHeight="1">
      <c r="A178" s="40"/>
      <c r="B178" s="41"/>
      <c r="C178" s="229" t="s">
        <v>283</v>
      </c>
      <c r="D178" s="229" t="s">
        <v>225</v>
      </c>
      <c r="E178" s="230" t="s">
        <v>830</v>
      </c>
      <c r="F178" s="231" t="s">
        <v>831</v>
      </c>
      <c r="G178" s="232" t="s">
        <v>507</v>
      </c>
      <c r="H178" s="233">
        <v>979</v>
      </c>
      <c r="I178" s="234"/>
      <c r="J178" s="235">
        <f>ROUND(I178*H178,2)</f>
        <v>0</v>
      </c>
      <c r="K178" s="231" t="s">
        <v>229</v>
      </c>
      <c r="L178" s="46"/>
      <c r="M178" s="236" t="s">
        <v>1</v>
      </c>
      <c r="N178" s="237" t="s">
        <v>45</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224</v>
      </c>
      <c r="AT178" s="240" t="s">
        <v>225</v>
      </c>
      <c r="AU178" s="240" t="s">
        <v>19</v>
      </c>
      <c r="AY178" s="18" t="s">
        <v>221</v>
      </c>
      <c r="BE178" s="241">
        <f>IF(N178="základní",J178,0)</f>
        <v>0</v>
      </c>
      <c r="BF178" s="241">
        <f>IF(N178="snížená",J178,0)</f>
        <v>0</v>
      </c>
      <c r="BG178" s="241">
        <f>IF(N178="zákl. přenesená",J178,0)</f>
        <v>0</v>
      </c>
      <c r="BH178" s="241">
        <f>IF(N178="sníž. přenesená",J178,0)</f>
        <v>0</v>
      </c>
      <c r="BI178" s="241">
        <f>IF(N178="nulová",J178,0)</f>
        <v>0</v>
      </c>
      <c r="BJ178" s="18" t="s">
        <v>88</v>
      </c>
      <c r="BK178" s="241">
        <f>ROUND(I178*H178,2)</f>
        <v>0</v>
      </c>
      <c r="BL178" s="18" t="s">
        <v>224</v>
      </c>
      <c r="BM178" s="240" t="s">
        <v>1007</v>
      </c>
    </row>
    <row r="179" s="2" customFormat="1">
      <c r="A179" s="40"/>
      <c r="B179" s="41"/>
      <c r="C179" s="42"/>
      <c r="D179" s="242" t="s">
        <v>232</v>
      </c>
      <c r="E179" s="42"/>
      <c r="F179" s="243" t="s">
        <v>833</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232</v>
      </c>
      <c r="AU179" s="18" t="s">
        <v>19</v>
      </c>
    </row>
    <row r="180" s="2" customFormat="1">
      <c r="A180" s="40"/>
      <c r="B180" s="41"/>
      <c r="C180" s="42"/>
      <c r="D180" s="247" t="s">
        <v>312</v>
      </c>
      <c r="E180" s="42"/>
      <c r="F180" s="248" t="s">
        <v>610</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312</v>
      </c>
      <c r="AU180" s="18" t="s">
        <v>19</v>
      </c>
    </row>
    <row r="181" s="13" customFormat="1">
      <c r="A181" s="13"/>
      <c r="B181" s="249"/>
      <c r="C181" s="250"/>
      <c r="D181" s="247" t="s">
        <v>236</v>
      </c>
      <c r="E181" s="251" t="s">
        <v>842</v>
      </c>
      <c r="F181" s="252" t="s">
        <v>1002</v>
      </c>
      <c r="G181" s="250"/>
      <c r="H181" s="253">
        <v>979</v>
      </c>
      <c r="I181" s="254"/>
      <c r="J181" s="250"/>
      <c r="K181" s="250"/>
      <c r="L181" s="255"/>
      <c r="M181" s="256"/>
      <c r="N181" s="257"/>
      <c r="O181" s="257"/>
      <c r="P181" s="257"/>
      <c r="Q181" s="257"/>
      <c r="R181" s="257"/>
      <c r="S181" s="257"/>
      <c r="T181" s="258"/>
      <c r="U181" s="13"/>
      <c r="V181" s="13"/>
      <c r="W181" s="13"/>
      <c r="X181" s="13"/>
      <c r="Y181" s="13"/>
      <c r="Z181" s="13"/>
      <c r="AA181" s="13"/>
      <c r="AB181" s="13"/>
      <c r="AC181" s="13"/>
      <c r="AD181" s="13"/>
      <c r="AE181" s="13"/>
      <c r="AT181" s="259" t="s">
        <v>236</v>
      </c>
      <c r="AU181" s="259" t="s">
        <v>19</v>
      </c>
      <c r="AV181" s="13" t="s">
        <v>19</v>
      </c>
      <c r="AW181" s="13" t="s">
        <v>36</v>
      </c>
      <c r="AX181" s="13" t="s">
        <v>80</v>
      </c>
      <c r="AY181" s="259" t="s">
        <v>221</v>
      </c>
    </row>
    <row r="182" s="13" customFormat="1">
      <c r="A182" s="13"/>
      <c r="B182" s="249"/>
      <c r="C182" s="250"/>
      <c r="D182" s="247" t="s">
        <v>236</v>
      </c>
      <c r="E182" s="251" t="s">
        <v>843</v>
      </c>
      <c r="F182" s="252" t="s">
        <v>844</v>
      </c>
      <c r="G182" s="250"/>
      <c r="H182" s="253">
        <v>979</v>
      </c>
      <c r="I182" s="254"/>
      <c r="J182" s="250"/>
      <c r="K182" s="250"/>
      <c r="L182" s="255"/>
      <c r="M182" s="256"/>
      <c r="N182" s="257"/>
      <c r="O182" s="257"/>
      <c r="P182" s="257"/>
      <c r="Q182" s="257"/>
      <c r="R182" s="257"/>
      <c r="S182" s="257"/>
      <c r="T182" s="258"/>
      <c r="U182" s="13"/>
      <c r="V182" s="13"/>
      <c r="W182" s="13"/>
      <c r="X182" s="13"/>
      <c r="Y182" s="13"/>
      <c r="Z182" s="13"/>
      <c r="AA182" s="13"/>
      <c r="AB182" s="13"/>
      <c r="AC182" s="13"/>
      <c r="AD182" s="13"/>
      <c r="AE182" s="13"/>
      <c r="AT182" s="259" t="s">
        <v>236</v>
      </c>
      <c r="AU182" s="259" t="s">
        <v>19</v>
      </c>
      <c r="AV182" s="13" t="s">
        <v>19</v>
      </c>
      <c r="AW182" s="13" t="s">
        <v>36</v>
      </c>
      <c r="AX182" s="13" t="s">
        <v>88</v>
      </c>
      <c r="AY182" s="259" t="s">
        <v>221</v>
      </c>
    </row>
    <row r="183" s="2" customFormat="1" ht="49.05" customHeight="1">
      <c r="A183" s="40"/>
      <c r="B183" s="41"/>
      <c r="C183" s="229" t="s">
        <v>288</v>
      </c>
      <c r="D183" s="229" t="s">
        <v>225</v>
      </c>
      <c r="E183" s="230" t="s">
        <v>837</v>
      </c>
      <c r="F183" s="231" t="s">
        <v>838</v>
      </c>
      <c r="G183" s="232" t="s">
        <v>507</v>
      </c>
      <c r="H183" s="233">
        <v>979</v>
      </c>
      <c r="I183" s="234"/>
      <c r="J183" s="235">
        <f>ROUND(I183*H183,2)</f>
        <v>0</v>
      </c>
      <c r="K183" s="231" t="s">
        <v>229</v>
      </c>
      <c r="L183" s="46"/>
      <c r="M183" s="236" t="s">
        <v>1</v>
      </c>
      <c r="N183" s="237" t="s">
        <v>45</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224</v>
      </c>
      <c r="AT183" s="240" t="s">
        <v>225</v>
      </c>
      <c r="AU183" s="240" t="s">
        <v>19</v>
      </c>
      <c r="AY183" s="18" t="s">
        <v>221</v>
      </c>
      <c r="BE183" s="241">
        <f>IF(N183="základní",J183,0)</f>
        <v>0</v>
      </c>
      <c r="BF183" s="241">
        <f>IF(N183="snížená",J183,0)</f>
        <v>0</v>
      </c>
      <c r="BG183" s="241">
        <f>IF(N183="zákl. přenesená",J183,0)</f>
        <v>0</v>
      </c>
      <c r="BH183" s="241">
        <f>IF(N183="sníž. přenesená",J183,0)</f>
        <v>0</v>
      </c>
      <c r="BI183" s="241">
        <f>IF(N183="nulová",J183,0)</f>
        <v>0</v>
      </c>
      <c r="BJ183" s="18" t="s">
        <v>88</v>
      </c>
      <c r="BK183" s="241">
        <f>ROUND(I183*H183,2)</f>
        <v>0</v>
      </c>
      <c r="BL183" s="18" t="s">
        <v>224</v>
      </c>
      <c r="BM183" s="240" t="s">
        <v>1008</v>
      </c>
    </row>
    <row r="184" s="2" customFormat="1">
      <c r="A184" s="40"/>
      <c r="B184" s="41"/>
      <c r="C184" s="42"/>
      <c r="D184" s="242" t="s">
        <v>232</v>
      </c>
      <c r="E184" s="42"/>
      <c r="F184" s="243" t="s">
        <v>840</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232</v>
      </c>
      <c r="AU184" s="18" t="s">
        <v>19</v>
      </c>
    </row>
    <row r="185" s="2" customFormat="1">
      <c r="A185" s="40"/>
      <c r="B185" s="41"/>
      <c r="C185" s="42"/>
      <c r="D185" s="247" t="s">
        <v>312</v>
      </c>
      <c r="E185" s="42"/>
      <c r="F185" s="248" t="s">
        <v>841</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312</v>
      </c>
      <c r="AU185" s="18" t="s">
        <v>19</v>
      </c>
    </row>
    <row r="186" s="13" customFormat="1">
      <c r="A186" s="13"/>
      <c r="B186" s="249"/>
      <c r="C186" s="250"/>
      <c r="D186" s="247" t="s">
        <v>236</v>
      </c>
      <c r="E186" s="251" t="s">
        <v>333</v>
      </c>
      <c r="F186" s="252" t="s">
        <v>1002</v>
      </c>
      <c r="G186" s="250"/>
      <c r="H186" s="253">
        <v>979</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236</v>
      </c>
      <c r="AU186" s="259" t="s">
        <v>19</v>
      </c>
      <c r="AV186" s="13" t="s">
        <v>19</v>
      </c>
      <c r="AW186" s="13" t="s">
        <v>36</v>
      </c>
      <c r="AX186" s="13" t="s">
        <v>80</v>
      </c>
      <c r="AY186" s="259" t="s">
        <v>221</v>
      </c>
    </row>
    <row r="187" s="13" customFormat="1">
      <c r="A187" s="13"/>
      <c r="B187" s="249"/>
      <c r="C187" s="250"/>
      <c r="D187" s="247" t="s">
        <v>236</v>
      </c>
      <c r="E187" s="251" t="s">
        <v>335</v>
      </c>
      <c r="F187" s="252" t="s">
        <v>336</v>
      </c>
      <c r="G187" s="250"/>
      <c r="H187" s="253">
        <v>979</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236</v>
      </c>
      <c r="AU187" s="259" t="s">
        <v>19</v>
      </c>
      <c r="AV187" s="13" t="s">
        <v>19</v>
      </c>
      <c r="AW187" s="13" t="s">
        <v>36</v>
      </c>
      <c r="AX187" s="13" t="s">
        <v>88</v>
      </c>
      <c r="AY187" s="259" t="s">
        <v>221</v>
      </c>
    </row>
    <row r="188" s="2" customFormat="1" ht="24.15" customHeight="1">
      <c r="A188" s="40"/>
      <c r="B188" s="41"/>
      <c r="C188" s="229" t="s">
        <v>295</v>
      </c>
      <c r="D188" s="229" t="s">
        <v>225</v>
      </c>
      <c r="E188" s="230" t="s">
        <v>845</v>
      </c>
      <c r="F188" s="231" t="s">
        <v>846</v>
      </c>
      <c r="G188" s="232" t="s">
        <v>651</v>
      </c>
      <c r="H188" s="233">
        <v>0.050000000000000003</v>
      </c>
      <c r="I188" s="234"/>
      <c r="J188" s="235">
        <f>ROUND(I188*H188,2)</f>
        <v>0</v>
      </c>
      <c r="K188" s="231" t="s">
        <v>229</v>
      </c>
      <c r="L188" s="46"/>
      <c r="M188" s="236" t="s">
        <v>1</v>
      </c>
      <c r="N188" s="237" t="s">
        <v>45</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224</v>
      </c>
      <c r="AT188" s="240" t="s">
        <v>225</v>
      </c>
      <c r="AU188" s="240" t="s">
        <v>19</v>
      </c>
      <c r="AY188" s="18" t="s">
        <v>221</v>
      </c>
      <c r="BE188" s="241">
        <f>IF(N188="základní",J188,0)</f>
        <v>0</v>
      </c>
      <c r="BF188" s="241">
        <f>IF(N188="snížená",J188,0)</f>
        <v>0</v>
      </c>
      <c r="BG188" s="241">
        <f>IF(N188="zákl. přenesená",J188,0)</f>
        <v>0</v>
      </c>
      <c r="BH188" s="241">
        <f>IF(N188="sníž. přenesená",J188,0)</f>
        <v>0</v>
      </c>
      <c r="BI188" s="241">
        <f>IF(N188="nulová",J188,0)</f>
        <v>0</v>
      </c>
      <c r="BJ188" s="18" t="s">
        <v>88</v>
      </c>
      <c r="BK188" s="241">
        <f>ROUND(I188*H188,2)</f>
        <v>0</v>
      </c>
      <c r="BL188" s="18" t="s">
        <v>224</v>
      </c>
      <c r="BM188" s="240" t="s">
        <v>1009</v>
      </c>
    </row>
    <row r="189" s="2" customFormat="1">
      <c r="A189" s="40"/>
      <c r="B189" s="41"/>
      <c r="C189" s="42"/>
      <c r="D189" s="242" t="s">
        <v>232</v>
      </c>
      <c r="E189" s="42"/>
      <c r="F189" s="243" t="s">
        <v>848</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232</v>
      </c>
      <c r="AU189" s="18" t="s">
        <v>19</v>
      </c>
    </row>
    <row r="190" s="2" customFormat="1">
      <c r="A190" s="40"/>
      <c r="B190" s="41"/>
      <c r="C190" s="42"/>
      <c r="D190" s="247" t="s">
        <v>312</v>
      </c>
      <c r="E190" s="42"/>
      <c r="F190" s="248" t="s">
        <v>849</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312</v>
      </c>
      <c r="AU190" s="18" t="s">
        <v>19</v>
      </c>
    </row>
    <row r="191" s="2" customFormat="1" ht="16.5" customHeight="1">
      <c r="A191" s="40"/>
      <c r="B191" s="41"/>
      <c r="C191" s="284" t="s">
        <v>303</v>
      </c>
      <c r="D191" s="284" t="s">
        <v>330</v>
      </c>
      <c r="E191" s="285" t="s">
        <v>850</v>
      </c>
      <c r="F191" s="286" t="s">
        <v>851</v>
      </c>
      <c r="G191" s="287" t="s">
        <v>584</v>
      </c>
      <c r="H191" s="288">
        <v>50</v>
      </c>
      <c r="I191" s="289"/>
      <c r="J191" s="290">
        <f>ROUND(I191*H191,2)</f>
        <v>0</v>
      </c>
      <c r="K191" s="286" t="s">
        <v>229</v>
      </c>
      <c r="L191" s="291"/>
      <c r="M191" s="292" t="s">
        <v>1</v>
      </c>
      <c r="N191" s="293" t="s">
        <v>45</v>
      </c>
      <c r="O191" s="93"/>
      <c r="P191" s="238">
        <f>O191*H191</f>
        <v>0</v>
      </c>
      <c r="Q191" s="238">
        <v>0.001</v>
      </c>
      <c r="R191" s="238">
        <f>Q191*H191</f>
        <v>0.050000000000000003</v>
      </c>
      <c r="S191" s="238">
        <v>0</v>
      </c>
      <c r="T191" s="239">
        <f>S191*H191</f>
        <v>0</v>
      </c>
      <c r="U191" s="40"/>
      <c r="V191" s="40"/>
      <c r="W191" s="40"/>
      <c r="X191" s="40"/>
      <c r="Y191" s="40"/>
      <c r="Z191" s="40"/>
      <c r="AA191" s="40"/>
      <c r="AB191" s="40"/>
      <c r="AC191" s="40"/>
      <c r="AD191" s="40"/>
      <c r="AE191" s="40"/>
      <c r="AR191" s="240" t="s">
        <v>267</v>
      </c>
      <c r="AT191" s="240" t="s">
        <v>330</v>
      </c>
      <c r="AU191" s="240" t="s">
        <v>19</v>
      </c>
      <c r="AY191" s="18" t="s">
        <v>221</v>
      </c>
      <c r="BE191" s="241">
        <f>IF(N191="základní",J191,0)</f>
        <v>0</v>
      </c>
      <c r="BF191" s="241">
        <f>IF(N191="snížená",J191,0)</f>
        <v>0</v>
      </c>
      <c r="BG191" s="241">
        <f>IF(N191="zákl. přenesená",J191,0)</f>
        <v>0</v>
      </c>
      <c r="BH191" s="241">
        <f>IF(N191="sníž. přenesená",J191,0)</f>
        <v>0</v>
      </c>
      <c r="BI191" s="241">
        <f>IF(N191="nulová",J191,0)</f>
        <v>0</v>
      </c>
      <c r="BJ191" s="18" t="s">
        <v>88</v>
      </c>
      <c r="BK191" s="241">
        <f>ROUND(I191*H191,2)</f>
        <v>0</v>
      </c>
      <c r="BL191" s="18" t="s">
        <v>224</v>
      </c>
      <c r="BM191" s="240" t="s">
        <v>1010</v>
      </c>
    </row>
    <row r="192" s="2" customFormat="1" ht="21.75" customHeight="1">
      <c r="A192" s="40"/>
      <c r="B192" s="41"/>
      <c r="C192" s="229" t="s">
        <v>307</v>
      </c>
      <c r="D192" s="229" t="s">
        <v>225</v>
      </c>
      <c r="E192" s="230" t="s">
        <v>853</v>
      </c>
      <c r="F192" s="231" t="s">
        <v>854</v>
      </c>
      <c r="G192" s="232" t="s">
        <v>507</v>
      </c>
      <c r="H192" s="233">
        <v>979</v>
      </c>
      <c r="I192" s="234"/>
      <c r="J192" s="235">
        <f>ROUND(I192*H192,2)</f>
        <v>0</v>
      </c>
      <c r="K192" s="231" t="s">
        <v>229</v>
      </c>
      <c r="L192" s="46"/>
      <c r="M192" s="236" t="s">
        <v>1</v>
      </c>
      <c r="N192" s="237" t="s">
        <v>45</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224</v>
      </c>
      <c r="AT192" s="240" t="s">
        <v>225</v>
      </c>
      <c r="AU192" s="240" t="s">
        <v>19</v>
      </c>
      <c r="AY192" s="18" t="s">
        <v>221</v>
      </c>
      <c r="BE192" s="241">
        <f>IF(N192="základní",J192,0)</f>
        <v>0</v>
      </c>
      <c r="BF192" s="241">
        <f>IF(N192="snížená",J192,0)</f>
        <v>0</v>
      </c>
      <c r="BG192" s="241">
        <f>IF(N192="zákl. přenesená",J192,0)</f>
        <v>0</v>
      </c>
      <c r="BH192" s="241">
        <f>IF(N192="sníž. přenesená",J192,0)</f>
        <v>0</v>
      </c>
      <c r="BI192" s="241">
        <f>IF(N192="nulová",J192,0)</f>
        <v>0</v>
      </c>
      <c r="BJ192" s="18" t="s">
        <v>88</v>
      </c>
      <c r="BK192" s="241">
        <f>ROUND(I192*H192,2)</f>
        <v>0</v>
      </c>
      <c r="BL192" s="18" t="s">
        <v>224</v>
      </c>
      <c r="BM192" s="240" t="s">
        <v>1011</v>
      </c>
    </row>
    <row r="193" s="2" customFormat="1">
      <c r="A193" s="40"/>
      <c r="B193" s="41"/>
      <c r="C193" s="42"/>
      <c r="D193" s="242" t="s">
        <v>232</v>
      </c>
      <c r="E193" s="42"/>
      <c r="F193" s="243" t="s">
        <v>856</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232</v>
      </c>
      <c r="AU193" s="18" t="s">
        <v>19</v>
      </c>
    </row>
    <row r="194" s="2" customFormat="1">
      <c r="A194" s="40"/>
      <c r="B194" s="41"/>
      <c r="C194" s="42"/>
      <c r="D194" s="247" t="s">
        <v>312</v>
      </c>
      <c r="E194" s="42"/>
      <c r="F194" s="248" t="s">
        <v>857</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312</v>
      </c>
      <c r="AU194" s="18" t="s">
        <v>19</v>
      </c>
    </row>
    <row r="195" s="2" customFormat="1">
      <c r="A195" s="40"/>
      <c r="B195" s="41"/>
      <c r="C195" s="42"/>
      <c r="D195" s="247" t="s">
        <v>234</v>
      </c>
      <c r="E195" s="42"/>
      <c r="F195" s="248" t="s">
        <v>858</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234</v>
      </c>
      <c r="AU195" s="18" t="s">
        <v>19</v>
      </c>
    </row>
    <row r="196" s="13" customFormat="1">
      <c r="A196" s="13"/>
      <c r="B196" s="249"/>
      <c r="C196" s="250"/>
      <c r="D196" s="247" t="s">
        <v>236</v>
      </c>
      <c r="E196" s="251" t="s">
        <v>346</v>
      </c>
      <c r="F196" s="252" t="s">
        <v>1002</v>
      </c>
      <c r="G196" s="250"/>
      <c r="H196" s="253">
        <v>979</v>
      </c>
      <c r="I196" s="254"/>
      <c r="J196" s="250"/>
      <c r="K196" s="250"/>
      <c r="L196" s="255"/>
      <c r="M196" s="256"/>
      <c r="N196" s="257"/>
      <c r="O196" s="257"/>
      <c r="P196" s="257"/>
      <c r="Q196" s="257"/>
      <c r="R196" s="257"/>
      <c r="S196" s="257"/>
      <c r="T196" s="258"/>
      <c r="U196" s="13"/>
      <c r="V196" s="13"/>
      <c r="W196" s="13"/>
      <c r="X196" s="13"/>
      <c r="Y196" s="13"/>
      <c r="Z196" s="13"/>
      <c r="AA196" s="13"/>
      <c r="AB196" s="13"/>
      <c r="AC196" s="13"/>
      <c r="AD196" s="13"/>
      <c r="AE196" s="13"/>
      <c r="AT196" s="259" t="s">
        <v>236</v>
      </c>
      <c r="AU196" s="259" t="s">
        <v>19</v>
      </c>
      <c r="AV196" s="13" t="s">
        <v>19</v>
      </c>
      <c r="AW196" s="13" t="s">
        <v>36</v>
      </c>
      <c r="AX196" s="13" t="s">
        <v>80</v>
      </c>
      <c r="AY196" s="259" t="s">
        <v>221</v>
      </c>
    </row>
    <row r="197" s="13" customFormat="1">
      <c r="A197" s="13"/>
      <c r="B197" s="249"/>
      <c r="C197" s="250"/>
      <c r="D197" s="247" t="s">
        <v>236</v>
      </c>
      <c r="E197" s="251" t="s">
        <v>869</v>
      </c>
      <c r="F197" s="252" t="s">
        <v>870</v>
      </c>
      <c r="G197" s="250"/>
      <c r="H197" s="253">
        <v>979</v>
      </c>
      <c r="I197" s="254"/>
      <c r="J197" s="250"/>
      <c r="K197" s="250"/>
      <c r="L197" s="255"/>
      <c r="M197" s="256"/>
      <c r="N197" s="257"/>
      <c r="O197" s="257"/>
      <c r="P197" s="257"/>
      <c r="Q197" s="257"/>
      <c r="R197" s="257"/>
      <c r="S197" s="257"/>
      <c r="T197" s="258"/>
      <c r="U197" s="13"/>
      <c r="V197" s="13"/>
      <c r="W197" s="13"/>
      <c r="X197" s="13"/>
      <c r="Y197" s="13"/>
      <c r="Z197" s="13"/>
      <c r="AA197" s="13"/>
      <c r="AB197" s="13"/>
      <c r="AC197" s="13"/>
      <c r="AD197" s="13"/>
      <c r="AE197" s="13"/>
      <c r="AT197" s="259" t="s">
        <v>236</v>
      </c>
      <c r="AU197" s="259" t="s">
        <v>19</v>
      </c>
      <c r="AV197" s="13" t="s">
        <v>19</v>
      </c>
      <c r="AW197" s="13" t="s">
        <v>36</v>
      </c>
      <c r="AX197" s="13" t="s">
        <v>88</v>
      </c>
      <c r="AY197" s="259" t="s">
        <v>221</v>
      </c>
    </row>
    <row r="198" s="12" customFormat="1" ht="22.8" customHeight="1">
      <c r="A198" s="12"/>
      <c r="B198" s="213"/>
      <c r="C198" s="214"/>
      <c r="D198" s="215" t="s">
        <v>79</v>
      </c>
      <c r="E198" s="227" t="s">
        <v>220</v>
      </c>
      <c r="F198" s="227" t="s">
        <v>862</v>
      </c>
      <c r="G198" s="214"/>
      <c r="H198" s="214"/>
      <c r="I198" s="217"/>
      <c r="J198" s="228">
        <f>BK198</f>
        <v>0</v>
      </c>
      <c r="K198" s="214"/>
      <c r="L198" s="219"/>
      <c r="M198" s="220"/>
      <c r="N198" s="221"/>
      <c r="O198" s="221"/>
      <c r="P198" s="222">
        <f>SUM(P199:P232)</f>
        <v>0</v>
      </c>
      <c r="Q198" s="221"/>
      <c r="R198" s="222">
        <f>SUM(R199:R232)</f>
        <v>363.64461999999997</v>
      </c>
      <c r="S198" s="221"/>
      <c r="T198" s="223">
        <f>SUM(T199:T232)</f>
        <v>0</v>
      </c>
      <c r="U198" s="12"/>
      <c r="V198" s="12"/>
      <c r="W198" s="12"/>
      <c r="X198" s="12"/>
      <c r="Y198" s="12"/>
      <c r="Z198" s="12"/>
      <c r="AA198" s="12"/>
      <c r="AB198" s="12"/>
      <c r="AC198" s="12"/>
      <c r="AD198" s="12"/>
      <c r="AE198" s="12"/>
      <c r="AR198" s="224" t="s">
        <v>88</v>
      </c>
      <c r="AT198" s="225" t="s">
        <v>79</v>
      </c>
      <c r="AU198" s="225" t="s">
        <v>88</v>
      </c>
      <c r="AY198" s="224" t="s">
        <v>221</v>
      </c>
      <c r="BK198" s="226">
        <f>SUM(BK199:BK232)</f>
        <v>0</v>
      </c>
    </row>
    <row r="199" s="2" customFormat="1" ht="24.15" customHeight="1">
      <c r="A199" s="40"/>
      <c r="B199" s="41"/>
      <c r="C199" s="229" t="s">
        <v>316</v>
      </c>
      <c r="D199" s="229" t="s">
        <v>225</v>
      </c>
      <c r="E199" s="230" t="s">
        <v>863</v>
      </c>
      <c r="F199" s="231" t="s">
        <v>864</v>
      </c>
      <c r="G199" s="232" t="s">
        <v>507</v>
      </c>
      <c r="H199" s="233">
        <v>617</v>
      </c>
      <c r="I199" s="234"/>
      <c r="J199" s="235">
        <f>ROUND(I199*H199,2)</f>
        <v>0</v>
      </c>
      <c r="K199" s="231" t="s">
        <v>229</v>
      </c>
      <c r="L199" s="46"/>
      <c r="M199" s="236" t="s">
        <v>1</v>
      </c>
      <c r="N199" s="237" t="s">
        <v>45</v>
      </c>
      <c r="O199" s="93"/>
      <c r="P199" s="238">
        <f>O199*H199</f>
        <v>0</v>
      </c>
      <c r="Q199" s="238">
        <v>0.34499999999999997</v>
      </c>
      <c r="R199" s="238">
        <f>Q199*H199</f>
        <v>212.86499999999998</v>
      </c>
      <c r="S199" s="238">
        <v>0</v>
      </c>
      <c r="T199" s="239">
        <f>S199*H199</f>
        <v>0</v>
      </c>
      <c r="U199" s="40"/>
      <c r="V199" s="40"/>
      <c r="W199" s="40"/>
      <c r="X199" s="40"/>
      <c r="Y199" s="40"/>
      <c r="Z199" s="40"/>
      <c r="AA199" s="40"/>
      <c r="AB199" s="40"/>
      <c r="AC199" s="40"/>
      <c r="AD199" s="40"/>
      <c r="AE199" s="40"/>
      <c r="AR199" s="240" t="s">
        <v>224</v>
      </c>
      <c r="AT199" s="240" t="s">
        <v>225</v>
      </c>
      <c r="AU199" s="240" t="s">
        <v>19</v>
      </c>
      <c r="AY199" s="18" t="s">
        <v>221</v>
      </c>
      <c r="BE199" s="241">
        <f>IF(N199="základní",J199,0)</f>
        <v>0</v>
      </c>
      <c r="BF199" s="241">
        <f>IF(N199="snížená",J199,0)</f>
        <v>0</v>
      </c>
      <c r="BG199" s="241">
        <f>IF(N199="zákl. přenesená",J199,0)</f>
        <v>0</v>
      </c>
      <c r="BH199" s="241">
        <f>IF(N199="sníž. přenesená",J199,0)</f>
        <v>0</v>
      </c>
      <c r="BI199" s="241">
        <f>IF(N199="nulová",J199,0)</f>
        <v>0</v>
      </c>
      <c r="BJ199" s="18" t="s">
        <v>88</v>
      </c>
      <c r="BK199" s="241">
        <f>ROUND(I199*H199,2)</f>
        <v>0</v>
      </c>
      <c r="BL199" s="18" t="s">
        <v>224</v>
      </c>
      <c r="BM199" s="240" t="s">
        <v>1012</v>
      </c>
    </row>
    <row r="200" s="2" customFormat="1">
      <c r="A200" s="40"/>
      <c r="B200" s="41"/>
      <c r="C200" s="42"/>
      <c r="D200" s="242" t="s">
        <v>232</v>
      </c>
      <c r="E200" s="42"/>
      <c r="F200" s="243" t="s">
        <v>866</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232</v>
      </c>
      <c r="AU200" s="18" t="s">
        <v>19</v>
      </c>
    </row>
    <row r="201" s="2" customFormat="1">
      <c r="A201" s="40"/>
      <c r="B201" s="41"/>
      <c r="C201" s="42"/>
      <c r="D201" s="247" t="s">
        <v>234</v>
      </c>
      <c r="E201" s="42"/>
      <c r="F201" s="248" t="s">
        <v>875</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234</v>
      </c>
      <c r="AU201" s="18" t="s">
        <v>19</v>
      </c>
    </row>
    <row r="202" s="14" customFormat="1">
      <c r="A202" s="14"/>
      <c r="B202" s="260"/>
      <c r="C202" s="261"/>
      <c r="D202" s="247" t="s">
        <v>236</v>
      </c>
      <c r="E202" s="262" t="s">
        <v>1</v>
      </c>
      <c r="F202" s="263" t="s">
        <v>810</v>
      </c>
      <c r="G202" s="261"/>
      <c r="H202" s="262" t="s">
        <v>1</v>
      </c>
      <c r="I202" s="264"/>
      <c r="J202" s="261"/>
      <c r="K202" s="261"/>
      <c r="L202" s="265"/>
      <c r="M202" s="266"/>
      <c r="N202" s="267"/>
      <c r="O202" s="267"/>
      <c r="P202" s="267"/>
      <c r="Q202" s="267"/>
      <c r="R202" s="267"/>
      <c r="S202" s="267"/>
      <c r="T202" s="268"/>
      <c r="U202" s="14"/>
      <c r="V202" s="14"/>
      <c r="W202" s="14"/>
      <c r="X202" s="14"/>
      <c r="Y202" s="14"/>
      <c r="Z202" s="14"/>
      <c r="AA202" s="14"/>
      <c r="AB202" s="14"/>
      <c r="AC202" s="14"/>
      <c r="AD202" s="14"/>
      <c r="AE202" s="14"/>
      <c r="AT202" s="269" t="s">
        <v>236</v>
      </c>
      <c r="AU202" s="269" t="s">
        <v>19</v>
      </c>
      <c r="AV202" s="14" t="s">
        <v>88</v>
      </c>
      <c r="AW202" s="14" t="s">
        <v>36</v>
      </c>
      <c r="AX202" s="14" t="s">
        <v>80</v>
      </c>
      <c r="AY202" s="269" t="s">
        <v>221</v>
      </c>
    </row>
    <row r="203" s="13" customFormat="1">
      <c r="A203" s="13"/>
      <c r="B203" s="249"/>
      <c r="C203" s="250"/>
      <c r="D203" s="247" t="s">
        <v>236</v>
      </c>
      <c r="E203" s="251" t="s">
        <v>355</v>
      </c>
      <c r="F203" s="252" t="s">
        <v>999</v>
      </c>
      <c r="G203" s="250"/>
      <c r="H203" s="253">
        <v>617</v>
      </c>
      <c r="I203" s="254"/>
      <c r="J203" s="250"/>
      <c r="K203" s="250"/>
      <c r="L203" s="255"/>
      <c r="M203" s="256"/>
      <c r="N203" s="257"/>
      <c r="O203" s="257"/>
      <c r="P203" s="257"/>
      <c r="Q203" s="257"/>
      <c r="R203" s="257"/>
      <c r="S203" s="257"/>
      <c r="T203" s="258"/>
      <c r="U203" s="13"/>
      <c r="V203" s="13"/>
      <c r="W203" s="13"/>
      <c r="X203" s="13"/>
      <c r="Y203" s="13"/>
      <c r="Z203" s="13"/>
      <c r="AA203" s="13"/>
      <c r="AB203" s="13"/>
      <c r="AC203" s="13"/>
      <c r="AD203" s="13"/>
      <c r="AE203" s="13"/>
      <c r="AT203" s="259" t="s">
        <v>236</v>
      </c>
      <c r="AU203" s="259" t="s">
        <v>19</v>
      </c>
      <c r="AV203" s="13" t="s">
        <v>19</v>
      </c>
      <c r="AW203" s="13" t="s">
        <v>36</v>
      </c>
      <c r="AX203" s="13" t="s">
        <v>80</v>
      </c>
      <c r="AY203" s="259" t="s">
        <v>221</v>
      </c>
    </row>
    <row r="204" s="13" customFormat="1">
      <c r="A204" s="13"/>
      <c r="B204" s="249"/>
      <c r="C204" s="250"/>
      <c r="D204" s="247" t="s">
        <v>236</v>
      </c>
      <c r="E204" s="251" t="s">
        <v>876</v>
      </c>
      <c r="F204" s="252" t="s">
        <v>877</v>
      </c>
      <c r="G204" s="250"/>
      <c r="H204" s="253">
        <v>617</v>
      </c>
      <c r="I204" s="254"/>
      <c r="J204" s="250"/>
      <c r="K204" s="250"/>
      <c r="L204" s="255"/>
      <c r="M204" s="256"/>
      <c r="N204" s="257"/>
      <c r="O204" s="257"/>
      <c r="P204" s="257"/>
      <c r="Q204" s="257"/>
      <c r="R204" s="257"/>
      <c r="S204" s="257"/>
      <c r="T204" s="258"/>
      <c r="U204" s="13"/>
      <c r="V204" s="13"/>
      <c r="W204" s="13"/>
      <c r="X204" s="13"/>
      <c r="Y204" s="13"/>
      <c r="Z204" s="13"/>
      <c r="AA204" s="13"/>
      <c r="AB204" s="13"/>
      <c r="AC204" s="13"/>
      <c r="AD204" s="13"/>
      <c r="AE204" s="13"/>
      <c r="AT204" s="259" t="s">
        <v>236</v>
      </c>
      <c r="AU204" s="259" t="s">
        <v>19</v>
      </c>
      <c r="AV204" s="13" t="s">
        <v>19</v>
      </c>
      <c r="AW204" s="13" t="s">
        <v>36</v>
      </c>
      <c r="AX204" s="13" t="s">
        <v>88</v>
      </c>
      <c r="AY204" s="259" t="s">
        <v>221</v>
      </c>
    </row>
    <row r="205" s="2" customFormat="1" ht="33" customHeight="1">
      <c r="A205" s="40"/>
      <c r="B205" s="41"/>
      <c r="C205" s="229" t="s">
        <v>321</v>
      </c>
      <c r="D205" s="229" t="s">
        <v>225</v>
      </c>
      <c r="E205" s="230" t="s">
        <v>1013</v>
      </c>
      <c r="F205" s="231" t="s">
        <v>1014</v>
      </c>
      <c r="G205" s="232" t="s">
        <v>507</v>
      </c>
      <c r="H205" s="233">
        <v>508</v>
      </c>
      <c r="I205" s="234"/>
      <c r="J205" s="235">
        <f>ROUND(I205*H205,2)</f>
        <v>0</v>
      </c>
      <c r="K205" s="231" t="s">
        <v>229</v>
      </c>
      <c r="L205" s="46"/>
      <c r="M205" s="236" t="s">
        <v>1</v>
      </c>
      <c r="N205" s="237" t="s">
        <v>45</v>
      </c>
      <c r="O205" s="93"/>
      <c r="P205" s="238">
        <f>O205*H205</f>
        <v>0</v>
      </c>
      <c r="Q205" s="238">
        <v>0.12</v>
      </c>
      <c r="R205" s="238">
        <f>Q205*H205</f>
        <v>60.960000000000001</v>
      </c>
      <c r="S205" s="238">
        <v>0</v>
      </c>
      <c r="T205" s="239">
        <f>S205*H205</f>
        <v>0</v>
      </c>
      <c r="U205" s="40"/>
      <c r="V205" s="40"/>
      <c r="W205" s="40"/>
      <c r="X205" s="40"/>
      <c r="Y205" s="40"/>
      <c r="Z205" s="40"/>
      <c r="AA205" s="40"/>
      <c r="AB205" s="40"/>
      <c r="AC205" s="40"/>
      <c r="AD205" s="40"/>
      <c r="AE205" s="40"/>
      <c r="AR205" s="240" t="s">
        <v>224</v>
      </c>
      <c r="AT205" s="240" t="s">
        <v>225</v>
      </c>
      <c r="AU205" s="240" t="s">
        <v>19</v>
      </c>
      <c r="AY205" s="18" t="s">
        <v>221</v>
      </c>
      <c r="BE205" s="241">
        <f>IF(N205="základní",J205,0)</f>
        <v>0</v>
      </c>
      <c r="BF205" s="241">
        <f>IF(N205="snížená",J205,0)</f>
        <v>0</v>
      </c>
      <c r="BG205" s="241">
        <f>IF(N205="zákl. přenesená",J205,0)</f>
        <v>0</v>
      </c>
      <c r="BH205" s="241">
        <f>IF(N205="sníž. přenesená",J205,0)</f>
        <v>0</v>
      </c>
      <c r="BI205" s="241">
        <f>IF(N205="nulová",J205,0)</f>
        <v>0</v>
      </c>
      <c r="BJ205" s="18" t="s">
        <v>88</v>
      </c>
      <c r="BK205" s="241">
        <f>ROUND(I205*H205,2)</f>
        <v>0</v>
      </c>
      <c r="BL205" s="18" t="s">
        <v>224</v>
      </c>
      <c r="BM205" s="240" t="s">
        <v>1015</v>
      </c>
    </row>
    <row r="206" s="2" customFormat="1">
      <c r="A206" s="40"/>
      <c r="B206" s="41"/>
      <c r="C206" s="42"/>
      <c r="D206" s="242" t="s">
        <v>232</v>
      </c>
      <c r="E206" s="42"/>
      <c r="F206" s="243" t="s">
        <v>1016</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232</v>
      </c>
      <c r="AU206" s="18" t="s">
        <v>19</v>
      </c>
    </row>
    <row r="207" s="14" customFormat="1">
      <c r="A207" s="14"/>
      <c r="B207" s="260"/>
      <c r="C207" s="261"/>
      <c r="D207" s="247" t="s">
        <v>236</v>
      </c>
      <c r="E207" s="262" t="s">
        <v>1</v>
      </c>
      <c r="F207" s="263" t="s">
        <v>810</v>
      </c>
      <c r="G207" s="261"/>
      <c r="H207" s="262" t="s">
        <v>1</v>
      </c>
      <c r="I207" s="264"/>
      <c r="J207" s="261"/>
      <c r="K207" s="261"/>
      <c r="L207" s="265"/>
      <c r="M207" s="266"/>
      <c r="N207" s="267"/>
      <c r="O207" s="267"/>
      <c r="P207" s="267"/>
      <c r="Q207" s="267"/>
      <c r="R207" s="267"/>
      <c r="S207" s="267"/>
      <c r="T207" s="268"/>
      <c r="U207" s="14"/>
      <c r="V207" s="14"/>
      <c r="W207" s="14"/>
      <c r="X207" s="14"/>
      <c r="Y207" s="14"/>
      <c r="Z207" s="14"/>
      <c r="AA207" s="14"/>
      <c r="AB207" s="14"/>
      <c r="AC207" s="14"/>
      <c r="AD207" s="14"/>
      <c r="AE207" s="14"/>
      <c r="AT207" s="269" t="s">
        <v>236</v>
      </c>
      <c r="AU207" s="269" t="s">
        <v>19</v>
      </c>
      <c r="AV207" s="14" t="s">
        <v>88</v>
      </c>
      <c r="AW207" s="14" t="s">
        <v>36</v>
      </c>
      <c r="AX207" s="14" t="s">
        <v>80</v>
      </c>
      <c r="AY207" s="269" t="s">
        <v>221</v>
      </c>
    </row>
    <row r="208" s="13" customFormat="1">
      <c r="A208" s="13"/>
      <c r="B208" s="249"/>
      <c r="C208" s="250"/>
      <c r="D208" s="247" t="s">
        <v>236</v>
      </c>
      <c r="E208" s="251" t="s">
        <v>884</v>
      </c>
      <c r="F208" s="252" t="s">
        <v>1017</v>
      </c>
      <c r="G208" s="250"/>
      <c r="H208" s="253">
        <v>508</v>
      </c>
      <c r="I208" s="254"/>
      <c r="J208" s="250"/>
      <c r="K208" s="250"/>
      <c r="L208" s="255"/>
      <c r="M208" s="256"/>
      <c r="N208" s="257"/>
      <c r="O208" s="257"/>
      <c r="P208" s="257"/>
      <c r="Q208" s="257"/>
      <c r="R208" s="257"/>
      <c r="S208" s="257"/>
      <c r="T208" s="258"/>
      <c r="U208" s="13"/>
      <c r="V208" s="13"/>
      <c r="W208" s="13"/>
      <c r="X208" s="13"/>
      <c r="Y208" s="13"/>
      <c r="Z208" s="13"/>
      <c r="AA208" s="13"/>
      <c r="AB208" s="13"/>
      <c r="AC208" s="13"/>
      <c r="AD208" s="13"/>
      <c r="AE208" s="13"/>
      <c r="AT208" s="259" t="s">
        <v>236</v>
      </c>
      <c r="AU208" s="259" t="s">
        <v>19</v>
      </c>
      <c r="AV208" s="13" t="s">
        <v>19</v>
      </c>
      <c r="AW208" s="13" t="s">
        <v>36</v>
      </c>
      <c r="AX208" s="13" t="s">
        <v>80</v>
      </c>
      <c r="AY208" s="259" t="s">
        <v>221</v>
      </c>
    </row>
    <row r="209" s="13" customFormat="1">
      <c r="A209" s="13"/>
      <c r="B209" s="249"/>
      <c r="C209" s="250"/>
      <c r="D209" s="247" t="s">
        <v>236</v>
      </c>
      <c r="E209" s="251" t="s">
        <v>886</v>
      </c>
      <c r="F209" s="252" t="s">
        <v>887</v>
      </c>
      <c r="G209" s="250"/>
      <c r="H209" s="253">
        <v>508</v>
      </c>
      <c r="I209" s="254"/>
      <c r="J209" s="250"/>
      <c r="K209" s="250"/>
      <c r="L209" s="255"/>
      <c r="M209" s="256"/>
      <c r="N209" s="257"/>
      <c r="O209" s="257"/>
      <c r="P209" s="257"/>
      <c r="Q209" s="257"/>
      <c r="R209" s="257"/>
      <c r="S209" s="257"/>
      <c r="T209" s="258"/>
      <c r="U209" s="13"/>
      <c r="V209" s="13"/>
      <c r="W209" s="13"/>
      <c r="X209" s="13"/>
      <c r="Y209" s="13"/>
      <c r="Z209" s="13"/>
      <c r="AA209" s="13"/>
      <c r="AB209" s="13"/>
      <c r="AC209" s="13"/>
      <c r="AD209" s="13"/>
      <c r="AE209" s="13"/>
      <c r="AT209" s="259" t="s">
        <v>236</v>
      </c>
      <c r="AU209" s="259" t="s">
        <v>19</v>
      </c>
      <c r="AV209" s="13" t="s">
        <v>19</v>
      </c>
      <c r="AW209" s="13" t="s">
        <v>36</v>
      </c>
      <c r="AX209" s="13" t="s">
        <v>88</v>
      </c>
      <c r="AY209" s="259" t="s">
        <v>221</v>
      </c>
    </row>
    <row r="210" s="2" customFormat="1" ht="37.8" customHeight="1">
      <c r="A210" s="40"/>
      <c r="B210" s="41"/>
      <c r="C210" s="229" t="s">
        <v>327</v>
      </c>
      <c r="D210" s="229" t="s">
        <v>225</v>
      </c>
      <c r="E210" s="230" t="s">
        <v>878</v>
      </c>
      <c r="F210" s="231" t="s">
        <v>879</v>
      </c>
      <c r="G210" s="232" t="s">
        <v>507</v>
      </c>
      <c r="H210" s="233">
        <v>92</v>
      </c>
      <c r="I210" s="234"/>
      <c r="J210" s="235">
        <f>ROUND(I210*H210,2)</f>
        <v>0</v>
      </c>
      <c r="K210" s="231" t="s">
        <v>229</v>
      </c>
      <c r="L210" s="46"/>
      <c r="M210" s="236" t="s">
        <v>1</v>
      </c>
      <c r="N210" s="237" t="s">
        <v>45</v>
      </c>
      <c r="O210" s="93"/>
      <c r="P210" s="238">
        <f>O210*H210</f>
        <v>0</v>
      </c>
      <c r="Q210" s="238">
        <v>0.23000000000000001</v>
      </c>
      <c r="R210" s="238">
        <f>Q210*H210</f>
        <v>21.16</v>
      </c>
      <c r="S210" s="238">
        <v>0</v>
      </c>
      <c r="T210" s="239">
        <f>S210*H210</f>
        <v>0</v>
      </c>
      <c r="U210" s="40"/>
      <c r="V210" s="40"/>
      <c r="W210" s="40"/>
      <c r="X210" s="40"/>
      <c r="Y210" s="40"/>
      <c r="Z210" s="40"/>
      <c r="AA210" s="40"/>
      <c r="AB210" s="40"/>
      <c r="AC210" s="40"/>
      <c r="AD210" s="40"/>
      <c r="AE210" s="40"/>
      <c r="AR210" s="240" t="s">
        <v>224</v>
      </c>
      <c r="AT210" s="240" t="s">
        <v>225</v>
      </c>
      <c r="AU210" s="240" t="s">
        <v>19</v>
      </c>
      <c r="AY210" s="18" t="s">
        <v>221</v>
      </c>
      <c r="BE210" s="241">
        <f>IF(N210="základní",J210,0)</f>
        <v>0</v>
      </c>
      <c r="BF210" s="241">
        <f>IF(N210="snížená",J210,0)</f>
        <v>0</v>
      </c>
      <c r="BG210" s="241">
        <f>IF(N210="zákl. přenesená",J210,0)</f>
        <v>0</v>
      </c>
      <c r="BH210" s="241">
        <f>IF(N210="sníž. přenesená",J210,0)</f>
        <v>0</v>
      </c>
      <c r="BI210" s="241">
        <f>IF(N210="nulová",J210,0)</f>
        <v>0</v>
      </c>
      <c r="BJ210" s="18" t="s">
        <v>88</v>
      </c>
      <c r="BK210" s="241">
        <f>ROUND(I210*H210,2)</f>
        <v>0</v>
      </c>
      <c r="BL210" s="18" t="s">
        <v>224</v>
      </c>
      <c r="BM210" s="240" t="s">
        <v>1018</v>
      </c>
    </row>
    <row r="211" s="2" customFormat="1">
      <c r="A211" s="40"/>
      <c r="B211" s="41"/>
      <c r="C211" s="42"/>
      <c r="D211" s="242" t="s">
        <v>232</v>
      </c>
      <c r="E211" s="42"/>
      <c r="F211" s="243" t="s">
        <v>881</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232</v>
      </c>
      <c r="AU211" s="18" t="s">
        <v>19</v>
      </c>
    </row>
    <row r="212" s="2" customFormat="1">
      <c r="A212" s="40"/>
      <c r="B212" s="41"/>
      <c r="C212" s="42"/>
      <c r="D212" s="247" t="s">
        <v>312</v>
      </c>
      <c r="E212" s="42"/>
      <c r="F212" s="248" t="s">
        <v>882</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312</v>
      </c>
      <c r="AU212" s="18" t="s">
        <v>19</v>
      </c>
    </row>
    <row r="213" s="2" customFormat="1">
      <c r="A213" s="40"/>
      <c r="B213" s="41"/>
      <c r="C213" s="42"/>
      <c r="D213" s="247" t="s">
        <v>234</v>
      </c>
      <c r="E213" s="42"/>
      <c r="F213" s="248" t="s">
        <v>883</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234</v>
      </c>
      <c r="AU213" s="18" t="s">
        <v>19</v>
      </c>
    </row>
    <row r="214" s="14" customFormat="1">
      <c r="A214" s="14"/>
      <c r="B214" s="260"/>
      <c r="C214" s="261"/>
      <c r="D214" s="247" t="s">
        <v>236</v>
      </c>
      <c r="E214" s="262" t="s">
        <v>1</v>
      </c>
      <c r="F214" s="263" t="s">
        <v>810</v>
      </c>
      <c r="G214" s="261"/>
      <c r="H214" s="262" t="s">
        <v>1</v>
      </c>
      <c r="I214" s="264"/>
      <c r="J214" s="261"/>
      <c r="K214" s="261"/>
      <c r="L214" s="265"/>
      <c r="M214" s="266"/>
      <c r="N214" s="267"/>
      <c r="O214" s="267"/>
      <c r="P214" s="267"/>
      <c r="Q214" s="267"/>
      <c r="R214" s="267"/>
      <c r="S214" s="267"/>
      <c r="T214" s="268"/>
      <c r="U214" s="14"/>
      <c r="V214" s="14"/>
      <c r="W214" s="14"/>
      <c r="X214" s="14"/>
      <c r="Y214" s="14"/>
      <c r="Z214" s="14"/>
      <c r="AA214" s="14"/>
      <c r="AB214" s="14"/>
      <c r="AC214" s="14"/>
      <c r="AD214" s="14"/>
      <c r="AE214" s="14"/>
      <c r="AT214" s="269" t="s">
        <v>236</v>
      </c>
      <c r="AU214" s="269" t="s">
        <v>19</v>
      </c>
      <c r="AV214" s="14" t="s">
        <v>88</v>
      </c>
      <c r="AW214" s="14" t="s">
        <v>36</v>
      </c>
      <c r="AX214" s="14" t="s">
        <v>80</v>
      </c>
      <c r="AY214" s="269" t="s">
        <v>221</v>
      </c>
    </row>
    <row r="215" s="13" customFormat="1">
      <c r="A215" s="13"/>
      <c r="B215" s="249"/>
      <c r="C215" s="250"/>
      <c r="D215" s="247" t="s">
        <v>236</v>
      </c>
      <c r="E215" s="251" t="s">
        <v>894</v>
      </c>
      <c r="F215" s="252" t="s">
        <v>1019</v>
      </c>
      <c r="G215" s="250"/>
      <c r="H215" s="253">
        <v>92</v>
      </c>
      <c r="I215" s="254"/>
      <c r="J215" s="250"/>
      <c r="K215" s="250"/>
      <c r="L215" s="255"/>
      <c r="M215" s="256"/>
      <c r="N215" s="257"/>
      <c r="O215" s="257"/>
      <c r="P215" s="257"/>
      <c r="Q215" s="257"/>
      <c r="R215" s="257"/>
      <c r="S215" s="257"/>
      <c r="T215" s="258"/>
      <c r="U215" s="13"/>
      <c r="V215" s="13"/>
      <c r="W215" s="13"/>
      <c r="X215" s="13"/>
      <c r="Y215" s="13"/>
      <c r="Z215" s="13"/>
      <c r="AA215" s="13"/>
      <c r="AB215" s="13"/>
      <c r="AC215" s="13"/>
      <c r="AD215" s="13"/>
      <c r="AE215" s="13"/>
      <c r="AT215" s="259" t="s">
        <v>236</v>
      </c>
      <c r="AU215" s="259" t="s">
        <v>19</v>
      </c>
      <c r="AV215" s="13" t="s">
        <v>19</v>
      </c>
      <c r="AW215" s="13" t="s">
        <v>36</v>
      </c>
      <c r="AX215" s="13" t="s">
        <v>80</v>
      </c>
      <c r="AY215" s="259" t="s">
        <v>221</v>
      </c>
    </row>
    <row r="216" s="13" customFormat="1">
      <c r="A216" s="13"/>
      <c r="B216" s="249"/>
      <c r="C216" s="250"/>
      <c r="D216" s="247" t="s">
        <v>236</v>
      </c>
      <c r="E216" s="251" t="s">
        <v>896</v>
      </c>
      <c r="F216" s="252" t="s">
        <v>897</v>
      </c>
      <c r="G216" s="250"/>
      <c r="H216" s="253">
        <v>92</v>
      </c>
      <c r="I216" s="254"/>
      <c r="J216" s="250"/>
      <c r="K216" s="250"/>
      <c r="L216" s="255"/>
      <c r="M216" s="256"/>
      <c r="N216" s="257"/>
      <c r="O216" s="257"/>
      <c r="P216" s="257"/>
      <c r="Q216" s="257"/>
      <c r="R216" s="257"/>
      <c r="S216" s="257"/>
      <c r="T216" s="258"/>
      <c r="U216" s="13"/>
      <c r="V216" s="13"/>
      <c r="W216" s="13"/>
      <c r="X216" s="13"/>
      <c r="Y216" s="13"/>
      <c r="Z216" s="13"/>
      <c r="AA216" s="13"/>
      <c r="AB216" s="13"/>
      <c r="AC216" s="13"/>
      <c r="AD216" s="13"/>
      <c r="AE216" s="13"/>
      <c r="AT216" s="259" t="s">
        <v>236</v>
      </c>
      <c r="AU216" s="259" t="s">
        <v>19</v>
      </c>
      <c r="AV216" s="13" t="s">
        <v>19</v>
      </c>
      <c r="AW216" s="13" t="s">
        <v>36</v>
      </c>
      <c r="AX216" s="13" t="s">
        <v>88</v>
      </c>
      <c r="AY216" s="259" t="s">
        <v>221</v>
      </c>
    </row>
    <row r="217" s="2" customFormat="1" ht="24.15" customHeight="1">
      <c r="A217" s="40"/>
      <c r="B217" s="41"/>
      <c r="C217" s="229" t="s">
        <v>337</v>
      </c>
      <c r="D217" s="229" t="s">
        <v>225</v>
      </c>
      <c r="E217" s="230" t="s">
        <v>1020</v>
      </c>
      <c r="F217" s="231" t="s">
        <v>1021</v>
      </c>
      <c r="G217" s="232" t="s">
        <v>507</v>
      </c>
      <c r="H217" s="233">
        <v>513</v>
      </c>
      <c r="I217" s="234"/>
      <c r="J217" s="235">
        <f>ROUND(I217*H217,2)</f>
        <v>0</v>
      </c>
      <c r="K217" s="231" t="s">
        <v>229</v>
      </c>
      <c r="L217" s="46"/>
      <c r="M217" s="236" t="s">
        <v>1</v>
      </c>
      <c r="N217" s="237" t="s">
        <v>45</v>
      </c>
      <c r="O217" s="93"/>
      <c r="P217" s="238">
        <f>O217*H217</f>
        <v>0</v>
      </c>
      <c r="Q217" s="238">
        <v>0.0075300000000000002</v>
      </c>
      <c r="R217" s="238">
        <f>Q217*H217</f>
        <v>3.8628900000000002</v>
      </c>
      <c r="S217" s="238">
        <v>0</v>
      </c>
      <c r="T217" s="239">
        <f>S217*H217</f>
        <v>0</v>
      </c>
      <c r="U217" s="40"/>
      <c r="V217" s="40"/>
      <c r="W217" s="40"/>
      <c r="X217" s="40"/>
      <c r="Y217" s="40"/>
      <c r="Z217" s="40"/>
      <c r="AA217" s="40"/>
      <c r="AB217" s="40"/>
      <c r="AC217" s="40"/>
      <c r="AD217" s="40"/>
      <c r="AE217" s="40"/>
      <c r="AR217" s="240" t="s">
        <v>224</v>
      </c>
      <c r="AT217" s="240" t="s">
        <v>225</v>
      </c>
      <c r="AU217" s="240" t="s">
        <v>19</v>
      </c>
      <c r="AY217" s="18" t="s">
        <v>221</v>
      </c>
      <c r="BE217" s="241">
        <f>IF(N217="základní",J217,0)</f>
        <v>0</v>
      </c>
      <c r="BF217" s="241">
        <f>IF(N217="snížená",J217,0)</f>
        <v>0</v>
      </c>
      <c r="BG217" s="241">
        <f>IF(N217="zákl. přenesená",J217,0)</f>
        <v>0</v>
      </c>
      <c r="BH217" s="241">
        <f>IF(N217="sníž. přenesená",J217,0)</f>
        <v>0</v>
      </c>
      <c r="BI217" s="241">
        <f>IF(N217="nulová",J217,0)</f>
        <v>0</v>
      </c>
      <c r="BJ217" s="18" t="s">
        <v>88</v>
      </c>
      <c r="BK217" s="241">
        <f>ROUND(I217*H217,2)</f>
        <v>0</v>
      </c>
      <c r="BL217" s="18" t="s">
        <v>224</v>
      </c>
      <c r="BM217" s="240" t="s">
        <v>1022</v>
      </c>
    </row>
    <row r="218" s="2" customFormat="1">
      <c r="A218" s="40"/>
      <c r="B218" s="41"/>
      <c r="C218" s="42"/>
      <c r="D218" s="242" t="s">
        <v>232</v>
      </c>
      <c r="E218" s="42"/>
      <c r="F218" s="243" t="s">
        <v>1023</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232</v>
      </c>
      <c r="AU218" s="18" t="s">
        <v>19</v>
      </c>
    </row>
    <row r="219" s="14" customFormat="1">
      <c r="A219" s="14"/>
      <c r="B219" s="260"/>
      <c r="C219" s="261"/>
      <c r="D219" s="247" t="s">
        <v>236</v>
      </c>
      <c r="E219" s="262" t="s">
        <v>1</v>
      </c>
      <c r="F219" s="263" t="s">
        <v>810</v>
      </c>
      <c r="G219" s="261"/>
      <c r="H219" s="262" t="s">
        <v>1</v>
      </c>
      <c r="I219" s="264"/>
      <c r="J219" s="261"/>
      <c r="K219" s="261"/>
      <c r="L219" s="265"/>
      <c r="M219" s="266"/>
      <c r="N219" s="267"/>
      <c r="O219" s="267"/>
      <c r="P219" s="267"/>
      <c r="Q219" s="267"/>
      <c r="R219" s="267"/>
      <c r="S219" s="267"/>
      <c r="T219" s="268"/>
      <c r="U219" s="14"/>
      <c r="V219" s="14"/>
      <c r="W219" s="14"/>
      <c r="X219" s="14"/>
      <c r="Y219" s="14"/>
      <c r="Z219" s="14"/>
      <c r="AA219" s="14"/>
      <c r="AB219" s="14"/>
      <c r="AC219" s="14"/>
      <c r="AD219" s="14"/>
      <c r="AE219" s="14"/>
      <c r="AT219" s="269" t="s">
        <v>236</v>
      </c>
      <c r="AU219" s="269" t="s">
        <v>19</v>
      </c>
      <c r="AV219" s="14" t="s">
        <v>88</v>
      </c>
      <c r="AW219" s="14" t="s">
        <v>36</v>
      </c>
      <c r="AX219" s="14" t="s">
        <v>80</v>
      </c>
      <c r="AY219" s="269" t="s">
        <v>221</v>
      </c>
    </row>
    <row r="220" s="13" customFormat="1">
      <c r="A220" s="13"/>
      <c r="B220" s="249"/>
      <c r="C220" s="250"/>
      <c r="D220" s="247" t="s">
        <v>236</v>
      </c>
      <c r="E220" s="251" t="s">
        <v>904</v>
      </c>
      <c r="F220" s="252" t="s">
        <v>1024</v>
      </c>
      <c r="G220" s="250"/>
      <c r="H220" s="253">
        <v>513</v>
      </c>
      <c r="I220" s="254"/>
      <c r="J220" s="250"/>
      <c r="K220" s="250"/>
      <c r="L220" s="255"/>
      <c r="M220" s="256"/>
      <c r="N220" s="257"/>
      <c r="O220" s="257"/>
      <c r="P220" s="257"/>
      <c r="Q220" s="257"/>
      <c r="R220" s="257"/>
      <c r="S220" s="257"/>
      <c r="T220" s="258"/>
      <c r="U220" s="13"/>
      <c r="V220" s="13"/>
      <c r="W220" s="13"/>
      <c r="X220" s="13"/>
      <c r="Y220" s="13"/>
      <c r="Z220" s="13"/>
      <c r="AA220" s="13"/>
      <c r="AB220" s="13"/>
      <c r="AC220" s="13"/>
      <c r="AD220" s="13"/>
      <c r="AE220" s="13"/>
      <c r="AT220" s="259" t="s">
        <v>236</v>
      </c>
      <c r="AU220" s="259" t="s">
        <v>19</v>
      </c>
      <c r="AV220" s="13" t="s">
        <v>19</v>
      </c>
      <c r="AW220" s="13" t="s">
        <v>36</v>
      </c>
      <c r="AX220" s="13" t="s">
        <v>80</v>
      </c>
      <c r="AY220" s="259" t="s">
        <v>221</v>
      </c>
    </row>
    <row r="221" s="13" customFormat="1">
      <c r="A221" s="13"/>
      <c r="B221" s="249"/>
      <c r="C221" s="250"/>
      <c r="D221" s="247" t="s">
        <v>236</v>
      </c>
      <c r="E221" s="251" t="s">
        <v>906</v>
      </c>
      <c r="F221" s="252" t="s">
        <v>907</v>
      </c>
      <c r="G221" s="250"/>
      <c r="H221" s="253">
        <v>513</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236</v>
      </c>
      <c r="AU221" s="259" t="s">
        <v>19</v>
      </c>
      <c r="AV221" s="13" t="s">
        <v>19</v>
      </c>
      <c r="AW221" s="13" t="s">
        <v>36</v>
      </c>
      <c r="AX221" s="13" t="s">
        <v>88</v>
      </c>
      <c r="AY221" s="259" t="s">
        <v>221</v>
      </c>
    </row>
    <row r="222" s="2" customFormat="1" ht="24.15" customHeight="1">
      <c r="A222" s="40"/>
      <c r="B222" s="41"/>
      <c r="C222" s="229" t="s">
        <v>7</v>
      </c>
      <c r="D222" s="229" t="s">
        <v>225</v>
      </c>
      <c r="E222" s="230" t="s">
        <v>1025</v>
      </c>
      <c r="F222" s="231" t="s">
        <v>1026</v>
      </c>
      <c r="G222" s="232" t="s">
        <v>507</v>
      </c>
      <c r="H222" s="233">
        <v>501</v>
      </c>
      <c r="I222" s="234"/>
      <c r="J222" s="235">
        <f>ROUND(I222*H222,2)</f>
        <v>0</v>
      </c>
      <c r="K222" s="231" t="s">
        <v>229</v>
      </c>
      <c r="L222" s="46"/>
      <c r="M222" s="236" t="s">
        <v>1</v>
      </c>
      <c r="N222" s="237" t="s">
        <v>45</v>
      </c>
      <c r="O222" s="93"/>
      <c r="P222" s="238">
        <f>O222*H222</f>
        <v>0</v>
      </c>
      <c r="Q222" s="238">
        <v>0.00071000000000000002</v>
      </c>
      <c r="R222" s="238">
        <f>Q222*H222</f>
        <v>0.35571000000000003</v>
      </c>
      <c r="S222" s="238">
        <v>0</v>
      </c>
      <c r="T222" s="239">
        <f>S222*H222</f>
        <v>0</v>
      </c>
      <c r="U222" s="40"/>
      <c r="V222" s="40"/>
      <c r="W222" s="40"/>
      <c r="X222" s="40"/>
      <c r="Y222" s="40"/>
      <c r="Z222" s="40"/>
      <c r="AA222" s="40"/>
      <c r="AB222" s="40"/>
      <c r="AC222" s="40"/>
      <c r="AD222" s="40"/>
      <c r="AE222" s="40"/>
      <c r="AR222" s="240" t="s">
        <v>224</v>
      </c>
      <c r="AT222" s="240" t="s">
        <v>225</v>
      </c>
      <c r="AU222" s="240" t="s">
        <v>19</v>
      </c>
      <c r="AY222" s="18" t="s">
        <v>221</v>
      </c>
      <c r="BE222" s="241">
        <f>IF(N222="základní",J222,0)</f>
        <v>0</v>
      </c>
      <c r="BF222" s="241">
        <f>IF(N222="snížená",J222,0)</f>
        <v>0</v>
      </c>
      <c r="BG222" s="241">
        <f>IF(N222="zákl. přenesená",J222,0)</f>
        <v>0</v>
      </c>
      <c r="BH222" s="241">
        <f>IF(N222="sníž. přenesená",J222,0)</f>
        <v>0</v>
      </c>
      <c r="BI222" s="241">
        <f>IF(N222="nulová",J222,0)</f>
        <v>0</v>
      </c>
      <c r="BJ222" s="18" t="s">
        <v>88</v>
      </c>
      <c r="BK222" s="241">
        <f>ROUND(I222*H222,2)</f>
        <v>0</v>
      </c>
      <c r="BL222" s="18" t="s">
        <v>224</v>
      </c>
      <c r="BM222" s="240" t="s">
        <v>1027</v>
      </c>
    </row>
    <row r="223" s="2" customFormat="1">
      <c r="A223" s="40"/>
      <c r="B223" s="41"/>
      <c r="C223" s="42"/>
      <c r="D223" s="242" t="s">
        <v>232</v>
      </c>
      <c r="E223" s="42"/>
      <c r="F223" s="243" t="s">
        <v>1028</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232</v>
      </c>
      <c r="AU223" s="18" t="s">
        <v>19</v>
      </c>
    </row>
    <row r="224" s="14" customFormat="1">
      <c r="A224" s="14"/>
      <c r="B224" s="260"/>
      <c r="C224" s="261"/>
      <c r="D224" s="247" t="s">
        <v>236</v>
      </c>
      <c r="E224" s="262" t="s">
        <v>1</v>
      </c>
      <c r="F224" s="263" t="s">
        <v>810</v>
      </c>
      <c r="G224" s="261"/>
      <c r="H224" s="262" t="s">
        <v>1</v>
      </c>
      <c r="I224" s="264"/>
      <c r="J224" s="261"/>
      <c r="K224" s="261"/>
      <c r="L224" s="265"/>
      <c r="M224" s="266"/>
      <c r="N224" s="267"/>
      <c r="O224" s="267"/>
      <c r="P224" s="267"/>
      <c r="Q224" s="267"/>
      <c r="R224" s="267"/>
      <c r="S224" s="267"/>
      <c r="T224" s="268"/>
      <c r="U224" s="14"/>
      <c r="V224" s="14"/>
      <c r="W224" s="14"/>
      <c r="X224" s="14"/>
      <c r="Y224" s="14"/>
      <c r="Z224" s="14"/>
      <c r="AA224" s="14"/>
      <c r="AB224" s="14"/>
      <c r="AC224" s="14"/>
      <c r="AD224" s="14"/>
      <c r="AE224" s="14"/>
      <c r="AT224" s="269" t="s">
        <v>236</v>
      </c>
      <c r="AU224" s="269" t="s">
        <v>19</v>
      </c>
      <c r="AV224" s="14" t="s">
        <v>88</v>
      </c>
      <c r="AW224" s="14" t="s">
        <v>36</v>
      </c>
      <c r="AX224" s="14" t="s">
        <v>80</v>
      </c>
      <c r="AY224" s="269" t="s">
        <v>221</v>
      </c>
    </row>
    <row r="225" s="13" customFormat="1">
      <c r="A225" s="13"/>
      <c r="B225" s="249"/>
      <c r="C225" s="250"/>
      <c r="D225" s="247" t="s">
        <v>236</v>
      </c>
      <c r="E225" s="251" t="s">
        <v>914</v>
      </c>
      <c r="F225" s="252" t="s">
        <v>1029</v>
      </c>
      <c r="G225" s="250"/>
      <c r="H225" s="253">
        <v>501</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236</v>
      </c>
      <c r="AU225" s="259" t="s">
        <v>19</v>
      </c>
      <c r="AV225" s="13" t="s">
        <v>19</v>
      </c>
      <c r="AW225" s="13" t="s">
        <v>36</v>
      </c>
      <c r="AX225" s="13" t="s">
        <v>80</v>
      </c>
      <c r="AY225" s="259" t="s">
        <v>221</v>
      </c>
    </row>
    <row r="226" s="13" customFormat="1">
      <c r="A226" s="13"/>
      <c r="B226" s="249"/>
      <c r="C226" s="250"/>
      <c r="D226" s="247" t="s">
        <v>236</v>
      </c>
      <c r="E226" s="251" t="s">
        <v>916</v>
      </c>
      <c r="F226" s="252" t="s">
        <v>917</v>
      </c>
      <c r="G226" s="250"/>
      <c r="H226" s="253">
        <v>501</v>
      </c>
      <c r="I226" s="254"/>
      <c r="J226" s="250"/>
      <c r="K226" s="250"/>
      <c r="L226" s="255"/>
      <c r="M226" s="256"/>
      <c r="N226" s="257"/>
      <c r="O226" s="257"/>
      <c r="P226" s="257"/>
      <c r="Q226" s="257"/>
      <c r="R226" s="257"/>
      <c r="S226" s="257"/>
      <c r="T226" s="258"/>
      <c r="U226" s="13"/>
      <c r="V226" s="13"/>
      <c r="W226" s="13"/>
      <c r="X226" s="13"/>
      <c r="Y226" s="13"/>
      <c r="Z226" s="13"/>
      <c r="AA226" s="13"/>
      <c r="AB226" s="13"/>
      <c r="AC226" s="13"/>
      <c r="AD226" s="13"/>
      <c r="AE226" s="13"/>
      <c r="AT226" s="259" t="s">
        <v>236</v>
      </c>
      <c r="AU226" s="259" t="s">
        <v>19</v>
      </c>
      <c r="AV226" s="13" t="s">
        <v>19</v>
      </c>
      <c r="AW226" s="13" t="s">
        <v>36</v>
      </c>
      <c r="AX226" s="13" t="s">
        <v>88</v>
      </c>
      <c r="AY226" s="259" t="s">
        <v>221</v>
      </c>
    </row>
    <row r="227" s="2" customFormat="1" ht="44.25" customHeight="1">
      <c r="A227" s="40"/>
      <c r="B227" s="41"/>
      <c r="C227" s="229" t="s">
        <v>347</v>
      </c>
      <c r="D227" s="229" t="s">
        <v>225</v>
      </c>
      <c r="E227" s="230" t="s">
        <v>1030</v>
      </c>
      <c r="F227" s="231" t="s">
        <v>1031</v>
      </c>
      <c r="G227" s="232" t="s">
        <v>507</v>
      </c>
      <c r="H227" s="233">
        <v>497</v>
      </c>
      <c r="I227" s="234"/>
      <c r="J227" s="235">
        <f>ROUND(I227*H227,2)</f>
        <v>0</v>
      </c>
      <c r="K227" s="231" t="s">
        <v>229</v>
      </c>
      <c r="L227" s="46"/>
      <c r="M227" s="236" t="s">
        <v>1</v>
      </c>
      <c r="N227" s="237" t="s">
        <v>45</v>
      </c>
      <c r="O227" s="93"/>
      <c r="P227" s="238">
        <f>O227*H227</f>
        <v>0</v>
      </c>
      <c r="Q227" s="238">
        <v>0.12966</v>
      </c>
      <c r="R227" s="238">
        <f>Q227*H227</f>
        <v>64.441019999999995</v>
      </c>
      <c r="S227" s="238">
        <v>0</v>
      </c>
      <c r="T227" s="239">
        <f>S227*H227</f>
        <v>0</v>
      </c>
      <c r="U227" s="40"/>
      <c r="V227" s="40"/>
      <c r="W227" s="40"/>
      <c r="X227" s="40"/>
      <c r="Y227" s="40"/>
      <c r="Z227" s="40"/>
      <c r="AA227" s="40"/>
      <c r="AB227" s="40"/>
      <c r="AC227" s="40"/>
      <c r="AD227" s="40"/>
      <c r="AE227" s="40"/>
      <c r="AR227" s="240" t="s">
        <v>224</v>
      </c>
      <c r="AT227" s="240" t="s">
        <v>225</v>
      </c>
      <c r="AU227" s="240" t="s">
        <v>19</v>
      </c>
      <c r="AY227" s="18" t="s">
        <v>221</v>
      </c>
      <c r="BE227" s="241">
        <f>IF(N227="základní",J227,0)</f>
        <v>0</v>
      </c>
      <c r="BF227" s="241">
        <f>IF(N227="snížená",J227,0)</f>
        <v>0</v>
      </c>
      <c r="BG227" s="241">
        <f>IF(N227="zákl. přenesená",J227,0)</f>
        <v>0</v>
      </c>
      <c r="BH227" s="241">
        <f>IF(N227="sníž. přenesená",J227,0)</f>
        <v>0</v>
      </c>
      <c r="BI227" s="241">
        <f>IF(N227="nulová",J227,0)</f>
        <v>0</v>
      </c>
      <c r="BJ227" s="18" t="s">
        <v>88</v>
      </c>
      <c r="BK227" s="241">
        <f>ROUND(I227*H227,2)</f>
        <v>0</v>
      </c>
      <c r="BL227" s="18" t="s">
        <v>224</v>
      </c>
      <c r="BM227" s="240" t="s">
        <v>1032</v>
      </c>
    </row>
    <row r="228" s="2" customFormat="1">
      <c r="A228" s="40"/>
      <c r="B228" s="41"/>
      <c r="C228" s="42"/>
      <c r="D228" s="242" t="s">
        <v>232</v>
      </c>
      <c r="E228" s="42"/>
      <c r="F228" s="243" t="s">
        <v>1033</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232</v>
      </c>
      <c r="AU228" s="18" t="s">
        <v>19</v>
      </c>
    </row>
    <row r="229" s="2" customFormat="1">
      <c r="A229" s="40"/>
      <c r="B229" s="41"/>
      <c r="C229" s="42"/>
      <c r="D229" s="247" t="s">
        <v>312</v>
      </c>
      <c r="E229" s="42"/>
      <c r="F229" s="248" t="s">
        <v>1034</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312</v>
      </c>
      <c r="AU229" s="18" t="s">
        <v>19</v>
      </c>
    </row>
    <row r="230" s="14" customFormat="1">
      <c r="A230" s="14"/>
      <c r="B230" s="260"/>
      <c r="C230" s="261"/>
      <c r="D230" s="247" t="s">
        <v>236</v>
      </c>
      <c r="E230" s="262" t="s">
        <v>1</v>
      </c>
      <c r="F230" s="263" t="s">
        <v>810</v>
      </c>
      <c r="G230" s="261"/>
      <c r="H230" s="262" t="s">
        <v>1</v>
      </c>
      <c r="I230" s="264"/>
      <c r="J230" s="261"/>
      <c r="K230" s="261"/>
      <c r="L230" s="265"/>
      <c r="M230" s="266"/>
      <c r="N230" s="267"/>
      <c r="O230" s="267"/>
      <c r="P230" s="267"/>
      <c r="Q230" s="267"/>
      <c r="R230" s="267"/>
      <c r="S230" s="267"/>
      <c r="T230" s="268"/>
      <c r="U230" s="14"/>
      <c r="V230" s="14"/>
      <c r="W230" s="14"/>
      <c r="X230" s="14"/>
      <c r="Y230" s="14"/>
      <c r="Z230" s="14"/>
      <c r="AA230" s="14"/>
      <c r="AB230" s="14"/>
      <c r="AC230" s="14"/>
      <c r="AD230" s="14"/>
      <c r="AE230" s="14"/>
      <c r="AT230" s="269" t="s">
        <v>236</v>
      </c>
      <c r="AU230" s="269" t="s">
        <v>19</v>
      </c>
      <c r="AV230" s="14" t="s">
        <v>88</v>
      </c>
      <c r="AW230" s="14" t="s">
        <v>36</v>
      </c>
      <c r="AX230" s="14" t="s">
        <v>80</v>
      </c>
      <c r="AY230" s="269" t="s">
        <v>221</v>
      </c>
    </row>
    <row r="231" s="13" customFormat="1">
      <c r="A231" s="13"/>
      <c r="B231" s="249"/>
      <c r="C231" s="250"/>
      <c r="D231" s="247" t="s">
        <v>236</v>
      </c>
      <c r="E231" s="251" t="s">
        <v>1035</v>
      </c>
      <c r="F231" s="252" t="s">
        <v>1036</v>
      </c>
      <c r="G231" s="250"/>
      <c r="H231" s="253">
        <v>497</v>
      </c>
      <c r="I231" s="254"/>
      <c r="J231" s="250"/>
      <c r="K231" s="250"/>
      <c r="L231" s="255"/>
      <c r="M231" s="256"/>
      <c r="N231" s="257"/>
      <c r="O231" s="257"/>
      <c r="P231" s="257"/>
      <c r="Q231" s="257"/>
      <c r="R231" s="257"/>
      <c r="S231" s="257"/>
      <c r="T231" s="258"/>
      <c r="U231" s="13"/>
      <c r="V231" s="13"/>
      <c r="W231" s="13"/>
      <c r="X231" s="13"/>
      <c r="Y231" s="13"/>
      <c r="Z231" s="13"/>
      <c r="AA231" s="13"/>
      <c r="AB231" s="13"/>
      <c r="AC231" s="13"/>
      <c r="AD231" s="13"/>
      <c r="AE231" s="13"/>
      <c r="AT231" s="259" t="s">
        <v>236</v>
      </c>
      <c r="AU231" s="259" t="s">
        <v>19</v>
      </c>
      <c r="AV231" s="13" t="s">
        <v>19</v>
      </c>
      <c r="AW231" s="13" t="s">
        <v>36</v>
      </c>
      <c r="AX231" s="13" t="s">
        <v>80</v>
      </c>
      <c r="AY231" s="259" t="s">
        <v>221</v>
      </c>
    </row>
    <row r="232" s="13" customFormat="1">
      <c r="A232" s="13"/>
      <c r="B232" s="249"/>
      <c r="C232" s="250"/>
      <c r="D232" s="247" t="s">
        <v>236</v>
      </c>
      <c r="E232" s="251" t="s">
        <v>1037</v>
      </c>
      <c r="F232" s="252" t="s">
        <v>1038</v>
      </c>
      <c r="G232" s="250"/>
      <c r="H232" s="253">
        <v>497</v>
      </c>
      <c r="I232" s="254"/>
      <c r="J232" s="250"/>
      <c r="K232" s="250"/>
      <c r="L232" s="255"/>
      <c r="M232" s="256"/>
      <c r="N232" s="257"/>
      <c r="O232" s="257"/>
      <c r="P232" s="257"/>
      <c r="Q232" s="257"/>
      <c r="R232" s="257"/>
      <c r="S232" s="257"/>
      <c r="T232" s="258"/>
      <c r="U232" s="13"/>
      <c r="V232" s="13"/>
      <c r="W232" s="13"/>
      <c r="X232" s="13"/>
      <c r="Y232" s="13"/>
      <c r="Z232" s="13"/>
      <c r="AA232" s="13"/>
      <c r="AB232" s="13"/>
      <c r="AC232" s="13"/>
      <c r="AD232" s="13"/>
      <c r="AE232" s="13"/>
      <c r="AT232" s="259" t="s">
        <v>236</v>
      </c>
      <c r="AU232" s="259" t="s">
        <v>19</v>
      </c>
      <c r="AV232" s="13" t="s">
        <v>19</v>
      </c>
      <c r="AW232" s="13" t="s">
        <v>36</v>
      </c>
      <c r="AX232" s="13" t="s">
        <v>88</v>
      </c>
      <c r="AY232" s="259" t="s">
        <v>221</v>
      </c>
    </row>
    <row r="233" s="12" customFormat="1" ht="22.8" customHeight="1">
      <c r="A233" s="12"/>
      <c r="B233" s="213"/>
      <c r="C233" s="214"/>
      <c r="D233" s="215" t="s">
        <v>79</v>
      </c>
      <c r="E233" s="227" t="s">
        <v>272</v>
      </c>
      <c r="F233" s="227" t="s">
        <v>727</v>
      </c>
      <c r="G233" s="214"/>
      <c r="H233" s="214"/>
      <c r="I233" s="217"/>
      <c r="J233" s="228">
        <f>BK233</f>
        <v>0</v>
      </c>
      <c r="K233" s="214"/>
      <c r="L233" s="219"/>
      <c r="M233" s="220"/>
      <c r="N233" s="221"/>
      <c r="O233" s="221"/>
      <c r="P233" s="222">
        <f>SUM(P234:P248)</f>
        <v>0</v>
      </c>
      <c r="Q233" s="221"/>
      <c r="R233" s="222">
        <f>SUM(R234:R248)</f>
        <v>3.6834000000000002</v>
      </c>
      <c r="S233" s="221"/>
      <c r="T233" s="223">
        <f>SUM(T234:T248)</f>
        <v>0</v>
      </c>
      <c r="U233" s="12"/>
      <c r="V233" s="12"/>
      <c r="W233" s="12"/>
      <c r="X233" s="12"/>
      <c r="Y233" s="12"/>
      <c r="Z233" s="12"/>
      <c r="AA233" s="12"/>
      <c r="AB233" s="12"/>
      <c r="AC233" s="12"/>
      <c r="AD233" s="12"/>
      <c r="AE233" s="12"/>
      <c r="AR233" s="224" t="s">
        <v>88</v>
      </c>
      <c r="AT233" s="225" t="s">
        <v>79</v>
      </c>
      <c r="AU233" s="225" t="s">
        <v>88</v>
      </c>
      <c r="AY233" s="224" t="s">
        <v>221</v>
      </c>
      <c r="BK233" s="226">
        <f>SUM(BK234:BK248)</f>
        <v>0</v>
      </c>
    </row>
    <row r="234" s="2" customFormat="1" ht="33" customHeight="1">
      <c r="A234" s="40"/>
      <c r="B234" s="41"/>
      <c r="C234" s="229" t="s">
        <v>359</v>
      </c>
      <c r="D234" s="229" t="s">
        <v>225</v>
      </c>
      <c r="E234" s="230" t="s">
        <v>908</v>
      </c>
      <c r="F234" s="231" t="s">
        <v>909</v>
      </c>
      <c r="G234" s="232" t="s">
        <v>665</v>
      </c>
      <c r="H234" s="233">
        <v>8</v>
      </c>
      <c r="I234" s="234"/>
      <c r="J234" s="235">
        <f>ROUND(I234*H234,2)</f>
        <v>0</v>
      </c>
      <c r="K234" s="231" t="s">
        <v>229</v>
      </c>
      <c r="L234" s="46"/>
      <c r="M234" s="236" t="s">
        <v>1</v>
      </c>
      <c r="N234" s="237" t="s">
        <v>45</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224</v>
      </c>
      <c r="AT234" s="240" t="s">
        <v>225</v>
      </c>
      <c r="AU234" s="240" t="s">
        <v>19</v>
      </c>
      <c r="AY234" s="18" t="s">
        <v>221</v>
      </c>
      <c r="BE234" s="241">
        <f>IF(N234="základní",J234,0)</f>
        <v>0</v>
      </c>
      <c r="BF234" s="241">
        <f>IF(N234="snížená",J234,0)</f>
        <v>0</v>
      </c>
      <c r="BG234" s="241">
        <f>IF(N234="zákl. přenesená",J234,0)</f>
        <v>0</v>
      </c>
      <c r="BH234" s="241">
        <f>IF(N234="sníž. přenesená",J234,0)</f>
        <v>0</v>
      </c>
      <c r="BI234" s="241">
        <f>IF(N234="nulová",J234,0)</f>
        <v>0</v>
      </c>
      <c r="BJ234" s="18" t="s">
        <v>88</v>
      </c>
      <c r="BK234" s="241">
        <f>ROUND(I234*H234,2)</f>
        <v>0</v>
      </c>
      <c r="BL234" s="18" t="s">
        <v>224</v>
      </c>
      <c r="BM234" s="240" t="s">
        <v>1039</v>
      </c>
    </row>
    <row r="235" s="2" customFormat="1">
      <c r="A235" s="40"/>
      <c r="B235" s="41"/>
      <c r="C235" s="42"/>
      <c r="D235" s="242" t="s">
        <v>232</v>
      </c>
      <c r="E235" s="42"/>
      <c r="F235" s="243" t="s">
        <v>911</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232</v>
      </c>
      <c r="AU235" s="18" t="s">
        <v>19</v>
      </c>
    </row>
    <row r="236" s="2" customFormat="1">
      <c r="A236" s="40"/>
      <c r="B236" s="41"/>
      <c r="C236" s="42"/>
      <c r="D236" s="247" t="s">
        <v>312</v>
      </c>
      <c r="E236" s="42"/>
      <c r="F236" s="248" t="s">
        <v>912</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312</v>
      </c>
      <c r="AU236" s="18" t="s">
        <v>19</v>
      </c>
    </row>
    <row r="237" s="2" customFormat="1">
      <c r="A237" s="40"/>
      <c r="B237" s="41"/>
      <c r="C237" s="42"/>
      <c r="D237" s="247" t="s">
        <v>234</v>
      </c>
      <c r="E237" s="42"/>
      <c r="F237" s="248" t="s">
        <v>913</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234</v>
      </c>
      <c r="AU237" s="18" t="s">
        <v>19</v>
      </c>
    </row>
    <row r="238" s="14" customFormat="1">
      <c r="A238" s="14"/>
      <c r="B238" s="260"/>
      <c r="C238" s="261"/>
      <c r="D238" s="247" t="s">
        <v>236</v>
      </c>
      <c r="E238" s="262" t="s">
        <v>1</v>
      </c>
      <c r="F238" s="263" t="s">
        <v>810</v>
      </c>
      <c r="G238" s="261"/>
      <c r="H238" s="262" t="s">
        <v>1</v>
      </c>
      <c r="I238" s="264"/>
      <c r="J238" s="261"/>
      <c r="K238" s="261"/>
      <c r="L238" s="265"/>
      <c r="M238" s="266"/>
      <c r="N238" s="267"/>
      <c r="O238" s="267"/>
      <c r="P238" s="267"/>
      <c r="Q238" s="267"/>
      <c r="R238" s="267"/>
      <c r="S238" s="267"/>
      <c r="T238" s="268"/>
      <c r="U238" s="14"/>
      <c r="V238" s="14"/>
      <c r="W238" s="14"/>
      <c r="X238" s="14"/>
      <c r="Y238" s="14"/>
      <c r="Z238" s="14"/>
      <c r="AA238" s="14"/>
      <c r="AB238" s="14"/>
      <c r="AC238" s="14"/>
      <c r="AD238" s="14"/>
      <c r="AE238" s="14"/>
      <c r="AT238" s="269" t="s">
        <v>236</v>
      </c>
      <c r="AU238" s="269" t="s">
        <v>19</v>
      </c>
      <c r="AV238" s="14" t="s">
        <v>88</v>
      </c>
      <c r="AW238" s="14" t="s">
        <v>36</v>
      </c>
      <c r="AX238" s="14" t="s">
        <v>80</v>
      </c>
      <c r="AY238" s="269" t="s">
        <v>221</v>
      </c>
    </row>
    <row r="239" s="13" customFormat="1">
      <c r="A239" s="13"/>
      <c r="B239" s="249"/>
      <c r="C239" s="250"/>
      <c r="D239" s="247" t="s">
        <v>236</v>
      </c>
      <c r="E239" s="251" t="s">
        <v>926</v>
      </c>
      <c r="F239" s="252" t="s">
        <v>915</v>
      </c>
      <c r="G239" s="250"/>
      <c r="H239" s="253">
        <v>8</v>
      </c>
      <c r="I239" s="254"/>
      <c r="J239" s="250"/>
      <c r="K239" s="250"/>
      <c r="L239" s="255"/>
      <c r="M239" s="256"/>
      <c r="N239" s="257"/>
      <c r="O239" s="257"/>
      <c r="P239" s="257"/>
      <c r="Q239" s="257"/>
      <c r="R239" s="257"/>
      <c r="S239" s="257"/>
      <c r="T239" s="258"/>
      <c r="U239" s="13"/>
      <c r="V239" s="13"/>
      <c r="W239" s="13"/>
      <c r="X239" s="13"/>
      <c r="Y239" s="13"/>
      <c r="Z239" s="13"/>
      <c r="AA239" s="13"/>
      <c r="AB239" s="13"/>
      <c r="AC239" s="13"/>
      <c r="AD239" s="13"/>
      <c r="AE239" s="13"/>
      <c r="AT239" s="259" t="s">
        <v>236</v>
      </c>
      <c r="AU239" s="259" t="s">
        <v>19</v>
      </c>
      <c r="AV239" s="13" t="s">
        <v>19</v>
      </c>
      <c r="AW239" s="13" t="s">
        <v>36</v>
      </c>
      <c r="AX239" s="13" t="s">
        <v>80</v>
      </c>
      <c r="AY239" s="259" t="s">
        <v>221</v>
      </c>
    </row>
    <row r="240" s="13" customFormat="1">
      <c r="A240" s="13"/>
      <c r="B240" s="249"/>
      <c r="C240" s="250"/>
      <c r="D240" s="247" t="s">
        <v>236</v>
      </c>
      <c r="E240" s="251" t="s">
        <v>928</v>
      </c>
      <c r="F240" s="252" t="s">
        <v>929</v>
      </c>
      <c r="G240" s="250"/>
      <c r="H240" s="253">
        <v>8</v>
      </c>
      <c r="I240" s="254"/>
      <c r="J240" s="250"/>
      <c r="K240" s="250"/>
      <c r="L240" s="255"/>
      <c r="M240" s="256"/>
      <c r="N240" s="257"/>
      <c r="O240" s="257"/>
      <c r="P240" s="257"/>
      <c r="Q240" s="257"/>
      <c r="R240" s="257"/>
      <c r="S240" s="257"/>
      <c r="T240" s="258"/>
      <c r="U240" s="13"/>
      <c r="V240" s="13"/>
      <c r="W240" s="13"/>
      <c r="X240" s="13"/>
      <c r="Y240" s="13"/>
      <c r="Z240" s="13"/>
      <c r="AA240" s="13"/>
      <c r="AB240" s="13"/>
      <c r="AC240" s="13"/>
      <c r="AD240" s="13"/>
      <c r="AE240" s="13"/>
      <c r="AT240" s="259" t="s">
        <v>236</v>
      </c>
      <c r="AU240" s="259" t="s">
        <v>19</v>
      </c>
      <c r="AV240" s="13" t="s">
        <v>19</v>
      </c>
      <c r="AW240" s="13" t="s">
        <v>36</v>
      </c>
      <c r="AX240" s="13" t="s">
        <v>88</v>
      </c>
      <c r="AY240" s="259" t="s">
        <v>221</v>
      </c>
    </row>
    <row r="241" s="2" customFormat="1" ht="16.5" customHeight="1">
      <c r="A241" s="40"/>
      <c r="B241" s="41"/>
      <c r="C241" s="284" t="s">
        <v>365</v>
      </c>
      <c r="D241" s="284" t="s">
        <v>330</v>
      </c>
      <c r="E241" s="285" t="s">
        <v>918</v>
      </c>
      <c r="F241" s="286" t="s">
        <v>919</v>
      </c>
      <c r="G241" s="287" t="s">
        <v>665</v>
      </c>
      <c r="H241" s="288">
        <v>8</v>
      </c>
      <c r="I241" s="289"/>
      <c r="J241" s="290">
        <f>ROUND(I241*H241,2)</f>
        <v>0</v>
      </c>
      <c r="K241" s="286" t="s">
        <v>229</v>
      </c>
      <c r="L241" s="291"/>
      <c r="M241" s="292" t="s">
        <v>1</v>
      </c>
      <c r="N241" s="293" t="s">
        <v>45</v>
      </c>
      <c r="O241" s="93"/>
      <c r="P241" s="238">
        <f>O241*H241</f>
        <v>0</v>
      </c>
      <c r="Q241" s="238">
        <v>0.0020999999999999999</v>
      </c>
      <c r="R241" s="238">
        <f>Q241*H241</f>
        <v>0.016799999999999999</v>
      </c>
      <c r="S241" s="238">
        <v>0</v>
      </c>
      <c r="T241" s="239">
        <f>S241*H241</f>
        <v>0</v>
      </c>
      <c r="U241" s="40"/>
      <c r="V241" s="40"/>
      <c r="W241" s="40"/>
      <c r="X241" s="40"/>
      <c r="Y241" s="40"/>
      <c r="Z241" s="40"/>
      <c r="AA241" s="40"/>
      <c r="AB241" s="40"/>
      <c r="AC241" s="40"/>
      <c r="AD241" s="40"/>
      <c r="AE241" s="40"/>
      <c r="AR241" s="240" t="s">
        <v>267</v>
      </c>
      <c r="AT241" s="240" t="s">
        <v>330</v>
      </c>
      <c r="AU241" s="240" t="s">
        <v>19</v>
      </c>
      <c r="AY241" s="18" t="s">
        <v>221</v>
      </c>
      <c r="BE241" s="241">
        <f>IF(N241="základní",J241,0)</f>
        <v>0</v>
      </c>
      <c r="BF241" s="241">
        <f>IF(N241="snížená",J241,0)</f>
        <v>0</v>
      </c>
      <c r="BG241" s="241">
        <f>IF(N241="zákl. přenesená",J241,0)</f>
        <v>0</v>
      </c>
      <c r="BH241" s="241">
        <f>IF(N241="sníž. přenesená",J241,0)</f>
        <v>0</v>
      </c>
      <c r="BI241" s="241">
        <f>IF(N241="nulová",J241,0)</f>
        <v>0</v>
      </c>
      <c r="BJ241" s="18" t="s">
        <v>88</v>
      </c>
      <c r="BK241" s="241">
        <f>ROUND(I241*H241,2)</f>
        <v>0</v>
      </c>
      <c r="BL241" s="18" t="s">
        <v>224</v>
      </c>
      <c r="BM241" s="240" t="s">
        <v>1040</v>
      </c>
    </row>
    <row r="242" s="2" customFormat="1" ht="49.05" customHeight="1">
      <c r="A242" s="40"/>
      <c r="B242" s="41"/>
      <c r="C242" s="229" t="s">
        <v>371</v>
      </c>
      <c r="D242" s="229" t="s">
        <v>225</v>
      </c>
      <c r="E242" s="230" t="s">
        <v>921</v>
      </c>
      <c r="F242" s="231" t="s">
        <v>922</v>
      </c>
      <c r="G242" s="232" t="s">
        <v>699</v>
      </c>
      <c r="H242" s="233">
        <v>18</v>
      </c>
      <c r="I242" s="234"/>
      <c r="J242" s="235">
        <f>ROUND(I242*H242,2)</f>
        <v>0</v>
      </c>
      <c r="K242" s="231" t="s">
        <v>229</v>
      </c>
      <c r="L242" s="46"/>
      <c r="M242" s="236" t="s">
        <v>1</v>
      </c>
      <c r="N242" s="237" t="s">
        <v>45</v>
      </c>
      <c r="O242" s="93"/>
      <c r="P242" s="238">
        <f>O242*H242</f>
        <v>0</v>
      </c>
      <c r="Q242" s="238">
        <v>0.15540000000000001</v>
      </c>
      <c r="R242" s="238">
        <f>Q242*H242</f>
        <v>2.7972000000000001</v>
      </c>
      <c r="S242" s="238">
        <v>0</v>
      </c>
      <c r="T242" s="239">
        <f>S242*H242</f>
        <v>0</v>
      </c>
      <c r="U242" s="40"/>
      <c r="V242" s="40"/>
      <c r="W242" s="40"/>
      <c r="X242" s="40"/>
      <c r="Y242" s="40"/>
      <c r="Z242" s="40"/>
      <c r="AA242" s="40"/>
      <c r="AB242" s="40"/>
      <c r="AC242" s="40"/>
      <c r="AD242" s="40"/>
      <c r="AE242" s="40"/>
      <c r="AR242" s="240" t="s">
        <v>224</v>
      </c>
      <c r="AT242" s="240" t="s">
        <v>225</v>
      </c>
      <c r="AU242" s="240" t="s">
        <v>19</v>
      </c>
      <c r="AY242" s="18" t="s">
        <v>221</v>
      </c>
      <c r="BE242" s="241">
        <f>IF(N242="základní",J242,0)</f>
        <v>0</v>
      </c>
      <c r="BF242" s="241">
        <f>IF(N242="snížená",J242,0)</f>
        <v>0</v>
      </c>
      <c r="BG242" s="241">
        <f>IF(N242="zákl. přenesená",J242,0)</f>
        <v>0</v>
      </c>
      <c r="BH242" s="241">
        <f>IF(N242="sníž. přenesená",J242,0)</f>
        <v>0</v>
      </c>
      <c r="BI242" s="241">
        <f>IF(N242="nulová",J242,0)</f>
        <v>0</v>
      </c>
      <c r="BJ242" s="18" t="s">
        <v>88</v>
      </c>
      <c r="BK242" s="241">
        <f>ROUND(I242*H242,2)</f>
        <v>0</v>
      </c>
      <c r="BL242" s="18" t="s">
        <v>224</v>
      </c>
      <c r="BM242" s="240" t="s">
        <v>1041</v>
      </c>
    </row>
    <row r="243" s="2" customFormat="1">
      <c r="A243" s="40"/>
      <c r="B243" s="41"/>
      <c r="C243" s="42"/>
      <c r="D243" s="242" t="s">
        <v>232</v>
      </c>
      <c r="E243" s="42"/>
      <c r="F243" s="243" t="s">
        <v>924</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232</v>
      </c>
      <c r="AU243" s="18" t="s">
        <v>19</v>
      </c>
    </row>
    <row r="244" s="2" customFormat="1">
      <c r="A244" s="40"/>
      <c r="B244" s="41"/>
      <c r="C244" s="42"/>
      <c r="D244" s="247" t="s">
        <v>312</v>
      </c>
      <c r="E244" s="42"/>
      <c r="F244" s="248" t="s">
        <v>925</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312</v>
      </c>
      <c r="AU244" s="18" t="s">
        <v>19</v>
      </c>
    </row>
    <row r="245" s="14" customFormat="1">
      <c r="A245" s="14"/>
      <c r="B245" s="260"/>
      <c r="C245" s="261"/>
      <c r="D245" s="247" t="s">
        <v>236</v>
      </c>
      <c r="E245" s="262" t="s">
        <v>1</v>
      </c>
      <c r="F245" s="263" t="s">
        <v>810</v>
      </c>
      <c r="G245" s="261"/>
      <c r="H245" s="262" t="s">
        <v>1</v>
      </c>
      <c r="I245" s="264"/>
      <c r="J245" s="261"/>
      <c r="K245" s="261"/>
      <c r="L245" s="265"/>
      <c r="M245" s="266"/>
      <c r="N245" s="267"/>
      <c r="O245" s="267"/>
      <c r="P245" s="267"/>
      <c r="Q245" s="267"/>
      <c r="R245" s="267"/>
      <c r="S245" s="267"/>
      <c r="T245" s="268"/>
      <c r="U245" s="14"/>
      <c r="V245" s="14"/>
      <c r="W245" s="14"/>
      <c r="X245" s="14"/>
      <c r="Y245" s="14"/>
      <c r="Z245" s="14"/>
      <c r="AA245" s="14"/>
      <c r="AB245" s="14"/>
      <c r="AC245" s="14"/>
      <c r="AD245" s="14"/>
      <c r="AE245" s="14"/>
      <c r="AT245" s="269" t="s">
        <v>236</v>
      </c>
      <c r="AU245" s="269" t="s">
        <v>19</v>
      </c>
      <c r="AV245" s="14" t="s">
        <v>88</v>
      </c>
      <c r="AW245" s="14" t="s">
        <v>36</v>
      </c>
      <c r="AX245" s="14" t="s">
        <v>80</v>
      </c>
      <c r="AY245" s="269" t="s">
        <v>221</v>
      </c>
    </row>
    <row r="246" s="13" customFormat="1">
      <c r="A246" s="13"/>
      <c r="B246" s="249"/>
      <c r="C246" s="250"/>
      <c r="D246" s="247" t="s">
        <v>236</v>
      </c>
      <c r="E246" s="251" t="s">
        <v>1042</v>
      </c>
      <c r="F246" s="252" t="s">
        <v>1043</v>
      </c>
      <c r="G246" s="250"/>
      <c r="H246" s="253">
        <v>18</v>
      </c>
      <c r="I246" s="254"/>
      <c r="J246" s="250"/>
      <c r="K246" s="250"/>
      <c r="L246" s="255"/>
      <c r="M246" s="256"/>
      <c r="N246" s="257"/>
      <c r="O246" s="257"/>
      <c r="P246" s="257"/>
      <c r="Q246" s="257"/>
      <c r="R246" s="257"/>
      <c r="S246" s="257"/>
      <c r="T246" s="258"/>
      <c r="U246" s="13"/>
      <c r="V246" s="13"/>
      <c r="W246" s="13"/>
      <c r="X246" s="13"/>
      <c r="Y246" s="13"/>
      <c r="Z246" s="13"/>
      <c r="AA246" s="13"/>
      <c r="AB246" s="13"/>
      <c r="AC246" s="13"/>
      <c r="AD246" s="13"/>
      <c r="AE246" s="13"/>
      <c r="AT246" s="259" t="s">
        <v>236</v>
      </c>
      <c r="AU246" s="259" t="s">
        <v>19</v>
      </c>
      <c r="AV246" s="13" t="s">
        <v>19</v>
      </c>
      <c r="AW246" s="13" t="s">
        <v>36</v>
      </c>
      <c r="AX246" s="13" t="s">
        <v>80</v>
      </c>
      <c r="AY246" s="259" t="s">
        <v>221</v>
      </c>
    </row>
    <row r="247" s="13" customFormat="1">
      <c r="A247" s="13"/>
      <c r="B247" s="249"/>
      <c r="C247" s="250"/>
      <c r="D247" s="247" t="s">
        <v>236</v>
      </c>
      <c r="E247" s="251" t="s">
        <v>1044</v>
      </c>
      <c r="F247" s="252" t="s">
        <v>1045</v>
      </c>
      <c r="G247" s="250"/>
      <c r="H247" s="253">
        <v>18</v>
      </c>
      <c r="I247" s="254"/>
      <c r="J247" s="250"/>
      <c r="K247" s="250"/>
      <c r="L247" s="255"/>
      <c r="M247" s="256"/>
      <c r="N247" s="257"/>
      <c r="O247" s="257"/>
      <c r="P247" s="257"/>
      <c r="Q247" s="257"/>
      <c r="R247" s="257"/>
      <c r="S247" s="257"/>
      <c r="T247" s="258"/>
      <c r="U247" s="13"/>
      <c r="V247" s="13"/>
      <c r="W247" s="13"/>
      <c r="X247" s="13"/>
      <c r="Y247" s="13"/>
      <c r="Z247" s="13"/>
      <c r="AA247" s="13"/>
      <c r="AB247" s="13"/>
      <c r="AC247" s="13"/>
      <c r="AD247" s="13"/>
      <c r="AE247" s="13"/>
      <c r="AT247" s="259" t="s">
        <v>236</v>
      </c>
      <c r="AU247" s="259" t="s">
        <v>19</v>
      </c>
      <c r="AV247" s="13" t="s">
        <v>19</v>
      </c>
      <c r="AW247" s="13" t="s">
        <v>36</v>
      </c>
      <c r="AX247" s="13" t="s">
        <v>88</v>
      </c>
      <c r="AY247" s="259" t="s">
        <v>221</v>
      </c>
    </row>
    <row r="248" s="2" customFormat="1" ht="24.15" customHeight="1">
      <c r="A248" s="40"/>
      <c r="B248" s="41"/>
      <c r="C248" s="284" t="s">
        <v>376</v>
      </c>
      <c r="D248" s="284" t="s">
        <v>330</v>
      </c>
      <c r="E248" s="285" t="s">
        <v>930</v>
      </c>
      <c r="F248" s="286" t="s">
        <v>931</v>
      </c>
      <c r="G248" s="287" t="s">
        <v>699</v>
      </c>
      <c r="H248" s="288">
        <v>18</v>
      </c>
      <c r="I248" s="289"/>
      <c r="J248" s="290">
        <f>ROUND(I248*H248,2)</f>
        <v>0</v>
      </c>
      <c r="K248" s="286" t="s">
        <v>229</v>
      </c>
      <c r="L248" s="291"/>
      <c r="M248" s="292" t="s">
        <v>1</v>
      </c>
      <c r="N248" s="293" t="s">
        <v>45</v>
      </c>
      <c r="O248" s="93"/>
      <c r="P248" s="238">
        <f>O248*H248</f>
        <v>0</v>
      </c>
      <c r="Q248" s="238">
        <v>0.048300000000000003</v>
      </c>
      <c r="R248" s="238">
        <f>Q248*H248</f>
        <v>0.86940000000000006</v>
      </c>
      <c r="S248" s="238">
        <v>0</v>
      </c>
      <c r="T248" s="239">
        <f>S248*H248</f>
        <v>0</v>
      </c>
      <c r="U248" s="40"/>
      <c r="V248" s="40"/>
      <c r="W248" s="40"/>
      <c r="X248" s="40"/>
      <c r="Y248" s="40"/>
      <c r="Z248" s="40"/>
      <c r="AA248" s="40"/>
      <c r="AB248" s="40"/>
      <c r="AC248" s="40"/>
      <c r="AD248" s="40"/>
      <c r="AE248" s="40"/>
      <c r="AR248" s="240" t="s">
        <v>267</v>
      </c>
      <c r="AT248" s="240" t="s">
        <v>330</v>
      </c>
      <c r="AU248" s="240" t="s">
        <v>19</v>
      </c>
      <c r="AY248" s="18" t="s">
        <v>221</v>
      </c>
      <c r="BE248" s="241">
        <f>IF(N248="základní",J248,0)</f>
        <v>0</v>
      </c>
      <c r="BF248" s="241">
        <f>IF(N248="snížená",J248,0)</f>
        <v>0</v>
      </c>
      <c r="BG248" s="241">
        <f>IF(N248="zákl. přenesená",J248,0)</f>
        <v>0</v>
      </c>
      <c r="BH248" s="241">
        <f>IF(N248="sníž. přenesená",J248,0)</f>
        <v>0</v>
      </c>
      <c r="BI248" s="241">
        <f>IF(N248="nulová",J248,0)</f>
        <v>0</v>
      </c>
      <c r="BJ248" s="18" t="s">
        <v>88</v>
      </c>
      <c r="BK248" s="241">
        <f>ROUND(I248*H248,2)</f>
        <v>0</v>
      </c>
      <c r="BL248" s="18" t="s">
        <v>224</v>
      </c>
      <c r="BM248" s="240" t="s">
        <v>1046</v>
      </c>
    </row>
    <row r="249" s="12" customFormat="1" ht="22.8" customHeight="1">
      <c r="A249" s="12"/>
      <c r="B249" s="213"/>
      <c r="C249" s="214"/>
      <c r="D249" s="215" t="s">
        <v>79</v>
      </c>
      <c r="E249" s="227" t="s">
        <v>933</v>
      </c>
      <c r="F249" s="227" t="s">
        <v>934</v>
      </c>
      <c r="G249" s="214"/>
      <c r="H249" s="214"/>
      <c r="I249" s="217"/>
      <c r="J249" s="228">
        <f>BK249</f>
        <v>0</v>
      </c>
      <c r="K249" s="214"/>
      <c r="L249" s="219"/>
      <c r="M249" s="220"/>
      <c r="N249" s="221"/>
      <c r="O249" s="221"/>
      <c r="P249" s="222">
        <f>SUM(P250:P268)</f>
        <v>0</v>
      </c>
      <c r="Q249" s="221"/>
      <c r="R249" s="222">
        <f>SUM(R250:R268)</f>
        <v>0</v>
      </c>
      <c r="S249" s="221"/>
      <c r="T249" s="223">
        <f>SUM(T250:T268)</f>
        <v>0</v>
      </c>
      <c r="U249" s="12"/>
      <c r="V249" s="12"/>
      <c r="W249" s="12"/>
      <c r="X249" s="12"/>
      <c r="Y249" s="12"/>
      <c r="Z249" s="12"/>
      <c r="AA249" s="12"/>
      <c r="AB249" s="12"/>
      <c r="AC249" s="12"/>
      <c r="AD249" s="12"/>
      <c r="AE249" s="12"/>
      <c r="AR249" s="224" t="s">
        <v>88</v>
      </c>
      <c r="AT249" s="225" t="s">
        <v>79</v>
      </c>
      <c r="AU249" s="225" t="s">
        <v>88</v>
      </c>
      <c r="AY249" s="224" t="s">
        <v>221</v>
      </c>
      <c r="BK249" s="226">
        <f>SUM(BK250:BK268)</f>
        <v>0</v>
      </c>
    </row>
    <row r="250" s="2" customFormat="1" ht="37.8" customHeight="1">
      <c r="A250" s="40"/>
      <c r="B250" s="41"/>
      <c r="C250" s="229" t="s">
        <v>381</v>
      </c>
      <c r="D250" s="229" t="s">
        <v>225</v>
      </c>
      <c r="E250" s="230" t="s">
        <v>935</v>
      </c>
      <c r="F250" s="231" t="s">
        <v>936</v>
      </c>
      <c r="G250" s="232" t="s">
        <v>651</v>
      </c>
      <c r="H250" s="233">
        <v>231.66</v>
      </c>
      <c r="I250" s="234"/>
      <c r="J250" s="235">
        <f>ROUND(I250*H250,2)</f>
        <v>0</v>
      </c>
      <c r="K250" s="231" t="s">
        <v>229</v>
      </c>
      <c r="L250" s="46"/>
      <c r="M250" s="236" t="s">
        <v>1</v>
      </c>
      <c r="N250" s="237" t="s">
        <v>45</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224</v>
      </c>
      <c r="AT250" s="240" t="s">
        <v>225</v>
      </c>
      <c r="AU250" s="240" t="s">
        <v>19</v>
      </c>
      <c r="AY250" s="18" t="s">
        <v>221</v>
      </c>
      <c r="BE250" s="241">
        <f>IF(N250="základní",J250,0)</f>
        <v>0</v>
      </c>
      <c r="BF250" s="241">
        <f>IF(N250="snížená",J250,0)</f>
        <v>0</v>
      </c>
      <c r="BG250" s="241">
        <f>IF(N250="zákl. přenesená",J250,0)</f>
        <v>0</v>
      </c>
      <c r="BH250" s="241">
        <f>IF(N250="sníž. přenesená",J250,0)</f>
        <v>0</v>
      </c>
      <c r="BI250" s="241">
        <f>IF(N250="nulová",J250,0)</f>
        <v>0</v>
      </c>
      <c r="BJ250" s="18" t="s">
        <v>88</v>
      </c>
      <c r="BK250" s="241">
        <f>ROUND(I250*H250,2)</f>
        <v>0</v>
      </c>
      <c r="BL250" s="18" t="s">
        <v>224</v>
      </c>
      <c r="BM250" s="240" t="s">
        <v>1047</v>
      </c>
    </row>
    <row r="251" s="2" customFormat="1">
      <c r="A251" s="40"/>
      <c r="B251" s="41"/>
      <c r="C251" s="42"/>
      <c r="D251" s="242" t="s">
        <v>232</v>
      </c>
      <c r="E251" s="42"/>
      <c r="F251" s="243" t="s">
        <v>938</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232</v>
      </c>
      <c r="AU251" s="18" t="s">
        <v>19</v>
      </c>
    </row>
    <row r="252" s="2" customFormat="1">
      <c r="A252" s="40"/>
      <c r="B252" s="41"/>
      <c r="C252" s="42"/>
      <c r="D252" s="247" t="s">
        <v>312</v>
      </c>
      <c r="E252" s="42"/>
      <c r="F252" s="248" t="s">
        <v>939</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312</v>
      </c>
      <c r="AU252" s="18" t="s">
        <v>19</v>
      </c>
    </row>
    <row r="253" s="2" customFormat="1" ht="44.25" customHeight="1">
      <c r="A253" s="40"/>
      <c r="B253" s="41"/>
      <c r="C253" s="229" t="s">
        <v>387</v>
      </c>
      <c r="D253" s="229" t="s">
        <v>225</v>
      </c>
      <c r="E253" s="230" t="s">
        <v>940</v>
      </c>
      <c r="F253" s="231" t="s">
        <v>941</v>
      </c>
      <c r="G253" s="232" t="s">
        <v>651</v>
      </c>
      <c r="H253" s="233">
        <v>926.63999999999999</v>
      </c>
      <c r="I253" s="234"/>
      <c r="J253" s="235">
        <f>ROUND(I253*H253,2)</f>
        <v>0</v>
      </c>
      <c r="K253" s="231" t="s">
        <v>229</v>
      </c>
      <c r="L253" s="46"/>
      <c r="M253" s="236" t="s">
        <v>1</v>
      </c>
      <c r="N253" s="237" t="s">
        <v>45</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224</v>
      </c>
      <c r="AT253" s="240" t="s">
        <v>225</v>
      </c>
      <c r="AU253" s="240" t="s">
        <v>19</v>
      </c>
      <c r="AY253" s="18" t="s">
        <v>221</v>
      </c>
      <c r="BE253" s="241">
        <f>IF(N253="základní",J253,0)</f>
        <v>0</v>
      </c>
      <c r="BF253" s="241">
        <f>IF(N253="snížená",J253,0)</f>
        <v>0</v>
      </c>
      <c r="BG253" s="241">
        <f>IF(N253="zákl. přenesená",J253,0)</f>
        <v>0</v>
      </c>
      <c r="BH253" s="241">
        <f>IF(N253="sníž. přenesená",J253,0)</f>
        <v>0</v>
      </c>
      <c r="BI253" s="241">
        <f>IF(N253="nulová",J253,0)</f>
        <v>0</v>
      </c>
      <c r="BJ253" s="18" t="s">
        <v>88</v>
      </c>
      <c r="BK253" s="241">
        <f>ROUND(I253*H253,2)</f>
        <v>0</v>
      </c>
      <c r="BL253" s="18" t="s">
        <v>224</v>
      </c>
      <c r="BM253" s="240" t="s">
        <v>1048</v>
      </c>
    </row>
    <row r="254" s="2" customFormat="1">
      <c r="A254" s="40"/>
      <c r="B254" s="41"/>
      <c r="C254" s="42"/>
      <c r="D254" s="242" t="s">
        <v>232</v>
      </c>
      <c r="E254" s="42"/>
      <c r="F254" s="243" t="s">
        <v>943</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232</v>
      </c>
      <c r="AU254" s="18" t="s">
        <v>19</v>
      </c>
    </row>
    <row r="255" s="2" customFormat="1">
      <c r="A255" s="40"/>
      <c r="B255" s="41"/>
      <c r="C255" s="42"/>
      <c r="D255" s="247" t="s">
        <v>312</v>
      </c>
      <c r="E255" s="42"/>
      <c r="F255" s="248" t="s">
        <v>939</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312</v>
      </c>
      <c r="AU255" s="18" t="s">
        <v>19</v>
      </c>
    </row>
    <row r="256" s="13" customFormat="1">
      <c r="A256" s="13"/>
      <c r="B256" s="249"/>
      <c r="C256" s="250"/>
      <c r="D256" s="247" t="s">
        <v>236</v>
      </c>
      <c r="E256" s="251" t="s">
        <v>958</v>
      </c>
      <c r="F256" s="252" t="s">
        <v>1049</v>
      </c>
      <c r="G256" s="250"/>
      <c r="H256" s="253">
        <v>926.63999999999999</v>
      </c>
      <c r="I256" s="254"/>
      <c r="J256" s="250"/>
      <c r="K256" s="250"/>
      <c r="L256" s="255"/>
      <c r="M256" s="256"/>
      <c r="N256" s="257"/>
      <c r="O256" s="257"/>
      <c r="P256" s="257"/>
      <c r="Q256" s="257"/>
      <c r="R256" s="257"/>
      <c r="S256" s="257"/>
      <c r="T256" s="258"/>
      <c r="U256" s="13"/>
      <c r="V256" s="13"/>
      <c r="W256" s="13"/>
      <c r="X256" s="13"/>
      <c r="Y256" s="13"/>
      <c r="Z256" s="13"/>
      <c r="AA256" s="13"/>
      <c r="AB256" s="13"/>
      <c r="AC256" s="13"/>
      <c r="AD256" s="13"/>
      <c r="AE256" s="13"/>
      <c r="AT256" s="259" t="s">
        <v>236</v>
      </c>
      <c r="AU256" s="259" t="s">
        <v>19</v>
      </c>
      <c r="AV256" s="13" t="s">
        <v>19</v>
      </c>
      <c r="AW256" s="13" t="s">
        <v>36</v>
      </c>
      <c r="AX256" s="13" t="s">
        <v>80</v>
      </c>
      <c r="AY256" s="259" t="s">
        <v>221</v>
      </c>
    </row>
    <row r="257" s="13" customFormat="1">
      <c r="A257" s="13"/>
      <c r="B257" s="249"/>
      <c r="C257" s="250"/>
      <c r="D257" s="247" t="s">
        <v>236</v>
      </c>
      <c r="E257" s="251" t="s">
        <v>960</v>
      </c>
      <c r="F257" s="252" t="s">
        <v>961</v>
      </c>
      <c r="G257" s="250"/>
      <c r="H257" s="253">
        <v>926.63999999999999</v>
      </c>
      <c r="I257" s="254"/>
      <c r="J257" s="250"/>
      <c r="K257" s="250"/>
      <c r="L257" s="255"/>
      <c r="M257" s="256"/>
      <c r="N257" s="257"/>
      <c r="O257" s="257"/>
      <c r="P257" s="257"/>
      <c r="Q257" s="257"/>
      <c r="R257" s="257"/>
      <c r="S257" s="257"/>
      <c r="T257" s="258"/>
      <c r="U257" s="13"/>
      <c r="V257" s="13"/>
      <c r="W257" s="13"/>
      <c r="X257" s="13"/>
      <c r="Y257" s="13"/>
      <c r="Z257" s="13"/>
      <c r="AA257" s="13"/>
      <c r="AB257" s="13"/>
      <c r="AC257" s="13"/>
      <c r="AD257" s="13"/>
      <c r="AE257" s="13"/>
      <c r="AT257" s="259" t="s">
        <v>236</v>
      </c>
      <c r="AU257" s="259" t="s">
        <v>19</v>
      </c>
      <c r="AV257" s="13" t="s">
        <v>19</v>
      </c>
      <c r="AW257" s="13" t="s">
        <v>36</v>
      </c>
      <c r="AX257" s="13" t="s">
        <v>88</v>
      </c>
      <c r="AY257" s="259" t="s">
        <v>221</v>
      </c>
    </row>
    <row r="258" s="2" customFormat="1" ht="24.15" customHeight="1">
      <c r="A258" s="40"/>
      <c r="B258" s="41"/>
      <c r="C258" s="229" t="s">
        <v>393</v>
      </c>
      <c r="D258" s="229" t="s">
        <v>225</v>
      </c>
      <c r="E258" s="230" t="s">
        <v>948</v>
      </c>
      <c r="F258" s="231" t="s">
        <v>949</v>
      </c>
      <c r="G258" s="232" t="s">
        <v>651</v>
      </c>
      <c r="H258" s="233">
        <v>231.66</v>
      </c>
      <c r="I258" s="234"/>
      <c r="J258" s="235">
        <f>ROUND(I258*H258,2)</f>
        <v>0</v>
      </c>
      <c r="K258" s="231" t="s">
        <v>229</v>
      </c>
      <c r="L258" s="46"/>
      <c r="M258" s="236" t="s">
        <v>1</v>
      </c>
      <c r="N258" s="237" t="s">
        <v>45</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224</v>
      </c>
      <c r="AT258" s="240" t="s">
        <v>225</v>
      </c>
      <c r="AU258" s="240" t="s">
        <v>19</v>
      </c>
      <c r="AY258" s="18" t="s">
        <v>221</v>
      </c>
      <c r="BE258" s="241">
        <f>IF(N258="základní",J258,0)</f>
        <v>0</v>
      </c>
      <c r="BF258" s="241">
        <f>IF(N258="snížená",J258,0)</f>
        <v>0</v>
      </c>
      <c r="BG258" s="241">
        <f>IF(N258="zákl. přenesená",J258,0)</f>
        <v>0</v>
      </c>
      <c r="BH258" s="241">
        <f>IF(N258="sníž. přenesená",J258,0)</f>
        <v>0</v>
      </c>
      <c r="BI258" s="241">
        <f>IF(N258="nulová",J258,0)</f>
        <v>0</v>
      </c>
      <c r="BJ258" s="18" t="s">
        <v>88</v>
      </c>
      <c r="BK258" s="241">
        <f>ROUND(I258*H258,2)</f>
        <v>0</v>
      </c>
      <c r="BL258" s="18" t="s">
        <v>224</v>
      </c>
      <c r="BM258" s="240" t="s">
        <v>1050</v>
      </c>
    </row>
    <row r="259" s="2" customFormat="1">
      <c r="A259" s="40"/>
      <c r="B259" s="41"/>
      <c r="C259" s="42"/>
      <c r="D259" s="242" t="s">
        <v>232</v>
      </c>
      <c r="E259" s="42"/>
      <c r="F259" s="243" t="s">
        <v>951</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232</v>
      </c>
      <c r="AU259" s="18" t="s">
        <v>19</v>
      </c>
    </row>
    <row r="260" s="2" customFormat="1">
      <c r="A260" s="40"/>
      <c r="B260" s="41"/>
      <c r="C260" s="42"/>
      <c r="D260" s="247" t="s">
        <v>312</v>
      </c>
      <c r="E260" s="42"/>
      <c r="F260" s="248" t="s">
        <v>952</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312</v>
      </c>
      <c r="AU260" s="18" t="s">
        <v>19</v>
      </c>
    </row>
    <row r="261" s="2" customFormat="1" ht="44.25" customHeight="1">
      <c r="A261" s="40"/>
      <c r="B261" s="41"/>
      <c r="C261" s="229" t="s">
        <v>398</v>
      </c>
      <c r="D261" s="229" t="s">
        <v>225</v>
      </c>
      <c r="E261" s="230" t="s">
        <v>953</v>
      </c>
      <c r="F261" s="231" t="s">
        <v>954</v>
      </c>
      <c r="G261" s="232" t="s">
        <v>651</v>
      </c>
      <c r="H261" s="233">
        <v>154.44</v>
      </c>
      <c r="I261" s="234"/>
      <c r="J261" s="235">
        <f>ROUND(I261*H261,2)</f>
        <v>0</v>
      </c>
      <c r="K261" s="231" t="s">
        <v>229</v>
      </c>
      <c r="L261" s="46"/>
      <c r="M261" s="236" t="s">
        <v>1</v>
      </c>
      <c r="N261" s="237" t="s">
        <v>45</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224</v>
      </c>
      <c r="AT261" s="240" t="s">
        <v>225</v>
      </c>
      <c r="AU261" s="240" t="s">
        <v>19</v>
      </c>
      <c r="AY261" s="18" t="s">
        <v>221</v>
      </c>
      <c r="BE261" s="241">
        <f>IF(N261="základní",J261,0)</f>
        <v>0</v>
      </c>
      <c r="BF261" s="241">
        <f>IF(N261="snížená",J261,0)</f>
        <v>0</v>
      </c>
      <c r="BG261" s="241">
        <f>IF(N261="zákl. přenesená",J261,0)</f>
        <v>0</v>
      </c>
      <c r="BH261" s="241">
        <f>IF(N261="sníž. přenesená",J261,0)</f>
        <v>0</v>
      </c>
      <c r="BI261" s="241">
        <f>IF(N261="nulová",J261,0)</f>
        <v>0</v>
      </c>
      <c r="BJ261" s="18" t="s">
        <v>88</v>
      </c>
      <c r="BK261" s="241">
        <f>ROUND(I261*H261,2)</f>
        <v>0</v>
      </c>
      <c r="BL261" s="18" t="s">
        <v>224</v>
      </c>
      <c r="BM261" s="240" t="s">
        <v>1051</v>
      </c>
    </row>
    <row r="262" s="2" customFormat="1">
      <c r="A262" s="40"/>
      <c r="B262" s="41"/>
      <c r="C262" s="42"/>
      <c r="D262" s="242" t="s">
        <v>232</v>
      </c>
      <c r="E262" s="42"/>
      <c r="F262" s="243" t="s">
        <v>956</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232</v>
      </c>
      <c r="AU262" s="18" t="s">
        <v>19</v>
      </c>
    </row>
    <row r="263" s="2" customFormat="1">
      <c r="A263" s="40"/>
      <c r="B263" s="41"/>
      <c r="C263" s="42"/>
      <c r="D263" s="247" t="s">
        <v>312</v>
      </c>
      <c r="E263" s="42"/>
      <c r="F263" s="248" t="s">
        <v>957</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312</v>
      </c>
      <c r="AU263" s="18" t="s">
        <v>19</v>
      </c>
    </row>
    <row r="264" s="2" customFormat="1" ht="44.25" customHeight="1">
      <c r="A264" s="40"/>
      <c r="B264" s="41"/>
      <c r="C264" s="229" t="s">
        <v>404</v>
      </c>
      <c r="D264" s="229" t="s">
        <v>225</v>
      </c>
      <c r="E264" s="230" t="s">
        <v>1052</v>
      </c>
      <c r="F264" s="231" t="s">
        <v>1053</v>
      </c>
      <c r="G264" s="232" t="s">
        <v>651</v>
      </c>
      <c r="H264" s="233">
        <v>77.219999999999999</v>
      </c>
      <c r="I264" s="234"/>
      <c r="J264" s="235">
        <f>ROUND(I264*H264,2)</f>
        <v>0</v>
      </c>
      <c r="K264" s="231" t="s">
        <v>229</v>
      </c>
      <c r="L264" s="46"/>
      <c r="M264" s="236" t="s">
        <v>1</v>
      </c>
      <c r="N264" s="237" t="s">
        <v>45</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224</v>
      </c>
      <c r="AT264" s="240" t="s">
        <v>225</v>
      </c>
      <c r="AU264" s="240" t="s">
        <v>19</v>
      </c>
      <c r="AY264" s="18" t="s">
        <v>221</v>
      </c>
      <c r="BE264" s="241">
        <f>IF(N264="základní",J264,0)</f>
        <v>0</v>
      </c>
      <c r="BF264" s="241">
        <f>IF(N264="snížená",J264,0)</f>
        <v>0</v>
      </c>
      <c r="BG264" s="241">
        <f>IF(N264="zákl. přenesená",J264,0)</f>
        <v>0</v>
      </c>
      <c r="BH264" s="241">
        <f>IF(N264="sníž. přenesená",J264,0)</f>
        <v>0</v>
      </c>
      <c r="BI264" s="241">
        <f>IF(N264="nulová",J264,0)</f>
        <v>0</v>
      </c>
      <c r="BJ264" s="18" t="s">
        <v>88</v>
      </c>
      <c r="BK264" s="241">
        <f>ROUND(I264*H264,2)</f>
        <v>0</v>
      </c>
      <c r="BL264" s="18" t="s">
        <v>224</v>
      </c>
      <c r="BM264" s="240" t="s">
        <v>1054</v>
      </c>
    </row>
    <row r="265" s="2" customFormat="1">
      <c r="A265" s="40"/>
      <c r="B265" s="41"/>
      <c r="C265" s="42"/>
      <c r="D265" s="242" t="s">
        <v>232</v>
      </c>
      <c r="E265" s="42"/>
      <c r="F265" s="243" t="s">
        <v>1055</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232</v>
      </c>
      <c r="AU265" s="18" t="s">
        <v>19</v>
      </c>
    </row>
    <row r="266" s="2" customFormat="1">
      <c r="A266" s="40"/>
      <c r="B266" s="41"/>
      <c r="C266" s="42"/>
      <c r="D266" s="247" t="s">
        <v>312</v>
      </c>
      <c r="E266" s="42"/>
      <c r="F266" s="248" t="s">
        <v>957</v>
      </c>
      <c r="G266" s="42"/>
      <c r="H266" s="42"/>
      <c r="I266" s="244"/>
      <c r="J266" s="42"/>
      <c r="K266" s="42"/>
      <c r="L266" s="46"/>
      <c r="M266" s="245"/>
      <c r="N266" s="246"/>
      <c r="O266" s="93"/>
      <c r="P266" s="93"/>
      <c r="Q266" s="93"/>
      <c r="R266" s="93"/>
      <c r="S266" s="93"/>
      <c r="T266" s="94"/>
      <c r="U266" s="40"/>
      <c r="V266" s="40"/>
      <c r="W266" s="40"/>
      <c r="X266" s="40"/>
      <c r="Y266" s="40"/>
      <c r="Z266" s="40"/>
      <c r="AA266" s="40"/>
      <c r="AB266" s="40"/>
      <c r="AC266" s="40"/>
      <c r="AD266" s="40"/>
      <c r="AE266" s="40"/>
      <c r="AT266" s="18" t="s">
        <v>312</v>
      </c>
      <c r="AU266" s="18" t="s">
        <v>19</v>
      </c>
    </row>
    <row r="267" s="13" customFormat="1">
      <c r="A267" s="13"/>
      <c r="B267" s="249"/>
      <c r="C267" s="250"/>
      <c r="D267" s="247" t="s">
        <v>236</v>
      </c>
      <c r="E267" s="251" t="s">
        <v>1056</v>
      </c>
      <c r="F267" s="252" t="s">
        <v>1057</v>
      </c>
      <c r="G267" s="250"/>
      <c r="H267" s="253">
        <v>77.219999999999999</v>
      </c>
      <c r="I267" s="254"/>
      <c r="J267" s="250"/>
      <c r="K267" s="250"/>
      <c r="L267" s="255"/>
      <c r="M267" s="256"/>
      <c r="N267" s="257"/>
      <c r="O267" s="257"/>
      <c r="P267" s="257"/>
      <c r="Q267" s="257"/>
      <c r="R267" s="257"/>
      <c r="S267" s="257"/>
      <c r="T267" s="258"/>
      <c r="U267" s="13"/>
      <c r="V267" s="13"/>
      <c r="W267" s="13"/>
      <c r="X267" s="13"/>
      <c r="Y267" s="13"/>
      <c r="Z267" s="13"/>
      <c r="AA267" s="13"/>
      <c r="AB267" s="13"/>
      <c r="AC267" s="13"/>
      <c r="AD267" s="13"/>
      <c r="AE267" s="13"/>
      <c r="AT267" s="259" t="s">
        <v>236</v>
      </c>
      <c r="AU267" s="259" t="s">
        <v>19</v>
      </c>
      <c r="AV267" s="13" t="s">
        <v>19</v>
      </c>
      <c r="AW267" s="13" t="s">
        <v>36</v>
      </c>
      <c r="AX267" s="13" t="s">
        <v>80</v>
      </c>
      <c r="AY267" s="259" t="s">
        <v>221</v>
      </c>
    </row>
    <row r="268" s="13" customFormat="1">
      <c r="A268" s="13"/>
      <c r="B268" s="249"/>
      <c r="C268" s="250"/>
      <c r="D268" s="247" t="s">
        <v>236</v>
      </c>
      <c r="E268" s="251" t="s">
        <v>1058</v>
      </c>
      <c r="F268" s="252" t="s">
        <v>1059</v>
      </c>
      <c r="G268" s="250"/>
      <c r="H268" s="253">
        <v>77.219999999999999</v>
      </c>
      <c r="I268" s="254"/>
      <c r="J268" s="250"/>
      <c r="K268" s="250"/>
      <c r="L268" s="255"/>
      <c r="M268" s="256"/>
      <c r="N268" s="257"/>
      <c r="O268" s="257"/>
      <c r="P268" s="257"/>
      <c r="Q268" s="257"/>
      <c r="R268" s="257"/>
      <c r="S268" s="257"/>
      <c r="T268" s="258"/>
      <c r="U268" s="13"/>
      <c r="V268" s="13"/>
      <c r="W268" s="13"/>
      <c r="X268" s="13"/>
      <c r="Y268" s="13"/>
      <c r="Z268" s="13"/>
      <c r="AA268" s="13"/>
      <c r="AB268" s="13"/>
      <c r="AC268" s="13"/>
      <c r="AD268" s="13"/>
      <c r="AE268" s="13"/>
      <c r="AT268" s="259" t="s">
        <v>236</v>
      </c>
      <c r="AU268" s="259" t="s">
        <v>19</v>
      </c>
      <c r="AV268" s="13" t="s">
        <v>19</v>
      </c>
      <c r="AW268" s="13" t="s">
        <v>36</v>
      </c>
      <c r="AX268" s="13" t="s">
        <v>88</v>
      </c>
      <c r="AY268" s="259" t="s">
        <v>221</v>
      </c>
    </row>
    <row r="269" s="12" customFormat="1" ht="22.8" customHeight="1">
      <c r="A269" s="12"/>
      <c r="B269" s="213"/>
      <c r="C269" s="214"/>
      <c r="D269" s="215" t="s">
        <v>79</v>
      </c>
      <c r="E269" s="227" t="s">
        <v>742</v>
      </c>
      <c r="F269" s="227" t="s">
        <v>743</v>
      </c>
      <c r="G269" s="214"/>
      <c r="H269" s="214"/>
      <c r="I269" s="217"/>
      <c r="J269" s="228">
        <f>BK269</f>
        <v>0</v>
      </c>
      <c r="K269" s="214"/>
      <c r="L269" s="219"/>
      <c r="M269" s="220"/>
      <c r="N269" s="221"/>
      <c r="O269" s="221"/>
      <c r="P269" s="222">
        <f>SUM(P270:P272)</f>
        <v>0</v>
      </c>
      <c r="Q269" s="221"/>
      <c r="R269" s="222">
        <f>SUM(R270:R272)</f>
        <v>0</v>
      </c>
      <c r="S269" s="221"/>
      <c r="T269" s="223">
        <f>SUM(T270:T272)</f>
        <v>0</v>
      </c>
      <c r="U269" s="12"/>
      <c r="V269" s="12"/>
      <c r="W269" s="12"/>
      <c r="X269" s="12"/>
      <c r="Y269" s="12"/>
      <c r="Z269" s="12"/>
      <c r="AA269" s="12"/>
      <c r="AB269" s="12"/>
      <c r="AC269" s="12"/>
      <c r="AD269" s="12"/>
      <c r="AE269" s="12"/>
      <c r="AR269" s="224" t="s">
        <v>88</v>
      </c>
      <c r="AT269" s="225" t="s">
        <v>79</v>
      </c>
      <c r="AU269" s="225" t="s">
        <v>88</v>
      </c>
      <c r="AY269" s="224" t="s">
        <v>221</v>
      </c>
      <c r="BK269" s="226">
        <f>SUM(BK270:BK272)</f>
        <v>0</v>
      </c>
    </row>
    <row r="270" s="2" customFormat="1" ht="44.25" customHeight="1">
      <c r="A270" s="40"/>
      <c r="B270" s="41"/>
      <c r="C270" s="229" t="s">
        <v>410</v>
      </c>
      <c r="D270" s="229" t="s">
        <v>225</v>
      </c>
      <c r="E270" s="230" t="s">
        <v>962</v>
      </c>
      <c r="F270" s="231" t="s">
        <v>963</v>
      </c>
      <c r="G270" s="232" t="s">
        <v>651</v>
      </c>
      <c r="H270" s="233">
        <v>28.898</v>
      </c>
      <c r="I270" s="234"/>
      <c r="J270" s="235">
        <f>ROUND(I270*H270,2)</f>
        <v>0</v>
      </c>
      <c r="K270" s="231" t="s">
        <v>229</v>
      </c>
      <c r="L270" s="46"/>
      <c r="M270" s="236" t="s">
        <v>1</v>
      </c>
      <c r="N270" s="237" t="s">
        <v>45</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224</v>
      </c>
      <c r="AT270" s="240" t="s">
        <v>225</v>
      </c>
      <c r="AU270" s="240" t="s">
        <v>19</v>
      </c>
      <c r="AY270" s="18" t="s">
        <v>221</v>
      </c>
      <c r="BE270" s="241">
        <f>IF(N270="základní",J270,0)</f>
        <v>0</v>
      </c>
      <c r="BF270" s="241">
        <f>IF(N270="snížená",J270,0)</f>
        <v>0</v>
      </c>
      <c r="BG270" s="241">
        <f>IF(N270="zákl. přenesená",J270,0)</f>
        <v>0</v>
      </c>
      <c r="BH270" s="241">
        <f>IF(N270="sníž. přenesená",J270,0)</f>
        <v>0</v>
      </c>
      <c r="BI270" s="241">
        <f>IF(N270="nulová",J270,0)</f>
        <v>0</v>
      </c>
      <c r="BJ270" s="18" t="s">
        <v>88</v>
      </c>
      <c r="BK270" s="241">
        <f>ROUND(I270*H270,2)</f>
        <v>0</v>
      </c>
      <c r="BL270" s="18" t="s">
        <v>224</v>
      </c>
      <c r="BM270" s="240" t="s">
        <v>1060</v>
      </c>
    </row>
    <row r="271" s="2" customFormat="1">
      <c r="A271" s="40"/>
      <c r="B271" s="41"/>
      <c r="C271" s="42"/>
      <c r="D271" s="242" t="s">
        <v>232</v>
      </c>
      <c r="E271" s="42"/>
      <c r="F271" s="243" t="s">
        <v>965</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232</v>
      </c>
      <c r="AU271" s="18" t="s">
        <v>19</v>
      </c>
    </row>
    <row r="272" s="2" customFormat="1">
      <c r="A272" s="40"/>
      <c r="B272" s="41"/>
      <c r="C272" s="42"/>
      <c r="D272" s="247" t="s">
        <v>312</v>
      </c>
      <c r="E272" s="42"/>
      <c r="F272" s="248" t="s">
        <v>966</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312</v>
      </c>
      <c r="AU272" s="18" t="s">
        <v>19</v>
      </c>
    </row>
    <row r="273" s="12" customFormat="1" ht="25.92" customHeight="1">
      <c r="A273" s="12"/>
      <c r="B273" s="213"/>
      <c r="C273" s="214"/>
      <c r="D273" s="215" t="s">
        <v>79</v>
      </c>
      <c r="E273" s="216" t="s">
        <v>330</v>
      </c>
      <c r="F273" s="216" t="s">
        <v>967</v>
      </c>
      <c r="G273" s="214"/>
      <c r="H273" s="214"/>
      <c r="I273" s="217"/>
      <c r="J273" s="218">
        <f>BK273</f>
        <v>0</v>
      </c>
      <c r="K273" s="214"/>
      <c r="L273" s="219"/>
      <c r="M273" s="220"/>
      <c r="N273" s="221"/>
      <c r="O273" s="221"/>
      <c r="P273" s="222">
        <f>P274</f>
        <v>0</v>
      </c>
      <c r="Q273" s="221"/>
      <c r="R273" s="222">
        <f>R274</f>
        <v>3.1204000000000001</v>
      </c>
      <c r="S273" s="221"/>
      <c r="T273" s="223">
        <f>T274</f>
        <v>0</v>
      </c>
      <c r="U273" s="12"/>
      <c r="V273" s="12"/>
      <c r="W273" s="12"/>
      <c r="X273" s="12"/>
      <c r="Y273" s="12"/>
      <c r="Z273" s="12"/>
      <c r="AA273" s="12"/>
      <c r="AB273" s="12"/>
      <c r="AC273" s="12"/>
      <c r="AD273" s="12"/>
      <c r="AE273" s="12"/>
      <c r="AR273" s="224" t="s">
        <v>157</v>
      </c>
      <c r="AT273" s="225" t="s">
        <v>79</v>
      </c>
      <c r="AU273" s="225" t="s">
        <v>80</v>
      </c>
      <c r="AY273" s="224" t="s">
        <v>221</v>
      </c>
      <c r="BK273" s="226">
        <f>BK274</f>
        <v>0</v>
      </c>
    </row>
    <row r="274" s="12" customFormat="1" ht="22.8" customHeight="1">
      <c r="A274" s="12"/>
      <c r="B274" s="213"/>
      <c r="C274" s="214"/>
      <c r="D274" s="215" t="s">
        <v>79</v>
      </c>
      <c r="E274" s="227" t="s">
        <v>968</v>
      </c>
      <c r="F274" s="227" t="s">
        <v>969</v>
      </c>
      <c r="G274" s="214"/>
      <c r="H274" s="214"/>
      <c r="I274" s="217"/>
      <c r="J274" s="228">
        <f>BK274</f>
        <v>0</v>
      </c>
      <c r="K274" s="214"/>
      <c r="L274" s="219"/>
      <c r="M274" s="220"/>
      <c r="N274" s="221"/>
      <c r="O274" s="221"/>
      <c r="P274" s="222">
        <f>SUM(P275:P281)</f>
        <v>0</v>
      </c>
      <c r="Q274" s="221"/>
      <c r="R274" s="222">
        <f>SUM(R275:R281)</f>
        <v>3.1204000000000001</v>
      </c>
      <c r="S274" s="221"/>
      <c r="T274" s="223">
        <f>SUM(T275:T281)</f>
        <v>0</v>
      </c>
      <c r="U274" s="12"/>
      <c r="V274" s="12"/>
      <c r="W274" s="12"/>
      <c r="X274" s="12"/>
      <c r="Y274" s="12"/>
      <c r="Z274" s="12"/>
      <c r="AA274" s="12"/>
      <c r="AB274" s="12"/>
      <c r="AC274" s="12"/>
      <c r="AD274" s="12"/>
      <c r="AE274" s="12"/>
      <c r="AR274" s="224" t="s">
        <v>157</v>
      </c>
      <c r="AT274" s="225" t="s">
        <v>79</v>
      </c>
      <c r="AU274" s="225" t="s">
        <v>88</v>
      </c>
      <c r="AY274" s="224" t="s">
        <v>221</v>
      </c>
      <c r="BK274" s="226">
        <f>SUM(BK275:BK281)</f>
        <v>0</v>
      </c>
    </row>
    <row r="275" s="2" customFormat="1" ht="24.15" customHeight="1">
      <c r="A275" s="40"/>
      <c r="B275" s="41"/>
      <c r="C275" s="229" t="s">
        <v>416</v>
      </c>
      <c r="D275" s="229" t="s">
        <v>225</v>
      </c>
      <c r="E275" s="230" t="s">
        <v>970</v>
      </c>
      <c r="F275" s="231" t="s">
        <v>971</v>
      </c>
      <c r="G275" s="232" t="s">
        <v>665</v>
      </c>
      <c r="H275" s="233">
        <v>4</v>
      </c>
      <c r="I275" s="234"/>
      <c r="J275" s="235">
        <f>ROUND(I275*H275,2)</f>
        <v>0</v>
      </c>
      <c r="K275" s="231" t="s">
        <v>229</v>
      </c>
      <c r="L275" s="46"/>
      <c r="M275" s="236" t="s">
        <v>1</v>
      </c>
      <c r="N275" s="237" t="s">
        <v>45</v>
      </c>
      <c r="O275" s="93"/>
      <c r="P275" s="238">
        <f>O275*H275</f>
        <v>0</v>
      </c>
      <c r="Q275" s="238">
        <v>0.78010000000000002</v>
      </c>
      <c r="R275" s="238">
        <f>Q275*H275</f>
        <v>3.1204000000000001</v>
      </c>
      <c r="S275" s="238">
        <v>0</v>
      </c>
      <c r="T275" s="239">
        <f>S275*H275</f>
        <v>0</v>
      </c>
      <c r="U275" s="40"/>
      <c r="V275" s="40"/>
      <c r="W275" s="40"/>
      <c r="X275" s="40"/>
      <c r="Y275" s="40"/>
      <c r="Z275" s="40"/>
      <c r="AA275" s="40"/>
      <c r="AB275" s="40"/>
      <c r="AC275" s="40"/>
      <c r="AD275" s="40"/>
      <c r="AE275" s="40"/>
      <c r="AR275" s="240" t="s">
        <v>224</v>
      </c>
      <c r="AT275" s="240" t="s">
        <v>225</v>
      </c>
      <c r="AU275" s="240" t="s">
        <v>19</v>
      </c>
      <c r="AY275" s="18" t="s">
        <v>221</v>
      </c>
      <c r="BE275" s="241">
        <f>IF(N275="základní",J275,0)</f>
        <v>0</v>
      </c>
      <c r="BF275" s="241">
        <f>IF(N275="snížená",J275,0)</f>
        <v>0</v>
      </c>
      <c r="BG275" s="241">
        <f>IF(N275="zákl. přenesená",J275,0)</f>
        <v>0</v>
      </c>
      <c r="BH275" s="241">
        <f>IF(N275="sníž. přenesená",J275,0)</f>
        <v>0</v>
      </c>
      <c r="BI275" s="241">
        <f>IF(N275="nulová",J275,0)</f>
        <v>0</v>
      </c>
      <c r="BJ275" s="18" t="s">
        <v>88</v>
      </c>
      <c r="BK275" s="241">
        <f>ROUND(I275*H275,2)</f>
        <v>0</v>
      </c>
      <c r="BL275" s="18" t="s">
        <v>224</v>
      </c>
      <c r="BM275" s="240" t="s">
        <v>1061</v>
      </c>
    </row>
    <row r="276" s="2" customFormat="1">
      <c r="A276" s="40"/>
      <c r="B276" s="41"/>
      <c r="C276" s="42"/>
      <c r="D276" s="242" t="s">
        <v>232</v>
      </c>
      <c r="E276" s="42"/>
      <c r="F276" s="243" t="s">
        <v>973</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232</v>
      </c>
      <c r="AU276" s="18" t="s">
        <v>19</v>
      </c>
    </row>
    <row r="277" s="2" customFormat="1">
      <c r="A277" s="40"/>
      <c r="B277" s="41"/>
      <c r="C277" s="42"/>
      <c r="D277" s="247" t="s">
        <v>312</v>
      </c>
      <c r="E277" s="42"/>
      <c r="F277" s="248" t="s">
        <v>974</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312</v>
      </c>
      <c r="AU277" s="18" t="s">
        <v>19</v>
      </c>
    </row>
    <row r="278" s="2" customFormat="1">
      <c r="A278" s="40"/>
      <c r="B278" s="41"/>
      <c r="C278" s="42"/>
      <c r="D278" s="247" t="s">
        <v>234</v>
      </c>
      <c r="E278" s="42"/>
      <c r="F278" s="248" t="s">
        <v>975</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234</v>
      </c>
      <c r="AU278" s="18" t="s">
        <v>19</v>
      </c>
    </row>
    <row r="279" s="14" customFormat="1">
      <c r="A279" s="14"/>
      <c r="B279" s="260"/>
      <c r="C279" s="261"/>
      <c r="D279" s="247" t="s">
        <v>236</v>
      </c>
      <c r="E279" s="262" t="s">
        <v>1</v>
      </c>
      <c r="F279" s="263" t="s">
        <v>810</v>
      </c>
      <c r="G279" s="261"/>
      <c r="H279" s="262" t="s">
        <v>1</v>
      </c>
      <c r="I279" s="264"/>
      <c r="J279" s="261"/>
      <c r="K279" s="261"/>
      <c r="L279" s="265"/>
      <c r="M279" s="266"/>
      <c r="N279" s="267"/>
      <c r="O279" s="267"/>
      <c r="P279" s="267"/>
      <c r="Q279" s="267"/>
      <c r="R279" s="267"/>
      <c r="S279" s="267"/>
      <c r="T279" s="268"/>
      <c r="U279" s="14"/>
      <c r="V279" s="14"/>
      <c r="W279" s="14"/>
      <c r="X279" s="14"/>
      <c r="Y279" s="14"/>
      <c r="Z279" s="14"/>
      <c r="AA279" s="14"/>
      <c r="AB279" s="14"/>
      <c r="AC279" s="14"/>
      <c r="AD279" s="14"/>
      <c r="AE279" s="14"/>
      <c r="AT279" s="269" t="s">
        <v>236</v>
      </c>
      <c r="AU279" s="269" t="s">
        <v>19</v>
      </c>
      <c r="AV279" s="14" t="s">
        <v>88</v>
      </c>
      <c r="AW279" s="14" t="s">
        <v>36</v>
      </c>
      <c r="AX279" s="14" t="s">
        <v>80</v>
      </c>
      <c r="AY279" s="269" t="s">
        <v>221</v>
      </c>
    </row>
    <row r="280" s="13" customFormat="1">
      <c r="A280" s="13"/>
      <c r="B280" s="249"/>
      <c r="C280" s="250"/>
      <c r="D280" s="247" t="s">
        <v>236</v>
      </c>
      <c r="E280" s="251" t="s">
        <v>1062</v>
      </c>
      <c r="F280" s="252" t="s">
        <v>224</v>
      </c>
      <c r="G280" s="250"/>
      <c r="H280" s="253">
        <v>4</v>
      </c>
      <c r="I280" s="254"/>
      <c r="J280" s="250"/>
      <c r="K280" s="250"/>
      <c r="L280" s="255"/>
      <c r="M280" s="256"/>
      <c r="N280" s="257"/>
      <c r="O280" s="257"/>
      <c r="P280" s="257"/>
      <c r="Q280" s="257"/>
      <c r="R280" s="257"/>
      <c r="S280" s="257"/>
      <c r="T280" s="258"/>
      <c r="U280" s="13"/>
      <c r="V280" s="13"/>
      <c r="W280" s="13"/>
      <c r="X280" s="13"/>
      <c r="Y280" s="13"/>
      <c r="Z280" s="13"/>
      <c r="AA280" s="13"/>
      <c r="AB280" s="13"/>
      <c r="AC280" s="13"/>
      <c r="AD280" s="13"/>
      <c r="AE280" s="13"/>
      <c r="AT280" s="259" t="s">
        <v>236</v>
      </c>
      <c r="AU280" s="259" t="s">
        <v>19</v>
      </c>
      <c r="AV280" s="13" t="s">
        <v>19</v>
      </c>
      <c r="AW280" s="13" t="s">
        <v>36</v>
      </c>
      <c r="AX280" s="13" t="s">
        <v>80</v>
      </c>
      <c r="AY280" s="259" t="s">
        <v>221</v>
      </c>
    </row>
    <row r="281" s="13" customFormat="1">
      <c r="A281" s="13"/>
      <c r="B281" s="249"/>
      <c r="C281" s="250"/>
      <c r="D281" s="247" t="s">
        <v>236</v>
      </c>
      <c r="E281" s="251" t="s">
        <v>1063</v>
      </c>
      <c r="F281" s="252" t="s">
        <v>1064</v>
      </c>
      <c r="G281" s="250"/>
      <c r="H281" s="253">
        <v>4</v>
      </c>
      <c r="I281" s="254"/>
      <c r="J281" s="250"/>
      <c r="K281" s="250"/>
      <c r="L281" s="255"/>
      <c r="M281" s="281"/>
      <c r="N281" s="282"/>
      <c r="O281" s="282"/>
      <c r="P281" s="282"/>
      <c r="Q281" s="282"/>
      <c r="R281" s="282"/>
      <c r="S281" s="282"/>
      <c r="T281" s="283"/>
      <c r="U281" s="13"/>
      <c r="V281" s="13"/>
      <c r="W281" s="13"/>
      <c r="X281" s="13"/>
      <c r="Y281" s="13"/>
      <c r="Z281" s="13"/>
      <c r="AA281" s="13"/>
      <c r="AB281" s="13"/>
      <c r="AC281" s="13"/>
      <c r="AD281" s="13"/>
      <c r="AE281" s="13"/>
      <c r="AT281" s="259" t="s">
        <v>236</v>
      </c>
      <c r="AU281" s="259" t="s">
        <v>19</v>
      </c>
      <c r="AV281" s="13" t="s">
        <v>19</v>
      </c>
      <c r="AW281" s="13" t="s">
        <v>36</v>
      </c>
      <c r="AX281" s="13" t="s">
        <v>88</v>
      </c>
      <c r="AY281" s="259" t="s">
        <v>221</v>
      </c>
    </row>
    <row r="282" s="2" customFormat="1" ht="6.96" customHeight="1">
      <c r="A282" s="40"/>
      <c r="B282" s="68"/>
      <c r="C282" s="69"/>
      <c r="D282" s="69"/>
      <c r="E282" s="69"/>
      <c r="F282" s="69"/>
      <c r="G282" s="69"/>
      <c r="H282" s="69"/>
      <c r="I282" s="69"/>
      <c r="J282" s="69"/>
      <c r="K282" s="69"/>
      <c r="L282" s="46"/>
      <c r="M282" s="40"/>
      <c r="O282" s="40"/>
      <c r="P282" s="40"/>
      <c r="Q282" s="40"/>
      <c r="R282" s="40"/>
      <c r="S282" s="40"/>
      <c r="T282" s="40"/>
      <c r="U282" s="40"/>
      <c r="V282" s="40"/>
      <c r="W282" s="40"/>
      <c r="X282" s="40"/>
      <c r="Y282" s="40"/>
      <c r="Z282" s="40"/>
      <c r="AA282" s="40"/>
      <c r="AB282" s="40"/>
      <c r="AC282" s="40"/>
      <c r="AD282" s="40"/>
      <c r="AE282" s="40"/>
    </row>
  </sheetData>
  <sheetProtection sheet="1" autoFilter="0" formatColumns="0" formatRows="0" objects="1" scenarios="1" spinCount="100000" saltValue="u2N+QgUm+8XBbzXiIO2o1CLabb5eHJX6t6P9QuuqFbnPAjazAcVFoesfAqmKg+L/Uop4yZ3RL3Ss29ErKaDwTw==" hashValue="lju3Q9UitDDento4n+5FNf0Huzxn23REXiSJD63/SszWKd+Y7nUhNib/LKwx4f936TJmkaLbH6MQVMo05/VMkA==" algorithmName="SHA-512" password="CC35"/>
  <autoFilter ref="C126:K281"/>
  <mergeCells count="12">
    <mergeCell ref="E7:H7"/>
    <mergeCell ref="E9:H9"/>
    <mergeCell ref="E11:H11"/>
    <mergeCell ref="E20:H20"/>
    <mergeCell ref="E29:H29"/>
    <mergeCell ref="E84:H84"/>
    <mergeCell ref="E86:H86"/>
    <mergeCell ref="E88:H88"/>
    <mergeCell ref="E115:H115"/>
    <mergeCell ref="E117:H117"/>
    <mergeCell ref="E119:H119"/>
    <mergeCell ref="L2:V2"/>
  </mergeCells>
  <hyperlinks>
    <hyperlink ref="F131" r:id="rId1" display="https://podminky.urs.cz/item/CS_URS_2021_01/113107223"/>
    <hyperlink ref="F138" r:id="rId2" display="https://podminky.urs.cz/item/CS_URS_2021_01/113107242"/>
    <hyperlink ref="F144" r:id="rId3" display="https://podminky.urs.cz/item/CS_URS_2021_01/116951201"/>
    <hyperlink ref="F151" r:id="rId4" display="https://podminky.urs.cz/item/CS_URS_2021_01/121151125"/>
    <hyperlink ref="F156" r:id="rId5" display="https://podminky.urs.cz/item/CS_URS_2021_01/171103201"/>
    <hyperlink ref="F162" r:id="rId6" display="https://podminky.urs.cz/item/CS_URS_2021_01/181252305"/>
    <hyperlink ref="F168" r:id="rId7" display="https://podminky.urs.cz/item/CS_URS_2021_01/181411123"/>
    <hyperlink ref="F174" r:id="rId8" display="https://podminky.urs.cz/item/CS_URS_2021_01/182251101"/>
    <hyperlink ref="F179" r:id="rId9" display="https://podminky.urs.cz/item/CS_URS_2021_01/182351123"/>
    <hyperlink ref="F184" r:id="rId10" display="https://podminky.urs.cz/item/CS_URS_2021_01/184802311"/>
    <hyperlink ref="F189" r:id="rId11" display="https://podminky.urs.cz/item/CS_URS_2021_01/185802133"/>
    <hyperlink ref="F193" r:id="rId12" display="https://podminky.urs.cz/item/CS_URS_2021_01/185803113"/>
    <hyperlink ref="F200" r:id="rId13" display="https://podminky.urs.cz/item/CS_URS_2021_01/564851111"/>
    <hyperlink ref="F206" r:id="rId14" display="https://podminky.urs.cz/item/CS_URS_2021_01/564911511"/>
    <hyperlink ref="F211" r:id="rId15" display="https://podminky.urs.cz/item/CS_URS_2021_01/569831111"/>
    <hyperlink ref="F218" r:id="rId16" display="https://podminky.urs.cz/item/CS_URS_2021_01/573111115"/>
    <hyperlink ref="F223" r:id="rId17" display="https://podminky.urs.cz/item/CS_URS_2021_01/573211112"/>
    <hyperlink ref="F228" r:id="rId18" display="https://podminky.urs.cz/item/CS_URS_2021_01/577144111"/>
    <hyperlink ref="F235" r:id="rId19" display="https://podminky.urs.cz/item/CS_URS_2021_01/912211111"/>
    <hyperlink ref="F243" r:id="rId20" display="https://podminky.urs.cz/item/CS_URS_2021_01/916131213"/>
    <hyperlink ref="F251" r:id="rId21" display="https://podminky.urs.cz/item/CS_URS_2021_01/997002511"/>
    <hyperlink ref="F254" r:id="rId22" display="https://podminky.urs.cz/item/CS_URS_2021_01/997002519"/>
    <hyperlink ref="F259" r:id="rId23" display="https://podminky.urs.cz/item/CS_URS_2021_01/997002611"/>
    <hyperlink ref="F262" r:id="rId24" display="https://podminky.urs.cz/item/CS_URS_2021_01/997221873"/>
    <hyperlink ref="F265" r:id="rId25" display="https://podminky.urs.cz/item/CS_URS_2021_01/997221875"/>
    <hyperlink ref="F271" r:id="rId26" display="https://podminky.urs.cz/item/CS_URS_2021_01/998225111"/>
    <hyperlink ref="F276" r:id="rId27" display="https://podminky.urs.cz/item/CS_URS_2021_01/220860205R"/>
  </hyperlinks>
  <pageMargins left="0.39375" right="0.39375" top="0.39375" bottom="0.39375" header="0" footer="0"/>
  <pageSetup paperSize="9" orientation="portrait" blackAndWhite="1" fitToHeight="100"/>
  <headerFooter>
    <oddFooter>&amp;CStrana &amp;P z &amp;N</oddFooter>
  </headerFooter>
  <drawing r:id="rId28"/>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106</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485</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1065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488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489</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490</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491</v>
      </c>
      <c r="F26" s="40"/>
      <c r="G26" s="40"/>
      <c r="H26" s="40"/>
      <c r="I26" s="153" t="s">
        <v>31</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ROUND((SUM(BE131:BE234)),  2)</f>
        <v>0</v>
      </c>
      <c r="G35" s="40"/>
      <c r="H35" s="40"/>
      <c r="I35" s="167">
        <v>0.20000000000000001</v>
      </c>
      <c r="J35" s="166">
        <f>ROUND(((SUM(BE131:BE234))*I35),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ROUND((SUM(BF131:BF234)),  2)</f>
        <v>0</v>
      </c>
      <c r="G36" s="40"/>
      <c r="H36" s="40"/>
      <c r="I36" s="167">
        <v>0.20000000000000001</v>
      </c>
      <c r="J36" s="166">
        <f>ROUND(((SUM(BF131:BF234))*I36),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ROUND((SUM(BG131:BG234)),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ROUND((SUM(BH131:BH234)),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ROUND((SUM(BI131:BI234)),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485</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SO-01.04 - Hrázová propust v km 1,800</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Bohumín-Pudlov</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 xml:space="preserve">HYCOPROJEKT, a.s. </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Ing.R.Krčmárik</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J132</f>
        <v>0</v>
      </c>
      <c r="K99" s="192"/>
      <c r="L99" s="196"/>
      <c r="S99" s="9"/>
      <c r="T99" s="9"/>
      <c r="U99" s="9"/>
      <c r="V99" s="9"/>
      <c r="W99" s="9"/>
      <c r="X99" s="9"/>
      <c r="Y99" s="9"/>
      <c r="Z99" s="9"/>
      <c r="AA99" s="9"/>
      <c r="AB99" s="9"/>
      <c r="AC99" s="9"/>
      <c r="AD99" s="9"/>
      <c r="AE99" s="9"/>
    </row>
    <row r="100" s="10" customFormat="1" ht="19.92" customHeight="1">
      <c r="A100" s="10"/>
      <c r="B100" s="197"/>
      <c r="C100" s="135"/>
      <c r="D100" s="198" t="s">
        <v>494</v>
      </c>
      <c r="E100" s="199"/>
      <c r="F100" s="199"/>
      <c r="G100" s="199"/>
      <c r="H100" s="199"/>
      <c r="I100" s="199"/>
      <c r="J100" s="200">
        <f>J133</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495</v>
      </c>
      <c r="E101" s="199"/>
      <c r="F101" s="199"/>
      <c r="G101" s="199"/>
      <c r="H101" s="199"/>
      <c r="I101" s="199"/>
      <c r="J101" s="200">
        <f>J138</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496</v>
      </c>
      <c r="E102" s="199"/>
      <c r="F102" s="199"/>
      <c r="G102" s="199"/>
      <c r="H102" s="199"/>
      <c r="I102" s="199"/>
      <c r="J102" s="200">
        <f>J155</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764</v>
      </c>
      <c r="E103" s="199"/>
      <c r="F103" s="199"/>
      <c r="G103" s="199"/>
      <c r="H103" s="199"/>
      <c r="I103" s="199"/>
      <c r="J103" s="200">
        <f>J179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497</v>
      </c>
      <c r="E104" s="199"/>
      <c r="F104" s="199"/>
      <c r="G104" s="199"/>
      <c r="H104" s="199"/>
      <c r="I104" s="199"/>
      <c r="J104" s="200">
        <f>J183</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498</v>
      </c>
      <c r="E105" s="199"/>
      <c r="F105" s="199"/>
      <c r="G105" s="199"/>
      <c r="H105" s="199"/>
      <c r="I105" s="199"/>
      <c r="J105" s="200">
        <f>J197</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499</v>
      </c>
      <c r="E106" s="199"/>
      <c r="F106" s="199"/>
      <c r="G106" s="199"/>
      <c r="H106" s="199"/>
      <c r="I106" s="199"/>
      <c r="J106" s="200">
        <f>J202</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500</v>
      </c>
      <c r="E107" s="194"/>
      <c r="F107" s="194"/>
      <c r="G107" s="194"/>
      <c r="H107" s="194"/>
      <c r="I107" s="194"/>
      <c r="J107" s="195">
        <f>J208</f>
        <v>0</v>
      </c>
      <c r="K107" s="192"/>
      <c r="L107" s="196"/>
      <c r="S107" s="9"/>
      <c r="T107" s="9"/>
      <c r="U107" s="9"/>
      <c r="V107" s="9"/>
      <c r="W107" s="9"/>
      <c r="X107" s="9"/>
      <c r="Y107" s="9"/>
      <c r="Z107" s="9"/>
      <c r="AA107" s="9"/>
      <c r="AB107" s="9"/>
      <c r="AC107" s="9"/>
      <c r="AD107" s="9"/>
      <c r="AE107" s="9"/>
    </row>
    <row r="108" s="10" customFormat="1" ht="19.92" customHeight="1">
      <c r="A108" s="10"/>
      <c r="B108" s="197"/>
      <c r="C108" s="135"/>
      <c r="D108" s="198" t="s">
        <v>501</v>
      </c>
      <c r="E108" s="199"/>
      <c r="F108" s="199"/>
      <c r="G108" s="199"/>
      <c r="H108" s="199"/>
      <c r="I108" s="199"/>
      <c r="J108" s="200">
        <f>J209</f>
        <v>0</v>
      </c>
      <c r="K108" s="135"/>
      <c r="L108" s="201"/>
      <c r="S108" s="10"/>
      <c r="T108" s="10"/>
      <c r="U108" s="10"/>
      <c r="V108" s="10"/>
      <c r="W108" s="10"/>
      <c r="X108" s="10"/>
      <c r="Y108" s="10"/>
      <c r="Z108" s="10"/>
      <c r="AA108" s="10"/>
      <c r="AB108" s="10"/>
      <c r="AC108" s="10"/>
      <c r="AD108" s="10"/>
      <c r="AE108" s="10"/>
    </row>
    <row r="109" s="10" customFormat="1" ht="19.92" customHeight="1">
      <c r="A109" s="10"/>
      <c r="B109" s="197"/>
      <c r="C109" s="135"/>
      <c r="D109" s="198" t="s">
        <v>1066</v>
      </c>
      <c r="E109" s="199"/>
      <c r="F109" s="199"/>
      <c r="G109" s="199"/>
      <c r="H109" s="199"/>
      <c r="I109" s="199"/>
      <c r="J109" s="200">
        <f>J232</f>
        <v>0</v>
      </c>
      <c r="K109" s="135"/>
      <c r="L109" s="201"/>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205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15</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6.25" customHeight="1">
      <c r="A119" s="40"/>
      <c r="B119" s="41"/>
      <c r="C119" s="42"/>
      <c r="D119" s="42"/>
      <c r="E119" s="186" t="str">
        <f>E7</f>
        <v>Ochranná hráz na Odře a Orlovské Stružce, Bohumín-Pudlov, stavba č. 5047_2021_soutez</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189</v>
      </c>
      <c r="D120" s="23"/>
      <c r="E120" s="23"/>
      <c r="F120" s="23"/>
      <c r="G120" s="23"/>
      <c r="H120" s="23"/>
      <c r="I120" s="23"/>
      <c r="J120" s="23"/>
      <c r="K120" s="23"/>
      <c r="L120" s="21"/>
    </row>
    <row r="121" s="2" customFormat="1" ht="16.5" customHeight="1">
      <c r="A121" s="40"/>
      <c r="B121" s="41"/>
      <c r="C121" s="42"/>
      <c r="D121" s="42"/>
      <c r="E121" s="186" t="s">
        <v>485</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486</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SO-01.04 - Hrázová propust v km 1,800</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20</v>
      </c>
      <c r="D125" s="42"/>
      <c r="E125" s="42"/>
      <c r="F125" s="28" t="str">
        <f>F14</f>
        <v>Bohumín-Pudlov</v>
      </c>
      <c r="G125" s="42"/>
      <c r="H125" s="42"/>
      <c r="I125" s="33" t="s">
        <v>22</v>
      </c>
      <c r="J125" s="81" t="str">
        <f>IF(J14="","",J14)</f>
        <v>30. 11. 2020</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28</v>
      </c>
      <c r="D127" s="42"/>
      <c r="E127" s="42"/>
      <c r="F127" s="28" t="str">
        <f>E17</f>
        <v>Povodí Odry s.p.</v>
      </c>
      <c r="G127" s="42"/>
      <c r="H127" s="42"/>
      <c r="I127" s="33" t="s">
        <v>34</v>
      </c>
      <c r="J127" s="38" t="str">
        <f>E23</f>
        <v xml:space="preserve">HYCOPROJEKT, a.s. </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32</v>
      </c>
      <c r="D128" s="42"/>
      <c r="E128" s="42"/>
      <c r="F128" s="28" t="str">
        <f>IF(E20="","",E20)</f>
        <v>Vyplň údaj</v>
      </c>
      <c r="G128" s="42"/>
      <c r="H128" s="42"/>
      <c r="I128" s="33" t="s">
        <v>37</v>
      </c>
      <c r="J128" s="38" t="str">
        <f>E26</f>
        <v>Ing.R.Krčmárik</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1" customFormat="1" ht="29.28" customHeight="1">
      <c r="A130" s="202"/>
      <c r="B130" s="203"/>
      <c r="C130" s="204" t="s">
        <v>206</v>
      </c>
      <c r="D130" s="205" t="s">
        <v>65</v>
      </c>
      <c r="E130" s="205" t="s">
        <v>61</v>
      </c>
      <c r="F130" s="205" t="s">
        <v>62</v>
      </c>
      <c r="G130" s="205" t="s">
        <v>207</v>
      </c>
      <c r="H130" s="205" t="s">
        <v>208</v>
      </c>
      <c r="I130" s="205" t="s">
        <v>209</v>
      </c>
      <c r="J130" s="205" t="s">
        <v>193</v>
      </c>
      <c r="K130" s="206" t="s">
        <v>210</v>
      </c>
      <c r="L130" s="207"/>
      <c r="M130" s="102" t="s">
        <v>1</v>
      </c>
      <c r="N130" s="103" t="s">
        <v>44</v>
      </c>
      <c r="O130" s="103" t="s">
        <v>211</v>
      </c>
      <c r="P130" s="103" t="s">
        <v>212</v>
      </c>
      <c r="Q130" s="103" t="s">
        <v>213</v>
      </c>
      <c r="R130" s="103" t="s">
        <v>214</v>
      </c>
      <c r="S130" s="103" t="s">
        <v>215</v>
      </c>
      <c r="T130" s="104" t="s">
        <v>216</v>
      </c>
      <c r="U130" s="202"/>
      <c r="V130" s="202"/>
      <c r="W130" s="202"/>
      <c r="X130" s="202"/>
      <c r="Y130" s="202"/>
      <c r="Z130" s="202"/>
      <c r="AA130" s="202"/>
      <c r="AB130" s="202"/>
      <c r="AC130" s="202"/>
      <c r="AD130" s="202"/>
      <c r="AE130" s="202"/>
    </row>
    <row r="131" s="2" customFormat="1" ht="22.8" customHeight="1">
      <c r="A131" s="40"/>
      <c r="B131" s="41"/>
      <c r="C131" s="109" t="s">
        <v>217</v>
      </c>
      <c r="D131" s="42"/>
      <c r="E131" s="42"/>
      <c r="F131" s="42"/>
      <c r="G131" s="42"/>
      <c r="H131" s="42"/>
      <c r="I131" s="42"/>
      <c r="J131" s="208">
        <f>BK131</f>
        <v>0</v>
      </c>
      <c r="K131" s="42"/>
      <c r="L131" s="46"/>
      <c r="M131" s="105"/>
      <c r="N131" s="209"/>
      <c r="O131" s="106"/>
      <c r="P131" s="210">
        <f>P132+P208</f>
        <v>0</v>
      </c>
      <c r="Q131" s="106"/>
      <c r="R131" s="210">
        <f>R132+R208</f>
        <v>672.74764099999993</v>
      </c>
      <c r="S131" s="106"/>
      <c r="T131" s="211">
        <f>T132+T208</f>
        <v>0</v>
      </c>
      <c r="U131" s="40"/>
      <c r="V131" s="40"/>
      <c r="W131" s="40"/>
      <c r="X131" s="40"/>
      <c r="Y131" s="40"/>
      <c r="Z131" s="40"/>
      <c r="AA131" s="40"/>
      <c r="AB131" s="40"/>
      <c r="AC131" s="40"/>
      <c r="AD131" s="40"/>
      <c r="AE131" s="40"/>
      <c r="AT131" s="18" t="s">
        <v>79</v>
      </c>
      <c r="AU131" s="18" t="s">
        <v>195</v>
      </c>
      <c r="BK131" s="212">
        <f>BK132+BK208</f>
        <v>0</v>
      </c>
    </row>
    <row r="132" s="12" customFormat="1" ht="25.92" customHeight="1">
      <c r="A132" s="12"/>
      <c r="B132" s="213"/>
      <c r="C132" s="214"/>
      <c r="D132" s="215" t="s">
        <v>79</v>
      </c>
      <c r="E132" s="216" t="s">
        <v>502</v>
      </c>
      <c r="F132" s="216" t="s">
        <v>503</v>
      </c>
      <c r="G132" s="214"/>
      <c r="H132" s="214"/>
      <c r="I132" s="217"/>
      <c r="J132" s="218">
        <f>BK132</f>
        <v>0</v>
      </c>
      <c r="K132" s="214"/>
      <c r="L132" s="219"/>
      <c r="M132" s="220"/>
      <c r="N132" s="221"/>
      <c r="O132" s="221"/>
      <c r="P132" s="222">
        <f>P133+P138+P155+P179+P183+P197+P202</f>
        <v>0</v>
      </c>
      <c r="Q132" s="221"/>
      <c r="R132" s="222">
        <f>R133+R138+R155+R179+R183+R197+R202</f>
        <v>670.00590999999997</v>
      </c>
      <c r="S132" s="221"/>
      <c r="T132" s="223">
        <f>T133+T138+T155+T179+T183+T197+T202</f>
        <v>0</v>
      </c>
      <c r="U132" s="12"/>
      <c r="V132" s="12"/>
      <c r="W132" s="12"/>
      <c r="X132" s="12"/>
      <c r="Y132" s="12"/>
      <c r="Z132" s="12"/>
      <c r="AA132" s="12"/>
      <c r="AB132" s="12"/>
      <c r="AC132" s="12"/>
      <c r="AD132" s="12"/>
      <c r="AE132" s="12"/>
      <c r="AR132" s="224" t="s">
        <v>88</v>
      </c>
      <c r="AT132" s="225" t="s">
        <v>79</v>
      </c>
      <c r="AU132" s="225" t="s">
        <v>80</v>
      </c>
      <c r="AY132" s="224" t="s">
        <v>221</v>
      </c>
      <c r="BK132" s="226">
        <f>BK133+BK138+BK155+BK179+BK183+BK197+BK202</f>
        <v>0</v>
      </c>
    </row>
    <row r="133" s="12" customFormat="1" ht="22.8" customHeight="1">
      <c r="A133" s="12"/>
      <c r="B133" s="213"/>
      <c r="C133" s="214"/>
      <c r="D133" s="215" t="s">
        <v>79</v>
      </c>
      <c r="E133" s="227" t="s">
        <v>19</v>
      </c>
      <c r="F133" s="227" t="s">
        <v>626</v>
      </c>
      <c r="G133" s="214"/>
      <c r="H133" s="214"/>
      <c r="I133" s="217"/>
      <c r="J133" s="228">
        <f>BK133</f>
        <v>0</v>
      </c>
      <c r="K133" s="214"/>
      <c r="L133" s="219"/>
      <c r="M133" s="220"/>
      <c r="N133" s="221"/>
      <c r="O133" s="221"/>
      <c r="P133" s="222">
        <f>SUM(P134:P137)</f>
        <v>0</v>
      </c>
      <c r="Q133" s="221"/>
      <c r="R133" s="222">
        <f>SUM(R134:R137)</f>
        <v>2.1600000000000001</v>
      </c>
      <c r="S133" s="221"/>
      <c r="T133" s="223">
        <f>SUM(T134:T137)</f>
        <v>0</v>
      </c>
      <c r="U133" s="12"/>
      <c r="V133" s="12"/>
      <c r="W133" s="12"/>
      <c r="X133" s="12"/>
      <c r="Y133" s="12"/>
      <c r="Z133" s="12"/>
      <c r="AA133" s="12"/>
      <c r="AB133" s="12"/>
      <c r="AC133" s="12"/>
      <c r="AD133" s="12"/>
      <c r="AE133" s="12"/>
      <c r="AR133" s="224" t="s">
        <v>88</v>
      </c>
      <c r="AT133" s="225" t="s">
        <v>79</v>
      </c>
      <c r="AU133" s="225" t="s">
        <v>88</v>
      </c>
      <c r="AY133" s="224" t="s">
        <v>221</v>
      </c>
      <c r="BK133" s="226">
        <f>SUM(BK134:BK137)</f>
        <v>0</v>
      </c>
    </row>
    <row r="134" s="2" customFormat="1" ht="37.8" customHeight="1">
      <c r="A134" s="40"/>
      <c r="B134" s="41"/>
      <c r="C134" s="229" t="s">
        <v>88</v>
      </c>
      <c r="D134" s="229" t="s">
        <v>225</v>
      </c>
      <c r="E134" s="230" t="s">
        <v>1067</v>
      </c>
      <c r="F134" s="231" t="s">
        <v>1068</v>
      </c>
      <c r="G134" s="232" t="s">
        <v>515</v>
      </c>
      <c r="H134" s="233">
        <v>1</v>
      </c>
      <c r="I134" s="234"/>
      <c r="J134" s="235">
        <f>ROUND(I134*H134,2)</f>
        <v>0</v>
      </c>
      <c r="K134" s="231" t="s">
        <v>229</v>
      </c>
      <c r="L134" s="46"/>
      <c r="M134" s="236" t="s">
        <v>1</v>
      </c>
      <c r="N134" s="237" t="s">
        <v>45</v>
      </c>
      <c r="O134" s="93"/>
      <c r="P134" s="238">
        <f>O134*H134</f>
        <v>0</v>
      </c>
      <c r="Q134" s="238">
        <v>2.1600000000000001</v>
      </c>
      <c r="R134" s="238">
        <f>Q134*H134</f>
        <v>2.1600000000000001</v>
      </c>
      <c r="S134" s="238">
        <v>0</v>
      </c>
      <c r="T134" s="239">
        <f>S134*H134</f>
        <v>0</v>
      </c>
      <c r="U134" s="40"/>
      <c r="V134" s="40"/>
      <c r="W134" s="40"/>
      <c r="X134" s="40"/>
      <c r="Y134" s="40"/>
      <c r="Z134" s="40"/>
      <c r="AA134" s="40"/>
      <c r="AB134" s="40"/>
      <c r="AC134" s="40"/>
      <c r="AD134" s="40"/>
      <c r="AE134" s="40"/>
      <c r="AR134" s="240" t="s">
        <v>224</v>
      </c>
      <c r="AT134" s="240" t="s">
        <v>225</v>
      </c>
      <c r="AU134" s="240" t="s">
        <v>19</v>
      </c>
      <c r="AY134" s="18" t="s">
        <v>221</v>
      </c>
      <c r="BE134" s="241">
        <f>IF(N134="základní",J134,0)</f>
        <v>0</v>
      </c>
      <c r="BF134" s="241">
        <f>IF(N134="snížená",J134,0)</f>
        <v>0</v>
      </c>
      <c r="BG134" s="241">
        <f>IF(N134="zákl. přenesená",J134,0)</f>
        <v>0</v>
      </c>
      <c r="BH134" s="241">
        <f>IF(N134="sníž. přenesená",J134,0)</f>
        <v>0</v>
      </c>
      <c r="BI134" s="241">
        <f>IF(N134="nulová",J134,0)</f>
        <v>0</v>
      </c>
      <c r="BJ134" s="18" t="s">
        <v>88</v>
      </c>
      <c r="BK134" s="241">
        <f>ROUND(I134*H134,2)</f>
        <v>0</v>
      </c>
      <c r="BL134" s="18" t="s">
        <v>224</v>
      </c>
      <c r="BM134" s="240" t="s">
        <v>1069</v>
      </c>
    </row>
    <row r="135" s="2" customFormat="1">
      <c r="A135" s="40"/>
      <c r="B135" s="41"/>
      <c r="C135" s="42"/>
      <c r="D135" s="242" t="s">
        <v>232</v>
      </c>
      <c r="E135" s="42"/>
      <c r="F135" s="243" t="s">
        <v>1070</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232</v>
      </c>
      <c r="AU135" s="18" t="s">
        <v>19</v>
      </c>
    </row>
    <row r="136" s="2" customFormat="1">
      <c r="A136" s="40"/>
      <c r="B136" s="41"/>
      <c r="C136" s="42"/>
      <c r="D136" s="247" t="s">
        <v>312</v>
      </c>
      <c r="E136" s="42"/>
      <c r="F136" s="248" t="s">
        <v>1071</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312</v>
      </c>
      <c r="AU136" s="18" t="s">
        <v>19</v>
      </c>
    </row>
    <row r="137" s="2" customFormat="1">
      <c r="A137" s="40"/>
      <c r="B137" s="41"/>
      <c r="C137" s="42"/>
      <c r="D137" s="247" t="s">
        <v>234</v>
      </c>
      <c r="E137" s="42"/>
      <c r="F137" s="248" t="s">
        <v>1072</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234</v>
      </c>
      <c r="AU137" s="18" t="s">
        <v>19</v>
      </c>
    </row>
    <row r="138" s="12" customFormat="1" ht="22.8" customHeight="1">
      <c r="A138" s="12"/>
      <c r="B138" s="213"/>
      <c r="C138" s="214"/>
      <c r="D138" s="215" t="s">
        <v>79</v>
      </c>
      <c r="E138" s="227" t="s">
        <v>157</v>
      </c>
      <c r="F138" s="227" t="s">
        <v>631</v>
      </c>
      <c r="G138" s="214"/>
      <c r="H138" s="214"/>
      <c r="I138" s="217"/>
      <c r="J138" s="228">
        <f>BK138</f>
        <v>0</v>
      </c>
      <c r="K138" s="214"/>
      <c r="L138" s="219"/>
      <c r="M138" s="220"/>
      <c r="N138" s="221"/>
      <c r="O138" s="221"/>
      <c r="P138" s="222">
        <f>SUM(P139:P154)</f>
        <v>0</v>
      </c>
      <c r="Q138" s="221"/>
      <c r="R138" s="222">
        <f>SUM(R139:R154)</f>
        <v>266.19324</v>
      </c>
      <c r="S138" s="221"/>
      <c r="T138" s="223">
        <f>SUM(T139:T154)</f>
        <v>0</v>
      </c>
      <c r="U138" s="12"/>
      <c r="V138" s="12"/>
      <c r="W138" s="12"/>
      <c r="X138" s="12"/>
      <c r="Y138" s="12"/>
      <c r="Z138" s="12"/>
      <c r="AA138" s="12"/>
      <c r="AB138" s="12"/>
      <c r="AC138" s="12"/>
      <c r="AD138" s="12"/>
      <c r="AE138" s="12"/>
      <c r="AR138" s="224" t="s">
        <v>88</v>
      </c>
      <c r="AT138" s="225" t="s">
        <v>79</v>
      </c>
      <c r="AU138" s="225" t="s">
        <v>88</v>
      </c>
      <c r="AY138" s="224" t="s">
        <v>221</v>
      </c>
      <c r="BK138" s="226">
        <f>SUM(BK139:BK154)</f>
        <v>0</v>
      </c>
    </row>
    <row r="139" s="2" customFormat="1" ht="76.35" customHeight="1">
      <c r="A139" s="40"/>
      <c r="B139" s="41"/>
      <c r="C139" s="229" t="s">
        <v>19</v>
      </c>
      <c r="D139" s="229" t="s">
        <v>225</v>
      </c>
      <c r="E139" s="230" t="s">
        <v>1073</v>
      </c>
      <c r="F139" s="231" t="s">
        <v>633</v>
      </c>
      <c r="G139" s="232" t="s">
        <v>515</v>
      </c>
      <c r="H139" s="233">
        <v>92</v>
      </c>
      <c r="I139" s="234"/>
      <c r="J139" s="235">
        <f>ROUND(I139*H139,2)</f>
        <v>0</v>
      </c>
      <c r="K139" s="231" t="s">
        <v>229</v>
      </c>
      <c r="L139" s="46"/>
      <c r="M139" s="236" t="s">
        <v>1</v>
      </c>
      <c r="N139" s="237" t="s">
        <v>45</v>
      </c>
      <c r="O139" s="93"/>
      <c r="P139" s="238">
        <f>O139*H139</f>
        <v>0</v>
      </c>
      <c r="Q139" s="238">
        <v>2.8089400000000002</v>
      </c>
      <c r="R139" s="238">
        <f>Q139*H139</f>
        <v>258.42248000000001</v>
      </c>
      <c r="S139" s="238">
        <v>0</v>
      </c>
      <c r="T139" s="239">
        <f>S139*H139</f>
        <v>0</v>
      </c>
      <c r="U139" s="40"/>
      <c r="V139" s="40"/>
      <c r="W139" s="40"/>
      <c r="X139" s="40"/>
      <c r="Y139" s="40"/>
      <c r="Z139" s="40"/>
      <c r="AA139" s="40"/>
      <c r="AB139" s="40"/>
      <c r="AC139" s="40"/>
      <c r="AD139" s="40"/>
      <c r="AE139" s="40"/>
      <c r="AR139" s="240" t="s">
        <v>224</v>
      </c>
      <c r="AT139" s="240" t="s">
        <v>225</v>
      </c>
      <c r="AU139" s="240" t="s">
        <v>19</v>
      </c>
      <c r="AY139" s="18" t="s">
        <v>221</v>
      </c>
      <c r="BE139" s="241">
        <f>IF(N139="základní",J139,0)</f>
        <v>0</v>
      </c>
      <c r="BF139" s="241">
        <f>IF(N139="snížená",J139,0)</f>
        <v>0</v>
      </c>
      <c r="BG139" s="241">
        <f>IF(N139="zákl. přenesená",J139,0)</f>
        <v>0</v>
      </c>
      <c r="BH139" s="241">
        <f>IF(N139="sníž. přenesená",J139,0)</f>
        <v>0</v>
      </c>
      <c r="BI139" s="241">
        <f>IF(N139="nulová",J139,0)</f>
        <v>0</v>
      </c>
      <c r="BJ139" s="18" t="s">
        <v>88</v>
      </c>
      <c r="BK139" s="241">
        <f>ROUND(I139*H139,2)</f>
        <v>0</v>
      </c>
      <c r="BL139" s="18" t="s">
        <v>224</v>
      </c>
      <c r="BM139" s="240" t="s">
        <v>1074</v>
      </c>
    </row>
    <row r="140" s="2" customFormat="1">
      <c r="A140" s="40"/>
      <c r="B140" s="41"/>
      <c r="C140" s="42"/>
      <c r="D140" s="242" t="s">
        <v>232</v>
      </c>
      <c r="E140" s="42"/>
      <c r="F140" s="243" t="s">
        <v>1075</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232</v>
      </c>
      <c r="AU140" s="18" t="s">
        <v>19</v>
      </c>
    </row>
    <row r="141" s="2" customFormat="1">
      <c r="A141" s="40"/>
      <c r="B141" s="41"/>
      <c r="C141" s="42"/>
      <c r="D141" s="247" t="s">
        <v>312</v>
      </c>
      <c r="E141" s="42"/>
      <c r="F141" s="248" t="s">
        <v>636</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312</v>
      </c>
      <c r="AU141" s="18" t="s">
        <v>19</v>
      </c>
    </row>
    <row r="142" s="2" customFormat="1">
      <c r="A142" s="40"/>
      <c r="B142" s="41"/>
      <c r="C142" s="42"/>
      <c r="D142" s="247" t="s">
        <v>234</v>
      </c>
      <c r="E142" s="42"/>
      <c r="F142" s="248" t="s">
        <v>1076</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234</v>
      </c>
      <c r="AU142" s="18" t="s">
        <v>19</v>
      </c>
    </row>
    <row r="143" s="2" customFormat="1" ht="76.35" customHeight="1">
      <c r="A143" s="40"/>
      <c r="B143" s="41"/>
      <c r="C143" s="229" t="s">
        <v>157</v>
      </c>
      <c r="D143" s="229" t="s">
        <v>225</v>
      </c>
      <c r="E143" s="230" t="s">
        <v>638</v>
      </c>
      <c r="F143" s="231" t="s">
        <v>639</v>
      </c>
      <c r="G143" s="232" t="s">
        <v>507</v>
      </c>
      <c r="H143" s="233">
        <v>350</v>
      </c>
      <c r="I143" s="234"/>
      <c r="J143" s="235">
        <f>ROUND(I143*H143,2)</f>
        <v>0</v>
      </c>
      <c r="K143" s="231" t="s">
        <v>229</v>
      </c>
      <c r="L143" s="46"/>
      <c r="M143" s="236" t="s">
        <v>1</v>
      </c>
      <c r="N143" s="237" t="s">
        <v>45</v>
      </c>
      <c r="O143" s="93"/>
      <c r="P143" s="238">
        <f>O143*H143</f>
        <v>0</v>
      </c>
      <c r="Q143" s="238">
        <v>0.00726</v>
      </c>
      <c r="R143" s="238">
        <f>Q143*H143</f>
        <v>2.5409999999999999</v>
      </c>
      <c r="S143" s="238">
        <v>0</v>
      </c>
      <c r="T143" s="239">
        <f>S143*H143</f>
        <v>0</v>
      </c>
      <c r="U143" s="40"/>
      <c r="V143" s="40"/>
      <c r="W143" s="40"/>
      <c r="X143" s="40"/>
      <c r="Y143" s="40"/>
      <c r="Z143" s="40"/>
      <c r="AA143" s="40"/>
      <c r="AB143" s="40"/>
      <c r="AC143" s="40"/>
      <c r="AD143" s="40"/>
      <c r="AE143" s="40"/>
      <c r="AR143" s="240" t="s">
        <v>224</v>
      </c>
      <c r="AT143" s="240" t="s">
        <v>225</v>
      </c>
      <c r="AU143" s="240" t="s">
        <v>19</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1077</v>
      </c>
    </row>
    <row r="144" s="2" customFormat="1">
      <c r="A144" s="40"/>
      <c r="B144" s="41"/>
      <c r="C144" s="42"/>
      <c r="D144" s="242" t="s">
        <v>232</v>
      </c>
      <c r="E144" s="42"/>
      <c r="F144" s="243" t="s">
        <v>641</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232</v>
      </c>
      <c r="AU144" s="18" t="s">
        <v>19</v>
      </c>
    </row>
    <row r="145" s="2" customFormat="1">
      <c r="A145" s="40"/>
      <c r="B145" s="41"/>
      <c r="C145" s="42"/>
      <c r="D145" s="247" t="s">
        <v>312</v>
      </c>
      <c r="E145" s="42"/>
      <c r="F145" s="248" t="s">
        <v>642</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312</v>
      </c>
      <c r="AU145" s="18" t="s">
        <v>19</v>
      </c>
    </row>
    <row r="146" s="2" customFormat="1">
      <c r="A146" s="40"/>
      <c r="B146" s="41"/>
      <c r="C146" s="42"/>
      <c r="D146" s="247" t="s">
        <v>234</v>
      </c>
      <c r="E146" s="42"/>
      <c r="F146" s="248" t="s">
        <v>1078</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234</v>
      </c>
      <c r="AU146" s="18" t="s">
        <v>19</v>
      </c>
    </row>
    <row r="147" s="2" customFormat="1" ht="76.35" customHeight="1">
      <c r="A147" s="40"/>
      <c r="B147" s="41"/>
      <c r="C147" s="229" t="s">
        <v>224</v>
      </c>
      <c r="D147" s="229" t="s">
        <v>225</v>
      </c>
      <c r="E147" s="230" t="s">
        <v>644</v>
      </c>
      <c r="F147" s="231" t="s">
        <v>645</v>
      </c>
      <c r="G147" s="232" t="s">
        <v>507</v>
      </c>
      <c r="H147" s="233">
        <v>350</v>
      </c>
      <c r="I147" s="234"/>
      <c r="J147" s="235">
        <f>ROUND(I147*H147,2)</f>
        <v>0</v>
      </c>
      <c r="K147" s="231" t="s">
        <v>229</v>
      </c>
      <c r="L147" s="46"/>
      <c r="M147" s="236" t="s">
        <v>1</v>
      </c>
      <c r="N147" s="237" t="s">
        <v>45</v>
      </c>
      <c r="O147" s="93"/>
      <c r="P147" s="238">
        <f>O147*H147</f>
        <v>0</v>
      </c>
      <c r="Q147" s="238">
        <v>0.00085999999999999998</v>
      </c>
      <c r="R147" s="238">
        <f>Q147*H147</f>
        <v>0.30099999999999999</v>
      </c>
      <c r="S147" s="238">
        <v>0</v>
      </c>
      <c r="T147" s="239">
        <f>S147*H147</f>
        <v>0</v>
      </c>
      <c r="U147" s="40"/>
      <c r="V147" s="40"/>
      <c r="W147" s="40"/>
      <c r="X147" s="40"/>
      <c r="Y147" s="40"/>
      <c r="Z147" s="40"/>
      <c r="AA147" s="40"/>
      <c r="AB147" s="40"/>
      <c r="AC147" s="40"/>
      <c r="AD147" s="40"/>
      <c r="AE147" s="40"/>
      <c r="AR147" s="240" t="s">
        <v>224</v>
      </c>
      <c r="AT147" s="240" t="s">
        <v>225</v>
      </c>
      <c r="AU147" s="240" t="s">
        <v>19</v>
      </c>
      <c r="AY147" s="18" t="s">
        <v>221</v>
      </c>
      <c r="BE147" s="241">
        <f>IF(N147="základní",J147,0)</f>
        <v>0</v>
      </c>
      <c r="BF147" s="241">
        <f>IF(N147="snížená",J147,0)</f>
        <v>0</v>
      </c>
      <c r="BG147" s="241">
        <f>IF(N147="zákl. přenesená",J147,0)</f>
        <v>0</v>
      </c>
      <c r="BH147" s="241">
        <f>IF(N147="sníž. přenesená",J147,0)</f>
        <v>0</v>
      </c>
      <c r="BI147" s="241">
        <f>IF(N147="nulová",J147,0)</f>
        <v>0</v>
      </c>
      <c r="BJ147" s="18" t="s">
        <v>88</v>
      </c>
      <c r="BK147" s="241">
        <f>ROUND(I147*H147,2)</f>
        <v>0</v>
      </c>
      <c r="BL147" s="18" t="s">
        <v>224</v>
      </c>
      <c r="BM147" s="240" t="s">
        <v>1079</v>
      </c>
    </row>
    <row r="148" s="2" customFormat="1">
      <c r="A148" s="40"/>
      <c r="B148" s="41"/>
      <c r="C148" s="42"/>
      <c r="D148" s="242" t="s">
        <v>232</v>
      </c>
      <c r="E148" s="42"/>
      <c r="F148" s="243" t="s">
        <v>647</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232</v>
      </c>
      <c r="AU148" s="18" t="s">
        <v>19</v>
      </c>
    </row>
    <row r="149" s="2" customFormat="1">
      <c r="A149" s="40"/>
      <c r="B149" s="41"/>
      <c r="C149" s="42"/>
      <c r="D149" s="247" t="s">
        <v>312</v>
      </c>
      <c r="E149" s="42"/>
      <c r="F149" s="248" t="s">
        <v>642</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312</v>
      </c>
      <c r="AU149" s="18" t="s">
        <v>19</v>
      </c>
    </row>
    <row r="150" s="2" customFormat="1">
      <c r="A150" s="40"/>
      <c r="B150" s="41"/>
      <c r="C150" s="42"/>
      <c r="D150" s="247" t="s">
        <v>234</v>
      </c>
      <c r="E150" s="42"/>
      <c r="F150" s="248" t="s">
        <v>1080</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234</v>
      </c>
      <c r="AU150" s="18" t="s">
        <v>19</v>
      </c>
    </row>
    <row r="151" s="2" customFormat="1" ht="78" customHeight="1">
      <c r="A151" s="40"/>
      <c r="B151" s="41"/>
      <c r="C151" s="229" t="s">
        <v>220</v>
      </c>
      <c r="D151" s="229" t="s">
        <v>225</v>
      </c>
      <c r="E151" s="230" t="s">
        <v>649</v>
      </c>
      <c r="F151" s="231" t="s">
        <v>650</v>
      </c>
      <c r="G151" s="232" t="s">
        <v>651</v>
      </c>
      <c r="H151" s="233">
        <v>4.5</v>
      </c>
      <c r="I151" s="234"/>
      <c r="J151" s="235">
        <f>ROUND(I151*H151,2)</f>
        <v>0</v>
      </c>
      <c r="K151" s="231" t="s">
        <v>229</v>
      </c>
      <c r="L151" s="46"/>
      <c r="M151" s="236" t="s">
        <v>1</v>
      </c>
      <c r="N151" s="237" t="s">
        <v>45</v>
      </c>
      <c r="O151" s="93"/>
      <c r="P151" s="238">
        <f>O151*H151</f>
        <v>0</v>
      </c>
      <c r="Q151" s="238">
        <v>1.09528</v>
      </c>
      <c r="R151" s="238">
        <f>Q151*H151</f>
        <v>4.9287600000000005</v>
      </c>
      <c r="S151" s="238">
        <v>0</v>
      </c>
      <c r="T151" s="239">
        <f>S151*H151</f>
        <v>0</v>
      </c>
      <c r="U151" s="40"/>
      <c r="V151" s="40"/>
      <c r="W151" s="40"/>
      <c r="X151" s="40"/>
      <c r="Y151" s="40"/>
      <c r="Z151" s="40"/>
      <c r="AA151" s="40"/>
      <c r="AB151" s="40"/>
      <c r="AC151" s="40"/>
      <c r="AD151" s="40"/>
      <c r="AE151" s="40"/>
      <c r="AR151" s="240" t="s">
        <v>224</v>
      </c>
      <c r="AT151" s="240" t="s">
        <v>225</v>
      </c>
      <c r="AU151" s="240" t="s">
        <v>19</v>
      </c>
      <c r="AY151" s="18" t="s">
        <v>221</v>
      </c>
      <c r="BE151" s="241">
        <f>IF(N151="základní",J151,0)</f>
        <v>0</v>
      </c>
      <c r="BF151" s="241">
        <f>IF(N151="snížená",J151,0)</f>
        <v>0</v>
      </c>
      <c r="BG151" s="241">
        <f>IF(N151="zákl. přenesená",J151,0)</f>
        <v>0</v>
      </c>
      <c r="BH151" s="241">
        <f>IF(N151="sníž. přenesená",J151,0)</f>
        <v>0</v>
      </c>
      <c r="BI151" s="241">
        <f>IF(N151="nulová",J151,0)</f>
        <v>0</v>
      </c>
      <c r="BJ151" s="18" t="s">
        <v>88</v>
      </c>
      <c r="BK151" s="241">
        <f>ROUND(I151*H151,2)</f>
        <v>0</v>
      </c>
      <c r="BL151" s="18" t="s">
        <v>224</v>
      </c>
      <c r="BM151" s="240" t="s">
        <v>1081</v>
      </c>
    </row>
    <row r="152" s="2" customFormat="1">
      <c r="A152" s="40"/>
      <c r="B152" s="41"/>
      <c r="C152" s="42"/>
      <c r="D152" s="242" t="s">
        <v>232</v>
      </c>
      <c r="E152" s="42"/>
      <c r="F152" s="243" t="s">
        <v>653</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232</v>
      </c>
      <c r="AU152" s="18" t="s">
        <v>19</v>
      </c>
    </row>
    <row r="153" s="2" customFormat="1">
      <c r="A153" s="40"/>
      <c r="B153" s="41"/>
      <c r="C153" s="42"/>
      <c r="D153" s="247" t="s">
        <v>312</v>
      </c>
      <c r="E153" s="42"/>
      <c r="F153" s="248" t="s">
        <v>654</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312</v>
      </c>
      <c r="AU153" s="18" t="s">
        <v>19</v>
      </c>
    </row>
    <row r="154" s="2" customFormat="1">
      <c r="A154" s="40"/>
      <c r="B154" s="41"/>
      <c r="C154" s="42"/>
      <c r="D154" s="247" t="s">
        <v>234</v>
      </c>
      <c r="E154" s="42"/>
      <c r="F154" s="248" t="s">
        <v>1082</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234</v>
      </c>
      <c r="AU154" s="18" t="s">
        <v>19</v>
      </c>
    </row>
    <row r="155" s="12" customFormat="1" ht="22.8" customHeight="1">
      <c r="A155" s="12"/>
      <c r="B155" s="213"/>
      <c r="C155" s="214"/>
      <c r="D155" s="215" t="s">
        <v>79</v>
      </c>
      <c r="E155" s="227" t="s">
        <v>224</v>
      </c>
      <c r="F155" s="227" t="s">
        <v>656</v>
      </c>
      <c r="G155" s="214"/>
      <c r="H155" s="214"/>
      <c r="I155" s="217"/>
      <c r="J155" s="228">
        <f>BK155</f>
        <v>0</v>
      </c>
      <c r="K155" s="214"/>
      <c r="L155" s="219"/>
      <c r="M155" s="220"/>
      <c r="N155" s="221"/>
      <c r="O155" s="221"/>
      <c r="P155" s="222">
        <f>SUM(P156:P178)</f>
        <v>0</v>
      </c>
      <c r="Q155" s="221"/>
      <c r="R155" s="222">
        <f>SUM(R156:R178)</f>
        <v>85.40155</v>
      </c>
      <c r="S155" s="221"/>
      <c r="T155" s="223">
        <f>SUM(T156:T178)</f>
        <v>0</v>
      </c>
      <c r="U155" s="12"/>
      <c r="V155" s="12"/>
      <c r="W155" s="12"/>
      <c r="X155" s="12"/>
      <c r="Y155" s="12"/>
      <c r="Z155" s="12"/>
      <c r="AA155" s="12"/>
      <c r="AB155" s="12"/>
      <c r="AC155" s="12"/>
      <c r="AD155" s="12"/>
      <c r="AE155" s="12"/>
      <c r="AR155" s="224" t="s">
        <v>88</v>
      </c>
      <c r="AT155" s="225" t="s">
        <v>79</v>
      </c>
      <c r="AU155" s="225" t="s">
        <v>88</v>
      </c>
      <c r="AY155" s="224" t="s">
        <v>221</v>
      </c>
      <c r="BK155" s="226">
        <f>SUM(BK156:BK178)</f>
        <v>0</v>
      </c>
    </row>
    <row r="156" s="2" customFormat="1" ht="33" customHeight="1">
      <c r="A156" s="40"/>
      <c r="B156" s="41"/>
      <c r="C156" s="229" t="s">
        <v>257</v>
      </c>
      <c r="D156" s="229" t="s">
        <v>225</v>
      </c>
      <c r="E156" s="230" t="s">
        <v>1083</v>
      </c>
      <c r="F156" s="231" t="s">
        <v>1084</v>
      </c>
      <c r="G156" s="232" t="s">
        <v>507</v>
      </c>
      <c r="H156" s="233">
        <v>85</v>
      </c>
      <c r="I156" s="234"/>
      <c r="J156" s="235">
        <f>ROUND(I156*H156,2)</f>
        <v>0</v>
      </c>
      <c r="K156" s="231" t="s">
        <v>229</v>
      </c>
      <c r="L156" s="46"/>
      <c r="M156" s="236" t="s">
        <v>1</v>
      </c>
      <c r="N156" s="237" t="s">
        <v>45</v>
      </c>
      <c r="O156" s="93"/>
      <c r="P156" s="238">
        <f>O156*H156</f>
        <v>0</v>
      </c>
      <c r="Q156" s="238">
        <v>0.36435000000000001</v>
      </c>
      <c r="R156" s="238">
        <f>Q156*H156</f>
        <v>30.969750000000001</v>
      </c>
      <c r="S156" s="238">
        <v>0</v>
      </c>
      <c r="T156" s="239">
        <f>S156*H156</f>
        <v>0</v>
      </c>
      <c r="U156" s="40"/>
      <c r="V156" s="40"/>
      <c r="W156" s="40"/>
      <c r="X156" s="40"/>
      <c r="Y156" s="40"/>
      <c r="Z156" s="40"/>
      <c r="AA156" s="40"/>
      <c r="AB156" s="40"/>
      <c r="AC156" s="40"/>
      <c r="AD156" s="40"/>
      <c r="AE156" s="40"/>
      <c r="AR156" s="240" t="s">
        <v>224</v>
      </c>
      <c r="AT156" s="240" t="s">
        <v>225</v>
      </c>
      <c r="AU156" s="240" t="s">
        <v>19</v>
      </c>
      <c r="AY156" s="18" t="s">
        <v>221</v>
      </c>
      <c r="BE156" s="241">
        <f>IF(N156="základní",J156,0)</f>
        <v>0</v>
      </c>
      <c r="BF156" s="241">
        <f>IF(N156="snížená",J156,0)</f>
        <v>0</v>
      </c>
      <c r="BG156" s="241">
        <f>IF(N156="zákl. přenesená",J156,0)</f>
        <v>0</v>
      </c>
      <c r="BH156" s="241">
        <f>IF(N156="sníž. přenesená",J156,0)</f>
        <v>0</v>
      </c>
      <c r="BI156" s="241">
        <f>IF(N156="nulová",J156,0)</f>
        <v>0</v>
      </c>
      <c r="BJ156" s="18" t="s">
        <v>88</v>
      </c>
      <c r="BK156" s="241">
        <f>ROUND(I156*H156,2)</f>
        <v>0</v>
      </c>
      <c r="BL156" s="18" t="s">
        <v>224</v>
      </c>
      <c r="BM156" s="240" t="s">
        <v>1085</v>
      </c>
    </row>
    <row r="157" s="2" customFormat="1">
      <c r="A157" s="40"/>
      <c r="B157" s="41"/>
      <c r="C157" s="42"/>
      <c r="D157" s="242" t="s">
        <v>232</v>
      </c>
      <c r="E157" s="42"/>
      <c r="F157" s="243" t="s">
        <v>1086</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232</v>
      </c>
      <c r="AU157" s="18" t="s">
        <v>19</v>
      </c>
    </row>
    <row r="158" s="2" customFormat="1">
      <c r="A158" s="40"/>
      <c r="B158" s="41"/>
      <c r="C158" s="42"/>
      <c r="D158" s="247" t="s">
        <v>312</v>
      </c>
      <c r="E158" s="42"/>
      <c r="F158" s="248" t="s">
        <v>1087</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312</v>
      </c>
      <c r="AU158" s="18" t="s">
        <v>19</v>
      </c>
    </row>
    <row r="159" s="2" customFormat="1">
      <c r="A159" s="40"/>
      <c r="B159" s="41"/>
      <c r="C159" s="42"/>
      <c r="D159" s="247" t="s">
        <v>234</v>
      </c>
      <c r="E159" s="42"/>
      <c r="F159" s="248" t="s">
        <v>1088</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234</v>
      </c>
      <c r="AU159" s="18" t="s">
        <v>19</v>
      </c>
    </row>
    <row r="160" s="2" customFormat="1" ht="33" customHeight="1">
      <c r="A160" s="40"/>
      <c r="B160" s="41"/>
      <c r="C160" s="229" t="s">
        <v>262</v>
      </c>
      <c r="D160" s="229" t="s">
        <v>225</v>
      </c>
      <c r="E160" s="230" t="s">
        <v>663</v>
      </c>
      <c r="F160" s="231" t="s">
        <v>664</v>
      </c>
      <c r="G160" s="232" t="s">
        <v>665</v>
      </c>
      <c r="H160" s="233">
        <v>26</v>
      </c>
      <c r="I160" s="234"/>
      <c r="J160" s="235">
        <f>ROUND(I160*H160,2)</f>
        <v>0</v>
      </c>
      <c r="K160" s="231" t="s">
        <v>229</v>
      </c>
      <c r="L160" s="46"/>
      <c r="M160" s="236" t="s">
        <v>1</v>
      </c>
      <c r="N160" s="237" t="s">
        <v>45</v>
      </c>
      <c r="O160" s="93"/>
      <c r="P160" s="238">
        <f>O160*H160</f>
        <v>0</v>
      </c>
      <c r="Q160" s="238">
        <v>0.00165</v>
      </c>
      <c r="R160" s="238">
        <f>Q160*H160</f>
        <v>0.042900000000000001</v>
      </c>
      <c r="S160" s="238">
        <v>0</v>
      </c>
      <c r="T160" s="239">
        <f>S160*H160</f>
        <v>0</v>
      </c>
      <c r="U160" s="40"/>
      <c r="V160" s="40"/>
      <c r="W160" s="40"/>
      <c r="X160" s="40"/>
      <c r="Y160" s="40"/>
      <c r="Z160" s="40"/>
      <c r="AA160" s="40"/>
      <c r="AB160" s="40"/>
      <c r="AC160" s="40"/>
      <c r="AD160" s="40"/>
      <c r="AE160" s="40"/>
      <c r="AR160" s="240" t="s">
        <v>224</v>
      </c>
      <c r="AT160" s="240" t="s">
        <v>225</v>
      </c>
      <c r="AU160" s="240" t="s">
        <v>19</v>
      </c>
      <c r="AY160" s="18" t="s">
        <v>221</v>
      </c>
      <c r="BE160" s="241">
        <f>IF(N160="základní",J160,0)</f>
        <v>0</v>
      </c>
      <c r="BF160" s="241">
        <f>IF(N160="snížená",J160,0)</f>
        <v>0</v>
      </c>
      <c r="BG160" s="241">
        <f>IF(N160="zákl. přenesená",J160,0)</f>
        <v>0</v>
      </c>
      <c r="BH160" s="241">
        <f>IF(N160="sníž. přenesená",J160,0)</f>
        <v>0</v>
      </c>
      <c r="BI160" s="241">
        <f>IF(N160="nulová",J160,0)</f>
        <v>0</v>
      </c>
      <c r="BJ160" s="18" t="s">
        <v>88</v>
      </c>
      <c r="BK160" s="241">
        <f>ROUND(I160*H160,2)</f>
        <v>0</v>
      </c>
      <c r="BL160" s="18" t="s">
        <v>224</v>
      </c>
      <c r="BM160" s="240" t="s">
        <v>1089</v>
      </c>
    </row>
    <row r="161" s="2" customFormat="1">
      <c r="A161" s="40"/>
      <c r="B161" s="41"/>
      <c r="C161" s="42"/>
      <c r="D161" s="242" t="s">
        <v>232</v>
      </c>
      <c r="E161" s="42"/>
      <c r="F161" s="243" t="s">
        <v>667</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232</v>
      </c>
      <c r="AU161" s="18" t="s">
        <v>19</v>
      </c>
    </row>
    <row r="162" s="2" customFormat="1">
      <c r="A162" s="40"/>
      <c r="B162" s="41"/>
      <c r="C162" s="42"/>
      <c r="D162" s="247" t="s">
        <v>312</v>
      </c>
      <c r="E162" s="42"/>
      <c r="F162" s="248" t="s">
        <v>668</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312</v>
      </c>
      <c r="AU162" s="18" t="s">
        <v>19</v>
      </c>
    </row>
    <row r="163" s="2" customFormat="1" ht="16.5" customHeight="1">
      <c r="A163" s="40"/>
      <c r="B163" s="41"/>
      <c r="C163" s="284" t="s">
        <v>267</v>
      </c>
      <c r="D163" s="284" t="s">
        <v>330</v>
      </c>
      <c r="E163" s="285" t="s">
        <v>669</v>
      </c>
      <c r="F163" s="286" t="s">
        <v>670</v>
      </c>
      <c r="G163" s="287" t="s">
        <v>665</v>
      </c>
      <c r="H163" s="288">
        <v>26</v>
      </c>
      <c r="I163" s="289"/>
      <c r="J163" s="290">
        <f>ROUND(I163*H163,2)</f>
        <v>0</v>
      </c>
      <c r="K163" s="286" t="s">
        <v>229</v>
      </c>
      <c r="L163" s="291"/>
      <c r="M163" s="292" t="s">
        <v>1</v>
      </c>
      <c r="N163" s="293" t="s">
        <v>45</v>
      </c>
      <c r="O163" s="93"/>
      <c r="P163" s="238">
        <f>O163*H163</f>
        <v>0</v>
      </c>
      <c r="Q163" s="238">
        <v>0.040000000000000001</v>
      </c>
      <c r="R163" s="238">
        <f>Q163*H163</f>
        <v>1.04</v>
      </c>
      <c r="S163" s="238">
        <v>0</v>
      </c>
      <c r="T163" s="239">
        <f>S163*H163</f>
        <v>0</v>
      </c>
      <c r="U163" s="40"/>
      <c r="V163" s="40"/>
      <c r="W163" s="40"/>
      <c r="X163" s="40"/>
      <c r="Y163" s="40"/>
      <c r="Z163" s="40"/>
      <c r="AA163" s="40"/>
      <c r="AB163" s="40"/>
      <c r="AC163" s="40"/>
      <c r="AD163" s="40"/>
      <c r="AE163" s="40"/>
      <c r="AR163" s="240" t="s">
        <v>267</v>
      </c>
      <c r="AT163" s="240" t="s">
        <v>330</v>
      </c>
      <c r="AU163" s="240" t="s">
        <v>19</v>
      </c>
      <c r="AY163" s="18" t="s">
        <v>221</v>
      </c>
      <c r="BE163" s="241">
        <f>IF(N163="základní",J163,0)</f>
        <v>0</v>
      </c>
      <c r="BF163" s="241">
        <f>IF(N163="snížená",J163,0)</f>
        <v>0</v>
      </c>
      <c r="BG163" s="241">
        <f>IF(N163="zákl. přenesená",J163,0)</f>
        <v>0</v>
      </c>
      <c r="BH163" s="241">
        <f>IF(N163="sníž. přenesená",J163,0)</f>
        <v>0</v>
      </c>
      <c r="BI163" s="241">
        <f>IF(N163="nulová",J163,0)</f>
        <v>0</v>
      </c>
      <c r="BJ163" s="18" t="s">
        <v>88</v>
      </c>
      <c r="BK163" s="241">
        <f>ROUND(I163*H163,2)</f>
        <v>0</v>
      </c>
      <c r="BL163" s="18" t="s">
        <v>224</v>
      </c>
      <c r="BM163" s="240" t="s">
        <v>1090</v>
      </c>
    </row>
    <row r="164" s="2" customFormat="1" ht="37.8" customHeight="1">
      <c r="A164" s="40"/>
      <c r="B164" s="41"/>
      <c r="C164" s="229" t="s">
        <v>272</v>
      </c>
      <c r="D164" s="229" t="s">
        <v>225</v>
      </c>
      <c r="E164" s="230" t="s">
        <v>1091</v>
      </c>
      <c r="F164" s="231" t="s">
        <v>1092</v>
      </c>
      <c r="G164" s="232" t="s">
        <v>515</v>
      </c>
      <c r="H164" s="233">
        <v>4</v>
      </c>
      <c r="I164" s="234"/>
      <c r="J164" s="235">
        <f>ROUND(I164*H164,2)</f>
        <v>0</v>
      </c>
      <c r="K164" s="231" t="s">
        <v>229</v>
      </c>
      <c r="L164" s="46"/>
      <c r="M164" s="236" t="s">
        <v>1</v>
      </c>
      <c r="N164" s="237" t="s">
        <v>45</v>
      </c>
      <c r="O164" s="93"/>
      <c r="P164" s="238">
        <f>O164*H164</f>
        <v>0</v>
      </c>
      <c r="Q164" s="238">
        <v>2.052</v>
      </c>
      <c r="R164" s="238">
        <f>Q164*H164</f>
        <v>8.2080000000000002</v>
      </c>
      <c r="S164" s="238">
        <v>0</v>
      </c>
      <c r="T164" s="239">
        <f>S164*H164</f>
        <v>0</v>
      </c>
      <c r="U164" s="40"/>
      <c r="V164" s="40"/>
      <c r="W164" s="40"/>
      <c r="X164" s="40"/>
      <c r="Y164" s="40"/>
      <c r="Z164" s="40"/>
      <c r="AA164" s="40"/>
      <c r="AB164" s="40"/>
      <c r="AC164" s="40"/>
      <c r="AD164" s="40"/>
      <c r="AE164" s="40"/>
      <c r="AR164" s="240" t="s">
        <v>224</v>
      </c>
      <c r="AT164" s="240" t="s">
        <v>225</v>
      </c>
      <c r="AU164" s="240" t="s">
        <v>19</v>
      </c>
      <c r="AY164" s="18" t="s">
        <v>221</v>
      </c>
      <c r="BE164" s="241">
        <f>IF(N164="základní",J164,0)</f>
        <v>0</v>
      </c>
      <c r="BF164" s="241">
        <f>IF(N164="snížená",J164,0)</f>
        <v>0</v>
      </c>
      <c r="BG164" s="241">
        <f>IF(N164="zákl. přenesená",J164,0)</f>
        <v>0</v>
      </c>
      <c r="BH164" s="241">
        <f>IF(N164="sníž. přenesená",J164,0)</f>
        <v>0</v>
      </c>
      <c r="BI164" s="241">
        <f>IF(N164="nulová",J164,0)</f>
        <v>0</v>
      </c>
      <c r="BJ164" s="18" t="s">
        <v>88</v>
      </c>
      <c r="BK164" s="241">
        <f>ROUND(I164*H164,2)</f>
        <v>0</v>
      </c>
      <c r="BL164" s="18" t="s">
        <v>224</v>
      </c>
      <c r="BM164" s="240" t="s">
        <v>1093</v>
      </c>
    </row>
    <row r="165" s="2" customFormat="1">
      <c r="A165" s="40"/>
      <c r="B165" s="41"/>
      <c r="C165" s="42"/>
      <c r="D165" s="242" t="s">
        <v>232</v>
      </c>
      <c r="E165" s="42"/>
      <c r="F165" s="243" t="s">
        <v>1094</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232</v>
      </c>
      <c r="AU165" s="18" t="s">
        <v>19</v>
      </c>
    </row>
    <row r="166" s="2" customFormat="1">
      <c r="A166" s="40"/>
      <c r="B166" s="41"/>
      <c r="C166" s="42"/>
      <c r="D166" s="247" t="s">
        <v>312</v>
      </c>
      <c r="E166" s="42"/>
      <c r="F166" s="248" t="s">
        <v>693</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312</v>
      </c>
      <c r="AU166" s="18" t="s">
        <v>19</v>
      </c>
    </row>
    <row r="167" s="2" customFormat="1">
      <c r="A167" s="40"/>
      <c r="B167" s="41"/>
      <c r="C167" s="42"/>
      <c r="D167" s="247" t="s">
        <v>234</v>
      </c>
      <c r="E167" s="42"/>
      <c r="F167" s="248" t="s">
        <v>1095</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234</v>
      </c>
      <c r="AU167" s="18" t="s">
        <v>19</v>
      </c>
    </row>
    <row r="168" s="2" customFormat="1" ht="24.15" customHeight="1">
      <c r="A168" s="40"/>
      <c r="B168" s="41"/>
      <c r="C168" s="229" t="s">
        <v>277</v>
      </c>
      <c r="D168" s="229" t="s">
        <v>225</v>
      </c>
      <c r="E168" s="230" t="s">
        <v>1096</v>
      </c>
      <c r="F168" s="231" t="s">
        <v>1097</v>
      </c>
      <c r="G168" s="232" t="s">
        <v>507</v>
      </c>
      <c r="H168" s="233">
        <v>25</v>
      </c>
      <c r="I168" s="234"/>
      <c r="J168" s="235">
        <f>ROUND(I168*H168,2)</f>
        <v>0</v>
      </c>
      <c r="K168" s="231" t="s">
        <v>229</v>
      </c>
      <c r="L168" s="46"/>
      <c r="M168" s="236" t="s">
        <v>1</v>
      </c>
      <c r="N168" s="237" t="s">
        <v>45</v>
      </c>
      <c r="O168" s="93"/>
      <c r="P168" s="238">
        <f>O168*H168</f>
        <v>0</v>
      </c>
      <c r="Q168" s="238">
        <v>0.60724999999999996</v>
      </c>
      <c r="R168" s="238">
        <f>Q168*H168</f>
        <v>15.181249999999999</v>
      </c>
      <c r="S168" s="238">
        <v>0</v>
      </c>
      <c r="T168" s="239">
        <f>S168*H168</f>
        <v>0</v>
      </c>
      <c r="U168" s="40"/>
      <c r="V168" s="40"/>
      <c r="W168" s="40"/>
      <c r="X168" s="40"/>
      <c r="Y168" s="40"/>
      <c r="Z168" s="40"/>
      <c r="AA168" s="40"/>
      <c r="AB168" s="40"/>
      <c r="AC168" s="40"/>
      <c r="AD168" s="40"/>
      <c r="AE168" s="40"/>
      <c r="AR168" s="240" t="s">
        <v>224</v>
      </c>
      <c r="AT168" s="240" t="s">
        <v>225</v>
      </c>
      <c r="AU168" s="240" t="s">
        <v>19</v>
      </c>
      <c r="AY168" s="18" t="s">
        <v>221</v>
      </c>
      <c r="BE168" s="241">
        <f>IF(N168="základní",J168,0)</f>
        <v>0</v>
      </c>
      <c r="BF168" s="241">
        <f>IF(N168="snížená",J168,0)</f>
        <v>0</v>
      </c>
      <c r="BG168" s="241">
        <f>IF(N168="zákl. přenesená",J168,0)</f>
        <v>0</v>
      </c>
      <c r="BH168" s="241">
        <f>IF(N168="sníž. přenesená",J168,0)</f>
        <v>0</v>
      </c>
      <c r="BI168" s="241">
        <f>IF(N168="nulová",J168,0)</f>
        <v>0</v>
      </c>
      <c r="BJ168" s="18" t="s">
        <v>88</v>
      </c>
      <c r="BK168" s="241">
        <f>ROUND(I168*H168,2)</f>
        <v>0</v>
      </c>
      <c r="BL168" s="18" t="s">
        <v>224</v>
      </c>
      <c r="BM168" s="240" t="s">
        <v>1098</v>
      </c>
    </row>
    <row r="169" s="2" customFormat="1">
      <c r="A169" s="40"/>
      <c r="B169" s="41"/>
      <c r="C169" s="42"/>
      <c r="D169" s="242" t="s">
        <v>232</v>
      </c>
      <c r="E169" s="42"/>
      <c r="F169" s="243" t="s">
        <v>1099</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232</v>
      </c>
      <c r="AU169" s="18" t="s">
        <v>19</v>
      </c>
    </row>
    <row r="170" s="2" customFormat="1">
      <c r="A170" s="40"/>
      <c r="B170" s="41"/>
      <c r="C170" s="42"/>
      <c r="D170" s="247" t="s">
        <v>312</v>
      </c>
      <c r="E170" s="42"/>
      <c r="F170" s="248" t="s">
        <v>1087</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312</v>
      </c>
      <c r="AU170" s="18" t="s">
        <v>19</v>
      </c>
    </row>
    <row r="171" s="2" customFormat="1" ht="44.25" customHeight="1">
      <c r="A171" s="40"/>
      <c r="B171" s="41"/>
      <c r="C171" s="229" t="s">
        <v>283</v>
      </c>
      <c r="D171" s="229" t="s">
        <v>225</v>
      </c>
      <c r="E171" s="230" t="s">
        <v>1100</v>
      </c>
      <c r="F171" s="231" t="s">
        <v>1101</v>
      </c>
      <c r="G171" s="232" t="s">
        <v>507</v>
      </c>
      <c r="H171" s="233">
        <v>25</v>
      </c>
      <c r="I171" s="234"/>
      <c r="J171" s="235">
        <f>ROUND(I171*H171,2)</f>
        <v>0</v>
      </c>
      <c r="K171" s="231" t="s">
        <v>229</v>
      </c>
      <c r="L171" s="46"/>
      <c r="M171" s="236" t="s">
        <v>1</v>
      </c>
      <c r="N171" s="237" t="s">
        <v>45</v>
      </c>
      <c r="O171" s="93"/>
      <c r="P171" s="238">
        <f>O171*H171</f>
        <v>0</v>
      </c>
      <c r="Q171" s="238">
        <v>0.82326999999999995</v>
      </c>
      <c r="R171" s="238">
        <f>Q171*H171</f>
        <v>20.58175</v>
      </c>
      <c r="S171" s="238">
        <v>0</v>
      </c>
      <c r="T171" s="239">
        <f>S171*H171</f>
        <v>0</v>
      </c>
      <c r="U171" s="40"/>
      <c r="V171" s="40"/>
      <c r="W171" s="40"/>
      <c r="X171" s="40"/>
      <c r="Y171" s="40"/>
      <c r="Z171" s="40"/>
      <c r="AA171" s="40"/>
      <c r="AB171" s="40"/>
      <c r="AC171" s="40"/>
      <c r="AD171" s="40"/>
      <c r="AE171" s="40"/>
      <c r="AR171" s="240" t="s">
        <v>224</v>
      </c>
      <c r="AT171" s="240" t="s">
        <v>225</v>
      </c>
      <c r="AU171" s="240" t="s">
        <v>19</v>
      </c>
      <c r="AY171" s="18" t="s">
        <v>221</v>
      </c>
      <c r="BE171" s="241">
        <f>IF(N171="základní",J171,0)</f>
        <v>0</v>
      </c>
      <c r="BF171" s="241">
        <f>IF(N171="snížená",J171,0)</f>
        <v>0</v>
      </c>
      <c r="BG171" s="241">
        <f>IF(N171="zákl. přenesená",J171,0)</f>
        <v>0</v>
      </c>
      <c r="BH171" s="241">
        <f>IF(N171="sníž. přenesená",J171,0)</f>
        <v>0</v>
      </c>
      <c r="BI171" s="241">
        <f>IF(N171="nulová",J171,0)</f>
        <v>0</v>
      </c>
      <c r="BJ171" s="18" t="s">
        <v>88</v>
      </c>
      <c r="BK171" s="241">
        <f>ROUND(I171*H171,2)</f>
        <v>0</v>
      </c>
      <c r="BL171" s="18" t="s">
        <v>224</v>
      </c>
      <c r="BM171" s="240" t="s">
        <v>1102</v>
      </c>
    </row>
    <row r="172" s="2" customFormat="1">
      <c r="A172" s="40"/>
      <c r="B172" s="41"/>
      <c r="C172" s="42"/>
      <c r="D172" s="242" t="s">
        <v>232</v>
      </c>
      <c r="E172" s="42"/>
      <c r="F172" s="243" t="s">
        <v>1103</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232</v>
      </c>
      <c r="AU172" s="18" t="s">
        <v>19</v>
      </c>
    </row>
    <row r="173" s="2" customFormat="1">
      <c r="A173" s="40"/>
      <c r="B173" s="41"/>
      <c r="C173" s="42"/>
      <c r="D173" s="247" t="s">
        <v>312</v>
      </c>
      <c r="E173" s="42"/>
      <c r="F173" s="248" t="s">
        <v>1104</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312</v>
      </c>
      <c r="AU173" s="18" t="s">
        <v>19</v>
      </c>
    </row>
    <row r="174" s="2" customFormat="1">
      <c r="A174" s="40"/>
      <c r="B174" s="41"/>
      <c r="C174" s="42"/>
      <c r="D174" s="247" t="s">
        <v>234</v>
      </c>
      <c r="E174" s="42"/>
      <c r="F174" s="248" t="s">
        <v>1088</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234</v>
      </c>
      <c r="AU174" s="18" t="s">
        <v>19</v>
      </c>
    </row>
    <row r="175" s="2" customFormat="1" ht="44.25" customHeight="1">
      <c r="A175" s="40"/>
      <c r="B175" s="41"/>
      <c r="C175" s="229" t="s">
        <v>288</v>
      </c>
      <c r="D175" s="229" t="s">
        <v>225</v>
      </c>
      <c r="E175" s="230" t="s">
        <v>1105</v>
      </c>
      <c r="F175" s="231" t="s">
        <v>1106</v>
      </c>
      <c r="G175" s="232" t="s">
        <v>507</v>
      </c>
      <c r="H175" s="233">
        <v>10</v>
      </c>
      <c r="I175" s="234"/>
      <c r="J175" s="235">
        <f>ROUND(I175*H175,2)</f>
        <v>0</v>
      </c>
      <c r="K175" s="231" t="s">
        <v>229</v>
      </c>
      <c r="L175" s="46"/>
      <c r="M175" s="236" t="s">
        <v>1</v>
      </c>
      <c r="N175" s="237" t="s">
        <v>45</v>
      </c>
      <c r="O175" s="93"/>
      <c r="P175" s="238">
        <f>O175*H175</f>
        <v>0</v>
      </c>
      <c r="Q175" s="238">
        <v>0.93779000000000001</v>
      </c>
      <c r="R175" s="238">
        <f>Q175*H175</f>
        <v>9.3779000000000003</v>
      </c>
      <c r="S175" s="238">
        <v>0</v>
      </c>
      <c r="T175" s="239">
        <f>S175*H175</f>
        <v>0</v>
      </c>
      <c r="U175" s="40"/>
      <c r="V175" s="40"/>
      <c r="W175" s="40"/>
      <c r="X175" s="40"/>
      <c r="Y175" s="40"/>
      <c r="Z175" s="40"/>
      <c r="AA175" s="40"/>
      <c r="AB175" s="40"/>
      <c r="AC175" s="40"/>
      <c r="AD175" s="40"/>
      <c r="AE175" s="40"/>
      <c r="AR175" s="240" t="s">
        <v>224</v>
      </c>
      <c r="AT175" s="240" t="s">
        <v>225</v>
      </c>
      <c r="AU175" s="240" t="s">
        <v>19</v>
      </c>
      <c r="AY175" s="18" t="s">
        <v>221</v>
      </c>
      <c r="BE175" s="241">
        <f>IF(N175="základní",J175,0)</f>
        <v>0</v>
      </c>
      <c r="BF175" s="241">
        <f>IF(N175="snížená",J175,0)</f>
        <v>0</v>
      </c>
      <c r="BG175" s="241">
        <f>IF(N175="zákl. přenesená",J175,0)</f>
        <v>0</v>
      </c>
      <c r="BH175" s="241">
        <f>IF(N175="sníž. přenesená",J175,0)</f>
        <v>0</v>
      </c>
      <c r="BI175" s="241">
        <f>IF(N175="nulová",J175,0)</f>
        <v>0</v>
      </c>
      <c r="BJ175" s="18" t="s">
        <v>88</v>
      </c>
      <c r="BK175" s="241">
        <f>ROUND(I175*H175,2)</f>
        <v>0</v>
      </c>
      <c r="BL175" s="18" t="s">
        <v>224</v>
      </c>
      <c r="BM175" s="240" t="s">
        <v>1107</v>
      </c>
    </row>
    <row r="176" s="2" customFormat="1">
      <c r="A176" s="40"/>
      <c r="B176" s="41"/>
      <c r="C176" s="42"/>
      <c r="D176" s="242" t="s">
        <v>232</v>
      </c>
      <c r="E176" s="42"/>
      <c r="F176" s="243" t="s">
        <v>1108</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232</v>
      </c>
      <c r="AU176" s="18" t="s">
        <v>19</v>
      </c>
    </row>
    <row r="177" s="2" customFormat="1">
      <c r="A177" s="40"/>
      <c r="B177" s="41"/>
      <c r="C177" s="42"/>
      <c r="D177" s="247" t="s">
        <v>312</v>
      </c>
      <c r="E177" s="42"/>
      <c r="F177" s="248" t="s">
        <v>1104</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312</v>
      </c>
      <c r="AU177" s="18" t="s">
        <v>19</v>
      </c>
    </row>
    <row r="178" s="2" customFormat="1">
      <c r="A178" s="40"/>
      <c r="B178" s="41"/>
      <c r="C178" s="42"/>
      <c r="D178" s="247" t="s">
        <v>234</v>
      </c>
      <c r="E178" s="42"/>
      <c r="F178" s="248" t="s">
        <v>1088</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234</v>
      </c>
      <c r="AU178" s="18" t="s">
        <v>19</v>
      </c>
    </row>
    <row r="179" s="12" customFormat="1" ht="22.8" customHeight="1">
      <c r="A179" s="12"/>
      <c r="B179" s="213"/>
      <c r="C179" s="214"/>
      <c r="D179" s="215" t="s">
        <v>79</v>
      </c>
      <c r="E179" s="227" t="s">
        <v>220</v>
      </c>
      <c r="F179" s="227" t="s">
        <v>862</v>
      </c>
      <c r="G179" s="214"/>
      <c r="H179" s="214"/>
      <c r="I179" s="217"/>
      <c r="J179" s="228">
        <f>BK179</f>
        <v>0</v>
      </c>
      <c r="K179" s="214"/>
      <c r="L179" s="219"/>
      <c r="M179" s="220"/>
      <c r="N179" s="221"/>
      <c r="O179" s="221"/>
      <c r="P179" s="222">
        <f>SUM(P180:P182)</f>
        <v>0</v>
      </c>
      <c r="Q179" s="221"/>
      <c r="R179" s="222">
        <f>SUM(R180:R182)</f>
        <v>193.43879999999999</v>
      </c>
      <c r="S179" s="221"/>
      <c r="T179" s="223">
        <f>SUM(T180:T182)</f>
        <v>0</v>
      </c>
      <c r="U179" s="12"/>
      <c r="V179" s="12"/>
      <c r="W179" s="12"/>
      <c r="X179" s="12"/>
      <c r="Y179" s="12"/>
      <c r="Z179" s="12"/>
      <c r="AA179" s="12"/>
      <c r="AB179" s="12"/>
      <c r="AC179" s="12"/>
      <c r="AD179" s="12"/>
      <c r="AE179" s="12"/>
      <c r="AR179" s="224" t="s">
        <v>88</v>
      </c>
      <c r="AT179" s="225" t="s">
        <v>79</v>
      </c>
      <c r="AU179" s="225" t="s">
        <v>88</v>
      </c>
      <c r="AY179" s="224" t="s">
        <v>221</v>
      </c>
      <c r="BK179" s="226">
        <f>SUM(BK180:BK182)</f>
        <v>0</v>
      </c>
    </row>
    <row r="180" s="2" customFormat="1" ht="37.8" customHeight="1">
      <c r="A180" s="40"/>
      <c r="B180" s="41"/>
      <c r="C180" s="229" t="s">
        <v>295</v>
      </c>
      <c r="D180" s="229" t="s">
        <v>225</v>
      </c>
      <c r="E180" s="230" t="s">
        <v>1109</v>
      </c>
      <c r="F180" s="231" t="s">
        <v>1110</v>
      </c>
      <c r="G180" s="232" t="s">
        <v>507</v>
      </c>
      <c r="H180" s="233">
        <v>270</v>
      </c>
      <c r="I180" s="234"/>
      <c r="J180" s="235">
        <f>ROUND(I180*H180,2)</f>
        <v>0</v>
      </c>
      <c r="K180" s="231" t="s">
        <v>229</v>
      </c>
      <c r="L180" s="46"/>
      <c r="M180" s="236" t="s">
        <v>1</v>
      </c>
      <c r="N180" s="237" t="s">
        <v>45</v>
      </c>
      <c r="O180" s="93"/>
      <c r="P180" s="238">
        <f>O180*H180</f>
        <v>0</v>
      </c>
      <c r="Q180" s="238">
        <v>0.71643999999999997</v>
      </c>
      <c r="R180" s="238">
        <f>Q180*H180</f>
        <v>193.43879999999999</v>
      </c>
      <c r="S180" s="238">
        <v>0</v>
      </c>
      <c r="T180" s="239">
        <f>S180*H180</f>
        <v>0</v>
      </c>
      <c r="U180" s="40"/>
      <c r="V180" s="40"/>
      <c r="W180" s="40"/>
      <c r="X180" s="40"/>
      <c r="Y180" s="40"/>
      <c r="Z180" s="40"/>
      <c r="AA180" s="40"/>
      <c r="AB180" s="40"/>
      <c r="AC180" s="40"/>
      <c r="AD180" s="40"/>
      <c r="AE180" s="40"/>
      <c r="AR180" s="240" t="s">
        <v>224</v>
      </c>
      <c r="AT180" s="240" t="s">
        <v>225</v>
      </c>
      <c r="AU180" s="240" t="s">
        <v>19</v>
      </c>
      <c r="AY180" s="18" t="s">
        <v>221</v>
      </c>
      <c r="BE180" s="241">
        <f>IF(N180="základní",J180,0)</f>
        <v>0</v>
      </c>
      <c r="BF180" s="241">
        <f>IF(N180="snížená",J180,0)</f>
        <v>0</v>
      </c>
      <c r="BG180" s="241">
        <f>IF(N180="zákl. přenesená",J180,0)</f>
        <v>0</v>
      </c>
      <c r="BH180" s="241">
        <f>IF(N180="sníž. přenesená",J180,0)</f>
        <v>0</v>
      </c>
      <c r="BI180" s="241">
        <f>IF(N180="nulová",J180,0)</f>
        <v>0</v>
      </c>
      <c r="BJ180" s="18" t="s">
        <v>88</v>
      </c>
      <c r="BK180" s="241">
        <f>ROUND(I180*H180,2)</f>
        <v>0</v>
      </c>
      <c r="BL180" s="18" t="s">
        <v>224</v>
      </c>
      <c r="BM180" s="240" t="s">
        <v>1111</v>
      </c>
    </row>
    <row r="181" s="2" customFormat="1">
      <c r="A181" s="40"/>
      <c r="B181" s="41"/>
      <c r="C181" s="42"/>
      <c r="D181" s="242" t="s">
        <v>232</v>
      </c>
      <c r="E181" s="42"/>
      <c r="F181" s="243" t="s">
        <v>1112</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232</v>
      </c>
      <c r="AU181" s="18" t="s">
        <v>19</v>
      </c>
    </row>
    <row r="182" s="2" customFormat="1">
      <c r="A182" s="40"/>
      <c r="B182" s="41"/>
      <c r="C182" s="42"/>
      <c r="D182" s="247" t="s">
        <v>234</v>
      </c>
      <c r="E182" s="42"/>
      <c r="F182" s="248" t="s">
        <v>1113</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234</v>
      </c>
      <c r="AU182" s="18" t="s">
        <v>19</v>
      </c>
    </row>
    <row r="183" s="12" customFormat="1" ht="22.8" customHeight="1">
      <c r="A183" s="12"/>
      <c r="B183" s="213"/>
      <c r="C183" s="214"/>
      <c r="D183" s="215" t="s">
        <v>79</v>
      </c>
      <c r="E183" s="227" t="s">
        <v>267</v>
      </c>
      <c r="F183" s="227" t="s">
        <v>696</v>
      </c>
      <c r="G183" s="214"/>
      <c r="H183" s="214"/>
      <c r="I183" s="217"/>
      <c r="J183" s="228">
        <f>BK183</f>
        <v>0</v>
      </c>
      <c r="K183" s="214"/>
      <c r="L183" s="219"/>
      <c r="M183" s="220"/>
      <c r="N183" s="221"/>
      <c r="O183" s="221"/>
      <c r="P183" s="222">
        <f>SUM(P184:P196)</f>
        <v>0</v>
      </c>
      <c r="Q183" s="221"/>
      <c r="R183" s="222">
        <f>SUM(R184:R196)</f>
        <v>122.71511999999999</v>
      </c>
      <c r="S183" s="221"/>
      <c r="T183" s="223">
        <f>SUM(T184:T196)</f>
        <v>0</v>
      </c>
      <c r="U183" s="12"/>
      <c r="V183" s="12"/>
      <c r="W183" s="12"/>
      <c r="X183" s="12"/>
      <c r="Y183" s="12"/>
      <c r="Z183" s="12"/>
      <c r="AA183" s="12"/>
      <c r="AB183" s="12"/>
      <c r="AC183" s="12"/>
      <c r="AD183" s="12"/>
      <c r="AE183" s="12"/>
      <c r="AR183" s="224" t="s">
        <v>88</v>
      </c>
      <c r="AT183" s="225" t="s">
        <v>79</v>
      </c>
      <c r="AU183" s="225" t="s">
        <v>88</v>
      </c>
      <c r="AY183" s="224" t="s">
        <v>221</v>
      </c>
      <c r="BK183" s="226">
        <f>SUM(BK184:BK196)</f>
        <v>0</v>
      </c>
    </row>
    <row r="184" s="2" customFormat="1" ht="37.8" customHeight="1">
      <c r="A184" s="40"/>
      <c r="B184" s="41"/>
      <c r="C184" s="229" t="s">
        <v>303</v>
      </c>
      <c r="D184" s="229" t="s">
        <v>225</v>
      </c>
      <c r="E184" s="230" t="s">
        <v>1114</v>
      </c>
      <c r="F184" s="231" t="s">
        <v>1115</v>
      </c>
      <c r="G184" s="232" t="s">
        <v>699</v>
      </c>
      <c r="H184" s="233">
        <v>32</v>
      </c>
      <c r="I184" s="234"/>
      <c r="J184" s="235">
        <f>ROUND(I184*H184,2)</f>
        <v>0</v>
      </c>
      <c r="K184" s="231" t="s">
        <v>229</v>
      </c>
      <c r="L184" s="46"/>
      <c r="M184" s="236" t="s">
        <v>1</v>
      </c>
      <c r="N184" s="237" t="s">
        <v>45</v>
      </c>
      <c r="O184" s="93"/>
      <c r="P184" s="238">
        <f>O184*H184</f>
        <v>0</v>
      </c>
      <c r="Q184" s="238">
        <v>1.0000000000000001E-05</v>
      </c>
      <c r="R184" s="238">
        <f>Q184*H184</f>
        <v>0.00032000000000000003</v>
      </c>
      <c r="S184" s="238">
        <v>0</v>
      </c>
      <c r="T184" s="239">
        <f>S184*H184</f>
        <v>0</v>
      </c>
      <c r="U184" s="40"/>
      <c r="V184" s="40"/>
      <c r="W184" s="40"/>
      <c r="X184" s="40"/>
      <c r="Y184" s="40"/>
      <c r="Z184" s="40"/>
      <c r="AA184" s="40"/>
      <c r="AB184" s="40"/>
      <c r="AC184" s="40"/>
      <c r="AD184" s="40"/>
      <c r="AE184" s="40"/>
      <c r="AR184" s="240" t="s">
        <v>224</v>
      </c>
      <c r="AT184" s="240" t="s">
        <v>225</v>
      </c>
      <c r="AU184" s="240" t="s">
        <v>19</v>
      </c>
      <c r="AY184" s="18" t="s">
        <v>221</v>
      </c>
      <c r="BE184" s="241">
        <f>IF(N184="základní",J184,0)</f>
        <v>0</v>
      </c>
      <c r="BF184" s="241">
        <f>IF(N184="snížená",J184,0)</f>
        <v>0</v>
      </c>
      <c r="BG184" s="241">
        <f>IF(N184="zákl. přenesená",J184,0)</f>
        <v>0</v>
      </c>
      <c r="BH184" s="241">
        <f>IF(N184="sníž. přenesená",J184,0)</f>
        <v>0</v>
      </c>
      <c r="BI184" s="241">
        <f>IF(N184="nulová",J184,0)</f>
        <v>0</v>
      </c>
      <c r="BJ184" s="18" t="s">
        <v>88</v>
      </c>
      <c r="BK184" s="241">
        <f>ROUND(I184*H184,2)</f>
        <v>0</v>
      </c>
      <c r="BL184" s="18" t="s">
        <v>224</v>
      </c>
      <c r="BM184" s="240" t="s">
        <v>1116</v>
      </c>
    </row>
    <row r="185" s="2" customFormat="1">
      <c r="A185" s="40"/>
      <c r="B185" s="41"/>
      <c r="C185" s="42"/>
      <c r="D185" s="242" t="s">
        <v>232</v>
      </c>
      <c r="E185" s="42"/>
      <c r="F185" s="243" t="s">
        <v>1117</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232</v>
      </c>
      <c r="AU185" s="18" t="s">
        <v>19</v>
      </c>
    </row>
    <row r="186" s="2" customFormat="1">
      <c r="A186" s="40"/>
      <c r="B186" s="41"/>
      <c r="C186" s="42"/>
      <c r="D186" s="247" t="s">
        <v>234</v>
      </c>
      <c r="E186" s="42"/>
      <c r="F186" s="248" t="s">
        <v>1118</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234</v>
      </c>
      <c r="AU186" s="18" t="s">
        <v>19</v>
      </c>
    </row>
    <row r="187" s="2" customFormat="1" ht="33" customHeight="1">
      <c r="A187" s="40"/>
      <c r="B187" s="41"/>
      <c r="C187" s="284" t="s">
        <v>307</v>
      </c>
      <c r="D187" s="284" t="s">
        <v>330</v>
      </c>
      <c r="E187" s="285" t="s">
        <v>1119</v>
      </c>
      <c r="F187" s="286" t="s">
        <v>1120</v>
      </c>
      <c r="G187" s="287" t="s">
        <v>699</v>
      </c>
      <c r="H187" s="288">
        <v>32</v>
      </c>
      <c r="I187" s="289"/>
      <c r="J187" s="290">
        <f>ROUND(I187*H187,2)</f>
        <v>0</v>
      </c>
      <c r="K187" s="286" t="s">
        <v>229</v>
      </c>
      <c r="L187" s="291"/>
      <c r="M187" s="292" t="s">
        <v>1</v>
      </c>
      <c r="N187" s="293" t="s">
        <v>45</v>
      </c>
      <c r="O187" s="93"/>
      <c r="P187" s="238">
        <f>O187*H187</f>
        <v>0</v>
      </c>
      <c r="Q187" s="238">
        <v>0.97999999999999998</v>
      </c>
      <c r="R187" s="238">
        <f>Q187*H187</f>
        <v>31.359999999999999</v>
      </c>
      <c r="S187" s="238">
        <v>0</v>
      </c>
      <c r="T187" s="239">
        <f>S187*H187</f>
        <v>0</v>
      </c>
      <c r="U187" s="40"/>
      <c r="V187" s="40"/>
      <c r="W187" s="40"/>
      <c r="X187" s="40"/>
      <c r="Y187" s="40"/>
      <c r="Z187" s="40"/>
      <c r="AA187" s="40"/>
      <c r="AB187" s="40"/>
      <c r="AC187" s="40"/>
      <c r="AD187" s="40"/>
      <c r="AE187" s="40"/>
      <c r="AR187" s="240" t="s">
        <v>267</v>
      </c>
      <c r="AT187" s="240" t="s">
        <v>330</v>
      </c>
      <c r="AU187" s="240" t="s">
        <v>19</v>
      </c>
      <c r="AY187" s="18" t="s">
        <v>221</v>
      </c>
      <c r="BE187" s="241">
        <f>IF(N187="základní",J187,0)</f>
        <v>0</v>
      </c>
      <c r="BF187" s="241">
        <f>IF(N187="snížená",J187,0)</f>
        <v>0</v>
      </c>
      <c r="BG187" s="241">
        <f>IF(N187="zákl. přenesená",J187,0)</f>
        <v>0</v>
      </c>
      <c r="BH187" s="241">
        <f>IF(N187="sníž. přenesená",J187,0)</f>
        <v>0</v>
      </c>
      <c r="BI187" s="241">
        <f>IF(N187="nulová",J187,0)</f>
        <v>0</v>
      </c>
      <c r="BJ187" s="18" t="s">
        <v>88</v>
      </c>
      <c r="BK187" s="241">
        <f>ROUND(I187*H187,2)</f>
        <v>0</v>
      </c>
      <c r="BL187" s="18" t="s">
        <v>224</v>
      </c>
      <c r="BM187" s="240" t="s">
        <v>1121</v>
      </c>
    </row>
    <row r="188" s="2" customFormat="1" ht="21.75" customHeight="1">
      <c r="A188" s="40"/>
      <c r="B188" s="41"/>
      <c r="C188" s="229" t="s">
        <v>316</v>
      </c>
      <c r="D188" s="229" t="s">
        <v>225</v>
      </c>
      <c r="E188" s="230" t="s">
        <v>1122</v>
      </c>
      <c r="F188" s="231" t="s">
        <v>1123</v>
      </c>
      <c r="G188" s="232" t="s">
        <v>665</v>
      </c>
      <c r="H188" s="233">
        <v>2</v>
      </c>
      <c r="I188" s="234"/>
      <c r="J188" s="235">
        <f>ROUND(I188*H188,2)</f>
        <v>0</v>
      </c>
      <c r="K188" s="231" t="s">
        <v>229</v>
      </c>
      <c r="L188" s="46"/>
      <c r="M188" s="236" t="s">
        <v>1</v>
      </c>
      <c r="N188" s="237" t="s">
        <v>45</v>
      </c>
      <c r="O188" s="93"/>
      <c r="P188" s="238">
        <f>O188*H188</f>
        <v>0</v>
      </c>
      <c r="Q188" s="238">
        <v>0.47560000000000002</v>
      </c>
      <c r="R188" s="238">
        <f>Q188*H188</f>
        <v>0.95120000000000005</v>
      </c>
      <c r="S188" s="238">
        <v>0</v>
      </c>
      <c r="T188" s="239">
        <f>S188*H188</f>
        <v>0</v>
      </c>
      <c r="U188" s="40"/>
      <c r="V188" s="40"/>
      <c r="W188" s="40"/>
      <c r="X188" s="40"/>
      <c r="Y188" s="40"/>
      <c r="Z188" s="40"/>
      <c r="AA188" s="40"/>
      <c r="AB188" s="40"/>
      <c r="AC188" s="40"/>
      <c r="AD188" s="40"/>
      <c r="AE188" s="40"/>
      <c r="AR188" s="240" t="s">
        <v>224</v>
      </c>
      <c r="AT188" s="240" t="s">
        <v>225</v>
      </c>
      <c r="AU188" s="240" t="s">
        <v>19</v>
      </c>
      <c r="AY188" s="18" t="s">
        <v>221</v>
      </c>
      <c r="BE188" s="241">
        <f>IF(N188="základní",J188,0)</f>
        <v>0</v>
      </c>
      <c r="BF188" s="241">
        <f>IF(N188="snížená",J188,0)</f>
        <v>0</v>
      </c>
      <c r="BG188" s="241">
        <f>IF(N188="zákl. přenesená",J188,0)</f>
        <v>0</v>
      </c>
      <c r="BH188" s="241">
        <f>IF(N188="sníž. přenesená",J188,0)</f>
        <v>0</v>
      </c>
      <c r="BI188" s="241">
        <f>IF(N188="nulová",J188,0)</f>
        <v>0</v>
      </c>
      <c r="BJ188" s="18" t="s">
        <v>88</v>
      </c>
      <c r="BK188" s="241">
        <f>ROUND(I188*H188,2)</f>
        <v>0</v>
      </c>
      <c r="BL188" s="18" t="s">
        <v>224</v>
      </c>
      <c r="BM188" s="240" t="s">
        <v>1124</v>
      </c>
    </row>
    <row r="189" s="2" customFormat="1">
      <c r="A189" s="40"/>
      <c r="B189" s="41"/>
      <c r="C189" s="42"/>
      <c r="D189" s="242" t="s">
        <v>232</v>
      </c>
      <c r="E189" s="42"/>
      <c r="F189" s="243" t="s">
        <v>1125</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232</v>
      </c>
      <c r="AU189" s="18" t="s">
        <v>19</v>
      </c>
    </row>
    <row r="190" s="2" customFormat="1">
      <c r="A190" s="40"/>
      <c r="B190" s="41"/>
      <c r="C190" s="42"/>
      <c r="D190" s="247" t="s">
        <v>312</v>
      </c>
      <c r="E190" s="42"/>
      <c r="F190" s="248" t="s">
        <v>1126</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312</v>
      </c>
      <c r="AU190" s="18" t="s">
        <v>19</v>
      </c>
    </row>
    <row r="191" s="2" customFormat="1">
      <c r="A191" s="40"/>
      <c r="B191" s="41"/>
      <c r="C191" s="42"/>
      <c r="D191" s="247" t="s">
        <v>234</v>
      </c>
      <c r="E191" s="42"/>
      <c r="F191" s="248" t="s">
        <v>1127</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234</v>
      </c>
      <c r="AU191" s="18" t="s">
        <v>19</v>
      </c>
    </row>
    <row r="192" s="2" customFormat="1" ht="24.15" customHeight="1">
      <c r="A192" s="40"/>
      <c r="B192" s="41"/>
      <c r="C192" s="284" t="s">
        <v>321</v>
      </c>
      <c r="D192" s="284" t="s">
        <v>330</v>
      </c>
      <c r="E192" s="285" t="s">
        <v>1128</v>
      </c>
      <c r="F192" s="286" t="s">
        <v>1129</v>
      </c>
      <c r="G192" s="287" t="s">
        <v>665</v>
      </c>
      <c r="H192" s="288">
        <v>2</v>
      </c>
      <c r="I192" s="289"/>
      <c r="J192" s="290">
        <f>ROUND(I192*H192,2)</f>
        <v>0</v>
      </c>
      <c r="K192" s="286" t="s">
        <v>229</v>
      </c>
      <c r="L192" s="291"/>
      <c r="M192" s="292" t="s">
        <v>1</v>
      </c>
      <c r="N192" s="293" t="s">
        <v>45</v>
      </c>
      <c r="O192" s="93"/>
      <c r="P192" s="238">
        <f>O192*H192</f>
        <v>0</v>
      </c>
      <c r="Q192" s="238">
        <v>0.074999999999999997</v>
      </c>
      <c r="R192" s="238">
        <f>Q192*H192</f>
        <v>0.14999999999999999</v>
      </c>
      <c r="S192" s="238">
        <v>0</v>
      </c>
      <c r="T192" s="239">
        <f>S192*H192</f>
        <v>0</v>
      </c>
      <c r="U192" s="40"/>
      <c r="V192" s="40"/>
      <c r="W192" s="40"/>
      <c r="X192" s="40"/>
      <c r="Y192" s="40"/>
      <c r="Z192" s="40"/>
      <c r="AA192" s="40"/>
      <c r="AB192" s="40"/>
      <c r="AC192" s="40"/>
      <c r="AD192" s="40"/>
      <c r="AE192" s="40"/>
      <c r="AR192" s="240" t="s">
        <v>267</v>
      </c>
      <c r="AT192" s="240" t="s">
        <v>330</v>
      </c>
      <c r="AU192" s="240" t="s">
        <v>19</v>
      </c>
      <c r="AY192" s="18" t="s">
        <v>221</v>
      </c>
      <c r="BE192" s="241">
        <f>IF(N192="základní",J192,0)</f>
        <v>0</v>
      </c>
      <c r="BF192" s="241">
        <f>IF(N192="snížená",J192,0)</f>
        <v>0</v>
      </c>
      <c r="BG192" s="241">
        <f>IF(N192="zákl. přenesená",J192,0)</f>
        <v>0</v>
      </c>
      <c r="BH192" s="241">
        <f>IF(N192="sníž. přenesená",J192,0)</f>
        <v>0</v>
      </c>
      <c r="BI192" s="241">
        <f>IF(N192="nulová",J192,0)</f>
        <v>0</v>
      </c>
      <c r="BJ192" s="18" t="s">
        <v>88</v>
      </c>
      <c r="BK192" s="241">
        <f>ROUND(I192*H192,2)</f>
        <v>0</v>
      </c>
      <c r="BL192" s="18" t="s">
        <v>224</v>
      </c>
      <c r="BM192" s="240" t="s">
        <v>1130</v>
      </c>
    </row>
    <row r="193" s="2" customFormat="1" ht="24.15" customHeight="1">
      <c r="A193" s="40"/>
      <c r="B193" s="41"/>
      <c r="C193" s="229" t="s">
        <v>327</v>
      </c>
      <c r="D193" s="229" t="s">
        <v>225</v>
      </c>
      <c r="E193" s="230" t="s">
        <v>1131</v>
      </c>
      <c r="F193" s="231" t="s">
        <v>1132</v>
      </c>
      <c r="G193" s="232" t="s">
        <v>515</v>
      </c>
      <c r="H193" s="233">
        <v>40</v>
      </c>
      <c r="I193" s="234"/>
      <c r="J193" s="235">
        <f>ROUND(I193*H193,2)</f>
        <v>0</v>
      </c>
      <c r="K193" s="231" t="s">
        <v>229</v>
      </c>
      <c r="L193" s="46"/>
      <c r="M193" s="236" t="s">
        <v>1</v>
      </c>
      <c r="N193" s="237" t="s">
        <v>45</v>
      </c>
      <c r="O193" s="93"/>
      <c r="P193" s="238">
        <f>O193*H193</f>
        <v>0</v>
      </c>
      <c r="Q193" s="238">
        <v>2.2563399999999998</v>
      </c>
      <c r="R193" s="238">
        <f>Q193*H193</f>
        <v>90.253599999999992</v>
      </c>
      <c r="S193" s="238">
        <v>0</v>
      </c>
      <c r="T193" s="239">
        <f>S193*H193</f>
        <v>0</v>
      </c>
      <c r="U193" s="40"/>
      <c r="V193" s="40"/>
      <c r="W193" s="40"/>
      <c r="X193" s="40"/>
      <c r="Y193" s="40"/>
      <c r="Z193" s="40"/>
      <c r="AA193" s="40"/>
      <c r="AB193" s="40"/>
      <c r="AC193" s="40"/>
      <c r="AD193" s="40"/>
      <c r="AE193" s="40"/>
      <c r="AR193" s="240" t="s">
        <v>224</v>
      </c>
      <c r="AT193" s="240" t="s">
        <v>225</v>
      </c>
      <c r="AU193" s="240" t="s">
        <v>19</v>
      </c>
      <c r="AY193" s="18" t="s">
        <v>221</v>
      </c>
      <c r="BE193" s="241">
        <f>IF(N193="základní",J193,0)</f>
        <v>0</v>
      </c>
      <c r="BF193" s="241">
        <f>IF(N193="snížená",J193,0)</f>
        <v>0</v>
      </c>
      <c r="BG193" s="241">
        <f>IF(N193="zákl. přenesená",J193,0)</f>
        <v>0</v>
      </c>
      <c r="BH193" s="241">
        <f>IF(N193="sníž. přenesená",J193,0)</f>
        <v>0</v>
      </c>
      <c r="BI193" s="241">
        <f>IF(N193="nulová",J193,0)</f>
        <v>0</v>
      </c>
      <c r="BJ193" s="18" t="s">
        <v>88</v>
      </c>
      <c r="BK193" s="241">
        <f>ROUND(I193*H193,2)</f>
        <v>0</v>
      </c>
      <c r="BL193" s="18" t="s">
        <v>224</v>
      </c>
      <c r="BM193" s="240" t="s">
        <v>1133</v>
      </c>
    </row>
    <row r="194" s="2" customFormat="1">
      <c r="A194" s="40"/>
      <c r="B194" s="41"/>
      <c r="C194" s="42"/>
      <c r="D194" s="242" t="s">
        <v>232</v>
      </c>
      <c r="E194" s="42"/>
      <c r="F194" s="243" t="s">
        <v>1134</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232</v>
      </c>
      <c r="AU194" s="18" t="s">
        <v>19</v>
      </c>
    </row>
    <row r="195" s="2" customFormat="1">
      <c r="A195" s="40"/>
      <c r="B195" s="41"/>
      <c r="C195" s="42"/>
      <c r="D195" s="247" t="s">
        <v>312</v>
      </c>
      <c r="E195" s="42"/>
      <c r="F195" s="248" t="s">
        <v>1135</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312</v>
      </c>
      <c r="AU195" s="18" t="s">
        <v>19</v>
      </c>
    </row>
    <row r="196" s="2" customFormat="1">
      <c r="A196" s="40"/>
      <c r="B196" s="41"/>
      <c r="C196" s="42"/>
      <c r="D196" s="247" t="s">
        <v>234</v>
      </c>
      <c r="E196" s="42"/>
      <c r="F196" s="248" t="s">
        <v>1136</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234</v>
      </c>
      <c r="AU196" s="18" t="s">
        <v>19</v>
      </c>
    </row>
    <row r="197" s="12" customFormat="1" ht="22.8" customHeight="1">
      <c r="A197" s="12"/>
      <c r="B197" s="213"/>
      <c r="C197" s="214"/>
      <c r="D197" s="215" t="s">
        <v>79</v>
      </c>
      <c r="E197" s="227" t="s">
        <v>272</v>
      </c>
      <c r="F197" s="227" t="s">
        <v>727</v>
      </c>
      <c r="G197" s="214"/>
      <c r="H197" s="214"/>
      <c r="I197" s="217"/>
      <c r="J197" s="228">
        <f>BK197</f>
        <v>0</v>
      </c>
      <c r="K197" s="214"/>
      <c r="L197" s="219"/>
      <c r="M197" s="220"/>
      <c r="N197" s="221"/>
      <c r="O197" s="221"/>
      <c r="P197" s="222">
        <f>SUM(P198:P201)</f>
        <v>0</v>
      </c>
      <c r="Q197" s="221"/>
      <c r="R197" s="222">
        <f>SUM(R198:R201)</f>
        <v>0.097200000000000009</v>
      </c>
      <c r="S197" s="221"/>
      <c r="T197" s="223">
        <f>SUM(T198:T201)</f>
        <v>0</v>
      </c>
      <c r="U197" s="12"/>
      <c r="V197" s="12"/>
      <c r="W197" s="12"/>
      <c r="X197" s="12"/>
      <c r="Y197" s="12"/>
      <c r="Z197" s="12"/>
      <c r="AA197" s="12"/>
      <c r="AB197" s="12"/>
      <c r="AC197" s="12"/>
      <c r="AD197" s="12"/>
      <c r="AE197" s="12"/>
      <c r="AR197" s="224" t="s">
        <v>88</v>
      </c>
      <c r="AT197" s="225" t="s">
        <v>79</v>
      </c>
      <c r="AU197" s="225" t="s">
        <v>88</v>
      </c>
      <c r="AY197" s="224" t="s">
        <v>221</v>
      </c>
      <c r="BK197" s="226">
        <f>SUM(BK198:BK201)</f>
        <v>0</v>
      </c>
    </row>
    <row r="198" s="2" customFormat="1" ht="37.8" customHeight="1">
      <c r="A198" s="40"/>
      <c r="B198" s="41"/>
      <c r="C198" s="229" t="s">
        <v>337</v>
      </c>
      <c r="D198" s="229" t="s">
        <v>225</v>
      </c>
      <c r="E198" s="230" t="s">
        <v>1137</v>
      </c>
      <c r="F198" s="231" t="s">
        <v>1138</v>
      </c>
      <c r="G198" s="232" t="s">
        <v>507</v>
      </c>
      <c r="H198" s="233">
        <v>270</v>
      </c>
      <c r="I198" s="234"/>
      <c r="J198" s="235">
        <f>ROUND(I198*H198,2)</f>
        <v>0</v>
      </c>
      <c r="K198" s="231" t="s">
        <v>229</v>
      </c>
      <c r="L198" s="46"/>
      <c r="M198" s="236" t="s">
        <v>1</v>
      </c>
      <c r="N198" s="237" t="s">
        <v>45</v>
      </c>
      <c r="O198" s="93"/>
      <c r="P198" s="238">
        <f>O198*H198</f>
        <v>0</v>
      </c>
      <c r="Q198" s="238">
        <v>0.00036000000000000002</v>
      </c>
      <c r="R198" s="238">
        <f>Q198*H198</f>
        <v>0.097200000000000009</v>
      </c>
      <c r="S198" s="238">
        <v>0</v>
      </c>
      <c r="T198" s="239">
        <f>S198*H198</f>
        <v>0</v>
      </c>
      <c r="U198" s="40"/>
      <c r="V198" s="40"/>
      <c r="W198" s="40"/>
      <c r="X198" s="40"/>
      <c r="Y198" s="40"/>
      <c r="Z198" s="40"/>
      <c r="AA198" s="40"/>
      <c r="AB198" s="40"/>
      <c r="AC198" s="40"/>
      <c r="AD198" s="40"/>
      <c r="AE198" s="40"/>
      <c r="AR198" s="240" t="s">
        <v>224</v>
      </c>
      <c r="AT198" s="240" t="s">
        <v>225</v>
      </c>
      <c r="AU198" s="240" t="s">
        <v>19</v>
      </c>
      <c r="AY198" s="18" t="s">
        <v>221</v>
      </c>
      <c r="BE198" s="241">
        <f>IF(N198="základní",J198,0)</f>
        <v>0</v>
      </c>
      <c r="BF198" s="241">
        <f>IF(N198="snížená",J198,0)</f>
        <v>0</v>
      </c>
      <c r="BG198" s="241">
        <f>IF(N198="zákl. přenesená",J198,0)</f>
        <v>0</v>
      </c>
      <c r="BH198" s="241">
        <f>IF(N198="sníž. přenesená",J198,0)</f>
        <v>0</v>
      </c>
      <c r="BI198" s="241">
        <f>IF(N198="nulová",J198,0)</f>
        <v>0</v>
      </c>
      <c r="BJ198" s="18" t="s">
        <v>88</v>
      </c>
      <c r="BK198" s="241">
        <f>ROUND(I198*H198,2)</f>
        <v>0</v>
      </c>
      <c r="BL198" s="18" t="s">
        <v>224</v>
      </c>
      <c r="BM198" s="240" t="s">
        <v>1139</v>
      </c>
    </row>
    <row r="199" s="2" customFormat="1">
      <c r="A199" s="40"/>
      <c r="B199" s="41"/>
      <c r="C199" s="42"/>
      <c r="D199" s="242" t="s">
        <v>232</v>
      </c>
      <c r="E199" s="42"/>
      <c r="F199" s="243" t="s">
        <v>1140</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232</v>
      </c>
      <c r="AU199" s="18" t="s">
        <v>19</v>
      </c>
    </row>
    <row r="200" s="2" customFormat="1">
      <c r="A200" s="40"/>
      <c r="B200" s="41"/>
      <c r="C200" s="42"/>
      <c r="D200" s="247" t="s">
        <v>312</v>
      </c>
      <c r="E200" s="42"/>
      <c r="F200" s="248" t="s">
        <v>1141</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312</v>
      </c>
      <c r="AU200" s="18" t="s">
        <v>19</v>
      </c>
    </row>
    <row r="201" s="2" customFormat="1">
      <c r="A201" s="40"/>
      <c r="B201" s="41"/>
      <c r="C201" s="42"/>
      <c r="D201" s="247" t="s">
        <v>234</v>
      </c>
      <c r="E201" s="42"/>
      <c r="F201" s="248" t="s">
        <v>1113</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234</v>
      </c>
      <c r="AU201" s="18" t="s">
        <v>19</v>
      </c>
    </row>
    <row r="202" s="12" customFormat="1" ht="22.8" customHeight="1">
      <c r="A202" s="12"/>
      <c r="B202" s="213"/>
      <c r="C202" s="214"/>
      <c r="D202" s="215" t="s">
        <v>79</v>
      </c>
      <c r="E202" s="227" t="s">
        <v>742</v>
      </c>
      <c r="F202" s="227" t="s">
        <v>743</v>
      </c>
      <c r="G202" s="214"/>
      <c r="H202" s="214"/>
      <c r="I202" s="217"/>
      <c r="J202" s="228">
        <f>BK202</f>
        <v>0</v>
      </c>
      <c r="K202" s="214"/>
      <c r="L202" s="219"/>
      <c r="M202" s="220"/>
      <c r="N202" s="221"/>
      <c r="O202" s="221"/>
      <c r="P202" s="222">
        <f>SUM(P203:P207)</f>
        <v>0</v>
      </c>
      <c r="Q202" s="221"/>
      <c r="R202" s="222">
        <f>SUM(R203:R207)</f>
        <v>0</v>
      </c>
      <c r="S202" s="221"/>
      <c r="T202" s="223">
        <f>SUM(T203:T207)</f>
        <v>0</v>
      </c>
      <c r="U202" s="12"/>
      <c r="V202" s="12"/>
      <c r="W202" s="12"/>
      <c r="X202" s="12"/>
      <c r="Y202" s="12"/>
      <c r="Z202" s="12"/>
      <c r="AA202" s="12"/>
      <c r="AB202" s="12"/>
      <c r="AC202" s="12"/>
      <c r="AD202" s="12"/>
      <c r="AE202" s="12"/>
      <c r="AR202" s="224" t="s">
        <v>88</v>
      </c>
      <c r="AT202" s="225" t="s">
        <v>79</v>
      </c>
      <c r="AU202" s="225" t="s">
        <v>88</v>
      </c>
      <c r="AY202" s="224" t="s">
        <v>221</v>
      </c>
      <c r="BK202" s="226">
        <f>SUM(BK203:BK207)</f>
        <v>0</v>
      </c>
    </row>
    <row r="203" s="2" customFormat="1" ht="33" customHeight="1">
      <c r="A203" s="40"/>
      <c r="B203" s="41"/>
      <c r="C203" s="229" t="s">
        <v>7</v>
      </c>
      <c r="D203" s="229" t="s">
        <v>225</v>
      </c>
      <c r="E203" s="230" t="s">
        <v>744</v>
      </c>
      <c r="F203" s="231" t="s">
        <v>745</v>
      </c>
      <c r="G203" s="232" t="s">
        <v>651</v>
      </c>
      <c r="H203" s="233">
        <v>672.62099999999998</v>
      </c>
      <c r="I203" s="234"/>
      <c r="J203" s="235">
        <f>ROUND(I203*H203,2)</f>
        <v>0</v>
      </c>
      <c r="K203" s="231" t="s">
        <v>229</v>
      </c>
      <c r="L203" s="46"/>
      <c r="M203" s="236" t="s">
        <v>1</v>
      </c>
      <c r="N203" s="237" t="s">
        <v>45</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224</v>
      </c>
      <c r="AT203" s="240" t="s">
        <v>225</v>
      </c>
      <c r="AU203" s="240" t="s">
        <v>19</v>
      </c>
      <c r="AY203" s="18" t="s">
        <v>221</v>
      </c>
      <c r="BE203" s="241">
        <f>IF(N203="základní",J203,0)</f>
        <v>0</v>
      </c>
      <c r="BF203" s="241">
        <f>IF(N203="snížená",J203,0)</f>
        <v>0</v>
      </c>
      <c r="BG203" s="241">
        <f>IF(N203="zákl. přenesená",J203,0)</f>
        <v>0</v>
      </c>
      <c r="BH203" s="241">
        <f>IF(N203="sníž. přenesená",J203,0)</f>
        <v>0</v>
      </c>
      <c r="BI203" s="241">
        <f>IF(N203="nulová",J203,0)</f>
        <v>0</v>
      </c>
      <c r="BJ203" s="18" t="s">
        <v>88</v>
      </c>
      <c r="BK203" s="241">
        <f>ROUND(I203*H203,2)</f>
        <v>0</v>
      </c>
      <c r="BL203" s="18" t="s">
        <v>224</v>
      </c>
      <c r="BM203" s="240" t="s">
        <v>1142</v>
      </c>
    </row>
    <row r="204" s="2" customFormat="1">
      <c r="A204" s="40"/>
      <c r="B204" s="41"/>
      <c r="C204" s="42"/>
      <c r="D204" s="242" t="s">
        <v>232</v>
      </c>
      <c r="E204" s="42"/>
      <c r="F204" s="243" t="s">
        <v>747</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232</v>
      </c>
      <c r="AU204" s="18" t="s">
        <v>19</v>
      </c>
    </row>
    <row r="205" s="2" customFormat="1">
      <c r="A205" s="40"/>
      <c r="B205" s="41"/>
      <c r="C205" s="42"/>
      <c r="D205" s="247" t="s">
        <v>312</v>
      </c>
      <c r="E205" s="42"/>
      <c r="F205" s="248" t="s">
        <v>748</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312</v>
      </c>
      <c r="AU205" s="18" t="s">
        <v>19</v>
      </c>
    </row>
    <row r="206" s="2" customFormat="1" ht="44.25" customHeight="1">
      <c r="A206" s="40"/>
      <c r="B206" s="41"/>
      <c r="C206" s="229" t="s">
        <v>347</v>
      </c>
      <c r="D206" s="229" t="s">
        <v>225</v>
      </c>
      <c r="E206" s="230" t="s">
        <v>749</v>
      </c>
      <c r="F206" s="231" t="s">
        <v>750</v>
      </c>
      <c r="G206" s="232" t="s">
        <v>651</v>
      </c>
      <c r="H206" s="233">
        <v>672.62099999999998</v>
      </c>
      <c r="I206" s="234"/>
      <c r="J206" s="235">
        <f>ROUND(I206*H206,2)</f>
        <v>0</v>
      </c>
      <c r="K206" s="231" t="s">
        <v>229</v>
      </c>
      <c r="L206" s="46"/>
      <c r="M206" s="236" t="s">
        <v>1</v>
      </c>
      <c r="N206" s="237" t="s">
        <v>45</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224</v>
      </c>
      <c r="AT206" s="240" t="s">
        <v>225</v>
      </c>
      <c r="AU206" s="240" t="s">
        <v>19</v>
      </c>
      <c r="AY206" s="18" t="s">
        <v>221</v>
      </c>
      <c r="BE206" s="241">
        <f>IF(N206="základní",J206,0)</f>
        <v>0</v>
      </c>
      <c r="BF206" s="241">
        <f>IF(N206="snížená",J206,0)</f>
        <v>0</v>
      </c>
      <c r="BG206" s="241">
        <f>IF(N206="zákl. přenesená",J206,0)</f>
        <v>0</v>
      </c>
      <c r="BH206" s="241">
        <f>IF(N206="sníž. přenesená",J206,0)</f>
        <v>0</v>
      </c>
      <c r="BI206" s="241">
        <f>IF(N206="nulová",J206,0)</f>
        <v>0</v>
      </c>
      <c r="BJ206" s="18" t="s">
        <v>88</v>
      </c>
      <c r="BK206" s="241">
        <f>ROUND(I206*H206,2)</f>
        <v>0</v>
      </c>
      <c r="BL206" s="18" t="s">
        <v>224</v>
      </c>
      <c r="BM206" s="240" t="s">
        <v>1143</v>
      </c>
    </row>
    <row r="207" s="2" customFormat="1">
      <c r="A207" s="40"/>
      <c r="B207" s="41"/>
      <c r="C207" s="42"/>
      <c r="D207" s="242" t="s">
        <v>232</v>
      </c>
      <c r="E207" s="42"/>
      <c r="F207" s="243" t="s">
        <v>752</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232</v>
      </c>
      <c r="AU207" s="18" t="s">
        <v>19</v>
      </c>
    </row>
    <row r="208" s="12" customFormat="1" ht="25.92" customHeight="1">
      <c r="A208" s="12"/>
      <c r="B208" s="213"/>
      <c r="C208" s="214"/>
      <c r="D208" s="215" t="s">
        <v>79</v>
      </c>
      <c r="E208" s="216" t="s">
        <v>753</v>
      </c>
      <c r="F208" s="216" t="s">
        <v>754</v>
      </c>
      <c r="G208" s="214"/>
      <c r="H208" s="214"/>
      <c r="I208" s="217"/>
      <c r="J208" s="218">
        <f>BK208</f>
        <v>0</v>
      </c>
      <c r="K208" s="214"/>
      <c r="L208" s="219"/>
      <c r="M208" s="220"/>
      <c r="N208" s="221"/>
      <c r="O208" s="221"/>
      <c r="P208" s="222">
        <f>P209+P232</f>
        <v>0</v>
      </c>
      <c r="Q208" s="221"/>
      <c r="R208" s="222">
        <f>R209+R232</f>
        <v>2.7417310000000001</v>
      </c>
      <c r="S208" s="221"/>
      <c r="T208" s="223">
        <f>T209+T232</f>
        <v>0</v>
      </c>
      <c r="U208" s="12"/>
      <c r="V208" s="12"/>
      <c r="W208" s="12"/>
      <c r="X208" s="12"/>
      <c r="Y208" s="12"/>
      <c r="Z208" s="12"/>
      <c r="AA208" s="12"/>
      <c r="AB208" s="12"/>
      <c r="AC208" s="12"/>
      <c r="AD208" s="12"/>
      <c r="AE208" s="12"/>
      <c r="AR208" s="224" t="s">
        <v>19</v>
      </c>
      <c r="AT208" s="225" t="s">
        <v>79</v>
      </c>
      <c r="AU208" s="225" t="s">
        <v>80</v>
      </c>
      <c r="AY208" s="224" t="s">
        <v>221</v>
      </c>
      <c r="BK208" s="226">
        <f>BK209+BK232</f>
        <v>0</v>
      </c>
    </row>
    <row r="209" s="12" customFormat="1" ht="22.8" customHeight="1">
      <c r="A209" s="12"/>
      <c r="B209" s="213"/>
      <c r="C209" s="214"/>
      <c r="D209" s="215" t="s">
        <v>79</v>
      </c>
      <c r="E209" s="227" t="s">
        <v>755</v>
      </c>
      <c r="F209" s="227" t="s">
        <v>756</v>
      </c>
      <c r="G209" s="214"/>
      <c r="H209" s="214"/>
      <c r="I209" s="217"/>
      <c r="J209" s="228">
        <f>BK209</f>
        <v>0</v>
      </c>
      <c r="K209" s="214"/>
      <c r="L209" s="219"/>
      <c r="M209" s="220"/>
      <c r="N209" s="221"/>
      <c r="O209" s="221"/>
      <c r="P209" s="222">
        <f>SUM(P210:P231)</f>
        <v>0</v>
      </c>
      <c r="Q209" s="221"/>
      <c r="R209" s="222">
        <f>SUM(R210:R231)</f>
        <v>2.7336309999999999</v>
      </c>
      <c r="S209" s="221"/>
      <c r="T209" s="223">
        <f>SUM(T210:T231)</f>
        <v>0</v>
      </c>
      <c r="U209" s="12"/>
      <c r="V209" s="12"/>
      <c r="W209" s="12"/>
      <c r="X209" s="12"/>
      <c r="Y209" s="12"/>
      <c r="Z209" s="12"/>
      <c r="AA209" s="12"/>
      <c r="AB209" s="12"/>
      <c r="AC209" s="12"/>
      <c r="AD209" s="12"/>
      <c r="AE209" s="12"/>
      <c r="AR209" s="224" t="s">
        <v>19</v>
      </c>
      <c r="AT209" s="225" t="s">
        <v>79</v>
      </c>
      <c r="AU209" s="225" t="s">
        <v>88</v>
      </c>
      <c r="AY209" s="224" t="s">
        <v>221</v>
      </c>
      <c r="BK209" s="226">
        <f>SUM(BK210:BK231)</f>
        <v>0</v>
      </c>
    </row>
    <row r="210" s="2" customFormat="1" ht="16.5" customHeight="1">
      <c r="A210" s="40"/>
      <c r="B210" s="41"/>
      <c r="C210" s="229" t="s">
        <v>359</v>
      </c>
      <c r="D210" s="229" t="s">
        <v>225</v>
      </c>
      <c r="E210" s="230" t="s">
        <v>1144</v>
      </c>
      <c r="F210" s="231" t="s">
        <v>1145</v>
      </c>
      <c r="G210" s="232" t="s">
        <v>584</v>
      </c>
      <c r="H210" s="233">
        <v>2.4199999999999999</v>
      </c>
      <c r="I210" s="234"/>
      <c r="J210" s="235">
        <f>ROUND(I210*H210,2)</f>
        <v>0</v>
      </c>
      <c r="K210" s="231" t="s">
        <v>229</v>
      </c>
      <c r="L210" s="46"/>
      <c r="M210" s="236" t="s">
        <v>1</v>
      </c>
      <c r="N210" s="237" t="s">
        <v>45</v>
      </c>
      <c r="O210" s="93"/>
      <c r="P210" s="238">
        <f>O210*H210</f>
        <v>0</v>
      </c>
      <c r="Q210" s="238">
        <v>5.0000000000000002E-05</v>
      </c>
      <c r="R210" s="238">
        <f>Q210*H210</f>
        <v>0.000121</v>
      </c>
      <c r="S210" s="238">
        <v>0</v>
      </c>
      <c r="T210" s="239">
        <f>S210*H210</f>
        <v>0</v>
      </c>
      <c r="U210" s="40"/>
      <c r="V210" s="40"/>
      <c r="W210" s="40"/>
      <c r="X210" s="40"/>
      <c r="Y210" s="40"/>
      <c r="Z210" s="40"/>
      <c r="AA210" s="40"/>
      <c r="AB210" s="40"/>
      <c r="AC210" s="40"/>
      <c r="AD210" s="40"/>
      <c r="AE210" s="40"/>
      <c r="AR210" s="240" t="s">
        <v>316</v>
      </c>
      <c r="AT210" s="240" t="s">
        <v>225</v>
      </c>
      <c r="AU210" s="240" t="s">
        <v>19</v>
      </c>
      <c r="AY210" s="18" t="s">
        <v>221</v>
      </c>
      <c r="BE210" s="241">
        <f>IF(N210="základní",J210,0)</f>
        <v>0</v>
      </c>
      <c r="BF210" s="241">
        <f>IF(N210="snížená",J210,0)</f>
        <v>0</v>
      </c>
      <c r="BG210" s="241">
        <f>IF(N210="zákl. přenesená",J210,0)</f>
        <v>0</v>
      </c>
      <c r="BH210" s="241">
        <f>IF(N210="sníž. přenesená",J210,0)</f>
        <v>0</v>
      </c>
      <c r="BI210" s="241">
        <f>IF(N210="nulová",J210,0)</f>
        <v>0</v>
      </c>
      <c r="BJ210" s="18" t="s">
        <v>88</v>
      </c>
      <c r="BK210" s="241">
        <f>ROUND(I210*H210,2)</f>
        <v>0</v>
      </c>
      <c r="BL210" s="18" t="s">
        <v>316</v>
      </c>
      <c r="BM210" s="240" t="s">
        <v>1146</v>
      </c>
    </row>
    <row r="211" s="2" customFormat="1">
      <c r="A211" s="40"/>
      <c r="B211" s="41"/>
      <c r="C211" s="42"/>
      <c r="D211" s="242" t="s">
        <v>232</v>
      </c>
      <c r="E211" s="42"/>
      <c r="F211" s="243" t="s">
        <v>1147</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232</v>
      </c>
      <c r="AU211" s="18" t="s">
        <v>19</v>
      </c>
    </row>
    <row r="212" s="2" customFormat="1">
      <c r="A212" s="40"/>
      <c r="B212" s="41"/>
      <c r="C212" s="42"/>
      <c r="D212" s="247" t="s">
        <v>312</v>
      </c>
      <c r="E212" s="42"/>
      <c r="F212" s="248" t="s">
        <v>1148</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312</v>
      </c>
      <c r="AU212" s="18" t="s">
        <v>19</v>
      </c>
    </row>
    <row r="213" s="2" customFormat="1">
      <c r="A213" s="40"/>
      <c r="B213" s="41"/>
      <c r="C213" s="42"/>
      <c r="D213" s="247" t="s">
        <v>234</v>
      </c>
      <c r="E213" s="42"/>
      <c r="F213" s="248" t="s">
        <v>1149</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234</v>
      </c>
      <c r="AU213" s="18" t="s">
        <v>19</v>
      </c>
    </row>
    <row r="214" s="2" customFormat="1" ht="37.8" customHeight="1">
      <c r="A214" s="40"/>
      <c r="B214" s="41"/>
      <c r="C214" s="284" t="s">
        <v>365</v>
      </c>
      <c r="D214" s="284" t="s">
        <v>330</v>
      </c>
      <c r="E214" s="285" t="s">
        <v>1150</v>
      </c>
      <c r="F214" s="286" t="s">
        <v>1151</v>
      </c>
      <c r="G214" s="287" t="s">
        <v>665</v>
      </c>
      <c r="H214" s="288">
        <v>1</v>
      </c>
      <c r="I214" s="289"/>
      <c r="J214" s="290">
        <f>ROUND(I214*H214,2)</f>
        <v>0</v>
      </c>
      <c r="K214" s="286" t="s">
        <v>1</v>
      </c>
      <c r="L214" s="291"/>
      <c r="M214" s="292" t="s">
        <v>1</v>
      </c>
      <c r="N214" s="293" t="s">
        <v>45</v>
      </c>
      <c r="O214" s="93"/>
      <c r="P214" s="238">
        <f>O214*H214</f>
        <v>0</v>
      </c>
      <c r="Q214" s="238">
        <v>0.10199999999999999</v>
      </c>
      <c r="R214" s="238">
        <f>Q214*H214</f>
        <v>0.10199999999999999</v>
      </c>
      <c r="S214" s="238">
        <v>0</v>
      </c>
      <c r="T214" s="239">
        <f>S214*H214</f>
        <v>0</v>
      </c>
      <c r="U214" s="40"/>
      <c r="V214" s="40"/>
      <c r="W214" s="40"/>
      <c r="X214" s="40"/>
      <c r="Y214" s="40"/>
      <c r="Z214" s="40"/>
      <c r="AA214" s="40"/>
      <c r="AB214" s="40"/>
      <c r="AC214" s="40"/>
      <c r="AD214" s="40"/>
      <c r="AE214" s="40"/>
      <c r="AR214" s="240" t="s">
        <v>416</v>
      </c>
      <c r="AT214" s="240" t="s">
        <v>330</v>
      </c>
      <c r="AU214" s="240" t="s">
        <v>19</v>
      </c>
      <c r="AY214" s="18" t="s">
        <v>221</v>
      </c>
      <c r="BE214" s="241">
        <f>IF(N214="základní",J214,0)</f>
        <v>0</v>
      </c>
      <c r="BF214" s="241">
        <f>IF(N214="snížená",J214,0)</f>
        <v>0</v>
      </c>
      <c r="BG214" s="241">
        <f>IF(N214="zákl. přenesená",J214,0)</f>
        <v>0</v>
      </c>
      <c r="BH214" s="241">
        <f>IF(N214="sníž. přenesená",J214,0)</f>
        <v>0</v>
      </c>
      <c r="BI214" s="241">
        <f>IF(N214="nulová",J214,0)</f>
        <v>0</v>
      </c>
      <c r="BJ214" s="18" t="s">
        <v>88</v>
      </c>
      <c r="BK214" s="241">
        <f>ROUND(I214*H214,2)</f>
        <v>0</v>
      </c>
      <c r="BL214" s="18" t="s">
        <v>316</v>
      </c>
      <c r="BM214" s="240" t="s">
        <v>1152</v>
      </c>
    </row>
    <row r="215" s="2" customFormat="1" ht="24.15" customHeight="1">
      <c r="A215" s="40"/>
      <c r="B215" s="41"/>
      <c r="C215" s="229" t="s">
        <v>371</v>
      </c>
      <c r="D215" s="229" t="s">
        <v>225</v>
      </c>
      <c r="E215" s="230" t="s">
        <v>1153</v>
      </c>
      <c r="F215" s="231" t="s">
        <v>1154</v>
      </c>
      <c r="G215" s="232" t="s">
        <v>699</v>
      </c>
      <c r="H215" s="233">
        <v>2.7000000000000002</v>
      </c>
      <c r="I215" s="234"/>
      <c r="J215" s="235">
        <f>ROUND(I215*H215,2)</f>
        <v>0</v>
      </c>
      <c r="K215" s="231" t="s">
        <v>229</v>
      </c>
      <c r="L215" s="46"/>
      <c r="M215" s="236" t="s">
        <v>1</v>
      </c>
      <c r="N215" s="237" t="s">
        <v>45</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316</v>
      </c>
      <c r="AT215" s="240" t="s">
        <v>225</v>
      </c>
      <c r="AU215" s="240" t="s">
        <v>19</v>
      </c>
      <c r="AY215" s="18" t="s">
        <v>221</v>
      </c>
      <c r="BE215" s="241">
        <f>IF(N215="základní",J215,0)</f>
        <v>0</v>
      </c>
      <c r="BF215" s="241">
        <f>IF(N215="snížená",J215,0)</f>
        <v>0</v>
      </c>
      <c r="BG215" s="241">
        <f>IF(N215="zákl. přenesená",J215,0)</f>
        <v>0</v>
      </c>
      <c r="BH215" s="241">
        <f>IF(N215="sníž. přenesená",J215,0)</f>
        <v>0</v>
      </c>
      <c r="BI215" s="241">
        <f>IF(N215="nulová",J215,0)</f>
        <v>0</v>
      </c>
      <c r="BJ215" s="18" t="s">
        <v>88</v>
      </c>
      <c r="BK215" s="241">
        <f>ROUND(I215*H215,2)</f>
        <v>0</v>
      </c>
      <c r="BL215" s="18" t="s">
        <v>316</v>
      </c>
      <c r="BM215" s="240" t="s">
        <v>1155</v>
      </c>
    </row>
    <row r="216" s="2" customFormat="1">
      <c r="A216" s="40"/>
      <c r="B216" s="41"/>
      <c r="C216" s="42"/>
      <c r="D216" s="242" t="s">
        <v>232</v>
      </c>
      <c r="E216" s="42"/>
      <c r="F216" s="243" t="s">
        <v>1156</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232</v>
      </c>
      <c r="AU216" s="18" t="s">
        <v>19</v>
      </c>
    </row>
    <row r="217" s="2" customFormat="1">
      <c r="A217" s="40"/>
      <c r="B217" s="41"/>
      <c r="C217" s="42"/>
      <c r="D217" s="247" t="s">
        <v>234</v>
      </c>
      <c r="E217" s="42"/>
      <c r="F217" s="248" t="s">
        <v>1157</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234</v>
      </c>
      <c r="AU217" s="18" t="s">
        <v>19</v>
      </c>
    </row>
    <row r="218" s="2" customFormat="1" ht="21.75" customHeight="1">
      <c r="A218" s="40"/>
      <c r="B218" s="41"/>
      <c r="C218" s="284" t="s">
        <v>376</v>
      </c>
      <c r="D218" s="284" t="s">
        <v>330</v>
      </c>
      <c r="E218" s="285" t="s">
        <v>1158</v>
      </c>
      <c r="F218" s="286" t="s">
        <v>1159</v>
      </c>
      <c r="G218" s="287" t="s">
        <v>699</v>
      </c>
      <c r="H218" s="288">
        <v>2.7000000000000002</v>
      </c>
      <c r="I218" s="289"/>
      <c r="J218" s="290">
        <f>ROUND(I218*H218,2)</f>
        <v>0</v>
      </c>
      <c r="K218" s="286" t="s">
        <v>229</v>
      </c>
      <c r="L218" s="291"/>
      <c r="M218" s="292" t="s">
        <v>1</v>
      </c>
      <c r="N218" s="293" t="s">
        <v>45</v>
      </c>
      <c r="O218" s="93"/>
      <c r="P218" s="238">
        <f>O218*H218</f>
        <v>0</v>
      </c>
      <c r="Q218" s="238">
        <v>0.0061000000000000004</v>
      </c>
      <c r="R218" s="238">
        <f>Q218*H218</f>
        <v>0.016470000000000002</v>
      </c>
      <c r="S218" s="238">
        <v>0</v>
      </c>
      <c r="T218" s="239">
        <f>S218*H218</f>
        <v>0</v>
      </c>
      <c r="U218" s="40"/>
      <c r="V218" s="40"/>
      <c r="W218" s="40"/>
      <c r="X218" s="40"/>
      <c r="Y218" s="40"/>
      <c r="Z218" s="40"/>
      <c r="AA218" s="40"/>
      <c r="AB218" s="40"/>
      <c r="AC218" s="40"/>
      <c r="AD218" s="40"/>
      <c r="AE218" s="40"/>
      <c r="AR218" s="240" t="s">
        <v>416</v>
      </c>
      <c r="AT218" s="240" t="s">
        <v>330</v>
      </c>
      <c r="AU218" s="240" t="s">
        <v>19</v>
      </c>
      <c r="AY218" s="18" t="s">
        <v>221</v>
      </c>
      <c r="BE218" s="241">
        <f>IF(N218="základní",J218,0)</f>
        <v>0</v>
      </c>
      <c r="BF218" s="241">
        <f>IF(N218="snížená",J218,0)</f>
        <v>0</v>
      </c>
      <c r="BG218" s="241">
        <f>IF(N218="zákl. přenesená",J218,0)</f>
        <v>0</v>
      </c>
      <c r="BH218" s="241">
        <f>IF(N218="sníž. přenesená",J218,0)</f>
        <v>0</v>
      </c>
      <c r="BI218" s="241">
        <f>IF(N218="nulová",J218,0)</f>
        <v>0</v>
      </c>
      <c r="BJ218" s="18" t="s">
        <v>88</v>
      </c>
      <c r="BK218" s="241">
        <f>ROUND(I218*H218,2)</f>
        <v>0</v>
      </c>
      <c r="BL218" s="18" t="s">
        <v>316</v>
      </c>
      <c r="BM218" s="240" t="s">
        <v>1160</v>
      </c>
    </row>
    <row r="219" s="2" customFormat="1" ht="16.5" customHeight="1">
      <c r="A219" s="40"/>
      <c r="B219" s="41"/>
      <c r="C219" s="229" t="s">
        <v>381</v>
      </c>
      <c r="D219" s="229" t="s">
        <v>225</v>
      </c>
      <c r="E219" s="230" t="s">
        <v>1161</v>
      </c>
      <c r="F219" s="231" t="s">
        <v>1162</v>
      </c>
      <c r="G219" s="232" t="s">
        <v>665</v>
      </c>
      <c r="H219" s="233">
        <v>1</v>
      </c>
      <c r="I219" s="234"/>
      <c r="J219" s="235">
        <f>ROUND(I219*H219,2)</f>
        <v>0</v>
      </c>
      <c r="K219" s="231" t="s">
        <v>229</v>
      </c>
      <c r="L219" s="46"/>
      <c r="M219" s="236" t="s">
        <v>1</v>
      </c>
      <c r="N219" s="237" t="s">
        <v>45</v>
      </c>
      <c r="O219" s="93"/>
      <c r="P219" s="238">
        <f>O219*H219</f>
        <v>0</v>
      </c>
      <c r="Q219" s="238">
        <v>2.6148799999999999</v>
      </c>
      <c r="R219" s="238">
        <f>Q219*H219</f>
        <v>2.6148799999999999</v>
      </c>
      <c r="S219" s="238">
        <v>0</v>
      </c>
      <c r="T219" s="239">
        <f>S219*H219</f>
        <v>0</v>
      </c>
      <c r="U219" s="40"/>
      <c r="V219" s="40"/>
      <c r="W219" s="40"/>
      <c r="X219" s="40"/>
      <c r="Y219" s="40"/>
      <c r="Z219" s="40"/>
      <c r="AA219" s="40"/>
      <c r="AB219" s="40"/>
      <c r="AC219" s="40"/>
      <c r="AD219" s="40"/>
      <c r="AE219" s="40"/>
      <c r="AR219" s="240" t="s">
        <v>224</v>
      </c>
      <c r="AT219" s="240" t="s">
        <v>225</v>
      </c>
      <c r="AU219" s="240" t="s">
        <v>19</v>
      </c>
      <c r="AY219" s="18" t="s">
        <v>221</v>
      </c>
      <c r="BE219" s="241">
        <f>IF(N219="základní",J219,0)</f>
        <v>0</v>
      </c>
      <c r="BF219" s="241">
        <f>IF(N219="snížená",J219,0)</f>
        <v>0</v>
      </c>
      <c r="BG219" s="241">
        <f>IF(N219="zákl. přenesená",J219,0)</f>
        <v>0</v>
      </c>
      <c r="BH219" s="241">
        <f>IF(N219="sníž. přenesená",J219,0)</f>
        <v>0</v>
      </c>
      <c r="BI219" s="241">
        <f>IF(N219="nulová",J219,0)</f>
        <v>0</v>
      </c>
      <c r="BJ219" s="18" t="s">
        <v>88</v>
      </c>
      <c r="BK219" s="241">
        <f>ROUND(I219*H219,2)</f>
        <v>0</v>
      </c>
      <c r="BL219" s="18" t="s">
        <v>224</v>
      </c>
      <c r="BM219" s="240" t="s">
        <v>1163</v>
      </c>
    </row>
    <row r="220" s="2" customFormat="1">
      <c r="A220" s="40"/>
      <c r="B220" s="41"/>
      <c r="C220" s="42"/>
      <c r="D220" s="242" t="s">
        <v>232</v>
      </c>
      <c r="E220" s="42"/>
      <c r="F220" s="243" t="s">
        <v>1164</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232</v>
      </c>
      <c r="AU220" s="18" t="s">
        <v>19</v>
      </c>
    </row>
    <row r="221" s="2" customFormat="1">
      <c r="A221" s="40"/>
      <c r="B221" s="41"/>
      <c r="C221" s="42"/>
      <c r="D221" s="247" t="s">
        <v>312</v>
      </c>
      <c r="E221" s="42"/>
      <c r="F221" s="248" t="s">
        <v>1165</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312</v>
      </c>
      <c r="AU221" s="18" t="s">
        <v>19</v>
      </c>
    </row>
    <row r="222" s="2" customFormat="1">
      <c r="A222" s="40"/>
      <c r="B222" s="41"/>
      <c r="C222" s="42"/>
      <c r="D222" s="247" t="s">
        <v>234</v>
      </c>
      <c r="E222" s="42"/>
      <c r="F222" s="248" t="s">
        <v>1166</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234</v>
      </c>
      <c r="AU222" s="18" t="s">
        <v>19</v>
      </c>
    </row>
    <row r="223" s="2" customFormat="1" ht="24.15" customHeight="1">
      <c r="A223" s="40"/>
      <c r="B223" s="41"/>
      <c r="C223" s="229" t="s">
        <v>387</v>
      </c>
      <c r="D223" s="229" t="s">
        <v>225</v>
      </c>
      <c r="E223" s="230" t="s">
        <v>758</v>
      </c>
      <c r="F223" s="231" t="s">
        <v>1167</v>
      </c>
      <c r="G223" s="232" t="s">
        <v>665</v>
      </c>
      <c r="H223" s="233">
        <v>2</v>
      </c>
      <c r="I223" s="234"/>
      <c r="J223" s="235">
        <f>ROUND(I223*H223,2)</f>
        <v>0</v>
      </c>
      <c r="K223" s="231" t="s">
        <v>1</v>
      </c>
      <c r="L223" s="46"/>
      <c r="M223" s="236" t="s">
        <v>1</v>
      </c>
      <c r="N223" s="237" t="s">
        <v>45</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224</v>
      </c>
      <c r="AT223" s="240" t="s">
        <v>225</v>
      </c>
      <c r="AU223" s="240" t="s">
        <v>19</v>
      </c>
      <c r="AY223" s="18" t="s">
        <v>221</v>
      </c>
      <c r="BE223" s="241">
        <f>IF(N223="základní",J223,0)</f>
        <v>0</v>
      </c>
      <c r="BF223" s="241">
        <f>IF(N223="snížená",J223,0)</f>
        <v>0</v>
      </c>
      <c r="BG223" s="241">
        <f>IF(N223="zákl. přenesená",J223,0)</f>
        <v>0</v>
      </c>
      <c r="BH223" s="241">
        <f>IF(N223="sníž. přenesená",J223,0)</f>
        <v>0</v>
      </c>
      <c r="BI223" s="241">
        <f>IF(N223="nulová",J223,0)</f>
        <v>0</v>
      </c>
      <c r="BJ223" s="18" t="s">
        <v>88</v>
      </c>
      <c r="BK223" s="241">
        <f>ROUND(I223*H223,2)</f>
        <v>0</v>
      </c>
      <c r="BL223" s="18" t="s">
        <v>224</v>
      </c>
      <c r="BM223" s="240" t="s">
        <v>1168</v>
      </c>
    </row>
    <row r="224" s="2" customFormat="1">
      <c r="A224" s="40"/>
      <c r="B224" s="41"/>
      <c r="C224" s="42"/>
      <c r="D224" s="247" t="s">
        <v>234</v>
      </c>
      <c r="E224" s="42"/>
      <c r="F224" s="248" t="s">
        <v>1169</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234</v>
      </c>
      <c r="AU224" s="18" t="s">
        <v>19</v>
      </c>
    </row>
    <row r="225" s="2" customFormat="1" ht="44.25" customHeight="1">
      <c r="A225" s="40"/>
      <c r="B225" s="41"/>
      <c r="C225" s="229" t="s">
        <v>393</v>
      </c>
      <c r="D225" s="229" t="s">
        <v>225</v>
      </c>
      <c r="E225" s="230" t="s">
        <v>737</v>
      </c>
      <c r="F225" s="231" t="s">
        <v>1170</v>
      </c>
      <c r="G225" s="232" t="s">
        <v>665</v>
      </c>
      <c r="H225" s="233">
        <v>2</v>
      </c>
      <c r="I225" s="234"/>
      <c r="J225" s="235">
        <f>ROUND(I225*H225,2)</f>
        <v>0</v>
      </c>
      <c r="K225" s="231" t="s">
        <v>229</v>
      </c>
      <c r="L225" s="46"/>
      <c r="M225" s="236" t="s">
        <v>1</v>
      </c>
      <c r="N225" s="237" t="s">
        <v>45</v>
      </c>
      <c r="O225" s="93"/>
      <c r="P225" s="238">
        <f>O225*H225</f>
        <v>0</v>
      </c>
      <c r="Q225" s="238">
        <v>8.0000000000000007E-05</v>
      </c>
      <c r="R225" s="238">
        <f>Q225*H225</f>
        <v>0.00016000000000000001</v>
      </c>
      <c r="S225" s="238">
        <v>0</v>
      </c>
      <c r="T225" s="239">
        <f>S225*H225</f>
        <v>0</v>
      </c>
      <c r="U225" s="40"/>
      <c r="V225" s="40"/>
      <c r="W225" s="40"/>
      <c r="X225" s="40"/>
      <c r="Y225" s="40"/>
      <c r="Z225" s="40"/>
      <c r="AA225" s="40"/>
      <c r="AB225" s="40"/>
      <c r="AC225" s="40"/>
      <c r="AD225" s="40"/>
      <c r="AE225" s="40"/>
      <c r="AR225" s="240" t="s">
        <v>224</v>
      </c>
      <c r="AT225" s="240" t="s">
        <v>225</v>
      </c>
      <c r="AU225" s="240" t="s">
        <v>19</v>
      </c>
      <c r="AY225" s="18" t="s">
        <v>221</v>
      </c>
      <c r="BE225" s="241">
        <f>IF(N225="základní",J225,0)</f>
        <v>0</v>
      </c>
      <c r="BF225" s="241">
        <f>IF(N225="snížená",J225,0)</f>
        <v>0</v>
      </c>
      <c r="BG225" s="241">
        <f>IF(N225="zákl. přenesená",J225,0)</f>
        <v>0</v>
      </c>
      <c r="BH225" s="241">
        <f>IF(N225="sníž. přenesená",J225,0)</f>
        <v>0</v>
      </c>
      <c r="BI225" s="241">
        <f>IF(N225="nulová",J225,0)</f>
        <v>0</v>
      </c>
      <c r="BJ225" s="18" t="s">
        <v>88</v>
      </c>
      <c r="BK225" s="241">
        <f>ROUND(I225*H225,2)</f>
        <v>0</v>
      </c>
      <c r="BL225" s="18" t="s">
        <v>224</v>
      </c>
      <c r="BM225" s="240" t="s">
        <v>1171</v>
      </c>
    </row>
    <row r="226" s="2" customFormat="1">
      <c r="A226" s="40"/>
      <c r="B226" s="41"/>
      <c r="C226" s="42"/>
      <c r="D226" s="242" t="s">
        <v>232</v>
      </c>
      <c r="E226" s="42"/>
      <c r="F226" s="243" t="s">
        <v>740</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232</v>
      </c>
      <c r="AU226" s="18" t="s">
        <v>19</v>
      </c>
    </row>
    <row r="227" s="2" customFormat="1">
      <c r="A227" s="40"/>
      <c r="B227" s="41"/>
      <c r="C227" s="42"/>
      <c r="D227" s="247" t="s">
        <v>312</v>
      </c>
      <c r="E227" s="42"/>
      <c r="F227" s="248" t="s">
        <v>741</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312</v>
      </c>
      <c r="AU227" s="18" t="s">
        <v>19</v>
      </c>
    </row>
    <row r="228" s="2" customFormat="1">
      <c r="A228" s="40"/>
      <c r="B228" s="41"/>
      <c r="C228" s="42"/>
      <c r="D228" s="247" t="s">
        <v>234</v>
      </c>
      <c r="E228" s="42"/>
      <c r="F228" s="248" t="s">
        <v>1172</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234</v>
      </c>
      <c r="AU228" s="18" t="s">
        <v>19</v>
      </c>
    </row>
    <row r="229" s="2" customFormat="1" ht="44.25" customHeight="1">
      <c r="A229" s="40"/>
      <c r="B229" s="41"/>
      <c r="C229" s="229" t="s">
        <v>398</v>
      </c>
      <c r="D229" s="229" t="s">
        <v>225</v>
      </c>
      <c r="E229" s="230" t="s">
        <v>1173</v>
      </c>
      <c r="F229" s="231" t="s">
        <v>1174</v>
      </c>
      <c r="G229" s="232" t="s">
        <v>651</v>
      </c>
      <c r="H229" s="233">
        <v>0.10299999999999999</v>
      </c>
      <c r="I229" s="234"/>
      <c r="J229" s="235">
        <f>ROUND(I229*H229,2)</f>
        <v>0</v>
      </c>
      <c r="K229" s="231" t="s">
        <v>229</v>
      </c>
      <c r="L229" s="46"/>
      <c r="M229" s="236" t="s">
        <v>1</v>
      </c>
      <c r="N229" s="237" t="s">
        <v>45</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316</v>
      </c>
      <c r="AT229" s="240" t="s">
        <v>225</v>
      </c>
      <c r="AU229" s="240" t="s">
        <v>19</v>
      </c>
      <c r="AY229" s="18" t="s">
        <v>221</v>
      </c>
      <c r="BE229" s="241">
        <f>IF(N229="základní",J229,0)</f>
        <v>0</v>
      </c>
      <c r="BF229" s="241">
        <f>IF(N229="snížená",J229,0)</f>
        <v>0</v>
      </c>
      <c r="BG229" s="241">
        <f>IF(N229="zákl. přenesená",J229,0)</f>
        <v>0</v>
      </c>
      <c r="BH229" s="241">
        <f>IF(N229="sníž. přenesená",J229,0)</f>
        <v>0</v>
      </c>
      <c r="BI229" s="241">
        <f>IF(N229="nulová",J229,0)</f>
        <v>0</v>
      </c>
      <c r="BJ229" s="18" t="s">
        <v>88</v>
      </c>
      <c r="BK229" s="241">
        <f>ROUND(I229*H229,2)</f>
        <v>0</v>
      </c>
      <c r="BL229" s="18" t="s">
        <v>316</v>
      </c>
      <c r="BM229" s="240" t="s">
        <v>1175</v>
      </c>
    </row>
    <row r="230" s="2" customFormat="1">
      <c r="A230" s="40"/>
      <c r="B230" s="41"/>
      <c r="C230" s="42"/>
      <c r="D230" s="242" t="s">
        <v>232</v>
      </c>
      <c r="E230" s="42"/>
      <c r="F230" s="243" t="s">
        <v>1176</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232</v>
      </c>
      <c r="AU230" s="18" t="s">
        <v>19</v>
      </c>
    </row>
    <row r="231" s="2" customFormat="1">
      <c r="A231" s="40"/>
      <c r="B231" s="41"/>
      <c r="C231" s="42"/>
      <c r="D231" s="247" t="s">
        <v>312</v>
      </c>
      <c r="E231" s="42"/>
      <c r="F231" s="248" t="s">
        <v>1177</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312</v>
      </c>
      <c r="AU231" s="18" t="s">
        <v>19</v>
      </c>
    </row>
    <row r="232" s="12" customFormat="1" ht="22.8" customHeight="1">
      <c r="A232" s="12"/>
      <c r="B232" s="213"/>
      <c r="C232" s="214"/>
      <c r="D232" s="215" t="s">
        <v>79</v>
      </c>
      <c r="E232" s="227" t="s">
        <v>1178</v>
      </c>
      <c r="F232" s="227" t="s">
        <v>1179</v>
      </c>
      <c r="G232" s="214"/>
      <c r="H232" s="214"/>
      <c r="I232" s="217"/>
      <c r="J232" s="228">
        <f>BK232</f>
        <v>0</v>
      </c>
      <c r="K232" s="214"/>
      <c r="L232" s="219"/>
      <c r="M232" s="220"/>
      <c r="N232" s="221"/>
      <c r="O232" s="221"/>
      <c r="P232" s="222">
        <f>SUM(P233:P234)</f>
        <v>0</v>
      </c>
      <c r="Q232" s="221"/>
      <c r="R232" s="222">
        <f>SUM(R233:R234)</f>
        <v>0.0080999999999999996</v>
      </c>
      <c r="S232" s="221"/>
      <c r="T232" s="223">
        <f>SUM(T233:T234)</f>
        <v>0</v>
      </c>
      <c r="U232" s="12"/>
      <c r="V232" s="12"/>
      <c r="W232" s="12"/>
      <c r="X232" s="12"/>
      <c r="Y232" s="12"/>
      <c r="Z232" s="12"/>
      <c r="AA232" s="12"/>
      <c r="AB232" s="12"/>
      <c r="AC232" s="12"/>
      <c r="AD232" s="12"/>
      <c r="AE232" s="12"/>
      <c r="AR232" s="224" t="s">
        <v>19</v>
      </c>
      <c r="AT232" s="225" t="s">
        <v>79</v>
      </c>
      <c r="AU232" s="225" t="s">
        <v>88</v>
      </c>
      <c r="AY232" s="224" t="s">
        <v>221</v>
      </c>
      <c r="BK232" s="226">
        <f>SUM(BK233:BK234)</f>
        <v>0</v>
      </c>
    </row>
    <row r="233" s="2" customFormat="1" ht="16.5" customHeight="1">
      <c r="A233" s="40"/>
      <c r="B233" s="41"/>
      <c r="C233" s="229" t="s">
        <v>404</v>
      </c>
      <c r="D233" s="229" t="s">
        <v>225</v>
      </c>
      <c r="E233" s="230" t="s">
        <v>1180</v>
      </c>
      <c r="F233" s="231" t="s">
        <v>1181</v>
      </c>
      <c r="G233" s="232" t="s">
        <v>507</v>
      </c>
      <c r="H233" s="233">
        <v>81</v>
      </c>
      <c r="I233" s="234"/>
      <c r="J233" s="235">
        <f>ROUND(I233*H233,2)</f>
        <v>0</v>
      </c>
      <c r="K233" s="231" t="s">
        <v>1</v>
      </c>
      <c r="L233" s="46"/>
      <c r="M233" s="236" t="s">
        <v>1</v>
      </c>
      <c r="N233" s="237" t="s">
        <v>45</v>
      </c>
      <c r="O233" s="93"/>
      <c r="P233" s="238">
        <f>O233*H233</f>
        <v>0</v>
      </c>
      <c r="Q233" s="238">
        <v>0.00010000000000000001</v>
      </c>
      <c r="R233" s="238">
        <f>Q233*H233</f>
        <v>0.0080999999999999996</v>
      </c>
      <c r="S233" s="238">
        <v>0</v>
      </c>
      <c r="T233" s="239">
        <f>S233*H233</f>
        <v>0</v>
      </c>
      <c r="U233" s="40"/>
      <c r="V233" s="40"/>
      <c r="W233" s="40"/>
      <c r="X233" s="40"/>
      <c r="Y233" s="40"/>
      <c r="Z233" s="40"/>
      <c r="AA233" s="40"/>
      <c r="AB233" s="40"/>
      <c r="AC233" s="40"/>
      <c r="AD233" s="40"/>
      <c r="AE233" s="40"/>
      <c r="AR233" s="240" t="s">
        <v>316</v>
      </c>
      <c r="AT233" s="240" t="s">
        <v>225</v>
      </c>
      <c r="AU233" s="240" t="s">
        <v>19</v>
      </c>
      <c r="AY233" s="18" t="s">
        <v>221</v>
      </c>
      <c r="BE233" s="241">
        <f>IF(N233="základní",J233,0)</f>
        <v>0</v>
      </c>
      <c r="BF233" s="241">
        <f>IF(N233="snížená",J233,0)</f>
        <v>0</v>
      </c>
      <c r="BG233" s="241">
        <f>IF(N233="zákl. přenesená",J233,0)</f>
        <v>0</v>
      </c>
      <c r="BH233" s="241">
        <f>IF(N233="sníž. přenesená",J233,0)</f>
        <v>0</v>
      </c>
      <c r="BI233" s="241">
        <f>IF(N233="nulová",J233,0)</f>
        <v>0</v>
      </c>
      <c r="BJ233" s="18" t="s">
        <v>88</v>
      </c>
      <c r="BK233" s="241">
        <f>ROUND(I233*H233,2)</f>
        <v>0</v>
      </c>
      <c r="BL233" s="18" t="s">
        <v>316</v>
      </c>
      <c r="BM233" s="240" t="s">
        <v>1182</v>
      </c>
    </row>
    <row r="234" s="2" customFormat="1">
      <c r="A234" s="40"/>
      <c r="B234" s="41"/>
      <c r="C234" s="42"/>
      <c r="D234" s="247" t="s">
        <v>234</v>
      </c>
      <c r="E234" s="42"/>
      <c r="F234" s="248" t="s">
        <v>1183</v>
      </c>
      <c r="G234" s="42"/>
      <c r="H234" s="42"/>
      <c r="I234" s="244"/>
      <c r="J234" s="42"/>
      <c r="K234" s="42"/>
      <c r="L234" s="46"/>
      <c r="M234" s="294"/>
      <c r="N234" s="295"/>
      <c r="O234" s="296"/>
      <c r="P234" s="296"/>
      <c r="Q234" s="296"/>
      <c r="R234" s="296"/>
      <c r="S234" s="296"/>
      <c r="T234" s="297"/>
      <c r="U234" s="40"/>
      <c r="V234" s="40"/>
      <c r="W234" s="40"/>
      <c r="X234" s="40"/>
      <c r="Y234" s="40"/>
      <c r="Z234" s="40"/>
      <c r="AA234" s="40"/>
      <c r="AB234" s="40"/>
      <c r="AC234" s="40"/>
      <c r="AD234" s="40"/>
      <c r="AE234" s="40"/>
      <c r="AT234" s="18" t="s">
        <v>234</v>
      </c>
      <c r="AU234" s="18" t="s">
        <v>19</v>
      </c>
    </row>
    <row r="235" s="2" customFormat="1" ht="6.96" customHeight="1">
      <c r="A235" s="40"/>
      <c r="B235" s="68"/>
      <c r="C235" s="69"/>
      <c r="D235" s="69"/>
      <c r="E235" s="69"/>
      <c r="F235" s="69"/>
      <c r="G235" s="69"/>
      <c r="H235" s="69"/>
      <c r="I235" s="69"/>
      <c r="J235" s="69"/>
      <c r="K235" s="69"/>
      <c r="L235" s="46"/>
      <c r="M235" s="40"/>
      <c r="O235" s="40"/>
      <c r="P235" s="40"/>
      <c r="Q235" s="40"/>
      <c r="R235" s="40"/>
      <c r="S235" s="40"/>
      <c r="T235" s="40"/>
      <c r="U235" s="40"/>
      <c r="V235" s="40"/>
      <c r="W235" s="40"/>
      <c r="X235" s="40"/>
      <c r="Y235" s="40"/>
      <c r="Z235" s="40"/>
      <c r="AA235" s="40"/>
      <c r="AB235" s="40"/>
      <c r="AC235" s="40"/>
      <c r="AD235" s="40"/>
      <c r="AE235" s="40"/>
    </row>
  </sheetData>
  <sheetProtection sheet="1" autoFilter="0" formatColumns="0" formatRows="0" objects="1" scenarios="1" spinCount="100000" saltValue="gO9VwMs7rjKqnixG1anHpg/yVt7hycirA7v42A2pVZwo8SwpgsL4Li1NTnWHhdaC2zf7XtA62s5BeM1oZTdCoA==" hashValue="l/L5dZ6wcYn4cE0sCtmFZ+bs7iHcracr4kTxedYmeMX4k/q+qwfJDZ4HHBTDeqy+HwP6PpWlZDB957nV7AyHVA==" algorithmName="SHA-512" password="CC35"/>
  <autoFilter ref="C130:K234"/>
  <mergeCells count="12">
    <mergeCell ref="E7:H7"/>
    <mergeCell ref="E9:H9"/>
    <mergeCell ref="E11:H11"/>
    <mergeCell ref="E20:H20"/>
    <mergeCell ref="E29:H29"/>
    <mergeCell ref="E85:H85"/>
    <mergeCell ref="E87:H87"/>
    <mergeCell ref="E89:H89"/>
    <mergeCell ref="E119:H119"/>
    <mergeCell ref="E121:H121"/>
    <mergeCell ref="E123:H123"/>
    <mergeCell ref="L2:V2"/>
  </mergeCells>
  <hyperlinks>
    <hyperlink ref="F135" r:id="rId1" display="https://podminky.urs.cz/item/CS_URS_2021_01/271532212"/>
    <hyperlink ref="F140" r:id="rId2" display="https://podminky.urs.cz/item/CS_URS_2021_01/321321116.1"/>
    <hyperlink ref="F144" r:id="rId3" display="https://podminky.urs.cz/item/CS_URS_2021_01/321351010"/>
    <hyperlink ref="F148" r:id="rId4" display="https://podminky.urs.cz/item/CS_URS_2021_01/321352010"/>
    <hyperlink ref="F152" r:id="rId5" display="https://podminky.urs.cz/item/CS_URS_2021_01/321366111"/>
    <hyperlink ref="F157" r:id="rId6" display="https://podminky.urs.cz/item/CS_URS_2021_01/451312111"/>
    <hyperlink ref="F161" r:id="rId7" display="https://podminky.urs.cz/item/CS_URS_2021_01/452111141"/>
    <hyperlink ref="F165" r:id="rId8" display="https://podminky.urs.cz/item/CS_URS_2021_01/464511122"/>
    <hyperlink ref="F169" r:id="rId9" display="https://podminky.urs.cz/item/CS_URS_2021_01/451314111"/>
    <hyperlink ref="F172" r:id="rId10" display="https://podminky.urs.cz/item/CS_URS_2021_01/465513227"/>
    <hyperlink ref="F176" r:id="rId11" display="https://podminky.urs.cz/item/CS_URS_2021_01/465513327"/>
    <hyperlink ref="F181" r:id="rId12" display="https://podminky.urs.cz/item/CS_URS_2021_01/564782111"/>
    <hyperlink ref="F185" r:id="rId13" display="https://podminky.urs.cz/item/CS_URS_2021_01/822472111"/>
    <hyperlink ref="F189" r:id="rId14" display="https://podminky.urs.cz/item/CS_URS_2021_01/891472322"/>
    <hyperlink ref="F194" r:id="rId15" display="https://podminky.urs.cz/item/CS_URS_2021_01/899623141"/>
    <hyperlink ref="F199" r:id="rId16" display="https://podminky.urs.cz/item/CS_URS_2021_01/919726202"/>
    <hyperlink ref="F204" r:id="rId17" display="https://podminky.urs.cz/item/CS_URS_2021_01/998332011"/>
    <hyperlink ref="F207" r:id="rId18" display="https://podminky.urs.cz/item/CS_URS_2021_01/998332092"/>
    <hyperlink ref="F211" r:id="rId19" display="https://podminky.urs.cz/item/CS_URS_2021_01/767510111R1"/>
    <hyperlink ref="F216" r:id="rId20" display="https://podminky.urs.cz/item/CS_URS_2021_01/767835003"/>
    <hyperlink ref="F220" r:id="rId21" display="https://podminky.urs.cz/item/CS_URS_2021_01/895931111"/>
    <hyperlink ref="F226" r:id="rId22" display="https://podminky.urs.cz/item/CS_URS_2021_01/953961215"/>
    <hyperlink ref="F230" r:id="rId23" display="https://podminky.urs.cz/item/CS_URS_2021_01/998767101"/>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485</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1184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488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489</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490</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491</v>
      </c>
      <c r="F26" s="40"/>
      <c r="G26" s="40"/>
      <c r="H26" s="40"/>
      <c r="I26" s="153" t="s">
        <v>31</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ROUND((SUM(BE127:BE224)),  2)</f>
        <v>0</v>
      </c>
      <c r="G35" s="40"/>
      <c r="H35" s="40"/>
      <c r="I35" s="167">
        <v>0.20000000000000001</v>
      </c>
      <c r="J35" s="166">
        <f>ROUND(((SUM(BE127:BE224))*I35),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ROUND((SUM(BF127:BF224)),  2)</f>
        <v>0</v>
      </c>
      <c r="G36" s="40"/>
      <c r="H36" s="40"/>
      <c r="I36" s="167">
        <v>0.20000000000000001</v>
      </c>
      <c r="J36" s="166">
        <f>ROUND(((SUM(BF127:BF224))*I36),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ROUND((SUM(BG127:BG224)),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ROUND((SUM(BH127:BH224)),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ROUND((SUM(BI127:BI224)),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485</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SO-01.05 - Odpadní koryto</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Bohumín-Pudlov</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 xml:space="preserve">HYCOPROJEKT, a.s. </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Ing.R.Krčmárik</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J127</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J128</f>
        <v>0</v>
      </c>
      <c r="K99" s="192"/>
      <c r="L99" s="196"/>
      <c r="S99" s="9"/>
      <c r="T99" s="9"/>
      <c r="U99" s="9"/>
      <c r="V99" s="9"/>
      <c r="W99" s="9"/>
      <c r="X99" s="9"/>
      <c r="Y99" s="9"/>
      <c r="Z99" s="9"/>
      <c r="AA99" s="9"/>
      <c r="AB99" s="9"/>
      <c r="AC99" s="9"/>
      <c r="AD99" s="9"/>
      <c r="AE99" s="9"/>
    </row>
    <row r="100" s="10" customFormat="1" ht="19.92" customHeight="1">
      <c r="A100" s="10"/>
      <c r="B100" s="197"/>
      <c r="C100" s="135"/>
      <c r="D100" s="198" t="s">
        <v>493</v>
      </c>
      <c r="E100" s="199"/>
      <c r="F100" s="199"/>
      <c r="G100" s="199"/>
      <c r="H100" s="199"/>
      <c r="I100" s="199"/>
      <c r="J100" s="200">
        <f>J129</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494</v>
      </c>
      <c r="E101" s="199"/>
      <c r="F101" s="199"/>
      <c r="G101" s="199"/>
      <c r="H101" s="199"/>
      <c r="I101" s="199"/>
      <c r="J101" s="200">
        <f>J179</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495</v>
      </c>
      <c r="E102" s="199"/>
      <c r="F102" s="199"/>
      <c r="G102" s="199"/>
      <c r="H102" s="199"/>
      <c r="I102" s="199"/>
      <c r="J102" s="200">
        <f>J184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496</v>
      </c>
      <c r="E103" s="199"/>
      <c r="F103" s="199"/>
      <c r="G103" s="199"/>
      <c r="H103" s="199"/>
      <c r="I103" s="199"/>
      <c r="J103" s="200">
        <f>J201</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497</v>
      </c>
      <c r="E104" s="199"/>
      <c r="F104" s="199"/>
      <c r="G104" s="199"/>
      <c r="H104" s="199"/>
      <c r="I104" s="199"/>
      <c r="J104" s="200">
        <f>J214</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499</v>
      </c>
      <c r="E105" s="199"/>
      <c r="F105" s="199"/>
      <c r="G105" s="199"/>
      <c r="H105" s="199"/>
      <c r="I105" s="199"/>
      <c r="J105" s="200">
        <f>J219</f>
        <v>0</v>
      </c>
      <c r="K105" s="135"/>
      <c r="L105" s="201"/>
      <c r="S105" s="10"/>
      <c r="T105" s="10"/>
      <c r="U105" s="10"/>
      <c r="V105" s="10"/>
      <c r="W105" s="10"/>
      <c r="X105" s="10"/>
      <c r="Y105" s="10"/>
      <c r="Z105" s="10"/>
      <c r="AA105" s="10"/>
      <c r="AB105" s="10"/>
      <c r="AC105" s="10"/>
      <c r="AD105" s="10"/>
      <c r="AE105" s="10"/>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205</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26.25" customHeight="1">
      <c r="A115" s="40"/>
      <c r="B115" s="41"/>
      <c r="C115" s="42"/>
      <c r="D115" s="42"/>
      <c r="E115" s="186" t="str">
        <f>E7</f>
        <v>Ochranná hráz na Odře a Orlovské Stružce, Bohumín-Pudlov, stavba č. 5047_2021_soutez</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189</v>
      </c>
      <c r="D116" s="23"/>
      <c r="E116" s="23"/>
      <c r="F116" s="23"/>
      <c r="G116" s="23"/>
      <c r="H116" s="23"/>
      <c r="I116" s="23"/>
      <c r="J116" s="23"/>
      <c r="K116" s="23"/>
      <c r="L116" s="21"/>
    </row>
    <row r="117" s="2" customFormat="1" ht="16.5" customHeight="1">
      <c r="A117" s="40"/>
      <c r="B117" s="41"/>
      <c r="C117" s="42"/>
      <c r="D117" s="42"/>
      <c r="E117" s="186" t="s">
        <v>485</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486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SO-01.05 - Odpadní koryto</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20</v>
      </c>
      <c r="D121" s="42"/>
      <c r="E121" s="42"/>
      <c r="F121" s="28" t="str">
        <f>F14</f>
        <v>Bohumín-Pudlov</v>
      </c>
      <c r="G121" s="42"/>
      <c r="H121" s="42"/>
      <c r="I121" s="33" t="s">
        <v>22</v>
      </c>
      <c r="J121" s="81" t="str">
        <f>IF(J14="","",J14)</f>
        <v>30. 11. 2020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28</v>
      </c>
      <c r="D123" s="42"/>
      <c r="E123" s="42"/>
      <c r="F123" s="28" t="str">
        <f>E17</f>
        <v>Povodí Odry s.p.</v>
      </c>
      <c r="G123" s="42"/>
      <c r="H123" s="42"/>
      <c r="I123" s="33" t="s">
        <v>34</v>
      </c>
      <c r="J123" s="38" t="str">
        <f>E23</f>
        <v xml:space="preserve">HYCOPROJEKT, a.s. </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32</v>
      </c>
      <c r="D124" s="42"/>
      <c r="E124" s="42"/>
      <c r="F124" s="28" t="str">
        <f>IF(E20="","",E20)</f>
        <v>Vyplň údaj</v>
      </c>
      <c r="G124" s="42"/>
      <c r="H124" s="42"/>
      <c r="I124" s="33" t="s">
        <v>37</v>
      </c>
      <c r="J124" s="38" t="str">
        <f>E26</f>
        <v>Ing.R.Krčmárik</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206</v>
      </c>
      <c r="D126" s="205" t="s">
        <v>65</v>
      </c>
      <c r="E126" s="205" t="s">
        <v>61</v>
      </c>
      <c r="F126" s="205" t="s">
        <v>62</v>
      </c>
      <c r="G126" s="205" t="s">
        <v>207</v>
      </c>
      <c r="H126" s="205" t="s">
        <v>208</v>
      </c>
      <c r="I126" s="205" t="s">
        <v>209</v>
      </c>
      <c r="J126" s="205" t="s">
        <v>193</v>
      </c>
      <c r="K126" s="206" t="s">
        <v>210</v>
      </c>
      <c r="L126" s="207"/>
      <c r="M126" s="102" t="s">
        <v>1</v>
      </c>
      <c r="N126" s="103" t="s">
        <v>44</v>
      </c>
      <c r="O126" s="103" t="s">
        <v>211</v>
      </c>
      <c r="P126" s="103" t="s">
        <v>212</v>
      </c>
      <c r="Q126" s="103" t="s">
        <v>213</v>
      </c>
      <c r="R126" s="103" t="s">
        <v>214</v>
      </c>
      <c r="S126" s="103" t="s">
        <v>215</v>
      </c>
      <c r="T126" s="104" t="s">
        <v>216</v>
      </c>
      <c r="U126" s="202"/>
      <c r="V126" s="202"/>
      <c r="W126" s="202"/>
      <c r="X126" s="202"/>
      <c r="Y126" s="202"/>
      <c r="Z126" s="202"/>
      <c r="AA126" s="202"/>
      <c r="AB126" s="202"/>
      <c r="AC126" s="202"/>
      <c r="AD126" s="202"/>
      <c r="AE126" s="202"/>
    </row>
    <row r="127" s="2" customFormat="1" ht="22.8" customHeight="1">
      <c r="A127" s="40"/>
      <c r="B127" s="41"/>
      <c r="C127" s="109" t="s">
        <v>217</v>
      </c>
      <c r="D127" s="42"/>
      <c r="E127" s="42"/>
      <c r="F127" s="42"/>
      <c r="G127" s="42"/>
      <c r="H127" s="42"/>
      <c r="I127" s="42"/>
      <c r="J127" s="208">
        <f>BK127</f>
        <v>0</v>
      </c>
      <c r="K127" s="42"/>
      <c r="L127" s="46"/>
      <c r="M127" s="105"/>
      <c r="N127" s="209"/>
      <c r="O127" s="106"/>
      <c r="P127" s="210">
        <f>P128</f>
        <v>0</v>
      </c>
      <c r="Q127" s="106"/>
      <c r="R127" s="210">
        <f>R128</f>
        <v>140.61547999999999</v>
      </c>
      <c r="S127" s="106"/>
      <c r="T127" s="211">
        <f>T128</f>
        <v>0</v>
      </c>
      <c r="U127" s="40"/>
      <c r="V127" s="40"/>
      <c r="W127" s="40"/>
      <c r="X127" s="40"/>
      <c r="Y127" s="40"/>
      <c r="Z127" s="40"/>
      <c r="AA127" s="40"/>
      <c r="AB127" s="40"/>
      <c r="AC127" s="40"/>
      <c r="AD127" s="40"/>
      <c r="AE127" s="40"/>
      <c r="AT127" s="18" t="s">
        <v>79</v>
      </c>
      <c r="AU127" s="18" t="s">
        <v>195</v>
      </c>
      <c r="BK127" s="212">
        <f>BK128</f>
        <v>0</v>
      </c>
    </row>
    <row r="128" s="12" customFormat="1" ht="25.92" customHeight="1">
      <c r="A128" s="12"/>
      <c r="B128" s="213"/>
      <c r="C128" s="214"/>
      <c r="D128" s="215" t="s">
        <v>79</v>
      </c>
      <c r="E128" s="216" t="s">
        <v>502</v>
      </c>
      <c r="F128" s="216" t="s">
        <v>503</v>
      </c>
      <c r="G128" s="214"/>
      <c r="H128" s="214"/>
      <c r="I128" s="217"/>
      <c r="J128" s="218">
        <f>BK128</f>
        <v>0</v>
      </c>
      <c r="K128" s="214"/>
      <c r="L128" s="219"/>
      <c r="M128" s="220"/>
      <c r="N128" s="221"/>
      <c r="O128" s="221"/>
      <c r="P128" s="222">
        <f>P129+P179+P184+P201+P214+P219</f>
        <v>0</v>
      </c>
      <c r="Q128" s="221"/>
      <c r="R128" s="222">
        <f>R129+R179+R184+R201+R214+R219</f>
        <v>140.61547999999999</v>
      </c>
      <c r="S128" s="221"/>
      <c r="T128" s="223">
        <f>T129+T179+T184+T201+T214+T219</f>
        <v>0</v>
      </c>
      <c r="U128" s="12"/>
      <c r="V128" s="12"/>
      <c r="W128" s="12"/>
      <c r="X128" s="12"/>
      <c r="Y128" s="12"/>
      <c r="Z128" s="12"/>
      <c r="AA128" s="12"/>
      <c r="AB128" s="12"/>
      <c r="AC128" s="12"/>
      <c r="AD128" s="12"/>
      <c r="AE128" s="12"/>
      <c r="AR128" s="224" t="s">
        <v>88</v>
      </c>
      <c r="AT128" s="225" t="s">
        <v>79</v>
      </c>
      <c r="AU128" s="225" t="s">
        <v>80</v>
      </c>
      <c r="AY128" s="224" t="s">
        <v>221</v>
      </c>
      <c r="BK128" s="226">
        <f>BK129+BK179+BK184+BK201+BK214+BK219</f>
        <v>0</v>
      </c>
    </row>
    <row r="129" s="12" customFormat="1" ht="22.8" customHeight="1">
      <c r="A129" s="12"/>
      <c r="B129" s="213"/>
      <c r="C129" s="214"/>
      <c r="D129" s="215" t="s">
        <v>79</v>
      </c>
      <c r="E129" s="227" t="s">
        <v>88</v>
      </c>
      <c r="F129" s="227" t="s">
        <v>504</v>
      </c>
      <c r="G129" s="214"/>
      <c r="H129" s="214"/>
      <c r="I129" s="217"/>
      <c r="J129" s="228">
        <f>BK129</f>
        <v>0</v>
      </c>
      <c r="K129" s="214"/>
      <c r="L129" s="219"/>
      <c r="M129" s="220"/>
      <c r="N129" s="221"/>
      <c r="O129" s="221"/>
      <c r="P129" s="222">
        <f>SUM(P130:P178)</f>
        <v>0</v>
      </c>
      <c r="Q129" s="221"/>
      <c r="R129" s="222">
        <f>SUM(R130:R178)</f>
        <v>0.0060000000000000001</v>
      </c>
      <c r="S129" s="221"/>
      <c r="T129" s="223">
        <f>SUM(T130:T178)</f>
        <v>0</v>
      </c>
      <c r="U129" s="12"/>
      <c r="V129" s="12"/>
      <c r="W129" s="12"/>
      <c r="X129" s="12"/>
      <c r="Y129" s="12"/>
      <c r="Z129" s="12"/>
      <c r="AA129" s="12"/>
      <c r="AB129" s="12"/>
      <c r="AC129" s="12"/>
      <c r="AD129" s="12"/>
      <c r="AE129" s="12"/>
      <c r="AR129" s="224" t="s">
        <v>88</v>
      </c>
      <c r="AT129" s="225" t="s">
        <v>79</v>
      </c>
      <c r="AU129" s="225" t="s">
        <v>88</v>
      </c>
      <c r="AY129" s="224" t="s">
        <v>221</v>
      </c>
      <c r="BK129" s="226">
        <f>SUM(BK130:BK178)</f>
        <v>0</v>
      </c>
    </row>
    <row r="130" s="2" customFormat="1" ht="49.05" customHeight="1">
      <c r="A130" s="40"/>
      <c r="B130" s="41"/>
      <c r="C130" s="229" t="s">
        <v>88</v>
      </c>
      <c r="D130" s="229" t="s">
        <v>225</v>
      </c>
      <c r="E130" s="230" t="s">
        <v>505</v>
      </c>
      <c r="F130" s="231" t="s">
        <v>506</v>
      </c>
      <c r="G130" s="232" t="s">
        <v>507</v>
      </c>
      <c r="H130" s="233">
        <v>2244</v>
      </c>
      <c r="I130" s="234"/>
      <c r="J130" s="235">
        <f>ROUND(I130*H130,2)</f>
        <v>0</v>
      </c>
      <c r="K130" s="231" t="s">
        <v>229</v>
      </c>
      <c r="L130" s="46"/>
      <c r="M130" s="236" t="s">
        <v>1</v>
      </c>
      <c r="N130" s="237" t="s">
        <v>45</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224</v>
      </c>
      <c r="AT130" s="240" t="s">
        <v>225</v>
      </c>
      <c r="AU130" s="240" t="s">
        <v>19</v>
      </c>
      <c r="AY130" s="18" t="s">
        <v>221</v>
      </c>
      <c r="BE130" s="241">
        <f>IF(N130="základní",J130,0)</f>
        <v>0</v>
      </c>
      <c r="BF130" s="241">
        <f>IF(N130="snížená",J130,0)</f>
        <v>0</v>
      </c>
      <c r="BG130" s="241">
        <f>IF(N130="zákl. přenesená",J130,0)</f>
        <v>0</v>
      </c>
      <c r="BH130" s="241">
        <f>IF(N130="sníž. přenesená",J130,0)</f>
        <v>0</v>
      </c>
      <c r="BI130" s="241">
        <f>IF(N130="nulová",J130,0)</f>
        <v>0</v>
      </c>
      <c r="BJ130" s="18" t="s">
        <v>88</v>
      </c>
      <c r="BK130" s="241">
        <f>ROUND(I130*H130,2)</f>
        <v>0</v>
      </c>
      <c r="BL130" s="18" t="s">
        <v>224</v>
      </c>
      <c r="BM130" s="240" t="s">
        <v>1185</v>
      </c>
    </row>
    <row r="131" s="2" customFormat="1">
      <c r="A131" s="40"/>
      <c r="B131" s="41"/>
      <c r="C131" s="42"/>
      <c r="D131" s="242" t="s">
        <v>232</v>
      </c>
      <c r="E131" s="42"/>
      <c r="F131" s="243" t="s">
        <v>509</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232</v>
      </c>
      <c r="AU131" s="18" t="s">
        <v>19</v>
      </c>
    </row>
    <row r="132" s="2" customFormat="1">
      <c r="A132" s="40"/>
      <c r="B132" s="41"/>
      <c r="C132" s="42"/>
      <c r="D132" s="247" t="s">
        <v>312</v>
      </c>
      <c r="E132" s="42"/>
      <c r="F132" s="248" t="s">
        <v>510</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312</v>
      </c>
      <c r="AU132" s="18" t="s">
        <v>19</v>
      </c>
    </row>
    <row r="133" s="2" customFormat="1">
      <c r="A133" s="40"/>
      <c r="B133" s="41"/>
      <c r="C133" s="42"/>
      <c r="D133" s="247" t="s">
        <v>234</v>
      </c>
      <c r="E133" s="42"/>
      <c r="F133" s="248" t="s">
        <v>1186</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234</v>
      </c>
      <c r="AU133" s="18" t="s">
        <v>19</v>
      </c>
    </row>
    <row r="134" s="2" customFormat="1" ht="44.25" customHeight="1">
      <c r="A134" s="40"/>
      <c r="B134" s="41"/>
      <c r="C134" s="229" t="s">
        <v>19</v>
      </c>
      <c r="D134" s="229" t="s">
        <v>225</v>
      </c>
      <c r="E134" s="230" t="s">
        <v>513</v>
      </c>
      <c r="F134" s="231" t="s">
        <v>514</v>
      </c>
      <c r="G134" s="232" t="s">
        <v>515</v>
      </c>
      <c r="H134" s="233">
        <v>430</v>
      </c>
      <c r="I134" s="234"/>
      <c r="J134" s="235">
        <f>ROUND(I134*H134,2)</f>
        <v>0</v>
      </c>
      <c r="K134" s="231" t="s">
        <v>229</v>
      </c>
      <c r="L134" s="46"/>
      <c r="M134" s="236" t="s">
        <v>1</v>
      </c>
      <c r="N134" s="237" t="s">
        <v>45</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224</v>
      </c>
      <c r="AT134" s="240" t="s">
        <v>225</v>
      </c>
      <c r="AU134" s="240" t="s">
        <v>19</v>
      </c>
      <c r="AY134" s="18" t="s">
        <v>221</v>
      </c>
      <c r="BE134" s="241">
        <f>IF(N134="základní",J134,0)</f>
        <v>0</v>
      </c>
      <c r="BF134" s="241">
        <f>IF(N134="snížená",J134,0)</f>
        <v>0</v>
      </c>
      <c r="BG134" s="241">
        <f>IF(N134="zákl. přenesená",J134,0)</f>
        <v>0</v>
      </c>
      <c r="BH134" s="241">
        <f>IF(N134="sníž. přenesená",J134,0)</f>
        <v>0</v>
      </c>
      <c r="BI134" s="241">
        <f>IF(N134="nulová",J134,0)</f>
        <v>0</v>
      </c>
      <c r="BJ134" s="18" t="s">
        <v>88</v>
      </c>
      <c r="BK134" s="241">
        <f>ROUND(I134*H134,2)</f>
        <v>0</v>
      </c>
      <c r="BL134" s="18" t="s">
        <v>224</v>
      </c>
      <c r="BM134" s="240" t="s">
        <v>1187</v>
      </c>
    </row>
    <row r="135" s="2" customFormat="1">
      <c r="A135" s="40"/>
      <c r="B135" s="41"/>
      <c r="C135" s="42"/>
      <c r="D135" s="242" t="s">
        <v>232</v>
      </c>
      <c r="E135" s="42"/>
      <c r="F135" s="243" t="s">
        <v>517</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232</v>
      </c>
      <c r="AU135" s="18" t="s">
        <v>19</v>
      </c>
    </row>
    <row r="136" s="2" customFormat="1">
      <c r="A136" s="40"/>
      <c r="B136" s="41"/>
      <c r="C136" s="42"/>
      <c r="D136" s="247" t="s">
        <v>312</v>
      </c>
      <c r="E136" s="42"/>
      <c r="F136" s="248" t="s">
        <v>518</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312</v>
      </c>
      <c r="AU136" s="18" t="s">
        <v>19</v>
      </c>
    </row>
    <row r="137" s="2" customFormat="1">
      <c r="A137" s="40"/>
      <c r="B137" s="41"/>
      <c r="C137" s="42"/>
      <c r="D137" s="247" t="s">
        <v>234</v>
      </c>
      <c r="E137" s="42"/>
      <c r="F137" s="248" t="s">
        <v>1188</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234</v>
      </c>
      <c r="AU137" s="18" t="s">
        <v>19</v>
      </c>
    </row>
    <row r="138" s="2" customFormat="1" ht="55.5" customHeight="1">
      <c r="A138" s="40"/>
      <c r="B138" s="41"/>
      <c r="C138" s="229" t="s">
        <v>157</v>
      </c>
      <c r="D138" s="229" t="s">
        <v>225</v>
      </c>
      <c r="E138" s="230" t="s">
        <v>552</v>
      </c>
      <c r="F138" s="231" t="s">
        <v>553</v>
      </c>
      <c r="G138" s="232" t="s">
        <v>515</v>
      </c>
      <c r="H138" s="233">
        <v>387</v>
      </c>
      <c r="I138" s="234"/>
      <c r="J138" s="235">
        <f>ROUND(I138*H138,2)</f>
        <v>0</v>
      </c>
      <c r="K138" s="231" t="s">
        <v>229</v>
      </c>
      <c r="L138" s="46"/>
      <c r="M138" s="236" t="s">
        <v>1</v>
      </c>
      <c r="N138" s="237" t="s">
        <v>45</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224</v>
      </c>
      <c r="AT138" s="240" t="s">
        <v>225</v>
      </c>
      <c r="AU138" s="240" t="s">
        <v>19</v>
      </c>
      <c r="AY138" s="18" t="s">
        <v>221</v>
      </c>
      <c r="BE138" s="241">
        <f>IF(N138="základní",J138,0)</f>
        <v>0</v>
      </c>
      <c r="BF138" s="241">
        <f>IF(N138="snížená",J138,0)</f>
        <v>0</v>
      </c>
      <c r="BG138" s="241">
        <f>IF(N138="zákl. přenesená",J138,0)</f>
        <v>0</v>
      </c>
      <c r="BH138" s="241">
        <f>IF(N138="sníž. přenesená",J138,0)</f>
        <v>0</v>
      </c>
      <c r="BI138" s="241">
        <f>IF(N138="nulová",J138,0)</f>
        <v>0</v>
      </c>
      <c r="BJ138" s="18" t="s">
        <v>88</v>
      </c>
      <c r="BK138" s="241">
        <f>ROUND(I138*H138,2)</f>
        <v>0</v>
      </c>
      <c r="BL138" s="18" t="s">
        <v>224</v>
      </c>
      <c r="BM138" s="240" t="s">
        <v>1189</v>
      </c>
    </row>
    <row r="139" s="2" customFormat="1">
      <c r="A139" s="40"/>
      <c r="B139" s="41"/>
      <c r="C139" s="42"/>
      <c r="D139" s="242" t="s">
        <v>232</v>
      </c>
      <c r="E139" s="42"/>
      <c r="F139" s="243" t="s">
        <v>555</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232</v>
      </c>
      <c r="AU139" s="18" t="s">
        <v>19</v>
      </c>
    </row>
    <row r="140" s="2" customFormat="1">
      <c r="A140" s="40"/>
      <c r="B140" s="41"/>
      <c r="C140" s="42"/>
      <c r="D140" s="247" t="s">
        <v>312</v>
      </c>
      <c r="E140" s="42"/>
      <c r="F140" s="248" t="s">
        <v>556</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312</v>
      </c>
      <c r="AU140" s="18" t="s">
        <v>19</v>
      </c>
    </row>
    <row r="141" s="2" customFormat="1">
      <c r="A141" s="40"/>
      <c r="B141" s="41"/>
      <c r="C141" s="42"/>
      <c r="D141" s="247" t="s">
        <v>234</v>
      </c>
      <c r="E141" s="42"/>
      <c r="F141" s="248" t="s">
        <v>1190</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234</v>
      </c>
      <c r="AU141" s="18" t="s">
        <v>19</v>
      </c>
    </row>
    <row r="142" s="2" customFormat="1" ht="37.8" customHeight="1">
      <c r="A142" s="40"/>
      <c r="B142" s="41"/>
      <c r="C142" s="229" t="s">
        <v>224</v>
      </c>
      <c r="D142" s="229" t="s">
        <v>225</v>
      </c>
      <c r="E142" s="230" t="s">
        <v>568</v>
      </c>
      <c r="F142" s="231" t="s">
        <v>569</v>
      </c>
      <c r="G142" s="232" t="s">
        <v>515</v>
      </c>
      <c r="H142" s="233">
        <v>387</v>
      </c>
      <c r="I142" s="234"/>
      <c r="J142" s="235">
        <f>ROUND(I142*H142,2)</f>
        <v>0</v>
      </c>
      <c r="K142" s="231" t="s">
        <v>229</v>
      </c>
      <c r="L142" s="46"/>
      <c r="M142" s="236" t="s">
        <v>1</v>
      </c>
      <c r="N142" s="237" t="s">
        <v>45</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224</v>
      </c>
      <c r="AT142" s="240" t="s">
        <v>225</v>
      </c>
      <c r="AU142" s="240" t="s">
        <v>19</v>
      </c>
      <c r="AY142" s="18" t="s">
        <v>221</v>
      </c>
      <c r="BE142" s="241">
        <f>IF(N142="základní",J142,0)</f>
        <v>0</v>
      </c>
      <c r="BF142" s="241">
        <f>IF(N142="snížená",J142,0)</f>
        <v>0</v>
      </c>
      <c r="BG142" s="241">
        <f>IF(N142="zákl. přenesená",J142,0)</f>
        <v>0</v>
      </c>
      <c r="BH142" s="241">
        <f>IF(N142="sníž. přenesená",J142,0)</f>
        <v>0</v>
      </c>
      <c r="BI142" s="241">
        <f>IF(N142="nulová",J142,0)</f>
        <v>0</v>
      </c>
      <c r="BJ142" s="18" t="s">
        <v>88</v>
      </c>
      <c r="BK142" s="241">
        <f>ROUND(I142*H142,2)</f>
        <v>0</v>
      </c>
      <c r="BL142" s="18" t="s">
        <v>224</v>
      </c>
      <c r="BM142" s="240" t="s">
        <v>1191</v>
      </c>
    </row>
    <row r="143" s="2" customFormat="1">
      <c r="A143" s="40"/>
      <c r="B143" s="41"/>
      <c r="C143" s="42"/>
      <c r="D143" s="242" t="s">
        <v>232</v>
      </c>
      <c r="E143" s="42"/>
      <c r="F143" s="243" t="s">
        <v>571</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232</v>
      </c>
      <c r="AU143" s="18" t="s">
        <v>19</v>
      </c>
    </row>
    <row r="144" s="2" customFormat="1">
      <c r="A144" s="40"/>
      <c r="B144" s="41"/>
      <c r="C144" s="42"/>
      <c r="D144" s="247" t="s">
        <v>312</v>
      </c>
      <c r="E144" s="42"/>
      <c r="F144" s="248" t="s">
        <v>572</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312</v>
      </c>
      <c r="AU144" s="18" t="s">
        <v>19</v>
      </c>
    </row>
    <row r="145" s="2" customFormat="1">
      <c r="A145" s="40"/>
      <c r="B145" s="41"/>
      <c r="C145" s="42"/>
      <c r="D145" s="247" t="s">
        <v>234</v>
      </c>
      <c r="E145" s="42"/>
      <c r="F145" s="248" t="s">
        <v>1190</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234</v>
      </c>
      <c r="AU145" s="18" t="s">
        <v>19</v>
      </c>
    </row>
    <row r="146" s="2" customFormat="1" ht="16.5" customHeight="1">
      <c r="A146" s="40"/>
      <c r="B146" s="41"/>
      <c r="C146" s="229" t="s">
        <v>220</v>
      </c>
      <c r="D146" s="229" t="s">
        <v>225</v>
      </c>
      <c r="E146" s="230" t="s">
        <v>1192</v>
      </c>
      <c r="F146" s="231" t="s">
        <v>561</v>
      </c>
      <c r="G146" s="232" t="s">
        <v>515</v>
      </c>
      <c r="H146" s="233">
        <v>387</v>
      </c>
      <c r="I146" s="234"/>
      <c r="J146" s="235">
        <f>ROUND(I146*H146,2)</f>
        <v>0</v>
      </c>
      <c r="K146" s="231" t="s">
        <v>229</v>
      </c>
      <c r="L146" s="46"/>
      <c r="M146" s="236" t="s">
        <v>1</v>
      </c>
      <c r="N146" s="237" t="s">
        <v>45</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224</v>
      </c>
      <c r="AT146" s="240" t="s">
        <v>225</v>
      </c>
      <c r="AU146" s="240" t="s">
        <v>19</v>
      </c>
      <c r="AY146" s="18" t="s">
        <v>221</v>
      </c>
      <c r="BE146" s="241">
        <f>IF(N146="základní",J146,0)</f>
        <v>0</v>
      </c>
      <c r="BF146" s="241">
        <f>IF(N146="snížená",J146,0)</f>
        <v>0</v>
      </c>
      <c r="BG146" s="241">
        <f>IF(N146="zákl. přenesená",J146,0)</f>
        <v>0</v>
      </c>
      <c r="BH146" s="241">
        <f>IF(N146="sníž. přenesená",J146,0)</f>
        <v>0</v>
      </c>
      <c r="BI146" s="241">
        <f>IF(N146="nulová",J146,0)</f>
        <v>0</v>
      </c>
      <c r="BJ146" s="18" t="s">
        <v>88</v>
      </c>
      <c r="BK146" s="241">
        <f>ROUND(I146*H146,2)</f>
        <v>0</v>
      </c>
      <c r="BL146" s="18" t="s">
        <v>224</v>
      </c>
      <c r="BM146" s="240" t="s">
        <v>1193</v>
      </c>
    </row>
    <row r="147" s="2" customFormat="1">
      <c r="A147" s="40"/>
      <c r="B147" s="41"/>
      <c r="C147" s="42"/>
      <c r="D147" s="242" t="s">
        <v>232</v>
      </c>
      <c r="E147" s="42"/>
      <c r="F147" s="243" t="s">
        <v>1194</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232</v>
      </c>
      <c r="AU147" s="18" t="s">
        <v>19</v>
      </c>
    </row>
    <row r="148" s="2" customFormat="1">
      <c r="A148" s="40"/>
      <c r="B148" s="41"/>
      <c r="C148" s="42"/>
      <c r="D148" s="247" t="s">
        <v>312</v>
      </c>
      <c r="E148" s="42"/>
      <c r="F148" s="248" t="s">
        <v>564</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312</v>
      </c>
      <c r="AU148" s="18" t="s">
        <v>19</v>
      </c>
    </row>
    <row r="149" s="2" customFormat="1">
      <c r="A149" s="40"/>
      <c r="B149" s="41"/>
      <c r="C149" s="42"/>
      <c r="D149" s="247" t="s">
        <v>234</v>
      </c>
      <c r="E149" s="42"/>
      <c r="F149" s="248" t="s">
        <v>1190</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234</v>
      </c>
      <c r="AU149" s="18" t="s">
        <v>19</v>
      </c>
    </row>
    <row r="150" s="2" customFormat="1" ht="37.8" customHeight="1">
      <c r="A150" s="40"/>
      <c r="B150" s="41"/>
      <c r="C150" s="229" t="s">
        <v>257</v>
      </c>
      <c r="D150" s="229" t="s">
        <v>225</v>
      </c>
      <c r="E150" s="230" t="s">
        <v>521</v>
      </c>
      <c r="F150" s="231" t="s">
        <v>1195</v>
      </c>
      <c r="G150" s="232" t="s">
        <v>515</v>
      </c>
      <c r="H150" s="233">
        <v>716</v>
      </c>
      <c r="I150" s="234"/>
      <c r="J150" s="235">
        <f>ROUND(I150*H150,2)</f>
        <v>0</v>
      </c>
      <c r="K150" s="231" t="s">
        <v>229</v>
      </c>
      <c r="L150" s="46"/>
      <c r="M150" s="236" t="s">
        <v>1</v>
      </c>
      <c r="N150" s="237" t="s">
        <v>45</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224</v>
      </c>
      <c r="AT150" s="240" t="s">
        <v>225</v>
      </c>
      <c r="AU150" s="240" t="s">
        <v>19</v>
      </c>
      <c r="AY150" s="18" t="s">
        <v>221</v>
      </c>
      <c r="BE150" s="241">
        <f>IF(N150="základní",J150,0)</f>
        <v>0</v>
      </c>
      <c r="BF150" s="241">
        <f>IF(N150="snížená",J150,0)</f>
        <v>0</v>
      </c>
      <c r="BG150" s="241">
        <f>IF(N150="zákl. přenesená",J150,0)</f>
        <v>0</v>
      </c>
      <c r="BH150" s="241">
        <f>IF(N150="sníž. přenesená",J150,0)</f>
        <v>0</v>
      </c>
      <c r="BI150" s="241">
        <f>IF(N150="nulová",J150,0)</f>
        <v>0</v>
      </c>
      <c r="BJ150" s="18" t="s">
        <v>88</v>
      </c>
      <c r="BK150" s="241">
        <f>ROUND(I150*H150,2)</f>
        <v>0</v>
      </c>
      <c r="BL150" s="18" t="s">
        <v>224</v>
      </c>
      <c r="BM150" s="240" t="s">
        <v>1196</v>
      </c>
    </row>
    <row r="151" s="2" customFormat="1">
      <c r="A151" s="40"/>
      <c r="B151" s="41"/>
      <c r="C151" s="42"/>
      <c r="D151" s="242" t="s">
        <v>232</v>
      </c>
      <c r="E151" s="42"/>
      <c r="F151" s="243" t="s">
        <v>524</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232</v>
      </c>
      <c r="AU151" s="18" t="s">
        <v>19</v>
      </c>
    </row>
    <row r="152" s="2" customFormat="1">
      <c r="A152" s="40"/>
      <c r="B152" s="41"/>
      <c r="C152" s="42"/>
      <c r="D152" s="247" t="s">
        <v>312</v>
      </c>
      <c r="E152" s="42"/>
      <c r="F152" s="248" t="s">
        <v>556</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312</v>
      </c>
      <c r="AU152" s="18" t="s">
        <v>19</v>
      </c>
    </row>
    <row r="153" s="2" customFormat="1">
      <c r="A153" s="40"/>
      <c r="B153" s="41"/>
      <c r="C153" s="42"/>
      <c r="D153" s="247" t="s">
        <v>234</v>
      </c>
      <c r="E153" s="42"/>
      <c r="F153" s="248" t="s">
        <v>1197</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234</v>
      </c>
      <c r="AU153" s="18" t="s">
        <v>19</v>
      </c>
    </row>
    <row r="154" s="2" customFormat="1" ht="66.75" customHeight="1">
      <c r="A154" s="40"/>
      <c r="B154" s="41"/>
      <c r="C154" s="229" t="s">
        <v>262</v>
      </c>
      <c r="D154" s="229" t="s">
        <v>225</v>
      </c>
      <c r="E154" s="230" t="s">
        <v>1198</v>
      </c>
      <c r="F154" s="231" t="s">
        <v>1199</v>
      </c>
      <c r="G154" s="232" t="s">
        <v>515</v>
      </c>
      <c r="H154" s="233">
        <v>7160</v>
      </c>
      <c r="I154" s="234"/>
      <c r="J154" s="235">
        <f>ROUND(I154*H154,2)</f>
        <v>0</v>
      </c>
      <c r="K154" s="231" t="s">
        <v>229</v>
      </c>
      <c r="L154" s="46"/>
      <c r="M154" s="236" t="s">
        <v>1</v>
      </c>
      <c r="N154" s="237" t="s">
        <v>45</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224</v>
      </c>
      <c r="AT154" s="240" t="s">
        <v>225</v>
      </c>
      <c r="AU154" s="240" t="s">
        <v>19</v>
      </c>
      <c r="AY154" s="18" t="s">
        <v>221</v>
      </c>
      <c r="BE154" s="241">
        <f>IF(N154="základní",J154,0)</f>
        <v>0</v>
      </c>
      <c r="BF154" s="241">
        <f>IF(N154="snížená",J154,0)</f>
        <v>0</v>
      </c>
      <c r="BG154" s="241">
        <f>IF(N154="zákl. přenesená",J154,0)</f>
        <v>0</v>
      </c>
      <c r="BH154" s="241">
        <f>IF(N154="sníž. přenesená",J154,0)</f>
        <v>0</v>
      </c>
      <c r="BI154" s="241">
        <f>IF(N154="nulová",J154,0)</f>
        <v>0</v>
      </c>
      <c r="BJ154" s="18" t="s">
        <v>88</v>
      </c>
      <c r="BK154" s="241">
        <f>ROUND(I154*H154,2)</f>
        <v>0</v>
      </c>
      <c r="BL154" s="18" t="s">
        <v>224</v>
      </c>
      <c r="BM154" s="240" t="s">
        <v>1200</v>
      </c>
    </row>
    <row r="155" s="2" customFormat="1">
      <c r="A155" s="40"/>
      <c r="B155" s="41"/>
      <c r="C155" s="42"/>
      <c r="D155" s="242" t="s">
        <v>232</v>
      </c>
      <c r="E155" s="42"/>
      <c r="F155" s="243" t="s">
        <v>1201</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232</v>
      </c>
      <c r="AU155" s="18" t="s">
        <v>19</v>
      </c>
    </row>
    <row r="156" s="2" customFormat="1">
      <c r="A156" s="40"/>
      <c r="B156" s="41"/>
      <c r="C156" s="42"/>
      <c r="D156" s="247" t="s">
        <v>312</v>
      </c>
      <c r="E156" s="42"/>
      <c r="F156" s="248" t="s">
        <v>556</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312</v>
      </c>
      <c r="AU156" s="18" t="s">
        <v>19</v>
      </c>
    </row>
    <row r="157" s="2" customFormat="1">
      <c r="A157" s="40"/>
      <c r="B157" s="41"/>
      <c r="C157" s="42"/>
      <c r="D157" s="247" t="s">
        <v>234</v>
      </c>
      <c r="E157" s="42"/>
      <c r="F157" s="248" t="s">
        <v>1197</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234</v>
      </c>
      <c r="AU157" s="18" t="s">
        <v>19</v>
      </c>
    </row>
    <row r="158" s="2" customFormat="1" ht="37.8" customHeight="1">
      <c r="A158" s="40"/>
      <c r="B158" s="41"/>
      <c r="C158" s="229" t="s">
        <v>267</v>
      </c>
      <c r="D158" s="229" t="s">
        <v>225</v>
      </c>
      <c r="E158" s="230" t="s">
        <v>539</v>
      </c>
      <c r="F158" s="231" t="s">
        <v>540</v>
      </c>
      <c r="G158" s="232" t="s">
        <v>515</v>
      </c>
      <c r="H158" s="233">
        <v>50</v>
      </c>
      <c r="I158" s="234"/>
      <c r="J158" s="235">
        <f>ROUND(I158*H158,2)</f>
        <v>0</v>
      </c>
      <c r="K158" s="231" t="s">
        <v>229</v>
      </c>
      <c r="L158" s="46"/>
      <c r="M158" s="236" t="s">
        <v>1</v>
      </c>
      <c r="N158" s="237" t="s">
        <v>45</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224</v>
      </c>
      <c r="AT158" s="240" t="s">
        <v>225</v>
      </c>
      <c r="AU158" s="240" t="s">
        <v>19</v>
      </c>
      <c r="AY158" s="18" t="s">
        <v>221</v>
      </c>
      <c r="BE158" s="241">
        <f>IF(N158="základní",J158,0)</f>
        <v>0</v>
      </c>
      <c r="BF158" s="241">
        <f>IF(N158="snížená",J158,0)</f>
        <v>0</v>
      </c>
      <c r="BG158" s="241">
        <f>IF(N158="zákl. přenesená",J158,0)</f>
        <v>0</v>
      </c>
      <c r="BH158" s="241">
        <f>IF(N158="sníž. přenesená",J158,0)</f>
        <v>0</v>
      </c>
      <c r="BI158" s="241">
        <f>IF(N158="nulová",J158,0)</f>
        <v>0</v>
      </c>
      <c r="BJ158" s="18" t="s">
        <v>88</v>
      </c>
      <c r="BK158" s="241">
        <f>ROUND(I158*H158,2)</f>
        <v>0</v>
      </c>
      <c r="BL158" s="18" t="s">
        <v>224</v>
      </c>
      <c r="BM158" s="240" t="s">
        <v>1202</v>
      </c>
    </row>
    <row r="159" s="2" customFormat="1">
      <c r="A159" s="40"/>
      <c r="B159" s="41"/>
      <c r="C159" s="42"/>
      <c r="D159" s="242" t="s">
        <v>232</v>
      </c>
      <c r="E159" s="42"/>
      <c r="F159" s="243" t="s">
        <v>542</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232</v>
      </c>
      <c r="AU159" s="18" t="s">
        <v>19</v>
      </c>
    </row>
    <row r="160" s="2" customFormat="1">
      <c r="A160" s="40"/>
      <c r="B160" s="41"/>
      <c r="C160" s="42"/>
      <c r="D160" s="247" t="s">
        <v>312</v>
      </c>
      <c r="E160" s="42"/>
      <c r="F160" s="248" t="s">
        <v>543</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312</v>
      </c>
      <c r="AU160" s="18" t="s">
        <v>19</v>
      </c>
    </row>
    <row r="161" s="2" customFormat="1">
      <c r="A161" s="40"/>
      <c r="B161" s="41"/>
      <c r="C161" s="42"/>
      <c r="D161" s="247" t="s">
        <v>234</v>
      </c>
      <c r="E161" s="42"/>
      <c r="F161" s="248" t="s">
        <v>1203</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234</v>
      </c>
      <c r="AU161" s="18" t="s">
        <v>19</v>
      </c>
    </row>
    <row r="162" s="2" customFormat="1" ht="24.15" customHeight="1">
      <c r="A162" s="40"/>
      <c r="B162" s="41"/>
      <c r="C162" s="229" t="s">
        <v>272</v>
      </c>
      <c r="D162" s="229" t="s">
        <v>225</v>
      </c>
      <c r="E162" s="230" t="s">
        <v>587</v>
      </c>
      <c r="F162" s="231" t="s">
        <v>588</v>
      </c>
      <c r="G162" s="232" t="s">
        <v>507</v>
      </c>
      <c r="H162" s="233">
        <v>400</v>
      </c>
      <c r="I162" s="234"/>
      <c r="J162" s="235">
        <f>ROUND(I162*H162,2)</f>
        <v>0</v>
      </c>
      <c r="K162" s="231" t="s">
        <v>229</v>
      </c>
      <c r="L162" s="46"/>
      <c r="M162" s="236" t="s">
        <v>1</v>
      </c>
      <c r="N162" s="237" t="s">
        <v>45</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224</v>
      </c>
      <c r="AT162" s="240" t="s">
        <v>225</v>
      </c>
      <c r="AU162" s="240" t="s">
        <v>19</v>
      </c>
      <c r="AY162" s="18" t="s">
        <v>221</v>
      </c>
      <c r="BE162" s="241">
        <f>IF(N162="základní",J162,0)</f>
        <v>0</v>
      </c>
      <c r="BF162" s="241">
        <f>IF(N162="snížená",J162,0)</f>
        <v>0</v>
      </c>
      <c r="BG162" s="241">
        <f>IF(N162="zákl. přenesená",J162,0)</f>
        <v>0</v>
      </c>
      <c r="BH162" s="241">
        <f>IF(N162="sníž. přenesená",J162,0)</f>
        <v>0</v>
      </c>
      <c r="BI162" s="241">
        <f>IF(N162="nulová",J162,0)</f>
        <v>0</v>
      </c>
      <c r="BJ162" s="18" t="s">
        <v>88</v>
      </c>
      <c r="BK162" s="241">
        <f>ROUND(I162*H162,2)</f>
        <v>0</v>
      </c>
      <c r="BL162" s="18" t="s">
        <v>224</v>
      </c>
      <c r="BM162" s="240" t="s">
        <v>1204</v>
      </c>
    </row>
    <row r="163" s="2" customFormat="1">
      <c r="A163" s="40"/>
      <c r="B163" s="41"/>
      <c r="C163" s="42"/>
      <c r="D163" s="242" t="s">
        <v>232</v>
      </c>
      <c r="E163" s="42"/>
      <c r="F163" s="243" t="s">
        <v>590</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232</v>
      </c>
      <c r="AU163" s="18" t="s">
        <v>19</v>
      </c>
    </row>
    <row r="164" s="2" customFormat="1">
      <c r="A164" s="40"/>
      <c r="B164" s="41"/>
      <c r="C164" s="42"/>
      <c r="D164" s="247" t="s">
        <v>312</v>
      </c>
      <c r="E164" s="42"/>
      <c r="F164" s="248" t="s">
        <v>579</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312</v>
      </c>
      <c r="AU164" s="18" t="s">
        <v>19</v>
      </c>
    </row>
    <row r="165" s="2" customFormat="1">
      <c r="A165" s="40"/>
      <c r="B165" s="41"/>
      <c r="C165" s="42"/>
      <c r="D165" s="247" t="s">
        <v>234</v>
      </c>
      <c r="E165" s="42"/>
      <c r="F165" s="248" t="s">
        <v>1205</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234</v>
      </c>
      <c r="AU165" s="18" t="s">
        <v>19</v>
      </c>
    </row>
    <row r="166" s="2" customFormat="1" ht="21.75" customHeight="1">
      <c r="A166" s="40"/>
      <c r="B166" s="41"/>
      <c r="C166" s="284" t="s">
        <v>277</v>
      </c>
      <c r="D166" s="284" t="s">
        <v>330</v>
      </c>
      <c r="E166" s="285" t="s">
        <v>582</v>
      </c>
      <c r="F166" s="286" t="s">
        <v>583</v>
      </c>
      <c r="G166" s="287" t="s">
        <v>584</v>
      </c>
      <c r="H166" s="288">
        <v>6</v>
      </c>
      <c r="I166" s="289"/>
      <c r="J166" s="290">
        <f>ROUND(I166*H166,2)</f>
        <v>0</v>
      </c>
      <c r="K166" s="286" t="s">
        <v>229</v>
      </c>
      <c r="L166" s="291"/>
      <c r="M166" s="292" t="s">
        <v>1</v>
      </c>
      <c r="N166" s="293" t="s">
        <v>45</v>
      </c>
      <c r="O166" s="93"/>
      <c r="P166" s="238">
        <f>O166*H166</f>
        <v>0</v>
      </c>
      <c r="Q166" s="238">
        <v>0.001</v>
      </c>
      <c r="R166" s="238">
        <f>Q166*H166</f>
        <v>0.0060000000000000001</v>
      </c>
      <c r="S166" s="238">
        <v>0</v>
      </c>
      <c r="T166" s="239">
        <f>S166*H166</f>
        <v>0</v>
      </c>
      <c r="U166" s="40"/>
      <c r="V166" s="40"/>
      <c r="W166" s="40"/>
      <c r="X166" s="40"/>
      <c r="Y166" s="40"/>
      <c r="Z166" s="40"/>
      <c r="AA166" s="40"/>
      <c r="AB166" s="40"/>
      <c r="AC166" s="40"/>
      <c r="AD166" s="40"/>
      <c r="AE166" s="40"/>
      <c r="AR166" s="240" t="s">
        <v>267</v>
      </c>
      <c r="AT166" s="240" t="s">
        <v>330</v>
      </c>
      <c r="AU166" s="240" t="s">
        <v>19</v>
      </c>
      <c r="AY166" s="18" t="s">
        <v>221</v>
      </c>
      <c r="BE166" s="241">
        <f>IF(N166="základní",J166,0)</f>
        <v>0</v>
      </c>
      <c r="BF166" s="241">
        <f>IF(N166="snížená",J166,0)</f>
        <v>0</v>
      </c>
      <c r="BG166" s="241">
        <f>IF(N166="zákl. přenesená",J166,0)</f>
        <v>0</v>
      </c>
      <c r="BH166" s="241">
        <f>IF(N166="sníž. přenesená",J166,0)</f>
        <v>0</v>
      </c>
      <c r="BI166" s="241">
        <f>IF(N166="nulová",J166,0)</f>
        <v>0</v>
      </c>
      <c r="BJ166" s="18" t="s">
        <v>88</v>
      </c>
      <c r="BK166" s="241">
        <f>ROUND(I166*H166,2)</f>
        <v>0</v>
      </c>
      <c r="BL166" s="18" t="s">
        <v>224</v>
      </c>
      <c r="BM166" s="240" t="s">
        <v>1206</v>
      </c>
    </row>
    <row r="167" s="2" customFormat="1" ht="37.8" customHeight="1">
      <c r="A167" s="40"/>
      <c r="B167" s="41"/>
      <c r="C167" s="229" t="s">
        <v>283</v>
      </c>
      <c r="D167" s="229" t="s">
        <v>225</v>
      </c>
      <c r="E167" s="230" t="s">
        <v>606</v>
      </c>
      <c r="F167" s="231" t="s">
        <v>607</v>
      </c>
      <c r="G167" s="232" t="s">
        <v>507</v>
      </c>
      <c r="H167" s="233">
        <v>2245</v>
      </c>
      <c r="I167" s="234"/>
      <c r="J167" s="235">
        <f>ROUND(I167*H167,2)</f>
        <v>0</v>
      </c>
      <c r="K167" s="231" t="s">
        <v>229</v>
      </c>
      <c r="L167" s="46"/>
      <c r="M167" s="236" t="s">
        <v>1</v>
      </c>
      <c r="N167" s="237" t="s">
        <v>45</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224</v>
      </c>
      <c r="AT167" s="240" t="s">
        <v>225</v>
      </c>
      <c r="AU167" s="240" t="s">
        <v>19</v>
      </c>
      <c r="AY167" s="18" t="s">
        <v>221</v>
      </c>
      <c r="BE167" s="241">
        <f>IF(N167="základní",J167,0)</f>
        <v>0</v>
      </c>
      <c r="BF167" s="241">
        <f>IF(N167="snížená",J167,0)</f>
        <v>0</v>
      </c>
      <c r="BG167" s="241">
        <f>IF(N167="zákl. přenesená",J167,0)</f>
        <v>0</v>
      </c>
      <c r="BH167" s="241">
        <f>IF(N167="sníž. přenesená",J167,0)</f>
        <v>0</v>
      </c>
      <c r="BI167" s="241">
        <f>IF(N167="nulová",J167,0)</f>
        <v>0</v>
      </c>
      <c r="BJ167" s="18" t="s">
        <v>88</v>
      </c>
      <c r="BK167" s="241">
        <f>ROUND(I167*H167,2)</f>
        <v>0</v>
      </c>
      <c r="BL167" s="18" t="s">
        <v>224</v>
      </c>
      <c r="BM167" s="240" t="s">
        <v>1207</v>
      </c>
    </row>
    <row r="168" s="2" customFormat="1">
      <c r="A168" s="40"/>
      <c r="B168" s="41"/>
      <c r="C168" s="42"/>
      <c r="D168" s="242" t="s">
        <v>232</v>
      </c>
      <c r="E168" s="42"/>
      <c r="F168" s="243" t="s">
        <v>609</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232</v>
      </c>
      <c r="AU168" s="18" t="s">
        <v>19</v>
      </c>
    </row>
    <row r="169" s="2" customFormat="1">
      <c r="A169" s="40"/>
      <c r="B169" s="41"/>
      <c r="C169" s="42"/>
      <c r="D169" s="247" t="s">
        <v>312</v>
      </c>
      <c r="E169" s="42"/>
      <c r="F169" s="248" t="s">
        <v>610</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312</v>
      </c>
      <c r="AU169" s="18" t="s">
        <v>19</v>
      </c>
    </row>
    <row r="170" s="2" customFormat="1">
      <c r="A170" s="40"/>
      <c r="B170" s="41"/>
      <c r="C170" s="42"/>
      <c r="D170" s="247" t="s">
        <v>234</v>
      </c>
      <c r="E170" s="42"/>
      <c r="F170" s="248" t="s">
        <v>1208</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234</v>
      </c>
      <c r="AU170" s="18" t="s">
        <v>19</v>
      </c>
    </row>
    <row r="171" s="2" customFormat="1" ht="44.25" customHeight="1">
      <c r="A171" s="40"/>
      <c r="B171" s="41"/>
      <c r="C171" s="229" t="s">
        <v>288</v>
      </c>
      <c r="D171" s="229" t="s">
        <v>225</v>
      </c>
      <c r="E171" s="230" t="s">
        <v>595</v>
      </c>
      <c r="F171" s="231" t="s">
        <v>596</v>
      </c>
      <c r="G171" s="232" t="s">
        <v>507</v>
      </c>
      <c r="H171" s="233">
        <v>52</v>
      </c>
      <c r="I171" s="234"/>
      <c r="J171" s="235">
        <f>ROUND(I171*H171,2)</f>
        <v>0</v>
      </c>
      <c r="K171" s="231" t="s">
        <v>229</v>
      </c>
      <c r="L171" s="46"/>
      <c r="M171" s="236" t="s">
        <v>1</v>
      </c>
      <c r="N171" s="237" t="s">
        <v>45</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224</v>
      </c>
      <c r="AT171" s="240" t="s">
        <v>225</v>
      </c>
      <c r="AU171" s="240" t="s">
        <v>19</v>
      </c>
      <c r="AY171" s="18" t="s">
        <v>221</v>
      </c>
      <c r="BE171" s="241">
        <f>IF(N171="základní",J171,0)</f>
        <v>0</v>
      </c>
      <c r="BF171" s="241">
        <f>IF(N171="snížená",J171,0)</f>
        <v>0</v>
      </c>
      <c r="BG171" s="241">
        <f>IF(N171="zákl. přenesená",J171,0)</f>
        <v>0</v>
      </c>
      <c r="BH171" s="241">
        <f>IF(N171="sníž. přenesená",J171,0)</f>
        <v>0</v>
      </c>
      <c r="BI171" s="241">
        <f>IF(N171="nulová",J171,0)</f>
        <v>0</v>
      </c>
      <c r="BJ171" s="18" t="s">
        <v>88</v>
      </c>
      <c r="BK171" s="241">
        <f>ROUND(I171*H171,2)</f>
        <v>0</v>
      </c>
      <c r="BL171" s="18" t="s">
        <v>224</v>
      </c>
      <c r="BM171" s="240" t="s">
        <v>1209</v>
      </c>
    </row>
    <row r="172" s="2" customFormat="1">
      <c r="A172" s="40"/>
      <c r="B172" s="41"/>
      <c r="C172" s="42"/>
      <c r="D172" s="242" t="s">
        <v>232</v>
      </c>
      <c r="E172" s="42"/>
      <c r="F172" s="243" t="s">
        <v>598</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232</v>
      </c>
      <c r="AU172" s="18" t="s">
        <v>19</v>
      </c>
    </row>
    <row r="173" s="2" customFormat="1">
      <c r="A173" s="40"/>
      <c r="B173" s="41"/>
      <c r="C173" s="42"/>
      <c r="D173" s="247" t="s">
        <v>312</v>
      </c>
      <c r="E173" s="42"/>
      <c r="F173" s="248" t="s">
        <v>599</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312</v>
      </c>
      <c r="AU173" s="18" t="s">
        <v>19</v>
      </c>
    </row>
    <row r="174" s="2" customFormat="1">
      <c r="A174" s="40"/>
      <c r="B174" s="41"/>
      <c r="C174" s="42"/>
      <c r="D174" s="247" t="s">
        <v>234</v>
      </c>
      <c r="E174" s="42"/>
      <c r="F174" s="248" t="s">
        <v>1205</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234</v>
      </c>
      <c r="AU174" s="18" t="s">
        <v>19</v>
      </c>
    </row>
    <row r="175" s="2" customFormat="1" ht="37.8" customHeight="1">
      <c r="A175" s="40"/>
      <c r="B175" s="41"/>
      <c r="C175" s="229" t="s">
        <v>295</v>
      </c>
      <c r="D175" s="229" t="s">
        <v>225</v>
      </c>
      <c r="E175" s="230" t="s">
        <v>614</v>
      </c>
      <c r="F175" s="231" t="s">
        <v>615</v>
      </c>
      <c r="G175" s="232" t="s">
        <v>507</v>
      </c>
      <c r="H175" s="233">
        <v>480</v>
      </c>
      <c r="I175" s="234"/>
      <c r="J175" s="235">
        <f>ROUND(I175*H175,2)</f>
        <v>0</v>
      </c>
      <c r="K175" s="231" t="s">
        <v>229</v>
      </c>
      <c r="L175" s="46"/>
      <c r="M175" s="236" t="s">
        <v>1</v>
      </c>
      <c r="N175" s="237" t="s">
        <v>45</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224</v>
      </c>
      <c r="AT175" s="240" t="s">
        <v>225</v>
      </c>
      <c r="AU175" s="240" t="s">
        <v>19</v>
      </c>
      <c r="AY175" s="18" t="s">
        <v>221</v>
      </c>
      <c r="BE175" s="241">
        <f>IF(N175="základní",J175,0)</f>
        <v>0</v>
      </c>
      <c r="BF175" s="241">
        <f>IF(N175="snížená",J175,0)</f>
        <v>0</v>
      </c>
      <c r="BG175" s="241">
        <f>IF(N175="zákl. přenesená",J175,0)</f>
        <v>0</v>
      </c>
      <c r="BH175" s="241">
        <f>IF(N175="sníž. přenesená",J175,0)</f>
        <v>0</v>
      </c>
      <c r="BI175" s="241">
        <f>IF(N175="nulová",J175,0)</f>
        <v>0</v>
      </c>
      <c r="BJ175" s="18" t="s">
        <v>88</v>
      </c>
      <c r="BK175" s="241">
        <f>ROUND(I175*H175,2)</f>
        <v>0</v>
      </c>
      <c r="BL175" s="18" t="s">
        <v>224</v>
      </c>
      <c r="BM175" s="240" t="s">
        <v>1210</v>
      </c>
    </row>
    <row r="176" s="2" customFormat="1">
      <c r="A176" s="40"/>
      <c r="B176" s="41"/>
      <c r="C176" s="42"/>
      <c r="D176" s="242" t="s">
        <v>232</v>
      </c>
      <c r="E176" s="42"/>
      <c r="F176" s="243" t="s">
        <v>617</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232</v>
      </c>
      <c r="AU176" s="18" t="s">
        <v>19</v>
      </c>
    </row>
    <row r="177" s="2" customFormat="1">
      <c r="A177" s="40"/>
      <c r="B177" s="41"/>
      <c r="C177" s="42"/>
      <c r="D177" s="247" t="s">
        <v>312</v>
      </c>
      <c r="E177" s="42"/>
      <c r="F177" s="248" t="s">
        <v>618</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312</v>
      </c>
      <c r="AU177" s="18" t="s">
        <v>19</v>
      </c>
    </row>
    <row r="178" s="2" customFormat="1">
      <c r="A178" s="40"/>
      <c r="B178" s="41"/>
      <c r="C178" s="42"/>
      <c r="D178" s="247" t="s">
        <v>234</v>
      </c>
      <c r="E178" s="42"/>
      <c r="F178" s="248" t="s">
        <v>1211</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234</v>
      </c>
      <c r="AU178" s="18" t="s">
        <v>19</v>
      </c>
    </row>
    <row r="179" s="12" customFormat="1" ht="22.8" customHeight="1">
      <c r="A179" s="12"/>
      <c r="B179" s="213"/>
      <c r="C179" s="214"/>
      <c r="D179" s="215" t="s">
        <v>79</v>
      </c>
      <c r="E179" s="227" t="s">
        <v>19</v>
      </c>
      <c r="F179" s="227" t="s">
        <v>626</v>
      </c>
      <c r="G179" s="214"/>
      <c r="H179" s="214"/>
      <c r="I179" s="217"/>
      <c r="J179" s="228">
        <f>BK179</f>
        <v>0</v>
      </c>
      <c r="K179" s="214"/>
      <c r="L179" s="219"/>
      <c r="M179" s="220"/>
      <c r="N179" s="221"/>
      <c r="O179" s="221"/>
      <c r="P179" s="222">
        <f>SUM(P180:P183)</f>
        <v>0</v>
      </c>
      <c r="Q179" s="221"/>
      <c r="R179" s="222">
        <f>SUM(R180:R183)</f>
        <v>13.538039999999999</v>
      </c>
      <c r="S179" s="221"/>
      <c r="T179" s="223">
        <f>SUM(T180:T183)</f>
        <v>0</v>
      </c>
      <c r="U179" s="12"/>
      <c r="V179" s="12"/>
      <c r="W179" s="12"/>
      <c r="X179" s="12"/>
      <c r="Y179" s="12"/>
      <c r="Z179" s="12"/>
      <c r="AA179" s="12"/>
      <c r="AB179" s="12"/>
      <c r="AC179" s="12"/>
      <c r="AD179" s="12"/>
      <c r="AE179" s="12"/>
      <c r="AR179" s="224" t="s">
        <v>88</v>
      </c>
      <c r="AT179" s="225" t="s">
        <v>79</v>
      </c>
      <c r="AU179" s="225" t="s">
        <v>88</v>
      </c>
      <c r="AY179" s="224" t="s">
        <v>221</v>
      </c>
      <c r="BK179" s="226">
        <f>SUM(BK180:BK183)</f>
        <v>0</v>
      </c>
    </row>
    <row r="180" s="2" customFormat="1" ht="24.15" customHeight="1">
      <c r="A180" s="40"/>
      <c r="B180" s="41"/>
      <c r="C180" s="229" t="s">
        <v>303</v>
      </c>
      <c r="D180" s="229" t="s">
        <v>225</v>
      </c>
      <c r="E180" s="230" t="s">
        <v>1212</v>
      </c>
      <c r="F180" s="231" t="s">
        <v>1213</v>
      </c>
      <c r="G180" s="232" t="s">
        <v>515</v>
      </c>
      <c r="H180" s="233">
        <v>6</v>
      </c>
      <c r="I180" s="234"/>
      <c r="J180" s="235">
        <f>ROUND(I180*H180,2)</f>
        <v>0</v>
      </c>
      <c r="K180" s="231" t="s">
        <v>229</v>
      </c>
      <c r="L180" s="46"/>
      <c r="M180" s="236" t="s">
        <v>1</v>
      </c>
      <c r="N180" s="237" t="s">
        <v>45</v>
      </c>
      <c r="O180" s="93"/>
      <c r="P180" s="238">
        <f>O180*H180</f>
        <v>0</v>
      </c>
      <c r="Q180" s="238">
        <v>2.2563399999999998</v>
      </c>
      <c r="R180" s="238">
        <f>Q180*H180</f>
        <v>13.538039999999999</v>
      </c>
      <c r="S180" s="238">
        <v>0</v>
      </c>
      <c r="T180" s="239">
        <f>S180*H180</f>
        <v>0</v>
      </c>
      <c r="U180" s="40"/>
      <c r="V180" s="40"/>
      <c r="W180" s="40"/>
      <c r="X180" s="40"/>
      <c r="Y180" s="40"/>
      <c r="Z180" s="40"/>
      <c r="AA180" s="40"/>
      <c r="AB180" s="40"/>
      <c r="AC180" s="40"/>
      <c r="AD180" s="40"/>
      <c r="AE180" s="40"/>
      <c r="AR180" s="240" t="s">
        <v>224</v>
      </c>
      <c r="AT180" s="240" t="s">
        <v>225</v>
      </c>
      <c r="AU180" s="240" t="s">
        <v>19</v>
      </c>
      <c r="AY180" s="18" t="s">
        <v>221</v>
      </c>
      <c r="BE180" s="241">
        <f>IF(N180="základní",J180,0)</f>
        <v>0</v>
      </c>
      <c r="BF180" s="241">
        <f>IF(N180="snížená",J180,0)</f>
        <v>0</v>
      </c>
      <c r="BG180" s="241">
        <f>IF(N180="zákl. přenesená",J180,0)</f>
        <v>0</v>
      </c>
      <c r="BH180" s="241">
        <f>IF(N180="sníž. přenesená",J180,0)</f>
        <v>0</v>
      </c>
      <c r="BI180" s="241">
        <f>IF(N180="nulová",J180,0)</f>
        <v>0</v>
      </c>
      <c r="BJ180" s="18" t="s">
        <v>88</v>
      </c>
      <c r="BK180" s="241">
        <f>ROUND(I180*H180,2)</f>
        <v>0</v>
      </c>
      <c r="BL180" s="18" t="s">
        <v>224</v>
      </c>
      <c r="BM180" s="240" t="s">
        <v>1214</v>
      </c>
    </row>
    <row r="181" s="2" customFormat="1">
      <c r="A181" s="40"/>
      <c r="B181" s="41"/>
      <c r="C181" s="42"/>
      <c r="D181" s="242" t="s">
        <v>232</v>
      </c>
      <c r="E181" s="42"/>
      <c r="F181" s="243" t="s">
        <v>1215</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232</v>
      </c>
      <c r="AU181" s="18" t="s">
        <v>19</v>
      </c>
    </row>
    <row r="182" s="2" customFormat="1">
      <c r="A182" s="40"/>
      <c r="B182" s="41"/>
      <c r="C182" s="42"/>
      <c r="D182" s="247" t="s">
        <v>312</v>
      </c>
      <c r="E182" s="42"/>
      <c r="F182" s="248" t="s">
        <v>1216</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312</v>
      </c>
      <c r="AU182" s="18" t="s">
        <v>19</v>
      </c>
    </row>
    <row r="183" s="2" customFormat="1">
      <c r="A183" s="40"/>
      <c r="B183" s="41"/>
      <c r="C183" s="42"/>
      <c r="D183" s="247" t="s">
        <v>234</v>
      </c>
      <c r="E183" s="42"/>
      <c r="F183" s="248" t="s">
        <v>1217</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234</v>
      </c>
      <c r="AU183" s="18" t="s">
        <v>19</v>
      </c>
    </row>
    <row r="184" s="12" customFormat="1" ht="22.8" customHeight="1">
      <c r="A184" s="12"/>
      <c r="B184" s="213"/>
      <c r="C184" s="214"/>
      <c r="D184" s="215" t="s">
        <v>79</v>
      </c>
      <c r="E184" s="227" t="s">
        <v>157</v>
      </c>
      <c r="F184" s="227" t="s">
        <v>631</v>
      </c>
      <c r="G184" s="214"/>
      <c r="H184" s="214"/>
      <c r="I184" s="217"/>
      <c r="J184" s="228">
        <f>BK184</f>
        <v>0</v>
      </c>
      <c r="K184" s="214"/>
      <c r="L184" s="219"/>
      <c r="M184" s="220"/>
      <c r="N184" s="221"/>
      <c r="O184" s="221"/>
      <c r="P184" s="222">
        <f>SUM(P185:P200)</f>
        <v>0</v>
      </c>
      <c r="Q184" s="221"/>
      <c r="R184" s="222">
        <f>SUM(R185:R200)</f>
        <v>54.952340000000007</v>
      </c>
      <c r="S184" s="221"/>
      <c r="T184" s="223">
        <f>SUM(T185:T200)</f>
        <v>0</v>
      </c>
      <c r="U184" s="12"/>
      <c r="V184" s="12"/>
      <c r="W184" s="12"/>
      <c r="X184" s="12"/>
      <c r="Y184" s="12"/>
      <c r="Z184" s="12"/>
      <c r="AA184" s="12"/>
      <c r="AB184" s="12"/>
      <c r="AC184" s="12"/>
      <c r="AD184" s="12"/>
      <c r="AE184" s="12"/>
      <c r="AR184" s="224" t="s">
        <v>88</v>
      </c>
      <c r="AT184" s="225" t="s">
        <v>79</v>
      </c>
      <c r="AU184" s="225" t="s">
        <v>88</v>
      </c>
      <c r="AY184" s="224" t="s">
        <v>221</v>
      </c>
      <c r="BK184" s="226">
        <f>SUM(BK185:BK200)</f>
        <v>0</v>
      </c>
    </row>
    <row r="185" s="2" customFormat="1" ht="76.35" customHeight="1">
      <c r="A185" s="40"/>
      <c r="B185" s="41"/>
      <c r="C185" s="229" t="s">
        <v>307</v>
      </c>
      <c r="D185" s="229" t="s">
        <v>225</v>
      </c>
      <c r="E185" s="230" t="s">
        <v>1073</v>
      </c>
      <c r="F185" s="231" t="s">
        <v>633</v>
      </c>
      <c r="G185" s="232" t="s">
        <v>515</v>
      </c>
      <c r="H185" s="233">
        <v>19</v>
      </c>
      <c r="I185" s="234"/>
      <c r="J185" s="235">
        <f>ROUND(I185*H185,2)</f>
        <v>0</v>
      </c>
      <c r="K185" s="231" t="s">
        <v>229</v>
      </c>
      <c r="L185" s="46"/>
      <c r="M185" s="236" t="s">
        <v>1</v>
      </c>
      <c r="N185" s="237" t="s">
        <v>45</v>
      </c>
      <c r="O185" s="93"/>
      <c r="P185" s="238">
        <f>O185*H185</f>
        <v>0</v>
      </c>
      <c r="Q185" s="238">
        <v>2.8089400000000002</v>
      </c>
      <c r="R185" s="238">
        <f>Q185*H185</f>
        <v>53.369860000000003</v>
      </c>
      <c r="S185" s="238">
        <v>0</v>
      </c>
      <c r="T185" s="239">
        <f>S185*H185</f>
        <v>0</v>
      </c>
      <c r="U185" s="40"/>
      <c r="V185" s="40"/>
      <c r="W185" s="40"/>
      <c r="X185" s="40"/>
      <c r="Y185" s="40"/>
      <c r="Z185" s="40"/>
      <c r="AA185" s="40"/>
      <c r="AB185" s="40"/>
      <c r="AC185" s="40"/>
      <c r="AD185" s="40"/>
      <c r="AE185" s="40"/>
      <c r="AR185" s="240" t="s">
        <v>224</v>
      </c>
      <c r="AT185" s="240" t="s">
        <v>225</v>
      </c>
      <c r="AU185" s="240" t="s">
        <v>19</v>
      </c>
      <c r="AY185" s="18" t="s">
        <v>221</v>
      </c>
      <c r="BE185" s="241">
        <f>IF(N185="základní",J185,0)</f>
        <v>0</v>
      </c>
      <c r="BF185" s="241">
        <f>IF(N185="snížená",J185,0)</f>
        <v>0</v>
      </c>
      <c r="BG185" s="241">
        <f>IF(N185="zákl. přenesená",J185,0)</f>
        <v>0</v>
      </c>
      <c r="BH185" s="241">
        <f>IF(N185="sníž. přenesená",J185,0)</f>
        <v>0</v>
      </c>
      <c r="BI185" s="241">
        <f>IF(N185="nulová",J185,0)</f>
        <v>0</v>
      </c>
      <c r="BJ185" s="18" t="s">
        <v>88</v>
      </c>
      <c r="BK185" s="241">
        <f>ROUND(I185*H185,2)</f>
        <v>0</v>
      </c>
      <c r="BL185" s="18" t="s">
        <v>224</v>
      </c>
      <c r="BM185" s="240" t="s">
        <v>1218</v>
      </c>
    </row>
    <row r="186" s="2" customFormat="1">
      <c r="A186" s="40"/>
      <c r="B186" s="41"/>
      <c r="C186" s="42"/>
      <c r="D186" s="242" t="s">
        <v>232</v>
      </c>
      <c r="E186" s="42"/>
      <c r="F186" s="243" t="s">
        <v>1075</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232</v>
      </c>
      <c r="AU186" s="18" t="s">
        <v>19</v>
      </c>
    </row>
    <row r="187" s="2" customFormat="1">
      <c r="A187" s="40"/>
      <c r="B187" s="41"/>
      <c r="C187" s="42"/>
      <c r="D187" s="247" t="s">
        <v>312</v>
      </c>
      <c r="E187" s="42"/>
      <c r="F187" s="248" t="s">
        <v>636</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312</v>
      </c>
      <c r="AU187" s="18" t="s">
        <v>19</v>
      </c>
    </row>
    <row r="188" s="2" customFormat="1">
      <c r="A188" s="40"/>
      <c r="B188" s="41"/>
      <c r="C188" s="42"/>
      <c r="D188" s="247" t="s">
        <v>234</v>
      </c>
      <c r="E188" s="42"/>
      <c r="F188" s="248" t="s">
        <v>1219</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234</v>
      </c>
      <c r="AU188" s="18" t="s">
        <v>19</v>
      </c>
    </row>
    <row r="189" s="2" customFormat="1" ht="76.35" customHeight="1">
      <c r="A189" s="40"/>
      <c r="B189" s="41"/>
      <c r="C189" s="229" t="s">
        <v>316</v>
      </c>
      <c r="D189" s="229" t="s">
        <v>225</v>
      </c>
      <c r="E189" s="230" t="s">
        <v>638</v>
      </c>
      <c r="F189" s="231" t="s">
        <v>639</v>
      </c>
      <c r="G189" s="232" t="s">
        <v>507</v>
      </c>
      <c r="H189" s="233">
        <v>60</v>
      </c>
      <c r="I189" s="234"/>
      <c r="J189" s="235">
        <f>ROUND(I189*H189,2)</f>
        <v>0</v>
      </c>
      <c r="K189" s="231" t="s">
        <v>229</v>
      </c>
      <c r="L189" s="46"/>
      <c r="M189" s="236" t="s">
        <v>1</v>
      </c>
      <c r="N189" s="237" t="s">
        <v>45</v>
      </c>
      <c r="O189" s="93"/>
      <c r="P189" s="238">
        <f>O189*H189</f>
        <v>0</v>
      </c>
      <c r="Q189" s="238">
        <v>0.00726</v>
      </c>
      <c r="R189" s="238">
        <f>Q189*H189</f>
        <v>0.43559999999999999</v>
      </c>
      <c r="S189" s="238">
        <v>0</v>
      </c>
      <c r="T189" s="239">
        <f>S189*H189</f>
        <v>0</v>
      </c>
      <c r="U189" s="40"/>
      <c r="V189" s="40"/>
      <c r="W189" s="40"/>
      <c r="X189" s="40"/>
      <c r="Y189" s="40"/>
      <c r="Z189" s="40"/>
      <c r="AA189" s="40"/>
      <c r="AB189" s="40"/>
      <c r="AC189" s="40"/>
      <c r="AD189" s="40"/>
      <c r="AE189" s="40"/>
      <c r="AR189" s="240" t="s">
        <v>224</v>
      </c>
      <c r="AT189" s="240" t="s">
        <v>225</v>
      </c>
      <c r="AU189" s="240" t="s">
        <v>19</v>
      </c>
      <c r="AY189" s="18" t="s">
        <v>221</v>
      </c>
      <c r="BE189" s="241">
        <f>IF(N189="základní",J189,0)</f>
        <v>0</v>
      </c>
      <c r="BF189" s="241">
        <f>IF(N189="snížená",J189,0)</f>
        <v>0</v>
      </c>
      <c r="BG189" s="241">
        <f>IF(N189="zákl. přenesená",J189,0)</f>
        <v>0</v>
      </c>
      <c r="BH189" s="241">
        <f>IF(N189="sníž. přenesená",J189,0)</f>
        <v>0</v>
      </c>
      <c r="BI189" s="241">
        <f>IF(N189="nulová",J189,0)</f>
        <v>0</v>
      </c>
      <c r="BJ189" s="18" t="s">
        <v>88</v>
      </c>
      <c r="BK189" s="241">
        <f>ROUND(I189*H189,2)</f>
        <v>0</v>
      </c>
      <c r="BL189" s="18" t="s">
        <v>224</v>
      </c>
      <c r="BM189" s="240" t="s">
        <v>1220</v>
      </c>
    </row>
    <row r="190" s="2" customFormat="1">
      <c r="A190" s="40"/>
      <c r="B190" s="41"/>
      <c r="C190" s="42"/>
      <c r="D190" s="242" t="s">
        <v>232</v>
      </c>
      <c r="E190" s="42"/>
      <c r="F190" s="243" t="s">
        <v>641</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232</v>
      </c>
      <c r="AU190" s="18" t="s">
        <v>19</v>
      </c>
    </row>
    <row r="191" s="2" customFormat="1">
      <c r="A191" s="40"/>
      <c r="B191" s="41"/>
      <c r="C191" s="42"/>
      <c r="D191" s="247" t="s">
        <v>312</v>
      </c>
      <c r="E191" s="42"/>
      <c r="F191" s="248" t="s">
        <v>642</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312</v>
      </c>
      <c r="AU191" s="18" t="s">
        <v>19</v>
      </c>
    </row>
    <row r="192" s="2" customFormat="1">
      <c r="A192" s="40"/>
      <c r="B192" s="41"/>
      <c r="C192" s="42"/>
      <c r="D192" s="247" t="s">
        <v>234</v>
      </c>
      <c r="E192" s="42"/>
      <c r="F192" s="248" t="s">
        <v>1221</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234</v>
      </c>
      <c r="AU192" s="18" t="s">
        <v>19</v>
      </c>
    </row>
    <row r="193" s="2" customFormat="1" ht="76.35" customHeight="1">
      <c r="A193" s="40"/>
      <c r="B193" s="41"/>
      <c r="C193" s="229" t="s">
        <v>321</v>
      </c>
      <c r="D193" s="229" t="s">
        <v>225</v>
      </c>
      <c r="E193" s="230" t="s">
        <v>644</v>
      </c>
      <c r="F193" s="231" t="s">
        <v>645</v>
      </c>
      <c r="G193" s="232" t="s">
        <v>507</v>
      </c>
      <c r="H193" s="233">
        <v>60</v>
      </c>
      <c r="I193" s="234"/>
      <c r="J193" s="235">
        <f>ROUND(I193*H193,2)</f>
        <v>0</v>
      </c>
      <c r="K193" s="231" t="s">
        <v>229</v>
      </c>
      <c r="L193" s="46"/>
      <c r="M193" s="236" t="s">
        <v>1</v>
      </c>
      <c r="N193" s="237" t="s">
        <v>45</v>
      </c>
      <c r="O193" s="93"/>
      <c r="P193" s="238">
        <f>O193*H193</f>
        <v>0</v>
      </c>
      <c r="Q193" s="238">
        <v>0.00085999999999999998</v>
      </c>
      <c r="R193" s="238">
        <f>Q193*H193</f>
        <v>0.0516</v>
      </c>
      <c r="S193" s="238">
        <v>0</v>
      </c>
      <c r="T193" s="239">
        <f>S193*H193</f>
        <v>0</v>
      </c>
      <c r="U193" s="40"/>
      <c r="V193" s="40"/>
      <c r="W193" s="40"/>
      <c r="X193" s="40"/>
      <c r="Y193" s="40"/>
      <c r="Z193" s="40"/>
      <c r="AA193" s="40"/>
      <c r="AB193" s="40"/>
      <c r="AC193" s="40"/>
      <c r="AD193" s="40"/>
      <c r="AE193" s="40"/>
      <c r="AR193" s="240" t="s">
        <v>224</v>
      </c>
      <c r="AT193" s="240" t="s">
        <v>225</v>
      </c>
      <c r="AU193" s="240" t="s">
        <v>19</v>
      </c>
      <c r="AY193" s="18" t="s">
        <v>221</v>
      </c>
      <c r="BE193" s="241">
        <f>IF(N193="základní",J193,0)</f>
        <v>0</v>
      </c>
      <c r="BF193" s="241">
        <f>IF(N193="snížená",J193,0)</f>
        <v>0</v>
      </c>
      <c r="BG193" s="241">
        <f>IF(N193="zákl. přenesená",J193,0)</f>
        <v>0</v>
      </c>
      <c r="BH193" s="241">
        <f>IF(N193="sníž. přenesená",J193,0)</f>
        <v>0</v>
      </c>
      <c r="BI193" s="241">
        <f>IF(N193="nulová",J193,0)</f>
        <v>0</v>
      </c>
      <c r="BJ193" s="18" t="s">
        <v>88</v>
      </c>
      <c r="BK193" s="241">
        <f>ROUND(I193*H193,2)</f>
        <v>0</v>
      </c>
      <c r="BL193" s="18" t="s">
        <v>224</v>
      </c>
      <c r="BM193" s="240" t="s">
        <v>1222</v>
      </c>
    </row>
    <row r="194" s="2" customFormat="1">
      <c r="A194" s="40"/>
      <c r="B194" s="41"/>
      <c r="C194" s="42"/>
      <c r="D194" s="242" t="s">
        <v>232</v>
      </c>
      <c r="E194" s="42"/>
      <c r="F194" s="243" t="s">
        <v>647</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232</v>
      </c>
      <c r="AU194" s="18" t="s">
        <v>19</v>
      </c>
    </row>
    <row r="195" s="2" customFormat="1">
      <c r="A195" s="40"/>
      <c r="B195" s="41"/>
      <c r="C195" s="42"/>
      <c r="D195" s="247" t="s">
        <v>312</v>
      </c>
      <c r="E195" s="42"/>
      <c r="F195" s="248" t="s">
        <v>642</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312</v>
      </c>
      <c r="AU195" s="18" t="s">
        <v>19</v>
      </c>
    </row>
    <row r="196" s="2" customFormat="1">
      <c r="A196" s="40"/>
      <c r="B196" s="41"/>
      <c r="C196" s="42"/>
      <c r="D196" s="247" t="s">
        <v>234</v>
      </c>
      <c r="E196" s="42"/>
      <c r="F196" s="248" t="s">
        <v>1221</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234</v>
      </c>
      <c r="AU196" s="18" t="s">
        <v>19</v>
      </c>
    </row>
    <row r="197" s="2" customFormat="1" ht="78" customHeight="1">
      <c r="A197" s="40"/>
      <c r="B197" s="41"/>
      <c r="C197" s="229" t="s">
        <v>327</v>
      </c>
      <c r="D197" s="229" t="s">
        <v>225</v>
      </c>
      <c r="E197" s="230" t="s">
        <v>649</v>
      </c>
      <c r="F197" s="231" t="s">
        <v>650</v>
      </c>
      <c r="G197" s="232" t="s">
        <v>651</v>
      </c>
      <c r="H197" s="233">
        <v>1</v>
      </c>
      <c r="I197" s="234"/>
      <c r="J197" s="235">
        <f>ROUND(I197*H197,2)</f>
        <v>0</v>
      </c>
      <c r="K197" s="231" t="s">
        <v>229</v>
      </c>
      <c r="L197" s="46"/>
      <c r="M197" s="236" t="s">
        <v>1</v>
      </c>
      <c r="N197" s="237" t="s">
        <v>45</v>
      </c>
      <c r="O197" s="93"/>
      <c r="P197" s="238">
        <f>O197*H197</f>
        <v>0</v>
      </c>
      <c r="Q197" s="238">
        <v>1.09528</v>
      </c>
      <c r="R197" s="238">
        <f>Q197*H197</f>
        <v>1.09528</v>
      </c>
      <c r="S197" s="238">
        <v>0</v>
      </c>
      <c r="T197" s="239">
        <f>S197*H197</f>
        <v>0</v>
      </c>
      <c r="U197" s="40"/>
      <c r="V197" s="40"/>
      <c r="W197" s="40"/>
      <c r="X197" s="40"/>
      <c r="Y197" s="40"/>
      <c r="Z197" s="40"/>
      <c r="AA197" s="40"/>
      <c r="AB197" s="40"/>
      <c r="AC197" s="40"/>
      <c r="AD197" s="40"/>
      <c r="AE197" s="40"/>
      <c r="AR197" s="240" t="s">
        <v>224</v>
      </c>
      <c r="AT197" s="240" t="s">
        <v>225</v>
      </c>
      <c r="AU197" s="240" t="s">
        <v>19</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224</v>
      </c>
      <c r="BM197" s="240" t="s">
        <v>1223</v>
      </c>
    </row>
    <row r="198" s="2" customFormat="1">
      <c r="A198" s="40"/>
      <c r="B198" s="41"/>
      <c r="C198" s="42"/>
      <c r="D198" s="242" t="s">
        <v>232</v>
      </c>
      <c r="E198" s="42"/>
      <c r="F198" s="243" t="s">
        <v>653</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232</v>
      </c>
      <c r="AU198" s="18" t="s">
        <v>19</v>
      </c>
    </row>
    <row r="199" s="2" customFormat="1">
      <c r="A199" s="40"/>
      <c r="B199" s="41"/>
      <c r="C199" s="42"/>
      <c r="D199" s="247" t="s">
        <v>312</v>
      </c>
      <c r="E199" s="42"/>
      <c r="F199" s="248" t="s">
        <v>654</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312</v>
      </c>
      <c r="AU199" s="18" t="s">
        <v>19</v>
      </c>
    </row>
    <row r="200" s="2" customFormat="1">
      <c r="A200" s="40"/>
      <c r="B200" s="41"/>
      <c r="C200" s="42"/>
      <c r="D200" s="247" t="s">
        <v>234</v>
      </c>
      <c r="E200" s="42"/>
      <c r="F200" s="248" t="s">
        <v>1224</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234</v>
      </c>
      <c r="AU200" s="18" t="s">
        <v>19</v>
      </c>
    </row>
    <row r="201" s="12" customFormat="1" ht="22.8" customHeight="1">
      <c r="A201" s="12"/>
      <c r="B201" s="213"/>
      <c r="C201" s="214"/>
      <c r="D201" s="215" t="s">
        <v>79</v>
      </c>
      <c r="E201" s="227" t="s">
        <v>224</v>
      </c>
      <c r="F201" s="227" t="s">
        <v>656</v>
      </c>
      <c r="G201" s="214"/>
      <c r="H201" s="214"/>
      <c r="I201" s="217"/>
      <c r="J201" s="228">
        <f>BK201</f>
        <v>0</v>
      </c>
      <c r="K201" s="214"/>
      <c r="L201" s="219"/>
      <c r="M201" s="220"/>
      <c r="N201" s="221"/>
      <c r="O201" s="221"/>
      <c r="P201" s="222">
        <f>SUM(P202:P213)</f>
        <v>0</v>
      </c>
      <c r="Q201" s="221"/>
      <c r="R201" s="222">
        <f>SUM(R202:R213)</f>
        <v>64.279019999999988</v>
      </c>
      <c r="S201" s="221"/>
      <c r="T201" s="223">
        <f>SUM(T202:T213)</f>
        <v>0</v>
      </c>
      <c r="U201" s="12"/>
      <c r="V201" s="12"/>
      <c r="W201" s="12"/>
      <c r="X201" s="12"/>
      <c r="Y201" s="12"/>
      <c r="Z201" s="12"/>
      <c r="AA201" s="12"/>
      <c r="AB201" s="12"/>
      <c r="AC201" s="12"/>
      <c r="AD201" s="12"/>
      <c r="AE201" s="12"/>
      <c r="AR201" s="224" t="s">
        <v>88</v>
      </c>
      <c r="AT201" s="225" t="s">
        <v>79</v>
      </c>
      <c r="AU201" s="225" t="s">
        <v>88</v>
      </c>
      <c r="AY201" s="224" t="s">
        <v>221</v>
      </c>
      <c r="BK201" s="226">
        <f>SUM(BK202:BK213)</f>
        <v>0</v>
      </c>
    </row>
    <row r="202" s="2" customFormat="1" ht="33" customHeight="1">
      <c r="A202" s="40"/>
      <c r="B202" s="41"/>
      <c r="C202" s="229" t="s">
        <v>337</v>
      </c>
      <c r="D202" s="229" t="s">
        <v>225</v>
      </c>
      <c r="E202" s="230" t="s">
        <v>663</v>
      </c>
      <c r="F202" s="231" t="s">
        <v>664</v>
      </c>
      <c r="G202" s="232" t="s">
        <v>665</v>
      </c>
      <c r="H202" s="233">
        <v>6</v>
      </c>
      <c r="I202" s="234"/>
      <c r="J202" s="235">
        <f>ROUND(I202*H202,2)</f>
        <v>0</v>
      </c>
      <c r="K202" s="231" t="s">
        <v>229</v>
      </c>
      <c r="L202" s="46"/>
      <c r="M202" s="236" t="s">
        <v>1</v>
      </c>
      <c r="N202" s="237" t="s">
        <v>45</v>
      </c>
      <c r="O202" s="93"/>
      <c r="P202" s="238">
        <f>O202*H202</f>
        <v>0</v>
      </c>
      <c r="Q202" s="238">
        <v>0.00165</v>
      </c>
      <c r="R202" s="238">
        <f>Q202*H202</f>
        <v>0.0098999999999999991</v>
      </c>
      <c r="S202" s="238">
        <v>0</v>
      </c>
      <c r="T202" s="239">
        <f>S202*H202</f>
        <v>0</v>
      </c>
      <c r="U202" s="40"/>
      <c r="V202" s="40"/>
      <c r="W202" s="40"/>
      <c r="X202" s="40"/>
      <c r="Y202" s="40"/>
      <c r="Z202" s="40"/>
      <c r="AA202" s="40"/>
      <c r="AB202" s="40"/>
      <c r="AC202" s="40"/>
      <c r="AD202" s="40"/>
      <c r="AE202" s="40"/>
      <c r="AR202" s="240" t="s">
        <v>224</v>
      </c>
      <c r="AT202" s="240" t="s">
        <v>225</v>
      </c>
      <c r="AU202" s="240" t="s">
        <v>19</v>
      </c>
      <c r="AY202" s="18" t="s">
        <v>221</v>
      </c>
      <c r="BE202" s="241">
        <f>IF(N202="základní",J202,0)</f>
        <v>0</v>
      </c>
      <c r="BF202" s="241">
        <f>IF(N202="snížená",J202,0)</f>
        <v>0</v>
      </c>
      <c r="BG202" s="241">
        <f>IF(N202="zákl. přenesená",J202,0)</f>
        <v>0</v>
      </c>
      <c r="BH202" s="241">
        <f>IF(N202="sníž. přenesená",J202,0)</f>
        <v>0</v>
      </c>
      <c r="BI202" s="241">
        <f>IF(N202="nulová",J202,0)</f>
        <v>0</v>
      </c>
      <c r="BJ202" s="18" t="s">
        <v>88</v>
      </c>
      <c r="BK202" s="241">
        <f>ROUND(I202*H202,2)</f>
        <v>0</v>
      </c>
      <c r="BL202" s="18" t="s">
        <v>224</v>
      </c>
      <c r="BM202" s="240" t="s">
        <v>1225</v>
      </c>
    </row>
    <row r="203" s="2" customFormat="1">
      <c r="A203" s="40"/>
      <c r="B203" s="41"/>
      <c r="C203" s="42"/>
      <c r="D203" s="242" t="s">
        <v>232</v>
      </c>
      <c r="E203" s="42"/>
      <c r="F203" s="243" t="s">
        <v>667</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232</v>
      </c>
      <c r="AU203" s="18" t="s">
        <v>19</v>
      </c>
    </row>
    <row r="204" s="2" customFormat="1">
      <c r="A204" s="40"/>
      <c r="B204" s="41"/>
      <c r="C204" s="42"/>
      <c r="D204" s="247" t="s">
        <v>312</v>
      </c>
      <c r="E204" s="42"/>
      <c r="F204" s="248" t="s">
        <v>668</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312</v>
      </c>
      <c r="AU204" s="18" t="s">
        <v>19</v>
      </c>
    </row>
    <row r="205" s="2" customFormat="1" ht="16.5" customHeight="1">
      <c r="A205" s="40"/>
      <c r="B205" s="41"/>
      <c r="C205" s="284" t="s">
        <v>7</v>
      </c>
      <c r="D205" s="284" t="s">
        <v>330</v>
      </c>
      <c r="E205" s="285" t="s">
        <v>669</v>
      </c>
      <c r="F205" s="286" t="s">
        <v>670</v>
      </c>
      <c r="G205" s="287" t="s">
        <v>665</v>
      </c>
      <c r="H205" s="288">
        <v>6</v>
      </c>
      <c r="I205" s="289"/>
      <c r="J205" s="290">
        <f>ROUND(I205*H205,2)</f>
        <v>0</v>
      </c>
      <c r="K205" s="286" t="s">
        <v>229</v>
      </c>
      <c r="L205" s="291"/>
      <c r="M205" s="292" t="s">
        <v>1</v>
      </c>
      <c r="N205" s="293" t="s">
        <v>45</v>
      </c>
      <c r="O205" s="93"/>
      <c r="P205" s="238">
        <f>O205*H205</f>
        <v>0</v>
      </c>
      <c r="Q205" s="238">
        <v>0.040000000000000001</v>
      </c>
      <c r="R205" s="238">
        <f>Q205*H205</f>
        <v>0.23999999999999999</v>
      </c>
      <c r="S205" s="238">
        <v>0</v>
      </c>
      <c r="T205" s="239">
        <f>S205*H205</f>
        <v>0</v>
      </c>
      <c r="U205" s="40"/>
      <c r="V205" s="40"/>
      <c r="W205" s="40"/>
      <c r="X205" s="40"/>
      <c r="Y205" s="40"/>
      <c r="Z205" s="40"/>
      <c r="AA205" s="40"/>
      <c r="AB205" s="40"/>
      <c r="AC205" s="40"/>
      <c r="AD205" s="40"/>
      <c r="AE205" s="40"/>
      <c r="AR205" s="240" t="s">
        <v>267</v>
      </c>
      <c r="AT205" s="240" t="s">
        <v>330</v>
      </c>
      <c r="AU205" s="240" t="s">
        <v>19</v>
      </c>
      <c r="AY205" s="18" t="s">
        <v>221</v>
      </c>
      <c r="BE205" s="241">
        <f>IF(N205="základní",J205,0)</f>
        <v>0</v>
      </c>
      <c r="BF205" s="241">
        <f>IF(N205="snížená",J205,0)</f>
        <v>0</v>
      </c>
      <c r="BG205" s="241">
        <f>IF(N205="zákl. přenesená",J205,0)</f>
        <v>0</v>
      </c>
      <c r="BH205" s="241">
        <f>IF(N205="sníž. přenesená",J205,0)</f>
        <v>0</v>
      </c>
      <c r="BI205" s="241">
        <f>IF(N205="nulová",J205,0)</f>
        <v>0</v>
      </c>
      <c r="BJ205" s="18" t="s">
        <v>88</v>
      </c>
      <c r="BK205" s="241">
        <f>ROUND(I205*H205,2)</f>
        <v>0</v>
      </c>
      <c r="BL205" s="18" t="s">
        <v>224</v>
      </c>
      <c r="BM205" s="240" t="s">
        <v>1226</v>
      </c>
    </row>
    <row r="206" s="2" customFormat="1" ht="37.8" customHeight="1">
      <c r="A206" s="40"/>
      <c r="B206" s="41"/>
      <c r="C206" s="229" t="s">
        <v>347</v>
      </c>
      <c r="D206" s="229" t="s">
        <v>225</v>
      </c>
      <c r="E206" s="230" t="s">
        <v>1227</v>
      </c>
      <c r="F206" s="231" t="s">
        <v>1228</v>
      </c>
      <c r="G206" s="232" t="s">
        <v>515</v>
      </c>
      <c r="H206" s="233">
        <v>14</v>
      </c>
      <c r="I206" s="234"/>
      <c r="J206" s="235">
        <f>ROUND(I206*H206,2)</f>
        <v>0</v>
      </c>
      <c r="K206" s="231" t="s">
        <v>229</v>
      </c>
      <c r="L206" s="46"/>
      <c r="M206" s="236" t="s">
        <v>1</v>
      </c>
      <c r="N206" s="237" t="s">
        <v>45</v>
      </c>
      <c r="O206" s="93"/>
      <c r="P206" s="238">
        <f>O206*H206</f>
        <v>0</v>
      </c>
      <c r="Q206" s="238">
        <v>2.4340799999999998</v>
      </c>
      <c r="R206" s="238">
        <f>Q206*H206</f>
        <v>34.077119999999994</v>
      </c>
      <c r="S206" s="238">
        <v>0</v>
      </c>
      <c r="T206" s="239">
        <f>S206*H206</f>
        <v>0</v>
      </c>
      <c r="U206" s="40"/>
      <c r="V206" s="40"/>
      <c r="W206" s="40"/>
      <c r="X206" s="40"/>
      <c r="Y206" s="40"/>
      <c r="Z206" s="40"/>
      <c r="AA206" s="40"/>
      <c r="AB206" s="40"/>
      <c r="AC206" s="40"/>
      <c r="AD206" s="40"/>
      <c r="AE206" s="40"/>
      <c r="AR206" s="240" t="s">
        <v>224</v>
      </c>
      <c r="AT206" s="240" t="s">
        <v>225</v>
      </c>
      <c r="AU206" s="240" t="s">
        <v>19</v>
      </c>
      <c r="AY206" s="18" t="s">
        <v>221</v>
      </c>
      <c r="BE206" s="241">
        <f>IF(N206="základní",J206,0)</f>
        <v>0</v>
      </c>
      <c r="BF206" s="241">
        <f>IF(N206="snížená",J206,0)</f>
        <v>0</v>
      </c>
      <c r="BG206" s="241">
        <f>IF(N206="zákl. přenesená",J206,0)</f>
        <v>0</v>
      </c>
      <c r="BH206" s="241">
        <f>IF(N206="sníž. přenesená",J206,0)</f>
        <v>0</v>
      </c>
      <c r="BI206" s="241">
        <f>IF(N206="nulová",J206,0)</f>
        <v>0</v>
      </c>
      <c r="BJ206" s="18" t="s">
        <v>88</v>
      </c>
      <c r="BK206" s="241">
        <f>ROUND(I206*H206,2)</f>
        <v>0</v>
      </c>
      <c r="BL206" s="18" t="s">
        <v>224</v>
      </c>
      <c r="BM206" s="240" t="s">
        <v>1229</v>
      </c>
    </row>
    <row r="207" s="2" customFormat="1">
      <c r="A207" s="40"/>
      <c r="B207" s="41"/>
      <c r="C207" s="42"/>
      <c r="D207" s="242" t="s">
        <v>232</v>
      </c>
      <c r="E207" s="42"/>
      <c r="F207" s="243" t="s">
        <v>1230</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232</v>
      </c>
      <c r="AU207" s="18" t="s">
        <v>19</v>
      </c>
    </row>
    <row r="208" s="2" customFormat="1">
      <c r="A208" s="40"/>
      <c r="B208" s="41"/>
      <c r="C208" s="42"/>
      <c r="D208" s="247" t="s">
        <v>312</v>
      </c>
      <c r="E208" s="42"/>
      <c r="F208" s="248" t="s">
        <v>1231</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312</v>
      </c>
      <c r="AU208" s="18" t="s">
        <v>19</v>
      </c>
    </row>
    <row r="209" s="2" customFormat="1">
      <c r="A209" s="40"/>
      <c r="B209" s="41"/>
      <c r="C209" s="42"/>
      <c r="D209" s="247" t="s">
        <v>234</v>
      </c>
      <c r="E209" s="42"/>
      <c r="F209" s="248" t="s">
        <v>1232</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234</v>
      </c>
      <c r="AU209" s="18" t="s">
        <v>19</v>
      </c>
    </row>
    <row r="210" s="2" customFormat="1" ht="37.8" customHeight="1">
      <c r="A210" s="40"/>
      <c r="B210" s="41"/>
      <c r="C210" s="229" t="s">
        <v>359</v>
      </c>
      <c r="D210" s="229" t="s">
        <v>225</v>
      </c>
      <c r="E210" s="230" t="s">
        <v>1233</v>
      </c>
      <c r="F210" s="231" t="s">
        <v>1234</v>
      </c>
      <c r="G210" s="232" t="s">
        <v>515</v>
      </c>
      <c r="H210" s="233">
        <v>15</v>
      </c>
      <c r="I210" s="234"/>
      <c r="J210" s="235">
        <f>ROUND(I210*H210,2)</f>
        <v>0</v>
      </c>
      <c r="K210" s="231" t="s">
        <v>229</v>
      </c>
      <c r="L210" s="46"/>
      <c r="M210" s="236" t="s">
        <v>1</v>
      </c>
      <c r="N210" s="237" t="s">
        <v>45</v>
      </c>
      <c r="O210" s="93"/>
      <c r="P210" s="238">
        <f>O210*H210</f>
        <v>0</v>
      </c>
      <c r="Q210" s="238">
        <v>1.9967999999999999</v>
      </c>
      <c r="R210" s="238">
        <f>Q210*H210</f>
        <v>29.951999999999998</v>
      </c>
      <c r="S210" s="238">
        <v>0</v>
      </c>
      <c r="T210" s="239">
        <f>S210*H210</f>
        <v>0</v>
      </c>
      <c r="U210" s="40"/>
      <c r="V210" s="40"/>
      <c r="W210" s="40"/>
      <c r="X210" s="40"/>
      <c r="Y210" s="40"/>
      <c r="Z210" s="40"/>
      <c r="AA210" s="40"/>
      <c r="AB210" s="40"/>
      <c r="AC210" s="40"/>
      <c r="AD210" s="40"/>
      <c r="AE210" s="40"/>
      <c r="AR210" s="240" t="s">
        <v>224</v>
      </c>
      <c r="AT210" s="240" t="s">
        <v>225</v>
      </c>
      <c r="AU210" s="240" t="s">
        <v>19</v>
      </c>
      <c r="AY210" s="18" t="s">
        <v>221</v>
      </c>
      <c r="BE210" s="241">
        <f>IF(N210="základní",J210,0)</f>
        <v>0</v>
      </c>
      <c r="BF210" s="241">
        <f>IF(N210="snížená",J210,0)</f>
        <v>0</v>
      </c>
      <c r="BG210" s="241">
        <f>IF(N210="zákl. přenesená",J210,0)</f>
        <v>0</v>
      </c>
      <c r="BH210" s="241">
        <f>IF(N210="sníž. přenesená",J210,0)</f>
        <v>0</v>
      </c>
      <c r="BI210" s="241">
        <f>IF(N210="nulová",J210,0)</f>
        <v>0</v>
      </c>
      <c r="BJ210" s="18" t="s">
        <v>88</v>
      </c>
      <c r="BK210" s="241">
        <f>ROUND(I210*H210,2)</f>
        <v>0</v>
      </c>
      <c r="BL210" s="18" t="s">
        <v>224</v>
      </c>
      <c r="BM210" s="240" t="s">
        <v>1235</v>
      </c>
    </row>
    <row r="211" s="2" customFormat="1">
      <c r="A211" s="40"/>
      <c r="B211" s="41"/>
      <c r="C211" s="42"/>
      <c r="D211" s="242" t="s">
        <v>232</v>
      </c>
      <c r="E211" s="42"/>
      <c r="F211" s="243" t="s">
        <v>1236</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232</v>
      </c>
      <c r="AU211" s="18" t="s">
        <v>19</v>
      </c>
    </row>
    <row r="212" s="2" customFormat="1">
      <c r="A212" s="40"/>
      <c r="B212" s="41"/>
      <c r="C212" s="42"/>
      <c r="D212" s="247" t="s">
        <v>312</v>
      </c>
      <c r="E212" s="42"/>
      <c r="F212" s="248" t="s">
        <v>1237</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312</v>
      </c>
      <c r="AU212" s="18" t="s">
        <v>19</v>
      </c>
    </row>
    <row r="213" s="2" customFormat="1">
      <c r="A213" s="40"/>
      <c r="B213" s="41"/>
      <c r="C213" s="42"/>
      <c r="D213" s="247" t="s">
        <v>234</v>
      </c>
      <c r="E213" s="42"/>
      <c r="F213" s="248" t="s">
        <v>1238</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234</v>
      </c>
      <c r="AU213" s="18" t="s">
        <v>19</v>
      </c>
    </row>
    <row r="214" s="12" customFormat="1" ht="22.8" customHeight="1">
      <c r="A214" s="12"/>
      <c r="B214" s="213"/>
      <c r="C214" s="214"/>
      <c r="D214" s="215" t="s">
        <v>79</v>
      </c>
      <c r="E214" s="227" t="s">
        <v>267</v>
      </c>
      <c r="F214" s="227" t="s">
        <v>696</v>
      </c>
      <c r="G214" s="214"/>
      <c r="H214" s="214"/>
      <c r="I214" s="217"/>
      <c r="J214" s="228">
        <f>BK214</f>
        <v>0</v>
      </c>
      <c r="K214" s="214"/>
      <c r="L214" s="219"/>
      <c r="M214" s="220"/>
      <c r="N214" s="221"/>
      <c r="O214" s="221"/>
      <c r="P214" s="222">
        <f>SUM(P215:P218)</f>
        <v>0</v>
      </c>
      <c r="Q214" s="221"/>
      <c r="R214" s="222">
        <f>SUM(R215:R218)</f>
        <v>7.8400799999999995</v>
      </c>
      <c r="S214" s="221"/>
      <c r="T214" s="223">
        <f>SUM(T215:T218)</f>
        <v>0</v>
      </c>
      <c r="U214" s="12"/>
      <c r="V214" s="12"/>
      <c r="W214" s="12"/>
      <c r="X214" s="12"/>
      <c r="Y214" s="12"/>
      <c r="Z214" s="12"/>
      <c r="AA214" s="12"/>
      <c r="AB214" s="12"/>
      <c r="AC214" s="12"/>
      <c r="AD214" s="12"/>
      <c r="AE214" s="12"/>
      <c r="AR214" s="224" t="s">
        <v>88</v>
      </c>
      <c r="AT214" s="225" t="s">
        <v>79</v>
      </c>
      <c r="AU214" s="225" t="s">
        <v>88</v>
      </c>
      <c r="AY214" s="224" t="s">
        <v>221</v>
      </c>
      <c r="BK214" s="226">
        <f>SUM(BK215:BK218)</f>
        <v>0</v>
      </c>
    </row>
    <row r="215" s="2" customFormat="1" ht="37.8" customHeight="1">
      <c r="A215" s="40"/>
      <c r="B215" s="41"/>
      <c r="C215" s="229" t="s">
        <v>365</v>
      </c>
      <c r="D215" s="229" t="s">
        <v>225</v>
      </c>
      <c r="E215" s="230" t="s">
        <v>1114</v>
      </c>
      <c r="F215" s="231" t="s">
        <v>1115</v>
      </c>
      <c r="G215" s="232" t="s">
        <v>699</v>
      </c>
      <c r="H215" s="233">
        <v>8</v>
      </c>
      <c r="I215" s="234"/>
      <c r="J215" s="235">
        <f>ROUND(I215*H215,2)</f>
        <v>0</v>
      </c>
      <c r="K215" s="231" t="s">
        <v>229</v>
      </c>
      <c r="L215" s="46"/>
      <c r="M215" s="236" t="s">
        <v>1</v>
      </c>
      <c r="N215" s="237" t="s">
        <v>45</v>
      </c>
      <c r="O215" s="93"/>
      <c r="P215" s="238">
        <f>O215*H215</f>
        <v>0</v>
      </c>
      <c r="Q215" s="238">
        <v>1.0000000000000001E-05</v>
      </c>
      <c r="R215" s="238">
        <f>Q215*H215</f>
        <v>8.0000000000000007E-05</v>
      </c>
      <c r="S215" s="238">
        <v>0</v>
      </c>
      <c r="T215" s="239">
        <f>S215*H215</f>
        <v>0</v>
      </c>
      <c r="U215" s="40"/>
      <c r="V215" s="40"/>
      <c r="W215" s="40"/>
      <c r="X215" s="40"/>
      <c r="Y215" s="40"/>
      <c r="Z215" s="40"/>
      <c r="AA215" s="40"/>
      <c r="AB215" s="40"/>
      <c r="AC215" s="40"/>
      <c r="AD215" s="40"/>
      <c r="AE215" s="40"/>
      <c r="AR215" s="240" t="s">
        <v>224</v>
      </c>
      <c r="AT215" s="240" t="s">
        <v>225</v>
      </c>
      <c r="AU215" s="240" t="s">
        <v>19</v>
      </c>
      <c r="AY215" s="18" t="s">
        <v>221</v>
      </c>
      <c r="BE215" s="241">
        <f>IF(N215="základní",J215,0)</f>
        <v>0</v>
      </c>
      <c r="BF215" s="241">
        <f>IF(N215="snížená",J215,0)</f>
        <v>0</v>
      </c>
      <c r="BG215" s="241">
        <f>IF(N215="zákl. přenesená",J215,0)</f>
        <v>0</v>
      </c>
      <c r="BH215" s="241">
        <f>IF(N215="sníž. přenesená",J215,0)</f>
        <v>0</v>
      </c>
      <c r="BI215" s="241">
        <f>IF(N215="nulová",J215,0)</f>
        <v>0</v>
      </c>
      <c r="BJ215" s="18" t="s">
        <v>88</v>
      </c>
      <c r="BK215" s="241">
        <f>ROUND(I215*H215,2)</f>
        <v>0</v>
      </c>
      <c r="BL215" s="18" t="s">
        <v>224</v>
      </c>
      <c r="BM215" s="240" t="s">
        <v>1239</v>
      </c>
    </row>
    <row r="216" s="2" customFormat="1">
      <c r="A216" s="40"/>
      <c r="B216" s="41"/>
      <c r="C216" s="42"/>
      <c r="D216" s="242" t="s">
        <v>232</v>
      </c>
      <c r="E216" s="42"/>
      <c r="F216" s="243" t="s">
        <v>1117</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232</v>
      </c>
      <c r="AU216" s="18" t="s">
        <v>19</v>
      </c>
    </row>
    <row r="217" s="2" customFormat="1">
      <c r="A217" s="40"/>
      <c r="B217" s="41"/>
      <c r="C217" s="42"/>
      <c r="D217" s="247" t="s">
        <v>234</v>
      </c>
      <c r="E217" s="42"/>
      <c r="F217" s="248" t="s">
        <v>1240</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234</v>
      </c>
      <c r="AU217" s="18" t="s">
        <v>19</v>
      </c>
    </row>
    <row r="218" s="2" customFormat="1" ht="44.25" customHeight="1">
      <c r="A218" s="40"/>
      <c r="B218" s="41"/>
      <c r="C218" s="284" t="s">
        <v>371</v>
      </c>
      <c r="D218" s="284" t="s">
        <v>330</v>
      </c>
      <c r="E218" s="285" t="s">
        <v>1119</v>
      </c>
      <c r="F218" s="286" t="s">
        <v>1241</v>
      </c>
      <c r="G218" s="287" t="s">
        <v>699</v>
      </c>
      <c r="H218" s="288">
        <v>8</v>
      </c>
      <c r="I218" s="289"/>
      <c r="J218" s="290">
        <f>ROUND(I218*H218,2)</f>
        <v>0</v>
      </c>
      <c r="K218" s="286" t="s">
        <v>229</v>
      </c>
      <c r="L218" s="291"/>
      <c r="M218" s="292" t="s">
        <v>1</v>
      </c>
      <c r="N218" s="293" t="s">
        <v>45</v>
      </c>
      <c r="O218" s="93"/>
      <c r="P218" s="238">
        <f>O218*H218</f>
        <v>0</v>
      </c>
      <c r="Q218" s="238">
        <v>0.97999999999999998</v>
      </c>
      <c r="R218" s="238">
        <f>Q218*H218</f>
        <v>7.8399999999999999</v>
      </c>
      <c r="S218" s="238">
        <v>0</v>
      </c>
      <c r="T218" s="239">
        <f>S218*H218</f>
        <v>0</v>
      </c>
      <c r="U218" s="40"/>
      <c r="V218" s="40"/>
      <c r="W218" s="40"/>
      <c r="X218" s="40"/>
      <c r="Y218" s="40"/>
      <c r="Z218" s="40"/>
      <c r="AA218" s="40"/>
      <c r="AB218" s="40"/>
      <c r="AC218" s="40"/>
      <c r="AD218" s="40"/>
      <c r="AE218" s="40"/>
      <c r="AR218" s="240" t="s">
        <v>267</v>
      </c>
      <c r="AT218" s="240" t="s">
        <v>330</v>
      </c>
      <c r="AU218" s="240" t="s">
        <v>19</v>
      </c>
      <c r="AY218" s="18" t="s">
        <v>221</v>
      </c>
      <c r="BE218" s="241">
        <f>IF(N218="základní",J218,0)</f>
        <v>0</v>
      </c>
      <c r="BF218" s="241">
        <f>IF(N218="snížená",J218,0)</f>
        <v>0</v>
      </c>
      <c r="BG218" s="241">
        <f>IF(N218="zákl. přenesená",J218,0)</f>
        <v>0</v>
      </c>
      <c r="BH218" s="241">
        <f>IF(N218="sníž. přenesená",J218,0)</f>
        <v>0</v>
      </c>
      <c r="BI218" s="241">
        <f>IF(N218="nulová",J218,0)</f>
        <v>0</v>
      </c>
      <c r="BJ218" s="18" t="s">
        <v>88</v>
      </c>
      <c r="BK218" s="241">
        <f>ROUND(I218*H218,2)</f>
        <v>0</v>
      </c>
      <c r="BL218" s="18" t="s">
        <v>224</v>
      </c>
      <c r="BM218" s="240" t="s">
        <v>1242</v>
      </c>
    </row>
    <row r="219" s="12" customFormat="1" ht="22.8" customHeight="1">
      <c r="A219" s="12"/>
      <c r="B219" s="213"/>
      <c r="C219" s="214"/>
      <c r="D219" s="215" t="s">
        <v>79</v>
      </c>
      <c r="E219" s="227" t="s">
        <v>742</v>
      </c>
      <c r="F219" s="227" t="s">
        <v>743</v>
      </c>
      <c r="G219" s="214"/>
      <c r="H219" s="214"/>
      <c r="I219" s="217"/>
      <c r="J219" s="228">
        <f>BK219</f>
        <v>0</v>
      </c>
      <c r="K219" s="214"/>
      <c r="L219" s="219"/>
      <c r="M219" s="220"/>
      <c r="N219" s="221"/>
      <c r="O219" s="221"/>
      <c r="P219" s="222">
        <f>SUM(P220:P224)</f>
        <v>0</v>
      </c>
      <c r="Q219" s="221"/>
      <c r="R219" s="222">
        <f>SUM(R220:R224)</f>
        <v>0</v>
      </c>
      <c r="S219" s="221"/>
      <c r="T219" s="223">
        <f>SUM(T220:T224)</f>
        <v>0</v>
      </c>
      <c r="U219" s="12"/>
      <c r="V219" s="12"/>
      <c r="W219" s="12"/>
      <c r="X219" s="12"/>
      <c r="Y219" s="12"/>
      <c r="Z219" s="12"/>
      <c r="AA219" s="12"/>
      <c r="AB219" s="12"/>
      <c r="AC219" s="12"/>
      <c r="AD219" s="12"/>
      <c r="AE219" s="12"/>
      <c r="AR219" s="224" t="s">
        <v>88</v>
      </c>
      <c r="AT219" s="225" t="s">
        <v>79</v>
      </c>
      <c r="AU219" s="225" t="s">
        <v>88</v>
      </c>
      <c r="AY219" s="224" t="s">
        <v>221</v>
      </c>
      <c r="BK219" s="226">
        <f>SUM(BK220:BK224)</f>
        <v>0</v>
      </c>
    </row>
    <row r="220" s="2" customFormat="1" ht="33" customHeight="1">
      <c r="A220" s="40"/>
      <c r="B220" s="41"/>
      <c r="C220" s="229" t="s">
        <v>376</v>
      </c>
      <c r="D220" s="229" t="s">
        <v>225</v>
      </c>
      <c r="E220" s="230" t="s">
        <v>744</v>
      </c>
      <c r="F220" s="231" t="s">
        <v>745</v>
      </c>
      <c r="G220" s="232" t="s">
        <v>651</v>
      </c>
      <c r="H220" s="233">
        <v>140.61500000000001</v>
      </c>
      <c r="I220" s="234"/>
      <c r="J220" s="235">
        <f>ROUND(I220*H220,2)</f>
        <v>0</v>
      </c>
      <c r="K220" s="231" t="s">
        <v>229</v>
      </c>
      <c r="L220" s="46"/>
      <c r="M220" s="236" t="s">
        <v>1</v>
      </c>
      <c r="N220" s="237" t="s">
        <v>45</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224</v>
      </c>
      <c r="AT220" s="240" t="s">
        <v>225</v>
      </c>
      <c r="AU220" s="240" t="s">
        <v>19</v>
      </c>
      <c r="AY220" s="18" t="s">
        <v>221</v>
      </c>
      <c r="BE220" s="241">
        <f>IF(N220="základní",J220,0)</f>
        <v>0</v>
      </c>
      <c r="BF220" s="241">
        <f>IF(N220="snížená",J220,0)</f>
        <v>0</v>
      </c>
      <c r="BG220" s="241">
        <f>IF(N220="zákl. přenesená",J220,0)</f>
        <v>0</v>
      </c>
      <c r="BH220" s="241">
        <f>IF(N220="sníž. přenesená",J220,0)</f>
        <v>0</v>
      </c>
      <c r="BI220" s="241">
        <f>IF(N220="nulová",J220,0)</f>
        <v>0</v>
      </c>
      <c r="BJ220" s="18" t="s">
        <v>88</v>
      </c>
      <c r="BK220" s="241">
        <f>ROUND(I220*H220,2)</f>
        <v>0</v>
      </c>
      <c r="BL220" s="18" t="s">
        <v>224</v>
      </c>
      <c r="BM220" s="240" t="s">
        <v>1243</v>
      </c>
    </row>
    <row r="221" s="2" customFormat="1">
      <c r="A221" s="40"/>
      <c r="B221" s="41"/>
      <c r="C221" s="42"/>
      <c r="D221" s="242" t="s">
        <v>232</v>
      </c>
      <c r="E221" s="42"/>
      <c r="F221" s="243" t="s">
        <v>747</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232</v>
      </c>
      <c r="AU221" s="18" t="s">
        <v>19</v>
      </c>
    </row>
    <row r="222" s="2" customFormat="1">
      <c r="A222" s="40"/>
      <c r="B222" s="41"/>
      <c r="C222" s="42"/>
      <c r="D222" s="247" t="s">
        <v>312</v>
      </c>
      <c r="E222" s="42"/>
      <c r="F222" s="248" t="s">
        <v>748</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312</v>
      </c>
      <c r="AU222" s="18" t="s">
        <v>19</v>
      </c>
    </row>
    <row r="223" s="2" customFormat="1" ht="44.25" customHeight="1">
      <c r="A223" s="40"/>
      <c r="B223" s="41"/>
      <c r="C223" s="229" t="s">
        <v>381</v>
      </c>
      <c r="D223" s="229" t="s">
        <v>225</v>
      </c>
      <c r="E223" s="230" t="s">
        <v>749</v>
      </c>
      <c r="F223" s="231" t="s">
        <v>750</v>
      </c>
      <c r="G223" s="232" t="s">
        <v>651</v>
      </c>
      <c r="H223" s="233">
        <v>140.61500000000001</v>
      </c>
      <c r="I223" s="234"/>
      <c r="J223" s="235">
        <f>ROUND(I223*H223,2)</f>
        <v>0</v>
      </c>
      <c r="K223" s="231" t="s">
        <v>229</v>
      </c>
      <c r="L223" s="46"/>
      <c r="M223" s="236" t="s">
        <v>1</v>
      </c>
      <c r="N223" s="237" t="s">
        <v>45</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224</v>
      </c>
      <c r="AT223" s="240" t="s">
        <v>225</v>
      </c>
      <c r="AU223" s="240" t="s">
        <v>19</v>
      </c>
      <c r="AY223" s="18" t="s">
        <v>221</v>
      </c>
      <c r="BE223" s="241">
        <f>IF(N223="základní",J223,0)</f>
        <v>0</v>
      </c>
      <c r="BF223" s="241">
        <f>IF(N223="snížená",J223,0)</f>
        <v>0</v>
      </c>
      <c r="BG223" s="241">
        <f>IF(N223="zákl. přenesená",J223,0)</f>
        <v>0</v>
      </c>
      <c r="BH223" s="241">
        <f>IF(N223="sníž. přenesená",J223,0)</f>
        <v>0</v>
      </c>
      <c r="BI223" s="241">
        <f>IF(N223="nulová",J223,0)</f>
        <v>0</v>
      </c>
      <c r="BJ223" s="18" t="s">
        <v>88</v>
      </c>
      <c r="BK223" s="241">
        <f>ROUND(I223*H223,2)</f>
        <v>0</v>
      </c>
      <c r="BL223" s="18" t="s">
        <v>224</v>
      </c>
      <c r="BM223" s="240" t="s">
        <v>1244</v>
      </c>
    </row>
    <row r="224" s="2" customFormat="1">
      <c r="A224" s="40"/>
      <c r="B224" s="41"/>
      <c r="C224" s="42"/>
      <c r="D224" s="242" t="s">
        <v>232</v>
      </c>
      <c r="E224" s="42"/>
      <c r="F224" s="243" t="s">
        <v>752</v>
      </c>
      <c r="G224" s="42"/>
      <c r="H224" s="42"/>
      <c r="I224" s="244"/>
      <c r="J224" s="42"/>
      <c r="K224" s="42"/>
      <c r="L224" s="46"/>
      <c r="M224" s="294"/>
      <c r="N224" s="295"/>
      <c r="O224" s="296"/>
      <c r="P224" s="296"/>
      <c r="Q224" s="296"/>
      <c r="R224" s="296"/>
      <c r="S224" s="296"/>
      <c r="T224" s="297"/>
      <c r="U224" s="40"/>
      <c r="V224" s="40"/>
      <c r="W224" s="40"/>
      <c r="X224" s="40"/>
      <c r="Y224" s="40"/>
      <c r="Z224" s="40"/>
      <c r="AA224" s="40"/>
      <c r="AB224" s="40"/>
      <c r="AC224" s="40"/>
      <c r="AD224" s="40"/>
      <c r="AE224" s="40"/>
      <c r="AT224" s="18" t="s">
        <v>232</v>
      </c>
      <c r="AU224" s="18" t="s">
        <v>19</v>
      </c>
    </row>
    <row r="225" s="2" customFormat="1" ht="6.96" customHeight="1">
      <c r="A225" s="40"/>
      <c r="B225" s="68"/>
      <c r="C225" s="69"/>
      <c r="D225" s="69"/>
      <c r="E225" s="69"/>
      <c r="F225" s="69"/>
      <c r="G225" s="69"/>
      <c r="H225" s="69"/>
      <c r="I225" s="69"/>
      <c r="J225" s="69"/>
      <c r="K225" s="69"/>
      <c r="L225" s="46"/>
      <c r="M225" s="40"/>
      <c r="O225" s="40"/>
      <c r="P225" s="40"/>
      <c r="Q225" s="40"/>
      <c r="R225" s="40"/>
      <c r="S225" s="40"/>
      <c r="T225" s="40"/>
      <c r="U225" s="40"/>
      <c r="V225" s="40"/>
      <c r="W225" s="40"/>
      <c r="X225" s="40"/>
      <c r="Y225" s="40"/>
      <c r="Z225" s="40"/>
      <c r="AA225" s="40"/>
      <c r="AB225" s="40"/>
      <c r="AC225" s="40"/>
      <c r="AD225" s="40"/>
      <c r="AE225" s="40"/>
    </row>
  </sheetData>
  <sheetProtection sheet="1" autoFilter="0" formatColumns="0" formatRows="0" objects="1" scenarios="1" spinCount="100000" saltValue="+f3j8SR7cAROpNN5aIc4VPYkhUc8nXysYtpqxx48XqpGQ9oE/GIhqUzO3ihcjg77Dzj7ERJos296XQ1f/MzaJg==" hashValue="+P00ZrxYxXJ4XrgPgOjA0C1U5Fh2lqfkGGfAlfsus6VUGbpK265jybbAEpm5GWk5RLyIDr6mexJHNCqYXKj01w==" algorithmName="SHA-512" password="CC35"/>
  <autoFilter ref="C126:K224"/>
  <mergeCells count="12">
    <mergeCell ref="E7:H7"/>
    <mergeCell ref="E9:H9"/>
    <mergeCell ref="E11:H11"/>
    <mergeCell ref="E20:H20"/>
    <mergeCell ref="E29:H29"/>
    <mergeCell ref="E85:H85"/>
    <mergeCell ref="E87:H87"/>
    <mergeCell ref="E89:H89"/>
    <mergeCell ref="E115:H115"/>
    <mergeCell ref="E117:H117"/>
    <mergeCell ref="E119:H119"/>
    <mergeCell ref="L2:V2"/>
  </mergeCells>
  <hyperlinks>
    <hyperlink ref="F131" r:id="rId1" display="https://podminky.urs.cz/item/CS_URS_2021_01/121151125"/>
    <hyperlink ref="F135" r:id="rId2" display="https://podminky.urs.cz/item/CS_URS_2021_01/122251107"/>
    <hyperlink ref="F139" r:id="rId3" display="https://podminky.urs.cz/item/CS_URS_2021_01/162351104"/>
    <hyperlink ref="F143" r:id="rId4" display="https://podminky.urs.cz/item/CS_URS_2021_01/167151111"/>
    <hyperlink ref="F147" r:id="rId5" display="https://podminky.urs.cz/item/CS_URS_2021_01/171201201.1"/>
    <hyperlink ref="F151" r:id="rId6" display="https://podminky.urs.cz/item/CS_URS_2021_01/162751117"/>
    <hyperlink ref="F155" r:id="rId7" display="https://podminky.urs.cz/item/CS_URS_2021_01/162751119"/>
    <hyperlink ref="F159" r:id="rId8" display="https://podminky.urs.cz/item/CS_URS_2021_01/174101101"/>
    <hyperlink ref="F163" r:id="rId9" display="https://podminky.urs.cz/item/CS_URS_2021_01/181451123"/>
    <hyperlink ref="F168" r:id="rId10" display="https://podminky.urs.cz/item/CS_URS_2021_01/181351113"/>
    <hyperlink ref="F172" r:id="rId11" display="https://podminky.urs.cz/item/CS_URS_2021_01/181951111"/>
    <hyperlink ref="F176" r:id="rId12" display="https://podminky.urs.cz/item/CS_URS_2021_01/182151111"/>
    <hyperlink ref="F181" r:id="rId13" display="https://podminky.urs.cz/item/CS_URS_2021_01/273313511"/>
    <hyperlink ref="F186" r:id="rId14" display="https://podminky.urs.cz/item/CS_URS_2021_01/321321116.1"/>
    <hyperlink ref="F190" r:id="rId15" display="https://podminky.urs.cz/item/CS_URS_2021_01/321351010"/>
    <hyperlink ref="F194" r:id="rId16" display="https://podminky.urs.cz/item/CS_URS_2021_01/321352010"/>
    <hyperlink ref="F198" r:id="rId17" display="https://podminky.urs.cz/item/CS_URS_2021_01/321366111"/>
    <hyperlink ref="F203" r:id="rId18" display="https://podminky.urs.cz/item/CS_URS_2021_01/452111141"/>
    <hyperlink ref="F207" r:id="rId19" display="https://podminky.urs.cz/item/CS_URS_2021_01/462512270"/>
    <hyperlink ref="F211" r:id="rId20" display="https://podminky.urs.cz/item/CS_URS_2021_01/463212111"/>
    <hyperlink ref="F216" r:id="rId21" display="https://podminky.urs.cz/item/CS_URS_2021_01/822472111"/>
    <hyperlink ref="F221" r:id="rId22" display="https://podminky.urs.cz/item/CS_URS_2021_01/998332011"/>
    <hyperlink ref="F224" r:id="rId23" display="https://podminky.urs.cz/item/CS_URS_2021_01/998332092"/>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1245</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1246</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488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489</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490</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491</v>
      </c>
      <c r="F26" s="40"/>
      <c r="G26" s="40"/>
      <c r="H26" s="40"/>
      <c r="I26" s="153" t="s">
        <v>31</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ROUND((SUM(BE129:BE320)),  2)</f>
        <v>0</v>
      </c>
      <c r="G35" s="40"/>
      <c r="H35" s="40"/>
      <c r="I35" s="167">
        <v>0.20000000000000001</v>
      </c>
      <c r="J35" s="166">
        <f>ROUND(((SUM(BE129:BE320))*I35),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ROUND((SUM(BF129:BF320)),  2)</f>
        <v>0</v>
      </c>
      <c r="G36" s="40"/>
      <c r="H36" s="40"/>
      <c r="I36" s="167">
        <v>0.20000000000000001</v>
      </c>
      <c r="J36" s="166">
        <f>ROUND(((SUM(BF129:BF320))*I36),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ROUND((SUM(BG129:BG320)),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ROUND((SUM(BH129:BH320)),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ROUND((SUM(BI129:BI320)),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1245</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SO-02.01 - Ochranná zeď</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Bohumín-Pudlov</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 xml:space="preserve">HYCOPROJEKT, a.s. </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Ing.R.Krčmárik</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J130</f>
        <v>0</v>
      </c>
      <c r="K99" s="192"/>
      <c r="L99" s="196"/>
      <c r="S99" s="9"/>
      <c r="T99" s="9"/>
      <c r="U99" s="9"/>
      <c r="V99" s="9"/>
      <c r="W99" s="9"/>
      <c r="X99" s="9"/>
      <c r="Y99" s="9"/>
      <c r="Z99" s="9"/>
      <c r="AA99" s="9"/>
      <c r="AB99" s="9"/>
      <c r="AC99" s="9"/>
      <c r="AD99" s="9"/>
      <c r="AE99" s="9"/>
    </row>
    <row r="100" s="10" customFormat="1" ht="19.92" customHeight="1">
      <c r="A100" s="10"/>
      <c r="B100" s="197"/>
      <c r="C100" s="135"/>
      <c r="D100" s="198" t="s">
        <v>493</v>
      </c>
      <c r="E100" s="199"/>
      <c r="F100" s="199"/>
      <c r="G100" s="199"/>
      <c r="H100" s="199"/>
      <c r="I100" s="199"/>
      <c r="J100" s="200">
        <f>J131</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495</v>
      </c>
      <c r="E101" s="199"/>
      <c r="F101" s="199"/>
      <c r="G101" s="199"/>
      <c r="H101" s="199"/>
      <c r="I101" s="199"/>
      <c r="J101" s="200">
        <f>J187</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496</v>
      </c>
      <c r="E102" s="199"/>
      <c r="F102" s="199"/>
      <c r="G102" s="199"/>
      <c r="H102" s="199"/>
      <c r="I102" s="199"/>
      <c r="J102" s="200">
        <f>J228</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497</v>
      </c>
      <c r="E103" s="199"/>
      <c r="F103" s="199"/>
      <c r="G103" s="199"/>
      <c r="H103" s="199"/>
      <c r="I103" s="199"/>
      <c r="J103" s="200">
        <f>J269</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498</v>
      </c>
      <c r="E104" s="199"/>
      <c r="F104" s="199"/>
      <c r="G104" s="199"/>
      <c r="H104" s="199"/>
      <c r="I104" s="199"/>
      <c r="J104" s="200">
        <f>J284</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499</v>
      </c>
      <c r="E105" s="199"/>
      <c r="F105" s="199"/>
      <c r="G105" s="199"/>
      <c r="H105" s="199"/>
      <c r="I105" s="199"/>
      <c r="J105" s="200">
        <f>J310</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766</v>
      </c>
      <c r="E106" s="194"/>
      <c r="F106" s="194"/>
      <c r="G106" s="194"/>
      <c r="H106" s="194"/>
      <c r="I106" s="194"/>
      <c r="J106" s="195">
        <f>J315</f>
        <v>0</v>
      </c>
      <c r="K106" s="192"/>
      <c r="L106" s="196"/>
      <c r="S106" s="9"/>
      <c r="T106" s="9"/>
      <c r="U106" s="9"/>
      <c r="V106" s="9"/>
      <c r="W106" s="9"/>
      <c r="X106" s="9"/>
      <c r="Y106" s="9"/>
      <c r="Z106" s="9"/>
      <c r="AA106" s="9"/>
      <c r="AB106" s="9"/>
      <c r="AC106" s="9"/>
      <c r="AD106" s="9"/>
      <c r="AE106" s="9"/>
    </row>
    <row r="107" s="10" customFormat="1" ht="19.92" customHeight="1">
      <c r="A107" s="10"/>
      <c r="B107" s="197"/>
      <c r="C107" s="135"/>
      <c r="D107" s="198" t="s">
        <v>1247</v>
      </c>
      <c r="E107" s="199"/>
      <c r="F107" s="199"/>
      <c r="G107" s="199"/>
      <c r="H107" s="199"/>
      <c r="I107" s="199"/>
      <c r="J107" s="200">
        <f>J316</f>
        <v>0</v>
      </c>
      <c r="K107" s="135"/>
      <c r="L107" s="201"/>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205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6.25" customHeight="1">
      <c r="A117" s="40"/>
      <c r="B117" s="41"/>
      <c r="C117" s="42"/>
      <c r="D117" s="42"/>
      <c r="E117" s="186" t="str">
        <f>E7</f>
        <v>Ochranná hráz na Odře a Orlovské Stružce, Bohumín-Pudlov, stavba č. 5047_2021_soutez</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189</v>
      </c>
      <c r="D118" s="23"/>
      <c r="E118" s="23"/>
      <c r="F118" s="23"/>
      <c r="G118" s="23"/>
      <c r="H118" s="23"/>
      <c r="I118" s="23"/>
      <c r="J118" s="23"/>
      <c r="K118" s="23"/>
      <c r="L118" s="21"/>
    </row>
    <row r="119" s="2" customFormat="1" ht="16.5" customHeight="1">
      <c r="A119" s="40"/>
      <c r="B119" s="41"/>
      <c r="C119" s="42"/>
      <c r="D119" s="42"/>
      <c r="E119" s="186" t="s">
        <v>1245</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486</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SO-02.01 - Ochranná zeď</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20</v>
      </c>
      <c r="D123" s="42"/>
      <c r="E123" s="42"/>
      <c r="F123" s="28" t="str">
        <f>F14</f>
        <v>Bohumín-Pudlov</v>
      </c>
      <c r="G123" s="42"/>
      <c r="H123" s="42"/>
      <c r="I123" s="33" t="s">
        <v>22</v>
      </c>
      <c r="J123" s="81" t="str">
        <f>IF(J14="","",J14)</f>
        <v>30. 11. 2020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28</v>
      </c>
      <c r="D125" s="42"/>
      <c r="E125" s="42"/>
      <c r="F125" s="28" t="str">
        <f>E17</f>
        <v>Povodí Odry s.p.</v>
      </c>
      <c r="G125" s="42"/>
      <c r="H125" s="42"/>
      <c r="I125" s="33" t="s">
        <v>34</v>
      </c>
      <c r="J125" s="38" t="str">
        <f>E23</f>
        <v xml:space="preserve">HYCOPROJEKT, a.s. </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32</v>
      </c>
      <c r="D126" s="42"/>
      <c r="E126" s="42"/>
      <c r="F126" s="28" t="str">
        <f>IF(E20="","",E20)</f>
        <v>Vyplň údaj</v>
      </c>
      <c r="G126" s="42"/>
      <c r="H126" s="42"/>
      <c r="I126" s="33" t="s">
        <v>37</v>
      </c>
      <c r="J126" s="38" t="str">
        <f>E26</f>
        <v>Ing.R.Krčmárik</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202"/>
      <c r="B128" s="203"/>
      <c r="C128" s="204" t="s">
        <v>206</v>
      </c>
      <c r="D128" s="205" t="s">
        <v>65</v>
      </c>
      <c r="E128" s="205" t="s">
        <v>61</v>
      </c>
      <c r="F128" s="205" t="s">
        <v>62</v>
      </c>
      <c r="G128" s="205" t="s">
        <v>207</v>
      </c>
      <c r="H128" s="205" t="s">
        <v>208</v>
      </c>
      <c r="I128" s="205" t="s">
        <v>209</v>
      </c>
      <c r="J128" s="205" t="s">
        <v>193</v>
      </c>
      <c r="K128" s="206" t="s">
        <v>210</v>
      </c>
      <c r="L128" s="207"/>
      <c r="M128" s="102" t="s">
        <v>1</v>
      </c>
      <c r="N128" s="103" t="s">
        <v>44</v>
      </c>
      <c r="O128" s="103" t="s">
        <v>211</v>
      </c>
      <c r="P128" s="103" t="s">
        <v>212</v>
      </c>
      <c r="Q128" s="103" t="s">
        <v>213</v>
      </c>
      <c r="R128" s="103" t="s">
        <v>214</v>
      </c>
      <c r="S128" s="103" t="s">
        <v>215</v>
      </c>
      <c r="T128" s="104" t="s">
        <v>216</v>
      </c>
      <c r="U128" s="202"/>
      <c r="V128" s="202"/>
      <c r="W128" s="202"/>
      <c r="X128" s="202"/>
      <c r="Y128" s="202"/>
      <c r="Z128" s="202"/>
      <c r="AA128" s="202"/>
      <c r="AB128" s="202"/>
      <c r="AC128" s="202"/>
      <c r="AD128" s="202"/>
      <c r="AE128" s="202"/>
    </row>
    <row r="129" s="2" customFormat="1" ht="22.8" customHeight="1">
      <c r="A129" s="40"/>
      <c r="B129" s="41"/>
      <c r="C129" s="109" t="s">
        <v>217</v>
      </c>
      <c r="D129" s="42"/>
      <c r="E129" s="42"/>
      <c r="F129" s="42"/>
      <c r="G129" s="42"/>
      <c r="H129" s="42"/>
      <c r="I129" s="42"/>
      <c r="J129" s="208">
        <f>BK129</f>
        <v>0</v>
      </c>
      <c r="K129" s="42"/>
      <c r="L129" s="46"/>
      <c r="M129" s="105"/>
      <c r="N129" s="209"/>
      <c r="O129" s="106"/>
      <c r="P129" s="210">
        <f>P130+P315</f>
        <v>0</v>
      </c>
      <c r="Q129" s="106"/>
      <c r="R129" s="210">
        <f>R130+R315</f>
        <v>2247.3448899999999</v>
      </c>
      <c r="S129" s="106"/>
      <c r="T129" s="211">
        <f>T130+T315</f>
        <v>16.059999999999999</v>
      </c>
      <c r="U129" s="40"/>
      <c r="V129" s="40"/>
      <c r="W129" s="40"/>
      <c r="X129" s="40"/>
      <c r="Y129" s="40"/>
      <c r="Z129" s="40"/>
      <c r="AA129" s="40"/>
      <c r="AB129" s="40"/>
      <c r="AC129" s="40"/>
      <c r="AD129" s="40"/>
      <c r="AE129" s="40"/>
      <c r="AT129" s="18" t="s">
        <v>79</v>
      </c>
      <c r="AU129" s="18" t="s">
        <v>195</v>
      </c>
      <c r="BK129" s="212">
        <f>BK130+BK315</f>
        <v>0</v>
      </c>
    </row>
    <row r="130" s="12" customFormat="1" ht="25.92" customHeight="1">
      <c r="A130" s="12"/>
      <c r="B130" s="213"/>
      <c r="C130" s="214"/>
      <c r="D130" s="215" t="s">
        <v>79</v>
      </c>
      <c r="E130" s="216" t="s">
        <v>502</v>
      </c>
      <c r="F130" s="216" t="s">
        <v>503</v>
      </c>
      <c r="G130" s="214"/>
      <c r="H130" s="214"/>
      <c r="I130" s="217"/>
      <c r="J130" s="218">
        <f>BK130</f>
        <v>0</v>
      </c>
      <c r="K130" s="214"/>
      <c r="L130" s="219"/>
      <c r="M130" s="220"/>
      <c r="N130" s="221"/>
      <c r="O130" s="221"/>
      <c r="P130" s="222">
        <f>P131+P187+P228+P269+P284+P310</f>
        <v>0</v>
      </c>
      <c r="Q130" s="221"/>
      <c r="R130" s="222">
        <f>R131+R187+R228+R269+R284+R310</f>
        <v>2245.3191699999998</v>
      </c>
      <c r="S130" s="221"/>
      <c r="T130" s="223">
        <f>T131+T187+T228+T269+T284+T310</f>
        <v>16.059999999999999</v>
      </c>
      <c r="U130" s="12"/>
      <c r="V130" s="12"/>
      <c r="W130" s="12"/>
      <c r="X130" s="12"/>
      <c r="Y130" s="12"/>
      <c r="Z130" s="12"/>
      <c r="AA130" s="12"/>
      <c r="AB130" s="12"/>
      <c r="AC130" s="12"/>
      <c r="AD130" s="12"/>
      <c r="AE130" s="12"/>
      <c r="AR130" s="224" t="s">
        <v>88</v>
      </c>
      <c r="AT130" s="225" t="s">
        <v>79</v>
      </c>
      <c r="AU130" s="225" t="s">
        <v>80</v>
      </c>
      <c r="AY130" s="224" t="s">
        <v>221</v>
      </c>
      <c r="BK130" s="226">
        <f>BK131+BK187+BK228+BK269+BK284+BK310</f>
        <v>0</v>
      </c>
    </row>
    <row r="131" s="12" customFormat="1" ht="22.8" customHeight="1">
      <c r="A131" s="12"/>
      <c r="B131" s="213"/>
      <c r="C131" s="214"/>
      <c r="D131" s="215" t="s">
        <v>79</v>
      </c>
      <c r="E131" s="227" t="s">
        <v>88</v>
      </c>
      <c r="F131" s="227" t="s">
        <v>504</v>
      </c>
      <c r="G131" s="214"/>
      <c r="H131" s="214"/>
      <c r="I131" s="217"/>
      <c r="J131" s="228">
        <f>BK131</f>
        <v>0</v>
      </c>
      <c r="K131" s="214"/>
      <c r="L131" s="219"/>
      <c r="M131" s="220"/>
      <c r="N131" s="221"/>
      <c r="O131" s="221"/>
      <c r="P131" s="222">
        <f>SUM(P132:P186)</f>
        <v>0</v>
      </c>
      <c r="Q131" s="221"/>
      <c r="R131" s="222">
        <f>SUM(R132:R186)</f>
        <v>0.012825</v>
      </c>
      <c r="S131" s="221"/>
      <c r="T131" s="223">
        <f>SUM(T132:T186)</f>
        <v>0</v>
      </c>
      <c r="U131" s="12"/>
      <c r="V131" s="12"/>
      <c r="W131" s="12"/>
      <c r="X131" s="12"/>
      <c r="Y131" s="12"/>
      <c r="Z131" s="12"/>
      <c r="AA131" s="12"/>
      <c r="AB131" s="12"/>
      <c r="AC131" s="12"/>
      <c r="AD131" s="12"/>
      <c r="AE131" s="12"/>
      <c r="AR131" s="224" t="s">
        <v>88</v>
      </c>
      <c r="AT131" s="225" t="s">
        <v>79</v>
      </c>
      <c r="AU131" s="225" t="s">
        <v>88</v>
      </c>
      <c r="AY131" s="224" t="s">
        <v>221</v>
      </c>
      <c r="BK131" s="226">
        <f>SUM(BK132:BK186)</f>
        <v>0</v>
      </c>
    </row>
    <row r="132" s="2" customFormat="1" ht="49.05" customHeight="1">
      <c r="A132" s="40"/>
      <c r="B132" s="41"/>
      <c r="C132" s="229" t="s">
        <v>88</v>
      </c>
      <c r="D132" s="229" t="s">
        <v>225</v>
      </c>
      <c r="E132" s="230" t="s">
        <v>505</v>
      </c>
      <c r="F132" s="231" t="s">
        <v>506</v>
      </c>
      <c r="G132" s="232" t="s">
        <v>507</v>
      </c>
      <c r="H132" s="233">
        <v>1800</v>
      </c>
      <c r="I132" s="234"/>
      <c r="J132" s="235">
        <f>ROUND(I132*H132,2)</f>
        <v>0</v>
      </c>
      <c r="K132" s="231" t="s">
        <v>229</v>
      </c>
      <c r="L132" s="46"/>
      <c r="M132" s="236" t="s">
        <v>1</v>
      </c>
      <c r="N132" s="237" t="s">
        <v>45</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224</v>
      </c>
      <c r="AT132" s="240" t="s">
        <v>225</v>
      </c>
      <c r="AU132" s="240" t="s">
        <v>19</v>
      </c>
      <c r="AY132" s="18" t="s">
        <v>221</v>
      </c>
      <c r="BE132" s="241">
        <f>IF(N132="základní",J132,0)</f>
        <v>0</v>
      </c>
      <c r="BF132" s="241">
        <f>IF(N132="snížená",J132,0)</f>
        <v>0</v>
      </c>
      <c r="BG132" s="241">
        <f>IF(N132="zákl. přenesená",J132,0)</f>
        <v>0</v>
      </c>
      <c r="BH132" s="241">
        <f>IF(N132="sníž. přenesená",J132,0)</f>
        <v>0</v>
      </c>
      <c r="BI132" s="241">
        <f>IF(N132="nulová",J132,0)</f>
        <v>0</v>
      </c>
      <c r="BJ132" s="18" t="s">
        <v>88</v>
      </c>
      <c r="BK132" s="241">
        <f>ROUND(I132*H132,2)</f>
        <v>0</v>
      </c>
      <c r="BL132" s="18" t="s">
        <v>224</v>
      </c>
      <c r="BM132" s="240" t="s">
        <v>1248</v>
      </c>
    </row>
    <row r="133" s="2" customFormat="1">
      <c r="A133" s="40"/>
      <c r="B133" s="41"/>
      <c r="C133" s="42"/>
      <c r="D133" s="242" t="s">
        <v>232</v>
      </c>
      <c r="E133" s="42"/>
      <c r="F133" s="243" t="s">
        <v>509</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232</v>
      </c>
      <c r="AU133" s="18" t="s">
        <v>19</v>
      </c>
    </row>
    <row r="134" s="2" customFormat="1">
      <c r="A134" s="40"/>
      <c r="B134" s="41"/>
      <c r="C134" s="42"/>
      <c r="D134" s="247" t="s">
        <v>312</v>
      </c>
      <c r="E134" s="42"/>
      <c r="F134" s="248" t="s">
        <v>510</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312</v>
      </c>
      <c r="AU134" s="18" t="s">
        <v>19</v>
      </c>
    </row>
    <row r="135" s="2" customFormat="1">
      <c r="A135" s="40"/>
      <c r="B135" s="41"/>
      <c r="C135" s="42"/>
      <c r="D135" s="247" t="s">
        <v>234</v>
      </c>
      <c r="E135" s="42"/>
      <c r="F135" s="248" t="s">
        <v>1249</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234</v>
      </c>
      <c r="AU135" s="18" t="s">
        <v>19</v>
      </c>
    </row>
    <row r="136" s="2" customFormat="1" ht="44.25" customHeight="1">
      <c r="A136" s="40"/>
      <c r="B136" s="41"/>
      <c r="C136" s="229" t="s">
        <v>19</v>
      </c>
      <c r="D136" s="229" t="s">
        <v>225</v>
      </c>
      <c r="E136" s="230" t="s">
        <v>513</v>
      </c>
      <c r="F136" s="231" t="s">
        <v>514</v>
      </c>
      <c r="G136" s="232" t="s">
        <v>515</v>
      </c>
      <c r="H136" s="233">
        <v>850</v>
      </c>
      <c r="I136" s="234"/>
      <c r="J136" s="235">
        <f>ROUND(I136*H136,2)</f>
        <v>0</v>
      </c>
      <c r="K136" s="231" t="s">
        <v>229</v>
      </c>
      <c r="L136" s="46"/>
      <c r="M136" s="236" t="s">
        <v>1</v>
      </c>
      <c r="N136" s="237" t="s">
        <v>45</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224</v>
      </c>
      <c r="AT136" s="240" t="s">
        <v>225</v>
      </c>
      <c r="AU136" s="240" t="s">
        <v>19</v>
      </c>
      <c r="AY136" s="18" t="s">
        <v>221</v>
      </c>
      <c r="BE136" s="241">
        <f>IF(N136="základní",J136,0)</f>
        <v>0</v>
      </c>
      <c r="BF136" s="241">
        <f>IF(N136="snížená",J136,0)</f>
        <v>0</v>
      </c>
      <c r="BG136" s="241">
        <f>IF(N136="zákl. přenesená",J136,0)</f>
        <v>0</v>
      </c>
      <c r="BH136" s="241">
        <f>IF(N136="sníž. přenesená",J136,0)</f>
        <v>0</v>
      </c>
      <c r="BI136" s="241">
        <f>IF(N136="nulová",J136,0)</f>
        <v>0</v>
      </c>
      <c r="BJ136" s="18" t="s">
        <v>88</v>
      </c>
      <c r="BK136" s="241">
        <f>ROUND(I136*H136,2)</f>
        <v>0</v>
      </c>
      <c r="BL136" s="18" t="s">
        <v>224</v>
      </c>
      <c r="BM136" s="240" t="s">
        <v>1250</v>
      </c>
    </row>
    <row r="137" s="2" customFormat="1">
      <c r="A137" s="40"/>
      <c r="B137" s="41"/>
      <c r="C137" s="42"/>
      <c r="D137" s="242" t="s">
        <v>232</v>
      </c>
      <c r="E137" s="42"/>
      <c r="F137" s="243" t="s">
        <v>517</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232</v>
      </c>
      <c r="AU137" s="18" t="s">
        <v>19</v>
      </c>
    </row>
    <row r="138" s="2" customFormat="1">
      <c r="A138" s="40"/>
      <c r="B138" s="41"/>
      <c r="C138" s="42"/>
      <c r="D138" s="247" t="s">
        <v>312</v>
      </c>
      <c r="E138" s="42"/>
      <c r="F138" s="248" t="s">
        <v>518</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312</v>
      </c>
      <c r="AU138" s="18" t="s">
        <v>19</v>
      </c>
    </row>
    <row r="139" s="2" customFormat="1">
      <c r="A139" s="40"/>
      <c r="B139" s="41"/>
      <c r="C139" s="42"/>
      <c r="D139" s="247" t="s">
        <v>234</v>
      </c>
      <c r="E139" s="42"/>
      <c r="F139" s="248" t="s">
        <v>1251</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234</v>
      </c>
      <c r="AU139" s="18" t="s">
        <v>19</v>
      </c>
    </row>
    <row r="140" s="2" customFormat="1" ht="55.5" customHeight="1">
      <c r="A140" s="40"/>
      <c r="B140" s="41"/>
      <c r="C140" s="229" t="s">
        <v>157</v>
      </c>
      <c r="D140" s="229" t="s">
        <v>225</v>
      </c>
      <c r="E140" s="230" t="s">
        <v>1252</v>
      </c>
      <c r="F140" s="231" t="s">
        <v>1253</v>
      </c>
      <c r="G140" s="232" t="s">
        <v>515</v>
      </c>
      <c r="H140" s="233">
        <v>1.2</v>
      </c>
      <c r="I140" s="234"/>
      <c r="J140" s="235">
        <f>ROUND(I140*H140,2)</f>
        <v>0</v>
      </c>
      <c r="K140" s="231" t="s">
        <v>229</v>
      </c>
      <c r="L140" s="46"/>
      <c r="M140" s="236" t="s">
        <v>1</v>
      </c>
      <c r="N140" s="237" t="s">
        <v>45</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224</v>
      </c>
      <c r="AT140" s="240" t="s">
        <v>225</v>
      </c>
      <c r="AU140" s="240" t="s">
        <v>19</v>
      </c>
      <c r="AY140" s="18" t="s">
        <v>221</v>
      </c>
      <c r="BE140" s="241">
        <f>IF(N140="základní",J140,0)</f>
        <v>0</v>
      </c>
      <c r="BF140" s="241">
        <f>IF(N140="snížená",J140,0)</f>
        <v>0</v>
      </c>
      <c r="BG140" s="241">
        <f>IF(N140="zákl. přenesená",J140,0)</f>
        <v>0</v>
      </c>
      <c r="BH140" s="241">
        <f>IF(N140="sníž. přenesená",J140,0)</f>
        <v>0</v>
      </c>
      <c r="BI140" s="241">
        <f>IF(N140="nulová",J140,0)</f>
        <v>0</v>
      </c>
      <c r="BJ140" s="18" t="s">
        <v>88</v>
      </c>
      <c r="BK140" s="241">
        <f>ROUND(I140*H140,2)</f>
        <v>0</v>
      </c>
      <c r="BL140" s="18" t="s">
        <v>224</v>
      </c>
      <c r="BM140" s="240" t="s">
        <v>1254</v>
      </c>
    </row>
    <row r="141" s="2" customFormat="1">
      <c r="A141" s="40"/>
      <c r="B141" s="41"/>
      <c r="C141" s="42"/>
      <c r="D141" s="242" t="s">
        <v>232</v>
      </c>
      <c r="E141" s="42"/>
      <c r="F141" s="243" t="s">
        <v>1255</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232</v>
      </c>
      <c r="AU141" s="18" t="s">
        <v>19</v>
      </c>
    </row>
    <row r="142" s="2" customFormat="1">
      <c r="A142" s="40"/>
      <c r="B142" s="41"/>
      <c r="C142" s="42"/>
      <c r="D142" s="247" t="s">
        <v>312</v>
      </c>
      <c r="E142" s="42"/>
      <c r="F142" s="248" t="s">
        <v>1256</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312</v>
      </c>
      <c r="AU142" s="18" t="s">
        <v>19</v>
      </c>
    </row>
    <row r="143" s="2" customFormat="1">
      <c r="A143" s="40"/>
      <c r="B143" s="41"/>
      <c r="C143" s="42"/>
      <c r="D143" s="247" t="s">
        <v>234</v>
      </c>
      <c r="E143" s="42"/>
      <c r="F143" s="248" t="s">
        <v>1257</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234</v>
      </c>
      <c r="AU143" s="18" t="s">
        <v>19</v>
      </c>
    </row>
    <row r="144" s="2" customFormat="1" ht="44.25" customHeight="1">
      <c r="A144" s="40"/>
      <c r="B144" s="41"/>
      <c r="C144" s="229" t="s">
        <v>224</v>
      </c>
      <c r="D144" s="229" t="s">
        <v>225</v>
      </c>
      <c r="E144" s="230" t="s">
        <v>1258</v>
      </c>
      <c r="F144" s="231" t="s">
        <v>1259</v>
      </c>
      <c r="G144" s="232" t="s">
        <v>515</v>
      </c>
      <c r="H144" s="233">
        <v>50</v>
      </c>
      <c r="I144" s="234"/>
      <c r="J144" s="235">
        <f>ROUND(I144*H144,2)</f>
        <v>0</v>
      </c>
      <c r="K144" s="231" t="s">
        <v>229</v>
      </c>
      <c r="L144" s="46"/>
      <c r="M144" s="236" t="s">
        <v>1</v>
      </c>
      <c r="N144" s="237" t="s">
        <v>45</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224</v>
      </c>
      <c r="AT144" s="240" t="s">
        <v>225</v>
      </c>
      <c r="AU144" s="240" t="s">
        <v>19</v>
      </c>
      <c r="AY144" s="18" t="s">
        <v>221</v>
      </c>
      <c r="BE144" s="241">
        <f>IF(N144="základní",J144,0)</f>
        <v>0</v>
      </c>
      <c r="BF144" s="241">
        <f>IF(N144="snížená",J144,0)</f>
        <v>0</v>
      </c>
      <c r="BG144" s="241">
        <f>IF(N144="zákl. přenesená",J144,0)</f>
        <v>0</v>
      </c>
      <c r="BH144" s="241">
        <f>IF(N144="sníž. přenesená",J144,0)</f>
        <v>0</v>
      </c>
      <c r="BI144" s="241">
        <f>IF(N144="nulová",J144,0)</f>
        <v>0</v>
      </c>
      <c r="BJ144" s="18" t="s">
        <v>88</v>
      </c>
      <c r="BK144" s="241">
        <f>ROUND(I144*H144,2)</f>
        <v>0</v>
      </c>
      <c r="BL144" s="18" t="s">
        <v>224</v>
      </c>
      <c r="BM144" s="240" t="s">
        <v>1260</v>
      </c>
    </row>
    <row r="145" s="2" customFormat="1">
      <c r="A145" s="40"/>
      <c r="B145" s="41"/>
      <c r="C145" s="42"/>
      <c r="D145" s="242" t="s">
        <v>232</v>
      </c>
      <c r="E145" s="42"/>
      <c r="F145" s="243" t="s">
        <v>1261</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232</v>
      </c>
      <c r="AU145" s="18" t="s">
        <v>19</v>
      </c>
    </row>
    <row r="146" s="2" customFormat="1">
      <c r="A146" s="40"/>
      <c r="B146" s="41"/>
      <c r="C146" s="42"/>
      <c r="D146" s="247" t="s">
        <v>312</v>
      </c>
      <c r="E146" s="42"/>
      <c r="F146" s="248" t="s">
        <v>1262</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312</v>
      </c>
      <c r="AU146" s="18" t="s">
        <v>19</v>
      </c>
    </row>
    <row r="147" s="2" customFormat="1">
      <c r="A147" s="40"/>
      <c r="B147" s="41"/>
      <c r="C147" s="42"/>
      <c r="D147" s="247" t="s">
        <v>234</v>
      </c>
      <c r="E147" s="42"/>
      <c r="F147" s="248" t="s">
        <v>1263</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234</v>
      </c>
      <c r="AU147" s="18" t="s">
        <v>19</v>
      </c>
    </row>
    <row r="148" s="2" customFormat="1" ht="55.5" customHeight="1">
      <c r="A148" s="40"/>
      <c r="B148" s="41"/>
      <c r="C148" s="229" t="s">
        <v>220</v>
      </c>
      <c r="D148" s="229" t="s">
        <v>225</v>
      </c>
      <c r="E148" s="230" t="s">
        <v>552</v>
      </c>
      <c r="F148" s="231" t="s">
        <v>553</v>
      </c>
      <c r="G148" s="232" t="s">
        <v>515</v>
      </c>
      <c r="H148" s="233">
        <v>664</v>
      </c>
      <c r="I148" s="234"/>
      <c r="J148" s="235">
        <f>ROUND(I148*H148,2)</f>
        <v>0</v>
      </c>
      <c r="K148" s="231" t="s">
        <v>229</v>
      </c>
      <c r="L148" s="46"/>
      <c r="M148" s="236" t="s">
        <v>1</v>
      </c>
      <c r="N148" s="237" t="s">
        <v>45</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224</v>
      </c>
      <c r="AT148" s="240" t="s">
        <v>225</v>
      </c>
      <c r="AU148" s="240" t="s">
        <v>19</v>
      </c>
      <c r="AY148" s="18" t="s">
        <v>221</v>
      </c>
      <c r="BE148" s="241">
        <f>IF(N148="základní",J148,0)</f>
        <v>0</v>
      </c>
      <c r="BF148" s="241">
        <f>IF(N148="snížená",J148,0)</f>
        <v>0</v>
      </c>
      <c r="BG148" s="241">
        <f>IF(N148="zákl. přenesená",J148,0)</f>
        <v>0</v>
      </c>
      <c r="BH148" s="241">
        <f>IF(N148="sníž. přenesená",J148,0)</f>
        <v>0</v>
      </c>
      <c r="BI148" s="241">
        <f>IF(N148="nulová",J148,0)</f>
        <v>0</v>
      </c>
      <c r="BJ148" s="18" t="s">
        <v>88</v>
      </c>
      <c r="BK148" s="241">
        <f>ROUND(I148*H148,2)</f>
        <v>0</v>
      </c>
      <c r="BL148" s="18" t="s">
        <v>224</v>
      </c>
      <c r="BM148" s="240" t="s">
        <v>1264</v>
      </c>
    </row>
    <row r="149" s="2" customFormat="1">
      <c r="A149" s="40"/>
      <c r="B149" s="41"/>
      <c r="C149" s="42"/>
      <c r="D149" s="242" t="s">
        <v>232</v>
      </c>
      <c r="E149" s="42"/>
      <c r="F149" s="243" t="s">
        <v>555</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232</v>
      </c>
      <c r="AU149" s="18" t="s">
        <v>19</v>
      </c>
    </row>
    <row r="150" s="2" customFormat="1">
      <c r="A150" s="40"/>
      <c r="B150" s="41"/>
      <c r="C150" s="42"/>
      <c r="D150" s="247" t="s">
        <v>312</v>
      </c>
      <c r="E150" s="42"/>
      <c r="F150" s="248" t="s">
        <v>556</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312</v>
      </c>
      <c r="AU150" s="18" t="s">
        <v>19</v>
      </c>
    </row>
    <row r="151" s="2" customFormat="1">
      <c r="A151" s="40"/>
      <c r="B151" s="41"/>
      <c r="C151" s="42"/>
      <c r="D151" s="247" t="s">
        <v>234</v>
      </c>
      <c r="E151" s="42"/>
      <c r="F151" s="248" t="s">
        <v>1265</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234</v>
      </c>
      <c r="AU151" s="18" t="s">
        <v>19</v>
      </c>
    </row>
    <row r="152" s="2" customFormat="1" ht="37.8" customHeight="1">
      <c r="A152" s="40"/>
      <c r="B152" s="41"/>
      <c r="C152" s="229" t="s">
        <v>257</v>
      </c>
      <c r="D152" s="229" t="s">
        <v>225</v>
      </c>
      <c r="E152" s="230" t="s">
        <v>568</v>
      </c>
      <c r="F152" s="231" t="s">
        <v>569</v>
      </c>
      <c r="G152" s="232" t="s">
        <v>515</v>
      </c>
      <c r="H152" s="233">
        <v>664</v>
      </c>
      <c r="I152" s="234"/>
      <c r="J152" s="235">
        <f>ROUND(I152*H152,2)</f>
        <v>0</v>
      </c>
      <c r="K152" s="231" t="s">
        <v>229</v>
      </c>
      <c r="L152" s="46"/>
      <c r="M152" s="236" t="s">
        <v>1</v>
      </c>
      <c r="N152" s="237" t="s">
        <v>45</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224</v>
      </c>
      <c r="AT152" s="240" t="s">
        <v>225</v>
      </c>
      <c r="AU152" s="240" t="s">
        <v>19</v>
      </c>
      <c r="AY152" s="18" t="s">
        <v>221</v>
      </c>
      <c r="BE152" s="241">
        <f>IF(N152="základní",J152,0)</f>
        <v>0</v>
      </c>
      <c r="BF152" s="241">
        <f>IF(N152="snížená",J152,0)</f>
        <v>0</v>
      </c>
      <c r="BG152" s="241">
        <f>IF(N152="zákl. přenesená",J152,0)</f>
        <v>0</v>
      </c>
      <c r="BH152" s="241">
        <f>IF(N152="sníž. přenesená",J152,0)</f>
        <v>0</v>
      </c>
      <c r="BI152" s="241">
        <f>IF(N152="nulová",J152,0)</f>
        <v>0</v>
      </c>
      <c r="BJ152" s="18" t="s">
        <v>88</v>
      </c>
      <c r="BK152" s="241">
        <f>ROUND(I152*H152,2)</f>
        <v>0</v>
      </c>
      <c r="BL152" s="18" t="s">
        <v>224</v>
      </c>
      <c r="BM152" s="240" t="s">
        <v>1266</v>
      </c>
    </row>
    <row r="153" s="2" customFormat="1">
      <c r="A153" s="40"/>
      <c r="B153" s="41"/>
      <c r="C153" s="42"/>
      <c r="D153" s="242" t="s">
        <v>232</v>
      </c>
      <c r="E153" s="42"/>
      <c r="F153" s="243" t="s">
        <v>571</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232</v>
      </c>
      <c r="AU153" s="18" t="s">
        <v>19</v>
      </c>
    </row>
    <row r="154" s="2" customFormat="1">
      <c r="A154" s="40"/>
      <c r="B154" s="41"/>
      <c r="C154" s="42"/>
      <c r="D154" s="247" t="s">
        <v>312</v>
      </c>
      <c r="E154" s="42"/>
      <c r="F154" s="248" t="s">
        <v>572</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312</v>
      </c>
      <c r="AU154" s="18" t="s">
        <v>19</v>
      </c>
    </row>
    <row r="155" s="2" customFormat="1">
      <c r="A155" s="40"/>
      <c r="B155" s="41"/>
      <c r="C155" s="42"/>
      <c r="D155" s="247" t="s">
        <v>234</v>
      </c>
      <c r="E155" s="42"/>
      <c r="F155" s="248" t="s">
        <v>1265</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234</v>
      </c>
      <c r="AU155" s="18" t="s">
        <v>19</v>
      </c>
    </row>
    <row r="156" s="2" customFormat="1" ht="55.5" customHeight="1">
      <c r="A156" s="40"/>
      <c r="B156" s="41"/>
      <c r="C156" s="229" t="s">
        <v>262</v>
      </c>
      <c r="D156" s="229" t="s">
        <v>225</v>
      </c>
      <c r="E156" s="230" t="s">
        <v>527</v>
      </c>
      <c r="F156" s="231" t="s">
        <v>528</v>
      </c>
      <c r="G156" s="232" t="s">
        <v>515</v>
      </c>
      <c r="H156" s="233">
        <v>55</v>
      </c>
      <c r="I156" s="234"/>
      <c r="J156" s="235">
        <f>ROUND(I156*H156,2)</f>
        <v>0</v>
      </c>
      <c r="K156" s="231" t="s">
        <v>229</v>
      </c>
      <c r="L156" s="46"/>
      <c r="M156" s="236" t="s">
        <v>1</v>
      </c>
      <c r="N156" s="237" t="s">
        <v>45</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224</v>
      </c>
      <c r="AT156" s="240" t="s">
        <v>225</v>
      </c>
      <c r="AU156" s="240" t="s">
        <v>19</v>
      </c>
      <c r="AY156" s="18" t="s">
        <v>221</v>
      </c>
      <c r="BE156" s="241">
        <f>IF(N156="základní",J156,0)</f>
        <v>0</v>
      </c>
      <c r="BF156" s="241">
        <f>IF(N156="snížená",J156,0)</f>
        <v>0</v>
      </c>
      <c r="BG156" s="241">
        <f>IF(N156="zákl. přenesená",J156,0)</f>
        <v>0</v>
      </c>
      <c r="BH156" s="241">
        <f>IF(N156="sníž. přenesená",J156,0)</f>
        <v>0</v>
      </c>
      <c r="BI156" s="241">
        <f>IF(N156="nulová",J156,0)</f>
        <v>0</v>
      </c>
      <c r="BJ156" s="18" t="s">
        <v>88</v>
      </c>
      <c r="BK156" s="241">
        <f>ROUND(I156*H156,2)</f>
        <v>0</v>
      </c>
      <c r="BL156" s="18" t="s">
        <v>224</v>
      </c>
      <c r="BM156" s="240" t="s">
        <v>1267</v>
      </c>
    </row>
    <row r="157" s="2" customFormat="1">
      <c r="A157" s="40"/>
      <c r="B157" s="41"/>
      <c r="C157" s="42"/>
      <c r="D157" s="242" t="s">
        <v>232</v>
      </c>
      <c r="E157" s="42"/>
      <c r="F157" s="243" t="s">
        <v>530</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232</v>
      </c>
      <c r="AU157" s="18" t="s">
        <v>19</v>
      </c>
    </row>
    <row r="158" s="2" customFormat="1">
      <c r="A158" s="40"/>
      <c r="B158" s="41"/>
      <c r="C158" s="42"/>
      <c r="D158" s="247" t="s">
        <v>312</v>
      </c>
      <c r="E158" s="42"/>
      <c r="F158" s="248" t="s">
        <v>531</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312</v>
      </c>
      <c r="AU158" s="18" t="s">
        <v>19</v>
      </c>
    </row>
    <row r="159" s="2" customFormat="1">
      <c r="A159" s="40"/>
      <c r="B159" s="41"/>
      <c r="C159" s="42"/>
      <c r="D159" s="247" t="s">
        <v>234</v>
      </c>
      <c r="E159" s="42"/>
      <c r="F159" s="248" t="s">
        <v>1268</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234</v>
      </c>
      <c r="AU159" s="18" t="s">
        <v>19</v>
      </c>
    </row>
    <row r="160" s="2" customFormat="1" ht="16.5" customHeight="1">
      <c r="A160" s="40"/>
      <c r="B160" s="41"/>
      <c r="C160" s="229" t="s">
        <v>267</v>
      </c>
      <c r="D160" s="229" t="s">
        <v>225</v>
      </c>
      <c r="E160" s="230" t="s">
        <v>1192</v>
      </c>
      <c r="F160" s="231" t="s">
        <v>561</v>
      </c>
      <c r="G160" s="232" t="s">
        <v>515</v>
      </c>
      <c r="H160" s="233">
        <v>664</v>
      </c>
      <c r="I160" s="234"/>
      <c r="J160" s="235">
        <f>ROUND(I160*H160,2)</f>
        <v>0</v>
      </c>
      <c r="K160" s="231" t="s">
        <v>229</v>
      </c>
      <c r="L160" s="46"/>
      <c r="M160" s="236" t="s">
        <v>1</v>
      </c>
      <c r="N160" s="237" t="s">
        <v>45</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224</v>
      </c>
      <c r="AT160" s="240" t="s">
        <v>225</v>
      </c>
      <c r="AU160" s="240" t="s">
        <v>19</v>
      </c>
      <c r="AY160" s="18" t="s">
        <v>221</v>
      </c>
      <c r="BE160" s="241">
        <f>IF(N160="základní",J160,0)</f>
        <v>0</v>
      </c>
      <c r="BF160" s="241">
        <f>IF(N160="snížená",J160,0)</f>
        <v>0</v>
      </c>
      <c r="BG160" s="241">
        <f>IF(N160="zákl. přenesená",J160,0)</f>
        <v>0</v>
      </c>
      <c r="BH160" s="241">
        <f>IF(N160="sníž. přenesená",J160,0)</f>
        <v>0</v>
      </c>
      <c r="BI160" s="241">
        <f>IF(N160="nulová",J160,0)</f>
        <v>0</v>
      </c>
      <c r="BJ160" s="18" t="s">
        <v>88</v>
      </c>
      <c r="BK160" s="241">
        <f>ROUND(I160*H160,2)</f>
        <v>0</v>
      </c>
      <c r="BL160" s="18" t="s">
        <v>224</v>
      </c>
      <c r="BM160" s="240" t="s">
        <v>1269</v>
      </c>
    </row>
    <row r="161" s="2" customFormat="1">
      <c r="A161" s="40"/>
      <c r="B161" s="41"/>
      <c r="C161" s="42"/>
      <c r="D161" s="242" t="s">
        <v>232</v>
      </c>
      <c r="E161" s="42"/>
      <c r="F161" s="243" t="s">
        <v>1194</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232</v>
      </c>
      <c r="AU161" s="18" t="s">
        <v>19</v>
      </c>
    </row>
    <row r="162" s="2" customFormat="1">
      <c r="A162" s="40"/>
      <c r="B162" s="41"/>
      <c r="C162" s="42"/>
      <c r="D162" s="247" t="s">
        <v>312</v>
      </c>
      <c r="E162" s="42"/>
      <c r="F162" s="248" t="s">
        <v>564</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312</v>
      </c>
      <c r="AU162" s="18" t="s">
        <v>19</v>
      </c>
    </row>
    <row r="163" s="2" customFormat="1">
      <c r="A163" s="40"/>
      <c r="B163" s="41"/>
      <c r="C163" s="42"/>
      <c r="D163" s="247" t="s">
        <v>234</v>
      </c>
      <c r="E163" s="42"/>
      <c r="F163" s="248" t="s">
        <v>1265</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234</v>
      </c>
      <c r="AU163" s="18" t="s">
        <v>19</v>
      </c>
    </row>
    <row r="164" s="2" customFormat="1" ht="37.8" customHeight="1">
      <c r="A164" s="40"/>
      <c r="B164" s="41"/>
      <c r="C164" s="229" t="s">
        <v>272</v>
      </c>
      <c r="D164" s="229" t="s">
        <v>225</v>
      </c>
      <c r="E164" s="230" t="s">
        <v>1270</v>
      </c>
      <c r="F164" s="231" t="s">
        <v>1195</v>
      </c>
      <c r="G164" s="232" t="s">
        <v>515</v>
      </c>
      <c r="H164" s="233">
        <v>772</v>
      </c>
      <c r="I164" s="234"/>
      <c r="J164" s="235">
        <f>ROUND(I164*H164,2)</f>
        <v>0</v>
      </c>
      <c r="K164" s="231" t="s">
        <v>1</v>
      </c>
      <c r="L164" s="46"/>
      <c r="M164" s="236" t="s">
        <v>1</v>
      </c>
      <c r="N164" s="237" t="s">
        <v>45</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224</v>
      </c>
      <c r="AT164" s="240" t="s">
        <v>225</v>
      </c>
      <c r="AU164" s="240" t="s">
        <v>19</v>
      </c>
      <c r="AY164" s="18" t="s">
        <v>221</v>
      </c>
      <c r="BE164" s="241">
        <f>IF(N164="základní",J164,0)</f>
        <v>0</v>
      </c>
      <c r="BF164" s="241">
        <f>IF(N164="snížená",J164,0)</f>
        <v>0</v>
      </c>
      <c r="BG164" s="241">
        <f>IF(N164="zákl. přenesená",J164,0)</f>
        <v>0</v>
      </c>
      <c r="BH164" s="241">
        <f>IF(N164="sníž. přenesená",J164,0)</f>
        <v>0</v>
      </c>
      <c r="BI164" s="241">
        <f>IF(N164="nulová",J164,0)</f>
        <v>0</v>
      </c>
      <c r="BJ164" s="18" t="s">
        <v>88</v>
      </c>
      <c r="BK164" s="241">
        <f>ROUND(I164*H164,2)</f>
        <v>0</v>
      </c>
      <c r="BL164" s="18" t="s">
        <v>224</v>
      </c>
      <c r="BM164" s="240" t="s">
        <v>1271</v>
      </c>
    </row>
    <row r="165" s="2" customFormat="1">
      <c r="A165" s="40"/>
      <c r="B165" s="41"/>
      <c r="C165" s="42"/>
      <c r="D165" s="247" t="s">
        <v>234</v>
      </c>
      <c r="E165" s="42"/>
      <c r="F165" s="248" t="s">
        <v>1272</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234</v>
      </c>
      <c r="AU165" s="18" t="s">
        <v>19</v>
      </c>
    </row>
    <row r="166" s="2" customFormat="1" ht="66.75" customHeight="1">
      <c r="A166" s="40"/>
      <c r="B166" s="41"/>
      <c r="C166" s="229" t="s">
        <v>277</v>
      </c>
      <c r="D166" s="229" t="s">
        <v>225</v>
      </c>
      <c r="E166" s="230" t="s">
        <v>1198</v>
      </c>
      <c r="F166" s="231" t="s">
        <v>1199</v>
      </c>
      <c r="G166" s="232" t="s">
        <v>515</v>
      </c>
      <c r="H166" s="233">
        <v>7720</v>
      </c>
      <c r="I166" s="234"/>
      <c r="J166" s="235">
        <f>ROUND(I166*H166,2)</f>
        <v>0</v>
      </c>
      <c r="K166" s="231" t="s">
        <v>229</v>
      </c>
      <c r="L166" s="46"/>
      <c r="M166" s="236" t="s">
        <v>1</v>
      </c>
      <c r="N166" s="237" t="s">
        <v>45</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224</v>
      </c>
      <c r="AT166" s="240" t="s">
        <v>225</v>
      </c>
      <c r="AU166" s="240" t="s">
        <v>19</v>
      </c>
      <c r="AY166" s="18" t="s">
        <v>221</v>
      </c>
      <c r="BE166" s="241">
        <f>IF(N166="základní",J166,0)</f>
        <v>0</v>
      </c>
      <c r="BF166" s="241">
        <f>IF(N166="snížená",J166,0)</f>
        <v>0</v>
      </c>
      <c r="BG166" s="241">
        <f>IF(N166="zákl. přenesená",J166,0)</f>
        <v>0</v>
      </c>
      <c r="BH166" s="241">
        <f>IF(N166="sníž. přenesená",J166,0)</f>
        <v>0</v>
      </c>
      <c r="BI166" s="241">
        <f>IF(N166="nulová",J166,0)</f>
        <v>0</v>
      </c>
      <c r="BJ166" s="18" t="s">
        <v>88</v>
      </c>
      <c r="BK166" s="241">
        <f>ROUND(I166*H166,2)</f>
        <v>0</v>
      </c>
      <c r="BL166" s="18" t="s">
        <v>224</v>
      </c>
      <c r="BM166" s="240" t="s">
        <v>1273</v>
      </c>
    </row>
    <row r="167" s="2" customFormat="1">
      <c r="A167" s="40"/>
      <c r="B167" s="41"/>
      <c r="C167" s="42"/>
      <c r="D167" s="242" t="s">
        <v>232</v>
      </c>
      <c r="E167" s="42"/>
      <c r="F167" s="243" t="s">
        <v>1201</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232</v>
      </c>
      <c r="AU167" s="18" t="s">
        <v>19</v>
      </c>
    </row>
    <row r="168" s="2" customFormat="1">
      <c r="A168" s="40"/>
      <c r="B168" s="41"/>
      <c r="C168" s="42"/>
      <c r="D168" s="247" t="s">
        <v>312</v>
      </c>
      <c r="E168" s="42"/>
      <c r="F168" s="248" t="s">
        <v>556</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312</v>
      </c>
      <c r="AU168" s="18" t="s">
        <v>19</v>
      </c>
    </row>
    <row r="169" s="2" customFormat="1">
      <c r="A169" s="40"/>
      <c r="B169" s="41"/>
      <c r="C169" s="42"/>
      <c r="D169" s="247" t="s">
        <v>234</v>
      </c>
      <c r="E169" s="42"/>
      <c r="F169" s="248" t="s">
        <v>1274</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234</v>
      </c>
      <c r="AU169" s="18" t="s">
        <v>19</v>
      </c>
    </row>
    <row r="170" s="2" customFormat="1" ht="37.8" customHeight="1">
      <c r="A170" s="40"/>
      <c r="B170" s="41"/>
      <c r="C170" s="229" t="s">
        <v>283</v>
      </c>
      <c r="D170" s="229" t="s">
        <v>225</v>
      </c>
      <c r="E170" s="230" t="s">
        <v>539</v>
      </c>
      <c r="F170" s="231" t="s">
        <v>540</v>
      </c>
      <c r="G170" s="232" t="s">
        <v>515</v>
      </c>
      <c r="H170" s="233">
        <v>480</v>
      </c>
      <c r="I170" s="234"/>
      <c r="J170" s="235">
        <f>ROUND(I170*H170,2)</f>
        <v>0</v>
      </c>
      <c r="K170" s="231" t="s">
        <v>229</v>
      </c>
      <c r="L170" s="46"/>
      <c r="M170" s="236" t="s">
        <v>1</v>
      </c>
      <c r="N170" s="237" t="s">
        <v>45</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224</v>
      </c>
      <c r="AT170" s="240" t="s">
        <v>225</v>
      </c>
      <c r="AU170" s="240" t="s">
        <v>19</v>
      </c>
      <c r="AY170" s="18" t="s">
        <v>221</v>
      </c>
      <c r="BE170" s="241">
        <f>IF(N170="základní",J170,0)</f>
        <v>0</v>
      </c>
      <c r="BF170" s="241">
        <f>IF(N170="snížená",J170,0)</f>
        <v>0</v>
      </c>
      <c r="BG170" s="241">
        <f>IF(N170="zákl. přenesená",J170,0)</f>
        <v>0</v>
      </c>
      <c r="BH170" s="241">
        <f>IF(N170="sníž. přenesená",J170,0)</f>
        <v>0</v>
      </c>
      <c r="BI170" s="241">
        <f>IF(N170="nulová",J170,0)</f>
        <v>0</v>
      </c>
      <c r="BJ170" s="18" t="s">
        <v>88</v>
      </c>
      <c r="BK170" s="241">
        <f>ROUND(I170*H170,2)</f>
        <v>0</v>
      </c>
      <c r="BL170" s="18" t="s">
        <v>224</v>
      </c>
      <c r="BM170" s="240" t="s">
        <v>1275</v>
      </c>
    </row>
    <row r="171" s="2" customFormat="1">
      <c r="A171" s="40"/>
      <c r="B171" s="41"/>
      <c r="C171" s="42"/>
      <c r="D171" s="242" t="s">
        <v>232</v>
      </c>
      <c r="E171" s="42"/>
      <c r="F171" s="243" t="s">
        <v>542</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232</v>
      </c>
      <c r="AU171" s="18" t="s">
        <v>19</v>
      </c>
    </row>
    <row r="172" s="2" customFormat="1">
      <c r="A172" s="40"/>
      <c r="B172" s="41"/>
      <c r="C172" s="42"/>
      <c r="D172" s="247" t="s">
        <v>312</v>
      </c>
      <c r="E172" s="42"/>
      <c r="F172" s="248" t="s">
        <v>543</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312</v>
      </c>
      <c r="AU172" s="18" t="s">
        <v>19</v>
      </c>
    </row>
    <row r="173" s="2" customFormat="1">
      <c r="A173" s="40"/>
      <c r="B173" s="41"/>
      <c r="C173" s="42"/>
      <c r="D173" s="247" t="s">
        <v>234</v>
      </c>
      <c r="E173" s="42"/>
      <c r="F173" s="248" t="s">
        <v>1276</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234</v>
      </c>
      <c r="AU173" s="18" t="s">
        <v>19</v>
      </c>
    </row>
    <row r="174" s="2" customFormat="1" ht="37.8" customHeight="1">
      <c r="A174" s="40"/>
      <c r="B174" s="41"/>
      <c r="C174" s="229" t="s">
        <v>288</v>
      </c>
      <c r="D174" s="229" t="s">
        <v>225</v>
      </c>
      <c r="E174" s="230" t="s">
        <v>606</v>
      </c>
      <c r="F174" s="231" t="s">
        <v>607</v>
      </c>
      <c r="G174" s="232" t="s">
        <v>507</v>
      </c>
      <c r="H174" s="233">
        <v>855</v>
      </c>
      <c r="I174" s="234"/>
      <c r="J174" s="235">
        <f>ROUND(I174*H174,2)</f>
        <v>0</v>
      </c>
      <c r="K174" s="231" t="s">
        <v>229</v>
      </c>
      <c r="L174" s="46"/>
      <c r="M174" s="236" t="s">
        <v>1</v>
      </c>
      <c r="N174" s="237" t="s">
        <v>45</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224</v>
      </c>
      <c r="AT174" s="240" t="s">
        <v>225</v>
      </c>
      <c r="AU174" s="240" t="s">
        <v>19</v>
      </c>
      <c r="AY174" s="18" t="s">
        <v>221</v>
      </c>
      <c r="BE174" s="241">
        <f>IF(N174="základní",J174,0)</f>
        <v>0</v>
      </c>
      <c r="BF174" s="241">
        <f>IF(N174="snížená",J174,0)</f>
        <v>0</v>
      </c>
      <c r="BG174" s="241">
        <f>IF(N174="zákl. přenesená",J174,0)</f>
        <v>0</v>
      </c>
      <c r="BH174" s="241">
        <f>IF(N174="sníž. přenesená",J174,0)</f>
        <v>0</v>
      </c>
      <c r="BI174" s="241">
        <f>IF(N174="nulová",J174,0)</f>
        <v>0</v>
      </c>
      <c r="BJ174" s="18" t="s">
        <v>88</v>
      </c>
      <c r="BK174" s="241">
        <f>ROUND(I174*H174,2)</f>
        <v>0</v>
      </c>
      <c r="BL174" s="18" t="s">
        <v>224</v>
      </c>
      <c r="BM174" s="240" t="s">
        <v>1277</v>
      </c>
    </row>
    <row r="175" s="2" customFormat="1">
      <c r="A175" s="40"/>
      <c r="B175" s="41"/>
      <c r="C175" s="42"/>
      <c r="D175" s="242" t="s">
        <v>232</v>
      </c>
      <c r="E175" s="42"/>
      <c r="F175" s="243" t="s">
        <v>609</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232</v>
      </c>
      <c r="AU175" s="18" t="s">
        <v>19</v>
      </c>
    </row>
    <row r="176" s="2" customFormat="1">
      <c r="A176" s="40"/>
      <c r="B176" s="41"/>
      <c r="C176" s="42"/>
      <c r="D176" s="247" t="s">
        <v>312</v>
      </c>
      <c r="E176" s="42"/>
      <c r="F176" s="248" t="s">
        <v>610</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312</v>
      </c>
      <c r="AU176" s="18" t="s">
        <v>19</v>
      </c>
    </row>
    <row r="177" s="2" customFormat="1">
      <c r="A177" s="40"/>
      <c r="B177" s="41"/>
      <c r="C177" s="42"/>
      <c r="D177" s="247" t="s">
        <v>234</v>
      </c>
      <c r="E177" s="42"/>
      <c r="F177" s="248" t="s">
        <v>1278</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234</v>
      </c>
      <c r="AU177" s="18" t="s">
        <v>19</v>
      </c>
    </row>
    <row r="178" s="2" customFormat="1" ht="37.8" customHeight="1">
      <c r="A178" s="40"/>
      <c r="B178" s="41"/>
      <c r="C178" s="229" t="s">
        <v>295</v>
      </c>
      <c r="D178" s="229" t="s">
        <v>225</v>
      </c>
      <c r="E178" s="230" t="s">
        <v>1279</v>
      </c>
      <c r="F178" s="231" t="s">
        <v>1280</v>
      </c>
      <c r="G178" s="232" t="s">
        <v>507</v>
      </c>
      <c r="H178" s="233">
        <v>855</v>
      </c>
      <c r="I178" s="234"/>
      <c r="J178" s="235">
        <f>ROUND(I178*H178,2)</f>
        <v>0</v>
      </c>
      <c r="K178" s="231" t="s">
        <v>229</v>
      </c>
      <c r="L178" s="46"/>
      <c r="M178" s="236" t="s">
        <v>1</v>
      </c>
      <c r="N178" s="237" t="s">
        <v>45</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224</v>
      </c>
      <c r="AT178" s="240" t="s">
        <v>225</v>
      </c>
      <c r="AU178" s="240" t="s">
        <v>19</v>
      </c>
      <c r="AY178" s="18" t="s">
        <v>221</v>
      </c>
      <c r="BE178" s="241">
        <f>IF(N178="základní",J178,0)</f>
        <v>0</v>
      </c>
      <c r="BF178" s="241">
        <f>IF(N178="snížená",J178,0)</f>
        <v>0</v>
      </c>
      <c r="BG178" s="241">
        <f>IF(N178="zákl. přenesená",J178,0)</f>
        <v>0</v>
      </c>
      <c r="BH178" s="241">
        <f>IF(N178="sníž. přenesená",J178,0)</f>
        <v>0</v>
      </c>
      <c r="BI178" s="241">
        <f>IF(N178="nulová",J178,0)</f>
        <v>0</v>
      </c>
      <c r="BJ178" s="18" t="s">
        <v>88</v>
      </c>
      <c r="BK178" s="241">
        <f>ROUND(I178*H178,2)</f>
        <v>0</v>
      </c>
      <c r="BL178" s="18" t="s">
        <v>224</v>
      </c>
      <c r="BM178" s="240" t="s">
        <v>1281</v>
      </c>
    </row>
    <row r="179" s="2" customFormat="1">
      <c r="A179" s="40"/>
      <c r="B179" s="41"/>
      <c r="C179" s="42"/>
      <c r="D179" s="242" t="s">
        <v>232</v>
      </c>
      <c r="E179" s="42"/>
      <c r="F179" s="243" t="s">
        <v>1282</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232</v>
      </c>
      <c r="AU179" s="18" t="s">
        <v>19</v>
      </c>
    </row>
    <row r="180" s="2" customFormat="1">
      <c r="A180" s="40"/>
      <c r="B180" s="41"/>
      <c r="C180" s="42"/>
      <c r="D180" s="247" t="s">
        <v>312</v>
      </c>
      <c r="E180" s="42"/>
      <c r="F180" s="248" t="s">
        <v>579</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312</v>
      </c>
      <c r="AU180" s="18" t="s">
        <v>19</v>
      </c>
    </row>
    <row r="181" s="2" customFormat="1">
      <c r="A181" s="40"/>
      <c r="B181" s="41"/>
      <c r="C181" s="42"/>
      <c r="D181" s="247" t="s">
        <v>234</v>
      </c>
      <c r="E181" s="42"/>
      <c r="F181" s="248" t="s">
        <v>1283</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234</v>
      </c>
      <c r="AU181" s="18" t="s">
        <v>19</v>
      </c>
    </row>
    <row r="182" s="2" customFormat="1" ht="16.5" customHeight="1">
      <c r="A182" s="40"/>
      <c r="B182" s="41"/>
      <c r="C182" s="284" t="s">
        <v>303</v>
      </c>
      <c r="D182" s="284" t="s">
        <v>330</v>
      </c>
      <c r="E182" s="285" t="s">
        <v>1284</v>
      </c>
      <c r="F182" s="286" t="s">
        <v>1285</v>
      </c>
      <c r="G182" s="287" t="s">
        <v>584</v>
      </c>
      <c r="H182" s="288">
        <v>12.824999999999999</v>
      </c>
      <c r="I182" s="289"/>
      <c r="J182" s="290">
        <f>ROUND(I182*H182,2)</f>
        <v>0</v>
      </c>
      <c r="K182" s="286" t="s">
        <v>229</v>
      </c>
      <c r="L182" s="291"/>
      <c r="M182" s="292" t="s">
        <v>1</v>
      </c>
      <c r="N182" s="293" t="s">
        <v>45</v>
      </c>
      <c r="O182" s="93"/>
      <c r="P182" s="238">
        <f>O182*H182</f>
        <v>0</v>
      </c>
      <c r="Q182" s="238">
        <v>0.001</v>
      </c>
      <c r="R182" s="238">
        <f>Q182*H182</f>
        <v>0.012825</v>
      </c>
      <c r="S182" s="238">
        <v>0</v>
      </c>
      <c r="T182" s="239">
        <f>S182*H182</f>
        <v>0</v>
      </c>
      <c r="U182" s="40"/>
      <c r="V182" s="40"/>
      <c r="W182" s="40"/>
      <c r="X182" s="40"/>
      <c r="Y182" s="40"/>
      <c r="Z182" s="40"/>
      <c r="AA182" s="40"/>
      <c r="AB182" s="40"/>
      <c r="AC182" s="40"/>
      <c r="AD182" s="40"/>
      <c r="AE182" s="40"/>
      <c r="AR182" s="240" t="s">
        <v>267</v>
      </c>
      <c r="AT182" s="240" t="s">
        <v>330</v>
      </c>
      <c r="AU182" s="240" t="s">
        <v>19</v>
      </c>
      <c r="AY182" s="18" t="s">
        <v>221</v>
      </c>
      <c r="BE182" s="241">
        <f>IF(N182="základní",J182,0)</f>
        <v>0</v>
      </c>
      <c r="BF182" s="241">
        <f>IF(N182="snížená",J182,0)</f>
        <v>0</v>
      </c>
      <c r="BG182" s="241">
        <f>IF(N182="zákl. přenesená",J182,0)</f>
        <v>0</v>
      </c>
      <c r="BH182" s="241">
        <f>IF(N182="sníž. přenesená",J182,0)</f>
        <v>0</v>
      </c>
      <c r="BI182" s="241">
        <f>IF(N182="nulová",J182,0)</f>
        <v>0</v>
      </c>
      <c r="BJ182" s="18" t="s">
        <v>88</v>
      </c>
      <c r="BK182" s="241">
        <f>ROUND(I182*H182,2)</f>
        <v>0</v>
      </c>
      <c r="BL182" s="18" t="s">
        <v>224</v>
      </c>
      <c r="BM182" s="240" t="s">
        <v>1286</v>
      </c>
    </row>
    <row r="183" s="2" customFormat="1" ht="37.8" customHeight="1">
      <c r="A183" s="40"/>
      <c r="B183" s="41"/>
      <c r="C183" s="229" t="s">
        <v>307</v>
      </c>
      <c r="D183" s="229" t="s">
        <v>225</v>
      </c>
      <c r="E183" s="230" t="s">
        <v>621</v>
      </c>
      <c r="F183" s="231" t="s">
        <v>622</v>
      </c>
      <c r="G183" s="232" t="s">
        <v>507</v>
      </c>
      <c r="H183" s="233">
        <v>330</v>
      </c>
      <c r="I183" s="234"/>
      <c r="J183" s="235">
        <f>ROUND(I183*H183,2)</f>
        <v>0</v>
      </c>
      <c r="K183" s="231" t="s">
        <v>229</v>
      </c>
      <c r="L183" s="46"/>
      <c r="M183" s="236" t="s">
        <v>1</v>
      </c>
      <c r="N183" s="237" t="s">
        <v>45</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224</v>
      </c>
      <c r="AT183" s="240" t="s">
        <v>225</v>
      </c>
      <c r="AU183" s="240" t="s">
        <v>19</v>
      </c>
      <c r="AY183" s="18" t="s">
        <v>221</v>
      </c>
      <c r="BE183" s="241">
        <f>IF(N183="základní",J183,0)</f>
        <v>0</v>
      </c>
      <c r="BF183" s="241">
        <f>IF(N183="snížená",J183,0)</f>
        <v>0</v>
      </c>
      <c r="BG183" s="241">
        <f>IF(N183="zákl. přenesená",J183,0)</f>
        <v>0</v>
      </c>
      <c r="BH183" s="241">
        <f>IF(N183="sníž. přenesená",J183,0)</f>
        <v>0</v>
      </c>
      <c r="BI183" s="241">
        <f>IF(N183="nulová",J183,0)</f>
        <v>0</v>
      </c>
      <c r="BJ183" s="18" t="s">
        <v>88</v>
      </c>
      <c r="BK183" s="241">
        <f>ROUND(I183*H183,2)</f>
        <v>0</v>
      </c>
      <c r="BL183" s="18" t="s">
        <v>224</v>
      </c>
      <c r="BM183" s="240" t="s">
        <v>1287</v>
      </c>
    </row>
    <row r="184" s="2" customFormat="1">
      <c r="A184" s="40"/>
      <c r="B184" s="41"/>
      <c r="C184" s="42"/>
      <c r="D184" s="242" t="s">
        <v>232</v>
      </c>
      <c r="E184" s="42"/>
      <c r="F184" s="243" t="s">
        <v>624</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232</v>
      </c>
      <c r="AU184" s="18" t="s">
        <v>19</v>
      </c>
    </row>
    <row r="185" s="2" customFormat="1">
      <c r="A185" s="40"/>
      <c r="B185" s="41"/>
      <c r="C185" s="42"/>
      <c r="D185" s="247" t="s">
        <v>312</v>
      </c>
      <c r="E185" s="42"/>
      <c r="F185" s="248" t="s">
        <v>618</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312</v>
      </c>
      <c r="AU185" s="18" t="s">
        <v>19</v>
      </c>
    </row>
    <row r="186" s="2" customFormat="1">
      <c r="A186" s="40"/>
      <c r="B186" s="41"/>
      <c r="C186" s="42"/>
      <c r="D186" s="247" t="s">
        <v>234</v>
      </c>
      <c r="E186" s="42"/>
      <c r="F186" s="248" t="s">
        <v>1288</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234</v>
      </c>
      <c r="AU186" s="18" t="s">
        <v>19</v>
      </c>
    </row>
    <row r="187" s="12" customFormat="1" ht="22.8" customHeight="1">
      <c r="A187" s="12"/>
      <c r="B187" s="213"/>
      <c r="C187" s="214"/>
      <c r="D187" s="215" t="s">
        <v>79</v>
      </c>
      <c r="E187" s="227" t="s">
        <v>157</v>
      </c>
      <c r="F187" s="227" t="s">
        <v>631</v>
      </c>
      <c r="G187" s="214"/>
      <c r="H187" s="214"/>
      <c r="I187" s="217"/>
      <c r="J187" s="228">
        <f>BK187</f>
        <v>0</v>
      </c>
      <c r="K187" s="214"/>
      <c r="L187" s="219"/>
      <c r="M187" s="220"/>
      <c r="N187" s="221"/>
      <c r="O187" s="221"/>
      <c r="P187" s="222">
        <f>SUM(P188:P227)</f>
        <v>0</v>
      </c>
      <c r="Q187" s="221"/>
      <c r="R187" s="222">
        <f>SUM(R188:R227)</f>
        <v>872.35156499999994</v>
      </c>
      <c r="S187" s="221"/>
      <c r="T187" s="223">
        <f>SUM(T188:T227)</f>
        <v>0</v>
      </c>
      <c r="U187" s="12"/>
      <c r="V187" s="12"/>
      <c r="W187" s="12"/>
      <c r="X187" s="12"/>
      <c r="Y187" s="12"/>
      <c r="Z187" s="12"/>
      <c r="AA187" s="12"/>
      <c r="AB187" s="12"/>
      <c r="AC187" s="12"/>
      <c r="AD187" s="12"/>
      <c r="AE187" s="12"/>
      <c r="AR187" s="224" t="s">
        <v>88</v>
      </c>
      <c r="AT187" s="225" t="s">
        <v>79</v>
      </c>
      <c r="AU187" s="225" t="s">
        <v>88</v>
      </c>
      <c r="AY187" s="224" t="s">
        <v>221</v>
      </c>
      <c r="BK187" s="226">
        <f>SUM(BK188:BK227)</f>
        <v>0</v>
      </c>
    </row>
    <row r="188" s="2" customFormat="1" ht="66.75" customHeight="1">
      <c r="A188" s="40"/>
      <c r="B188" s="41"/>
      <c r="C188" s="229" t="s">
        <v>316</v>
      </c>
      <c r="D188" s="229" t="s">
        <v>225</v>
      </c>
      <c r="E188" s="230" t="s">
        <v>1289</v>
      </c>
      <c r="F188" s="231" t="s">
        <v>1290</v>
      </c>
      <c r="G188" s="232" t="s">
        <v>515</v>
      </c>
      <c r="H188" s="233">
        <v>13</v>
      </c>
      <c r="I188" s="234"/>
      <c r="J188" s="235">
        <f>ROUND(I188*H188,2)</f>
        <v>0</v>
      </c>
      <c r="K188" s="231" t="s">
        <v>229</v>
      </c>
      <c r="L188" s="46"/>
      <c r="M188" s="236" t="s">
        <v>1</v>
      </c>
      <c r="N188" s="237" t="s">
        <v>45</v>
      </c>
      <c r="O188" s="93"/>
      <c r="P188" s="238">
        <f>O188*H188</f>
        <v>0</v>
      </c>
      <c r="Q188" s="238">
        <v>2.7676599999999998</v>
      </c>
      <c r="R188" s="238">
        <f>Q188*H188</f>
        <v>35.979579999999999</v>
      </c>
      <c r="S188" s="238">
        <v>0</v>
      </c>
      <c r="T188" s="239">
        <f>S188*H188</f>
        <v>0</v>
      </c>
      <c r="U188" s="40"/>
      <c r="V188" s="40"/>
      <c r="W188" s="40"/>
      <c r="X188" s="40"/>
      <c r="Y188" s="40"/>
      <c r="Z188" s="40"/>
      <c r="AA188" s="40"/>
      <c r="AB188" s="40"/>
      <c r="AC188" s="40"/>
      <c r="AD188" s="40"/>
      <c r="AE188" s="40"/>
      <c r="AR188" s="240" t="s">
        <v>224</v>
      </c>
      <c r="AT188" s="240" t="s">
        <v>225</v>
      </c>
      <c r="AU188" s="240" t="s">
        <v>19</v>
      </c>
      <c r="AY188" s="18" t="s">
        <v>221</v>
      </c>
      <c r="BE188" s="241">
        <f>IF(N188="základní",J188,0)</f>
        <v>0</v>
      </c>
      <c r="BF188" s="241">
        <f>IF(N188="snížená",J188,0)</f>
        <v>0</v>
      </c>
      <c r="BG188" s="241">
        <f>IF(N188="zákl. přenesená",J188,0)</f>
        <v>0</v>
      </c>
      <c r="BH188" s="241">
        <f>IF(N188="sníž. přenesená",J188,0)</f>
        <v>0</v>
      </c>
      <c r="BI188" s="241">
        <f>IF(N188="nulová",J188,0)</f>
        <v>0</v>
      </c>
      <c r="BJ188" s="18" t="s">
        <v>88</v>
      </c>
      <c r="BK188" s="241">
        <f>ROUND(I188*H188,2)</f>
        <v>0</v>
      </c>
      <c r="BL188" s="18" t="s">
        <v>224</v>
      </c>
      <c r="BM188" s="240" t="s">
        <v>1291</v>
      </c>
    </row>
    <row r="189" s="2" customFormat="1">
      <c r="A189" s="40"/>
      <c r="B189" s="41"/>
      <c r="C189" s="42"/>
      <c r="D189" s="242" t="s">
        <v>232</v>
      </c>
      <c r="E189" s="42"/>
      <c r="F189" s="243" t="s">
        <v>1292</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232</v>
      </c>
      <c r="AU189" s="18" t="s">
        <v>19</v>
      </c>
    </row>
    <row r="190" s="2" customFormat="1">
      <c r="A190" s="40"/>
      <c r="B190" s="41"/>
      <c r="C190" s="42"/>
      <c r="D190" s="247" t="s">
        <v>312</v>
      </c>
      <c r="E190" s="42"/>
      <c r="F190" s="248" t="s">
        <v>636</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312</v>
      </c>
      <c r="AU190" s="18" t="s">
        <v>19</v>
      </c>
    </row>
    <row r="191" s="2" customFormat="1">
      <c r="A191" s="40"/>
      <c r="B191" s="41"/>
      <c r="C191" s="42"/>
      <c r="D191" s="247" t="s">
        <v>234</v>
      </c>
      <c r="E191" s="42"/>
      <c r="F191" s="248" t="s">
        <v>1293</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234</v>
      </c>
      <c r="AU191" s="18" t="s">
        <v>19</v>
      </c>
    </row>
    <row r="192" s="2" customFormat="1" ht="76.35" customHeight="1">
      <c r="A192" s="40"/>
      <c r="B192" s="41"/>
      <c r="C192" s="229" t="s">
        <v>321</v>
      </c>
      <c r="D192" s="229" t="s">
        <v>225</v>
      </c>
      <c r="E192" s="230" t="s">
        <v>1073</v>
      </c>
      <c r="F192" s="231" t="s">
        <v>633</v>
      </c>
      <c r="G192" s="232" t="s">
        <v>515</v>
      </c>
      <c r="H192" s="233">
        <v>285</v>
      </c>
      <c r="I192" s="234"/>
      <c r="J192" s="235">
        <f>ROUND(I192*H192,2)</f>
        <v>0</v>
      </c>
      <c r="K192" s="231" t="s">
        <v>229</v>
      </c>
      <c r="L192" s="46"/>
      <c r="M192" s="236" t="s">
        <v>1</v>
      </c>
      <c r="N192" s="237" t="s">
        <v>45</v>
      </c>
      <c r="O192" s="93"/>
      <c r="P192" s="238">
        <f>O192*H192</f>
        <v>0</v>
      </c>
      <c r="Q192" s="238">
        <v>2.8089400000000002</v>
      </c>
      <c r="R192" s="238">
        <f>Q192*H192</f>
        <v>800.54790000000003</v>
      </c>
      <c r="S192" s="238">
        <v>0</v>
      </c>
      <c r="T192" s="239">
        <f>S192*H192</f>
        <v>0</v>
      </c>
      <c r="U192" s="40"/>
      <c r="V192" s="40"/>
      <c r="W192" s="40"/>
      <c r="X192" s="40"/>
      <c r="Y192" s="40"/>
      <c r="Z192" s="40"/>
      <c r="AA192" s="40"/>
      <c r="AB192" s="40"/>
      <c r="AC192" s="40"/>
      <c r="AD192" s="40"/>
      <c r="AE192" s="40"/>
      <c r="AR192" s="240" t="s">
        <v>224</v>
      </c>
      <c r="AT192" s="240" t="s">
        <v>225</v>
      </c>
      <c r="AU192" s="240" t="s">
        <v>19</v>
      </c>
      <c r="AY192" s="18" t="s">
        <v>221</v>
      </c>
      <c r="BE192" s="241">
        <f>IF(N192="základní",J192,0)</f>
        <v>0</v>
      </c>
      <c r="BF192" s="241">
        <f>IF(N192="snížená",J192,0)</f>
        <v>0</v>
      </c>
      <c r="BG192" s="241">
        <f>IF(N192="zákl. přenesená",J192,0)</f>
        <v>0</v>
      </c>
      <c r="BH192" s="241">
        <f>IF(N192="sníž. přenesená",J192,0)</f>
        <v>0</v>
      </c>
      <c r="BI192" s="241">
        <f>IF(N192="nulová",J192,0)</f>
        <v>0</v>
      </c>
      <c r="BJ192" s="18" t="s">
        <v>88</v>
      </c>
      <c r="BK192" s="241">
        <f>ROUND(I192*H192,2)</f>
        <v>0</v>
      </c>
      <c r="BL192" s="18" t="s">
        <v>224</v>
      </c>
      <c r="BM192" s="240" t="s">
        <v>1294</v>
      </c>
    </row>
    <row r="193" s="2" customFormat="1">
      <c r="A193" s="40"/>
      <c r="B193" s="41"/>
      <c r="C193" s="42"/>
      <c r="D193" s="242" t="s">
        <v>232</v>
      </c>
      <c r="E193" s="42"/>
      <c r="F193" s="243" t="s">
        <v>1075</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232</v>
      </c>
      <c r="AU193" s="18" t="s">
        <v>19</v>
      </c>
    </row>
    <row r="194" s="2" customFormat="1">
      <c r="A194" s="40"/>
      <c r="B194" s="41"/>
      <c r="C194" s="42"/>
      <c r="D194" s="247" t="s">
        <v>312</v>
      </c>
      <c r="E194" s="42"/>
      <c r="F194" s="248" t="s">
        <v>636</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312</v>
      </c>
      <c r="AU194" s="18" t="s">
        <v>19</v>
      </c>
    </row>
    <row r="195" s="2" customFormat="1">
      <c r="A195" s="40"/>
      <c r="B195" s="41"/>
      <c r="C195" s="42"/>
      <c r="D195" s="247" t="s">
        <v>234</v>
      </c>
      <c r="E195" s="42"/>
      <c r="F195" s="248" t="s">
        <v>1295</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234</v>
      </c>
      <c r="AU195" s="18" t="s">
        <v>19</v>
      </c>
    </row>
    <row r="196" s="2" customFormat="1" ht="76.35" customHeight="1">
      <c r="A196" s="40"/>
      <c r="B196" s="41"/>
      <c r="C196" s="229" t="s">
        <v>327</v>
      </c>
      <c r="D196" s="229" t="s">
        <v>225</v>
      </c>
      <c r="E196" s="230" t="s">
        <v>638</v>
      </c>
      <c r="F196" s="231" t="s">
        <v>639</v>
      </c>
      <c r="G196" s="232" t="s">
        <v>507</v>
      </c>
      <c r="H196" s="233">
        <v>1100</v>
      </c>
      <c r="I196" s="234"/>
      <c r="J196" s="235">
        <f>ROUND(I196*H196,2)</f>
        <v>0</v>
      </c>
      <c r="K196" s="231" t="s">
        <v>229</v>
      </c>
      <c r="L196" s="46"/>
      <c r="M196" s="236" t="s">
        <v>1</v>
      </c>
      <c r="N196" s="237" t="s">
        <v>45</v>
      </c>
      <c r="O196" s="93"/>
      <c r="P196" s="238">
        <f>O196*H196</f>
        <v>0</v>
      </c>
      <c r="Q196" s="238">
        <v>0.00726</v>
      </c>
      <c r="R196" s="238">
        <f>Q196*H196</f>
        <v>7.9859999999999998</v>
      </c>
      <c r="S196" s="238">
        <v>0</v>
      </c>
      <c r="T196" s="239">
        <f>S196*H196</f>
        <v>0</v>
      </c>
      <c r="U196" s="40"/>
      <c r="V196" s="40"/>
      <c r="W196" s="40"/>
      <c r="X196" s="40"/>
      <c r="Y196" s="40"/>
      <c r="Z196" s="40"/>
      <c r="AA196" s="40"/>
      <c r="AB196" s="40"/>
      <c r="AC196" s="40"/>
      <c r="AD196" s="40"/>
      <c r="AE196" s="40"/>
      <c r="AR196" s="240" t="s">
        <v>224</v>
      </c>
      <c r="AT196" s="240" t="s">
        <v>225</v>
      </c>
      <c r="AU196" s="240" t="s">
        <v>19</v>
      </c>
      <c r="AY196" s="18" t="s">
        <v>221</v>
      </c>
      <c r="BE196" s="241">
        <f>IF(N196="základní",J196,0)</f>
        <v>0</v>
      </c>
      <c r="BF196" s="241">
        <f>IF(N196="snížená",J196,0)</f>
        <v>0</v>
      </c>
      <c r="BG196" s="241">
        <f>IF(N196="zákl. přenesená",J196,0)</f>
        <v>0</v>
      </c>
      <c r="BH196" s="241">
        <f>IF(N196="sníž. přenesená",J196,0)</f>
        <v>0</v>
      </c>
      <c r="BI196" s="241">
        <f>IF(N196="nulová",J196,0)</f>
        <v>0</v>
      </c>
      <c r="BJ196" s="18" t="s">
        <v>88</v>
      </c>
      <c r="BK196" s="241">
        <f>ROUND(I196*H196,2)</f>
        <v>0</v>
      </c>
      <c r="BL196" s="18" t="s">
        <v>224</v>
      </c>
      <c r="BM196" s="240" t="s">
        <v>1296</v>
      </c>
    </row>
    <row r="197" s="2" customFormat="1">
      <c r="A197" s="40"/>
      <c r="B197" s="41"/>
      <c r="C197" s="42"/>
      <c r="D197" s="242" t="s">
        <v>232</v>
      </c>
      <c r="E197" s="42"/>
      <c r="F197" s="243" t="s">
        <v>641</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232</v>
      </c>
      <c r="AU197" s="18" t="s">
        <v>19</v>
      </c>
    </row>
    <row r="198" s="2" customFormat="1">
      <c r="A198" s="40"/>
      <c r="B198" s="41"/>
      <c r="C198" s="42"/>
      <c r="D198" s="247" t="s">
        <v>312</v>
      </c>
      <c r="E198" s="42"/>
      <c r="F198" s="248" t="s">
        <v>642</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312</v>
      </c>
      <c r="AU198" s="18" t="s">
        <v>19</v>
      </c>
    </row>
    <row r="199" s="2" customFormat="1">
      <c r="A199" s="40"/>
      <c r="B199" s="41"/>
      <c r="C199" s="42"/>
      <c r="D199" s="247" t="s">
        <v>234</v>
      </c>
      <c r="E199" s="42"/>
      <c r="F199" s="248" t="s">
        <v>1297</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234</v>
      </c>
      <c r="AU199" s="18" t="s">
        <v>19</v>
      </c>
    </row>
    <row r="200" s="2" customFormat="1" ht="76.35" customHeight="1">
      <c r="A200" s="40"/>
      <c r="B200" s="41"/>
      <c r="C200" s="229" t="s">
        <v>337</v>
      </c>
      <c r="D200" s="229" t="s">
        <v>225</v>
      </c>
      <c r="E200" s="230" t="s">
        <v>644</v>
      </c>
      <c r="F200" s="231" t="s">
        <v>645</v>
      </c>
      <c r="G200" s="232" t="s">
        <v>507</v>
      </c>
      <c r="H200" s="233">
        <v>1100</v>
      </c>
      <c r="I200" s="234"/>
      <c r="J200" s="235">
        <f>ROUND(I200*H200,2)</f>
        <v>0</v>
      </c>
      <c r="K200" s="231" t="s">
        <v>229</v>
      </c>
      <c r="L200" s="46"/>
      <c r="M200" s="236" t="s">
        <v>1</v>
      </c>
      <c r="N200" s="237" t="s">
        <v>45</v>
      </c>
      <c r="O200" s="93"/>
      <c r="P200" s="238">
        <f>O200*H200</f>
        <v>0</v>
      </c>
      <c r="Q200" s="238">
        <v>0.00085999999999999998</v>
      </c>
      <c r="R200" s="238">
        <f>Q200*H200</f>
        <v>0.94599999999999995</v>
      </c>
      <c r="S200" s="238">
        <v>0</v>
      </c>
      <c r="T200" s="239">
        <f>S200*H200</f>
        <v>0</v>
      </c>
      <c r="U200" s="40"/>
      <c r="V200" s="40"/>
      <c r="W200" s="40"/>
      <c r="X200" s="40"/>
      <c r="Y200" s="40"/>
      <c r="Z200" s="40"/>
      <c r="AA200" s="40"/>
      <c r="AB200" s="40"/>
      <c r="AC200" s="40"/>
      <c r="AD200" s="40"/>
      <c r="AE200" s="40"/>
      <c r="AR200" s="240" t="s">
        <v>224</v>
      </c>
      <c r="AT200" s="240" t="s">
        <v>225</v>
      </c>
      <c r="AU200" s="240" t="s">
        <v>19</v>
      </c>
      <c r="AY200" s="18" t="s">
        <v>221</v>
      </c>
      <c r="BE200" s="241">
        <f>IF(N200="základní",J200,0)</f>
        <v>0</v>
      </c>
      <c r="BF200" s="241">
        <f>IF(N200="snížená",J200,0)</f>
        <v>0</v>
      </c>
      <c r="BG200" s="241">
        <f>IF(N200="zákl. přenesená",J200,0)</f>
        <v>0</v>
      </c>
      <c r="BH200" s="241">
        <f>IF(N200="sníž. přenesená",J200,0)</f>
        <v>0</v>
      </c>
      <c r="BI200" s="241">
        <f>IF(N200="nulová",J200,0)</f>
        <v>0</v>
      </c>
      <c r="BJ200" s="18" t="s">
        <v>88</v>
      </c>
      <c r="BK200" s="241">
        <f>ROUND(I200*H200,2)</f>
        <v>0</v>
      </c>
      <c r="BL200" s="18" t="s">
        <v>224</v>
      </c>
      <c r="BM200" s="240" t="s">
        <v>1298</v>
      </c>
    </row>
    <row r="201" s="2" customFormat="1">
      <c r="A201" s="40"/>
      <c r="B201" s="41"/>
      <c r="C201" s="42"/>
      <c r="D201" s="242" t="s">
        <v>232</v>
      </c>
      <c r="E201" s="42"/>
      <c r="F201" s="243" t="s">
        <v>647</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232</v>
      </c>
      <c r="AU201" s="18" t="s">
        <v>19</v>
      </c>
    </row>
    <row r="202" s="2" customFormat="1">
      <c r="A202" s="40"/>
      <c r="B202" s="41"/>
      <c r="C202" s="42"/>
      <c r="D202" s="247" t="s">
        <v>312</v>
      </c>
      <c r="E202" s="42"/>
      <c r="F202" s="248" t="s">
        <v>642</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312</v>
      </c>
      <c r="AU202" s="18" t="s">
        <v>19</v>
      </c>
    </row>
    <row r="203" s="2" customFormat="1">
      <c r="A203" s="40"/>
      <c r="B203" s="41"/>
      <c r="C203" s="42"/>
      <c r="D203" s="247" t="s">
        <v>234</v>
      </c>
      <c r="E203" s="42"/>
      <c r="F203" s="248" t="s">
        <v>1297</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234</v>
      </c>
      <c r="AU203" s="18" t="s">
        <v>19</v>
      </c>
    </row>
    <row r="204" s="2" customFormat="1" ht="78" customHeight="1">
      <c r="A204" s="40"/>
      <c r="B204" s="41"/>
      <c r="C204" s="229" t="s">
        <v>7</v>
      </c>
      <c r="D204" s="229" t="s">
        <v>225</v>
      </c>
      <c r="E204" s="230" t="s">
        <v>649</v>
      </c>
      <c r="F204" s="231" t="s">
        <v>650</v>
      </c>
      <c r="G204" s="232" t="s">
        <v>651</v>
      </c>
      <c r="H204" s="233">
        <v>13.800000000000001</v>
      </c>
      <c r="I204" s="234"/>
      <c r="J204" s="235">
        <f>ROUND(I204*H204,2)</f>
        <v>0</v>
      </c>
      <c r="K204" s="231" t="s">
        <v>229</v>
      </c>
      <c r="L204" s="46"/>
      <c r="M204" s="236" t="s">
        <v>1</v>
      </c>
      <c r="N204" s="237" t="s">
        <v>45</v>
      </c>
      <c r="O204" s="93"/>
      <c r="P204" s="238">
        <f>O204*H204</f>
        <v>0</v>
      </c>
      <c r="Q204" s="238">
        <v>1.09528</v>
      </c>
      <c r="R204" s="238">
        <f>Q204*H204</f>
        <v>15.114864000000001</v>
      </c>
      <c r="S204" s="238">
        <v>0</v>
      </c>
      <c r="T204" s="239">
        <f>S204*H204</f>
        <v>0</v>
      </c>
      <c r="U204" s="40"/>
      <c r="V204" s="40"/>
      <c r="W204" s="40"/>
      <c r="X204" s="40"/>
      <c r="Y204" s="40"/>
      <c r="Z204" s="40"/>
      <c r="AA204" s="40"/>
      <c r="AB204" s="40"/>
      <c r="AC204" s="40"/>
      <c r="AD204" s="40"/>
      <c r="AE204" s="40"/>
      <c r="AR204" s="240" t="s">
        <v>224</v>
      </c>
      <c r="AT204" s="240" t="s">
        <v>225</v>
      </c>
      <c r="AU204" s="240" t="s">
        <v>19</v>
      </c>
      <c r="AY204" s="18" t="s">
        <v>221</v>
      </c>
      <c r="BE204" s="241">
        <f>IF(N204="základní",J204,0)</f>
        <v>0</v>
      </c>
      <c r="BF204" s="241">
        <f>IF(N204="snížená",J204,0)</f>
        <v>0</v>
      </c>
      <c r="BG204" s="241">
        <f>IF(N204="zákl. přenesená",J204,0)</f>
        <v>0</v>
      </c>
      <c r="BH204" s="241">
        <f>IF(N204="sníž. přenesená",J204,0)</f>
        <v>0</v>
      </c>
      <c r="BI204" s="241">
        <f>IF(N204="nulová",J204,0)</f>
        <v>0</v>
      </c>
      <c r="BJ204" s="18" t="s">
        <v>88</v>
      </c>
      <c r="BK204" s="241">
        <f>ROUND(I204*H204,2)</f>
        <v>0</v>
      </c>
      <c r="BL204" s="18" t="s">
        <v>224</v>
      </c>
      <c r="BM204" s="240" t="s">
        <v>1299</v>
      </c>
    </row>
    <row r="205" s="2" customFormat="1">
      <c r="A205" s="40"/>
      <c r="B205" s="41"/>
      <c r="C205" s="42"/>
      <c r="D205" s="242" t="s">
        <v>232</v>
      </c>
      <c r="E205" s="42"/>
      <c r="F205" s="243" t="s">
        <v>653</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232</v>
      </c>
      <c r="AU205" s="18" t="s">
        <v>19</v>
      </c>
    </row>
    <row r="206" s="2" customFormat="1">
      <c r="A206" s="40"/>
      <c r="B206" s="41"/>
      <c r="C206" s="42"/>
      <c r="D206" s="247" t="s">
        <v>312</v>
      </c>
      <c r="E206" s="42"/>
      <c r="F206" s="248" t="s">
        <v>654</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312</v>
      </c>
      <c r="AU206" s="18" t="s">
        <v>19</v>
      </c>
    </row>
    <row r="207" s="2" customFormat="1">
      <c r="A207" s="40"/>
      <c r="B207" s="41"/>
      <c r="C207" s="42"/>
      <c r="D207" s="247" t="s">
        <v>234</v>
      </c>
      <c r="E207" s="42"/>
      <c r="F207" s="248" t="s">
        <v>1300</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234</v>
      </c>
      <c r="AU207" s="18" t="s">
        <v>19</v>
      </c>
    </row>
    <row r="208" s="2" customFormat="1" ht="90" customHeight="1">
      <c r="A208" s="40"/>
      <c r="B208" s="41"/>
      <c r="C208" s="229" t="s">
        <v>347</v>
      </c>
      <c r="D208" s="229" t="s">
        <v>225</v>
      </c>
      <c r="E208" s="230" t="s">
        <v>1301</v>
      </c>
      <c r="F208" s="231" t="s">
        <v>1302</v>
      </c>
      <c r="G208" s="232" t="s">
        <v>651</v>
      </c>
      <c r="H208" s="233">
        <v>0.02</v>
      </c>
      <c r="I208" s="234"/>
      <c r="J208" s="235">
        <f>ROUND(I208*H208,2)</f>
        <v>0</v>
      </c>
      <c r="K208" s="231" t="s">
        <v>229</v>
      </c>
      <c r="L208" s="46"/>
      <c r="M208" s="236" t="s">
        <v>1</v>
      </c>
      <c r="N208" s="237" t="s">
        <v>45</v>
      </c>
      <c r="O208" s="93"/>
      <c r="P208" s="238">
        <f>O208*H208</f>
        <v>0</v>
      </c>
      <c r="Q208" s="238">
        <v>1.03955</v>
      </c>
      <c r="R208" s="238">
        <f>Q208*H208</f>
        <v>0.020791</v>
      </c>
      <c r="S208" s="238">
        <v>0</v>
      </c>
      <c r="T208" s="239">
        <f>S208*H208</f>
        <v>0</v>
      </c>
      <c r="U208" s="40"/>
      <c r="V208" s="40"/>
      <c r="W208" s="40"/>
      <c r="X208" s="40"/>
      <c r="Y208" s="40"/>
      <c r="Z208" s="40"/>
      <c r="AA208" s="40"/>
      <c r="AB208" s="40"/>
      <c r="AC208" s="40"/>
      <c r="AD208" s="40"/>
      <c r="AE208" s="40"/>
      <c r="AR208" s="240" t="s">
        <v>224</v>
      </c>
      <c r="AT208" s="240" t="s">
        <v>225</v>
      </c>
      <c r="AU208" s="240" t="s">
        <v>19</v>
      </c>
      <c r="AY208" s="18" t="s">
        <v>221</v>
      </c>
      <c r="BE208" s="241">
        <f>IF(N208="základní",J208,0)</f>
        <v>0</v>
      </c>
      <c r="BF208" s="241">
        <f>IF(N208="snížená",J208,0)</f>
        <v>0</v>
      </c>
      <c r="BG208" s="241">
        <f>IF(N208="zákl. přenesená",J208,0)</f>
        <v>0</v>
      </c>
      <c r="BH208" s="241">
        <f>IF(N208="sníž. přenesená",J208,0)</f>
        <v>0</v>
      </c>
      <c r="BI208" s="241">
        <f>IF(N208="nulová",J208,0)</f>
        <v>0</v>
      </c>
      <c r="BJ208" s="18" t="s">
        <v>88</v>
      </c>
      <c r="BK208" s="241">
        <f>ROUND(I208*H208,2)</f>
        <v>0</v>
      </c>
      <c r="BL208" s="18" t="s">
        <v>224</v>
      </c>
      <c r="BM208" s="240" t="s">
        <v>1303</v>
      </c>
    </row>
    <row r="209" s="2" customFormat="1">
      <c r="A209" s="40"/>
      <c r="B209" s="41"/>
      <c r="C209" s="42"/>
      <c r="D209" s="242" t="s">
        <v>232</v>
      </c>
      <c r="E209" s="42"/>
      <c r="F209" s="243" t="s">
        <v>1304</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232</v>
      </c>
      <c r="AU209" s="18" t="s">
        <v>19</v>
      </c>
    </row>
    <row r="210" s="2" customFormat="1">
      <c r="A210" s="40"/>
      <c r="B210" s="41"/>
      <c r="C210" s="42"/>
      <c r="D210" s="247" t="s">
        <v>312</v>
      </c>
      <c r="E210" s="42"/>
      <c r="F210" s="248" t="s">
        <v>654</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312</v>
      </c>
      <c r="AU210" s="18" t="s">
        <v>19</v>
      </c>
    </row>
    <row r="211" s="2" customFormat="1">
      <c r="A211" s="40"/>
      <c r="B211" s="41"/>
      <c r="C211" s="42"/>
      <c r="D211" s="247" t="s">
        <v>234</v>
      </c>
      <c r="E211" s="42"/>
      <c r="F211" s="248" t="s">
        <v>1283</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234</v>
      </c>
      <c r="AU211" s="18" t="s">
        <v>19</v>
      </c>
    </row>
    <row r="212" s="2" customFormat="1" ht="49.05" customHeight="1">
      <c r="A212" s="40"/>
      <c r="B212" s="41"/>
      <c r="C212" s="229" t="s">
        <v>359</v>
      </c>
      <c r="D212" s="229" t="s">
        <v>225</v>
      </c>
      <c r="E212" s="230" t="s">
        <v>1305</v>
      </c>
      <c r="F212" s="231" t="s">
        <v>1306</v>
      </c>
      <c r="G212" s="232" t="s">
        <v>665</v>
      </c>
      <c r="H212" s="233">
        <v>60</v>
      </c>
      <c r="I212" s="234"/>
      <c r="J212" s="235">
        <f>ROUND(I212*H212,2)</f>
        <v>0</v>
      </c>
      <c r="K212" s="231" t="s">
        <v>229</v>
      </c>
      <c r="L212" s="46"/>
      <c r="M212" s="236" t="s">
        <v>1</v>
      </c>
      <c r="N212" s="237" t="s">
        <v>45</v>
      </c>
      <c r="O212" s="93"/>
      <c r="P212" s="238">
        <f>O212*H212</f>
        <v>0</v>
      </c>
      <c r="Q212" s="238">
        <v>0.17488999999999999</v>
      </c>
      <c r="R212" s="238">
        <f>Q212*H212</f>
        <v>10.493399999999999</v>
      </c>
      <c r="S212" s="238">
        <v>0</v>
      </c>
      <c r="T212" s="239">
        <f>S212*H212</f>
        <v>0</v>
      </c>
      <c r="U212" s="40"/>
      <c r="V212" s="40"/>
      <c r="W212" s="40"/>
      <c r="X212" s="40"/>
      <c r="Y212" s="40"/>
      <c r="Z212" s="40"/>
      <c r="AA212" s="40"/>
      <c r="AB212" s="40"/>
      <c r="AC212" s="40"/>
      <c r="AD212" s="40"/>
      <c r="AE212" s="40"/>
      <c r="AR212" s="240" t="s">
        <v>224</v>
      </c>
      <c r="AT212" s="240" t="s">
        <v>225</v>
      </c>
      <c r="AU212" s="240" t="s">
        <v>19</v>
      </c>
      <c r="AY212" s="18" t="s">
        <v>221</v>
      </c>
      <c r="BE212" s="241">
        <f>IF(N212="základní",J212,0)</f>
        <v>0</v>
      </c>
      <c r="BF212" s="241">
        <f>IF(N212="snížená",J212,0)</f>
        <v>0</v>
      </c>
      <c r="BG212" s="241">
        <f>IF(N212="zákl. přenesená",J212,0)</f>
        <v>0</v>
      </c>
      <c r="BH212" s="241">
        <f>IF(N212="sníž. přenesená",J212,0)</f>
        <v>0</v>
      </c>
      <c r="BI212" s="241">
        <f>IF(N212="nulová",J212,0)</f>
        <v>0</v>
      </c>
      <c r="BJ212" s="18" t="s">
        <v>88</v>
      </c>
      <c r="BK212" s="241">
        <f>ROUND(I212*H212,2)</f>
        <v>0</v>
      </c>
      <c r="BL212" s="18" t="s">
        <v>224</v>
      </c>
      <c r="BM212" s="240" t="s">
        <v>1307</v>
      </c>
    </row>
    <row r="213" s="2" customFormat="1">
      <c r="A213" s="40"/>
      <c r="B213" s="41"/>
      <c r="C213" s="42"/>
      <c r="D213" s="242" t="s">
        <v>232</v>
      </c>
      <c r="E213" s="42"/>
      <c r="F213" s="243" t="s">
        <v>1308</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232</v>
      </c>
      <c r="AU213" s="18" t="s">
        <v>19</v>
      </c>
    </row>
    <row r="214" s="2" customFormat="1">
      <c r="A214" s="40"/>
      <c r="B214" s="41"/>
      <c r="C214" s="42"/>
      <c r="D214" s="247" t="s">
        <v>312</v>
      </c>
      <c r="E214" s="42"/>
      <c r="F214" s="248" t="s">
        <v>1309</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312</v>
      </c>
      <c r="AU214" s="18" t="s">
        <v>19</v>
      </c>
    </row>
    <row r="215" s="2" customFormat="1" ht="24.15" customHeight="1">
      <c r="A215" s="40"/>
      <c r="B215" s="41"/>
      <c r="C215" s="284" t="s">
        <v>365</v>
      </c>
      <c r="D215" s="284" t="s">
        <v>330</v>
      </c>
      <c r="E215" s="285" t="s">
        <v>1310</v>
      </c>
      <c r="F215" s="286" t="s">
        <v>1311</v>
      </c>
      <c r="G215" s="287" t="s">
        <v>665</v>
      </c>
      <c r="H215" s="288">
        <v>36</v>
      </c>
      <c r="I215" s="289"/>
      <c r="J215" s="290">
        <f>ROUND(I215*H215,2)</f>
        <v>0</v>
      </c>
      <c r="K215" s="286" t="s">
        <v>229</v>
      </c>
      <c r="L215" s="291"/>
      <c r="M215" s="292" t="s">
        <v>1</v>
      </c>
      <c r="N215" s="293" t="s">
        <v>45</v>
      </c>
      <c r="O215" s="93"/>
      <c r="P215" s="238">
        <f>O215*H215</f>
        <v>0</v>
      </c>
      <c r="Q215" s="238">
        <v>0.0038999999999999998</v>
      </c>
      <c r="R215" s="238">
        <f>Q215*H215</f>
        <v>0.1404</v>
      </c>
      <c r="S215" s="238">
        <v>0</v>
      </c>
      <c r="T215" s="239">
        <f>S215*H215</f>
        <v>0</v>
      </c>
      <c r="U215" s="40"/>
      <c r="V215" s="40"/>
      <c r="W215" s="40"/>
      <c r="X215" s="40"/>
      <c r="Y215" s="40"/>
      <c r="Z215" s="40"/>
      <c r="AA215" s="40"/>
      <c r="AB215" s="40"/>
      <c r="AC215" s="40"/>
      <c r="AD215" s="40"/>
      <c r="AE215" s="40"/>
      <c r="AR215" s="240" t="s">
        <v>267</v>
      </c>
      <c r="AT215" s="240" t="s">
        <v>330</v>
      </c>
      <c r="AU215" s="240" t="s">
        <v>19</v>
      </c>
      <c r="AY215" s="18" t="s">
        <v>221</v>
      </c>
      <c r="BE215" s="241">
        <f>IF(N215="základní",J215,0)</f>
        <v>0</v>
      </c>
      <c r="BF215" s="241">
        <f>IF(N215="snížená",J215,0)</f>
        <v>0</v>
      </c>
      <c r="BG215" s="241">
        <f>IF(N215="zákl. přenesená",J215,0)</f>
        <v>0</v>
      </c>
      <c r="BH215" s="241">
        <f>IF(N215="sníž. přenesená",J215,0)</f>
        <v>0</v>
      </c>
      <c r="BI215" s="241">
        <f>IF(N215="nulová",J215,0)</f>
        <v>0</v>
      </c>
      <c r="BJ215" s="18" t="s">
        <v>88</v>
      </c>
      <c r="BK215" s="241">
        <f>ROUND(I215*H215,2)</f>
        <v>0</v>
      </c>
      <c r="BL215" s="18" t="s">
        <v>224</v>
      </c>
      <c r="BM215" s="240" t="s">
        <v>1312</v>
      </c>
    </row>
    <row r="216" s="2" customFormat="1" ht="24.15" customHeight="1">
      <c r="A216" s="40"/>
      <c r="B216" s="41"/>
      <c r="C216" s="284" t="s">
        <v>371</v>
      </c>
      <c r="D216" s="284" t="s">
        <v>330</v>
      </c>
      <c r="E216" s="285" t="s">
        <v>1313</v>
      </c>
      <c r="F216" s="286" t="s">
        <v>1314</v>
      </c>
      <c r="G216" s="287" t="s">
        <v>665</v>
      </c>
      <c r="H216" s="288">
        <v>24</v>
      </c>
      <c r="I216" s="289"/>
      <c r="J216" s="290">
        <f>ROUND(I216*H216,2)</f>
        <v>0</v>
      </c>
      <c r="K216" s="286" t="s">
        <v>229</v>
      </c>
      <c r="L216" s="291"/>
      <c r="M216" s="292" t="s">
        <v>1</v>
      </c>
      <c r="N216" s="293" t="s">
        <v>45</v>
      </c>
      <c r="O216" s="93"/>
      <c r="P216" s="238">
        <f>O216*H216</f>
        <v>0</v>
      </c>
      <c r="Q216" s="238">
        <v>0.0033999999999999998</v>
      </c>
      <c r="R216" s="238">
        <f>Q216*H216</f>
        <v>0.081599999999999992</v>
      </c>
      <c r="S216" s="238">
        <v>0</v>
      </c>
      <c r="T216" s="239">
        <f>S216*H216</f>
        <v>0</v>
      </c>
      <c r="U216" s="40"/>
      <c r="V216" s="40"/>
      <c r="W216" s="40"/>
      <c r="X216" s="40"/>
      <c r="Y216" s="40"/>
      <c r="Z216" s="40"/>
      <c r="AA216" s="40"/>
      <c r="AB216" s="40"/>
      <c r="AC216" s="40"/>
      <c r="AD216" s="40"/>
      <c r="AE216" s="40"/>
      <c r="AR216" s="240" t="s">
        <v>267</v>
      </c>
      <c r="AT216" s="240" t="s">
        <v>330</v>
      </c>
      <c r="AU216" s="240" t="s">
        <v>19</v>
      </c>
      <c r="AY216" s="18" t="s">
        <v>221</v>
      </c>
      <c r="BE216" s="241">
        <f>IF(N216="základní",J216,0)</f>
        <v>0</v>
      </c>
      <c r="BF216" s="241">
        <f>IF(N216="snížená",J216,0)</f>
        <v>0</v>
      </c>
      <c r="BG216" s="241">
        <f>IF(N216="zákl. přenesená",J216,0)</f>
        <v>0</v>
      </c>
      <c r="BH216" s="241">
        <f>IF(N216="sníž. přenesená",J216,0)</f>
        <v>0</v>
      </c>
      <c r="BI216" s="241">
        <f>IF(N216="nulová",J216,0)</f>
        <v>0</v>
      </c>
      <c r="BJ216" s="18" t="s">
        <v>88</v>
      </c>
      <c r="BK216" s="241">
        <f>ROUND(I216*H216,2)</f>
        <v>0</v>
      </c>
      <c r="BL216" s="18" t="s">
        <v>224</v>
      </c>
      <c r="BM216" s="240" t="s">
        <v>1315</v>
      </c>
    </row>
    <row r="217" s="2" customFormat="1" ht="24.15" customHeight="1">
      <c r="A217" s="40"/>
      <c r="B217" s="41"/>
      <c r="C217" s="229" t="s">
        <v>376</v>
      </c>
      <c r="D217" s="229" t="s">
        <v>225</v>
      </c>
      <c r="E217" s="230" t="s">
        <v>1316</v>
      </c>
      <c r="F217" s="231" t="s">
        <v>1317</v>
      </c>
      <c r="G217" s="232" t="s">
        <v>665</v>
      </c>
      <c r="H217" s="233">
        <v>1</v>
      </c>
      <c r="I217" s="234"/>
      <c r="J217" s="235">
        <f>ROUND(I217*H217,2)</f>
        <v>0</v>
      </c>
      <c r="K217" s="231" t="s">
        <v>229</v>
      </c>
      <c r="L217" s="46"/>
      <c r="M217" s="236" t="s">
        <v>1</v>
      </c>
      <c r="N217" s="237" t="s">
        <v>45</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224</v>
      </c>
      <c r="AT217" s="240" t="s">
        <v>225</v>
      </c>
      <c r="AU217" s="240" t="s">
        <v>19</v>
      </c>
      <c r="AY217" s="18" t="s">
        <v>221</v>
      </c>
      <c r="BE217" s="241">
        <f>IF(N217="základní",J217,0)</f>
        <v>0</v>
      </c>
      <c r="BF217" s="241">
        <f>IF(N217="snížená",J217,0)</f>
        <v>0</v>
      </c>
      <c r="BG217" s="241">
        <f>IF(N217="zákl. přenesená",J217,0)</f>
        <v>0</v>
      </c>
      <c r="BH217" s="241">
        <f>IF(N217="sníž. přenesená",J217,0)</f>
        <v>0</v>
      </c>
      <c r="BI217" s="241">
        <f>IF(N217="nulová",J217,0)</f>
        <v>0</v>
      </c>
      <c r="BJ217" s="18" t="s">
        <v>88</v>
      </c>
      <c r="BK217" s="241">
        <f>ROUND(I217*H217,2)</f>
        <v>0</v>
      </c>
      <c r="BL217" s="18" t="s">
        <v>224</v>
      </c>
      <c r="BM217" s="240" t="s">
        <v>1318</v>
      </c>
    </row>
    <row r="218" s="2" customFormat="1">
      <c r="A218" s="40"/>
      <c r="B218" s="41"/>
      <c r="C218" s="42"/>
      <c r="D218" s="242" t="s">
        <v>232</v>
      </c>
      <c r="E218" s="42"/>
      <c r="F218" s="243" t="s">
        <v>1319</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232</v>
      </c>
      <c r="AU218" s="18" t="s">
        <v>19</v>
      </c>
    </row>
    <row r="219" s="2" customFormat="1">
      <c r="A219" s="40"/>
      <c r="B219" s="41"/>
      <c r="C219" s="42"/>
      <c r="D219" s="247" t="s">
        <v>312</v>
      </c>
      <c r="E219" s="42"/>
      <c r="F219" s="248" t="s">
        <v>1320</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312</v>
      </c>
      <c r="AU219" s="18" t="s">
        <v>19</v>
      </c>
    </row>
    <row r="220" s="2" customFormat="1">
      <c r="A220" s="40"/>
      <c r="B220" s="41"/>
      <c r="C220" s="42"/>
      <c r="D220" s="247" t="s">
        <v>234</v>
      </c>
      <c r="E220" s="42"/>
      <c r="F220" s="248" t="s">
        <v>1321</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234</v>
      </c>
      <c r="AU220" s="18" t="s">
        <v>19</v>
      </c>
    </row>
    <row r="221" s="2" customFormat="1" ht="21.75" customHeight="1">
      <c r="A221" s="40"/>
      <c r="B221" s="41"/>
      <c r="C221" s="284" t="s">
        <v>381</v>
      </c>
      <c r="D221" s="284" t="s">
        <v>330</v>
      </c>
      <c r="E221" s="285" t="s">
        <v>1322</v>
      </c>
      <c r="F221" s="286" t="s">
        <v>1323</v>
      </c>
      <c r="G221" s="287" t="s">
        <v>665</v>
      </c>
      <c r="H221" s="288">
        <v>1</v>
      </c>
      <c r="I221" s="289"/>
      <c r="J221" s="290">
        <f>ROUND(I221*H221,2)</f>
        <v>0</v>
      </c>
      <c r="K221" s="286" t="s">
        <v>1</v>
      </c>
      <c r="L221" s="291"/>
      <c r="M221" s="292" t="s">
        <v>1</v>
      </c>
      <c r="N221" s="293" t="s">
        <v>45</v>
      </c>
      <c r="O221" s="93"/>
      <c r="P221" s="238">
        <f>O221*H221</f>
        <v>0</v>
      </c>
      <c r="Q221" s="238">
        <v>0.098500000000000004</v>
      </c>
      <c r="R221" s="238">
        <f>Q221*H221</f>
        <v>0.098500000000000004</v>
      </c>
      <c r="S221" s="238">
        <v>0</v>
      </c>
      <c r="T221" s="239">
        <f>S221*H221</f>
        <v>0</v>
      </c>
      <c r="U221" s="40"/>
      <c r="V221" s="40"/>
      <c r="W221" s="40"/>
      <c r="X221" s="40"/>
      <c r="Y221" s="40"/>
      <c r="Z221" s="40"/>
      <c r="AA221" s="40"/>
      <c r="AB221" s="40"/>
      <c r="AC221" s="40"/>
      <c r="AD221" s="40"/>
      <c r="AE221" s="40"/>
      <c r="AR221" s="240" t="s">
        <v>267</v>
      </c>
      <c r="AT221" s="240" t="s">
        <v>330</v>
      </c>
      <c r="AU221" s="240" t="s">
        <v>19</v>
      </c>
      <c r="AY221" s="18" t="s">
        <v>221</v>
      </c>
      <c r="BE221" s="241">
        <f>IF(N221="základní",J221,0)</f>
        <v>0</v>
      </c>
      <c r="BF221" s="241">
        <f>IF(N221="snížená",J221,0)</f>
        <v>0</v>
      </c>
      <c r="BG221" s="241">
        <f>IF(N221="zákl. přenesená",J221,0)</f>
        <v>0</v>
      </c>
      <c r="BH221" s="241">
        <f>IF(N221="sníž. přenesená",J221,0)</f>
        <v>0</v>
      </c>
      <c r="BI221" s="241">
        <f>IF(N221="nulová",J221,0)</f>
        <v>0</v>
      </c>
      <c r="BJ221" s="18" t="s">
        <v>88</v>
      </c>
      <c r="BK221" s="241">
        <f>ROUND(I221*H221,2)</f>
        <v>0</v>
      </c>
      <c r="BL221" s="18" t="s">
        <v>224</v>
      </c>
      <c r="BM221" s="240" t="s">
        <v>1324</v>
      </c>
    </row>
    <row r="222" s="2" customFormat="1" ht="33" customHeight="1">
      <c r="A222" s="40"/>
      <c r="B222" s="41"/>
      <c r="C222" s="229" t="s">
        <v>387</v>
      </c>
      <c r="D222" s="229" t="s">
        <v>225</v>
      </c>
      <c r="E222" s="230" t="s">
        <v>1325</v>
      </c>
      <c r="F222" s="231" t="s">
        <v>1326</v>
      </c>
      <c r="G222" s="232" t="s">
        <v>699</v>
      </c>
      <c r="H222" s="233">
        <v>85</v>
      </c>
      <c r="I222" s="234"/>
      <c r="J222" s="235">
        <f>ROUND(I222*H222,2)</f>
        <v>0</v>
      </c>
      <c r="K222" s="231" t="s">
        <v>1</v>
      </c>
      <c r="L222" s="46"/>
      <c r="M222" s="236" t="s">
        <v>1</v>
      </c>
      <c r="N222" s="237" t="s">
        <v>45</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224</v>
      </c>
      <c r="AT222" s="240" t="s">
        <v>225</v>
      </c>
      <c r="AU222" s="240" t="s">
        <v>19</v>
      </c>
      <c r="AY222" s="18" t="s">
        <v>221</v>
      </c>
      <c r="BE222" s="241">
        <f>IF(N222="základní",J222,0)</f>
        <v>0</v>
      </c>
      <c r="BF222" s="241">
        <f>IF(N222="snížená",J222,0)</f>
        <v>0</v>
      </c>
      <c r="BG222" s="241">
        <f>IF(N222="zákl. přenesená",J222,0)</f>
        <v>0</v>
      </c>
      <c r="BH222" s="241">
        <f>IF(N222="sníž. přenesená",J222,0)</f>
        <v>0</v>
      </c>
      <c r="BI222" s="241">
        <f>IF(N222="nulová",J222,0)</f>
        <v>0</v>
      </c>
      <c r="BJ222" s="18" t="s">
        <v>88</v>
      </c>
      <c r="BK222" s="241">
        <f>ROUND(I222*H222,2)</f>
        <v>0</v>
      </c>
      <c r="BL222" s="18" t="s">
        <v>224</v>
      </c>
      <c r="BM222" s="240" t="s">
        <v>1327</v>
      </c>
    </row>
    <row r="223" s="2" customFormat="1">
      <c r="A223" s="40"/>
      <c r="B223" s="41"/>
      <c r="C223" s="42"/>
      <c r="D223" s="247" t="s">
        <v>234</v>
      </c>
      <c r="E223" s="42"/>
      <c r="F223" s="248" t="s">
        <v>1283</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234</v>
      </c>
      <c r="AU223" s="18" t="s">
        <v>19</v>
      </c>
    </row>
    <row r="224" s="2" customFormat="1" ht="33" customHeight="1">
      <c r="A224" s="40"/>
      <c r="B224" s="41"/>
      <c r="C224" s="284" t="s">
        <v>393</v>
      </c>
      <c r="D224" s="284" t="s">
        <v>330</v>
      </c>
      <c r="E224" s="285" t="s">
        <v>1328</v>
      </c>
      <c r="F224" s="286" t="s">
        <v>1329</v>
      </c>
      <c r="G224" s="287" t="s">
        <v>699</v>
      </c>
      <c r="H224" s="288">
        <v>85</v>
      </c>
      <c r="I224" s="289"/>
      <c r="J224" s="290">
        <f>ROUND(I224*H224,2)</f>
        <v>0</v>
      </c>
      <c r="K224" s="286" t="s">
        <v>229</v>
      </c>
      <c r="L224" s="291"/>
      <c r="M224" s="292" t="s">
        <v>1</v>
      </c>
      <c r="N224" s="293" t="s">
        <v>45</v>
      </c>
      <c r="O224" s="93"/>
      <c r="P224" s="238">
        <f>O224*H224</f>
        <v>0</v>
      </c>
      <c r="Q224" s="238">
        <v>0.0016000000000000001</v>
      </c>
      <c r="R224" s="238">
        <f>Q224*H224</f>
        <v>0.13600000000000001</v>
      </c>
      <c r="S224" s="238">
        <v>0</v>
      </c>
      <c r="T224" s="239">
        <f>S224*H224</f>
        <v>0</v>
      </c>
      <c r="U224" s="40"/>
      <c r="V224" s="40"/>
      <c r="W224" s="40"/>
      <c r="X224" s="40"/>
      <c r="Y224" s="40"/>
      <c r="Z224" s="40"/>
      <c r="AA224" s="40"/>
      <c r="AB224" s="40"/>
      <c r="AC224" s="40"/>
      <c r="AD224" s="40"/>
      <c r="AE224" s="40"/>
      <c r="AR224" s="240" t="s">
        <v>267</v>
      </c>
      <c r="AT224" s="240" t="s">
        <v>330</v>
      </c>
      <c r="AU224" s="240" t="s">
        <v>19</v>
      </c>
      <c r="AY224" s="18" t="s">
        <v>221</v>
      </c>
      <c r="BE224" s="241">
        <f>IF(N224="základní",J224,0)</f>
        <v>0</v>
      </c>
      <c r="BF224" s="241">
        <f>IF(N224="snížená",J224,0)</f>
        <v>0</v>
      </c>
      <c r="BG224" s="241">
        <f>IF(N224="zákl. přenesená",J224,0)</f>
        <v>0</v>
      </c>
      <c r="BH224" s="241">
        <f>IF(N224="sníž. přenesená",J224,0)</f>
        <v>0</v>
      </c>
      <c r="BI224" s="241">
        <f>IF(N224="nulová",J224,0)</f>
        <v>0</v>
      </c>
      <c r="BJ224" s="18" t="s">
        <v>88</v>
      </c>
      <c r="BK224" s="241">
        <f>ROUND(I224*H224,2)</f>
        <v>0</v>
      </c>
      <c r="BL224" s="18" t="s">
        <v>224</v>
      </c>
      <c r="BM224" s="240" t="s">
        <v>1330</v>
      </c>
    </row>
    <row r="225" s="2" customFormat="1" ht="16.5" customHeight="1">
      <c r="A225" s="40"/>
      <c r="B225" s="41"/>
      <c r="C225" s="284" t="s">
        <v>398</v>
      </c>
      <c r="D225" s="284" t="s">
        <v>330</v>
      </c>
      <c r="E225" s="285" t="s">
        <v>1331</v>
      </c>
      <c r="F225" s="286" t="s">
        <v>1332</v>
      </c>
      <c r="G225" s="287" t="s">
        <v>699</v>
      </c>
      <c r="H225" s="288">
        <v>250</v>
      </c>
      <c r="I225" s="289"/>
      <c r="J225" s="290">
        <f>ROUND(I225*H225,2)</f>
        <v>0</v>
      </c>
      <c r="K225" s="286" t="s">
        <v>229</v>
      </c>
      <c r="L225" s="291"/>
      <c r="M225" s="292" t="s">
        <v>1</v>
      </c>
      <c r="N225" s="293" t="s">
        <v>45</v>
      </c>
      <c r="O225" s="93"/>
      <c r="P225" s="238">
        <f>O225*H225</f>
        <v>0</v>
      </c>
      <c r="Q225" s="238">
        <v>4.0000000000000003E-05</v>
      </c>
      <c r="R225" s="238">
        <f>Q225*H225</f>
        <v>0.01</v>
      </c>
      <c r="S225" s="238">
        <v>0</v>
      </c>
      <c r="T225" s="239">
        <f>S225*H225</f>
        <v>0</v>
      </c>
      <c r="U225" s="40"/>
      <c r="V225" s="40"/>
      <c r="W225" s="40"/>
      <c r="X225" s="40"/>
      <c r="Y225" s="40"/>
      <c r="Z225" s="40"/>
      <c r="AA225" s="40"/>
      <c r="AB225" s="40"/>
      <c r="AC225" s="40"/>
      <c r="AD225" s="40"/>
      <c r="AE225" s="40"/>
      <c r="AR225" s="240" t="s">
        <v>267</v>
      </c>
      <c r="AT225" s="240" t="s">
        <v>330</v>
      </c>
      <c r="AU225" s="240" t="s">
        <v>19</v>
      </c>
      <c r="AY225" s="18" t="s">
        <v>221</v>
      </c>
      <c r="BE225" s="241">
        <f>IF(N225="základní",J225,0)</f>
        <v>0</v>
      </c>
      <c r="BF225" s="241">
        <f>IF(N225="snížená",J225,0)</f>
        <v>0</v>
      </c>
      <c r="BG225" s="241">
        <f>IF(N225="zákl. přenesená",J225,0)</f>
        <v>0</v>
      </c>
      <c r="BH225" s="241">
        <f>IF(N225="sníž. přenesená",J225,0)</f>
        <v>0</v>
      </c>
      <c r="BI225" s="241">
        <f>IF(N225="nulová",J225,0)</f>
        <v>0</v>
      </c>
      <c r="BJ225" s="18" t="s">
        <v>88</v>
      </c>
      <c r="BK225" s="241">
        <f>ROUND(I225*H225,2)</f>
        <v>0</v>
      </c>
      <c r="BL225" s="18" t="s">
        <v>224</v>
      </c>
      <c r="BM225" s="240" t="s">
        <v>1333</v>
      </c>
    </row>
    <row r="226" s="2" customFormat="1" ht="62.7" customHeight="1">
      <c r="A226" s="40"/>
      <c r="B226" s="41"/>
      <c r="C226" s="229" t="s">
        <v>404</v>
      </c>
      <c r="D226" s="229" t="s">
        <v>225</v>
      </c>
      <c r="E226" s="230" t="s">
        <v>1334</v>
      </c>
      <c r="F226" s="231" t="s">
        <v>1335</v>
      </c>
      <c r="G226" s="232" t="s">
        <v>507</v>
      </c>
      <c r="H226" s="233">
        <v>7</v>
      </c>
      <c r="I226" s="234"/>
      <c r="J226" s="235">
        <f>ROUND(I226*H226,2)</f>
        <v>0</v>
      </c>
      <c r="K226" s="231" t="s">
        <v>1</v>
      </c>
      <c r="L226" s="46"/>
      <c r="M226" s="236" t="s">
        <v>1</v>
      </c>
      <c r="N226" s="237" t="s">
        <v>45</v>
      </c>
      <c r="O226" s="93"/>
      <c r="P226" s="238">
        <f>O226*H226</f>
        <v>0</v>
      </c>
      <c r="Q226" s="238">
        <v>0.11379</v>
      </c>
      <c r="R226" s="238">
        <f>Q226*H226</f>
        <v>0.79652999999999996</v>
      </c>
      <c r="S226" s="238">
        <v>0</v>
      </c>
      <c r="T226" s="239">
        <f>S226*H226</f>
        <v>0</v>
      </c>
      <c r="U226" s="40"/>
      <c r="V226" s="40"/>
      <c r="W226" s="40"/>
      <c r="X226" s="40"/>
      <c r="Y226" s="40"/>
      <c r="Z226" s="40"/>
      <c r="AA226" s="40"/>
      <c r="AB226" s="40"/>
      <c r="AC226" s="40"/>
      <c r="AD226" s="40"/>
      <c r="AE226" s="40"/>
      <c r="AR226" s="240" t="s">
        <v>224</v>
      </c>
      <c r="AT226" s="240" t="s">
        <v>225</v>
      </c>
      <c r="AU226" s="240" t="s">
        <v>19</v>
      </c>
      <c r="AY226" s="18" t="s">
        <v>221</v>
      </c>
      <c r="BE226" s="241">
        <f>IF(N226="základní",J226,0)</f>
        <v>0</v>
      </c>
      <c r="BF226" s="241">
        <f>IF(N226="snížená",J226,0)</f>
        <v>0</v>
      </c>
      <c r="BG226" s="241">
        <f>IF(N226="zákl. přenesená",J226,0)</f>
        <v>0</v>
      </c>
      <c r="BH226" s="241">
        <f>IF(N226="sníž. přenesená",J226,0)</f>
        <v>0</v>
      </c>
      <c r="BI226" s="241">
        <f>IF(N226="nulová",J226,0)</f>
        <v>0</v>
      </c>
      <c r="BJ226" s="18" t="s">
        <v>88</v>
      </c>
      <c r="BK226" s="241">
        <f>ROUND(I226*H226,2)</f>
        <v>0</v>
      </c>
      <c r="BL226" s="18" t="s">
        <v>224</v>
      </c>
      <c r="BM226" s="240" t="s">
        <v>1336</v>
      </c>
    </row>
    <row r="227" s="2" customFormat="1">
      <c r="A227" s="40"/>
      <c r="B227" s="41"/>
      <c r="C227" s="42"/>
      <c r="D227" s="247" t="s">
        <v>234</v>
      </c>
      <c r="E227" s="42"/>
      <c r="F227" s="248" t="s">
        <v>1337</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234</v>
      </c>
      <c r="AU227" s="18" t="s">
        <v>19</v>
      </c>
    </row>
    <row r="228" s="12" customFormat="1" ht="22.8" customHeight="1">
      <c r="A228" s="12"/>
      <c r="B228" s="213"/>
      <c r="C228" s="214"/>
      <c r="D228" s="215" t="s">
        <v>79</v>
      </c>
      <c r="E228" s="227" t="s">
        <v>224</v>
      </c>
      <c r="F228" s="227" t="s">
        <v>656</v>
      </c>
      <c r="G228" s="214"/>
      <c r="H228" s="214"/>
      <c r="I228" s="217"/>
      <c r="J228" s="228">
        <f>BK228</f>
        <v>0</v>
      </c>
      <c r="K228" s="214"/>
      <c r="L228" s="219"/>
      <c r="M228" s="220"/>
      <c r="N228" s="221"/>
      <c r="O228" s="221"/>
      <c r="P228" s="222">
        <f>SUM(P229:P268)</f>
        <v>0</v>
      </c>
      <c r="Q228" s="221"/>
      <c r="R228" s="222">
        <f>SUM(R229:R268)</f>
        <v>1315.6112000000001</v>
      </c>
      <c r="S228" s="221"/>
      <c r="T228" s="223">
        <f>SUM(T229:T268)</f>
        <v>0</v>
      </c>
      <c r="U228" s="12"/>
      <c r="V228" s="12"/>
      <c r="W228" s="12"/>
      <c r="X228" s="12"/>
      <c r="Y228" s="12"/>
      <c r="Z228" s="12"/>
      <c r="AA228" s="12"/>
      <c r="AB228" s="12"/>
      <c r="AC228" s="12"/>
      <c r="AD228" s="12"/>
      <c r="AE228" s="12"/>
      <c r="AR228" s="224" t="s">
        <v>88</v>
      </c>
      <c r="AT228" s="225" t="s">
        <v>79</v>
      </c>
      <c r="AU228" s="225" t="s">
        <v>88</v>
      </c>
      <c r="AY228" s="224" t="s">
        <v>221</v>
      </c>
      <c r="BK228" s="226">
        <f>SUM(BK229:BK268)</f>
        <v>0</v>
      </c>
    </row>
    <row r="229" s="2" customFormat="1" ht="33" customHeight="1">
      <c r="A229" s="40"/>
      <c r="B229" s="41"/>
      <c r="C229" s="229" t="s">
        <v>410</v>
      </c>
      <c r="D229" s="229" t="s">
        <v>225</v>
      </c>
      <c r="E229" s="230" t="s">
        <v>1338</v>
      </c>
      <c r="F229" s="231" t="s">
        <v>1339</v>
      </c>
      <c r="G229" s="232" t="s">
        <v>515</v>
      </c>
      <c r="H229" s="233">
        <v>90</v>
      </c>
      <c r="I229" s="234"/>
      <c r="J229" s="235">
        <f>ROUND(I229*H229,2)</f>
        <v>0</v>
      </c>
      <c r="K229" s="231" t="s">
        <v>229</v>
      </c>
      <c r="L229" s="46"/>
      <c r="M229" s="236" t="s">
        <v>1</v>
      </c>
      <c r="N229" s="237" t="s">
        <v>45</v>
      </c>
      <c r="O229" s="93"/>
      <c r="P229" s="238">
        <f>O229*H229</f>
        <v>0</v>
      </c>
      <c r="Q229" s="238">
        <v>1.8907700000000001</v>
      </c>
      <c r="R229" s="238">
        <f>Q229*H229</f>
        <v>170.16929999999999</v>
      </c>
      <c r="S229" s="238">
        <v>0</v>
      </c>
      <c r="T229" s="239">
        <f>S229*H229</f>
        <v>0</v>
      </c>
      <c r="U229" s="40"/>
      <c r="V229" s="40"/>
      <c r="W229" s="40"/>
      <c r="X229" s="40"/>
      <c r="Y229" s="40"/>
      <c r="Z229" s="40"/>
      <c r="AA229" s="40"/>
      <c r="AB229" s="40"/>
      <c r="AC229" s="40"/>
      <c r="AD229" s="40"/>
      <c r="AE229" s="40"/>
      <c r="AR229" s="240" t="s">
        <v>224</v>
      </c>
      <c r="AT229" s="240" t="s">
        <v>225</v>
      </c>
      <c r="AU229" s="240" t="s">
        <v>19</v>
      </c>
      <c r="AY229" s="18" t="s">
        <v>221</v>
      </c>
      <c r="BE229" s="241">
        <f>IF(N229="základní",J229,0)</f>
        <v>0</v>
      </c>
      <c r="BF229" s="241">
        <f>IF(N229="snížená",J229,0)</f>
        <v>0</v>
      </c>
      <c r="BG229" s="241">
        <f>IF(N229="zákl. přenesená",J229,0)</f>
        <v>0</v>
      </c>
      <c r="BH229" s="241">
        <f>IF(N229="sníž. přenesená",J229,0)</f>
        <v>0</v>
      </c>
      <c r="BI229" s="241">
        <f>IF(N229="nulová",J229,0)</f>
        <v>0</v>
      </c>
      <c r="BJ229" s="18" t="s">
        <v>88</v>
      </c>
      <c r="BK229" s="241">
        <f>ROUND(I229*H229,2)</f>
        <v>0</v>
      </c>
      <c r="BL229" s="18" t="s">
        <v>224</v>
      </c>
      <c r="BM229" s="240" t="s">
        <v>1340</v>
      </c>
    </row>
    <row r="230" s="2" customFormat="1">
      <c r="A230" s="40"/>
      <c r="B230" s="41"/>
      <c r="C230" s="42"/>
      <c r="D230" s="242" t="s">
        <v>232</v>
      </c>
      <c r="E230" s="42"/>
      <c r="F230" s="243" t="s">
        <v>1341</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232</v>
      </c>
      <c r="AU230" s="18" t="s">
        <v>19</v>
      </c>
    </row>
    <row r="231" s="2" customFormat="1">
      <c r="A231" s="40"/>
      <c r="B231" s="41"/>
      <c r="C231" s="42"/>
      <c r="D231" s="247" t="s">
        <v>312</v>
      </c>
      <c r="E231" s="42"/>
      <c r="F231" s="248" t="s">
        <v>1342</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312</v>
      </c>
      <c r="AU231" s="18" t="s">
        <v>19</v>
      </c>
    </row>
    <row r="232" s="2" customFormat="1">
      <c r="A232" s="40"/>
      <c r="B232" s="41"/>
      <c r="C232" s="42"/>
      <c r="D232" s="247" t="s">
        <v>234</v>
      </c>
      <c r="E232" s="42"/>
      <c r="F232" s="248" t="s">
        <v>1283</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234</v>
      </c>
      <c r="AU232" s="18" t="s">
        <v>19</v>
      </c>
    </row>
    <row r="233" s="2" customFormat="1" ht="37.8" customHeight="1">
      <c r="A233" s="40"/>
      <c r="B233" s="41"/>
      <c r="C233" s="229" t="s">
        <v>416</v>
      </c>
      <c r="D233" s="229" t="s">
        <v>225</v>
      </c>
      <c r="E233" s="230" t="s">
        <v>672</v>
      </c>
      <c r="F233" s="231" t="s">
        <v>673</v>
      </c>
      <c r="G233" s="232" t="s">
        <v>515</v>
      </c>
      <c r="H233" s="233">
        <v>60</v>
      </c>
      <c r="I233" s="234"/>
      <c r="J233" s="235">
        <f>ROUND(I233*H233,2)</f>
        <v>0</v>
      </c>
      <c r="K233" s="231" t="s">
        <v>229</v>
      </c>
      <c r="L233" s="46"/>
      <c r="M233" s="236" t="s">
        <v>1</v>
      </c>
      <c r="N233" s="237" t="s">
        <v>45</v>
      </c>
      <c r="O233" s="93"/>
      <c r="P233" s="238">
        <f>O233*H233</f>
        <v>0</v>
      </c>
      <c r="Q233" s="238">
        <v>2.234</v>
      </c>
      <c r="R233" s="238">
        <f>Q233*H233</f>
        <v>134.03999999999999</v>
      </c>
      <c r="S233" s="238">
        <v>0</v>
      </c>
      <c r="T233" s="239">
        <f>S233*H233</f>
        <v>0</v>
      </c>
      <c r="U233" s="40"/>
      <c r="V233" s="40"/>
      <c r="W233" s="40"/>
      <c r="X233" s="40"/>
      <c r="Y233" s="40"/>
      <c r="Z233" s="40"/>
      <c r="AA233" s="40"/>
      <c r="AB233" s="40"/>
      <c r="AC233" s="40"/>
      <c r="AD233" s="40"/>
      <c r="AE233" s="40"/>
      <c r="AR233" s="240" t="s">
        <v>224</v>
      </c>
      <c r="AT233" s="240" t="s">
        <v>225</v>
      </c>
      <c r="AU233" s="240" t="s">
        <v>19</v>
      </c>
      <c r="AY233" s="18" t="s">
        <v>221</v>
      </c>
      <c r="BE233" s="241">
        <f>IF(N233="základní",J233,0)</f>
        <v>0</v>
      </c>
      <c r="BF233" s="241">
        <f>IF(N233="snížená",J233,0)</f>
        <v>0</v>
      </c>
      <c r="BG233" s="241">
        <f>IF(N233="zákl. přenesená",J233,0)</f>
        <v>0</v>
      </c>
      <c r="BH233" s="241">
        <f>IF(N233="sníž. přenesená",J233,0)</f>
        <v>0</v>
      </c>
      <c r="BI233" s="241">
        <f>IF(N233="nulová",J233,0)</f>
        <v>0</v>
      </c>
      <c r="BJ233" s="18" t="s">
        <v>88</v>
      </c>
      <c r="BK233" s="241">
        <f>ROUND(I233*H233,2)</f>
        <v>0</v>
      </c>
      <c r="BL233" s="18" t="s">
        <v>224</v>
      </c>
      <c r="BM233" s="240" t="s">
        <v>1343</v>
      </c>
    </row>
    <row r="234" s="2" customFormat="1">
      <c r="A234" s="40"/>
      <c r="B234" s="41"/>
      <c r="C234" s="42"/>
      <c r="D234" s="242" t="s">
        <v>232</v>
      </c>
      <c r="E234" s="42"/>
      <c r="F234" s="243" t="s">
        <v>675</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232</v>
      </c>
      <c r="AU234" s="18" t="s">
        <v>19</v>
      </c>
    </row>
    <row r="235" s="2" customFormat="1">
      <c r="A235" s="40"/>
      <c r="B235" s="41"/>
      <c r="C235" s="42"/>
      <c r="D235" s="247" t="s">
        <v>312</v>
      </c>
      <c r="E235" s="42"/>
      <c r="F235" s="248" t="s">
        <v>676</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312</v>
      </c>
      <c r="AU235" s="18" t="s">
        <v>19</v>
      </c>
    </row>
    <row r="236" s="2" customFormat="1">
      <c r="A236" s="40"/>
      <c r="B236" s="41"/>
      <c r="C236" s="42"/>
      <c r="D236" s="247" t="s">
        <v>234</v>
      </c>
      <c r="E236" s="42"/>
      <c r="F236" s="248" t="s">
        <v>1344</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234</v>
      </c>
      <c r="AU236" s="18" t="s">
        <v>19</v>
      </c>
    </row>
    <row r="237" s="2" customFormat="1" ht="55.5" customHeight="1">
      <c r="A237" s="40"/>
      <c r="B237" s="41"/>
      <c r="C237" s="229" t="s">
        <v>421</v>
      </c>
      <c r="D237" s="229" t="s">
        <v>225</v>
      </c>
      <c r="E237" s="230" t="s">
        <v>678</v>
      </c>
      <c r="F237" s="231" t="s">
        <v>679</v>
      </c>
      <c r="G237" s="232" t="s">
        <v>507</v>
      </c>
      <c r="H237" s="233">
        <v>910</v>
      </c>
      <c r="I237" s="234"/>
      <c r="J237" s="235">
        <f>ROUND(I237*H237,2)</f>
        <v>0</v>
      </c>
      <c r="K237" s="231" t="s">
        <v>229</v>
      </c>
      <c r="L237" s="46"/>
      <c r="M237" s="236" t="s">
        <v>1</v>
      </c>
      <c r="N237" s="237" t="s">
        <v>45</v>
      </c>
      <c r="O237" s="93"/>
      <c r="P237" s="238">
        <f>O237*H237</f>
        <v>0</v>
      </c>
      <c r="Q237" s="238">
        <v>0.00021000000000000001</v>
      </c>
      <c r="R237" s="238">
        <f>Q237*H237</f>
        <v>0.19110000000000002</v>
      </c>
      <c r="S237" s="238">
        <v>0</v>
      </c>
      <c r="T237" s="239">
        <f>S237*H237</f>
        <v>0</v>
      </c>
      <c r="U237" s="40"/>
      <c r="V237" s="40"/>
      <c r="W237" s="40"/>
      <c r="X237" s="40"/>
      <c r="Y237" s="40"/>
      <c r="Z237" s="40"/>
      <c r="AA237" s="40"/>
      <c r="AB237" s="40"/>
      <c r="AC237" s="40"/>
      <c r="AD237" s="40"/>
      <c r="AE237" s="40"/>
      <c r="AR237" s="240" t="s">
        <v>224</v>
      </c>
      <c r="AT237" s="240" t="s">
        <v>225</v>
      </c>
      <c r="AU237" s="240" t="s">
        <v>19</v>
      </c>
      <c r="AY237" s="18" t="s">
        <v>221</v>
      </c>
      <c r="BE237" s="241">
        <f>IF(N237="základní",J237,0)</f>
        <v>0</v>
      </c>
      <c r="BF237" s="241">
        <f>IF(N237="snížená",J237,0)</f>
        <v>0</v>
      </c>
      <c r="BG237" s="241">
        <f>IF(N237="zákl. přenesená",J237,0)</f>
        <v>0</v>
      </c>
      <c r="BH237" s="241">
        <f>IF(N237="sníž. přenesená",J237,0)</f>
        <v>0</v>
      </c>
      <c r="BI237" s="241">
        <f>IF(N237="nulová",J237,0)</f>
        <v>0</v>
      </c>
      <c r="BJ237" s="18" t="s">
        <v>88</v>
      </c>
      <c r="BK237" s="241">
        <f>ROUND(I237*H237,2)</f>
        <v>0</v>
      </c>
      <c r="BL237" s="18" t="s">
        <v>224</v>
      </c>
      <c r="BM237" s="240" t="s">
        <v>1345</v>
      </c>
    </row>
    <row r="238" s="2" customFormat="1">
      <c r="A238" s="40"/>
      <c r="B238" s="41"/>
      <c r="C238" s="42"/>
      <c r="D238" s="242" t="s">
        <v>232</v>
      </c>
      <c r="E238" s="42"/>
      <c r="F238" s="243" t="s">
        <v>681</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232</v>
      </c>
      <c r="AU238" s="18" t="s">
        <v>19</v>
      </c>
    </row>
    <row r="239" s="2" customFormat="1">
      <c r="A239" s="40"/>
      <c r="B239" s="41"/>
      <c r="C239" s="42"/>
      <c r="D239" s="247" t="s">
        <v>312</v>
      </c>
      <c r="E239" s="42"/>
      <c r="F239" s="248" t="s">
        <v>682</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312</v>
      </c>
      <c r="AU239" s="18" t="s">
        <v>19</v>
      </c>
    </row>
    <row r="240" s="2" customFormat="1">
      <c r="A240" s="40"/>
      <c r="B240" s="41"/>
      <c r="C240" s="42"/>
      <c r="D240" s="247" t="s">
        <v>234</v>
      </c>
      <c r="E240" s="42"/>
      <c r="F240" s="248" t="s">
        <v>1346</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234</v>
      </c>
      <c r="AU240" s="18" t="s">
        <v>19</v>
      </c>
    </row>
    <row r="241" s="2" customFormat="1" ht="37.8" customHeight="1">
      <c r="A241" s="40"/>
      <c r="B241" s="41"/>
      <c r="C241" s="284" t="s">
        <v>427</v>
      </c>
      <c r="D241" s="284" t="s">
        <v>330</v>
      </c>
      <c r="E241" s="285" t="s">
        <v>685</v>
      </c>
      <c r="F241" s="286" t="s">
        <v>686</v>
      </c>
      <c r="G241" s="287" t="s">
        <v>507</v>
      </c>
      <c r="H241" s="288">
        <v>910</v>
      </c>
      <c r="I241" s="289"/>
      <c r="J241" s="290">
        <f>ROUND(I241*H241,2)</f>
        <v>0</v>
      </c>
      <c r="K241" s="286" t="s">
        <v>229</v>
      </c>
      <c r="L241" s="291"/>
      <c r="M241" s="292" t="s">
        <v>1</v>
      </c>
      <c r="N241" s="293" t="s">
        <v>45</v>
      </c>
      <c r="O241" s="93"/>
      <c r="P241" s="238">
        <f>O241*H241</f>
        <v>0</v>
      </c>
      <c r="Q241" s="238">
        <v>9.0000000000000006E-05</v>
      </c>
      <c r="R241" s="238">
        <f>Q241*H241</f>
        <v>0.081900000000000001</v>
      </c>
      <c r="S241" s="238">
        <v>0</v>
      </c>
      <c r="T241" s="239">
        <f>S241*H241</f>
        <v>0</v>
      </c>
      <c r="U241" s="40"/>
      <c r="V241" s="40"/>
      <c r="W241" s="40"/>
      <c r="X241" s="40"/>
      <c r="Y241" s="40"/>
      <c r="Z241" s="40"/>
      <c r="AA241" s="40"/>
      <c r="AB241" s="40"/>
      <c r="AC241" s="40"/>
      <c r="AD241" s="40"/>
      <c r="AE241" s="40"/>
      <c r="AR241" s="240" t="s">
        <v>267</v>
      </c>
      <c r="AT241" s="240" t="s">
        <v>330</v>
      </c>
      <c r="AU241" s="240" t="s">
        <v>19</v>
      </c>
      <c r="AY241" s="18" t="s">
        <v>221</v>
      </c>
      <c r="BE241" s="241">
        <f>IF(N241="základní",J241,0)</f>
        <v>0</v>
      </c>
      <c r="BF241" s="241">
        <f>IF(N241="snížená",J241,0)</f>
        <v>0</v>
      </c>
      <c r="BG241" s="241">
        <f>IF(N241="zákl. přenesená",J241,0)</f>
        <v>0</v>
      </c>
      <c r="BH241" s="241">
        <f>IF(N241="sníž. přenesená",J241,0)</f>
        <v>0</v>
      </c>
      <c r="BI241" s="241">
        <f>IF(N241="nulová",J241,0)</f>
        <v>0</v>
      </c>
      <c r="BJ241" s="18" t="s">
        <v>88</v>
      </c>
      <c r="BK241" s="241">
        <f>ROUND(I241*H241,2)</f>
        <v>0</v>
      </c>
      <c r="BL241" s="18" t="s">
        <v>224</v>
      </c>
      <c r="BM241" s="240" t="s">
        <v>1347</v>
      </c>
    </row>
    <row r="242" s="2" customFormat="1" ht="37.8" customHeight="1">
      <c r="A242" s="40"/>
      <c r="B242" s="41"/>
      <c r="C242" s="229" t="s">
        <v>1348</v>
      </c>
      <c r="D242" s="229" t="s">
        <v>225</v>
      </c>
      <c r="E242" s="230" t="s">
        <v>1349</v>
      </c>
      <c r="F242" s="231" t="s">
        <v>1350</v>
      </c>
      <c r="G242" s="232" t="s">
        <v>515</v>
      </c>
      <c r="H242" s="233">
        <v>200</v>
      </c>
      <c r="I242" s="234"/>
      <c r="J242" s="235">
        <f>ROUND(I242*H242,2)</f>
        <v>0</v>
      </c>
      <c r="K242" s="231" t="s">
        <v>229</v>
      </c>
      <c r="L242" s="46"/>
      <c r="M242" s="236" t="s">
        <v>1</v>
      </c>
      <c r="N242" s="237" t="s">
        <v>45</v>
      </c>
      <c r="O242" s="93"/>
      <c r="P242" s="238">
        <f>O242*H242</f>
        <v>0</v>
      </c>
      <c r="Q242" s="238">
        <v>2.13408</v>
      </c>
      <c r="R242" s="238">
        <f>Q242*H242</f>
        <v>426.81599999999997</v>
      </c>
      <c r="S242" s="238">
        <v>0</v>
      </c>
      <c r="T242" s="239">
        <f>S242*H242</f>
        <v>0</v>
      </c>
      <c r="U242" s="40"/>
      <c r="V242" s="40"/>
      <c r="W242" s="40"/>
      <c r="X242" s="40"/>
      <c r="Y242" s="40"/>
      <c r="Z242" s="40"/>
      <c r="AA242" s="40"/>
      <c r="AB242" s="40"/>
      <c r="AC242" s="40"/>
      <c r="AD242" s="40"/>
      <c r="AE242" s="40"/>
      <c r="AR242" s="240" t="s">
        <v>224</v>
      </c>
      <c r="AT242" s="240" t="s">
        <v>225</v>
      </c>
      <c r="AU242" s="240" t="s">
        <v>19</v>
      </c>
      <c r="AY242" s="18" t="s">
        <v>221</v>
      </c>
      <c r="BE242" s="241">
        <f>IF(N242="základní",J242,0)</f>
        <v>0</v>
      </c>
      <c r="BF242" s="241">
        <f>IF(N242="snížená",J242,0)</f>
        <v>0</v>
      </c>
      <c r="BG242" s="241">
        <f>IF(N242="zákl. přenesená",J242,0)</f>
        <v>0</v>
      </c>
      <c r="BH242" s="241">
        <f>IF(N242="sníž. přenesená",J242,0)</f>
        <v>0</v>
      </c>
      <c r="BI242" s="241">
        <f>IF(N242="nulová",J242,0)</f>
        <v>0</v>
      </c>
      <c r="BJ242" s="18" t="s">
        <v>88</v>
      </c>
      <c r="BK242" s="241">
        <f>ROUND(I242*H242,2)</f>
        <v>0</v>
      </c>
      <c r="BL242" s="18" t="s">
        <v>224</v>
      </c>
      <c r="BM242" s="240" t="s">
        <v>1351</v>
      </c>
    </row>
    <row r="243" s="2" customFormat="1">
      <c r="A243" s="40"/>
      <c r="B243" s="41"/>
      <c r="C243" s="42"/>
      <c r="D243" s="242" t="s">
        <v>232</v>
      </c>
      <c r="E243" s="42"/>
      <c r="F243" s="243" t="s">
        <v>1352</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232</v>
      </c>
      <c r="AU243" s="18" t="s">
        <v>19</v>
      </c>
    </row>
    <row r="244" s="2" customFormat="1">
      <c r="A244" s="40"/>
      <c r="B244" s="41"/>
      <c r="C244" s="42"/>
      <c r="D244" s="247" t="s">
        <v>234</v>
      </c>
      <c r="E244" s="42"/>
      <c r="F244" s="248" t="s">
        <v>1353</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234</v>
      </c>
      <c r="AU244" s="18" t="s">
        <v>19</v>
      </c>
    </row>
    <row r="245" s="13" customFormat="1">
      <c r="A245" s="13"/>
      <c r="B245" s="249"/>
      <c r="C245" s="250"/>
      <c r="D245" s="247" t="s">
        <v>236</v>
      </c>
      <c r="E245" s="251" t="s">
        <v>1</v>
      </c>
      <c r="F245" s="252" t="s">
        <v>1354</v>
      </c>
      <c r="G245" s="250"/>
      <c r="H245" s="253">
        <v>200</v>
      </c>
      <c r="I245" s="254"/>
      <c r="J245" s="250"/>
      <c r="K245" s="250"/>
      <c r="L245" s="255"/>
      <c r="M245" s="256"/>
      <c r="N245" s="257"/>
      <c r="O245" s="257"/>
      <c r="P245" s="257"/>
      <c r="Q245" s="257"/>
      <c r="R245" s="257"/>
      <c r="S245" s="257"/>
      <c r="T245" s="258"/>
      <c r="U245" s="13"/>
      <c r="V245" s="13"/>
      <c r="W245" s="13"/>
      <c r="X245" s="13"/>
      <c r="Y245" s="13"/>
      <c r="Z245" s="13"/>
      <c r="AA245" s="13"/>
      <c r="AB245" s="13"/>
      <c r="AC245" s="13"/>
      <c r="AD245" s="13"/>
      <c r="AE245" s="13"/>
      <c r="AT245" s="259" t="s">
        <v>236</v>
      </c>
      <c r="AU245" s="259" t="s">
        <v>19</v>
      </c>
      <c r="AV245" s="13" t="s">
        <v>19</v>
      </c>
      <c r="AW245" s="13" t="s">
        <v>36</v>
      </c>
      <c r="AX245" s="13" t="s">
        <v>88</v>
      </c>
      <c r="AY245" s="259" t="s">
        <v>221</v>
      </c>
    </row>
    <row r="246" s="2" customFormat="1" ht="24.15" customHeight="1">
      <c r="A246" s="40"/>
      <c r="B246" s="41"/>
      <c r="C246" s="229" t="s">
        <v>1355</v>
      </c>
      <c r="D246" s="229" t="s">
        <v>225</v>
      </c>
      <c r="E246" s="230" t="s">
        <v>1356</v>
      </c>
      <c r="F246" s="231" t="s">
        <v>1357</v>
      </c>
      <c r="G246" s="232" t="s">
        <v>515</v>
      </c>
      <c r="H246" s="233">
        <v>40</v>
      </c>
      <c r="I246" s="234"/>
      <c r="J246" s="235">
        <f>ROUND(I246*H246,2)</f>
        <v>0</v>
      </c>
      <c r="K246" s="231" t="s">
        <v>1</v>
      </c>
      <c r="L246" s="46"/>
      <c r="M246" s="236" t="s">
        <v>1</v>
      </c>
      <c r="N246" s="237" t="s">
        <v>45</v>
      </c>
      <c r="O246" s="93"/>
      <c r="P246" s="238">
        <f>O246*H246</f>
        <v>0</v>
      </c>
      <c r="Q246" s="238">
        <v>2.13408</v>
      </c>
      <c r="R246" s="238">
        <f>Q246*H246</f>
        <v>85.363200000000006</v>
      </c>
      <c r="S246" s="238">
        <v>0</v>
      </c>
      <c r="T246" s="239">
        <f>S246*H246</f>
        <v>0</v>
      </c>
      <c r="U246" s="40"/>
      <c r="V246" s="40"/>
      <c r="W246" s="40"/>
      <c r="X246" s="40"/>
      <c r="Y246" s="40"/>
      <c r="Z246" s="40"/>
      <c r="AA246" s="40"/>
      <c r="AB246" s="40"/>
      <c r="AC246" s="40"/>
      <c r="AD246" s="40"/>
      <c r="AE246" s="40"/>
      <c r="AR246" s="240" t="s">
        <v>224</v>
      </c>
      <c r="AT246" s="240" t="s">
        <v>225</v>
      </c>
      <c r="AU246" s="240" t="s">
        <v>19</v>
      </c>
      <c r="AY246" s="18" t="s">
        <v>221</v>
      </c>
      <c r="BE246" s="241">
        <f>IF(N246="základní",J246,0)</f>
        <v>0</v>
      </c>
      <c r="BF246" s="241">
        <f>IF(N246="snížená",J246,0)</f>
        <v>0</v>
      </c>
      <c r="BG246" s="241">
        <f>IF(N246="zákl. přenesená",J246,0)</f>
        <v>0</v>
      </c>
      <c r="BH246" s="241">
        <f>IF(N246="sníž. přenesená",J246,0)</f>
        <v>0</v>
      </c>
      <c r="BI246" s="241">
        <f>IF(N246="nulová",J246,0)</f>
        <v>0</v>
      </c>
      <c r="BJ246" s="18" t="s">
        <v>88</v>
      </c>
      <c r="BK246" s="241">
        <f>ROUND(I246*H246,2)</f>
        <v>0</v>
      </c>
      <c r="BL246" s="18" t="s">
        <v>224</v>
      </c>
      <c r="BM246" s="240" t="s">
        <v>1358</v>
      </c>
    </row>
    <row r="247" s="2" customFormat="1">
      <c r="A247" s="40"/>
      <c r="B247" s="41"/>
      <c r="C247" s="42"/>
      <c r="D247" s="247" t="s">
        <v>234</v>
      </c>
      <c r="E247" s="42"/>
      <c r="F247" s="248" t="s">
        <v>1359</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234</v>
      </c>
      <c r="AU247" s="18" t="s">
        <v>19</v>
      </c>
    </row>
    <row r="248" s="13" customFormat="1">
      <c r="A248" s="13"/>
      <c r="B248" s="249"/>
      <c r="C248" s="250"/>
      <c r="D248" s="247" t="s">
        <v>236</v>
      </c>
      <c r="E248" s="251" t="s">
        <v>1</v>
      </c>
      <c r="F248" s="252" t="s">
        <v>467</v>
      </c>
      <c r="G248" s="250"/>
      <c r="H248" s="253">
        <v>40</v>
      </c>
      <c r="I248" s="254"/>
      <c r="J248" s="250"/>
      <c r="K248" s="250"/>
      <c r="L248" s="255"/>
      <c r="M248" s="256"/>
      <c r="N248" s="257"/>
      <c r="O248" s="257"/>
      <c r="P248" s="257"/>
      <c r="Q248" s="257"/>
      <c r="R248" s="257"/>
      <c r="S248" s="257"/>
      <c r="T248" s="258"/>
      <c r="U248" s="13"/>
      <c r="V248" s="13"/>
      <c r="W248" s="13"/>
      <c r="X248" s="13"/>
      <c r="Y248" s="13"/>
      <c r="Z248" s="13"/>
      <c r="AA248" s="13"/>
      <c r="AB248" s="13"/>
      <c r="AC248" s="13"/>
      <c r="AD248" s="13"/>
      <c r="AE248" s="13"/>
      <c r="AT248" s="259" t="s">
        <v>236</v>
      </c>
      <c r="AU248" s="259" t="s">
        <v>19</v>
      </c>
      <c r="AV248" s="13" t="s">
        <v>19</v>
      </c>
      <c r="AW248" s="13" t="s">
        <v>36</v>
      </c>
      <c r="AX248" s="13" t="s">
        <v>88</v>
      </c>
      <c r="AY248" s="259" t="s">
        <v>221</v>
      </c>
    </row>
    <row r="249" s="2" customFormat="1" ht="44.25" customHeight="1">
      <c r="A249" s="40"/>
      <c r="B249" s="41"/>
      <c r="C249" s="229" t="s">
        <v>1360</v>
      </c>
      <c r="D249" s="229" t="s">
        <v>225</v>
      </c>
      <c r="E249" s="230" t="s">
        <v>1361</v>
      </c>
      <c r="F249" s="231" t="s">
        <v>1362</v>
      </c>
      <c r="G249" s="232" t="s">
        <v>507</v>
      </c>
      <c r="H249" s="233">
        <v>293</v>
      </c>
      <c r="I249" s="234"/>
      <c r="J249" s="235">
        <f>ROUND(I249*H249,2)</f>
        <v>0</v>
      </c>
      <c r="K249" s="231" t="s">
        <v>229</v>
      </c>
      <c r="L249" s="46"/>
      <c r="M249" s="236" t="s">
        <v>1</v>
      </c>
      <c r="N249" s="237" t="s">
        <v>45</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224</v>
      </c>
      <c r="AT249" s="240" t="s">
        <v>225</v>
      </c>
      <c r="AU249" s="240" t="s">
        <v>19</v>
      </c>
      <c r="AY249" s="18" t="s">
        <v>221</v>
      </c>
      <c r="BE249" s="241">
        <f>IF(N249="základní",J249,0)</f>
        <v>0</v>
      </c>
      <c r="BF249" s="241">
        <f>IF(N249="snížená",J249,0)</f>
        <v>0</v>
      </c>
      <c r="BG249" s="241">
        <f>IF(N249="zákl. přenesená",J249,0)</f>
        <v>0</v>
      </c>
      <c r="BH249" s="241">
        <f>IF(N249="sníž. přenesená",J249,0)</f>
        <v>0</v>
      </c>
      <c r="BI249" s="241">
        <f>IF(N249="nulová",J249,0)</f>
        <v>0</v>
      </c>
      <c r="BJ249" s="18" t="s">
        <v>88</v>
      </c>
      <c r="BK249" s="241">
        <f>ROUND(I249*H249,2)</f>
        <v>0</v>
      </c>
      <c r="BL249" s="18" t="s">
        <v>224</v>
      </c>
      <c r="BM249" s="240" t="s">
        <v>1363</v>
      </c>
    </row>
    <row r="250" s="2" customFormat="1">
      <c r="A250" s="40"/>
      <c r="B250" s="41"/>
      <c r="C250" s="42"/>
      <c r="D250" s="242" t="s">
        <v>232</v>
      </c>
      <c r="E250" s="42"/>
      <c r="F250" s="243" t="s">
        <v>1364</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232</v>
      </c>
      <c r="AU250" s="18" t="s">
        <v>19</v>
      </c>
    </row>
    <row r="251" s="13" customFormat="1">
      <c r="A251" s="13"/>
      <c r="B251" s="249"/>
      <c r="C251" s="250"/>
      <c r="D251" s="247" t="s">
        <v>236</v>
      </c>
      <c r="E251" s="251" t="s">
        <v>1</v>
      </c>
      <c r="F251" s="252" t="s">
        <v>1365</v>
      </c>
      <c r="G251" s="250"/>
      <c r="H251" s="253">
        <v>293</v>
      </c>
      <c r="I251" s="254"/>
      <c r="J251" s="250"/>
      <c r="K251" s="250"/>
      <c r="L251" s="255"/>
      <c r="M251" s="256"/>
      <c r="N251" s="257"/>
      <c r="O251" s="257"/>
      <c r="P251" s="257"/>
      <c r="Q251" s="257"/>
      <c r="R251" s="257"/>
      <c r="S251" s="257"/>
      <c r="T251" s="258"/>
      <c r="U251" s="13"/>
      <c r="V251" s="13"/>
      <c r="W251" s="13"/>
      <c r="X251" s="13"/>
      <c r="Y251" s="13"/>
      <c r="Z251" s="13"/>
      <c r="AA251" s="13"/>
      <c r="AB251" s="13"/>
      <c r="AC251" s="13"/>
      <c r="AD251" s="13"/>
      <c r="AE251" s="13"/>
      <c r="AT251" s="259" t="s">
        <v>236</v>
      </c>
      <c r="AU251" s="259" t="s">
        <v>19</v>
      </c>
      <c r="AV251" s="13" t="s">
        <v>19</v>
      </c>
      <c r="AW251" s="13" t="s">
        <v>36</v>
      </c>
      <c r="AX251" s="13" t="s">
        <v>88</v>
      </c>
      <c r="AY251" s="259" t="s">
        <v>221</v>
      </c>
    </row>
    <row r="252" s="2" customFormat="1" ht="49.05" customHeight="1">
      <c r="A252" s="40"/>
      <c r="B252" s="41"/>
      <c r="C252" s="229" t="s">
        <v>442</v>
      </c>
      <c r="D252" s="229" t="s">
        <v>225</v>
      </c>
      <c r="E252" s="230" t="s">
        <v>1366</v>
      </c>
      <c r="F252" s="231" t="s">
        <v>1367</v>
      </c>
      <c r="G252" s="232" t="s">
        <v>507</v>
      </c>
      <c r="H252" s="233">
        <v>310</v>
      </c>
      <c r="I252" s="234"/>
      <c r="J252" s="235">
        <f>ROUND(I252*H252,2)</f>
        <v>0</v>
      </c>
      <c r="K252" s="231" t="s">
        <v>229</v>
      </c>
      <c r="L252" s="46"/>
      <c r="M252" s="236" t="s">
        <v>1</v>
      </c>
      <c r="N252" s="237" t="s">
        <v>45</v>
      </c>
      <c r="O252" s="93"/>
      <c r="P252" s="238">
        <f>O252*H252</f>
        <v>0</v>
      </c>
      <c r="Q252" s="238">
        <v>0.60104999999999997</v>
      </c>
      <c r="R252" s="238">
        <f>Q252*H252</f>
        <v>186.32550000000001</v>
      </c>
      <c r="S252" s="238">
        <v>0</v>
      </c>
      <c r="T252" s="239">
        <f>S252*H252</f>
        <v>0</v>
      </c>
      <c r="U252" s="40"/>
      <c r="V252" s="40"/>
      <c r="W252" s="40"/>
      <c r="X252" s="40"/>
      <c r="Y252" s="40"/>
      <c r="Z252" s="40"/>
      <c r="AA252" s="40"/>
      <c r="AB252" s="40"/>
      <c r="AC252" s="40"/>
      <c r="AD252" s="40"/>
      <c r="AE252" s="40"/>
      <c r="AR252" s="240" t="s">
        <v>224</v>
      </c>
      <c r="AT252" s="240" t="s">
        <v>225</v>
      </c>
      <c r="AU252" s="240" t="s">
        <v>19</v>
      </c>
      <c r="AY252" s="18" t="s">
        <v>221</v>
      </c>
      <c r="BE252" s="241">
        <f>IF(N252="základní",J252,0)</f>
        <v>0</v>
      </c>
      <c r="BF252" s="241">
        <f>IF(N252="snížená",J252,0)</f>
        <v>0</v>
      </c>
      <c r="BG252" s="241">
        <f>IF(N252="zákl. přenesená",J252,0)</f>
        <v>0</v>
      </c>
      <c r="BH252" s="241">
        <f>IF(N252="sníž. přenesená",J252,0)</f>
        <v>0</v>
      </c>
      <c r="BI252" s="241">
        <f>IF(N252="nulová",J252,0)</f>
        <v>0</v>
      </c>
      <c r="BJ252" s="18" t="s">
        <v>88</v>
      </c>
      <c r="BK252" s="241">
        <f>ROUND(I252*H252,2)</f>
        <v>0</v>
      </c>
      <c r="BL252" s="18" t="s">
        <v>224</v>
      </c>
      <c r="BM252" s="240" t="s">
        <v>1368</v>
      </c>
    </row>
    <row r="253" s="2" customFormat="1">
      <c r="A253" s="40"/>
      <c r="B253" s="41"/>
      <c r="C253" s="42"/>
      <c r="D253" s="242" t="s">
        <v>232</v>
      </c>
      <c r="E253" s="42"/>
      <c r="F253" s="243" t="s">
        <v>1369</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232</v>
      </c>
      <c r="AU253" s="18" t="s">
        <v>19</v>
      </c>
    </row>
    <row r="254" s="2" customFormat="1">
      <c r="A254" s="40"/>
      <c r="B254" s="41"/>
      <c r="C254" s="42"/>
      <c r="D254" s="247" t="s">
        <v>312</v>
      </c>
      <c r="E254" s="42"/>
      <c r="F254" s="248" t="s">
        <v>1104</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312</v>
      </c>
      <c r="AU254" s="18" t="s">
        <v>19</v>
      </c>
    </row>
    <row r="255" s="2" customFormat="1">
      <c r="A255" s="40"/>
      <c r="B255" s="41"/>
      <c r="C255" s="42"/>
      <c r="D255" s="247" t="s">
        <v>234</v>
      </c>
      <c r="E255" s="42"/>
      <c r="F255" s="248" t="s">
        <v>1370</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234</v>
      </c>
      <c r="AU255" s="18" t="s">
        <v>19</v>
      </c>
    </row>
    <row r="256" s="2" customFormat="1" ht="44.25" customHeight="1">
      <c r="A256" s="40"/>
      <c r="B256" s="41"/>
      <c r="C256" s="229" t="s">
        <v>447</v>
      </c>
      <c r="D256" s="229" t="s">
        <v>225</v>
      </c>
      <c r="E256" s="230" t="s">
        <v>1105</v>
      </c>
      <c r="F256" s="231" t="s">
        <v>1371</v>
      </c>
      <c r="G256" s="232" t="s">
        <v>507</v>
      </c>
      <c r="H256" s="233">
        <v>200</v>
      </c>
      <c r="I256" s="234"/>
      <c r="J256" s="235">
        <f>ROUND(I256*H256,2)</f>
        <v>0</v>
      </c>
      <c r="K256" s="231" t="s">
        <v>229</v>
      </c>
      <c r="L256" s="46"/>
      <c r="M256" s="236" t="s">
        <v>1</v>
      </c>
      <c r="N256" s="237" t="s">
        <v>45</v>
      </c>
      <c r="O256" s="93"/>
      <c r="P256" s="238">
        <f>O256*H256</f>
        <v>0</v>
      </c>
      <c r="Q256" s="238">
        <v>0.93779000000000001</v>
      </c>
      <c r="R256" s="238">
        <f>Q256*H256</f>
        <v>187.55799999999999</v>
      </c>
      <c r="S256" s="238">
        <v>0</v>
      </c>
      <c r="T256" s="239">
        <f>S256*H256</f>
        <v>0</v>
      </c>
      <c r="U256" s="40"/>
      <c r="V256" s="40"/>
      <c r="W256" s="40"/>
      <c r="X256" s="40"/>
      <c r="Y256" s="40"/>
      <c r="Z256" s="40"/>
      <c r="AA256" s="40"/>
      <c r="AB256" s="40"/>
      <c r="AC256" s="40"/>
      <c r="AD256" s="40"/>
      <c r="AE256" s="40"/>
      <c r="AR256" s="240" t="s">
        <v>224</v>
      </c>
      <c r="AT256" s="240" t="s">
        <v>225</v>
      </c>
      <c r="AU256" s="240" t="s">
        <v>19</v>
      </c>
      <c r="AY256" s="18" t="s">
        <v>221</v>
      </c>
      <c r="BE256" s="241">
        <f>IF(N256="základní",J256,0)</f>
        <v>0</v>
      </c>
      <c r="BF256" s="241">
        <f>IF(N256="snížená",J256,0)</f>
        <v>0</v>
      </c>
      <c r="BG256" s="241">
        <f>IF(N256="zákl. přenesená",J256,0)</f>
        <v>0</v>
      </c>
      <c r="BH256" s="241">
        <f>IF(N256="sníž. přenesená",J256,0)</f>
        <v>0</v>
      </c>
      <c r="BI256" s="241">
        <f>IF(N256="nulová",J256,0)</f>
        <v>0</v>
      </c>
      <c r="BJ256" s="18" t="s">
        <v>88</v>
      </c>
      <c r="BK256" s="241">
        <f>ROUND(I256*H256,2)</f>
        <v>0</v>
      </c>
      <c r="BL256" s="18" t="s">
        <v>224</v>
      </c>
      <c r="BM256" s="240" t="s">
        <v>1372</v>
      </c>
    </row>
    <row r="257" s="2" customFormat="1">
      <c r="A257" s="40"/>
      <c r="B257" s="41"/>
      <c r="C257" s="42"/>
      <c r="D257" s="242" t="s">
        <v>232</v>
      </c>
      <c r="E257" s="42"/>
      <c r="F257" s="243" t="s">
        <v>1108</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232</v>
      </c>
      <c r="AU257" s="18" t="s">
        <v>19</v>
      </c>
    </row>
    <row r="258" s="2" customFormat="1">
      <c r="A258" s="40"/>
      <c r="B258" s="41"/>
      <c r="C258" s="42"/>
      <c r="D258" s="247" t="s">
        <v>312</v>
      </c>
      <c r="E258" s="42"/>
      <c r="F258" s="248" t="s">
        <v>1104</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312</v>
      </c>
      <c r="AU258" s="18" t="s">
        <v>19</v>
      </c>
    </row>
    <row r="259" s="2" customFormat="1">
      <c r="A259" s="40"/>
      <c r="B259" s="41"/>
      <c r="C259" s="42"/>
      <c r="D259" s="247" t="s">
        <v>234</v>
      </c>
      <c r="E259" s="42"/>
      <c r="F259" s="248" t="s">
        <v>1373</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234</v>
      </c>
      <c r="AU259" s="18" t="s">
        <v>19</v>
      </c>
    </row>
    <row r="260" s="2" customFormat="1" ht="55.5" customHeight="1">
      <c r="A260" s="40"/>
      <c r="B260" s="41"/>
      <c r="C260" s="229" t="s">
        <v>455</v>
      </c>
      <c r="D260" s="229" t="s">
        <v>225</v>
      </c>
      <c r="E260" s="230" t="s">
        <v>1374</v>
      </c>
      <c r="F260" s="231" t="s">
        <v>1375</v>
      </c>
      <c r="G260" s="232" t="s">
        <v>507</v>
      </c>
      <c r="H260" s="233">
        <v>140</v>
      </c>
      <c r="I260" s="234"/>
      <c r="J260" s="235">
        <f>ROUND(I260*H260,2)</f>
        <v>0</v>
      </c>
      <c r="K260" s="231" t="s">
        <v>229</v>
      </c>
      <c r="L260" s="46"/>
      <c r="M260" s="236" t="s">
        <v>1</v>
      </c>
      <c r="N260" s="237" t="s">
        <v>45</v>
      </c>
      <c r="O260" s="93"/>
      <c r="P260" s="238">
        <f>O260*H260</f>
        <v>0</v>
      </c>
      <c r="Q260" s="238">
        <v>0.89332999999999996</v>
      </c>
      <c r="R260" s="238">
        <f>Q260*H260</f>
        <v>125.0662</v>
      </c>
      <c r="S260" s="238">
        <v>0</v>
      </c>
      <c r="T260" s="239">
        <f>S260*H260</f>
        <v>0</v>
      </c>
      <c r="U260" s="40"/>
      <c r="V260" s="40"/>
      <c r="W260" s="40"/>
      <c r="X260" s="40"/>
      <c r="Y260" s="40"/>
      <c r="Z260" s="40"/>
      <c r="AA260" s="40"/>
      <c r="AB260" s="40"/>
      <c r="AC260" s="40"/>
      <c r="AD260" s="40"/>
      <c r="AE260" s="40"/>
      <c r="AR260" s="240" t="s">
        <v>224</v>
      </c>
      <c r="AT260" s="240" t="s">
        <v>225</v>
      </c>
      <c r="AU260" s="240" t="s">
        <v>19</v>
      </c>
      <c r="AY260" s="18" t="s">
        <v>221</v>
      </c>
      <c r="BE260" s="241">
        <f>IF(N260="základní",J260,0)</f>
        <v>0</v>
      </c>
      <c r="BF260" s="241">
        <f>IF(N260="snížená",J260,0)</f>
        <v>0</v>
      </c>
      <c r="BG260" s="241">
        <f>IF(N260="zákl. přenesená",J260,0)</f>
        <v>0</v>
      </c>
      <c r="BH260" s="241">
        <f>IF(N260="sníž. přenesená",J260,0)</f>
        <v>0</v>
      </c>
      <c r="BI260" s="241">
        <f>IF(N260="nulová",J260,0)</f>
        <v>0</v>
      </c>
      <c r="BJ260" s="18" t="s">
        <v>88</v>
      </c>
      <c r="BK260" s="241">
        <f>ROUND(I260*H260,2)</f>
        <v>0</v>
      </c>
      <c r="BL260" s="18" t="s">
        <v>224</v>
      </c>
      <c r="BM260" s="240" t="s">
        <v>1376</v>
      </c>
    </row>
    <row r="261" s="2" customFormat="1">
      <c r="A261" s="40"/>
      <c r="B261" s="41"/>
      <c r="C261" s="42"/>
      <c r="D261" s="242" t="s">
        <v>232</v>
      </c>
      <c r="E261" s="42"/>
      <c r="F261" s="243" t="s">
        <v>1377</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232</v>
      </c>
      <c r="AU261" s="18" t="s">
        <v>19</v>
      </c>
    </row>
    <row r="262" s="2" customFormat="1">
      <c r="A262" s="40"/>
      <c r="B262" s="41"/>
      <c r="C262" s="42"/>
      <c r="D262" s="247" t="s">
        <v>312</v>
      </c>
      <c r="E262" s="42"/>
      <c r="F262" s="248" t="s">
        <v>1378</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312</v>
      </c>
      <c r="AU262" s="18" t="s">
        <v>19</v>
      </c>
    </row>
    <row r="263" s="2" customFormat="1">
      <c r="A263" s="40"/>
      <c r="B263" s="41"/>
      <c r="C263" s="42"/>
      <c r="D263" s="247" t="s">
        <v>234</v>
      </c>
      <c r="E263" s="42"/>
      <c r="F263" s="248" t="s">
        <v>1379</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234</v>
      </c>
      <c r="AU263" s="18" t="s">
        <v>19</v>
      </c>
    </row>
    <row r="264" s="2" customFormat="1" ht="44.25" customHeight="1">
      <c r="A264" s="40"/>
      <c r="B264" s="41"/>
      <c r="C264" s="229" t="s">
        <v>461</v>
      </c>
      <c r="D264" s="229" t="s">
        <v>225</v>
      </c>
      <c r="E264" s="230" t="s">
        <v>1380</v>
      </c>
      <c r="F264" s="231" t="s">
        <v>1381</v>
      </c>
      <c r="G264" s="232" t="s">
        <v>515</v>
      </c>
      <c r="H264" s="233">
        <v>1</v>
      </c>
      <c r="I264" s="234"/>
      <c r="J264" s="235">
        <f>ROUND(I264*H264,2)</f>
        <v>0</v>
      </c>
      <c r="K264" s="231" t="s">
        <v>229</v>
      </c>
      <c r="L264" s="46"/>
      <c r="M264" s="236" t="s">
        <v>1</v>
      </c>
      <c r="N264" s="237" t="s">
        <v>45</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224</v>
      </c>
      <c r="AT264" s="240" t="s">
        <v>225</v>
      </c>
      <c r="AU264" s="240" t="s">
        <v>19</v>
      </c>
      <c r="AY264" s="18" t="s">
        <v>221</v>
      </c>
      <c r="BE264" s="241">
        <f>IF(N264="základní",J264,0)</f>
        <v>0</v>
      </c>
      <c r="BF264" s="241">
        <f>IF(N264="snížená",J264,0)</f>
        <v>0</v>
      </c>
      <c r="BG264" s="241">
        <f>IF(N264="zákl. přenesená",J264,0)</f>
        <v>0</v>
      </c>
      <c r="BH264" s="241">
        <f>IF(N264="sníž. přenesená",J264,0)</f>
        <v>0</v>
      </c>
      <c r="BI264" s="241">
        <f>IF(N264="nulová",J264,0)</f>
        <v>0</v>
      </c>
      <c r="BJ264" s="18" t="s">
        <v>88</v>
      </c>
      <c r="BK264" s="241">
        <f>ROUND(I264*H264,2)</f>
        <v>0</v>
      </c>
      <c r="BL264" s="18" t="s">
        <v>224</v>
      </c>
      <c r="BM264" s="240" t="s">
        <v>1382</v>
      </c>
    </row>
    <row r="265" s="2" customFormat="1">
      <c r="A265" s="40"/>
      <c r="B265" s="41"/>
      <c r="C265" s="42"/>
      <c r="D265" s="242" t="s">
        <v>232</v>
      </c>
      <c r="E265" s="42"/>
      <c r="F265" s="243" t="s">
        <v>1383</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232</v>
      </c>
      <c r="AU265" s="18" t="s">
        <v>19</v>
      </c>
    </row>
    <row r="266" s="2" customFormat="1">
      <c r="A266" s="40"/>
      <c r="B266" s="41"/>
      <c r="C266" s="42"/>
      <c r="D266" s="247" t="s">
        <v>312</v>
      </c>
      <c r="E266" s="42"/>
      <c r="F266" s="248" t="s">
        <v>543</v>
      </c>
      <c r="G266" s="42"/>
      <c r="H266" s="42"/>
      <c r="I266" s="244"/>
      <c r="J266" s="42"/>
      <c r="K266" s="42"/>
      <c r="L266" s="46"/>
      <c r="M266" s="245"/>
      <c r="N266" s="246"/>
      <c r="O266" s="93"/>
      <c r="P266" s="93"/>
      <c r="Q266" s="93"/>
      <c r="R266" s="93"/>
      <c r="S266" s="93"/>
      <c r="T266" s="94"/>
      <c r="U266" s="40"/>
      <c r="V266" s="40"/>
      <c r="W266" s="40"/>
      <c r="X266" s="40"/>
      <c r="Y266" s="40"/>
      <c r="Z266" s="40"/>
      <c r="AA266" s="40"/>
      <c r="AB266" s="40"/>
      <c r="AC266" s="40"/>
      <c r="AD266" s="40"/>
      <c r="AE266" s="40"/>
      <c r="AT266" s="18" t="s">
        <v>312</v>
      </c>
      <c r="AU266" s="18" t="s">
        <v>19</v>
      </c>
    </row>
    <row r="267" s="2" customFormat="1">
      <c r="A267" s="40"/>
      <c r="B267" s="41"/>
      <c r="C267" s="42"/>
      <c r="D267" s="247" t="s">
        <v>234</v>
      </c>
      <c r="E267" s="42"/>
      <c r="F267" s="248" t="s">
        <v>1283</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234</v>
      </c>
      <c r="AU267" s="18" t="s">
        <v>19</v>
      </c>
    </row>
    <row r="268" s="2" customFormat="1" ht="21.75" customHeight="1">
      <c r="A268" s="40"/>
      <c r="B268" s="41"/>
      <c r="C268" s="284" t="s">
        <v>467</v>
      </c>
      <c r="D268" s="284" t="s">
        <v>330</v>
      </c>
      <c r="E268" s="285" t="s">
        <v>1384</v>
      </c>
      <c r="F268" s="286" t="s">
        <v>1385</v>
      </c>
      <c r="G268" s="287" t="s">
        <v>515</v>
      </c>
      <c r="H268" s="288">
        <v>1</v>
      </c>
      <c r="I268" s="289"/>
      <c r="J268" s="290">
        <f>ROUND(I268*H268,2)</f>
        <v>0</v>
      </c>
      <c r="K268" s="286" t="s">
        <v>1</v>
      </c>
      <c r="L268" s="291"/>
      <c r="M268" s="292" t="s">
        <v>1</v>
      </c>
      <c r="N268" s="293" t="s">
        <v>45</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267</v>
      </c>
      <c r="AT268" s="240" t="s">
        <v>330</v>
      </c>
      <c r="AU268" s="240" t="s">
        <v>19</v>
      </c>
      <c r="AY268" s="18" t="s">
        <v>221</v>
      </c>
      <c r="BE268" s="241">
        <f>IF(N268="základní",J268,0)</f>
        <v>0</v>
      </c>
      <c r="BF268" s="241">
        <f>IF(N268="snížená",J268,0)</f>
        <v>0</v>
      </c>
      <c r="BG268" s="241">
        <f>IF(N268="zákl. přenesená",J268,0)</f>
        <v>0</v>
      </c>
      <c r="BH268" s="241">
        <f>IF(N268="sníž. přenesená",J268,0)</f>
        <v>0</v>
      </c>
      <c r="BI268" s="241">
        <f>IF(N268="nulová",J268,0)</f>
        <v>0</v>
      </c>
      <c r="BJ268" s="18" t="s">
        <v>88</v>
      </c>
      <c r="BK268" s="241">
        <f>ROUND(I268*H268,2)</f>
        <v>0</v>
      </c>
      <c r="BL268" s="18" t="s">
        <v>224</v>
      </c>
      <c r="BM268" s="240" t="s">
        <v>1386</v>
      </c>
    </row>
    <row r="269" s="12" customFormat="1" ht="22.8" customHeight="1">
      <c r="A269" s="12"/>
      <c r="B269" s="213"/>
      <c r="C269" s="214"/>
      <c r="D269" s="215" t="s">
        <v>79</v>
      </c>
      <c r="E269" s="227" t="s">
        <v>267</v>
      </c>
      <c r="F269" s="227" t="s">
        <v>696</v>
      </c>
      <c r="G269" s="214"/>
      <c r="H269" s="214"/>
      <c r="I269" s="217"/>
      <c r="J269" s="228">
        <f>BK269</f>
        <v>0</v>
      </c>
      <c r="K269" s="214"/>
      <c r="L269" s="219"/>
      <c r="M269" s="220"/>
      <c r="N269" s="221"/>
      <c r="O269" s="221"/>
      <c r="P269" s="222">
        <f>SUM(P270:P283)</f>
        <v>0</v>
      </c>
      <c r="Q269" s="221"/>
      <c r="R269" s="222">
        <f>SUM(R270:R283)</f>
        <v>0.15007999999999999</v>
      </c>
      <c r="S269" s="221"/>
      <c r="T269" s="223">
        <f>SUM(T270:T283)</f>
        <v>0.23999999999999999</v>
      </c>
      <c r="U269" s="12"/>
      <c r="V269" s="12"/>
      <c r="W269" s="12"/>
      <c r="X269" s="12"/>
      <c r="Y269" s="12"/>
      <c r="Z269" s="12"/>
      <c r="AA269" s="12"/>
      <c r="AB269" s="12"/>
      <c r="AC269" s="12"/>
      <c r="AD269" s="12"/>
      <c r="AE269" s="12"/>
      <c r="AR269" s="224" t="s">
        <v>88</v>
      </c>
      <c r="AT269" s="225" t="s">
        <v>79</v>
      </c>
      <c r="AU269" s="225" t="s">
        <v>88</v>
      </c>
      <c r="AY269" s="224" t="s">
        <v>221</v>
      </c>
      <c r="BK269" s="226">
        <f>SUM(BK270:BK283)</f>
        <v>0</v>
      </c>
    </row>
    <row r="270" s="2" customFormat="1" ht="37.8" customHeight="1">
      <c r="A270" s="40"/>
      <c r="B270" s="41"/>
      <c r="C270" s="229" t="s">
        <v>475</v>
      </c>
      <c r="D270" s="229" t="s">
        <v>225</v>
      </c>
      <c r="E270" s="230" t="s">
        <v>1387</v>
      </c>
      <c r="F270" s="231" t="s">
        <v>707</v>
      </c>
      <c r="G270" s="232" t="s">
        <v>699</v>
      </c>
      <c r="H270" s="233">
        <v>16</v>
      </c>
      <c r="I270" s="234"/>
      <c r="J270" s="235">
        <f>ROUND(I270*H270,2)</f>
        <v>0</v>
      </c>
      <c r="K270" s="231" t="s">
        <v>229</v>
      </c>
      <c r="L270" s="46"/>
      <c r="M270" s="236" t="s">
        <v>1</v>
      </c>
      <c r="N270" s="237" t="s">
        <v>45</v>
      </c>
      <c r="O270" s="93"/>
      <c r="P270" s="238">
        <f>O270*H270</f>
        <v>0</v>
      </c>
      <c r="Q270" s="238">
        <v>1.0000000000000001E-05</v>
      </c>
      <c r="R270" s="238">
        <f>Q270*H270</f>
        <v>0.00016000000000000001</v>
      </c>
      <c r="S270" s="238">
        <v>0</v>
      </c>
      <c r="T270" s="239">
        <f>S270*H270</f>
        <v>0</v>
      </c>
      <c r="U270" s="40"/>
      <c r="V270" s="40"/>
      <c r="W270" s="40"/>
      <c r="X270" s="40"/>
      <c r="Y270" s="40"/>
      <c r="Z270" s="40"/>
      <c r="AA270" s="40"/>
      <c r="AB270" s="40"/>
      <c r="AC270" s="40"/>
      <c r="AD270" s="40"/>
      <c r="AE270" s="40"/>
      <c r="AR270" s="240" t="s">
        <v>224</v>
      </c>
      <c r="AT270" s="240" t="s">
        <v>225</v>
      </c>
      <c r="AU270" s="240" t="s">
        <v>19</v>
      </c>
      <c r="AY270" s="18" t="s">
        <v>221</v>
      </c>
      <c r="BE270" s="241">
        <f>IF(N270="základní",J270,0)</f>
        <v>0</v>
      </c>
      <c r="BF270" s="241">
        <f>IF(N270="snížená",J270,0)</f>
        <v>0</v>
      </c>
      <c r="BG270" s="241">
        <f>IF(N270="zákl. přenesená",J270,0)</f>
        <v>0</v>
      </c>
      <c r="BH270" s="241">
        <f>IF(N270="sníž. přenesená",J270,0)</f>
        <v>0</v>
      </c>
      <c r="BI270" s="241">
        <f>IF(N270="nulová",J270,0)</f>
        <v>0</v>
      </c>
      <c r="BJ270" s="18" t="s">
        <v>88</v>
      </c>
      <c r="BK270" s="241">
        <f>ROUND(I270*H270,2)</f>
        <v>0</v>
      </c>
      <c r="BL270" s="18" t="s">
        <v>224</v>
      </c>
      <c r="BM270" s="240" t="s">
        <v>1388</v>
      </c>
    </row>
    <row r="271" s="2" customFormat="1">
      <c r="A271" s="40"/>
      <c r="B271" s="41"/>
      <c r="C271" s="42"/>
      <c r="D271" s="242" t="s">
        <v>232</v>
      </c>
      <c r="E271" s="42"/>
      <c r="F271" s="243" t="s">
        <v>1389</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232</v>
      </c>
      <c r="AU271" s="18" t="s">
        <v>19</v>
      </c>
    </row>
    <row r="272" s="2" customFormat="1">
      <c r="A272" s="40"/>
      <c r="B272" s="41"/>
      <c r="C272" s="42"/>
      <c r="D272" s="247" t="s">
        <v>312</v>
      </c>
      <c r="E272" s="42"/>
      <c r="F272" s="248" t="s">
        <v>1390</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312</v>
      </c>
      <c r="AU272" s="18" t="s">
        <v>19</v>
      </c>
    </row>
    <row r="273" s="2" customFormat="1">
      <c r="A273" s="40"/>
      <c r="B273" s="41"/>
      <c r="C273" s="42"/>
      <c r="D273" s="247" t="s">
        <v>234</v>
      </c>
      <c r="E273" s="42"/>
      <c r="F273" s="248" t="s">
        <v>1283</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234</v>
      </c>
      <c r="AU273" s="18" t="s">
        <v>19</v>
      </c>
    </row>
    <row r="274" s="2" customFormat="1" ht="16.5" customHeight="1">
      <c r="A274" s="40"/>
      <c r="B274" s="41"/>
      <c r="C274" s="284" t="s">
        <v>27</v>
      </c>
      <c r="D274" s="284" t="s">
        <v>330</v>
      </c>
      <c r="E274" s="285" t="s">
        <v>1391</v>
      </c>
      <c r="F274" s="286" t="s">
        <v>1392</v>
      </c>
      <c r="G274" s="287" t="s">
        <v>699</v>
      </c>
      <c r="H274" s="288">
        <v>16</v>
      </c>
      <c r="I274" s="289"/>
      <c r="J274" s="290">
        <f>ROUND(I274*H274,2)</f>
        <v>0</v>
      </c>
      <c r="K274" s="286" t="s">
        <v>229</v>
      </c>
      <c r="L274" s="291"/>
      <c r="M274" s="292" t="s">
        <v>1</v>
      </c>
      <c r="N274" s="293" t="s">
        <v>45</v>
      </c>
      <c r="O274" s="93"/>
      <c r="P274" s="238">
        <f>O274*H274</f>
        <v>0</v>
      </c>
      <c r="Q274" s="238">
        <v>0.0042599999999999999</v>
      </c>
      <c r="R274" s="238">
        <f>Q274*H274</f>
        <v>0.068159999999999998</v>
      </c>
      <c r="S274" s="238">
        <v>0</v>
      </c>
      <c r="T274" s="239">
        <f>S274*H274</f>
        <v>0</v>
      </c>
      <c r="U274" s="40"/>
      <c r="V274" s="40"/>
      <c r="W274" s="40"/>
      <c r="X274" s="40"/>
      <c r="Y274" s="40"/>
      <c r="Z274" s="40"/>
      <c r="AA274" s="40"/>
      <c r="AB274" s="40"/>
      <c r="AC274" s="40"/>
      <c r="AD274" s="40"/>
      <c r="AE274" s="40"/>
      <c r="AR274" s="240" t="s">
        <v>267</v>
      </c>
      <c r="AT274" s="240" t="s">
        <v>330</v>
      </c>
      <c r="AU274" s="240" t="s">
        <v>19</v>
      </c>
      <c r="AY274" s="18" t="s">
        <v>221</v>
      </c>
      <c r="BE274" s="241">
        <f>IF(N274="základní",J274,0)</f>
        <v>0</v>
      </c>
      <c r="BF274" s="241">
        <f>IF(N274="snížená",J274,0)</f>
        <v>0</v>
      </c>
      <c r="BG274" s="241">
        <f>IF(N274="zákl. přenesená",J274,0)</f>
        <v>0</v>
      </c>
      <c r="BH274" s="241">
        <f>IF(N274="sníž. přenesená",J274,0)</f>
        <v>0</v>
      </c>
      <c r="BI274" s="241">
        <f>IF(N274="nulová",J274,0)</f>
        <v>0</v>
      </c>
      <c r="BJ274" s="18" t="s">
        <v>88</v>
      </c>
      <c r="BK274" s="241">
        <f>ROUND(I274*H274,2)</f>
        <v>0</v>
      </c>
      <c r="BL274" s="18" t="s">
        <v>224</v>
      </c>
      <c r="BM274" s="240" t="s">
        <v>1393</v>
      </c>
    </row>
    <row r="275" s="2" customFormat="1" ht="24.15" customHeight="1">
      <c r="A275" s="40"/>
      <c r="B275" s="41"/>
      <c r="C275" s="229" t="s">
        <v>757</v>
      </c>
      <c r="D275" s="229" t="s">
        <v>225</v>
      </c>
      <c r="E275" s="230" t="s">
        <v>1394</v>
      </c>
      <c r="F275" s="231" t="s">
        <v>1395</v>
      </c>
      <c r="G275" s="232" t="s">
        <v>665</v>
      </c>
      <c r="H275" s="233">
        <v>4</v>
      </c>
      <c r="I275" s="234"/>
      <c r="J275" s="235">
        <f>ROUND(I275*H275,2)</f>
        <v>0</v>
      </c>
      <c r="K275" s="231" t="s">
        <v>229</v>
      </c>
      <c r="L275" s="46"/>
      <c r="M275" s="236" t="s">
        <v>1</v>
      </c>
      <c r="N275" s="237" t="s">
        <v>45</v>
      </c>
      <c r="O275" s="93"/>
      <c r="P275" s="238">
        <f>O275*H275</f>
        <v>0</v>
      </c>
      <c r="Q275" s="238">
        <v>0.0029399999999999999</v>
      </c>
      <c r="R275" s="238">
        <f>Q275*H275</f>
        <v>0.01176</v>
      </c>
      <c r="S275" s="238">
        <v>0</v>
      </c>
      <c r="T275" s="239">
        <f>S275*H275</f>
        <v>0</v>
      </c>
      <c r="U275" s="40"/>
      <c r="V275" s="40"/>
      <c r="W275" s="40"/>
      <c r="X275" s="40"/>
      <c r="Y275" s="40"/>
      <c r="Z275" s="40"/>
      <c r="AA275" s="40"/>
      <c r="AB275" s="40"/>
      <c r="AC275" s="40"/>
      <c r="AD275" s="40"/>
      <c r="AE275" s="40"/>
      <c r="AR275" s="240" t="s">
        <v>224</v>
      </c>
      <c r="AT275" s="240" t="s">
        <v>225</v>
      </c>
      <c r="AU275" s="240" t="s">
        <v>19</v>
      </c>
      <c r="AY275" s="18" t="s">
        <v>221</v>
      </c>
      <c r="BE275" s="241">
        <f>IF(N275="základní",J275,0)</f>
        <v>0</v>
      </c>
      <c r="BF275" s="241">
        <f>IF(N275="snížená",J275,0)</f>
        <v>0</v>
      </c>
      <c r="BG275" s="241">
        <f>IF(N275="zákl. přenesená",J275,0)</f>
        <v>0</v>
      </c>
      <c r="BH275" s="241">
        <f>IF(N275="sníž. přenesená",J275,0)</f>
        <v>0</v>
      </c>
      <c r="BI275" s="241">
        <f>IF(N275="nulová",J275,0)</f>
        <v>0</v>
      </c>
      <c r="BJ275" s="18" t="s">
        <v>88</v>
      </c>
      <c r="BK275" s="241">
        <f>ROUND(I275*H275,2)</f>
        <v>0</v>
      </c>
      <c r="BL275" s="18" t="s">
        <v>224</v>
      </c>
      <c r="BM275" s="240" t="s">
        <v>1396</v>
      </c>
    </row>
    <row r="276" s="2" customFormat="1">
      <c r="A276" s="40"/>
      <c r="B276" s="41"/>
      <c r="C276" s="42"/>
      <c r="D276" s="242" t="s">
        <v>232</v>
      </c>
      <c r="E276" s="42"/>
      <c r="F276" s="243" t="s">
        <v>1397</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232</v>
      </c>
      <c r="AU276" s="18" t="s">
        <v>19</v>
      </c>
    </row>
    <row r="277" s="2" customFormat="1">
      <c r="A277" s="40"/>
      <c r="B277" s="41"/>
      <c r="C277" s="42"/>
      <c r="D277" s="247" t="s">
        <v>312</v>
      </c>
      <c r="E277" s="42"/>
      <c r="F277" s="248" t="s">
        <v>1398</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312</v>
      </c>
      <c r="AU277" s="18" t="s">
        <v>19</v>
      </c>
    </row>
    <row r="278" s="2" customFormat="1">
      <c r="A278" s="40"/>
      <c r="B278" s="41"/>
      <c r="C278" s="42"/>
      <c r="D278" s="247" t="s">
        <v>234</v>
      </c>
      <c r="E278" s="42"/>
      <c r="F278" s="248" t="s">
        <v>1283</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234</v>
      </c>
      <c r="AU278" s="18" t="s">
        <v>19</v>
      </c>
    </row>
    <row r="279" s="2" customFormat="1" ht="55.5" customHeight="1">
      <c r="A279" s="40"/>
      <c r="B279" s="41"/>
      <c r="C279" s="284" t="s">
        <v>1399</v>
      </c>
      <c r="D279" s="284" t="s">
        <v>330</v>
      </c>
      <c r="E279" s="285" t="s">
        <v>1400</v>
      </c>
      <c r="F279" s="286" t="s">
        <v>1401</v>
      </c>
      <c r="G279" s="287" t="s">
        <v>665</v>
      </c>
      <c r="H279" s="288">
        <v>4</v>
      </c>
      <c r="I279" s="289"/>
      <c r="J279" s="290">
        <f>ROUND(I279*H279,2)</f>
        <v>0</v>
      </c>
      <c r="K279" s="286" t="s">
        <v>229</v>
      </c>
      <c r="L279" s="291"/>
      <c r="M279" s="292" t="s">
        <v>1</v>
      </c>
      <c r="N279" s="293" t="s">
        <v>45</v>
      </c>
      <c r="O279" s="93"/>
      <c r="P279" s="238">
        <f>O279*H279</f>
        <v>0</v>
      </c>
      <c r="Q279" s="238">
        <v>0.017500000000000002</v>
      </c>
      <c r="R279" s="238">
        <f>Q279*H279</f>
        <v>0.070000000000000007</v>
      </c>
      <c r="S279" s="238">
        <v>0</v>
      </c>
      <c r="T279" s="239">
        <f>S279*H279</f>
        <v>0</v>
      </c>
      <c r="U279" s="40"/>
      <c r="V279" s="40"/>
      <c r="W279" s="40"/>
      <c r="X279" s="40"/>
      <c r="Y279" s="40"/>
      <c r="Z279" s="40"/>
      <c r="AA279" s="40"/>
      <c r="AB279" s="40"/>
      <c r="AC279" s="40"/>
      <c r="AD279" s="40"/>
      <c r="AE279" s="40"/>
      <c r="AR279" s="240" t="s">
        <v>267</v>
      </c>
      <c r="AT279" s="240" t="s">
        <v>330</v>
      </c>
      <c r="AU279" s="240" t="s">
        <v>19</v>
      </c>
      <c r="AY279" s="18" t="s">
        <v>221</v>
      </c>
      <c r="BE279" s="241">
        <f>IF(N279="základní",J279,0)</f>
        <v>0</v>
      </c>
      <c r="BF279" s="241">
        <f>IF(N279="snížená",J279,0)</f>
        <v>0</v>
      </c>
      <c r="BG279" s="241">
        <f>IF(N279="zákl. přenesená",J279,0)</f>
        <v>0</v>
      </c>
      <c r="BH279" s="241">
        <f>IF(N279="sníž. přenesená",J279,0)</f>
        <v>0</v>
      </c>
      <c r="BI279" s="241">
        <f>IF(N279="nulová",J279,0)</f>
        <v>0</v>
      </c>
      <c r="BJ279" s="18" t="s">
        <v>88</v>
      </c>
      <c r="BK279" s="241">
        <f>ROUND(I279*H279,2)</f>
        <v>0</v>
      </c>
      <c r="BL279" s="18" t="s">
        <v>224</v>
      </c>
      <c r="BM279" s="240" t="s">
        <v>1402</v>
      </c>
    </row>
    <row r="280" s="2" customFormat="1" ht="24.15" customHeight="1">
      <c r="A280" s="40"/>
      <c r="B280" s="41"/>
      <c r="C280" s="229" t="s">
        <v>1403</v>
      </c>
      <c r="D280" s="229" t="s">
        <v>225</v>
      </c>
      <c r="E280" s="230" t="s">
        <v>1404</v>
      </c>
      <c r="F280" s="231" t="s">
        <v>1405</v>
      </c>
      <c r="G280" s="232" t="s">
        <v>699</v>
      </c>
      <c r="H280" s="233">
        <v>16</v>
      </c>
      <c r="I280" s="234"/>
      <c r="J280" s="235">
        <f>ROUND(I280*H280,2)</f>
        <v>0</v>
      </c>
      <c r="K280" s="231" t="s">
        <v>229</v>
      </c>
      <c r="L280" s="46"/>
      <c r="M280" s="236" t="s">
        <v>1</v>
      </c>
      <c r="N280" s="237" t="s">
        <v>45</v>
      </c>
      <c r="O280" s="93"/>
      <c r="P280" s="238">
        <f>O280*H280</f>
        <v>0</v>
      </c>
      <c r="Q280" s="238">
        <v>0</v>
      </c>
      <c r="R280" s="238">
        <f>Q280*H280</f>
        <v>0</v>
      </c>
      <c r="S280" s="238">
        <v>0.014999999999999999</v>
      </c>
      <c r="T280" s="239">
        <f>S280*H280</f>
        <v>0.23999999999999999</v>
      </c>
      <c r="U280" s="40"/>
      <c r="V280" s="40"/>
      <c r="W280" s="40"/>
      <c r="X280" s="40"/>
      <c r="Y280" s="40"/>
      <c r="Z280" s="40"/>
      <c r="AA280" s="40"/>
      <c r="AB280" s="40"/>
      <c r="AC280" s="40"/>
      <c r="AD280" s="40"/>
      <c r="AE280" s="40"/>
      <c r="AR280" s="240" t="s">
        <v>224</v>
      </c>
      <c r="AT280" s="240" t="s">
        <v>225</v>
      </c>
      <c r="AU280" s="240" t="s">
        <v>19</v>
      </c>
      <c r="AY280" s="18" t="s">
        <v>221</v>
      </c>
      <c r="BE280" s="241">
        <f>IF(N280="základní",J280,0)</f>
        <v>0</v>
      </c>
      <c r="BF280" s="241">
        <f>IF(N280="snížená",J280,0)</f>
        <v>0</v>
      </c>
      <c r="BG280" s="241">
        <f>IF(N280="zákl. přenesená",J280,0)</f>
        <v>0</v>
      </c>
      <c r="BH280" s="241">
        <f>IF(N280="sníž. přenesená",J280,0)</f>
        <v>0</v>
      </c>
      <c r="BI280" s="241">
        <f>IF(N280="nulová",J280,0)</f>
        <v>0</v>
      </c>
      <c r="BJ280" s="18" t="s">
        <v>88</v>
      </c>
      <c r="BK280" s="241">
        <f>ROUND(I280*H280,2)</f>
        <v>0</v>
      </c>
      <c r="BL280" s="18" t="s">
        <v>224</v>
      </c>
      <c r="BM280" s="240" t="s">
        <v>1406</v>
      </c>
    </row>
    <row r="281" s="2" customFormat="1">
      <c r="A281" s="40"/>
      <c r="B281" s="41"/>
      <c r="C281" s="42"/>
      <c r="D281" s="242" t="s">
        <v>232</v>
      </c>
      <c r="E281" s="42"/>
      <c r="F281" s="243" t="s">
        <v>1407</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232</v>
      </c>
      <c r="AU281" s="18" t="s">
        <v>19</v>
      </c>
    </row>
    <row r="282" s="2" customFormat="1">
      <c r="A282" s="40"/>
      <c r="B282" s="41"/>
      <c r="C282" s="42"/>
      <c r="D282" s="247" t="s">
        <v>312</v>
      </c>
      <c r="E282" s="42"/>
      <c r="F282" s="248" t="s">
        <v>1408</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312</v>
      </c>
      <c r="AU282" s="18" t="s">
        <v>19</v>
      </c>
    </row>
    <row r="283" s="2" customFormat="1">
      <c r="A283" s="40"/>
      <c r="B283" s="41"/>
      <c r="C283" s="42"/>
      <c r="D283" s="247" t="s">
        <v>234</v>
      </c>
      <c r="E283" s="42"/>
      <c r="F283" s="248" t="s">
        <v>1283</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234</v>
      </c>
      <c r="AU283" s="18" t="s">
        <v>19</v>
      </c>
    </row>
    <row r="284" s="12" customFormat="1" ht="22.8" customHeight="1">
      <c r="A284" s="12"/>
      <c r="B284" s="213"/>
      <c r="C284" s="214"/>
      <c r="D284" s="215" t="s">
        <v>79</v>
      </c>
      <c r="E284" s="227" t="s">
        <v>272</v>
      </c>
      <c r="F284" s="227" t="s">
        <v>727</v>
      </c>
      <c r="G284" s="214"/>
      <c r="H284" s="214"/>
      <c r="I284" s="217"/>
      <c r="J284" s="228">
        <f>BK284</f>
        <v>0</v>
      </c>
      <c r="K284" s="214"/>
      <c r="L284" s="219"/>
      <c r="M284" s="220"/>
      <c r="N284" s="221"/>
      <c r="O284" s="221"/>
      <c r="P284" s="222">
        <f>SUM(P285:P309)</f>
        <v>0</v>
      </c>
      <c r="Q284" s="221"/>
      <c r="R284" s="222">
        <f>SUM(R285:R309)</f>
        <v>57.193500000000007</v>
      </c>
      <c r="S284" s="221"/>
      <c r="T284" s="223">
        <f>SUM(T285:T309)</f>
        <v>15.82</v>
      </c>
      <c r="U284" s="12"/>
      <c r="V284" s="12"/>
      <c r="W284" s="12"/>
      <c r="X284" s="12"/>
      <c r="Y284" s="12"/>
      <c r="Z284" s="12"/>
      <c r="AA284" s="12"/>
      <c r="AB284" s="12"/>
      <c r="AC284" s="12"/>
      <c r="AD284" s="12"/>
      <c r="AE284" s="12"/>
      <c r="AR284" s="224" t="s">
        <v>88</v>
      </c>
      <c r="AT284" s="225" t="s">
        <v>79</v>
      </c>
      <c r="AU284" s="225" t="s">
        <v>88</v>
      </c>
      <c r="AY284" s="224" t="s">
        <v>221</v>
      </c>
      <c r="BK284" s="226">
        <f>SUM(BK285:BK309)</f>
        <v>0</v>
      </c>
    </row>
    <row r="285" s="2" customFormat="1" ht="37.8" customHeight="1">
      <c r="A285" s="40"/>
      <c r="B285" s="41"/>
      <c r="C285" s="229" t="s">
        <v>1409</v>
      </c>
      <c r="D285" s="229" t="s">
        <v>225</v>
      </c>
      <c r="E285" s="230" t="s">
        <v>1410</v>
      </c>
      <c r="F285" s="231" t="s">
        <v>1411</v>
      </c>
      <c r="G285" s="232" t="s">
        <v>699</v>
      </c>
      <c r="H285" s="233">
        <v>190</v>
      </c>
      <c r="I285" s="234"/>
      <c r="J285" s="235">
        <f>ROUND(I285*H285,2)</f>
        <v>0</v>
      </c>
      <c r="K285" s="231" t="s">
        <v>229</v>
      </c>
      <c r="L285" s="46"/>
      <c r="M285" s="236" t="s">
        <v>1</v>
      </c>
      <c r="N285" s="237" t="s">
        <v>45</v>
      </c>
      <c r="O285" s="93"/>
      <c r="P285" s="238">
        <f>O285*H285</f>
        <v>0</v>
      </c>
      <c r="Q285" s="238">
        <v>0.00167</v>
      </c>
      <c r="R285" s="238">
        <f>Q285*H285</f>
        <v>0.31730000000000003</v>
      </c>
      <c r="S285" s="238">
        <v>0</v>
      </c>
      <c r="T285" s="239">
        <f>S285*H285</f>
        <v>0</v>
      </c>
      <c r="U285" s="40"/>
      <c r="V285" s="40"/>
      <c r="W285" s="40"/>
      <c r="X285" s="40"/>
      <c r="Y285" s="40"/>
      <c r="Z285" s="40"/>
      <c r="AA285" s="40"/>
      <c r="AB285" s="40"/>
      <c r="AC285" s="40"/>
      <c r="AD285" s="40"/>
      <c r="AE285" s="40"/>
      <c r="AR285" s="240" t="s">
        <v>224</v>
      </c>
      <c r="AT285" s="240" t="s">
        <v>225</v>
      </c>
      <c r="AU285" s="240" t="s">
        <v>19</v>
      </c>
      <c r="AY285" s="18" t="s">
        <v>221</v>
      </c>
      <c r="BE285" s="241">
        <f>IF(N285="základní",J285,0)</f>
        <v>0</v>
      </c>
      <c r="BF285" s="241">
        <f>IF(N285="snížená",J285,0)</f>
        <v>0</v>
      </c>
      <c r="BG285" s="241">
        <f>IF(N285="zákl. přenesená",J285,0)</f>
        <v>0</v>
      </c>
      <c r="BH285" s="241">
        <f>IF(N285="sníž. přenesená",J285,0)</f>
        <v>0</v>
      </c>
      <c r="BI285" s="241">
        <f>IF(N285="nulová",J285,0)</f>
        <v>0</v>
      </c>
      <c r="BJ285" s="18" t="s">
        <v>88</v>
      </c>
      <c r="BK285" s="241">
        <f>ROUND(I285*H285,2)</f>
        <v>0</v>
      </c>
      <c r="BL285" s="18" t="s">
        <v>224</v>
      </c>
      <c r="BM285" s="240" t="s">
        <v>1412</v>
      </c>
    </row>
    <row r="286" s="2" customFormat="1">
      <c r="A286" s="40"/>
      <c r="B286" s="41"/>
      <c r="C286" s="42"/>
      <c r="D286" s="242" t="s">
        <v>232</v>
      </c>
      <c r="E286" s="42"/>
      <c r="F286" s="243" t="s">
        <v>1413</v>
      </c>
      <c r="G286" s="42"/>
      <c r="H286" s="42"/>
      <c r="I286" s="244"/>
      <c r="J286" s="42"/>
      <c r="K286" s="42"/>
      <c r="L286" s="46"/>
      <c r="M286" s="245"/>
      <c r="N286" s="246"/>
      <c r="O286" s="93"/>
      <c r="P286" s="93"/>
      <c r="Q286" s="93"/>
      <c r="R286" s="93"/>
      <c r="S286" s="93"/>
      <c r="T286" s="94"/>
      <c r="U286" s="40"/>
      <c r="V286" s="40"/>
      <c r="W286" s="40"/>
      <c r="X286" s="40"/>
      <c r="Y286" s="40"/>
      <c r="Z286" s="40"/>
      <c r="AA286" s="40"/>
      <c r="AB286" s="40"/>
      <c r="AC286" s="40"/>
      <c r="AD286" s="40"/>
      <c r="AE286" s="40"/>
      <c r="AT286" s="18" t="s">
        <v>232</v>
      </c>
      <c r="AU286" s="18" t="s">
        <v>19</v>
      </c>
    </row>
    <row r="287" s="2" customFormat="1">
      <c r="A287" s="40"/>
      <c r="B287" s="41"/>
      <c r="C287" s="42"/>
      <c r="D287" s="247" t="s">
        <v>312</v>
      </c>
      <c r="E287" s="42"/>
      <c r="F287" s="248" t="s">
        <v>1414</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312</v>
      </c>
      <c r="AU287" s="18" t="s">
        <v>19</v>
      </c>
    </row>
    <row r="288" s="2" customFormat="1">
      <c r="A288" s="40"/>
      <c r="B288" s="41"/>
      <c r="C288" s="42"/>
      <c r="D288" s="247" t="s">
        <v>234</v>
      </c>
      <c r="E288" s="42"/>
      <c r="F288" s="248" t="s">
        <v>1283</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234</v>
      </c>
      <c r="AU288" s="18" t="s">
        <v>19</v>
      </c>
    </row>
    <row r="289" s="2" customFormat="1" ht="33" customHeight="1">
      <c r="A289" s="40"/>
      <c r="B289" s="41"/>
      <c r="C289" s="229" t="s">
        <v>1415</v>
      </c>
      <c r="D289" s="229" t="s">
        <v>225</v>
      </c>
      <c r="E289" s="230" t="s">
        <v>1416</v>
      </c>
      <c r="F289" s="231" t="s">
        <v>1417</v>
      </c>
      <c r="G289" s="232" t="s">
        <v>699</v>
      </c>
      <c r="H289" s="233">
        <v>324</v>
      </c>
      <c r="I289" s="234"/>
      <c r="J289" s="235">
        <f>ROUND(I289*H289,2)</f>
        <v>0</v>
      </c>
      <c r="K289" s="231" t="s">
        <v>229</v>
      </c>
      <c r="L289" s="46"/>
      <c r="M289" s="236" t="s">
        <v>1</v>
      </c>
      <c r="N289" s="237" t="s">
        <v>45</v>
      </c>
      <c r="O289" s="93"/>
      <c r="P289" s="238">
        <f>O289*H289</f>
        <v>0</v>
      </c>
      <c r="Q289" s="238">
        <v>3.0000000000000001E-05</v>
      </c>
      <c r="R289" s="238">
        <f>Q289*H289</f>
        <v>0.0097199999999999995</v>
      </c>
      <c r="S289" s="238">
        <v>0</v>
      </c>
      <c r="T289" s="239">
        <f>S289*H289</f>
        <v>0</v>
      </c>
      <c r="U289" s="40"/>
      <c r="V289" s="40"/>
      <c r="W289" s="40"/>
      <c r="X289" s="40"/>
      <c r="Y289" s="40"/>
      <c r="Z289" s="40"/>
      <c r="AA289" s="40"/>
      <c r="AB289" s="40"/>
      <c r="AC289" s="40"/>
      <c r="AD289" s="40"/>
      <c r="AE289" s="40"/>
      <c r="AR289" s="240" t="s">
        <v>224</v>
      </c>
      <c r="AT289" s="240" t="s">
        <v>225</v>
      </c>
      <c r="AU289" s="240" t="s">
        <v>19</v>
      </c>
      <c r="AY289" s="18" t="s">
        <v>221</v>
      </c>
      <c r="BE289" s="241">
        <f>IF(N289="základní",J289,0)</f>
        <v>0</v>
      </c>
      <c r="BF289" s="241">
        <f>IF(N289="snížená",J289,0)</f>
        <v>0</v>
      </c>
      <c r="BG289" s="241">
        <f>IF(N289="zákl. přenesená",J289,0)</f>
        <v>0</v>
      </c>
      <c r="BH289" s="241">
        <f>IF(N289="sníž. přenesená",J289,0)</f>
        <v>0</v>
      </c>
      <c r="BI289" s="241">
        <f>IF(N289="nulová",J289,0)</f>
        <v>0</v>
      </c>
      <c r="BJ289" s="18" t="s">
        <v>88</v>
      </c>
      <c r="BK289" s="241">
        <f>ROUND(I289*H289,2)</f>
        <v>0</v>
      </c>
      <c r="BL289" s="18" t="s">
        <v>224</v>
      </c>
      <c r="BM289" s="240" t="s">
        <v>1418</v>
      </c>
    </row>
    <row r="290" s="2" customFormat="1">
      <c r="A290" s="40"/>
      <c r="B290" s="41"/>
      <c r="C290" s="42"/>
      <c r="D290" s="242" t="s">
        <v>232</v>
      </c>
      <c r="E290" s="42"/>
      <c r="F290" s="243" t="s">
        <v>1419</v>
      </c>
      <c r="G290" s="42"/>
      <c r="H290" s="42"/>
      <c r="I290" s="244"/>
      <c r="J290" s="42"/>
      <c r="K290" s="42"/>
      <c r="L290" s="46"/>
      <c r="M290" s="245"/>
      <c r="N290" s="246"/>
      <c r="O290" s="93"/>
      <c r="P290" s="93"/>
      <c r="Q290" s="93"/>
      <c r="R290" s="93"/>
      <c r="S290" s="93"/>
      <c r="T290" s="94"/>
      <c r="U290" s="40"/>
      <c r="V290" s="40"/>
      <c r="W290" s="40"/>
      <c r="X290" s="40"/>
      <c r="Y290" s="40"/>
      <c r="Z290" s="40"/>
      <c r="AA290" s="40"/>
      <c r="AB290" s="40"/>
      <c r="AC290" s="40"/>
      <c r="AD290" s="40"/>
      <c r="AE290" s="40"/>
      <c r="AT290" s="18" t="s">
        <v>232</v>
      </c>
      <c r="AU290" s="18" t="s">
        <v>19</v>
      </c>
    </row>
    <row r="291" s="2" customFormat="1">
      <c r="A291" s="40"/>
      <c r="B291" s="41"/>
      <c r="C291" s="42"/>
      <c r="D291" s="247" t="s">
        <v>312</v>
      </c>
      <c r="E291" s="42"/>
      <c r="F291" s="248" t="s">
        <v>1414</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312</v>
      </c>
      <c r="AU291" s="18" t="s">
        <v>19</v>
      </c>
    </row>
    <row r="292" s="2" customFormat="1">
      <c r="A292" s="40"/>
      <c r="B292" s="41"/>
      <c r="C292" s="42"/>
      <c r="D292" s="247" t="s">
        <v>234</v>
      </c>
      <c r="E292" s="42"/>
      <c r="F292" s="248" t="s">
        <v>1283</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234</v>
      </c>
      <c r="AU292" s="18" t="s">
        <v>19</v>
      </c>
    </row>
    <row r="293" s="2" customFormat="1" ht="33" customHeight="1">
      <c r="A293" s="40"/>
      <c r="B293" s="41"/>
      <c r="C293" s="229" t="s">
        <v>1420</v>
      </c>
      <c r="D293" s="229" t="s">
        <v>225</v>
      </c>
      <c r="E293" s="230" t="s">
        <v>1421</v>
      </c>
      <c r="F293" s="231" t="s">
        <v>1417</v>
      </c>
      <c r="G293" s="232" t="s">
        <v>699</v>
      </c>
      <c r="H293" s="233">
        <v>324</v>
      </c>
      <c r="I293" s="234"/>
      <c r="J293" s="235">
        <f>ROUND(I293*H293,2)</f>
        <v>0</v>
      </c>
      <c r="K293" s="231" t="s">
        <v>1</v>
      </c>
      <c r="L293" s="46"/>
      <c r="M293" s="236" t="s">
        <v>1</v>
      </c>
      <c r="N293" s="237" t="s">
        <v>45</v>
      </c>
      <c r="O293" s="93"/>
      <c r="P293" s="238">
        <f>O293*H293</f>
        <v>0</v>
      </c>
      <c r="Q293" s="238">
        <v>0.012880000000000001</v>
      </c>
      <c r="R293" s="238">
        <f>Q293*H293</f>
        <v>4.1731199999999999</v>
      </c>
      <c r="S293" s="238">
        <v>0</v>
      </c>
      <c r="T293" s="239">
        <f>S293*H293</f>
        <v>0</v>
      </c>
      <c r="U293" s="40"/>
      <c r="V293" s="40"/>
      <c r="W293" s="40"/>
      <c r="X293" s="40"/>
      <c r="Y293" s="40"/>
      <c r="Z293" s="40"/>
      <c r="AA293" s="40"/>
      <c r="AB293" s="40"/>
      <c r="AC293" s="40"/>
      <c r="AD293" s="40"/>
      <c r="AE293" s="40"/>
      <c r="AR293" s="240" t="s">
        <v>224</v>
      </c>
      <c r="AT293" s="240" t="s">
        <v>225</v>
      </c>
      <c r="AU293" s="240" t="s">
        <v>19</v>
      </c>
      <c r="AY293" s="18" t="s">
        <v>221</v>
      </c>
      <c r="BE293" s="241">
        <f>IF(N293="základní",J293,0)</f>
        <v>0</v>
      </c>
      <c r="BF293" s="241">
        <f>IF(N293="snížená",J293,0)</f>
        <v>0</v>
      </c>
      <c r="BG293" s="241">
        <f>IF(N293="zákl. přenesená",J293,0)</f>
        <v>0</v>
      </c>
      <c r="BH293" s="241">
        <f>IF(N293="sníž. přenesená",J293,0)</f>
        <v>0</v>
      </c>
      <c r="BI293" s="241">
        <f>IF(N293="nulová",J293,0)</f>
        <v>0</v>
      </c>
      <c r="BJ293" s="18" t="s">
        <v>88</v>
      </c>
      <c r="BK293" s="241">
        <f>ROUND(I293*H293,2)</f>
        <v>0</v>
      </c>
      <c r="BL293" s="18" t="s">
        <v>224</v>
      </c>
      <c r="BM293" s="240" t="s">
        <v>1422</v>
      </c>
    </row>
    <row r="294" s="2" customFormat="1">
      <c r="A294" s="40"/>
      <c r="B294" s="41"/>
      <c r="C294" s="42"/>
      <c r="D294" s="247" t="s">
        <v>234</v>
      </c>
      <c r="E294" s="42"/>
      <c r="F294" s="248" t="s">
        <v>1283</v>
      </c>
      <c r="G294" s="42"/>
      <c r="H294" s="42"/>
      <c r="I294" s="244"/>
      <c r="J294" s="42"/>
      <c r="K294" s="42"/>
      <c r="L294" s="46"/>
      <c r="M294" s="245"/>
      <c r="N294" s="246"/>
      <c r="O294" s="93"/>
      <c r="P294" s="93"/>
      <c r="Q294" s="93"/>
      <c r="R294" s="93"/>
      <c r="S294" s="93"/>
      <c r="T294" s="94"/>
      <c r="U294" s="40"/>
      <c r="V294" s="40"/>
      <c r="W294" s="40"/>
      <c r="X294" s="40"/>
      <c r="Y294" s="40"/>
      <c r="Z294" s="40"/>
      <c r="AA294" s="40"/>
      <c r="AB294" s="40"/>
      <c r="AC294" s="40"/>
      <c r="AD294" s="40"/>
      <c r="AE294" s="40"/>
      <c r="AT294" s="18" t="s">
        <v>234</v>
      </c>
      <c r="AU294" s="18" t="s">
        <v>19</v>
      </c>
    </row>
    <row r="295" s="2" customFormat="1" ht="24.15" customHeight="1">
      <c r="A295" s="40"/>
      <c r="B295" s="41"/>
      <c r="C295" s="229" t="s">
        <v>1423</v>
      </c>
      <c r="D295" s="229" t="s">
        <v>225</v>
      </c>
      <c r="E295" s="230" t="s">
        <v>1424</v>
      </c>
      <c r="F295" s="231" t="s">
        <v>1425</v>
      </c>
      <c r="G295" s="232" t="s">
        <v>507</v>
      </c>
      <c r="H295" s="233">
        <v>70</v>
      </c>
      <c r="I295" s="234"/>
      <c r="J295" s="235">
        <f>ROUND(I295*H295,2)</f>
        <v>0</v>
      </c>
      <c r="K295" s="231" t="s">
        <v>1</v>
      </c>
      <c r="L295" s="46"/>
      <c r="M295" s="236" t="s">
        <v>1</v>
      </c>
      <c r="N295" s="237" t="s">
        <v>45</v>
      </c>
      <c r="O295" s="93"/>
      <c r="P295" s="238">
        <f>O295*H295</f>
        <v>0</v>
      </c>
      <c r="Q295" s="238">
        <v>0.01367</v>
      </c>
      <c r="R295" s="238">
        <f>Q295*H295</f>
        <v>0.95689999999999997</v>
      </c>
      <c r="S295" s="238">
        <v>0</v>
      </c>
      <c r="T295" s="239">
        <f>S295*H295</f>
        <v>0</v>
      </c>
      <c r="U295" s="40"/>
      <c r="V295" s="40"/>
      <c r="W295" s="40"/>
      <c r="X295" s="40"/>
      <c r="Y295" s="40"/>
      <c r="Z295" s="40"/>
      <c r="AA295" s="40"/>
      <c r="AB295" s="40"/>
      <c r="AC295" s="40"/>
      <c r="AD295" s="40"/>
      <c r="AE295" s="40"/>
      <c r="AR295" s="240" t="s">
        <v>224</v>
      </c>
      <c r="AT295" s="240" t="s">
        <v>225</v>
      </c>
      <c r="AU295" s="240" t="s">
        <v>19</v>
      </c>
      <c r="AY295" s="18" t="s">
        <v>221</v>
      </c>
      <c r="BE295" s="241">
        <f>IF(N295="základní",J295,0)</f>
        <v>0</v>
      </c>
      <c r="BF295" s="241">
        <f>IF(N295="snížená",J295,0)</f>
        <v>0</v>
      </c>
      <c r="BG295" s="241">
        <f>IF(N295="zákl. přenesená",J295,0)</f>
        <v>0</v>
      </c>
      <c r="BH295" s="241">
        <f>IF(N295="sníž. přenesená",J295,0)</f>
        <v>0</v>
      </c>
      <c r="BI295" s="241">
        <f>IF(N295="nulová",J295,0)</f>
        <v>0</v>
      </c>
      <c r="BJ295" s="18" t="s">
        <v>88</v>
      </c>
      <c r="BK295" s="241">
        <f>ROUND(I295*H295,2)</f>
        <v>0</v>
      </c>
      <c r="BL295" s="18" t="s">
        <v>224</v>
      </c>
      <c r="BM295" s="240" t="s">
        <v>1426</v>
      </c>
    </row>
    <row r="296" s="2" customFormat="1">
      <c r="A296" s="40"/>
      <c r="B296" s="41"/>
      <c r="C296" s="42"/>
      <c r="D296" s="247" t="s">
        <v>234</v>
      </c>
      <c r="E296" s="42"/>
      <c r="F296" s="248" t="s">
        <v>1427</v>
      </c>
      <c r="G296" s="42"/>
      <c r="H296" s="42"/>
      <c r="I296" s="244"/>
      <c r="J296" s="42"/>
      <c r="K296" s="42"/>
      <c r="L296" s="46"/>
      <c r="M296" s="245"/>
      <c r="N296" s="246"/>
      <c r="O296" s="93"/>
      <c r="P296" s="93"/>
      <c r="Q296" s="93"/>
      <c r="R296" s="93"/>
      <c r="S296" s="93"/>
      <c r="T296" s="94"/>
      <c r="U296" s="40"/>
      <c r="V296" s="40"/>
      <c r="W296" s="40"/>
      <c r="X296" s="40"/>
      <c r="Y296" s="40"/>
      <c r="Z296" s="40"/>
      <c r="AA296" s="40"/>
      <c r="AB296" s="40"/>
      <c r="AC296" s="40"/>
      <c r="AD296" s="40"/>
      <c r="AE296" s="40"/>
      <c r="AT296" s="18" t="s">
        <v>234</v>
      </c>
      <c r="AU296" s="18" t="s">
        <v>19</v>
      </c>
    </row>
    <row r="297" s="2" customFormat="1" ht="44.25" customHeight="1">
      <c r="A297" s="40"/>
      <c r="B297" s="41"/>
      <c r="C297" s="229" t="s">
        <v>1428</v>
      </c>
      <c r="D297" s="229" t="s">
        <v>225</v>
      </c>
      <c r="E297" s="230" t="s">
        <v>1429</v>
      </c>
      <c r="F297" s="231" t="s">
        <v>1430</v>
      </c>
      <c r="G297" s="232" t="s">
        <v>1431</v>
      </c>
      <c r="H297" s="233">
        <v>1</v>
      </c>
      <c r="I297" s="234"/>
      <c r="J297" s="235">
        <f>ROUND(I297*H297,2)</f>
        <v>0</v>
      </c>
      <c r="K297" s="231" t="s">
        <v>1</v>
      </c>
      <c r="L297" s="46"/>
      <c r="M297" s="236" t="s">
        <v>1</v>
      </c>
      <c r="N297" s="237" t="s">
        <v>45</v>
      </c>
      <c r="O297" s="93"/>
      <c r="P297" s="238">
        <f>O297*H297</f>
        <v>0</v>
      </c>
      <c r="Q297" s="238">
        <v>0.012880000000000001</v>
      </c>
      <c r="R297" s="238">
        <f>Q297*H297</f>
        <v>0.012880000000000001</v>
      </c>
      <c r="S297" s="238">
        <v>0</v>
      </c>
      <c r="T297" s="239">
        <f>S297*H297</f>
        <v>0</v>
      </c>
      <c r="U297" s="40"/>
      <c r="V297" s="40"/>
      <c r="W297" s="40"/>
      <c r="X297" s="40"/>
      <c r="Y297" s="40"/>
      <c r="Z297" s="40"/>
      <c r="AA297" s="40"/>
      <c r="AB297" s="40"/>
      <c r="AC297" s="40"/>
      <c r="AD297" s="40"/>
      <c r="AE297" s="40"/>
      <c r="AR297" s="240" t="s">
        <v>224</v>
      </c>
      <c r="AT297" s="240" t="s">
        <v>225</v>
      </c>
      <c r="AU297" s="240" t="s">
        <v>19</v>
      </c>
      <c r="AY297" s="18" t="s">
        <v>221</v>
      </c>
      <c r="BE297" s="241">
        <f>IF(N297="základní",J297,0)</f>
        <v>0</v>
      </c>
      <c r="BF297" s="241">
        <f>IF(N297="snížená",J297,0)</f>
        <v>0</v>
      </c>
      <c r="BG297" s="241">
        <f>IF(N297="zákl. přenesená",J297,0)</f>
        <v>0</v>
      </c>
      <c r="BH297" s="241">
        <f>IF(N297="sníž. přenesená",J297,0)</f>
        <v>0</v>
      </c>
      <c r="BI297" s="241">
        <f>IF(N297="nulová",J297,0)</f>
        <v>0</v>
      </c>
      <c r="BJ297" s="18" t="s">
        <v>88</v>
      </c>
      <c r="BK297" s="241">
        <f>ROUND(I297*H297,2)</f>
        <v>0</v>
      </c>
      <c r="BL297" s="18" t="s">
        <v>224</v>
      </c>
      <c r="BM297" s="240" t="s">
        <v>1432</v>
      </c>
    </row>
    <row r="298" s="2" customFormat="1">
      <c r="A298" s="40"/>
      <c r="B298" s="41"/>
      <c r="C298" s="42"/>
      <c r="D298" s="247" t="s">
        <v>234</v>
      </c>
      <c r="E298" s="42"/>
      <c r="F298" s="248" t="s">
        <v>1283</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234</v>
      </c>
      <c r="AU298" s="18" t="s">
        <v>19</v>
      </c>
    </row>
    <row r="299" s="2" customFormat="1" ht="44.25" customHeight="1">
      <c r="A299" s="40"/>
      <c r="B299" s="41"/>
      <c r="C299" s="229" t="s">
        <v>1433</v>
      </c>
      <c r="D299" s="229" t="s">
        <v>225</v>
      </c>
      <c r="E299" s="230" t="s">
        <v>1434</v>
      </c>
      <c r="F299" s="231" t="s">
        <v>1435</v>
      </c>
      <c r="G299" s="232" t="s">
        <v>1431</v>
      </c>
      <c r="H299" s="233">
        <v>1</v>
      </c>
      <c r="I299" s="234"/>
      <c r="J299" s="235">
        <f>ROUND(I299*H299,2)</f>
        <v>0</v>
      </c>
      <c r="K299" s="231" t="s">
        <v>1</v>
      </c>
      <c r="L299" s="46"/>
      <c r="M299" s="236" t="s">
        <v>1</v>
      </c>
      <c r="N299" s="237" t="s">
        <v>45</v>
      </c>
      <c r="O299" s="93"/>
      <c r="P299" s="238">
        <f>O299*H299</f>
        <v>0</v>
      </c>
      <c r="Q299" s="238">
        <v>0.012880000000000001</v>
      </c>
      <c r="R299" s="238">
        <f>Q299*H299</f>
        <v>0.012880000000000001</v>
      </c>
      <c r="S299" s="238">
        <v>0</v>
      </c>
      <c r="T299" s="239">
        <f>S299*H299</f>
        <v>0</v>
      </c>
      <c r="U299" s="40"/>
      <c r="V299" s="40"/>
      <c r="W299" s="40"/>
      <c r="X299" s="40"/>
      <c r="Y299" s="40"/>
      <c r="Z299" s="40"/>
      <c r="AA299" s="40"/>
      <c r="AB299" s="40"/>
      <c r="AC299" s="40"/>
      <c r="AD299" s="40"/>
      <c r="AE299" s="40"/>
      <c r="AR299" s="240" t="s">
        <v>224</v>
      </c>
      <c r="AT299" s="240" t="s">
        <v>225</v>
      </c>
      <c r="AU299" s="240" t="s">
        <v>19</v>
      </c>
      <c r="AY299" s="18" t="s">
        <v>221</v>
      </c>
      <c r="BE299" s="241">
        <f>IF(N299="základní",J299,0)</f>
        <v>0</v>
      </c>
      <c r="BF299" s="241">
        <f>IF(N299="snížená",J299,0)</f>
        <v>0</v>
      </c>
      <c r="BG299" s="241">
        <f>IF(N299="zákl. přenesená",J299,0)</f>
        <v>0</v>
      </c>
      <c r="BH299" s="241">
        <f>IF(N299="sníž. přenesená",J299,0)</f>
        <v>0</v>
      </c>
      <c r="BI299" s="241">
        <f>IF(N299="nulová",J299,0)</f>
        <v>0</v>
      </c>
      <c r="BJ299" s="18" t="s">
        <v>88</v>
      </c>
      <c r="BK299" s="241">
        <f>ROUND(I299*H299,2)</f>
        <v>0</v>
      </c>
      <c r="BL299" s="18" t="s">
        <v>224</v>
      </c>
      <c r="BM299" s="240" t="s">
        <v>1436</v>
      </c>
    </row>
    <row r="300" s="2" customFormat="1">
      <c r="A300" s="40"/>
      <c r="B300" s="41"/>
      <c r="C300" s="42"/>
      <c r="D300" s="247" t="s">
        <v>234</v>
      </c>
      <c r="E300" s="42"/>
      <c r="F300" s="248" t="s">
        <v>1283</v>
      </c>
      <c r="G300" s="42"/>
      <c r="H300" s="42"/>
      <c r="I300" s="244"/>
      <c r="J300" s="42"/>
      <c r="K300" s="42"/>
      <c r="L300" s="46"/>
      <c r="M300" s="245"/>
      <c r="N300" s="246"/>
      <c r="O300" s="93"/>
      <c r="P300" s="93"/>
      <c r="Q300" s="93"/>
      <c r="R300" s="93"/>
      <c r="S300" s="93"/>
      <c r="T300" s="94"/>
      <c r="U300" s="40"/>
      <c r="V300" s="40"/>
      <c r="W300" s="40"/>
      <c r="X300" s="40"/>
      <c r="Y300" s="40"/>
      <c r="Z300" s="40"/>
      <c r="AA300" s="40"/>
      <c r="AB300" s="40"/>
      <c r="AC300" s="40"/>
      <c r="AD300" s="40"/>
      <c r="AE300" s="40"/>
      <c r="AT300" s="18" t="s">
        <v>234</v>
      </c>
      <c r="AU300" s="18" t="s">
        <v>19</v>
      </c>
    </row>
    <row r="301" s="2" customFormat="1" ht="55.5" customHeight="1">
      <c r="A301" s="40"/>
      <c r="B301" s="41"/>
      <c r="C301" s="229" t="s">
        <v>1437</v>
      </c>
      <c r="D301" s="229" t="s">
        <v>225</v>
      </c>
      <c r="E301" s="230" t="s">
        <v>1438</v>
      </c>
      <c r="F301" s="231" t="s">
        <v>1439</v>
      </c>
      <c r="G301" s="232" t="s">
        <v>699</v>
      </c>
      <c r="H301" s="233">
        <v>170</v>
      </c>
      <c r="I301" s="234"/>
      <c r="J301" s="235">
        <f>ROUND(I301*H301,2)</f>
        <v>0</v>
      </c>
      <c r="K301" s="231" t="s">
        <v>229</v>
      </c>
      <c r="L301" s="46"/>
      <c r="M301" s="236" t="s">
        <v>1</v>
      </c>
      <c r="N301" s="237" t="s">
        <v>45</v>
      </c>
      <c r="O301" s="93"/>
      <c r="P301" s="238">
        <f>O301*H301</f>
        <v>0</v>
      </c>
      <c r="Q301" s="238">
        <v>0.16370999999999999</v>
      </c>
      <c r="R301" s="238">
        <f>Q301*H301</f>
        <v>27.8307</v>
      </c>
      <c r="S301" s="238">
        <v>0</v>
      </c>
      <c r="T301" s="239">
        <f>S301*H301</f>
        <v>0</v>
      </c>
      <c r="U301" s="40"/>
      <c r="V301" s="40"/>
      <c r="W301" s="40"/>
      <c r="X301" s="40"/>
      <c r="Y301" s="40"/>
      <c r="Z301" s="40"/>
      <c r="AA301" s="40"/>
      <c r="AB301" s="40"/>
      <c r="AC301" s="40"/>
      <c r="AD301" s="40"/>
      <c r="AE301" s="40"/>
      <c r="AR301" s="240" t="s">
        <v>224</v>
      </c>
      <c r="AT301" s="240" t="s">
        <v>225</v>
      </c>
      <c r="AU301" s="240" t="s">
        <v>19</v>
      </c>
      <c r="AY301" s="18" t="s">
        <v>221</v>
      </c>
      <c r="BE301" s="241">
        <f>IF(N301="základní",J301,0)</f>
        <v>0</v>
      </c>
      <c r="BF301" s="241">
        <f>IF(N301="snížená",J301,0)</f>
        <v>0</v>
      </c>
      <c r="BG301" s="241">
        <f>IF(N301="zákl. přenesená",J301,0)</f>
        <v>0</v>
      </c>
      <c r="BH301" s="241">
        <f>IF(N301="sníž. přenesená",J301,0)</f>
        <v>0</v>
      </c>
      <c r="BI301" s="241">
        <f>IF(N301="nulová",J301,0)</f>
        <v>0</v>
      </c>
      <c r="BJ301" s="18" t="s">
        <v>88</v>
      </c>
      <c r="BK301" s="241">
        <f>ROUND(I301*H301,2)</f>
        <v>0</v>
      </c>
      <c r="BL301" s="18" t="s">
        <v>224</v>
      </c>
      <c r="BM301" s="240" t="s">
        <v>1440</v>
      </c>
    </row>
    <row r="302" s="2" customFormat="1">
      <c r="A302" s="40"/>
      <c r="B302" s="41"/>
      <c r="C302" s="42"/>
      <c r="D302" s="242" t="s">
        <v>232</v>
      </c>
      <c r="E302" s="42"/>
      <c r="F302" s="243" t="s">
        <v>1441</v>
      </c>
      <c r="G302" s="42"/>
      <c r="H302" s="42"/>
      <c r="I302" s="244"/>
      <c r="J302" s="42"/>
      <c r="K302" s="42"/>
      <c r="L302" s="46"/>
      <c r="M302" s="245"/>
      <c r="N302" s="246"/>
      <c r="O302" s="93"/>
      <c r="P302" s="93"/>
      <c r="Q302" s="93"/>
      <c r="R302" s="93"/>
      <c r="S302" s="93"/>
      <c r="T302" s="94"/>
      <c r="U302" s="40"/>
      <c r="V302" s="40"/>
      <c r="W302" s="40"/>
      <c r="X302" s="40"/>
      <c r="Y302" s="40"/>
      <c r="Z302" s="40"/>
      <c r="AA302" s="40"/>
      <c r="AB302" s="40"/>
      <c r="AC302" s="40"/>
      <c r="AD302" s="40"/>
      <c r="AE302" s="40"/>
      <c r="AT302" s="18" t="s">
        <v>232</v>
      </c>
      <c r="AU302" s="18" t="s">
        <v>19</v>
      </c>
    </row>
    <row r="303" s="2" customFormat="1">
      <c r="A303" s="40"/>
      <c r="B303" s="41"/>
      <c r="C303" s="42"/>
      <c r="D303" s="247" t="s">
        <v>234</v>
      </c>
      <c r="E303" s="42"/>
      <c r="F303" s="248" t="s">
        <v>1353</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234</v>
      </c>
      <c r="AU303" s="18" t="s">
        <v>19</v>
      </c>
    </row>
    <row r="304" s="13" customFormat="1">
      <c r="A304" s="13"/>
      <c r="B304" s="249"/>
      <c r="C304" s="250"/>
      <c r="D304" s="247" t="s">
        <v>236</v>
      </c>
      <c r="E304" s="251" t="s">
        <v>1</v>
      </c>
      <c r="F304" s="252" t="s">
        <v>1442</v>
      </c>
      <c r="G304" s="250"/>
      <c r="H304" s="253">
        <v>170</v>
      </c>
      <c r="I304" s="254"/>
      <c r="J304" s="250"/>
      <c r="K304" s="250"/>
      <c r="L304" s="255"/>
      <c r="M304" s="256"/>
      <c r="N304" s="257"/>
      <c r="O304" s="257"/>
      <c r="P304" s="257"/>
      <c r="Q304" s="257"/>
      <c r="R304" s="257"/>
      <c r="S304" s="257"/>
      <c r="T304" s="258"/>
      <c r="U304" s="13"/>
      <c r="V304" s="13"/>
      <c r="W304" s="13"/>
      <c r="X304" s="13"/>
      <c r="Y304" s="13"/>
      <c r="Z304" s="13"/>
      <c r="AA304" s="13"/>
      <c r="AB304" s="13"/>
      <c r="AC304" s="13"/>
      <c r="AD304" s="13"/>
      <c r="AE304" s="13"/>
      <c r="AT304" s="259" t="s">
        <v>236</v>
      </c>
      <c r="AU304" s="259" t="s">
        <v>19</v>
      </c>
      <c r="AV304" s="13" t="s">
        <v>19</v>
      </c>
      <c r="AW304" s="13" t="s">
        <v>36</v>
      </c>
      <c r="AX304" s="13" t="s">
        <v>88</v>
      </c>
      <c r="AY304" s="259" t="s">
        <v>221</v>
      </c>
    </row>
    <row r="305" s="2" customFormat="1" ht="16.5" customHeight="1">
      <c r="A305" s="40"/>
      <c r="B305" s="41"/>
      <c r="C305" s="284" t="s">
        <v>1443</v>
      </c>
      <c r="D305" s="284" t="s">
        <v>330</v>
      </c>
      <c r="E305" s="285" t="s">
        <v>1444</v>
      </c>
      <c r="F305" s="286" t="s">
        <v>1445</v>
      </c>
      <c r="G305" s="287" t="s">
        <v>699</v>
      </c>
      <c r="H305" s="288">
        <v>170</v>
      </c>
      <c r="I305" s="289"/>
      <c r="J305" s="290">
        <f>ROUND(I305*H305,2)</f>
        <v>0</v>
      </c>
      <c r="K305" s="286" t="s">
        <v>229</v>
      </c>
      <c r="L305" s="291"/>
      <c r="M305" s="292" t="s">
        <v>1</v>
      </c>
      <c r="N305" s="293" t="s">
        <v>45</v>
      </c>
      <c r="O305" s="93"/>
      <c r="P305" s="238">
        <f>O305*H305</f>
        <v>0</v>
      </c>
      <c r="Q305" s="238">
        <v>0.13400000000000001</v>
      </c>
      <c r="R305" s="238">
        <f>Q305*H305</f>
        <v>22.780000000000001</v>
      </c>
      <c r="S305" s="238">
        <v>0</v>
      </c>
      <c r="T305" s="239">
        <f>S305*H305</f>
        <v>0</v>
      </c>
      <c r="U305" s="40"/>
      <c r="V305" s="40"/>
      <c r="W305" s="40"/>
      <c r="X305" s="40"/>
      <c r="Y305" s="40"/>
      <c r="Z305" s="40"/>
      <c r="AA305" s="40"/>
      <c r="AB305" s="40"/>
      <c r="AC305" s="40"/>
      <c r="AD305" s="40"/>
      <c r="AE305" s="40"/>
      <c r="AR305" s="240" t="s">
        <v>267</v>
      </c>
      <c r="AT305" s="240" t="s">
        <v>330</v>
      </c>
      <c r="AU305" s="240" t="s">
        <v>19</v>
      </c>
      <c r="AY305" s="18" t="s">
        <v>221</v>
      </c>
      <c r="BE305" s="241">
        <f>IF(N305="základní",J305,0)</f>
        <v>0</v>
      </c>
      <c r="BF305" s="241">
        <f>IF(N305="snížená",J305,0)</f>
        <v>0</v>
      </c>
      <c r="BG305" s="241">
        <f>IF(N305="zákl. přenesená",J305,0)</f>
        <v>0</v>
      </c>
      <c r="BH305" s="241">
        <f>IF(N305="sníž. přenesená",J305,0)</f>
        <v>0</v>
      </c>
      <c r="BI305" s="241">
        <f>IF(N305="nulová",J305,0)</f>
        <v>0</v>
      </c>
      <c r="BJ305" s="18" t="s">
        <v>88</v>
      </c>
      <c r="BK305" s="241">
        <f>ROUND(I305*H305,2)</f>
        <v>0</v>
      </c>
      <c r="BL305" s="18" t="s">
        <v>224</v>
      </c>
      <c r="BM305" s="240" t="s">
        <v>1446</v>
      </c>
    </row>
    <row r="306" s="2" customFormat="1" ht="66.75" customHeight="1">
      <c r="A306" s="40"/>
      <c r="B306" s="41"/>
      <c r="C306" s="229" t="s">
        <v>1447</v>
      </c>
      <c r="D306" s="229" t="s">
        <v>225</v>
      </c>
      <c r="E306" s="230" t="s">
        <v>1448</v>
      </c>
      <c r="F306" s="231" t="s">
        <v>1449</v>
      </c>
      <c r="G306" s="232" t="s">
        <v>699</v>
      </c>
      <c r="H306" s="233">
        <v>110</v>
      </c>
      <c r="I306" s="234"/>
      <c r="J306" s="235">
        <f>ROUND(I306*H306,2)</f>
        <v>0</v>
      </c>
      <c r="K306" s="231" t="s">
        <v>1</v>
      </c>
      <c r="L306" s="46"/>
      <c r="M306" s="236" t="s">
        <v>1</v>
      </c>
      <c r="N306" s="237" t="s">
        <v>45</v>
      </c>
      <c r="O306" s="93"/>
      <c r="P306" s="238">
        <f>O306*H306</f>
        <v>0</v>
      </c>
      <c r="Q306" s="238">
        <v>0.01</v>
      </c>
      <c r="R306" s="238">
        <f>Q306*H306</f>
        <v>1.1000000000000001</v>
      </c>
      <c r="S306" s="238">
        <v>0.11</v>
      </c>
      <c r="T306" s="239">
        <f>S306*H306</f>
        <v>12.1</v>
      </c>
      <c r="U306" s="40"/>
      <c r="V306" s="40"/>
      <c r="W306" s="40"/>
      <c r="X306" s="40"/>
      <c r="Y306" s="40"/>
      <c r="Z306" s="40"/>
      <c r="AA306" s="40"/>
      <c r="AB306" s="40"/>
      <c r="AC306" s="40"/>
      <c r="AD306" s="40"/>
      <c r="AE306" s="40"/>
      <c r="AR306" s="240" t="s">
        <v>224</v>
      </c>
      <c r="AT306" s="240" t="s">
        <v>225</v>
      </c>
      <c r="AU306" s="240" t="s">
        <v>19</v>
      </c>
      <c r="AY306" s="18" t="s">
        <v>221</v>
      </c>
      <c r="BE306" s="241">
        <f>IF(N306="základní",J306,0)</f>
        <v>0</v>
      </c>
      <c r="BF306" s="241">
        <f>IF(N306="snížená",J306,0)</f>
        <v>0</v>
      </c>
      <c r="BG306" s="241">
        <f>IF(N306="zákl. přenesená",J306,0)</f>
        <v>0</v>
      </c>
      <c r="BH306" s="241">
        <f>IF(N306="sníž. přenesená",J306,0)</f>
        <v>0</v>
      </c>
      <c r="BI306" s="241">
        <f>IF(N306="nulová",J306,0)</f>
        <v>0</v>
      </c>
      <c r="BJ306" s="18" t="s">
        <v>88</v>
      </c>
      <c r="BK306" s="241">
        <f>ROUND(I306*H306,2)</f>
        <v>0</v>
      </c>
      <c r="BL306" s="18" t="s">
        <v>224</v>
      </c>
      <c r="BM306" s="240" t="s">
        <v>1450</v>
      </c>
    </row>
    <row r="307" s="2" customFormat="1">
      <c r="A307" s="40"/>
      <c r="B307" s="41"/>
      <c r="C307" s="42"/>
      <c r="D307" s="247" t="s">
        <v>234</v>
      </c>
      <c r="E307" s="42"/>
      <c r="F307" s="248" t="s">
        <v>1353</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234</v>
      </c>
      <c r="AU307" s="18" t="s">
        <v>19</v>
      </c>
    </row>
    <row r="308" s="2" customFormat="1" ht="44.25" customHeight="1">
      <c r="A308" s="40"/>
      <c r="B308" s="41"/>
      <c r="C308" s="229" t="s">
        <v>1451</v>
      </c>
      <c r="D308" s="229" t="s">
        <v>225</v>
      </c>
      <c r="E308" s="230" t="s">
        <v>1452</v>
      </c>
      <c r="F308" s="231" t="s">
        <v>1453</v>
      </c>
      <c r="G308" s="232" t="s">
        <v>699</v>
      </c>
      <c r="H308" s="233">
        <v>62</v>
      </c>
      <c r="I308" s="234"/>
      <c r="J308" s="235">
        <f>ROUND(I308*H308,2)</f>
        <v>0</v>
      </c>
      <c r="K308" s="231" t="s">
        <v>1</v>
      </c>
      <c r="L308" s="46"/>
      <c r="M308" s="236" t="s">
        <v>1</v>
      </c>
      <c r="N308" s="237" t="s">
        <v>45</v>
      </c>
      <c r="O308" s="93"/>
      <c r="P308" s="238">
        <f>O308*H308</f>
        <v>0</v>
      </c>
      <c r="Q308" s="238">
        <v>0</v>
      </c>
      <c r="R308" s="238">
        <f>Q308*H308</f>
        <v>0</v>
      </c>
      <c r="S308" s="238">
        <v>0.059999999999999998</v>
      </c>
      <c r="T308" s="239">
        <f>S308*H308</f>
        <v>3.7199999999999998</v>
      </c>
      <c r="U308" s="40"/>
      <c r="V308" s="40"/>
      <c r="W308" s="40"/>
      <c r="X308" s="40"/>
      <c r="Y308" s="40"/>
      <c r="Z308" s="40"/>
      <c r="AA308" s="40"/>
      <c r="AB308" s="40"/>
      <c r="AC308" s="40"/>
      <c r="AD308" s="40"/>
      <c r="AE308" s="40"/>
      <c r="AR308" s="240" t="s">
        <v>224</v>
      </c>
      <c r="AT308" s="240" t="s">
        <v>225</v>
      </c>
      <c r="AU308" s="240" t="s">
        <v>19</v>
      </c>
      <c r="AY308" s="18" t="s">
        <v>221</v>
      </c>
      <c r="BE308" s="241">
        <f>IF(N308="základní",J308,0)</f>
        <v>0</v>
      </c>
      <c r="BF308" s="241">
        <f>IF(N308="snížená",J308,0)</f>
        <v>0</v>
      </c>
      <c r="BG308" s="241">
        <f>IF(N308="zákl. přenesená",J308,0)</f>
        <v>0</v>
      </c>
      <c r="BH308" s="241">
        <f>IF(N308="sníž. přenesená",J308,0)</f>
        <v>0</v>
      </c>
      <c r="BI308" s="241">
        <f>IF(N308="nulová",J308,0)</f>
        <v>0</v>
      </c>
      <c r="BJ308" s="18" t="s">
        <v>88</v>
      </c>
      <c r="BK308" s="241">
        <f>ROUND(I308*H308,2)</f>
        <v>0</v>
      </c>
      <c r="BL308" s="18" t="s">
        <v>224</v>
      </c>
      <c r="BM308" s="240" t="s">
        <v>1454</v>
      </c>
    </row>
    <row r="309" s="2" customFormat="1">
      <c r="A309" s="40"/>
      <c r="B309" s="41"/>
      <c r="C309" s="42"/>
      <c r="D309" s="247" t="s">
        <v>234</v>
      </c>
      <c r="E309" s="42"/>
      <c r="F309" s="248" t="s">
        <v>1283</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234</v>
      </c>
      <c r="AU309" s="18" t="s">
        <v>19</v>
      </c>
    </row>
    <row r="310" s="12" customFormat="1" ht="22.8" customHeight="1">
      <c r="A310" s="12"/>
      <c r="B310" s="213"/>
      <c r="C310" s="214"/>
      <c r="D310" s="215" t="s">
        <v>79</v>
      </c>
      <c r="E310" s="227" t="s">
        <v>742</v>
      </c>
      <c r="F310" s="227" t="s">
        <v>743</v>
      </c>
      <c r="G310" s="214"/>
      <c r="H310" s="214"/>
      <c r="I310" s="217"/>
      <c r="J310" s="228">
        <f>BK310</f>
        <v>0</v>
      </c>
      <c r="K310" s="214"/>
      <c r="L310" s="219"/>
      <c r="M310" s="220"/>
      <c r="N310" s="221"/>
      <c r="O310" s="221"/>
      <c r="P310" s="222">
        <f>SUM(P311:P314)</f>
        <v>0</v>
      </c>
      <c r="Q310" s="221"/>
      <c r="R310" s="222">
        <f>SUM(R311:R314)</f>
        <v>0</v>
      </c>
      <c r="S310" s="221"/>
      <c r="T310" s="223">
        <f>SUM(T311:T314)</f>
        <v>0</v>
      </c>
      <c r="U310" s="12"/>
      <c r="V310" s="12"/>
      <c r="W310" s="12"/>
      <c r="X310" s="12"/>
      <c r="Y310" s="12"/>
      <c r="Z310" s="12"/>
      <c r="AA310" s="12"/>
      <c r="AB310" s="12"/>
      <c r="AC310" s="12"/>
      <c r="AD310" s="12"/>
      <c r="AE310" s="12"/>
      <c r="AR310" s="224" t="s">
        <v>88</v>
      </c>
      <c r="AT310" s="225" t="s">
        <v>79</v>
      </c>
      <c r="AU310" s="225" t="s">
        <v>88</v>
      </c>
      <c r="AY310" s="224" t="s">
        <v>221</v>
      </c>
      <c r="BK310" s="226">
        <f>SUM(BK311:BK314)</f>
        <v>0</v>
      </c>
    </row>
    <row r="311" s="2" customFormat="1" ht="24.15" customHeight="1">
      <c r="A311" s="40"/>
      <c r="B311" s="41"/>
      <c r="C311" s="229" t="s">
        <v>1455</v>
      </c>
      <c r="D311" s="229" t="s">
        <v>225</v>
      </c>
      <c r="E311" s="230" t="s">
        <v>1456</v>
      </c>
      <c r="F311" s="231" t="s">
        <v>1457</v>
      </c>
      <c r="G311" s="232" t="s">
        <v>651</v>
      </c>
      <c r="H311" s="233">
        <v>2245.319</v>
      </c>
      <c r="I311" s="234"/>
      <c r="J311" s="235">
        <f>ROUND(I311*H311,2)</f>
        <v>0</v>
      </c>
      <c r="K311" s="231" t="s">
        <v>229</v>
      </c>
      <c r="L311" s="46"/>
      <c r="M311" s="236" t="s">
        <v>1</v>
      </c>
      <c r="N311" s="237" t="s">
        <v>45</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224</v>
      </c>
      <c r="AT311" s="240" t="s">
        <v>225</v>
      </c>
      <c r="AU311" s="240" t="s">
        <v>19</v>
      </c>
      <c r="AY311" s="18" t="s">
        <v>221</v>
      </c>
      <c r="BE311" s="241">
        <f>IF(N311="základní",J311,0)</f>
        <v>0</v>
      </c>
      <c r="BF311" s="241">
        <f>IF(N311="snížená",J311,0)</f>
        <v>0</v>
      </c>
      <c r="BG311" s="241">
        <f>IF(N311="zákl. přenesená",J311,0)</f>
        <v>0</v>
      </c>
      <c r="BH311" s="241">
        <f>IF(N311="sníž. přenesená",J311,0)</f>
        <v>0</v>
      </c>
      <c r="BI311" s="241">
        <f>IF(N311="nulová",J311,0)</f>
        <v>0</v>
      </c>
      <c r="BJ311" s="18" t="s">
        <v>88</v>
      </c>
      <c r="BK311" s="241">
        <f>ROUND(I311*H311,2)</f>
        <v>0</v>
      </c>
      <c r="BL311" s="18" t="s">
        <v>224</v>
      </c>
      <c r="BM311" s="240" t="s">
        <v>1458</v>
      </c>
    </row>
    <row r="312" s="2" customFormat="1">
      <c r="A312" s="40"/>
      <c r="B312" s="41"/>
      <c r="C312" s="42"/>
      <c r="D312" s="242" t="s">
        <v>232</v>
      </c>
      <c r="E312" s="42"/>
      <c r="F312" s="243" t="s">
        <v>1459</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232</v>
      </c>
      <c r="AU312" s="18" t="s">
        <v>19</v>
      </c>
    </row>
    <row r="313" s="2" customFormat="1" ht="44.25" customHeight="1">
      <c r="A313" s="40"/>
      <c r="B313" s="41"/>
      <c r="C313" s="229" t="s">
        <v>1460</v>
      </c>
      <c r="D313" s="229" t="s">
        <v>225</v>
      </c>
      <c r="E313" s="230" t="s">
        <v>1461</v>
      </c>
      <c r="F313" s="231" t="s">
        <v>1462</v>
      </c>
      <c r="G313" s="232" t="s">
        <v>651</v>
      </c>
      <c r="H313" s="233">
        <v>2245.319</v>
      </c>
      <c r="I313" s="234"/>
      <c r="J313" s="235">
        <f>ROUND(I313*H313,2)</f>
        <v>0</v>
      </c>
      <c r="K313" s="231" t="s">
        <v>229</v>
      </c>
      <c r="L313" s="46"/>
      <c r="M313" s="236" t="s">
        <v>1</v>
      </c>
      <c r="N313" s="237" t="s">
        <v>45</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224</v>
      </c>
      <c r="AT313" s="240" t="s">
        <v>225</v>
      </c>
      <c r="AU313" s="240" t="s">
        <v>19</v>
      </c>
      <c r="AY313" s="18" t="s">
        <v>221</v>
      </c>
      <c r="BE313" s="241">
        <f>IF(N313="základní",J313,0)</f>
        <v>0</v>
      </c>
      <c r="BF313" s="241">
        <f>IF(N313="snížená",J313,0)</f>
        <v>0</v>
      </c>
      <c r="BG313" s="241">
        <f>IF(N313="zákl. přenesená",J313,0)</f>
        <v>0</v>
      </c>
      <c r="BH313" s="241">
        <f>IF(N313="sníž. přenesená",J313,0)</f>
        <v>0</v>
      </c>
      <c r="BI313" s="241">
        <f>IF(N313="nulová",J313,0)</f>
        <v>0</v>
      </c>
      <c r="BJ313" s="18" t="s">
        <v>88</v>
      </c>
      <c r="BK313" s="241">
        <f>ROUND(I313*H313,2)</f>
        <v>0</v>
      </c>
      <c r="BL313" s="18" t="s">
        <v>224</v>
      </c>
      <c r="BM313" s="240" t="s">
        <v>1463</v>
      </c>
    </row>
    <row r="314" s="2" customFormat="1">
      <c r="A314" s="40"/>
      <c r="B314" s="41"/>
      <c r="C314" s="42"/>
      <c r="D314" s="242" t="s">
        <v>232</v>
      </c>
      <c r="E314" s="42"/>
      <c r="F314" s="243" t="s">
        <v>1464</v>
      </c>
      <c r="G314" s="42"/>
      <c r="H314" s="42"/>
      <c r="I314" s="244"/>
      <c r="J314" s="42"/>
      <c r="K314" s="42"/>
      <c r="L314" s="46"/>
      <c r="M314" s="245"/>
      <c r="N314" s="246"/>
      <c r="O314" s="93"/>
      <c r="P314" s="93"/>
      <c r="Q314" s="93"/>
      <c r="R314" s="93"/>
      <c r="S314" s="93"/>
      <c r="T314" s="94"/>
      <c r="U314" s="40"/>
      <c r="V314" s="40"/>
      <c r="W314" s="40"/>
      <c r="X314" s="40"/>
      <c r="Y314" s="40"/>
      <c r="Z314" s="40"/>
      <c r="AA314" s="40"/>
      <c r="AB314" s="40"/>
      <c r="AC314" s="40"/>
      <c r="AD314" s="40"/>
      <c r="AE314" s="40"/>
      <c r="AT314" s="18" t="s">
        <v>232</v>
      </c>
      <c r="AU314" s="18" t="s">
        <v>19</v>
      </c>
    </row>
    <row r="315" s="12" customFormat="1" ht="25.92" customHeight="1">
      <c r="A315" s="12"/>
      <c r="B315" s="213"/>
      <c r="C315" s="214"/>
      <c r="D315" s="215" t="s">
        <v>79</v>
      </c>
      <c r="E315" s="216" t="s">
        <v>330</v>
      </c>
      <c r="F315" s="216" t="s">
        <v>967</v>
      </c>
      <c r="G315" s="214"/>
      <c r="H315" s="214"/>
      <c r="I315" s="217"/>
      <c r="J315" s="218">
        <f>BK315</f>
        <v>0</v>
      </c>
      <c r="K315" s="214"/>
      <c r="L315" s="219"/>
      <c r="M315" s="220"/>
      <c r="N315" s="221"/>
      <c r="O315" s="221"/>
      <c r="P315" s="222">
        <f>P316</f>
        <v>0</v>
      </c>
      <c r="Q315" s="221"/>
      <c r="R315" s="222">
        <f>R316</f>
        <v>2.0257200000000002</v>
      </c>
      <c r="S315" s="221"/>
      <c r="T315" s="223">
        <f>T316</f>
        <v>0</v>
      </c>
      <c r="U315" s="12"/>
      <c r="V315" s="12"/>
      <c r="W315" s="12"/>
      <c r="X315" s="12"/>
      <c r="Y315" s="12"/>
      <c r="Z315" s="12"/>
      <c r="AA315" s="12"/>
      <c r="AB315" s="12"/>
      <c r="AC315" s="12"/>
      <c r="AD315" s="12"/>
      <c r="AE315" s="12"/>
      <c r="AR315" s="224" t="s">
        <v>157</v>
      </c>
      <c r="AT315" s="225" t="s">
        <v>79</v>
      </c>
      <c r="AU315" s="225" t="s">
        <v>80</v>
      </c>
      <c r="AY315" s="224" t="s">
        <v>221</v>
      </c>
      <c r="BK315" s="226">
        <f>BK316</f>
        <v>0</v>
      </c>
    </row>
    <row r="316" s="12" customFormat="1" ht="22.8" customHeight="1">
      <c r="A316" s="12"/>
      <c r="B316" s="213"/>
      <c r="C316" s="214"/>
      <c r="D316" s="215" t="s">
        <v>79</v>
      </c>
      <c r="E316" s="227" t="s">
        <v>1465</v>
      </c>
      <c r="F316" s="227" t="s">
        <v>1466</v>
      </c>
      <c r="G316" s="214"/>
      <c r="H316" s="214"/>
      <c r="I316" s="217"/>
      <c r="J316" s="228">
        <f>BK316</f>
        <v>0</v>
      </c>
      <c r="K316" s="214"/>
      <c r="L316" s="219"/>
      <c r="M316" s="220"/>
      <c r="N316" s="221"/>
      <c r="O316" s="221"/>
      <c r="P316" s="222">
        <f>SUM(P317:P320)</f>
        <v>0</v>
      </c>
      <c r="Q316" s="221"/>
      <c r="R316" s="222">
        <f>SUM(R317:R320)</f>
        <v>2.0257200000000002</v>
      </c>
      <c r="S316" s="221"/>
      <c r="T316" s="223">
        <f>SUM(T317:T320)</f>
        <v>0</v>
      </c>
      <c r="U316" s="12"/>
      <c r="V316" s="12"/>
      <c r="W316" s="12"/>
      <c r="X316" s="12"/>
      <c r="Y316" s="12"/>
      <c r="Z316" s="12"/>
      <c r="AA316" s="12"/>
      <c r="AB316" s="12"/>
      <c r="AC316" s="12"/>
      <c r="AD316" s="12"/>
      <c r="AE316" s="12"/>
      <c r="AR316" s="224" t="s">
        <v>157</v>
      </c>
      <c r="AT316" s="225" t="s">
        <v>79</v>
      </c>
      <c r="AU316" s="225" t="s">
        <v>88</v>
      </c>
      <c r="AY316" s="224" t="s">
        <v>221</v>
      </c>
      <c r="BK316" s="226">
        <f>SUM(BK317:BK320)</f>
        <v>0</v>
      </c>
    </row>
    <row r="317" s="2" customFormat="1" ht="24.15" customHeight="1">
      <c r="A317" s="40"/>
      <c r="B317" s="41"/>
      <c r="C317" s="229" t="s">
        <v>1467</v>
      </c>
      <c r="D317" s="229" t="s">
        <v>225</v>
      </c>
      <c r="E317" s="230" t="s">
        <v>1468</v>
      </c>
      <c r="F317" s="231" t="s">
        <v>1469</v>
      </c>
      <c r="G317" s="232" t="s">
        <v>699</v>
      </c>
      <c r="H317" s="233">
        <v>18</v>
      </c>
      <c r="I317" s="234"/>
      <c r="J317" s="235">
        <f>ROUND(I317*H317,2)</f>
        <v>0</v>
      </c>
      <c r="K317" s="231" t="s">
        <v>229</v>
      </c>
      <c r="L317" s="46"/>
      <c r="M317" s="236" t="s">
        <v>1</v>
      </c>
      <c r="N317" s="237" t="s">
        <v>45</v>
      </c>
      <c r="O317" s="93"/>
      <c r="P317" s="238">
        <f>O317*H317</f>
        <v>0</v>
      </c>
      <c r="Q317" s="238">
        <v>0.00054000000000000001</v>
      </c>
      <c r="R317" s="238">
        <f>Q317*H317</f>
        <v>0.0097199999999999995</v>
      </c>
      <c r="S317" s="238">
        <v>0</v>
      </c>
      <c r="T317" s="239">
        <f>S317*H317</f>
        <v>0</v>
      </c>
      <c r="U317" s="40"/>
      <c r="V317" s="40"/>
      <c r="W317" s="40"/>
      <c r="X317" s="40"/>
      <c r="Y317" s="40"/>
      <c r="Z317" s="40"/>
      <c r="AA317" s="40"/>
      <c r="AB317" s="40"/>
      <c r="AC317" s="40"/>
      <c r="AD317" s="40"/>
      <c r="AE317" s="40"/>
      <c r="AR317" s="240" t="s">
        <v>1470</v>
      </c>
      <c r="AT317" s="240" t="s">
        <v>225</v>
      </c>
      <c r="AU317" s="240" t="s">
        <v>19</v>
      </c>
      <c r="AY317" s="18" t="s">
        <v>221</v>
      </c>
      <c r="BE317" s="241">
        <f>IF(N317="základní",J317,0)</f>
        <v>0</v>
      </c>
      <c r="BF317" s="241">
        <f>IF(N317="snížená",J317,0)</f>
        <v>0</v>
      </c>
      <c r="BG317" s="241">
        <f>IF(N317="zákl. přenesená",J317,0)</f>
        <v>0</v>
      </c>
      <c r="BH317" s="241">
        <f>IF(N317="sníž. přenesená",J317,0)</f>
        <v>0</v>
      </c>
      <c r="BI317" s="241">
        <f>IF(N317="nulová",J317,0)</f>
        <v>0</v>
      </c>
      <c r="BJ317" s="18" t="s">
        <v>88</v>
      </c>
      <c r="BK317" s="241">
        <f>ROUND(I317*H317,2)</f>
        <v>0</v>
      </c>
      <c r="BL317" s="18" t="s">
        <v>1470</v>
      </c>
      <c r="BM317" s="240" t="s">
        <v>1471</v>
      </c>
    </row>
    <row r="318" s="2" customFormat="1">
      <c r="A318" s="40"/>
      <c r="B318" s="41"/>
      <c r="C318" s="42"/>
      <c r="D318" s="242" t="s">
        <v>232</v>
      </c>
      <c r="E318" s="42"/>
      <c r="F318" s="243" t="s">
        <v>1472</v>
      </c>
      <c r="G318" s="42"/>
      <c r="H318" s="42"/>
      <c r="I318" s="244"/>
      <c r="J318" s="42"/>
      <c r="K318" s="42"/>
      <c r="L318" s="46"/>
      <c r="M318" s="245"/>
      <c r="N318" s="246"/>
      <c r="O318" s="93"/>
      <c r="P318" s="93"/>
      <c r="Q318" s="93"/>
      <c r="R318" s="93"/>
      <c r="S318" s="93"/>
      <c r="T318" s="94"/>
      <c r="U318" s="40"/>
      <c r="V318" s="40"/>
      <c r="W318" s="40"/>
      <c r="X318" s="40"/>
      <c r="Y318" s="40"/>
      <c r="Z318" s="40"/>
      <c r="AA318" s="40"/>
      <c r="AB318" s="40"/>
      <c r="AC318" s="40"/>
      <c r="AD318" s="40"/>
      <c r="AE318" s="40"/>
      <c r="AT318" s="18" t="s">
        <v>232</v>
      </c>
      <c r="AU318" s="18" t="s">
        <v>19</v>
      </c>
    </row>
    <row r="319" s="2" customFormat="1">
      <c r="A319" s="40"/>
      <c r="B319" s="41"/>
      <c r="C319" s="42"/>
      <c r="D319" s="247" t="s">
        <v>234</v>
      </c>
      <c r="E319" s="42"/>
      <c r="F319" s="248" t="s">
        <v>1283</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234</v>
      </c>
      <c r="AU319" s="18" t="s">
        <v>19</v>
      </c>
    </row>
    <row r="320" s="2" customFormat="1" ht="49.05" customHeight="1">
      <c r="A320" s="40"/>
      <c r="B320" s="41"/>
      <c r="C320" s="284" t="s">
        <v>1473</v>
      </c>
      <c r="D320" s="284" t="s">
        <v>330</v>
      </c>
      <c r="E320" s="285" t="s">
        <v>1474</v>
      </c>
      <c r="F320" s="286" t="s">
        <v>1475</v>
      </c>
      <c r="G320" s="287" t="s">
        <v>699</v>
      </c>
      <c r="H320" s="288">
        <v>18</v>
      </c>
      <c r="I320" s="289"/>
      <c r="J320" s="290">
        <f>ROUND(I320*H320,2)</f>
        <v>0</v>
      </c>
      <c r="K320" s="286" t="s">
        <v>1</v>
      </c>
      <c r="L320" s="291"/>
      <c r="M320" s="300" t="s">
        <v>1</v>
      </c>
      <c r="N320" s="301" t="s">
        <v>45</v>
      </c>
      <c r="O320" s="296"/>
      <c r="P320" s="302">
        <f>O320*H320</f>
        <v>0</v>
      </c>
      <c r="Q320" s="302">
        <v>0.112</v>
      </c>
      <c r="R320" s="302">
        <f>Q320*H320</f>
        <v>2.016</v>
      </c>
      <c r="S320" s="302">
        <v>0</v>
      </c>
      <c r="T320" s="303">
        <f>S320*H320</f>
        <v>0</v>
      </c>
      <c r="U320" s="40"/>
      <c r="V320" s="40"/>
      <c r="W320" s="40"/>
      <c r="X320" s="40"/>
      <c r="Y320" s="40"/>
      <c r="Z320" s="40"/>
      <c r="AA320" s="40"/>
      <c r="AB320" s="40"/>
      <c r="AC320" s="40"/>
      <c r="AD320" s="40"/>
      <c r="AE320" s="40"/>
      <c r="AR320" s="240" t="s">
        <v>1476</v>
      </c>
      <c r="AT320" s="240" t="s">
        <v>330</v>
      </c>
      <c r="AU320" s="240" t="s">
        <v>19</v>
      </c>
      <c r="AY320" s="18" t="s">
        <v>221</v>
      </c>
      <c r="BE320" s="241">
        <f>IF(N320="základní",J320,0)</f>
        <v>0</v>
      </c>
      <c r="BF320" s="241">
        <f>IF(N320="snížená",J320,0)</f>
        <v>0</v>
      </c>
      <c r="BG320" s="241">
        <f>IF(N320="zákl. přenesená",J320,0)</f>
        <v>0</v>
      </c>
      <c r="BH320" s="241">
        <f>IF(N320="sníž. přenesená",J320,0)</f>
        <v>0</v>
      </c>
      <c r="BI320" s="241">
        <f>IF(N320="nulová",J320,0)</f>
        <v>0</v>
      </c>
      <c r="BJ320" s="18" t="s">
        <v>88</v>
      </c>
      <c r="BK320" s="241">
        <f>ROUND(I320*H320,2)</f>
        <v>0</v>
      </c>
      <c r="BL320" s="18" t="s">
        <v>1476</v>
      </c>
      <c r="BM320" s="240" t="s">
        <v>1477</v>
      </c>
    </row>
    <row r="321" s="2" customFormat="1" ht="6.96" customHeight="1">
      <c r="A321" s="40"/>
      <c r="B321" s="68"/>
      <c r="C321" s="69"/>
      <c r="D321" s="69"/>
      <c r="E321" s="69"/>
      <c r="F321" s="69"/>
      <c r="G321" s="69"/>
      <c r="H321" s="69"/>
      <c r="I321" s="69"/>
      <c r="J321" s="69"/>
      <c r="K321" s="69"/>
      <c r="L321" s="46"/>
      <c r="M321" s="40"/>
      <c r="O321" s="40"/>
      <c r="P321" s="40"/>
      <c r="Q321" s="40"/>
      <c r="R321" s="40"/>
      <c r="S321" s="40"/>
      <c r="T321" s="40"/>
      <c r="U321" s="40"/>
      <c r="V321" s="40"/>
      <c r="W321" s="40"/>
      <c r="X321" s="40"/>
      <c r="Y321" s="40"/>
      <c r="Z321" s="40"/>
      <c r="AA321" s="40"/>
      <c r="AB321" s="40"/>
      <c r="AC321" s="40"/>
      <c r="AD321" s="40"/>
      <c r="AE321" s="40"/>
    </row>
  </sheetData>
  <sheetProtection sheet="1" autoFilter="0" formatColumns="0" formatRows="0" objects="1" scenarios="1" spinCount="100000" saltValue="Dl4SNlDTcOrmL2OWpv6OtOjlR4kpc2aOZxKF4g34lBwnJpPFrgz1i8CdYUTkGRxjLJ5qbVVCIzTmU2RlJTBSpw==" hashValue="Up5rQ2L78/QTsrxC0080x0+y1X865/kSB+iUT8W3fGAZDAM9hU4ImoSi8c3FQbiQAPyQv/JYwTxjNTcHe6dEZw==" algorithmName="SHA-512" password="CC35"/>
  <autoFilter ref="C128:K320"/>
  <mergeCells count="12">
    <mergeCell ref="E7:H7"/>
    <mergeCell ref="E9:H9"/>
    <mergeCell ref="E11:H11"/>
    <mergeCell ref="E20:H20"/>
    <mergeCell ref="E29:H29"/>
    <mergeCell ref="E85:H85"/>
    <mergeCell ref="E87:H87"/>
    <mergeCell ref="E89:H89"/>
    <mergeCell ref="E117:H117"/>
    <mergeCell ref="E119:H119"/>
    <mergeCell ref="E121:H121"/>
    <mergeCell ref="L2:V2"/>
  </mergeCells>
  <hyperlinks>
    <hyperlink ref="F133" r:id="rId1" display="https://podminky.urs.cz/item/CS_URS_2021_01/121151125"/>
    <hyperlink ref="F137" r:id="rId2" display="https://podminky.urs.cz/item/CS_URS_2021_01/122251107"/>
    <hyperlink ref="F141" r:id="rId3" display="https://podminky.urs.cz/item/CS_URS_2021_01/131151121"/>
    <hyperlink ref="F145" r:id="rId4" display="https://podminky.urs.cz/item/CS_URS_2021_01/132254204"/>
    <hyperlink ref="F149" r:id="rId5" display="https://podminky.urs.cz/item/CS_URS_2021_01/162351104"/>
    <hyperlink ref="F153" r:id="rId6" display="https://podminky.urs.cz/item/CS_URS_2021_01/167151111"/>
    <hyperlink ref="F157" r:id="rId7" display="https://podminky.urs.cz/item/CS_URS_2021_01/171151103"/>
    <hyperlink ref="F161" r:id="rId8" display="https://podminky.urs.cz/item/CS_URS_2021_01/171201201.1"/>
    <hyperlink ref="F167" r:id="rId9" display="https://podminky.urs.cz/item/CS_URS_2021_01/162751119"/>
    <hyperlink ref="F171" r:id="rId10" display="https://podminky.urs.cz/item/CS_URS_2021_01/174101101"/>
    <hyperlink ref="F175" r:id="rId11" display="https://podminky.urs.cz/item/CS_URS_2021_01/181351113"/>
    <hyperlink ref="F179" r:id="rId12" display="https://podminky.urs.cz/item/CS_URS_2021_01/181411121"/>
    <hyperlink ref="F184" r:id="rId13" display="https://podminky.urs.cz/item/CS_URS_2021_01/182251101"/>
    <hyperlink ref="F189" r:id="rId14" display="https://podminky.urs.cz/item/CS_URS_2021_01/321311115"/>
    <hyperlink ref="F193" r:id="rId15" display="https://podminky.urs.cz/item/CS_URS_2021_01/321321116.1"/>
    <hyperlink ref="F197" r:id="rId16" display="https://podminky.urs.cz/item/CS_URS_2021_01/321351010"/>
    <hyperlink ref="F201" r:id="rId17" display="https://podminky.urs.cz/item/CS_URS_2021_01/321352010"/>
    <hyperlink ref="F205" r:id="rId18" display="https://podminky.urs.cz/item/CS_URS_2021_01/321366111"/>
    <hyperlink ref="F209" r:id="rId19" display="https://podminky.urs.cz/item/CS_URS_2021_01/321368211"/>
    <hyperlink ref="F213" r:id="rId20" display="https://podminky.urs.cz/item/CS_URS_2021_01/338171123"/>
    <hyperlink ref="F218" r:id="rId21" display="https://podminky.urs.cz/item/CS_URS_2021_01/348101210"/>
    <hyperlink ref="F230" r:id="rId22" display="https://podminky.urs.cz/item/CS_URS_2021_01/451573111"/>
    <hyperlink ref="F234" r:id="rId23" display="https://podminky.urs.cz/item/CS_URS_2021_01/452312131"/>
    <hyperlink ref="F238" r:id="rId24" display="https://podminky.urs.cz/item/CS_URS_2021_01/457971122"/>
    <hyperlink ref="F243" r:id="rId25" display="https://podminky.urs.cz/item/CS_URS_2021_01/462511270"/>
    <hyperlink ref="F250" r:id="rId26" display="https://podminky.urs.cz/item/CS_URS_2021_01/462519002"/>
    <hyperlink ref="F253" r:id="rId27" display="https://podminky.urs.cz/item/CS_URS_2021_01/465511327"/>
    <hyperlink ref="F257" r:id="rId28" display="https://podminky.urs.cz/item/CS_URS_2021_01/465513327"/>
    <hyperlink ref="F261" r:id="rId29" display="https://podminky.urs.cz/item/CS_URS_2021_01/469521231"/>
    <hyperlink ref="F265" r:id="rId30" display="https://podminky.urs.cz/item/CS_URS_2021_01/174151101"/>
    <hyperlink ref="F271" r:id="rId31" display="https://podminky.urs.cz/item/CS_URS_2021_01/871353121"/>
    <hyperlink ref="F276" r:id="rId32" display="https://podminky.urs.cz/item/CS_URS_2021_01/891355321"/>
    <hyperlink ref="F281" r:id="rId33" display="https://podminky.urs.cz/item/CS_URS_2021_01/871365811"/>
    <hyperlink ref="F286" r:id="rId34" display="https://podminky.urs.cz/item/CS_URS_2021_01/931994105"/>
    <hyperlink ref="F290" r:id="rId35" display="https://podminky.urs.cz/item/CS_URS_2021_01/931994141"/>
    <hyperlink ref="F302" r:id="rId36" display="https://podminky.urs.cz/item/CS_URS_2021_01/935112211"/>
    <hyperlink ref="F312" r:id="rId37" display="https://podminky.urs.cz/item/CS_URS_2021_01/998321011"/>
    <hyperlink ref="F314" r:id="rId38" display="https://podminky.urs.cz/item/CS_URS_2021_01/998321092"/>
    <hyperlink ref="F318" r:id="rId39" display="https://podminky.urs.cz/item/CS_URS_2021_01/230011140"/>
  </hyperlinks>
  <pageMargins left="0.39375" right="0.39375" top="0.39375" bottom="0.39375" header="0" footer="0"/>
  <pageSetup paperSize="9" orientation="portrait" blackAndWhite="1" fitToHeight="100"/>
  <headerFooter>
    <oddFooter>&amp;CStrana &amp;P z &amp;N</oddFooter>
  </headerFooter>
  <drawing r:id="rId40"/>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1245</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1478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488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489</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490</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491</v>
      </c>
      <c r="F26" s="40"/>
      <c r="G26" s="40"/>
      <c r="H26" s="40"/>
      <c r="I26" s="153" t="s">
        <v>31</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ROUND(J131,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ROUND((SUM(BE131:BE417)),  2)</f>
        <v>0</v>
      </c>
      <c r="G35" s="40"/>
      <c r="H35" s="40"/>
      <c r="I35" s="167">
        <v>0.20000000000000001</v>
      </c>
      <c r="J35" s="166">
        <f>ROUND(((SUM(BE131:BE417))*I35),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ROUND((SUM(BF131:BF417)),  2)</f>
        <v>0</v>
      </c>
      <c r="G36" s="40"/>
      <c r="H36" s="40"/>
      <c r="I36" s="167">
        <v>0.20000000000000001</v>
      </c>
      <c r="J36" s="166">
        <f>ROUND(((SUM(BF131:BF417))*I36),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ROUND((SUM(BG131:BG417)),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ROUND((SUM(BH131:BH417)),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ROUND((SUM(BI131:BI417)),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1245</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SO-02.02 - Ochranná hráz</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Bohumín-Pudlov</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 xml:space="preserve">HYCOPROJEKT, a.s. </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Ing.R.Krčmárik</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J131</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J132</f>
        <v>0</v>
      </c>
      <c r="K99" s="192"/>
      <c r="L99" s="196"/>
      <c r="S99" s="9"/>
      <c r="T99" s="9"/>
      <c r="U99" s="9"/>
      <c r="V99" s="9"/>
      <c r="W99" s="9"/>
      <c r="X99" s="9"/>
      <c r="Y99" s="9"/>
      <c r="Z99" s="9"/>
      <c r="AA99" s="9"/>
      <c r="AB99" s="9"/>
      <c r="AC99" s="9"/>
      <c r="AD99" s="9"/>
      <c r="AE99" s="9"/>
    </row>
    <row r="100" s="10" customFormat="1" ht="19.92" customHeight="1">
      <c r="A100" s="10"/>
      <c r="B100" s="197"/>
      <c r="C100" s="135"/>
      <c r="D100" s="198" t="s">
        <v>493</v>
      </c>
      <c r="E100" s="199"/>
      <c r="F100" s="199"/>
      <c r="G100" s="199"/>
      <c r="H100" s="199"/>
      <c r="I100" s="199"/>
      <c r="J100" s="200">
        <f>J133</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494</v>
      </c>
      <c r="E101" s="199"/>
      <c r="F101" s="199"/>
      <c r="G101" s="199"/>
      <c r="H101" s="199"/>
      <c r="I101" s="199"/>
      <c r="J101" s="200">
        <f>J228</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495</v>
      </c>
      <c r="E102" s="199"/>
      <c r="F102" s="199"/>
      <c r="G102" s="199"/>
      <c r="H102" s="199"/>
      <c r="I102" s="199"/>
      <c r="J102" s="200">
        <f>J231</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496</v>
      </c>
      <c r="E103" s="199"/>
      <c r="F103" s="199"/>
      <c r="G103" s="199"/>
      <c r="H103" s="199"/>
      <c r="I103" s="199"/>
      <c r="J103" s="200">
        <f>J277</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764</v>
      </c>
      <c r="E104" s="199"/>
      <c r="F104" s="199"/>
      <c r="G104" s="199"/>
      <c r="H104" s="199"/>
      <c r="I104" s="199"/>
      <c r="J104" s="200">
        <f>J314</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497</v>
      </c>
      <c r="E105" s="199"/>
      <c r="F105" s="199"/>
      <c r="G105" s="199"/>
      <c r="H105" s="199"/>
      <c r="I105" s="199"/>
      <c r="J105" s="200">
        <f>J331</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498</v>
      </c>
      <c r="E106" s="199"/>
      <c r="F106" s="199"/>
      <c r="G106" s="199"/>
      <c r="H106" s="199"/>
      <c r="I106" s="199"/>
      <c r="J106" s="200">
        <f>J368</f>
        <v>0</v>
      </c>
      <c r="K106" s="135"/>
      <c r="L106" s="201"/>
      <c r="S106" s="10"/>
      <c r="T106" s="10"/>
      <c r="U106" s="10"/>
      <c r="V106" s="10"/>
      <c r="W106" s="10"/>
      <c r="X106" s="10"/>
      <c r="Y106" s="10"/>
      <c r="Z106" s="10"/>
      <c r="AA106" s="10"/>
      <c r="AB106" s="10"/>
      <c r="AC106" s="10"/>
      <c r="AD106" s="10"/>
      <c r="AE106" s="10"/>
    </row>
    <row r="107" s="10" customFormat="1" ht="19.92" customHeight="1">
      <c r="A107" s="10"/>
      <c r="B107" s="197"/>
      <c r="C107" s="135"/>
      <c r="D107" s="198" t="s">
        <v>499</v>
      </c>
      <c r="E107" s="199"/>
      <c r="F107" s="199"/>
      <c r="G107" s="199"/>
      <c r="H107" s="199"/>
      <c r="I107" s="199"/>
      <c r="J107" s="200">
        <f>J403</f>
        <v>0</v>
      </c>
      <c r="K107" s="135"/>
      <c r="L107" s="201"/>
      <c r="S107" s="10"/>
      <c r="T107" s="10"/>
      <c r="U107" s="10"/>
      <c r="V107" s="10"/>
      <c r="W107" s="10"/>
      <c r="X107" s="10"/>
      <c r="Y107" s="10"/>
      <c r="Z107" s="10"/>
      <c r="AA107" s="10"/>
      <c r="AB107" s="10"/>
      <c r="AC107" s="10"/>
      <c r="AD107" s="10"/>
      <c r="AE107" s="10"/>
    </row>
    <row r="108" s="9" customFormat="1" ht="24.96" customHeight="1">
      <c r="A108" s="9"/>
      <c r="B108" s="191"/>
      <c r="C108" s="192"/>
      <c r="D108" s="193" t="s">
        <v>500</v>
      </c>
      <c r="E108" s="194"/>
      <c r="F108" s="194"/>
      <c r="G108" s="194"/>
      <c r="H108" s="194"/>
      <c r="I108" s="194"/>
      <c r="J108" s="195">
        <f>J409</f>
        <v>0</v>
      </c>
      <c r="K108" s="192"/>
      <c r="L108" s="196"/>
      <c r="S108" s="9"/>
      <c r="T108" s="9"/>
      <c r="U108" s="9"/>
      <c r="V108" s="9"/>
      <c r="W108" s="9"/>
      <c r="X108" s="9"/>
      <c r="Y108" s="9"/>
      <c r="Z108" s="9"/>
      <c r="AA108" s="9"/>
      <c r="AB108" s="9"/>
      <c r="AC108" s="9"/>
      <c r="AD108" s="9"/>
      <c r="AE108" s="9"/>
    </row>
    <row r="109" s="10" customFormat="1" ht="19.92" customHeight="1">
      <c r="A109" s="10"/>
      <c r="B109" s="197"/>
      <c r="C109" s="135"/>
      <c r="D109" s="198" t="s">
        <v>501</v>
      </c>
      <c r="E109" s="199"/>
      <c r="F109" s="199"/>
      <c r="G109" s="199"/>
      <c r="H109" s="199"/>
      <c r="I109" s="199"/>
      <c r="J109" s="200">
        <f>J410</f>
        <v>0</v>
      </c>
      <c r="K109" s="135"/>
      <c r="L109" s="201"/>
      <c r="S109" s="10"/>
      <c r="T109" s="10"/>
      <c r="U109" s="10"/>
      <c r="V109" s="10"/>
      <c r="W109" s="10"/>
      <c r="X109" s="10"/>
      <c r="Y109" s="10"/>
      <c r="Z109" s="10"/>
      <c r="AA109" s="10"/>
      <c r="AB109" s="10"/>
      <c r="AC109" s="10"/>
      <c r="AD109" s="10"/>
      <c r="AE109" s="10"/>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205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15</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6.25" customHeight="1">
      <c r="A119" s="40"/>
      <c r="B119" s="41"/>
      <c r="C119" s="42"/>
      <c r="D119" s="42"/>
      <c r="E119" s="186" t="str">
        <f>E7</f>
        <v>Ochranná hráz na Odře a Orlovské Stružce, Bohumín-Pudlov, stavba č. 5047_2021_soutez</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189</v>
      </c>
      <c r="D120" s="23"/>
      <c r="E120" s="23"/>
      <c r="F120" s="23"/>
      <c r="G120" s="23"/>
      <c r="H120" s="23"/>
      <c r="I120" s="23"/>
      <c r="J120" s="23"/>
      <c r="K120" s="23"/>
      <c r="L120" s="21"/>
    </row>
    <row r="121" s="2" customFormat="1" ht="16.5" customHeight="1">
      <c r="A121" s="40"/>
      <c r="B121" s="41"/>
      <c r="C121" s="42"/>
      <c r="D121" s="42"/>
      <c r="E121" s="186" t="s">
        <v>1245</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486</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SO-02.02 - Ochranná hráz</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20</v>
      </c>
      <c r="D125" s="42"/>
      <c r="E125" s="42"/>
      <c r="F125" s="28" t="str">
        <f>F14</f>
        <v>Bohumín-Pudlov</v>
      </c>
      <c r="G125" s="42"/>
      <c r="H125" s="42"/>
      <c r="I125" s="33" t="s">
        <v>22</v>
      </c>
      <c r="J125" s="81" t="str">
        <f>IF(J14="","",J14)</f>
        <v>30. 11. 2020</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28</v>
      </c>
      <c r="D127" s="42"/>
      <c r="E127" s="42"/>
      <c r="F127" s="28" t="str">
        <f>E17</f>
        <v>Povodí Odry s.p.</v>
      </c>
      <c r="G127" s="42"/>
      <c r="H127" s="42"/>
      <c r="I127" s="33" t="s">
        <v>34</v>
      </c>
      <c r="J127" s="38" t="str">
        <f>E23</f>
        <v xml:space="preserve">HYCOPROJEKT, a.s. </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32</v>
      </c>
      <c r="D128" s="42"/>
      <c r="E128" s="42"/>
      <c r="F128" s="28" t="str">
        <f>IF(E20="","",E20)</f>
        <v>Vyplň údaj</v>
      </c>
      <c r="G128" s="42"/>
      <c r="H128" s="42"/>
      <c r="I128" s="33" t="s">
        <v>37</v>
      </c>
      <c r="J128" s="38" t="str">
        <f>E26</f>
        <v>Ing.R.Krčmárik</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1" customFormat="1" ht="29.28" customHeight="1">
      <c r="A130" s="202"/>
      <c r="B130" s="203"/>
      <c r="C130" s="204" t="s">
        <v>206</v>
      </c>
      <c r="D130" s="205" t="s">
        <v>65</v>
      </c>
      <c r="E130" s="205" t="s">
        <v>61</v>
      </c>
      <c r="F130" s="205" t="s">
        <v>62</v>
      </c>
      <c r="G130" s="205" t="s">
        <v>207</v>
      </c>
      <c r="H130" s="205" t="s">
        <v>208</v>
      </c>
      <c r="I130" s="205" t="s">
        <v>209</v>
      </c>
      <c r="J130" s="205" t="s">
        <v>193</v>
      </c>
      <c r="K130" s="206" t="s">
        <v>210</v>
      </c>
      <c r="L130" s="207"/>
      <c r="M130" s="102" t="s">
        <v>1</v>
      </c>
      <c r="N130" s="103" t="s">
        <v>44</v>
      </c>
      <c r="O130" s="103" t="s">
        <v>211</v>
      </c>
      <c r="P130" s="103" t="s">
        <v>212</v>
      </c>
      <c r="Q130" s="103" t="s">
        <v>213</v>
      </c>
      <c r="R130" s="103" t="s">
        <v>214</v>
      </c>
      <c r="S130" s="103" t="s">
        <v>215</v>
      </c>
      <c r="T130" s="104" t="s">
        <v>216</v>
      </c>
      <c r="U130" s="202"/>
      <c r="V130" s="202"/>
      <c r="W130" s="202"/>
      <c r="X130" s="202"/>
      <c r="Y130" s="202"/>
      <c r="Z130" s="202"/>
      <c r="AA130" s="202"/>
      <c r="AB130" s="202"/>
      <c r="AC130" s="202"/>
      <c r="AD130" s="202"/>
      <c r="AE130" s="202"/>
    </row>
    <row r="131" s="2" customFormat="1" ht="22.8" customHeight="1">
      <c r="A131" s="40"/>
      <c r="B131" s="41"/>
      <c r="C131" s="109" t="s">
        <v>217</v>
      </c>
      <c r="D131" s="42"/>
      <c r="E131" s="42"/>
      <c r="F131" s="42"/>
      <c r="G131" s="42"/>
      <c r="H131" s="42"/>
      <c r="I131" s="42"/>
      <c r="J131" s="208">
        <f>BK131</f>
        <v>0</v>
      </c>
      <c r="K131" s="42"/>
      <c r="L131" s="46"/>
      <c r="M131" s="105"/>
      <c r="N131" s="209"/>
      <c r="O131" s="106"/>
      <c r="P131" s="210">
        <f>P132+P409</f>
        <v>0</v>
      </c>
      <c r="Q131" s="106"/>
      <c r="R131" s="210">
        <f>R132+R409</f>
        <v>13926.962194179998</v>
      </c>
      <c r="S131" s="106"/>
      <c r="T131" s="211">
        <f>T132+T409</f>
        <v>6.1000000000000005</v>
      </c>
      <c r="U131" s="40"/>
      <c r="V131" s="40"/>
      <c r="W131" s="40"/>
      <c r="X131" s="40"/>
      <c r="Y131" s="40"/>
      <c r="Z131" s="40"/>
      <c r="AA131" s="40"/>
      <c r="AB131" s="40"/>
      <c r="AC131" s="40"/>
      <c r="AD131" s="40"/>
      <c r="AE131" s="40"/>
      <c r="AT131" s="18" t="s">
        <v>79</v>
      </c>
      <c r="AU131" s="18" t="s">
        <v>195</v>
      </c>
      <c r="BK131" s="212">
        <f>BK132+BK409</f>
        <v>0</v>
      </c>
    </row>
    <row r="132" s="12" customFormat="1" ht="25.92" customHeight="1">
      <c r="A132" s="12"/>
      <c r="B132" s="213"/>
      <c r="C132" s="214"/>
      <c r="D132" s="215" t="s">
        <v>79</v>
      </c>
      <c r="E132" s="216" t="s">
        <v>502</v>
      </c>
      <c r="F132" s="216" t="s">
        <v>503</v>
      </c>
      <c r="G132" s="214"/>
      <c r="H132" s="214"/>
      <c r="I132" s="217"/>
      <c r="J132" s="218">
        <f>BK132</f>
        <v>0</v>
      </c>
      <c r="K132" s="214"/>
      <c r="L132" s="219"/>
      <c r="M132" s="220"/>
      <c r="N132" s="221"/>
      <c r="O132" s="221"/>
      <c r="P132" s="222">
        <f>P133+P228+P231+P277+P314+P331+P368+P403</f>
        <v>0</v>
      </c>
      <c r="Q132" s="221"/>
      <c r="R132" s="222">
        <f>R133+R228+R231+R277+R314+R331+R368+R403</f>
        <v>13926.860144179998</v>
      </c>
      <c r="S132" s="221"/>
      <c r="T132" s="223">
        <f>T133+T228+T231+T277+T314+T331+T368+T403</f>
        <v>6.1000000000000005</v>
      </c>
      <c r="U132" s="12"/>
      <c r="V132" s="12"/>
      <c r="W132" s="12"/>
      <c r="X132" s="12"/>
      <c r="Y132" s="12"/>
      <c r="Z132" s="12"/>
      <c r="AA132" s="12"/>
      <c r="AB132" s="12"/>
      <c r="AC132" s="12"/>
      <c r="AD132" s="12"/>
      <c r="AE132" s="12"/>
      <c r="AR132" s="224" t="s">
        <v>88</v>
      </c>
      <c r="AT132" s="225" t="s">
        <v>79</v>
      </c>
      <c r="AU132" s="225" t="s">
        <v>80</v>
      </c>
      <c r="AY132" s="224" t="s">
        <v>221</v>
      </c>
      <c r="BK132" s="226">
        <f>BK133+BK228+BK231+BK277+BK314+BK331+BK368+BK403</f>
        <v>0</v>
      </c>
    </row>
    <row r="133" s="12" customFormat="1" ht="22.8" customHeight="1">
      <c r="A133" s="12"/>
      <c r="B133" s="213"/>
      <c r="C133" s="214"/>
      <c r="D133" s="215" t="s">
        <v>79</v>
      </c>
      <c r="E133" s="227" t="s">
        <v>88</v>
      </c>
      <c r="F133" s="227" t="s">
        <v>504</v>
      </c>
      <c r="G133" s="214"/>
      <c r="H133" s="214"/>
      <c r="I133" s="217"/>
      <c r="J133" s="228">
        <f>BK133</f>
        <v>0</v>
      </c>
      <c r="K133" s="214"/>
      <c r="L133" s="219"/>
      <c r="M133" s="220"/>
      <c r="N133" s="221"/>
      <c r="O133" s="221"/>
      <c r="P133" s="222">
        <f>SUM(P134:P227)</f>
        <v>0</v>
      </c>
      <c r="Q133" s="221"/>
      <c r="R133" s="222">
        <f>SUM(R134:R227)</f>
        <v>4.3051399999999997</v>
      </c>
      <c r="S133" s="221"/>
      <c r="T133" s="223">
        <f>SUM(T134:T227)</f>
        <v>0</v>
      </c>
      <c r="U133" s="12"/>
      <c r="V133" s="12"/>
      <c r="W133" s="12"/>
      <c r="X133" s="12"/>
      <c r="Y133" s="12"/>
      <c r="Z133" s="12"/>
      <c r="AA133" s="12"/>
      <c r="AB133" s="12"/>
      <c r="AC133" s="12"/>
      <c r="AD133" s="12"/>
      <c r="AE133" s="12"/>
      <c r="AR133" s="224" t="s">
        <v>88</v>
      </c>
      <c r="AT133" s="225" t="s">
        <v>79</v>
      </c>
      <c r="AU133" s="225" t="s">
        <v>88</v>
      </c>
      <c r="AY133" s="224" t="s">
        <v>221</v>
      </c>
      <c r="BK133" s="226">
        <f>SUM(BK134:BK227)</f>
        <v>0</v>
      </c>
    </row>
    <row r="134" s="2" customFormat="1" ht="49.05" customHeight="1">
      <c r="A134" s="40"/>
      <c r="B134" s="41"/>
      <c r="C134" s="229" t="s">
        <v>88</v>
      </c>
      <c r="D134" s="229" t="s">
        <v>225</v>
      </c>
      <c r="E134" s="230" t="s">
        <v>505</v>
      </c>
      <c r="F134" s="231" t="s">
        <v>506</v>
      </c>
      <c r="G134" s="232" t="s">
        <v>507</v>
      </c>
      <c r="H134" s="233">
        <v>31940</v>
      </c>
      <c r="I134" s="234"/>
      <c r="J134" s="235">
        <f>ROUND(I134*H134,2)</f>
        <v>0</v>
      </c>
      <c r="K134" s="231" t="s">
        <v>229</v>
      </c>
      <c r="L134" s="46"/>
      <c r="M134" s="236" t="s">
        <v>1</v>
      </c>
      <c r="N134" s="237" t="s">
        <v>45</v>
      </c>
      <c r="O134" s="93"/>
      <c r="P134" s="238">
        <f>O134*H134</f>
        <v>0</v>
      </c>
      <c r="Q134" s="238">
        <v>0</v>
      </c>
      <c r="R134" s="238">
        <f>Q134*H134</f>
        <v>0</v>
      </c>
      <c r="S134" s="238">
        <v>0</v>
      </c>
      <c r="T134" s="239">
        <f>S134*H134</f>
        <v>0</v>
      </c>
      <c r="U134" s="40"/>
      <c r="V134" s="40"/>
      <c r="W134" s="40"/>
      <c r="X134" s="40"/>
      <c r="Y134" s="40"/>
      <c r="Z134" s="40"/>
      <c r="AA134" s="40"/>
      <c r="AB134" s="40"/>
      <c r="AC134" s="40"/>
      <c r="AD134" s="40"/>
      <c r="AE134" s="40"/>
      <c r="AR134" s="240" t="s">
        <v>224</v>
      </c>
      <c r="AT134" s="240" t="s">
        <v>225</v>
      </c>
      <c r="AU134" s="240" t="s">
        <v>19</v>
      </c>
      <c r="AY134" s="18" t="s">
        <v>221</v>
      </c>
      <c r="BE134" s="241">
        <f>IF(N134="základní",J134,0)</f>
        <v>0</v>
      </c>
      <c r="BF134" s="241">
        <f>IF(N134="snížená",J134,0)</f>
        <v>0</v>
      </c>
      <c r="BG134" s="241">
        <f>IF(N134="zákl. přenesená",J134,0)</f>
        <v>0</v>
      </c>
      <c r="BH134" s="241">
        <f>IF(N134="sníž. přenesená",J134,0)</f>
        <v>0</v>
      </c>
      <c r="BI134" s="241">
        <f>IF(N134="nulová",J134,0)</f>
        <v>0</v>
      </c>
      <c r="BJ134" s="18" t="s">
        <v>88</v>
      </c>
      <c r="BK134" s="241">
        <f>ROUND(I134*H134,2)</f>
        <v>0</v>
      </c>
      <c r="BL134" s="18" t="s">
        <v>224</v>
      </c>
      <c r="BM134" s="240" t="s">
        <v>1479</v>
      </c>
    </row>
    <row r="135" s="2" customFormat="1">
      <c r="A135" s="40"/>
      <c r="B135" s="41"/>
      <c r="C135" s="42"/>
      <c r="D135" s="242" t="s">
        <v>232</v>
      </c>
      <c r="E135" s="42"/>
      <c r="F135" s="243" t="s">
        <v>509</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232</v>
      </c>
      <c r="AU135" s="18" t="s">
        <v>19</v>
      </c>
    </row>
    <row r="136" s="2" customFormat="1">
      <c r="A136" s="40"/>
      <c r="B136" s="41"/>
      <c r="C136" s="42"/>
      <c r="D136" s="247" t="s">
        <v>312</v>
      </c>
      <c r="E136" s="42"/>
      <c r="F136" s="248" t="s">
        <v>510</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312</v>
      </c>
      <c r="AU136" s="18" t="s">
        <v>19</v>
      </c>
    </row>
    <row r="137" s="2" customFormat="1">
      <c r="A137" s="40"/>
      <c r="B137" s="41"/>
      <c r="C137" s="42"/>
      <c r="D137" s="247" t="s">
        <v>234</v>
      </c>
      <c r="E137" s="42"/>
      <c r="F137" s="248" t="s">
        <v>1480</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234</v>
      </c>
      <c r="AU137" s="18" t="s">
        <v>19</v>
      </c>
    </row>
    <row r="138" s="2" customFormat="1" ht="44.25" customHeight="1">
      <c r="A138" s="40"/>
      <c r="B138" s="41"/>
      <c r="C138" s="229" t="s">
        <v>19</v>
      </c>
      <c r="D138" s="229" t="s">
        <v>225</v>
      </c>
      <c r="E138" s="230" t="s">
        <v>513</v>
      </c>
      <c r="F138" s="231" t="s">
        <v>514</v>
      </c>
      <c r="G138" s="232" t="s">
        <v>515</v>
      </c>
      <c r="H138" s="233">
        <v>15478</v>
      </c>
      <c r="I138" s="234"/>
      <c r="J138" s="235">
        <f>ROUND(I138*H138,2)</f>
        <v>0</v>
      </c>
      <c r="K138" s="231" t="s">
        <v>229</v>
      </c>
      <c r="L138" s="46"/>
      <c r="M138" s="236" t="s">
        <v>1</v>
      </c>
      <c r="N138" s="237" t="s">
        <v>45</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224</v>
      </c>
      <c r="AT138" s="240" t="s">
        <v>225</v>
      </c>
      <c r="AU138" s="240" t="s">
        <v>19</v>
      </c>
      <c r="AY138" s="18" t="s">
        <v>221</v>
      </c>
      <c r="BE138" s="241">
        <f>IF(N138="základní",J138,0)</f>
        <v>0</v>
      </c>
      <c r="BF138" s="241">
        <f>IF(N138="snížená",J138,0)</f>
        <v>0</v>
      </c>
      <c r="BG138" s="241">
        <f>IF(N138="zákl. přenesená",J138,0)</f>
        <v>0</v>
      </c>
      <c r="BH138" s="241">
        <f>IF(N138="sníž. přenesená",J138,0)</f>
        <v>0</v>
      </c>
      <c r="BI138" s="241">
        <f>IF(N138="nulová",J138,0)</f>
        <v>0</v>
      </c>
      <c r="BJ138" s="18" t="s">
        <v>88</v>
      </c>
      <c r="BK138" s="241">
        <f>ROUND(I138*H138,2)</f>
        <v>0</v>
      </c>
      <c r="BL138" s="18" t="s">
        <v>224</v>
      </c>
      <c r="BM138" s="240" t="s">
        <v>1481</v>
      </c>
    </row>
    <row r="139" s="2" customFormat="1">
      <c r="A139" s="40"/>
      <c r="B139" s="41"/>
      <c r="C139" s="42"/>
      <c r="D139" s="242" t="s">
        <v>232</v>
      </c>
      <c r="E139" s="42"/>
      <c r="F139" s="243" t="s">
        <v>517</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232</v>
      </c>
      <c r="AU139" s="18" t="s">
        <v>19</v>
      </c>
    </row>
    <row r="140" s="2" customFormat="1">
      <c r="A140" s="40"/>
      <c r="B140" s="41"/>
      <c r="C140" s="42"/>
      <c r="D140" s="247" t="s">
        <v>312</v>
      </c>
      <c r="E140" s="42"/>
      <c r="F140" s="248" t="s">
        <v>518</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312</v>
      </c>
      <c r="AU140" s="18" t="s">
        <v>19</v>
      </c>
    </row>
    <row r="141" s="2" customFormat="1">
      <c r="A141" s="40"/>
      <c r="B141" s="41"/>
      <c r="C141" s="42"/>
      <c r="D141" s="247" t="s">
        <v>234</v>
      </c>
      <c r="E141" s="42"/>
      <c r="F141" s="248" t="s">
        <v>1482</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234</v>
      </c>
      <c r="AU141" s="18" t="s">
        <v>19</v>
      </c>
    </row>
    <row r="142" s="2" customFormat="1" ht="49.05" customHeight="1">
      <c r="A142" s="40"/>
      <c r="B142" s="41"/>
      <c r="C142" s="229" t="s">
        <v>157</v>
      </c>
      <c r="D142" s="229" t="s">
        <v>225</v>
      </c>
      <c r="E142" s="230" t="s">
        <v>1483</v>
      </c>
      <c r="F142" s="231" t="s">
        <v>1484</v>
      </c>
      <c r="G142" s="232" t="s">
        <v>515</v>
      </c>
      <c r="H142" s="233">
        <v>510</v>
      </c>
      <c r="I142" s="234"/>
      <c r="J142" s="235">
        <f>ROUND(I142*H142,2)</f>
        <v>0</v>
      </c>
      <c r="K142" s="231" t="s">
        <v>229</v>
      </c>
      <c r="L142" s="46"/>
      <c r="M142" s="236" t="s">
        <v>1</v>
      </c>
      <c r="N142" s="237" t="s">
        <v>45</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224</v>
      </c>
      <c r="AT142" s="240" t="s">
        <v>225</v>
      </c>
      <c r="AU142" s="240" t="s">
        <v>19</v>
      </c>
      <c r="AY142" s="18" t="s">
        <v>221</v>
      </c>
      <c r="BE142" s="241">
        <f>IF(N142="základní",J142,0)</f>
        <v>0</v>
      </c>
      <c r="BF142" s="241">
        <f>IF(N142="snížená",J142,0)</f>
        <v>0</v>
      </c>
      <c r="BG142" s="241">
        <f>IF(N142="zákl. přenesená",J142,0)</f>
        <v>0</v>
      </c>
      <c r="BH142" s="241">
        <f>IF(N142="sníž. přenesená",J142,0)</f>
        <v>0</v>
      </c>
      <c r="BI142" s="241">
        <f>IF(N142="nulová",J142,0)</f>
        <v>0</v>
      </c>
      <c r="BJ142" s="18" t="s">
        <v>88</v>
      </c>
      <c r="BK142" s="241">
        <f>ROUND(I142*H142,2)</f>
        <v>0</v>
      </c>
      <c r="BL142" s="18" t="s">
        <v>224</v>
      </c>
      <c r="BM142" s="240" t="s">
        <v>1485</v>
      </c>
    </row>
    <row r="143" s="2" customFormat="1">
      <c r="A143" s="40"/>
      <c r="B143" s="41"/>
      <c r="C143" s="42"/>
      <c r="D143" s="242" t="s">
        <v>232</v>
      </c>
      <c r="E143" s="42"/>
      <c r="F143" s="243" t="s">
        <v>1486</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232</v>
      </c>
      <c r="AU143" s="18" t="s">
        <v>19</v>
      </c>
    </row>
    <row r="144" s="2" customFormat="1">
      <c r="A144" s="40"/>
      <c r="B144" s="41"/>
      <c r="C144" s="42"/>
      <c r="D144" s="247" t="s">
        <v>312</v>
      </c>
      <c r="E144" s="42"/>
      <c r="F144" s="248" t="s">
        <v>1487</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312</v>
      </c>
      <c r="AU144" s="18" t="s">
        <v>19</v>
      </c>
    </row>
    <row r="145" s="2" customFormat="1">
      <c r="A145" s="40"/>
      <c r="B145" s="41"/>
      <c r="C145" s="42"/>
      <c r="D145" s="247" t="s">
        <v>234</v>
      </c>
      <c r="E145" s="42"/>
      <c r="F145" s="248" t="s">
        <v>1488</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234</v>
      </c>
      <c r="AU145" s="18" t="s">
        <v>19</v>
      </c>
    </row>
    <row r="146" s="2" customFormat="1" ht="55.5" customHeight="1">
      <c r="A146" s="40"/>
      <c r="B146" s="41"/>
      <c r="C146" s="229" t="s">
        <v>224</v>
      </c>
      <c r="D146" s="229" t="s">
        <v>225</v>
      </c>
      <c r="E146" s="230" t="s">
        <v>1252</v>
      </c>
      <c r="F146" s="231" t="s">
        <v>1253</v>
      </c>
      <c r="G146" s="232" t="s">
        <v>515</v>
      </c>
      <c r="H146" s="233">
        <v>15</v>
      </c>
      <c r="I146" s="234"/>
      <c r="J146" s="235">
        <f>ROUND(I146*H146,2)</f>
        <v>0</v>
      </c>
      <c r="K146" s="231" t="s">
        <v>229</v>
      </c>
      <c r="L146" s="46"/>
      <c r="M146" s="236" t="s">
        <v>1</v>
      </c>
      <c r="N146" s="237" t="s">
        <v>45</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224</v>
      </c>
      <c r="AT146" s="240" t="s">
        <v>225</v>
      </c>
      <c r="AU146" s="240" t="s">
        <v>19</v>
      </c>
      <c r="AY146" s="18" t="s">
        <v>221</v>
      </c>
      <c r="BE146" s="241">
        <f>IF(N146="základní",J146,0)</f>
        <v>0</v>
      </c>
      <c r="BF146" s="241">
        <f>IF(N146="snížená",J146,0)</f>
        <v>0</v>
      </c>
      <c r="BG146" s="241">
        <f>IF(N146="zákl. přenesená",J146,0)</f>
        <v>0</v>
      </c>
      <c r="BH146" s="241">
        <f>IF(N146="sníž. přenesená",J146,0)</f>
        <v>0</v>
      </c>
      <c r="BI146" s="241">
        <f>IF(N146="nulová",J146,0)</f>
        <v>0</v>
      </c>
      <c r="BJ146" s="18" t="s">
        <v>88</v>
      </c>
      <c r="BK146" s="241">
        <f>ROUND(I146*H146,2)</f>
        <v>0</v>
      </c>
      <c r="BL146" s="18" t="s">
        <v>224</v>
      </c>
      <c r="BM146" s="240" t="s">
        <v>1489</v>
      </c>
    </row>
    <row r="147" s="2" customFormat="1">
      <c r="A147" s="40"/>
      <c r="B147" s="41"/>
      <c r="C147" s="42"/>
      <c r="D147" s="242" t="s">
        <v>232</v>
      </c>
      <c r="E147" s="42"/>
      <c r="F147" s="243" t="s">
        <v>1255</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232</v>
      </c>
      <c r="AU147" s="18" t="s">
        <v>19</v>
      </c>
    </row>
    <row r="148" s="2" customFormat="1">
      <c r="A148" s="40"/>
      <c r="B148" s="41"/>
      <c r="C148" s="42"/>
      <c r="D148" s="247" t="s">
        <v>312</v>
      </c>
      <c r="E148" s="42"/>
      <c r="F148" s="248" t="s">
        <v>1256</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312</v>
      </c>
      <c r="AU148" s="18" t="s">
        <v>19</v>
      </c>
    </row>
    <row r="149" s="2" customFormat="1">
      <c r="A149" s="40"/>
      <c r="B149" s="41"/>
      <c r="C149" s="42"/>
      <c r="D149" s="247" t="s">
        <v>234</v>
      </c>
      <c r="E149" s="42"/>
      <c r="F149" s="248" t="s">
        <v>1490</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234</v>
      </c>
      <c r="AU149" s="18" t="s">
        <v>19</v>
      </c>
    </row>
    <row r="150" s="2" customFormat="1" ht="24.15" customHeight="1">
      <c r="A150" s="40"/>
      <c r="B150" s="41"/>
      <c r="C150" s="229" t="s">
        <v>220</v>
      </c>
      <c r="D150" s="229" t="s">
        <v>225</v>
      </c>
      <c r="E150" s="230" t="s">
        <v>1491</v>
      </c>
      <c r="F150" s="231" t="s">
        <v>1492</v>
      </c>
      <c r="G150" s="232" t="s">
        <v>507</v>
      </c>
      <c r="H150" s="233">
        <v>10</v>
      </c>
      <c r="I150" s="234"/>
      <c r="J150" s="235">
        <f>ROUND(I150*H150,2)</f>
        <v>0</v>
      </c>
      <c r="K150" s="231" t="s">
        <v>229</v>
      </c>
      <c r="L150" s="46"/>
      <c r="M150" s="236" t="s">
        <v>1</v>
      </c>
      <c r="N150" s="237" t="s">
        <v>45</v>
      </c>
      <c r="O150" s="93"/>
      <c r="P150" s="238">
        <f>O150*H150</f>
        <v>0</v>
      </c>
      <c r="Q150" s="238">
        <v>0.00149</v>
      </c>
      <c r="R150" s="238">
        <f>Q150*H150</f>
        <v>0.0149</v>
      </c>
      <c r="S150" s="238">
        <v>0</v>
      </c>
      <c r="T150" s="239">
        <f>S150*H150</f>
        <v>0</v>
      </c>
      <c r="U150" s="40"/>
      <c r="V150" s="40"/>
      <c r="W150" s="40"/>
      <c r="X150" s="40"/>
      <c r="Y150" s="40"/>
      <c r="Z150" s="40"/>
      <c r="AA150" s="40"/>
      <c r="AB150" s="40"/>
      <c r="AC150" s="40"/>
      <c r="AD150" s="40"/>
      <c r="AE150" s="40"/>
      <c r="AR150" s="240" t="s">
        <v>224</v>
      </c>
      <c r="AT150" s="240" t="s">
        <v>225</v>
      </c>
      <c r="AU150" s="240" t="s">
        <v>19</v>
      </c>
      <c r="AY150" s="18" t="s">
        <v>221</v>
      </c>
      <c r="BE150" s="241">
        <f>IF(N150="základní",J150,0)</f>
        <v>0</v>
      </c>
      <c r="BF150" s="241">
        <f>IF(N150="snížená",J150,0)</f>
        <v>0</v>
      </c>
      <c r="BG150" s="241">
        <f>IF(N150="zákl. přenesená",J150,0)</f>
        <v>0</v>
      </c>
      <c r="BH150" s="241">
        <f>IF(N150="sníž. přenesená",J150,0)</f>
        <v>0</v>
      </c>
      <c r="BI150" s="241">
        <f>IF(N150="nulová",J150,0)</f>
        <v>0</v>
      </c>
      <c r="BJ150" s="18" t="s">
        <v>88</v>
      </c>
      <c r="BK150" s="241">
        <f>ROUND(I150*H150,2)</f>
        <v>0</v>
      </c>
      <c r="BL150" s="18" t="s">
        <v>224</v>
      </c>
      <c r="BM150" s="240" t="s">
        <v>1493</v>
      </c>
    </row>
    <row r="151" s="2" customFormat="1">
      <c r="A151" s="40"/>
      <c r="B151" s="41"/>
      <c r="C151" s="42"/>
      <c r="D151" s="242" t="s">
        <v>232</v>
      </c>
      <c r="E151" s="42"/>
      <c r="F151" s="243" t="s">
        <v>1494</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232</v>
      </c>
      <c r="AU151" s="18" t="s">
        <v>19</v>
      </c>
    </row>
    <row r="152" s="2" customFormat="1">
      <c r="A152" s="40"/>
      <c r="B152" s="41"/>
      <c r="C152" s="42"/>
      <c r="D152" s="247" t="s">
        <v>312</v>
      </c>
      <c r="E152" s="42"/>
      <c r="F152" s="248" t="s">
        <v>1495</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312</v>
      </c>
      <c r="AU152" s="18" t="s">
        <v>19</v>
      </c>
    </row>
    <row r="153" s="2" customFormat="1">
      <c r="A153" s="40"/>
      <c r="B153" s="41"/>
      <c r="C153" s="42"/>
      <c r="D153" s="247" t="s">
        <v>234</v>
      </c>
      <c r="E153" s="42"/>
      <c r="F153" s="248" t="s">
        <v>1496</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234</v>
      </c>
      <c r="AU153" s="18" t="s">
        <v>19</v>
      </c>
    </row>
    <row r="154" s="2" customFormat="1" ht="37.8" customHeight="1">
      <c r="A154" s="40"/>
      <c r="B154" s="41"/>
      <c r="C154" s="229" t="s">
        <v>257</v>
      </c>
      <c r="D154" s="229" t="s">
        <v>225</v>
      </c>
      <c r="E154" s="230" t="s">
        <v>1497</v>
      </c>
      <c r="F154" s="231" t="s">
        <v>1498</v>
      </c>
      <c r="G154" s="232" t="s">
        <v>507</v>
      </c>
      <c r="H154" s="233">
        <v>10</v>
      </c>
      <c r="I154" s="234"/>
      <c r="J154" s="235">
        <f>ROUND(I154*H154,2)</f>
        <v>0</v>
      </c>
      <c r="K154" s="231" t="s">
        <v>229</v>
      </c>
      <c r="L154" s="46"/>
      <c r="M154" s="236" t="s">
        <v>1</v>
      </c>
      <c r="N154" s="237" t="s">
        <v>45</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224</v>
      </c>
      <c r="AT154" s="240" t="s">
        <v>225</v>
      </c>
      <c r="AU154" s="240" t="s">
        <v>19</v>
      </c>
      <c r="AY154" s="18" t="s">
        <v>221</v>
      </c>
      <c r="BE154" s="241">
        <f>IF(N154="základní",J154,0)</f>
        <v>0</v>
      </c>
      <c r="BF154" s="241">
        <f>IF(N154="snížená",J154,0)</f>
        <v>0</v>
      </c>
      <c r="BG154" s="241">
        <f>IF(N154="zákl. přenesená",J154,0)</f>
        <v>0</v>
      </c>
      <c r="BH154" s="241">
        <f>IF(N154="sníž. přenesená",J154,0)</f>
        <v>0</v>
      </c>
      <c r="BI154" s="241">
        <f>IF(N154="nulová",J154,0)</f>
        <v>0</v>
      </c>
      <c r="BJ154" s="18" t="s">
        <v>88</v>
      </c>
      <c r="BK154" s="241">
        <f>ROUND(I154*H154,2)</f>
        <v>0</v>
      </c>
      <c r="BL154" s="18" t="s">
        <v>224</v>
      </c>
      <c r="BM154" s="240" t="s">
        <v>1499</v>
      </c>
    </row>
    <row r="155" s="2" customFormat="1">
      <c r="A155" s="40"/>
      <c r="B155" s="41"/>
      <c r="C155" s="42"/>
      <c r="D155" s="242" t="s">
        <v>232</v>
      </c>
      <c r="E155" s="42"/>
      <c r="F155" s="243" t="s">
        <v>1500</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232</v>
      </c>
      <c r="AU155" s="18" t="s">
        <v>19</v>
      </c>
    </row>
    <row r="156" s="2" customFormat="1">
      <c r="A156" s="40"/>
      <c r="B156" s="41"/>
      <c r="C156" s="42"/>
      <c r="D156" s="247" t="s">
        <v>234</v>
      </c>
      <c r="E156" s="42"/>
      <c r="F156" s="248" t="s">
        <v>1496</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234</v>
      </c>
      <c r="AU156" s="18" t="s">
        <v>19</v>
      </c>
    </row>
    <row r="157" s="2" customFormat="1" ht="37.8" customHeight="1">
      <c r="A157" s="40"/>
      <c r="B157" s="41"/>
      <c r="C157" s="229" t="s">
        <v>262</v>
      </c>
      <c r="D157" s="229" t="s">
        <v>225</v>
      </c>
      <c r="E157" s="230" t="s">
        <v>1501</v>
      </c>
      <c r="F157" s="231" t="s">
        <v>1502</v>
      </c>
      <c r="G157" s="232" t="s">
        <v>507</v>
      </c>
      <c r="H157" s="233">
        <v>8562</v>
      </c>
      <c r="I157" s="234"/>
      <c r="J157" s="235">
        <f>ROUND(I157*H157,2)</f>
        <v>0</v>
      </c>
      <c r="K157" s="231" t="s">
        <v>229</v>
      </c>
      <c r="L157" s="46"/>
      <c r="M157" s="236" t="s">
        <v>1</v>
      </c>
      <c r="N157" s="237" t="s">
        <v>45</v>
      </c>
      <c r="O157" s="93"/>
      <c r="P157" s="238">
        <f>O157*H157</f>
        <v>0</v>
      </c>
      <c r="Q157" s="238">
        <v>0.00013999999999999999</v>
      </c>
      <c r="R157" s="238">
        <f>Q157*H157</f>
        <v>1.19868</v>
      </c>
      <c r="S157" s="238">
        <v>0</v>
      </c>
      <c r="T157" s="239">
        <f>S157*H157</f>
        <v>0</v>
      </c>
      <c r="U157" s="40"/>
      <c r="V157" s="40"/>
      <c r="W157" s="40"/>
      <c r="X157" s="40"/>
      <c r="Y157" s="40"/>
      <c r="Z157" s="40"/>
      <c r="AA157" s="40"/>
      <c r="AB157" s="40"/>
      <c r="AC157" s="40"/>
      <c r="AD157" s="40"/>
      <c r="AE157" s="40"/>
      <c r="AR157" s="240" t="s">
        <v>224</v>
      </c>
      <c r="AT157" s="240" t="s">
        <v>225</v>
      </c>
      <c r="AU157" s="240" t="s">
        <v>19</v>
      </c>
      <c r="AY157" s="18" t="s">
        <v>221</v>
      </c>
      <c r="BE157" s="241">
        <f>IF(N157="základní",J157,0)</f>
        <v>0</v>
      </c>
      <c r="BF157" s="241">
        <f>IF(N157="snížená",J157,0)</f>
        <v>0</v>
      </c>
      <c r="BG157" s="241">
        <f>IF(N157="zákl. přenesená",J157,0)</f>
        <v>0</v>
      </c>
      <c r="BH157" s="241">
        <f>IF(N157="sníž. přenesená",J157,0)</f>
        <v>0</v>
      </c>
      <c r="BI157" s="241">
        <f>IF(N157="nulová",J157,0)</f>
        <v>0</v>
      </c>
      <c r="BJ157" s="18" t="s">
        <v>88</v>
      </c>
      <c r="BK157" s="241">
        <f>ROUND(I157*H157,2)</f>
        <v>0</v>
      </c>
      <c r="BL157" s="18" t="s">
        <v>224</v>
      </c>
      <c r="BM157" s="240" t="s">
        <v>1503</v>
      </c>
    </row>
    <row r="158" s="2" customFormat="1">
      <c r="A158" s="40"/>
      <c r="B158" s="41"/>
      <c r="C158" s="42"/>
      <c r="D158" s="242" t="s">
        <v>232</v>
      </c>
      <c r="E158" s="42"/>
      <c r="F158" s="243" t="s">
        <v>1504</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232</v>
      </c>
      <c r="AU158" s="18" t="s">
        <v>19</v>
      </c>
    </row>
    <row r="159" s="2" customFormat="1">
      <c r="A159" s="40"/>
      <c r="B159" s="41"/>
      <c r="C159" s="42"/>
      <c r="D159" s="247" t="s">
        <v>312</v>
      </c>
      <c r="E159" s="42"/>
      <c r="F159" s="248" t="s">
        <v>1505</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312</v>
      </c>
      <c r="AU159" s="18" t="s">
        <v>19</v>
      </c>
    </row>
    <row r="160" s="2" customFormat="1">
      <c r="A160" s="40"/>
      <c r="B160" s="41"/>
      <c r="C160" s="42"/>
      <c r="D160" s="247" t="s">
        <v>234</v>
      </c>
      <c r="E160" s="42"/>
      <c r="F160" s="248" t="s">
        <v>1480</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234</v>
      </c>
      <c r="AU160" s="18" t="s">
        <v>19</v>
      </c>
    </row>
    <row r="161" s="2" customFormat="1" ht="24.15" customHeight="1">
      <c r="A161" s="40"/>
      <c r="B161" s="41"/>
      <c r="C161" s="284" t="s">
        <v>267</v>
      </c>
      <c r="D161" s="284" t="s">
        <v>330</v>
      </c>
      <c r="E161" s="285" t="s">
        <v>1506</v>
      </c>
      <c r="F161" s="286" t="s">
        <v>1507</v>
      </c>
      <c r="G161" s="287" t="s">
        <v>507</v>
      </c>
      <c r="H161" s="288">
        <v>8562</v>
      </c>
      <c r="I161" s="289"/>
      <c r="J161" s="290">
        <f>ROUND(I161*H161,2)</f>
        <v>0</v>
      </c>
      <c r="K161" s="286" t="s">
        <v>229</v>
      </c>
      <c r="L161" s="291"/>
      <c r="M161" s="292" t="s">
        <v>1</v>
      </c>
      <c r="N161" s="293" t="s">
        <v>45</v>
      </c>
      <c r="O161" s="93"/>
      <c r="P161" s="238">
        <f>O161*H161</f>
        <v>0</v>
      </c>
      <c r="Q161" s="238">
        <v>0.00032000000000000003</v>
      </c>
      <c r="R161" s="238">
        <f>Q161*H161</f>
        <v>2.7398400000000001</v>
      </c>
      <c r="S161" s="238">
        <v>0</v>
      </c>
      <c r="T161" s="239">
        <f>S161*H161</f>
        <v>0</v>
      </c>
      <c r="U161" s="40"/>
      <c r="V161" s="40"/>
      <c r="W161" s="40"/>
      <c r="X161" s="40"/>
      <c r="Y161" s="40"/>
      <c r="Z161" s="40"/>
      <c r="AA161" s="40"/>
      <c r="AB161" s="40"/>
      <c r="AC161" s="40"/>
      <c r="AD161" s="40"/>
      <c r="AE161" s="40"/>
      <c r="AR161" s="240" t="s">
        <v>267</v>
      </c>
      <c r="AT161" s="240" t="s">
        <v>330</v>
      </c>
      <c r="AU161" s="240" t="s">
        <v>19</v>
      </c>
      <c r="AY161" s="18" t="s">
        <v>221</v>
      </c>
      <c r="BE161" s="241">
        <f>IF(N161="základní",J161,0)</f>
        <v>0</v>
      </c>
      <c r="BF161" s="241">
        <f>IF(N161="snížená",J161,0)</f>
        <v>0</v>
      </c>
      <c r="BG161" s="241">
        <f>IF(N161="zákl. přenesená",J161,0)</f>
        <v>0</v>
      </c>
      <c r="BH161" s="241">
        <f>IF(N161="sníž. přenesená",J161,0)</f>
        <v>0</v>
      </c>
      <c r="BI161" s="241">
        <f>IF(N161="nulová",J161,0)</f>
        <v>0</v>
      </c>
      <c r="BJ161" s="18" t="s">
        <v>88</v>
      </c>
      <c r="BK161" s="241">
        <f>ROUND(I161*H161,2)</f>
        <v>0</v>
      </c>
      <c r="BL161" s="18" t="s">
        <v>224</v>
      </c>
      <c r="BM161" s="240" t="s">
        <v>1508</v>
      </c>
    </row>
    <row r="162" s="2" customFormat="1">
      <c r="A162" s="40"/>
      <c r="B162" s="41"/>
      <c r="C162" s="42"/>
      <c r="D162" s="247" t="s">
        <v>234</v>
      </c>
      <c r="E162" s="42"/>
      <c r="F162" s="248" t="s">
        <v>1509</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234</v>
      </c>
      <c r="AU162" s="18" t="s">
        <v>19</v>
      </c>
    </row>
    <row r="163" s="2" customFormat="1" ht="55.5" customHeight="1">
      <c r="A163" s="40"/>
      <c r="B163" s="41"/>
      <c r="C163" s="229" t="s">
        <v>272</v>
      </c>
      <c r="D163" s="229" t="s">
        <v>225</v>
      </c>
      <c r="E163" s="230" t="s">
        <v>527</v>
      </c>
      <c r="F163" s="231" t="s">
        <v>528</v>
      </c>
      <c r="G163" s="232" t="s">
        <v>515</v>
      </c>
      <c r="H163" s="233">
        <v>28708</v>
      </c>
      <c r="I163" s="234"/>
      <c r="J163" s="235">
        <f>ROUND(I163*H163,2)</f>
        <v>0</v>
      </c>
      <c r="K163" s="231" t="s">
        <v>229</v>
      </c>
      <c r="L163" s="46"/>
      <c r="M163" s="236" t="s">
        <v>1</v>
      </c>
      <c r="N163" s="237" t="s">
        <v>45</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224</v>
      </c>
      <c r="AT163" s="240" t="s">
        <v>225</v>
      </c>
      <c r="AU163" s="240" t="s">
        <v>19</v>
      </c>
      <c r="AY163" s="18" t="s">
        <v>221</v>
      </c>
      <c r="BE163" s="241">
        <f>IF(N163="základní",J163,0)</f>
        <v>0</v>
      </c>
      <c r="BF163" s="241">
        <f>IF(N163="snížená",J163,0)</f>
        <v>0</v>
      </c>
      <c r="BG163" s="241">
        <f>IF(N163="zákl. přenesená",J163,0)</f>
        <v>0</v>
      </c>
      <c r="BH163" s="241">
        <f>IF(N163="sníž. přenesená",J163,0)</f>
        <v>0</v>
      </c>
      <c r="BI163" s="241">
        <f>IF(N163="nulová",J163,0)</f>
        <v>0</v>
      </c>
      <c r="BJ163" s="18" t="s">
        <v>88</v>
      </c>
      <c r="BK163" s="241">
        <f>ROUND(I163*H163,2)</f>
        <v>0</v>
      </c>
      <c r="BL163" s="18" t="s">
        <v>224</v>
      </c>
      <c r="BM163" s="240" t="s">
        <v>1510</v>
      </c>
    </row>
    <row r="164" s="2" customFormat="1">
      <c r="A164" s="40"/>
      <c r="B164" s="41"/>
      <c r="C164" s="42"/>
      <c r="D164" s="242" t="s">
        <v>232</v>
      </c>
      <c r="E164" s="42"/>
      <c r="F164" s="243" t="s">
        <v>530</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232</v>
      </c>
      <c r="AU164" s="18" t="s">
        <v>19</v>
      </c>
    </row>
    <row r="165" s="2" customFormat="1">
      <c r="A165" s="40"/>
      <c r="B165" s="41"/>
      <c r="C165" s="42"/>
      <c r="D165" s="247" t="s">
        <v>312</v>
      </c>
      <c r="E165" s="42"/>
      <c r="F165" s="248" t="s">
        <v>531</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312</v>
      </c>
      <c r="AU165" s="18" t="s">
        <v>19</v>
      </c>
    </row>
    <row r="166" s="2" customFormat="1">
      <c r="A166" s="40"/>
      <c r="B166" s="41"/>
      <c r="C166" s="42"/>
      <c r="D166" s="247" t="s">
        <v>234</v>
      </c>
      <c r="E166" s="42"/>
      <c r="F166" s="248" t="s">
        <v>1480</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234</v>
      </c>
      <c r="AU166" s="18" t="s">
        <v>19</v>
      </c>
    </row>
    <row r="167" s="2" customFormat="1" ht="21.75" customHeight="1">
      <c r="A167" s="40"/>
      <c r="B167" s="41"/>
      <c r="C167" s="284" t="s">
        <v>277</v>
      </c>
      <c r="D167" s="284" t="s">
        <v>330</v>
      </c>
      <c r="E167" s="285" t="s">
        <v>534</v>
      </c>
      <c r="F167" s="286" t="s">
        <v>535</v>
      </c>
      <c r="G167" s="287" t="s">
        <v>515</v>
      </c>
      <c r="H167" s="288">
        <v>26338</v>
      </c>
      <c r="I167" s="289"/>
      <c r="J167" s="290">
        <f>ROUND(I167*H167,2)</f>
        <v>0</v>
      </c>
      <c r="K167" s="286" t="s">
        <v>1</v>
      </c>
      <c r="L167" s="291"/>
      <c r="M167" s="292" t="s">
        <v>1</v>
      </c>
      <c r="N167" s="293" t="s">
        <v>45</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267</v>
      </c>
      <c r="AT167" s="240" t="s">
        <v>330</v>
      </c>
      <c r="AU167" s="240" t="s">
        <v>19</v>
      </c>
      <c r="AY167" s="18" t="s">
        <v>221</v>
      </c>
      <c r="BE167" s="241">
        <f>IF(N167="základní",J167,0)</f>
        <v>0</v>
      </c>
      <c r="BF167" s="241">
        <f>IF(N167="snížená",J167,0)</f>
        <v>0</v>
      </c>
      <c r="BG167" s="241">
        <f>IF(N167="zákl. přenesená",J167,0)</f>
        <v>0</v>
      </c>
      <c r="BH167" s="241">
        <f>IF(N167="sníž. přenesená",J167,0)</f>
        <v>0</v>
      </c>
      <c r="BI167" s="241">
        <f>IF(N167="nulová",J167,0)</f>
        <v>0</v>
      </c>
      <c r="BJ167" s="18" t="s">
        <v>88</v>
      </c>
      <c r="BK167" s="241">
        <f>ROUND(I167*H167,2)</f>
        <v>0</v>
      </c>
      <c r="BL167" s="18" t="s">
        <v>224</v>
      </c>
      <c r="BM167" s="240" t="s">
        <v>1511</v>
      </c>
    </row>
    <row r="168" s="2" customFormat="1">
      <c r="A168" s="40"/>
      <c r="B168" s="41"/>
      <c r="C168" s="42"/>
      <c r="D168" s="247" t="s">
        <v>234</v>
      </c>
      <c r="E168" s="42"/>
      <c r="F168" s="248" t="s">
        <v>1512</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234</v>
      </c>
      <c r="AU168" s="18" t="s">
        <v>19</v>
      </c>
    </row>
    <row r="169" s="13" customFormat="1">
      <c r="A169" s="13"/>
      <c r="B169" s="249"/>
      <c r="C169" s="250"/>
      <c r="D169" s="247" t="s">
        <v>236</v>
      </c>
      <c r="E169" s="251" t="s">
        <v>1</v>
      </c>
      <c r="F169" s="252" t="s">
        <v>1513</v>
      </c>
      <c r="G169" s="250"/>
      <c r="H169" s="253">
        <v>26338</v>
      </c>
      <c r="I169" s="254"/>
      <c r="J169" s="250"/>
      <c r="K169" s="250"/>
      <c r="L169" s="255"/>
      <c r="M169" s="256"/>
      <c r="N169" s="257"/>
      <c r="O169" s="257"/>
      <c r="P169" s="257"/>
      <c r="Q169" s="257"/>
      <c r="R169" s="257"/>
      <c r="S169" s="257"/>
      <c r="T169" s="258"/>
      <c r="U169" s="13"/>
      <c r="V169" s="13"/>
      <c r="W169" s="13"/>
      <c r="X169" s="13"/>
      <c r="Y169" s="13"/>
      <c r="Z169" s="13"/>
      <c r="AA169" s="13"/>
      <c r="AB169" s="13"/>
      <c r="AC169" s="13"/>
      <c r="AD169" s="13"/>
      <c r="AE169" s="13"/>
      <c r="AT169" s="259" t="s">
        <v>236</v>
      </c>
      <c r="AU169" s="259" t="s">
        <v>19</v>
      </c>
      <c r="AV169" s="13" t="s">
        <v>19</v>
      </c>
      <c r="AW169" s="13" t="s">
        <v>36</v>
      </c>
      <c r="AX169" s="13" t="s">
        <v>88</v>
      </c>
      <c r="AY169" s="259" t="s">
        <v>221</v>
      </c>
    </row>
    <row r="170" s="2" customFormat="1" ht="55.5" customHeight="1">
      <c r="A170" s="40"/>
      <c r="B170" s="41"/>
      <c r="C170" s="229" t="s">
        <v>283</v>
      </c>
      <c r="D170" s="229" t="s">
        <v>225</v>
      </c>
      <c r="E170" s="230" t="s">
        <v>552</v>
      </c>
      <c r="F170" s="231" t="s">
        <v>553</v>
      </c>
      <c r="G170" s="232" t="s">
        <v>515</v>
      </c>
      <c r="H170" s="233">
        <v>51176</v>
      </c>
      <c r="I170" s="234"/>
      <c r="J170" s="235">
        <f>ROUND(I170*H170,2)</f>
        <v>0</v>
      </c>
      <c r="K170" s="231" t="s">
        <v>229</v>
      </c>
      <c r="L170" s="46"/>
      <c r="M170" s="236" t="s">
        <v>1</v>
      </c>
      <c r="N170" s="237" t="s">
        <v>45</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224</v>
      </c>
      <c r="AT170" s="240" t="s">
        <v>225</v>
      </c>
      <c r="AU170" s="240" t="s">
        <v>19</v>
      </c>
      <c r="AY170" s="18" t="s">
        <v>221</v>
      </c>
      <c r="BE170" s="241">
        <f>IF(N170="základní",J170,0)</f>
        <v>0</v>
      </c>
      <c r="BF170" s="241">
        <f>IF(N170="snížená",J170,0)</f>
        <v>0</v>
      </c>
      <c r="BG170" s="241">
        <f>IF(N170="zákl. přenesená",J170,0)</f>
        <v>0</v>
      </c>
      <c r="BH170" s="241">
        <f>IF(N170="sníž. přenesená",J170,0)</f>
        <v>0</v>
      </c>
      <c r="BI170" s="241">
        <f>IF(N170="nulová",J170,0)</f>
        <v>0</v>
      </c>
      <c r="BJ170" s="18" t="s">
        <v>88</v>
      </c>
      <c r="BK170" s="241">
        <f>ROUND(I170*H170,2)</f>
        <v>0</v>
      </c>
      <c r="BL170" s="18" t="s">
        <v>224</v>
      </c>
      <c r="BM170" s="240" t="s">
        <v>1514</v>
      </c>
    </row>
    <row r="171" s="2" customFormat="1">
      <c r="A171" s="40"/>
      <c r="B171" s="41"/>
      <c r="C171" s="42"/>
      <c r="D171" s="242" t="s">
        <v>232</v>
      </c>
      <c r="E171" s="42"/>
      <c r="F171" s="243" t="s">
        <v>555</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232</v>
      </c>
      <c r="AU171" s="18" t="s">
        <v>19</v>
      </c>
    </row>
    <row r="172" s="2" customFormat="1">
      <c r="A172" s="40"/>
      <c r="B172" s="41"/>
      <c r="C172" s="42"/>
      <c r="D172" s="247" t="s">
        <v>312</v>
      </c>
      <c r="E172" s="42"/>
      <c r="F172" s="248" t="s">
        <v>556</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312</v>
      </c>
      <c r="AU172" s="18" t="s">
        <v>19</v>
      </c>
    </row>
    <row r="173" s="13" customFormat="1">
      <c r="A173" s="13"/>
      <c r="B173" s="249"/>
      <c r="C173" s="250"/>
      <c r="D173" s="247" t="s">
        <v>236</v>
      </c>
      <c r="E173" s="251" t="s">
        <v>1</v>
      </c>
      <c r="F173" s="252" t="s">
        <v>1515</v>
      </c>
      <c r="G173" s="250"/>
      <c r="H173" s="253">
        <v>51176</v>
      </c>
      <c r="I173" s="254"/>
      <c r="J173" s="250"/>
      <c r="K173" s="250"/>
      <c r="L173" s="255"/>
      <c r="M173" s="256"/>
      <c r="N173" s="257"/>
      <c r="O173" s="257"/>
      <c r="P173" s="257"/>
      <c r="Q173" s="257"/>
      <c r="R173" s="257"/>
      <c r="S173" s="257"/>
      <c r="T173" s="258"/>
      <c r="U173" s="13"/>
      <c r="V173" s="13"/>
      <c r="W173" s="13"/>
      <c r="X173" s="13"/>
      <c r="Y173" s="13"/>
      <c r="Z173" s="13"/>
      <c r="AA173" s="13"/>
      <c r="AB173" s="13"/>
      <c r="AC173" s="13"/>
      <c r="AD173" s="13"/>
      <c r="AE173" s="13"/>
      <c r="AT173" s="259" t="s">
        <v>236</v>
      </c>
      <c r="AU173" s="259" t="s">
        <v>19</v>
      </c>
      <c r="AV173" s="13" t="s">
        <v>19</v>
      </c>
      <c r="AW173" s="13" t="s">
        <v>36</v>
      </c>
      <c r="AX173" s="13" t="s">
        <v>88</v>
      </c>
      <c r="AY173" s="259" t="s">
        <v>221</v>
      </c>
    </row>
    <row r="174" s="2" customFormat="1" ht="16.5" customHeight="1">
      <c r="A174" s="40"/>
      <c r="B174" s="41"/>
      <c r="C174" s="229" t="s">
        <v>288</v>
      </c>
      <c r="D174" s="229" t="s">
        <v>225</v>
      </c>
      <c r="E174" s="230" t="s">
        <v>1192</v>
      </c>
      <c r="F174" s="231" t="s">
        <v>561</v>
      </c>
      <c r="G174" s="232" t="s">
        <v>515</v>
      </c>
      <c r="H174" s="233">
        <v>25588</v>
      </c>
      <c r="I174" s="234"/>
      <c r="J174" s="235">
        <f>ROUND(I174*H174,2)</f>
        <v>0</v>
      </c>
      <c r="K174" s="231" t="s">
        <v>229</v>
      </c>
      <c r="L174" s="46"/>
      <c r="M174" s="236" t="s">
        <v>1</v>
      </c>
      <c r="N174" s="237" t="s">
        <v>45</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224</v>
      </c>
      <c r="AT174" s="240" t="s">
        <v>225</v>
      </c>
      <c r="AU174" s="240" t="s">
        <v>19</v>
      </c>
      <c r="AY174" s="18" t="s">
        <v>221</v>
      </c>
      <c r="BE174" s="241">
        <f>IF(N174="základní",J174,0)</f>
        <v>0</v>
      </c>
      <c r="BF174" s="241">
        <f>IF(N174="snížená",J174,0)</f>
        <v>0</v>
      </c>
      <c r="BG174" s="241">
        <f>IF(N174="zákl. přenesená",J174,0)</f>
        <v>0</v>
      </c>
      <c r="BH174" s="241">
        <f>IF(N174="sníž. přenesená",J174,0)</f>
        <v>0</v>
      </c>
      <c r="BI174" s="241">
        <f>IF(N174="nulová",J174,0)</f>
        <v>0</v>
      </c>
      <c r="BJ174" s="18" t="s">
        <v>88</v>
      </c>
      <c r="BK174" s="241">
        <f>ROUND(I174*H174,2)</f>
        <v>0</v>
      </c>
      <c r="BL174" s="18" t="s">
        <v>224</v>
      </c>
      <c r="BM174" s="240" t="s">
        <v>1516</v>
      </c>
    </row>
    <row r="175" s="2" customFormat="1">
      <c r="A175" s="40"/>
      <c r="B175" s="41"/>
      <c r="C175" s="42"/>
      <c r="D175" s="242" t="s">
        <v>232</v>
      </c>
      <c r="E175" s="42"/>
      <c r="F175" s="243" t="s">
        <v>1194</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232</v>
      </c>
      <c r="AU175" s="18" t="s">
        <v>19</v>
      </c>
    </row>
    <row r="176" s="2" customFormat="1">
      <c r="A176" s="40"/>
      <c r="B176" s="41"/>
      <c r="C176" s="42"/>
      <c r="D176" s="247" t="s">
        <v>312</v>
      </c>
      <c r="E176" s="42"/>
      <c r="F176" s="248" t="s">
        <v>564</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312</v>
      </c>
      <c r="AU176" s="18" t="s">
        <v>19</v>
      </c>
    </row>
    <row r="177" s="13" customFormat="1">
      <c r="A177" s="13"/>
      <c r="B177" s="249"/>
      <c r="C177" s="250"/>
      <c r="D177" s="247" t="s">
        <v>236</v>
      </c>
      <c r="E177" s="251" t="s">
        <v>1</v>
      </c>
      <c r="F177" s="252" t="s">
        <v>1517</v>
      </c>
      <c r="G177" s="250"/>
      <c r="H177" s="253">
        <v>25588</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236</v>
      </c>
      <c r="AU177" s="259" t="s">
        <v>19</v>
      </c>
      <c r="AV177" s="13" t="s">
        <v>19</v>
      </c>
      <c r="AW177" s="13" t="s">
        <v>36</v>
      </c>
      <c r="AX177" s="13" t="s">
        <v>88</v>
      </c>
      <c r="AY177" s="259" t="s">
        <v>221</v>
      </c>
    </row>
    <row r="178" s="2" customFormat="1" ht="37.8" customHeight="1">
      <c r="A178" s="40"/>
      <c r="B178" s="41"/>
      <c r="C178" s="229" t="s">
        <v>295</v>
      </c>
      <c r="D178" s="229" t="s">
        <v>225</v>
      </c>
      <c r="E178" s="230" t="s">
        <v>521</v>
      </c>
      <c r="F178" s="231" t="s">
        <v>1195</v>
      </c>
      <c r="G178" s="232" t="s">
        <v>515</v>
      </c>
      <c r="H178" s="233">
        <v>5548.1000000000004</v>
      </c>
      <c r="I178" s="234"/>
      <c r="J178" s="235">
        <f>ROUND(I178*H178,2)</f>
        <v>0</v>
      </c>
      <c r="K178" s="231" t="s">
        <v>1</v>
      </c>
      <c r="L178" s="46"/>
      <c r="M178" s="236" t="s">
        <v>1</v>
      </c>
      <c r="N178" s="237" t="s">
        <v>45</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224</v>
      </c>
      <c r="AT178" s="240" t="s">
        <v>225</v>
      </c>
      <c r="AU178" s="240" t="s">
        <v>19</v>
      </c>
      <c r="AY178" s="18" t="s">
        <v>221</v>
      </c>
      <c r="BE178" s="241">
        <f>IF(N178="základní",J178,0)</f>
        <v>0</v>
      </c>
      <c r="BF178" s="241">
        <f>IF(N178="snížená",J178,0)</f>
        <v>0</v>
      </c>
      <c r="BG178" s="241">
        <f>IF(N178="zákl. přenesená",J178,0)</f>
        <v>0</v>
      </c>
      <c r="BH178" s="241">
        <f>IF(N178="sníž. přenesená",J178,0)</f>
        <v>0</v>
      </c>
      <c r="BI178" s="241">
        <f>IF(N178="nulová",J178,0)</f>
        <v>0</v>
      </c>
      <c r="BJ178" s="18" t="s">
        <v>88</v>
      </c>
      <c r="BK178" s="241">
        <f>ROUND(I178*H178,2)</f>
        <v>0</v>
      </c>
      <c r="BL178" s="18" t="s">
        <v>224</v>
      </c>
      <c r="BM178" s="240" t="s">
        <v>1518</v>
      </c>
    </row>
    <row r="179" s="2" customFormat="1">
      <c r="A179" s="40"/>
      <c r="B179" s="41"/>
      <c r="C179" s="42"/>
      <c r="D179" s="247" t="s">
        <v>234</v>
      </c>
      <c r="E179" s="42"/>
      <c r="F179" s="248" t="s">
        <v>1519</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234</v>
      </c>
      <c r="AU179" s="18" t="s">
        <v>19</v>
      </c>
    </row>
    <row r="180" s="13" customFormat="1">
      <c r="A180" s="13"/>
      <c r="B180" s="249"/>
      <c r="C180" s="250"/>
      <c r="D180" s="247" t="s">
        <v>236</v>
      </c>
      <c r="E180" s="251" t="s">
        <v>1</v>
      </c>
      <c r="F180" s="252" t="s">
        <v>1520</v>
      </c>
      <c r="G180" s="250"/>
      <c r="H180" s="253">
        <v>5548.1000000000004</v>
      </c>
      <c r="I180" s="254"/>
      <c r="J180" s="250"/>
      <c r="K180" s="250"/>
      <c r="L180" s="255"/>
      <c r="M180" s="256"/>
      <c r="N180" s="257"/>
      <c r="O180" s="257"/>
      <c r="P180" s="257"/>
      <c r="Q180" s="257"/>
      <c r="R180" s="257"/>
      <c r="S180" s="257"/>
      <c r="T180" s="258"/>
      <c r="U180" s="13"/>
      <c r="V180" s="13"/>
      <c r="W180" s="13"/>
      <c r="X180" s="13"/>
      <c r="Y180" s="13"/>
      <c r="Z180" s="13"/>
      <c r="AA180" s="13"/>
      <c r="AB180" s="13"/>
      <c r="AC180" s="13"/>
      <c r="AD180" s="13"/>
      <c r="AE180" s="13"/>
      <c r="AT180" s="259" t="s">
        <v>236</v>
      </c>
      <c r="AU180" s="259" t="s">
        <v>19</v>
      </c>
      <c r="AV180" s="13" t="s">
        <v>19</v>
      </c>
      <c r="AW180" s="13" t="s">
        <v>36</v>
      </c>
      <c r="AX180" s="13" t="s">
        <v>88</v>
      </c>
      <c r="AY180" s="259" t="s">
        <v>221</v>
      </c>
    </row>
    <row r="181" s="2" customFormat="1" ht="37.8" customHeight="1">
      <c r="A181" s="40"/>
      <c r="B181" s="41"/>
      <c r="C181" s="229" t="s">
        <v>303</v>
      </c>
      <c r="D181" s="229" t="s">
        <v>225</v>
      </c>
      <c r="E181" s="230" t="s">
        <v>568</v>
      </c>
      <c r="F181" s="231" t="s">
        <v>569</v>
      </c>
      <c r="G181" s="232" t="s">
        <v>515</v>
      </c>
      <c r="H181" s="233">
        <v>25588</v>
      </c>
      <c r="I181" s="234"/>
      <c r="J181" s="235">
        <f>ROUND(I181*H181,2)</f>
        <v>0</v>
      </c>
      <c r="K181" s="231" t="s">
        <v>229</v>
      </c>
      <c r="L181" s="46"/>
      <c r="M181" s="236" t="s">
        <v>1</v>
      </c>
      <c r="N181" s="237" t="s">
        <v>45</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224</v>
      </c>
      <c r="AT181" s="240" t="s">
        <v>225</v>
      </c>
      <c r="AU181" s="240" t="s">
        <v>19</v>
      </c>
      <c r="AY181" s="18" t="s">
        <v>221</v>
      </c>
      <c r="BE181" s="241">
        <f>IF(N181="základní",J181,0)</f>
        <v>0</v>
      </c>
      <c r="BF181" s="241">
        <f>IF(N181="snížená",J181,0)</f>
        <v>0</v>
      </c>
      <c r="BG181" s="241">
        <f>IF(N181="zákl. přenesená",J181,0)</f>
        <v>0</v>
      </c>
      <c r="BH181" s="241">
        <f>IF(N181="sníž. přenesená",J181,0)</f>
        <v>0</v>
      </c>
      <c r="BI181" s="241">
        <f>IF(N181="nulová",J181,0)</f>
        <v>0</v>
      </c>
      <c r="BJ181" s="18" t="s">
        <v>88</v>
      </c>
      <c r="BK181" s="241">
        <f>ROUND(I181*H181,2)</f>
        <v>0</v>
      </c>
      <c r="BL181" s="18" t="s">
        <v>224</v>
      </c>
      <c r="BM181" s="240" t="s">
        <v>1521</v>
      </c>
    </row>
    <row r="182" s="2" customFormat="1">
      <c r="A182" s="40"/>
      <c r="B182" s="41"/>
      <c r="C182" s="42"/>
      <c r="D182" s="242" t="s">
        <v>232</v>
      </c>
      <c r="E182" s="42"/>
      <c r="F182" s="243" t="s">
        <v>571</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232</v>
      </c>
      <c r="AU182" s="18" t="s">
        <v>19</v>
      </c>
    </row>
    <row r="183" s="2" customFormat="1">
      <c r="A183" s="40"/>
      <c r="B183" s="41"/>
      <c r="C183" s="42"/>
      <c r="D183" s="247" t="s">
        <v>312</v>
      </c>
      <c r="E183" s="42"/>
      <c r="F183" s="248" t="s">
        <v>572</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312</v>
      </c>
      <c r="AU183" s="18" t="s">
        <v>19</v>
      </c>
    </row>
    <row r="184" s="13" customFormat="1">
      <c r="A184" s="13"/>
      <c r="B184" s="249"/>
      <c r="C184" s="250"/>
      <c r="D184" s="247" t="s">
        <v>236</v>
      </c>
      <c r="E184" s="251" t="s">
        <v>1</v>
      </c>
      <c r="F184" s="252" t="s">
        <v>1517</v>
      </c>
      <c r="G184" s="250"/>
      <c r="H184" s="253">
        <v>25588</v>
      </c>
      <c r="I184" s="254"/>
      <c r="J184" s="250"/>
      <c r="K184" s="250"/>
      <c r="L184" s="255"/>
      <c r="M184" s="256"/>
      <c r="N184" s="257"/>
      <c r="O184" s="257"/>
      <c r="P184" s="257"/>
      <c r="Q184" s="257"/>
      <c r="R184" s="257"/>
      <c r="S184" s="257"/>
      <c r="T184" s="258"/>
      <c r="U184" s="13"/>
      <c r="V184" s="13"/>
      <c r="W184" s="13"/>
      <c r="X184" s="13"/>
      <c r="Y184" s="13"/>
      <c r="Z184" s="13"/>
      <c r="AA184" s="13"/>
      <c r="AB184" s="13"/>
      <c r="AC184" s="13"/>
      <c r="AD184" s="13"/>
      <c r="AE184" s="13"/>
      <c r="AT184" s="259" t="s">
        <v>236</v>
      </c>
      <c r="AU184" s="259" t="s">
        <v>19</v>
      </c>
      <c r="AV184" s="13" t="s">
        <v>19</v>
      </c>
      <c r="AW184" s="13" t="s">
        <v>36</v>
      </c>
      <c r="AX184" s="13" t="s">
        <v>88</v>
      </c>
      <c r="AY184" s="259" t="s">
        <v>221</v>
      </c>
    </row>
    <row r="185" s="2" customFormat="1" ht="44.25" customHeight="1">
      <c r="A185" s="40"/>
      <c r="B185" s="41"/>
      <c r="C185" s="229" t="s">
        <v>307</v>
      </c>
      <c r="D185" s="229" t="s">
        <v>225</v>
      </c>
      <c r="E185" s="230" t="s">
        <v>1522</v>
      </c>
      <c r="F185" s="231" t="s">
        <v>1523</v>
      </c>
      <c r="G185" s="232" t="s">
        <v>651</v>
      </c>
      <c r="H185" s="233">
        <v>11650.799999999999</v>
      </c>
      <c r="I185" s="234"/>
      <c r="J185" s="235">
        <f>ROUND(I185*H185,2)</f>
        <v>0</v>
      </c>
      <c r="K185" s="231" t="s">
        <v>229</v>
      </c>
      <c r="L185" s="46"/>
      <c r="M185" s="236" t="s">
        <v>1</v>
      </c>
      <c r="N185" s="237" t="s">
        <v>45</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224</v>
      </c>
      <c r="AT185" s="240" t="s">
        <v>225</v>
      </c>
      <c r="AU185" s="240" t="s">
        <v>19</v>
      </c>
      <c r="AY185" s="18" t="s">
        <v>221</v>
      </c>
      <c r="BE185" s="241">
        <f>IF(N185="základní",J185,0)</f>
        <v>0</v>
      </c>
      <c r="BF185" s="241">
        <f>IF(N185="snížená",J185,0)</f>
        <v>0</v>
      </c>
      <c r="BG185" s="241">
        <f>IF(N185="zákl. přenesená",J185,0)</f>
        <v>0</v>
      </c>
      <c r="BH185" s="241">
        <f>IF(N185="sníž. přenesená",J185,0)</f>
        <v>0</v>
      </c>
      <c r="BI185" s="241">
        <f>IF(N185="nulová",J185,0)</f>
        <v>0</v>
      </c>
      <c r="BJ185" s="18" t="s">
        <v>88</v>
      </c>
      <c r="BK185" s="241">
        <f>ROUND(I185*H185,2)</f>
        <v>0</v>
      </c>
      <c r="BL185" s="18" t="s">
        <v>224</v>
      </c>
      <c r="BM185" s="240" t="s">
        <v>1524</v>
      </c>
    </row>
    <row r="186" s="2" customFormat="1">
      <c r="A186" s="40"/>
      <c r="B186" s="41"/>
      <c r="C186" s="42"/>
      <c r="D186" s="242" t="s">
        <v>232</v>
      </c>
      <c r="E186" s="42"/>
      <c r="F186" s="243" t="s">
        <v>1525</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232</v>
      </c>
      <c r="AU186" s="18" t="s">
        <v>19</v>
      </c>
    </row>
    <row r="187" s="2" customFormat="1">
      <c r="A187" s="40"/>
      <c r="B187" s="41"/>
      <c r="C187" s="42"/>
      <c r="D187" s="247" t="s">
        <v>234</v>
      </c>
      <c r="E187" s="42"/>
      <c r="F187" s="248" t="s">
        <v>1526</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234</v>
      </c>
      <c r="AU187" s="18" t="s">
        <v>19</v>
      </c>
    </row>
    <row r="188" s="13" customFormat="1">
      <c r="A188" s="13"/>
      <c r="B188" s="249"/>
      <c r="C188" s="250"/>
      <c r="D188" s="247" t="s">
        <v>236</v>
      </c>
      <c r="E188" s="251" t="s">
        <v>1</v>
      </c>
      <c r="F188" s="252" t="s">
        <v>1527</v>
      </c>
      <c r="G188" s="250"/>
      <c r="H188" s="253">
        <v>11650.799999999999</v>
      </c>
      <c r="I188" s="254"/>
      <c r="J188" s="250"/>
      <c r="K188" s="250"/>
      <c r="L188" s="255"/>
      <c r="M188" s="256"/>
      <c r="N188" s="257"/>
      <c r="O188" s="257"/>
      <c r="P188" s="257"/>
      <c r="Q188" s="257"/>
      <c r="R188" s="257"/>
      <c r="S188" s="257"/>
      <c r="T188" s="258"/>
      <c r="U188" s="13"/>
      <c r="V188" s="13"/>
      <c r="W188" s="13"/>
      <c r="X188" s="13"/>
      <c r="Y188" s="13"/>
      <c r="Z188" s="13"/>
      <c r="AA188" s="13"/>
      <c r="AB188" s="13"/>
      <c r="AC188" s="13"/>
      <c r="AD188" s="13"/>
      <c r="AE188" s="13"/>
      <c r="AT188" s="259" t="s">
        <v>236</v>
      </c>
      <c r="AU188" s="259" t="s">
        <v>19</v>
      </c>
      <c r="AV188" s="13" t="s">
        <v>19</v>
      </c>
      <c r="AW188" s="13" t="s">
        <v>36</v>
      </c>
      <c r="AX188" s="13" t="s">
        <v>88</v>
      </c>
      <c r="AY188" s="259" t="s">
        <v>221</v>
      </c>
    </row>
    <row r="189" s="2" customFormat="1" ht="37.8" customHeight="1">
      <c r="A189" s="40"/>
      <c r="B189" s="41"/>
      <c r="C189" s="229" t="s">
        <v>316</v>
      </c>
      <c r="D189" s="229" t="s">
        <v>225</v>
      </c>
      <c r="E189" s="230" t="s">
        <v>539</v>
      </c>
      <c r="F189" s="231" t="s">
        <v>540</v>
      </c>
      <c r="G189" s="232" t="s">
        <v>515</v>
      </c>
      <c r="H189" s="233">
        <v>3852</v>
      </c>
      <c r="I189" s="234"/>
      <c r="J189" s="235">
        <f>ROUND(I189*H189,2)</f>
        <v>0</v>
      </c>
      <c r="K189" s="231" t="s">
        <v>229</v>
      </c>
      <c r="L189" s="46"/>
      <c r="M189" s="236" t="s">
        <v>1</v>
      </c>
      <c r="N189" s="237" t="s">
        <v>45</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224</v>
      </c>
      <c r="AT189" s="240" t="s">
        <v>225</v>
      </c>
      <c r="AU189" s="240" t="s">
        <v>19</v>
      </c>
      <c r="AY189" s="18" t="s">
        <v>221</v>
      </c>
      <c r="BE189" s="241">
        <f>IF(N189="základní",J189,0)</f>
        <v>0</v>
      </c>
      <c r="BF189" s="241">
        <f>IF(N189="snížená",J189,0)</f>
        <v>0</v>
      </c>
      <c r="BG189" s="241">
        <f>IF(N189="zákl. přenesená",J189,0)</f>
        <v>0</v>
      </c>
      <c r="BH189" s="241">
        <f>IF(N189="sníž. přenesená",J189,0)</f>
        <v>0</v>
      </c>
      <c r="BI189" s="241">
        <f>IF(N189="nulová",J189,0)</f>
        <v>0</v>
      </c>
      <c r="BJ189" s="18" t="s">
        <v>88</v>
      </c>
      <c r="BK189" s="241">
        <f>ROUND(I189*H189,2)</f>
        <v>0</v>
      </c>
      <c r="BL189" s="18" t="s">
        <v>224</v>
      </c>
      <c r="BM189" s="240" t="s">
        <v>1528</v>
      </c>
    </row>
    <row r="190" s="2" customFormat="1">
      <c r="A190" s="40"/>
      <c r="B190" s="41"/>
      <c r="C190" s="42"/>
      <c r="D190" s="242" t="s">
        <v>232</v>
      </c>
      <c r="E190" s="42"/>
      <c r="F190" s="243" t="s">
        <v>542</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232</v>
      </c>
      <c r="AU190" s="18" t="s">
        <v>19</v>
      </c>
    </row>
    <row r="191" s="2" customFormat="1">
      <c r="A191" s="40"/>
      <c r="B191" s="41"/>
      <c r="C191" s="42"/>
      <c r="D191" s="247" t="s">
        <v>312</v>
      </c>
      <c r="E191" s="42"/>
      <c r="F191" s="248" t="s">
        <v>543</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312</v>
      </c>
      <c r="AU191" s="18" t="s">
        <v>19</v>
      </c>
    </row>
    <row r="192" s="2" customFormat="1">
      <c r="A192" s="40"/>
      <c r="B192" s="41"/>
      <c r="C192" s="42"/>
      <c r="D192" s="247" t="s">
        <v>234</v>
      </c>
      <c r="E192" s="42"/>
      <c r="F192" s="248" t="s">
        <v>1529</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234</v>
      </c>
      <c r="AU192" s="18" t="s">
        <v>19</v>
      </c>
    </row>
    <row r="193" s="2" customFormat="1" ht="37.8" customHeight="1">
      <c r="A193" s="40"/>
      <c r="B193" s="41"/>
      <c r="C193" s="229" t="s">
        <v>321</v>
      </c>
      <c r="D193" s="229" t="s">
        <v>225</v>
      </c>
      <c r="E193" s="230" t="s">
        <v>546</v>
      </c>
      <c r="F193" s="231" t="s">
        <v>547</v>
      </c>
      <c r="G193" s="232" t="s">
        <v>515</v>
      </c>
      <c r="H193" s="233">
        <v>1701</v>
      </c>
      <c r="I193" s="234"/>
      <c r="J193" s="235">
        <f>ROUND(I193*H193,2)</f>
        <v>0</v>
      </c>
      <c r="K193" s="231" t="s">
        <v>229</v>
      </c>
      <c r="L193" s="46"/>
      <c r="M193" s="236" t="s">
        <v>1</v>
      </c>
      <c r="N193" s="237" t="s">
        <v>45</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224</v>
      </c>
      <c r="AT193" s="240" t="s">
        <v>225</v>
      </c>
      <c r="AU193" s="240" t="s">
        <v>19</v>
      </c>
      <c r="AY193" s="18" t="s">
        <v>221</v>
      </c>
      <c r="BE193" s="241">
        <f>IF(N193="základní",J193,0)</f>
        <v>0</v>
      </c>
      <c r="BF193" s="241">
        <f>IF(N193="snížená",J193,0)</f>
        <v>0</v>
      </c>
      <c r="BG193" s="241">
        <f>IF(N193="zákl. přenesená",J193,0)</f>
        <v>0</v>
      </c>
      <c r="BH193" s="241">
        <f>IF(N193="sníž. přenesená",J193,0)</f>
        <v>0</v>
      </c>
      <c r="BI193" s="241">
        <f>IF(N193="nulová",J193,0)</f>
        <v>0</v>
      </c>
      <c r="BJ193" s="18" t="s">
        <v>88</v>
      </c>
      <c r="BK193" s="241">
        <f>ROUND(I193*H193,2)</f>
        <v>0</v>
      </c>
      <c r="BL193" s="18" t="s">
        <v>224</v>
      </c>
      <c r="BM193" s="240" t="s">
        <v>1530</v>
      </c>
    </row>
    <row r="194" s="2" customFormat="1">
      <c r="A194" s="40"/>
      <c r="B194" s="41"/>
      <c r="C194" s="42"/>
      <c r="D194" s="242" t="s">
        <v>232</v>
      </c>
      <c r="E194" s="42"/>
      <c r="F194" s="243" t="s">
        <v>549</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232</v>
      </c>
      <c r="AU194" s="18" t="s">
        <v>19</v>
      </c>
    </row>
    <row r="195" s="2" customFormat="1">
      <c r="A195" s="40"/>
      <c r="B195" s="41"/>
      <c r="C195" s="42"/>
      <c r="D195" s="247" t="s">
        <v>312</v>
      </c>
      <c r="E195" s="42"/>
      <c r="F195" s="248" t="s">
        <v>543</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312</v>
      </c>
      <c r="AU195" s="18" t="s">
        <v>19</v>
      </c>
    </row>
    <row r="196" s="2" customFormat="1">
      <c r="A196" s="40"/>
      <c r="B196" s="41"/>
      <c r="C196" s="42"/>
      <c r="D196" s="247" t="s">
        <v>234</v>
      </c>
      <c r="E196" s="42"/>
      <c r="F196" s="248" t="s">
        <v>1531</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234</v>
      </c>
      <c r="AU196" s="18" t="s">
        <v>19</v>
      </c>
    </row>
    <row r="197" s="2" customFormat="1" ht="24.15" customHeight="1">
      <c r="A197" s="40"/>
      <c r="B197" s="41"/>
      <c r="C197" s="229" t="s">
        <v>327</v>
      </c>
      <c r="D197" s="229" t="s">
        <v>225</v>
      </c>
      <c r="E197" s="230" t="s">
        <v>587</v>
      </c>
      <c r="F197" s="231" t="s">
        <v>588</v>
      </c>
      <c r="G197" s="232" t="s">
        <v>507</v>
      </c>
      <c r="H197" s="233">
        <v>16406</v>
      </c>
      <c r="I197" s="234"/>
      <c r="J197" s="235">
        <f>ROUND(I197*H197,2)</f>
        <v>0</v>
      </c>
      <c r="K197" s="231" t="s">
        <v>229</v>
      </c>
      <c r="L197" s="46"/>
      <c r="M197" s="236" t="s">
        <v>1</v>
      </c>
      <c r="N197" s="237" t="s">
        <v>45</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224</v>
      </c>
      <c r="AT197" s="240" t="s">
        <v>225</v>
      </c>
      <c r="AU197" s="240" t="s">
        <v>19</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224</v>
      </c>
      <c r="BM197" s="240" t="s">
        <v>1532</v>
      </c>
    </row>
    <row r="198" s="2" customFormat="1">
      <c r="A198" s="40"/>
      <c r="B198" s="41"/>
      <c r="C198" s="42"/>
      <c r="D198" s="242" t="s">
        <v>232</v>
      </c>
      <c r="E198" s="42"/>
      <c r="F198" s="243" t="s">
        <v>590</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232</v>
      </c>
      <c r="AU198" s="18" t="s">
        <v>19</v>
      </c>
    </row>
    <row r="199" s="2" customFormat="1">
      <c r="A199" s="40"/>
      <c r="B199" s="41"/>
      <c r="C199" s="42"/>
      <c r="D199" s="247" t="s">
        <v>312</v>
      </c>
      <c r="E199" s="42"/>
      <c r="F199" s="248" t="s">
        <v>579</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312</v>
      </c>
      <c r="AU199" s="18" t="s">
        <v>19</v>
      </c>
    </row>
    <row r="200" s="2" customFormat="1">
      <c r="A200" s="40"/>
      <c r="B200" s="41"/>
      <c r="C200" s="42"/>
      <c r="D200" s="247" t="s">
        <v>234</v>
      </c>
      <c r="E200" s="42"/>
      <c r="F200" s="248" t="s">
        <v>1533</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234</v>
      </c>
      <c r="AU200" s="18" t="s">
        <v>19</v>
      </c>
    </row>
    <row r="201" s="2" customFormat="1" ht="21.75" customHeight="1">
      <c r="A201" s="40"/>
      <c r="B201" s="41"/>
      <c r="C201" s="284" t="s">
        <v>337</v>
      </c>
      <c r="D201" s="284" t="s">
        <v>330</v>
      </c>
      <c r="E201" s="285" t="s">
        <v>582</v>
      </c>
      <c r="F201" s="286" t="s">
        <v>583</v>
      </c>
      <c r="G201" s="287" t="s">
        <v>584</v>
      </c>
      <c r="H201" s="288">
        <v>246.09</v>
      </c>
      <c r="I201" s="289"/>
      <c r="J201" s="290">
        <f>ROUND(I201*H201,2)</f>
        <v>0</v>
      </c>
      <c r="K201" s="286" t="s">
        <v>229</v>
      </c>
      <c r="L201" s="291"/>
      <c r="M201" s="292" t="s">
        <v>1</v>
      </c>
      <c r="N201" s="293" t="s">
        <v>45</v>
      </c>
      <c r="O201" s="93"/>
      <c r="P201" s="238">
        <f>O201*H201</f>
        <v>0</v>
      </c>
      <c r="Q201" s="238">
        <v>0.001</v>
      </c>
      <c r="R201" s="238">
        <f>Q201*H201</f>
        <v>0.24609</v>
      </c>
      <c r="S201" s="238">
        <v>0</v>
      </c>
      <c r="T201" s="239">
        <f>S201*H201</f>
        <v>0</v>
      </c>
      <c r="U201" s="40"/>
      <c r="V201" s="40"/>
      <c r="W201" s="40"/>
      <c r="X201" s="40"/>
      <c r="Y201" s="40"/>
      <c r="Z201" s="40"/>
      <c r="AA201" s="40"/>
      <c r="AB201" s="40"/>
      <c r="AC201" s="40"/>
      <c r="AD201" s="40"/>
      <c r="AE201" s="40"/>
      <c r="AR201" s="240" t="s">
        <v>267</v>
      </c>
      <c r="AT201" s="240" t="s">
        <v>330</v>
      </c>
      <c r="AU201" s="240" t="s">
        <v>19</v>
      </c>
      <c r="AY201" s="18" t="s">
        <v>221</v>
      </c>
      <c r="BE201" s="241">
        <f>IF(N201="základní",J201,0)</f>
        <v>0</v>
      </c>
      <c r="BF201" s="241">
        <f>IF(N201="snížená",J201,0)</f>
        <v>0</v>
      </c>
      <c r="BG201" s="241">
        <f>IF(N201="zákl. přenesená",J201,0)</f>
        <v>0</v>
      </c>
      <c r="BH201" s="241">
        <f>IF(N201="sníž. přenesená",J201,0)</f>
        <v>0</v>
      </c>
      <c r="BI201" s="241">
        <f>IF(N201="nulová",J201,0)</f>
        <v>0</v>
      </c>
      <c r="BJ201" s="18" t="s">
        <v>88</v>
      </c>
      <c r="BK201" s="241">
        <f>ROUND(I201*H201,2)</f>
        <v>0</v>
      </c>
      <c r="BL201" s="18" t="s">
        <v>224</v>
      </c>
      <c r="BM201" s="240" t="s">
        <v>1534</v>
      </c>
    </row>
    <row r="202" s="2" customFormat="1" ht="24.15" customHeight="1">
      <c r="A202" s="40"/>
      <c r="B202" s="41"/>
      <c r="C202" s="229" t="s">
        <v>7</v>
      </c>
      <c r="D202" s="229" t="s">
        <v>225</v>
      </c>
      <c r="E202" s="230" t="s">
        <v>575</v>
      </c>
      <c r="F202" s="231" t="s">
        <v>576</v>
      </c>
      <c r="G202" s="232" t="s">
        <v>507</v>
      </c>
      <c r="H202" s="233">
        <v>7042</v>
      </c>
      <c r="I202" s="234"/>
      <c r="J202" s="235">
        <f>ROUND(I202*H202,2)</f>
        <v>0</v>
      </c>
      <c r="K202" s="231" t="s">
        <v>229</v>
      </c>
      <c r="L202" s="46"/>
      <c r="M202" s="236" t="s">
        <v>1</v>
      </c>
      <c r="N202" s="237" t="s">
        <v>45</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224</v>
      </c>
      <c r="AT202" s="240" t="s">
        <v>225</v>
      </c>
      <c r="AU202" s="240" t="s">
        <v>19</v>
      </c>
      <c r="AY202" s="18" t="s">
        <v>221</v>
      </c>
      <c r="BE202" s="241">
        <f>IF(N202="základní",J202,0)</f>
        <v>0</v>
      </c>
      <c r="BF202" s="241">
        <f>IF(N202="snížená",J202,0)</f>
        <v>0</v>
      </c>
      <c r="BG202" s="241">
        <f>IF(N202="zákl. přenesená",J202,0)</f>
        <v>0</v>
      </c>
      <c r="BH202" s="241">
        <f>IF(N202="sníž. přenesená",J202,0)</f>
        <v>0</v>
      </c>
      <c r="BI202" s="241">
        <f>IF(N202="nulová",J202,0)</f>
        <v>0</v>
      </c>
      <c r="BJ202" s="18" t="s">
        <v>88</v>
      </c>
      <c r="BK202" s="241">
        <f>ROUND(I202*H202,2)</f>
        <v>0</v>
      </c>
      <c r="BL202" s="18" t="s">
        <v>224</v>
      </c>
      <c r="BM202" s="240" t="s">
        <v>1535</v>
      </c>
    </row>
    <row r="203" s="2" customFormat="1">
      <c r="A203" s="40"/>
      <c r="B203" s="41"/>
      <c r="C203" s="42"/>
      <c r="D203" s="242" t="s">
        <v>232</v>
      </c>
      <c r="E203" s="42"/>
      <c r="F203" s="243" t="s">
        <v>578</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232</v>
      </c>
      <c r="AU203" s="18" t="s">
        <v>19</v>
      </c>
    </row>
    <row r="204" s="2" customFormat="1">
      <c r="A204" s="40"/>
      <c r="B204" s="41"/>
      <c r="C204" s="42"/>
      <c r="D204" s="247" t="s">
        <v>312</v>
      </c>
      <c r="E204" s="42"/>
      <c r="F204" s="248" t="s">
        <v>579</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312</v>
      </c>
      <c r="AU204" s="18" t="s">
        <v>19</v>
      </c>
    </row>
    <row r="205" s="2" customFormat="1">
      <c r="A205" s="40"/>
      <c r="B205" s="41"/>
      <c r="C205" s="42"/>
      <c r="D205" s="247" t="s">
        <v>234</v>
      </c>
      <c r="E205" s="42"/>
      <c r="F205" s="248" t="s">
        <v>1536</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234</v>
      </c>
      <c r="AU205" s="18" t="s">
        <v>19</v>
      </c>
    </row>
    <row r="206" s="2" customFormat="1" ht="21.75" customHeight="1">
      <c r="A206" s="40"/>
      <c r="B206" s="41"/>
      <c r="C206" s="284" t="s">
        <v>347</v>
      </c>
      <c r="D206" s="284" t="s">
        <v>330</v>
      </c>
      <c r="E206" s="285" t="s">
        <v>582</v>
      </c>
      <c r="F206" s="286" t="s">
        <v>583</v>
      </c>
      <c r="G206" s="287" t="s">
        <v>584</v>
      </c>
      <c r="H206" s="288">
        <v>105.63</v>
      </c>
      <c r="I206" s="289"/>
      <c r="J206" s="290">
        <f>ROUND(I206*H206,2)</f>
        <v>0</v>
      </c>
      <c r="K206" s="286" t="s">
        <v>229</v>
      </c>
      <c r="L206" s="291"/>
      <c r="M206" s="292" t="s">
        <v>1</v>
      </c>
      <c r="N206" s="293" t="s">
        <v>45</v>
      </c>
      <c r="O206" s="93"/>
      <c r="P206" s="238">
        <f>O206*H206</f>
        <v>0</v>
      </c>
      <c r="Q206" s="238">
        <v>0.001</v>
      </c>
      <c r="R206" s="238">
        <f>Q206*H206</f>
        <v>0.10563</v>
      </c>
      <c r="S206" s="238">
        <v>0</v>
      </c>
      <c r="T206" s="239">
        <f>S206*H206</f>
        <v>0</v>
      </c>
      <c r="U206" s="40"/>
      <c r="V206" s="40"/>
      <c r="W206" s="40"/>
      <c r="X206" s="40"/>
      <c r="Y206" s="40"/>
      <c r="Z206" s="40"/>
      <c r="AA206" s="40"/>
      <c r="AB206" s="40"/>
      <c r="AC206" s="40"/>
      <c r="AD206" s="40"/>
      <c r="AE206" s="40"/>
      <c r="AR206" s="240" t="s">
        <v>267</v>
      </c>
      <c r="AT206" s="240" t="s">
        <v>330</v>
      </c>
      <c r="AU206" s="240" t="s">
        <v>19</v>
      </c>
      <c r="AY206" s="18" t="s">
        <v>221</v>
      </c>
      <c r="BE206" s="241">
        <f>IF(N206="základní",J206,0)</f>
        <v>0</v>
      </c>
      <c r="BF206" s="241">
        <f>IF(N206="snížená",J206,0)</f>
        <v>0</v>
      </c>
      <c r="BG206" s="241">
        <f>IF(N206="zákl. přenesená",J206,0)</f>
        <v>0</v>
      </c>
      <c r="BH206" s="241">
        <f>IF(N206="sníž. přenesená",J206,0)</f>
        <v>0</v>
      </c>
      <c r="BI206" s="241">
        <f>IF(N206="nulová",J206,0)</f>
        <v>0</v>
      </c>
      <c r="BJ206" s="18" t="s">
        <v>88</v>
      </c>
      <c r="BK206" s="241">
        <f>ROUND(I206*H206,2)</f>
        <v>0</v>
      </c>
      <c r="BL206" s="18" t="s">
        <v>224</v>
      </c>
      <c r="BM206" s="240" t="s">
        <v>1537</v>
      </c>
    </row>
    <row r="207" s="2" customFormat="1" ht="37.8" customHeight="1">
      <c r="A207" s="40"/>
      <c r="B207" s="41"/>
      <c r="C207" s="229" t="s">
        <v>359</v>
      </c>
      <c r="D207" s="229" t="s">
        <v>225</v>
      </c>
      <c r="E207" s="230" t="s">
        <v>606</v>
      </c>
      <c r="F207" s="231" t="s">
        <v>607</v>
      </c>
      <c r="G207" s="232" t="s">
        <v>507</v>
      </c>
      <c r="H207" s="233">
        <v>23448</v>
      </c>
      <c r="I207" s="234"/>
      <c r="J207" s="235">
        <f>ROUND(I207*H207,2)</f>
        <v>0</v>
      </c>
      <c r="K207" s="231" t="s">
        <v>229</v>
      </c>
      <c r="L207" s="46"/>
      <c r="M207" s="236" t="s">
        <v>1</v>
      </c>
      <c r="N207" s="237" t="s">
        <v>45</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224</v>
      </c>
      <c r="AT207" s="240" t="s">
        <v>225</v>
      </c>
      <c r="AU207" s="240" t="s">
        <v>19</v>
      </c>
      <c r="AY207" s="18" t="s">
        <v>221</v>
      </c>
      <c r="BE207" s="241">
        <f>IF(N207="základní",J207,0)</f>
        <v>0</v>
      </c>
      <c r="BF207" s="241">
        <f>IF(N207="snížená",J207,0)</f>
        <v>0</v>
      </c>
      <c r="BG207" s="241">
        <f>IF(N207="zákl. přenesená",J207,0)</f>
        <v>0</v>
      </c>
      <c r="BH207" s="241">
        <f>IF(N207="sníž. přenesená",J207,0)</f>
        <v>0</v>
      </c>
      <c r="BI207" s="241">
        <f>IF(N207="nulová",J207,0)</f>
        <v>0</v>
      </c>
      <c r="BJ207" s="18" t="s">
        <v>88</v>
      </c>
      <c r="BK207" s="241">
        <f>ROUND(I207*H207,2)</f>
        <v>0</v>
      </c>
      <c r="BL207" s="18" t="s">
        <v>224</v>
      </c>
      <c r="BM207" s="240" t="s">
        <v>1538</v>
      </c>
    </row>
    <row r="208" s="2" customFormat="1">
      <c r="A208" s="40"/>
      <c r="B208" s="41"/>
      <c r="C208" s="42"/>
      <c r="D208" s="242" t="s">
        <v>232</v>
      </c>
      <c r="E208" s="42"/>
      <c r="F208" s="243" t="s">
        <v>609</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232</v>
      </c>
      <c r="AU208" s="18" t="s">
        <v>19</v>
      </c>
    </row>
    <row r="209" s="2" customFormat="1">
      <c r="A209" s="40"/>
      <c r="B209" s="41"/>
      <c r="C209" s="42"/>
      <c r="D209" s="247" t="s">
        <v>312</v>
      </c>
      <c r="E209" s="42"/>
      <c r="F209" s="248" t="s">
        <v>610</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312</v>
      </c>
      <c r="AU209" s="18" t="s">
        <v>19</v>
      </c>
    </row>
    <row r="210" s="2" customFormat="1">
      <c r="A210" s="40"/>
      <c r="B210" s="41"/>
      <c r="C210" s="42"/>
      <c r="D210" s="247" t="s">
        <v>234</v>
      </c>
      <c r="E210" s="42"/>
      <c r="F210" s="248" t="s">
        <v>1539</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234</v>
      </c>
      <c r="AU210" s="18" t="s">
        <v>19</v>
      </c>
    </row>
    <row r="211" s="13" customFormat="1">
      <c r="A211" s="13"/>
      <c r="B211" s="249"/>
      <c r="C211" s="250"/>
      <c r="D211" s="247" t="s">
        <v>236</v>
      </c>
      <c r="E211" s="251" t="s">
        <v>1</v>
      </c>
      <c r="F211" s="252" t="s">
        <v>1540</v>
      </c>
      <c r="G211" s="250"/>
      <c r="H211" s="253">
        <v>23448</v>
      </c>
      <c r="I211" s="254"/>
      <c r="J211" s="250"/>
      <c r="K211" s="250"/>
      <c r="L211" s="255"/>
      <c r="M211" s="256"/>
      <c r="N211" s="257"/>
      <c r="O211" s="257"/>
      <c r="P211" s="257"/>
      <c r="Q211" s="257"/>
      <c r="R211" s="257"/>
      <c r="S211" s="257"/>
      <c r="T211" s="258"/>
      <c r="U211" s="13"/>
      <c r="V211" s="13"/>
      <c r="W211" s="13"/>
      <c r="X211" s="13"/>
      <c r="Y211" s="13"/>
      <c r="Z211" s="13"/>
      <c r="AA211" s="13"/>
      <c r="AB211" s="13"/>
      <c r="AC211" s="13"/>
      <c r="AD211" s="13"/>
      <c r="AE211" s="13"/>
      <c r="AT211" s="259" t="s">
        <v>236</v>
      </c>
      <c r="AU211" s="259" t="s">
        <v>19</v>
      </c>
      <c r="AV211" s="13" t="s">
        <v>19</v>
      </c>
      <c r="AW211" s="13" t="s">
        <v>36</v>
      </c>
      <c r="AX211" s="13" t="s">
        <v>88</v>
      </c>
      <c r="AY211" s="259" t="s">
        <v>221</v>
      </c>
    </row>
    <row r="212" s="2" customFormat="1" ht="44.25" customHeight="1">
      <c r="A212" s="40"/>
      <c r="B212" s="41"/>
      <c r="C212" s="229" t="s">
        <v>365</v>
      </c>
      <c r="D212" s="229" t="s">
        <v>225</v>
      </c>
      <c r="E212" s="230" t="s">
        <v>595</v>
      </c>
      <c r="F212" s="231" t="s">
        <v>596</v>
      </c>
      <c r="G212" s="232" t="s">
        <v>507</v>
      </c>
      <c r="H212" s="233">
        <v>22000</v>
      </c>
      <c r="I212" s="234"/>
      <c r="J212" s="235">
        <f>ROUND(I212*H212,2)</f>
        <v>0</v>
      </c>
      <c r="K212" s="231" t="s">
        <v>229</v>
      </c>
      <c r="L212" s="46"/>
      <c r="M212" s="236" t="s">
        <v>1</v>
      </c>
      <c r="N212" s="237" t="s">
        <v>45</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224</v>
      </c>
      <c r="AT212" s="240" t="s">
        <v>225</v>
      </c>
      <c r="AU212" s="240" t="s">
        <v>19</v>
      </c>
      <c r="AY212" s="18" t="s">
        <v>221</v>
      </c>
      <c r="BE212" s="241">
        <f>IF(N212="základní",J212,0)</f>
        <v>0</v>
      </c>
      <c r="BF212" s="241">
        <f>IF(N212="snížená",J212,0)</f>
        <v>0</v>
      </c>
      <c r="BG212" s="241">
        <f>IF(N212="zákl. přenesená",J212,0)</f>
        <v>0</v>
      </c>
      <c r="BH212" s="241">
        <f>IF(N212="sníž. přenesená",J212,0)</f>
        <v>0</v>
      </c>
      <c r="BI212" s="241">
        <f>IF(N212="nulová",J212,0)</f>
        <v>0</v>
      </c>
      <c r="BJ212" s="18" t="s">
        <v>88</v>
      </c>
      <c r="BK212" s="241">
        <f>ROUND(I212*H212,2)</f>
        <v>0</v>
      </c>
      <c r="BL212" s="18" t="s">
        <v>224</v>
      </c>
      <c r="BM212" s="240" t="s">
        <v>1541</v>
      </c>
    </row>
    <row r="213" s="2" customFormat="1">
      <c r="A213" s="40"/>
      <c r="B213" s="41"/>
      <c r="C213" s="42"/>
      <c r="D213" s="242" t="s">
        <v>232</v>
      </c>
      <c r="E213" s="42"/>
      <c r="F213" s="243" t="s">
        <v>598</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232</v>
      </c>
      <c r="AU213" s="18" t="s">
        <v>19</v>
      </c>
    </row>
    <row r="214" s="2" customFormat="1">
      <c r="A214" s="40"/>
      <c r="B214" s="41"/>
      <c r="C214" s="42"/>
      <c r="D214" s="247" t="s">
        <v>312</v>
      </c>
      <c r="E214" s="42"/>
      <c r="F214" s="248" t="s">
        <v>599</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312</v>
      </c>
      <c r="AU214" s="18" t="s">
        <v>19</v>
      </c>
    </row>
    <row r="215" s="2" customFormat="1">
      <c r="A215" s="40"/>
      <c r="B215" s="41"/>
      <c r="C215" s="42"/>
      <c r="D215" s="247" t="s">
        <v>234</v>
      </c>
      <c r="E215" s="42"/>
      <c r="F215" s="248" t="s">
        <v>1542</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234</v>
      </c>
      <c r="AU215" s="18" t="s">
        <v>19</v>
      </c>
    </row>
    <row r="216" s="2" customFormat="1" ht="44.25" customHeight="1">
      <c r="A216" s="40"/>
      <c r="B216" s="41"/>
      <c r="C216" s="229" t="s">
        <v>371</v>
      </c>
      <c r="D216" s="229" t="s">
        <v>225</v>
      </c>
      <c r="E216" s="230" t="s">
        <v>601</v>
      </c>
      <c r="F216" s="231" t="s">
        <v>602</v>
      </c>
      <c r="G216" s="232" t="s">
        <v>507</v>
      </c>
      <c r="H216" s="233">
        <v>6088</v>
      </c>
      <c r="I216" s="234"/>
      <c r="J216" s="235">
        <f>ROUND(I216*H216,2)</f>
        <v>0</v>
      </c>
      <c r="K216" s="231" t="s">
        <v>229</v>
      </c>
      <c r="L216" s="46"/>
      <c r="M216" s="236" t="s">
        <v>1</v>
      </c>
      <c r="N216" s="237" t="s">
        <v>45</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224</v>
      </c>
      <c r="AT216" s="240" t="s">
        <v>225</v>
      </c>
      <c r="AU216" s="240" t="s">
        <v>19</v>
      </c>
      <c r="AY216" s="18" t="s">
        <v>221</v>
      </c>
      <c r="BE216" s="241">
        <f>IF(N216="základní",J216,0)</f>
        <v>0</v>
      </c>
      <c r="BF216" s="241">
        <f>IF(N216="snížená",J216,0)</f>
        <v>0</v>
      </c>
      <c r="BG216" s="241">
        <f>IF(N216="zákl. přenesená",J216,0)</f>
        <v>0</v>
      </c>
      <c r="BH216" s="241">
        <f>IF(N216="sníž. přenesená",J216,0)</f>
        <v>0</v>
      </c>
      <c r="BI216" s="241">
        <f>IF(N216="nulová",J216,0)</f>
        <v>0</v>
      </c>
      <c r="BJ216" s="18" t="s">
        <v>88</v>
      </c>
      <c r="BK216" s="241">
        <f>ROUND(I216*H216,2)</f>
        <v>0</v>
      </c>
      <c r="BL216" s="18" t="s">
        <v>224</v>
      </c>
      <c r="BM216" s="240" t="s">
        <v>1543</v>
      </c>
    </row>
    <row r="217" s="2" customFormat="1">
      <c r="A217" s="40"/>
      <c r="B217" s="41"/>
      <c r="C217" s="42"/>
      <c r="D217" s="242" t="s">
        <v>232</v>
      </c>
      <c r="E217" s="42"/>
      <c r="F217" s="243" t="s">
        <v>604</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232</v>
      </c>
      <c r="AU217" s="18" t="s">
        <v>19</v>
      </c>
    </row>
    <row r="218" s="2" customFormat="1">
      <c r="A218" s="40"/>
      <c r="B218" s="41"/>
      <c r="C218" s="42"/>
      <c r="D218" s="247" t="s">
        <v>312</v>
      </c>
      <c r="E218" s="42"/>
      <c r="F218" s="248" t="s">
        <v>599</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312</v>
      </c>
      <c r="AU218" s="18" t="s">
        <v>19</v>
      </c>
    </row>
    <row r="219" s="2" customFormat="1">
      <c r="A219" s="40"/>
      <c r="B219" s="41"/>
      <c r="C219" s="42"/>
      <c r="D219" s="247" t="s">
        <v>234</v>
      </c>
      <c r="E219" s="42"/>
      <c r="F219" s="248" t="s">
        <v>1544</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234</v>
      </c>
      <c r="AU219" s="18" t="s">
        <v>19</v>
      </c>
    </row>
    <row r="220" s="2" customFormat="1" ht="37.8" customHeight="1">
      <c r="A220" s="40"/>
      <c r="B220" s="41"/>
      <c r="C220" s="229" t="s">
        <v>376</v>
      </c>
      <c r="D220" s="229" t="s">
        <v>225</v>
      </c>
      <c r="E220" s="230" t="s">
        <v>614</v>
      </c>
      <c r="F220" s="231" t="s">
        <v>615</v>
      </c>
      <c r="G220" s="232" t="s">
        <v>507</v>
      </c>
      <c r="H220" s="233">
        <v>13134</v>
      </c>
      <c r="I220" s="234"/>
      <c r="J220" s="235">
        <f>ROUND(I220*H220,2)</f>
        <v>0</v>
      </c>
      <c r="K220" s="231" t="s">
        <v>229</v>
      </c>
      <c r="L220" s="46"/>
      <c r="M220" s="236" t="s">
        <v>1</v>
      </c>
      <c r="N220" s="237" t="s">
        <v>45</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224</v>
      </c>
      <c r="AT220" s="240" t="s">
        <v>225</v>
      </c>
      <c r="AU220" s="240" t="s">
        <v>19</v>
      </c>
      <c r="AY220" s="18" t="s">
        <v>221</v>
      </c>
      <c r="BE220" s="241">
        <f>IF(N220="základní",J220,0)</f>
        <v>0</v>
      </c>
      <c r="BF220" s="241">
        <f>IF(N220="snížená",J220,0)</f>
        <v>0</v>
      </c>
      <c r="BG220" s="241">
        <f>IF(N220="zákl. přenesená",J220,0)</f>
        <v>0</v>
      </c>
      <c r="BH220" s="241">
        <f>IF(N220="sníž. přenesená",J220,0)</f>
        <v>0</v>
      </c>
      <c r="BI220" s="241">
        <f>IF(N220="nulová",J220,0)</f>
        <v>0</v>
      </c>
      <c r="BJ220" s="18" t="s">
        <v>88</v>
      </c>
      <c r="BK220" s="241">
        <f>ROUND(I220*H220,2)</f>
        <v>0</v>
      </c>
      <c r="BL220" s="18" t="s">
        <v>224</v>
      </c>
      <c r="BM220" s="240" t="s">
        <v>1545</v>
      </c>
    </row>
    <row r="221" s="2" customFormat="1">
      <c r="A221" s="40"/>
      <c r="B221" s="41"/>
      <c r="C221" s="42"/>
      <c r="D221" s="242" t="s">
        <v>232</v>
      </c>
      <c r="E221" s="42"/>
      <c r="F221" s="243" t="s">
        <v>617</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232</v>
      </c>
      <c r="AU221" s="18" t="s">
        <v>19</v>
      </c>
    </row>
    <row r="222" s="2" customFormat="1">
      <c r="A222" s="40"/>
      <c r="B222" s="41"/>
      <c r="C222" s="42"/>
      <c r="D222" s="247" t="s">
        <v>312</v>
      </c>
      <c r="E222" s="42"/>
      <c r="F222" s="248" t="s">
        <v>618</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312</v>
      </c>
      <c r="AU222" s="18" t="s">
        <v>19</v>
      </c>
    </row>
    <row r="223" s="2" customFormat="1">
      <c r="A223" s="40"/>
      <c r="B223" s="41"/>
      <c r="C223" s="42"/>
      <c r="D223" s="247" t="s">
        <v>234</v>
      </c>
      <c r="E223" s="42"/>
      <c r="F223" s="248" t="s">
        <v>1546</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234</v>
      </c>
      <c r="AU223" s="18" t="s">
        <v>19</v>
      </c>
    </row>
    <row r="224" s="2" customFormat="1" ht="37.8" customHeight="1">
      <c r="A224" s="40"/>
      <c r="B224" s="41"/>
      <c r="C224" s="229" t="s">
        <v>381</v>
      </c>
      <c r="D224" s="229" t="s">
        <v>225</v>
      </c>
      <c r="E224" s="230" t="s">
        <v>621</v>
      </c>
      <c r="F224" s="231" t="s">
        <v>622</v>
      </c>
      <c r="G224" s="232" t="s">
        <v>507</v>
      </c>
      <c r="H224" s="233">
        <v>14000</v>
      </c>
      <c r="I224" s="234"/>
      <c r="J224" s="235">
        <f>ROUND(I224*H224,2)</f>
        <v>0</v>
      </c>
      <c r="K224" s="231" t="s">
        <v>229</v>
      </c>
      <c r="L224" s="46"/>
      <c r="M224" s="236" t="s">
        <v>1</v>
      </c>
      <c r="N224" s="237" t="s">
        <v>45</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224</v>
      </c>
      <c r="AT224" s="240" t="s">
        <v>225</v>
      </c>
      <c r="AU224" s="240" t="s">
        <v>19</v>
      </c>
      <c r="AY224" s="18" t="s">
        <v>221</v>
      </c>
      <c r="BE224" s="241">
        <f>IF(N224="základní",J224,0)</f>
        <v>0</v>
      </c>
      <c r="BF224" s="241">
        <f>IF(N224="snížená",J224,0)</f>
        <v>0</v>
      </c>
      <c r="BG224" s="241">
        <f>IF(N224="zákl. přenesená",J224,0)</f>
        <v>0</v>
      </c>
      <c r="BH224" s="241">
        <f>IF(N224="sníž. přenesená",J224,0)</f>
        <v>0</v>
      </c>
      <c r="BI224" s="241">
        <f>IF(N224="nulová",J224,0)</f>
        <v>0</v>
      </c>
      <c r="BJ224" s="18" t="s">
        <v>88</v>
      </c>
      <c r="BK224" s="241">
        <f>ROUND(I224*H224,2)</f>
        <v>0</v>
      </c>
      <c r="BL224" s="18" t="s">
        <v>224</v>
      </c>
      <c r="BM224" s="240" t="s">
        <v>1547</v>
      </c>
    </row>
    <row r="225" s="2" customFormat="1">
      <c r="A225" s="40"/>
      <c r="B225" s="41"/>
      <c r="C225" s="42"/>
      <c r="D225" s="242" t="s">
        <v>232</v>
      </c>
      <c r="E225" s="42"/>
      <c r="F225" s="243" t="s">
        <v>624</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232</v>
      </c>
      <c r="AU225" s="18" t="s">
        <v>19</v>
      </c>
    </row>
    <row r="226" s="2" customFormat="1">
      <c r="A226" s="40"/>
      <c r="B226" s="41"/>
      <c r="C226" s="42"/>
      <c r="D226" s="247" t="s">
        <v>312</v>
      </c>
      <c r="E226" s="42"/>
      <c r="F226" s="248" t="s">
        <v>618</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312</v>
      </c>
      <c r="AU226" s="18" t="s">
        <v>19</v>
      </c>
    </row>
    <row r="227" s="2" customFormat="1">
      <c r="A227" s="40"/>
      <c r="B227" s="41"/>
      <c r="C227" s="42"/>
      <c r="D227" s="247" t="s">
        <v>234</v>
      </c>
      <c r="E227" s="42"/>
      <c r="F227" s="248" t="s">
        <v>1548</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234</v>
      </c>
      <c r="AU227" s="18" t="s">
        <v>19</v>
      </c>
    </row>
    <row r="228" s="12" customFormat="1" ht="22.8" customHeight="1">
      <c r="A228" s="12"/>
      <c r="B228" s="213"/>
      <c r="C228" s="214"/>
      <c r="D228" s="215" t="s">
        <v>79</v>
      </c>
      <c r="E228" s="227" t="s">
        <v>19</v>
      </c>
      <c r="F228" s="227" t="s">
        <v>626</v>
      </c>
      <c r="G228" s="214"/>
      <c r="H228" s="214"/>
      <c r="I228" s="217"/>
      <c r="J228" s="228">
        <f>BK228</f>
        <v>0</v>
      </c>
      <c r="K228" s="214"/>
      <c r="L228" s="219"/>
      <c r="M228" s="220"/>
      <c r="N228" s="221"/>
      <c r="O228" s="221"/>
      <c r="P228" s="222">
        <f>SUM(P229:P230)</f>
        <v>0</v>
      </c>
      <c r="Q228" s="221"/>
      <c r="R228" s="222">
        <f>SUM(R229:R230)</f>
        <v>434.5</v>
      </c>
      <c r="S228" s="221"/>
      <c r="T228" s="223">
        <f>SUM(T229:T230)</f>
        <v>0</v>
      </c>
      <c r="U228" s="12"/>
      <c r="V228" s="12"/>
      <c r="W228" s="12"/>
      <c r="X228" s="12"/>
      <c r="Y228" s="12"/>
      <c r="Z228" s="12"/>
      <c r="AA228" s="12"/>
      <c r="AB228" s="12"/>
      <c r="AC228" s="12"/>
      <c r="AD228" s="12"/>
      <c r="AE228" s="12"/>
      <c r="AR228" s="224" t="s">
        <v>88</v>
      </c>
      <c r="AT228" s="225" t="s">
        <v>79</v>
      </c>
      <c r="AU228" s="225" t="s">
        <v>88</v>
      </c>
      <c r="AY228" s="224" t="s">
        <v>221</v>
      </c>
      <c r="BK228" s="226">
        <f>SUM(BK229:BK230)</f>
        <v>0</v>
      </c>
    </row>
    <row r="229" s="2" customFormat="1" ht="62.7" customHeight="1">
      <c r="A229" s="40"/>
      <c r="B229" s="41"/>
      <c r="C229" s="229" t="s">
        <v>387</v>
      </c>
      <c r="D229" s="229" t="s">
        <v>225</v>
      </c>
      <c r="E229" s="230" t="s">
        <v>627</v>
      </c>
      <c r="F229" s="231" t="s">
        <v>1549</v>
      </c>
      <c r="G229" s="232" t="s">
        <v>507</v>
      </c>
      <c r="H229" s="233">
        <v>3950</v>
      </c>
      <c r="I229" s="234"/>
      <c r="J229" s="235">
        <f>ROUND(I229*H229,2)</f>
        <v>0</v>
      </c>
      <c r="K229" s="231" t="s">
        <v>1</v>
      </c>
      <c r="L229" s="46"/>
      <c r="M229" s="236" t="s">
        <v>1</v>
      </c>
      <c r="N229" s="237" t="s">
        <v>45</v>
      </c>
      <c r="O229" s="93"/>
      <c r="P229" s="238">
        <f>O229*H229</f>
        <v>0</v>
      </c>
      <c r="Q229" s="238">
        <v>0.11</v>
      </c>
      <c r="R229" s="238">
        <f>Q229*H229</f>
        <v>434.5</v>
      </c>
      <c r="S229" s="238">
        <v>0</v>
      </c>
      <c r="T229" s="239">
        <f>S229*H229</f>
        <v>0</v>
      </c>
      <c r="U229" s="40"/>
      <c r="V229" s="40"/>
      <c r="W229" s="40"/>
      <c r="X229" s="40"/>
      <c r="Y229" s="40"/>
      <c r="Z229" s="40"/>
      <c r="AA229" s="40"/>
      <c r="AB229" s="40"/>
      <c r="AC229" s="40"/>
      <c r="AD229" s="40"/>
      <c r="AE229" s="40"/>
      <c r="AR229" s="240" t="s">
        <v>224</v>
      </c>
      <c r="AT229" s="240" t="s">
        <v>225</v>
      </c>
      <c r="AU229" s="240" t="s">
        <v>19</v>
      </c>
      <c r="AY229" s="18" t="s">
        <v>221</v>
      </c>
      <c r="BE229" s="241">
        <f>IF(N229="základní",J229,0)</f>
        <v>0</v>
      </c>
      <c r="BF229" s="241">
        <f>IF(N229="snížená",J229,0)</f>
        <v>0</v>
      </c>
      <c r="BG229" s="241">
        <f>IF(N229="zákl. přenesená",J229,0)</f>
        <v>0</v>
      </c>
      <c r="BH229" s="241">
        <f>IF(N229="sníž. přenesená",J229,0)</f>
        <v>0</v>
      </c>
      <c r="BI229" s="241">
        <f>IF(N229="nulová",J229,0)</f>
        <v>0</v>
      </c>
      <c r="BJ229" s="18" t="s">
        <v>88</v>
      </c>
      <c r="BK229" s="241">
        <f>ROUND(I229*H229,2)</f>
        <v>0</v>
      </c>
      <c r="BL229" s="18" t="s">
        <v>224</v>
      </c>
      <c r="BM229" s="240" t="s">
        <v>1550</v>
      </c>
    </row>
    <row r="230" s="2" customFormat="1">
      <c r="A230" s="40"/>
      <c r="B230" s="41"/>
      <c r="C230" s="42"/>
      <c r="D230" s="247" t="s">
        <v>234</v>
      </c>
      <c r="E230" s="42"/>
      <c r="F230" s="248" t="s">
        <v>1551</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234</v>
      </c>
      <c r="AU230" s="18" t="s">
        <v>19</v>
      </c>
    </row>
    <row r="231" s="12" customFormat="1" ht="22.8" customHeight="1">
      <c r="A231" s="12"/>
      <c r="B231" s="213"/>
      <c r="C231" s="214"/>
      <c r="D231" s="215" t="s">
        <v>79</v>
      </c>
      <c r="E231" s="227" t="s">
        <v>157</v>
      </c>
      <c r="F231" s="227" t="s">
        <v>631</v>
      </c>
      <c r="G231" s="214"/>
      <c r="H231" s="214"/>
      <c r="I231" s="217"/>
      <c r="J231" s="228">
        <f>BK231</f>
        <v>0</v>
      </c>
      <c r="K231" s="214"/>
      <c r="L231" s="219"/>
      <c r="M231" s="220"/>
      <c r="N231" s="221"/>
      <c r="O231" s="221"/>
      <c r="P231" s="222">
        <f>SUM(P232:P276)</f>
        <v>0</v>
      </c>
      <c r="Q231" s="221"/>
      <c r="R231" s="222">
        <f>SUM(R232:R276)</f>
        <v>238.25261017999998</v>
      </c>
      <c r="S231" s="221"/>
      <c r="T231" s="223">
        <f>SUM(T232:T276)</f>
        <v>0</v>
      </c>
      <c r="U231" s="12"/>
      <c r="V231" s="12"/>
      <c r="W231" s="12"/>
      <c r="X231" s="12"/>
      <c r="Y231" s="12"/>
      <c r="Z231" s="12"/>
      <c r="AA231" s="12"/>
      <c r="AB231" s="12"/>
      <c r="AC231" s="12"/>
      <c r="AD231" s="12"/>
      <c r="AE231" s="12"/>
      <c r="AR231" s="224" t="s">
        <v>88</v>
      </c>
      <c r="AT231" s="225" t="s">
        <v>79</v>
      </c>
      <c r="AU231" s="225" t="s">
        <v>88</v>
      </c>
      <c r="AY231" s="224" t="s">
        <v>221</v>
      </c>
      <c r="BK231" s="226">
        <f>SUM(BK232:BK276)</f>
        <v>0</v>
      </c>
    </row>
    <row r="232" s="2" customFormat="1" ht="66.75" customHeight="1">
      <c r="A232" s="40"/>
      <c r="B232" s="41"/>
      <c r="C232" s="229" t="s">
        <v>393</v>
      </c>
      <c r="D232" s="229" t="s">
        <v>225</v>
      </c>
      <c r="E232" s="230" t="s">
        <v>1552</v>
      </c>
      <c r="F232" s="231" t="s">
        <v>1553</v>
      </c>
      <c r="G232" s="232" t="s">
        <v>515</v>
      </c>
      <c r="H232" s="233">
        <v>3</v>
      </c>
      <c r="I232" s="234"/>
      <c r="J232" s="235">
        <f>ROUND(I232*H232,2)</f>
        <v>0</v>
      </c>
      <c r="K232" s="231" t="s">
        <v>229</v>
      </c>
      <c r="L232" s="46"/>
      <c r="M232" s="236" t="s">
        <v>1</v>
      </c>
      <c r="N232" s="237" t="s">
        <v>45</v>
      </c>
      <c r="O232" s="93"/>
      <c r="P232" s="238">
        <f>O232*H232</f>
        <v>0</v>
      </c>
      <c r="Q232" s="238">
        <v>2.8089400000000002</v>
      </c>
      <c r="R232" s="238">
        <f>Q232*H232</f>
        <v>8.4268200000000011</v>
      </c>
      <c r="S232" s="238">
        <v>0</v>
      </c>
      <c r="T232" s="239">
        <f>S232*H232</f>
        <v>0</v>
      </c>
      <c r="U232" s="40"/>
      <c r="V232" s="40"/>
      <c r="W232" s="40"/>
      <c r="X232" s="40"/>
      <c r="Y232" s="40"/>
      <c r="Z232" s="40"/>
      <c r="AA232" s="40"/>
      <c r="AB232" s="40"/>
      <c r="AC232" s="40"/>
      <c r="AD232" s="40"/>
      <c r="AE232" s="40"/>
      <c r="AR232" s="240" t="s">
        <v>224</v>
      </c>
      <c r="AT232" s="240" t="s">
        <v>225</v>
      </c>
      <c r="AU232" s="240" t="s">
        <v>19</v>
      </c>
      <c r="AY232" s="18" t="s">
        <v>221</v>
      </c>
      <c r="BE232" s="241">
        <f>IF(N232="základní",J232,0)</f>
        <v>0</v>
      </c>
      <c r="BF232" s="241">
        <f>IF(N232="snížená",J232,0)</f>
        <v>0</v>
      </c>
      <c r="BG232" s="241">
        <f>IF(N232="zákl. přenesená",J232,0)</f>
        <v>0</v>
      </c>
      <c r="BH232" s="241">
        <f>IF(N232="sníž. přenesená",J232,0)</f>
        <v>0</v>
      </c>
      <c r="BI232" s="241">
        <f>IF(N232="nulová",J232,0)</f>
        <v>0</v>
      </c>
      <c r="BJ232" s="18" t="s">
        <v>88</v>
      </c>
      <c r="BK232" s="241">
        <f>ROUND(I232*H232,2)</f>
        <v>0</v>
      </c>
      <c r="BL232" s="18" t="s">
        <v>224</v>
      </c>
      <c r="BM232" s="240" t="s">
        <v>1554</v>
      </c>
    </row>
    <row r="233" s="2" customFormat="1">
      <c r="A233" s="40"/>
      <c r="B233" s="41"/>
      <c r="C233" s="42"/>
      <c r="D233" s="242" t="s">
        <v>232</v>
      </c>
      <c r="E233" s="42"/>
      <c r="F233" s="243" t="s">
        <v>1555</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232</v>
      </c>
      <c r="AU233" s="18" t="s">
        <v>19</v>
      </c>
    </row>
    <row r="234" s="2" customFormat="1">
      <c r="A234" s="40"/>
      <c r="B234" s="41"/>
      <c r="C234" s="42"/>
      <c r="D234" s="247" t="s">
        <v>312</v>
      </c>
      <c r="E234" s="42"/>
      <c r="F234" s="248" t="s">
        <v>636</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312</v>
      </c>
      <c r="AU234" s="18" t="s">
        <v>19</v>
      </c>
    </row>
    <row r="235" s="2" customFormat="1">
      <c r="A235" s="40"/>
      <c r="B235" s="41"/>
      <c r="C235" s="42"/>
      <c r="D235" s="247" t="s">
        <v>234</v>
      </c>
      <c r="E235" s="42"/>
      <c r="F235" s="248" t="s">
        <v>1556</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234</v>
      </c>
      <c r="AU235" s="18" t="s">
        <v>19</v>
      </c>
    </row>
    <row r="236" s="2" customFormat="1" ht="76.35" customHeight="1">
      <c r="A236" s="40"/>
      <c r="B236" s="41"/>
      <c r="C236" s="229" t="s">
        <v>398</v>
      </c>
      <c r="D236" s="229" t="s">
        <v>225</v>
      </c>
      <c r="E236" s="230" t="s">
        <v>1073</v>
      </c>
      <c r="F236" s="231" t="s">
        <v>633</v>
      </c>
      <c r="G236" s="232" t="s">
        <v>515</v>
      </c>
      <c r="H236" s="233">
        <v>60</v>
      </c>
      <c r="I236" s="234"/>
      <c r="J236" s="235">
        <f>ROUND(I236*H236,2)</f>
        <v>0</v>
      </c>
      <c r="K236" s="231" t="s">
        <v>229</v>
      </c>
      <c r="L236" s="46"/>
      <c r="M236" s="236" t="s">
        <v>1</v>
      </c>
      <c r="N236" s="237" t="s">
        <v>45</v>
      </c>
      <c r="O236" s="93"/>
      <c r="P236" s="238">
        <f>O236*H236</f>
        <v>0</v>
      </c>
      <c r="Q236" s="238">
        <v>2.8089400000000002</v>
      </c>
      <c r="R236" s="238">
        <f>Q236*H236</f>
        <v>168.53640000000002</v>
      </c>
      <c r="S236" s="238">
        <v>0</v>
      </c>
      <c r="T236" s="239">
        <f>S236*H236</f>
        <v>0</v>
      </c>
      <c r="U236" s="40"/>
      <c r="V236" s="40"/>
      <c r="W236" s="40"/>
      <c r="X236" s="40"/>
      <c r="Y236" s="40"/>
      <c r="Z236" s="40"/>
      <c r="AA236" s="40"/>
      <c r="AB236" s="40"/>
      <c r="AC236" s="40"/>
      <c r="AD236" s="40"/>
      <c r="AE236" s="40"/>
      <c r="AR236" s="240" t="s">
        <v>224</v>
      </c>
      <c r="AT236" s="240" t="s">
        <v>225</v>
      </c>
      <c r="AU236" s="240" t="s">
        <v>19</v>
      </c>
      <c r="AY236" s="18" t="s">
        <v>221</v>
      </c>
      <c r="BE236" s="241">
        <f>IF(N236="základní",J236,0)</f>
        <v>0</v>
      </c>
      <c r="BF236" s="241">
        <f>IF(N236="snížená",J236,0)</f>
        <v>0</v>
      </c>
      <c r="BG236" s="241">
        <f>IF(N236="zákl. přenesená",J236,0)</f>
        <v>0</v>
      </c>
      <c r="BH236" s="241">
        <f>IF(N236="sníž. přenesená",J236,0)</f>
        <v>0</v>
      </c>
      <c r="BI236" s="241">
        <f>IF(N236="nulová",J236,0)</f>
        <v>0</v>
      </c>
      <c r="BJ236" s="18" t="s">
        <v>88</v>
      </c>
      <c r="BK236" s="241">
        <f>ROUND(I236*H236,2)</f>
        <v>0</v>
      </c>
      <c r="BL236" s="18" t="s">
        <v>224</v>
      </c>
      <c r="BM236" s="240" t="s">
        <v>1557</v>
      </c>
    </row>
    <row r="237" s="2" customFormat="1">
      <c r="A237" s="40"/>
      <c r="B237" s="41"/>
      <c r="C237" s="42"/>
      <c r="D237" s="242" t="s">
        <v>232</v>
      </c>
      <c r="E237" s="42"/>
      <c r="F237" s="243" t="s">
        <v>1075</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232</v>
      </c>
      <c r="AU237" s="18" t="s">
        <v>19</v>
      </c>
    </row>
    <row r="238" s="2" customFormat="1">
      <c r="A238" s="40"/>
      <c r="B238" s="41"/>
      <c r="C238" s="42"/>
      <c r="D238" s="247" t="s">
        <v>312</v>
      </c>
      <c r="E238" s="42"/>
      <c r="F238" s="248" t="s">
        <v>636</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312</v>
      </c>
      <c r="AU238" s="18" t="s">
        <v>19</v>
      </c>
    </row>
    <row r="239" s="2" customFormat="1">
      <c r="A239" s="40"/>
      <c r="B239" s="41"/>
      <c r="C239" s="42"/>
      <c r="D239" s="247" t="s">
        <v>234</v>
      </c>
      <c r="E239" s="42"/>
      <c r="F239" s="248" t="s">
        <v>1558</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234</v>
      </c>
      <c r="AU239" s="18" t="s">
        <v>19</v>
      </c>
    </row>
    <row r="240" s="2" customFormat="1" ht="76.35" customHeight="1">
      <c r="A240" s="40"/>
      <c r="B240" s="41"/>
      <c r="C240" s="229" t="s">
        <v>404</v>
      </c>
      <c r="D240" s="229" t="s">
        <v>225</v>
      </c>
      <c r="E240" s="230" t="s">
        <v>638</v>
      </c>
      <c r="F240" s="231" t="s">
        <v>639</v>
      </c>
      <c r="G240" s="232" t="s">
        <v>507</v>
      </c>
      <c r="H240" s="233">
        <v>400</v>
      </c>
      <c r="I240" s="234"/>
      <c r="J240" s="235">
        <f>ROUND(I240*H240,2)</f>
        <v>0</v>
      </c>
      <c r="K240" s="231" t="s">
        <v>229</v>
      </c>
      <c r="L240" s="46"/>
      <c r="M240" s="236" t="s">
        <v>1</v>
      </c>
      <c r="N240" s="237" t="s">
        <v>45</v>
      </c>
      <c r="O240" s="93"/>
      <c r="P240" s="238">
        <f>O240*H240</f>
        <v>0</v>
      </c>
      <c r="Q240" s="238">
        <v>0.00726</v>
      </c>
      <c r="R240" s="238">
        <f>Q240*H240</f>
        <v>2.9039999999999999</v>
      </c>
      <c r="S240" s="238">
        <v>0</v>
      </c>
      <c r="T240" s="239">
        <f>S240*H240</f>
        <v>0</v>
      </c>
      <c r="U240" s="40"/>
      <c r="V240" s="40"/>
      <c r="W240" s="40"/>
      <c r="X240" s="40"/>
      <c r="Y240" s="40"/>
      <c r="Z240" s="40"/>
      <c r="AA240" s="40"/>
      <c r="AB240" s="40"/>
      <c r="AC240" s="40"/>
      <c r="AD240" s="40"/>
      <c r="AE240" s="40"/>
      <c r="AR240" s="240" t="s">
        <v>224</v>
      </c>
      <c r="AT240" s="240" t="s">
        <v>225</v>
      </c>
      <c r="AU240" s="240" t="s">
        <v>19</v>
      </c>
      <c r="AY240" s="18" t="s">
        <v>221</v>
      </c>
      <c r="BE240" s="241">
        <f>IF(N240="základní",J240,0)</f>
        <v>0</v>
      </c>
      <c r="BF240" s="241">
        <f>IF(N240="snížená",J240,0)</f>
        <v>0</v>
      </c>
      <c r="BG240" s="241">
        <f>IF(N240="zákl. přenesená",J240,0)</f>
        <v>0</v>
      </c>
      <c r="BH240" s="241">
        <f>IF(N240="sníž. přenesená",J240,0)</f>
        <v>0</v>
      </c>
      <c r="BI240" s="241">
        <f>IF(N240="nulová",J240,0)</f>
        <v>0</v>
      </c>
      <c r="BJ240" s="18" t="s">
        <v>88</v>
      </c>
      <c r="BK240" s="241">
        <f>ROUND(I240*H240,2)</f>
        <v>0</v>
      </c>
      <c r="BL240" s="18" t="s">
        <v>224</v>
      </c>
      <c r="BM240" s="240" t="s">
        <v>1559</v>
      </c>
    </row>
    <row r="241" s="2" customFormat="1">
      <c r="A241" s="40"/>
      <c r="B241" s="41"/>
      <c r="C241" s="42"/>
      <c r="D241" s="242" t="s">
        <v>232</v>
      </c>
      <c r="E241" s="42"/>
      <c r="F241" s="243" t="s">
        <v>641</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232</v>
      </c>
      <c r="AU241" s="18" t="s">
        <v>19</v>
      </c>
    </row>
    <row r="242" s="2" customFormat="1">
      <c r="A242" s="40"/>
      <c r="B242" s="41"/>
      <c r="C242" s="42"/>
      <c r="D242" s="247" t="s">
        <v>312</v>
      </c>
      <c r="E242" s="42"/>
      <c r="F242" s="248" t="s">
        <v>642</v>
      </c>
      <c r="G242" s="42"/>
      <c r="H242" s="42"/>
      <c r="I242" s="244"/>
      <c r="J242" s="42"/>
      <c r="K242" s="42"/>
      <c r="L242" s="46"/>
      <c r="M242" s="245"/>
      <c r="N242" s="246"/>
      <c r="O242" s="93"/>
      <c r="P242" s="93"/>
      <c r="Q242" s="93"/>
      <c r="R242" s="93"/>
      <c r="S242" s="93"/>
      <c r="T242" s="94"/>
      <c r="U242" s="40"/>
      <c r="V242" s="40"/>
      <c r="W242" s="40"/>
      <c r="X242" s="40"/>
      <c r="Y242" s="40"/>
      <c r="Z242" s="40"/>
      <c r="AA242" s="40"/>
      <c r="AB242" s="40"/>
      <c r="AC242" s="40"/>
      <c r="AD242" s="40"/>
      <c r="AE242" s="40"/>
      <c r="AT242" s="18" t="s">
        <v>312</v>
      </c>
      <c r="AU242" s="18" t="s">
        <v>19</v>
      </c>
    </row>
    <row r="243" s="2" customFormat="1">
      <c r="A243" s="40"/>
      <c r="B243" s="41"/>
      <c r="C243" s="42"/>
      <c r="D243" s="247" t="s">
        <v>234</v>
      </c>
      <c r="E243" s="42"/>
      <c r="F243" s="248" t="s">
        <v>1560</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234</v>
      </c>
      <c r="AU243" s="18" t="s">
        <v>19</v>
      </c>
    </row>
    <row r="244" s="2" customFormat="1" ht="76.35" customHeight="1">
      <c r="A244" s="40"/>
      <c r="B244" s="41"/>
      <c r="C244" s="229" t="s">
        <v>410</v>
      </c>
      <c r="D244" s="229" t="s">
        <v>225</v>
      </c>
      <c r="E244" s="230" t="s">
        <v>644</v>
      </c>
      <c r="F244" s="231" t="s">
        <v>645</v>
      </c>
      <c r="G244" s="232" t="s">
        <v>507</v>
      </c>
      <c r="H244" s="233">
        <v>400</v>
      </c>
      <c r="I244" s="234"/>
      <c r="J244" s="235">
        <f>ROUND(I244*H244,2)</f>
        <v>0</v>
      </c>
      <c r="K244" s="231" t="s">
        <v>229</v>
      </c>
      <c r="L244" s="46"/>
      <c r="M244" s="236" t="s">
        <v>1</v>
      </c>
      <c r="N244" s="237" t="s">
        <v>45</v>
      </c>
      <c r="O244" s="93"/>
      <c r="P244" s="238">
        <f>O244*H244</f>
        <v>0</v>
      </c>
      <c r="Q244" s="238">
        <v>0.00085999999999999998</v>
      </c>
      <c r="R244" s="238">
        <f>Q244*H244</f>
        <v>0.34399999999999997</v>
      </c>
      <c r="S244" s="238">
        <v>0</v>
      </c>
      <c r="T244" s="239">
        <f>S244*H244</f>
        <v>0</v>
      </c>
      <c r="U244" s="40"/>
      <c r="V244" s="40"/>
      <c r="W244" s="40"/>
      <c r="X244" s="40"/>
      <c r="Y244" s="40"/>
      <c r="Z244" s="40"/>
      <c r="AA244" s="40"/>
      <c r="AB244" s="40"/>
      <c r="AC244" s="40"/>
      <c r="AD244" s="40"/>
      <c r="AE244" s="40"/>
      <c r="AR244" s="240" t="s">
        <v>224</v>
      </c>
      <c r="AT244" s="240" t="s">
        <v>225</v>
      </c>
      <c r="AU244" s="240" t="s">
        <v>19</v>
      </c>
      <c r="AY244" s="18" t="s">
        <v>221</v>
      </c>
      <c r="BE244" s="241">
        <f>IF(N244="základní",J244,0)</f>
        <v>0</v>
      </c>
      <c r="BF244" s="241">
        <f>IF(N244="snížená",J244,0)</f>
        <v>0</v>
      </c>
      <c r="BG244" s="241">
        <f>IF(N244="zákl. přenesená",J244,0)</f>
        <v>0</v>
      </c>
      <c r="BH244" s="241">
        <f>IF(N244="sníž. přenesená",J244,0)</f>
        <v>0</v>
      </c>
      <c r="BI244" s="241">
        <f>IF(N244="nulová",J244,0)</f>
        <v>0</v>
      </c>
      <c r="BJ244" s="18" t="s">
        <v>88</v>
      </c>
      <c r="BK244" s="241">
        <f>ROUND(I244*H244,2)</f>
        <v>0</v>
      </c>
      <c r="BL244" s="18" t="s">
        <v>224</v>
      </c>
      <c r="BM244" s="240" t="s">
        <v>1561</v>
      </c>
    </row>
    <row r="245" s="2" customFormat="1">
      <c r="A245" s="40"/>
      <c r="B245" s="41"/>
      <c r="C245" s="42"/>
      <c r="D245" s="242" t="s">
        <v>232</v>
      </c>
      <c r="E245" s="42"/>
      <c r="F245" s="243" t="s">
        <v>647</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232</v>
      </c>
      <c r="AU245" s="18" t="s">
        <v>19</v>
      </c>
    </row>
    <row r="246" s="2" customFormat="1">
      <c r="A246" s="40"/>
      <c r="B246" s="41"/>
      <c r="C246" s="42"/>
      <c r="D246" s="247" t="s">
        <v>312</v>
      </c>
      <c r="E246" s="42"/>
      <c r="F246" s="248" t="s">
        <v>642</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312</v>
      </c>
      <c r="AU246" s="18" t="s">
        <v>19</v>
      </c>
    </row>
    <row r="247" s="2" customFormat="1">
      <c r="A247" s="40"/>
      <c r="B247" s="41"/>
      <c r="C247" s="42"/>
      <c r="D247" s="247" t="s">
        <v>234</v>
      </c>
      <c r="E247" s="42"/>
      <c r="F247" s="248" t="s">
        <v>1562</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234</v>
      </c>
      <c r="AU247" s="18" t="s">
        <v>19</v>
      </c>
    </row>
    <row r="248" s="2" customFormat="1" ht="78" customHeight="1">
      <c r="A248" s="40"/>
      <c r="B248" s="41"/>
      <c r="C248" s="229" t="s">
        <v>416</v>
      </c>
      <c r="D248" s="229" t="s">
        <v>225</v>
      </c>
      <c r="E248" s="230" t="s">
        <v>649</v>
      </c>
      <c r="F248" s="231" t="s">
        <v>650</v>
      </c>
      <c r="G248" s="232" t="s">
        <v>651</v>
      </c>
      <c r="H248" s="233">
        <v>2.5310000000000001</v>
      </c>
      <c r="I248" s="234"/>
      <c r="J248" s="235">
        <f>ROUND(I248*H248,2)</f>
        <v>0</v>
      </c>
      <c r="K248" s="231" t="s">
        <v>229</v>
      </c>
      <c r="L248" s="46"/>
      <c r="M248" s="236" t="s">
        <v>1</v>
      </c>
      <c r="N248" s="237" t="s">
        <v>45</v>
      </c>
      <c r="O248" s="93"/>
      <c r="P248" s="238">
        <f>O248*H248</f>
        <v>0</v>
      </c>
      <c r="Q248" s="238">
        <v>1.09528</v>
      </c>
      <c r="R248" s="238">
        <f>Q248*H248</f>
        <v>2.7721536800000002</v>
      </c>
      <c r="S248" s="238">
        <v>0</v>
      </c>
      <c r="T248" s="239">
        <f>S248*H248</f>
        <v>0</v>
      </c>
      <c r="U248" s="40"/>
      <c r="V248" s="40"/>
      <c r="W248" s="40"/>
      <c r="X248" s="40"/>
      <c r="Y248" s="40"/>
      <c r="Z248" s="40"/>
      <c r="AA248" s="40"/>
      <c r="AB248" s="40"/>
      <c r="AC248" s="40"/>
      <c r="AD248" s="40"/>
      <c r="AE248" s="40"/>
      <c r="AR248" s="240" t="s">
        <v>224</v>
      </c>
      <c r="AT248" s="240" t="s">
        <v>225</v>
      </c>
      <c r="AU248" s="240" t="s">
        <v>19</v>
      </c>
      <c r="AY248" s="18" t="s">
        <v>221</v>
      </c>
      <c r="BE248" s="241">
        <f>IF(N248="základní",J248,0)</f>
        <v>0</v>
      </c>
      <c r="BF248" s="241">
        <f>IF(N248="snížená",J248,0)</f>
        <v>0</v>
      </c>
      <c r="BG248" s="241">
        <f>IF(N248="zákl. přenesená",J248,0)</f>
        <v>0</v>
      </c>
      <c r="BH248" s="241">
        <f>IF(N248="sníž. přenesená",J248,0)</f>
        <v>0</v>
      </c>
      <c r="BI248" s="241">
        <f>IF(N248="nulová",J248,0)</f>
        <v>0</v>
      </c>
      <c r="BJ248" s="18" t="s">
        <v>88</v>
      </c>
      <c r="BK248" s="241">
        <f>ROUND(I248*H248,2)</f>
        <v>0</v>
      </c>
      <c r="BL248" s="18" t="s">
        <v>224</v>
      </c>
      <c r="BM248" s="240" t="s">
        <v>1563</v>
      </c>
    </row>
    <row r="249" s="2" customFormat="1">
      <c r="A249" s="40"/>
      <c r="B249" s="41"/>
      <c r="C249" s="42"/>
      <c r="D249" s="242" t="s">
        <v>232</v>
      </c>
      <c r="E249" s="42"/>
      <c r="F249" s="243" t="s">
        <v>653</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232</v>
      </c>
      <c r="AU249" s="18" t="s">
        <v>19</v>
      </c>
    </row>
    <row r="250" s="2" customFormat="1">
      <c r="A250" s="40"/>
      <c r="B250" s="41"/>
      <c r="C250" s="42"/>
      <c r="D250" s="247" t="s">
        <v>312</v>
      </c>
      <c r="E250" s="42"/>
      <c r="F250" s="248" t="s">
        <v>654</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312</v>
      </c>
      <c r="AU250" s="18" t="s">
        <v>19</v>
      </c>
    </row>
    <row r="251" s="2" customFormat="1">
      <c r="A251" s="40"/>
      <c r="B251" s="41"/>
      <c r="C251" s="42"/>
      <c r="D251" s="247" t="s">
        <v>234</v>
      </c>
      <c r="E251" s="42"/>
      <c r="F251" s="248" t="s">
        <v>1564</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234</v>
      </c>
      <c r="AU251" s="18" t="s">
        <v>19</v>
      </c>
    </row>
    <row r="252" s="2" customFormat="1" ht="90" customHeight="1">
      <c r="A252" s="40"/>
      <c r="B252" s="41"/>
      <c r="C252" s="229" t="s">
        <v>421</v>
      </c>
      <c r="D252" s="229" t="s">
        <v>225</v>
      </c>
      <c r="E252" s="230" t="s">
        <v>1301</v>
      </c>
      <c r="F252" s="231" t="s">
        <v>1302</v>
      </c>
      <c r="G252" s="232" t="s">
        <v>651</v>
      </c>
      <c r="H252" s="233">
        <v>0.029999999999999999</v>
      </c>
      <c r="I252" s="234"/>
      <c r="J252" s="235">
        <f>ROUND(I252*H252,2)</f>
        <v>0</v>
      </c>
      <c r="K252" s="231" t="s">
        <v>229</v>
      </c>
      <c r="L252" s="46"/>
      <c r="M252" s="236" t="s">
        <v>1</v>
      </c>
      <c r="N252" s="237" t="s">
        <v>45</v>
      </c>
      <c r="O252" s="93"/>
      <c r="P252" s="238">
        <f>O252*H252</f>
        <v>0</v>
      </c>
      <c r="Q252" s="238">
        <v>1.03955</v>
      </c>
      <c r="R252" s="238">
        <f>Q252*H252</f>
        <v>0.031186499999999999</v>
      </c>
      <c r="S252" s="238">
        <v>0</v>
      </c>
      <c r="T252" s="239">
        <f>S252*H252</f>
        <v>0</v>
      </c>
      <c r="U252" s="40"/>
      <c r="V252" s="40"/>
      <c r="W252" s="40"/>
      <c r="X252" s="40"/>
      <c r="Y252" s="40"/>
      <c r="Z252" s="40"/>
      <c r="AA252" s="40"/>
      <c r="AB252" s="40"/>
      <c r="AC252" s="40"/>
      <c r="AD252" s="40"/>
      <c r="AE252" s="40"/>
      <c r="AR252" s="240" t="s">
        <v>224</v>
      </c>
      <c r="AT252" s="240" t="s">
        <v>225</v>
      </c>
      <c r="AU252" s="240" t="s">
        <v>19</v>
      </c>
      <c r="AY252" s="18" t="s">
        <v>221</v>
      </c>
      <c r="BE252" s="241">
        <f>IF(N252="základní",J252,0)</f>
        <v>0</v>
      </c>
      <c r="BF252" s="241">
        <f>IF(N252="snížená",J252,0)</f>
        <v>0</v>
      </c>
      <c r="BG252" s="241">
        <f>IF(N252="zákl. přenesená",J252,0)</f>
        <v>0</v>
      </c>
      <c r="BH252" s="241">
        <f>IF(N252="sníž. přenesená",J252,0)</f>
        <v>0</v>
      </c>
      <c r="BI252" s="241">
        <f>IF(N252="nulová",J252,0)</f>
        <v>0</v>
      </c>
      <c r="BJ252" s="18" t="s">
        <v>88</v>
      </c>
      <c r="BK252" s="241">
        <f>ROUND(I252*H252,2)</f>
        <v>0</v>
      </c>
      <c r="BL252" s="18" t="s">
        <v>224</v>
      </c>
      <c r="BM252" s="240" t="s">
        <v>1565</v>
      </c>
    </row>
    <row r="253" s="2" customFormat="1">
      <c r="A253" s="40"/>
      <c r="B253" s="41"/>
      <c r="C253" s="42"/>
      <c r="D253" s="242" t="s">
        <v>232</v>
      </c>
      <c r="E253" s="42"/>
      <c r="F253" s="243" t="s">
        <v>1304</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232</v>
      </c>
      <c r="AU253" s="18" t="s">
        <v>19</v>
      </c>
    </row>
    <row r="254" s="2" customFormat="1">
      <c r="A254" s="40"/>
      <c r="B254" s="41"/>
      <c r="C254" s="42"/>
      <c r="D254" s="247" t="s">
        <v>312</v>
      </c>
      <c r="E254" s="42"/>
      <c r="F254" s="248" t="s">
        <v>654</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312</v>
      </c>
      <c r="AU254" s="18" t="s">
        <v>19</v>
      </c>
    </row>
    <row r="255" s="2" customFormat="1">
      <c r="A255" s="40"/>
      <c r="B255" s="41"/>
      <c r="C255" s="42"/>
      <c r="D255" s="247" t="s">
        <v>234</v>
      </c>
      <c r="E255" s="42"/>
      <c r="F255" s="248" t="s">
        <v>1566</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234</v>
      </c>
      <c r="AU255" s="18" t="s">
        <v>19</v>
      </c>
    </row>
    <row r="256" s="2" customFormat="1" ht="49.05" customHeight="1">
      <c r="A256" s="40"/>
      <c r="B256" s="41"/>
      <c r="C256" s="229" t="s">
        <v>427</v>
      </c>
      <c r="D256" s="229" t="s">
        <v>225</v>
      </c>
      <c r="E256" s="230" t="s">
        <v>1305</v>
      </c>
      <c r="F256" s="231" t="s">
        <v>1306</v>
      </c>
      <c r="G256" s="232" t="s">
        <v>665</v>
      </c>
      <c r="H256" s="233">
        <v>295</v>
      </c>
      <c r="I256" s="234"/>
      <c r="J256" s="235">
        <f>ROUND(I256*H256,2)</f>
        <v>0</v>
      </c>
      <c r="K256" s="231" t="s">
        <v>229</v>
      </c>
      <c r="L256" s="46"/>
      <c r="M256" s="236" t="s">
        <v>1</v>
      </c>
      <c r="N256" s="237" t="s">
        <v>45</v>
      </c>
      <c r="O256" s="93"/>
      <c r="P256" s="238">
        <f>O256*H256</f>
        <v>0</v>
      </c>
      <c r="Q256" s="238">
        <v>0.17488999999999999</v>
      </c>
      <c r="R256" s="238">
        <f>Q256*H256</f>
        <v>51.592549999999996</v>
      </c>
      <c r="S256" s="238">
        <v>0</v>
      </c>
      <c r="T256" s="239">
        <f>S256*H256</f>
        <v>0</v>
      </c>
      <c r="U256" s="40"/>
      <c r="V256" s="40"/>
      <c r="W256" s="40"/>
      <c r="X256" s="40"/>
      <c r="Y256" s="40"/>
      <c r="Z256" s="40"/>
      <c r="AA256" s="40"/>
      <c r="AB256" s="40"/>
      <c r="AC256" s="40"/>
      <c r="AD256" s="40"/>
      <c r="AE256" s="40"/>
      <c r="AR256" s="240" t="s">
        <v>224</v>
      </c>
      <c r="AT256" s="240" t="s">
        <v>225</v>
      </c>
      <c r="AU256" s="240" t="s">
        <v>19</v>
      </c>
      <c r="AY256" s="18" t="s">
        <v>221</v>
      </c>
      <c r="BE256" s="241">
        <f>IF(N256="základní",J256,0)</f>
        <v>0</v>
      </c>
      <c r="BF256" s="241">
        <f>IF(N256="snížená",J256,0)</f>
        <v>0</v>
      </c>
      <c r="BG256" s="241">
        <f>IF(N256="zákl. přenesená",J256,0)</f>
        <v>0</v>
      </c>
      <c r="BH256" s="241">
        <f>IF(N256="sníž. přenesená",J256,0)</f>
        <v>0</v>
      </c>
      <c r="BI256" s="241">
        <f>IF(N256="nulová",J256,0)</f>
        <v>0</v>
      </c>
      <c r="BJ256" s="18" t="s">
        <v>88</v>
      </c>
      <c r="BK256" s="241">
        <f>ROUND(I256*H256,2)</f>
        <v>0</v>
      </c>
      <c r="BL256" s="18" t="s">
        <v>224</v>
      </c>
      <c r="BM256" s="240" t="s">
        <v>1567</v>
      </c>
    </row>
    <row r="257" s="2" customFormat="1">
      <c r="A257" s="40"/>
      <c r="B257" s="41"/>
      <c r="C257" s="42"/>
      <c r="D257" s="242" t="s">
        <v>232</v>
      </c>
      <c r="E257" s="42"/>
      <c r="F257" s="243" t="s">
        <v>1308</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232</v>
      </c>
      <c r="AU257" s="18" t="s">
        <v>19</v>
      </c>
    </row>
    <row r="258" s="2" customFormat="1">
      <c r="A258" s="40"/>
      <c r="B258" s="41"/>
      <c r="C258" s="42"/>
      <c r="D258" s="247" t="s">
        <v>312</v>
      </c>
      <c r="E258" s="42"/>
      <c r="F258" s="248" t="s">
        <v>1309</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312</v>
      </c>
      <c r="AU258" s="18" t="s">
        <v>19</v>
      </c>
    </row>
    <row r="259" s="2" customFormat="1" ht="24.15" customHeight="1">
      <c r="A259" s="40"/>
      <c r="B259" s="41"/>
      <c r="C259" s="284" t="s">
        <v>435</v>
      </c>
      <c r="D259" s="284" t="s">
        <v>330</v>
      </c>
      <c r="E259" s="285" t="s">
        <v>1310</v>
      </c>
      <c r="F259" s="286" t="s">
        <v>1311</v>
      </c>
      <c r="G259" s="287" t="s">
        <v>665</v>
      </c>
      <c r="H259" s="288">
        <v>201</v>
      </c>
      <c r="I259" s="289"/>
      <c r="J259" s="290">
        <f>ROUND(I259*H259,2)</f>
        <v>0</v>
      </c>
      <c r="K259" s="286" t="s">
        <v>229</v>
      </c>
      <c r="L259" s="291"/>
      <c r="M259" s="292" t="s">
        <v>1</v>
      </c>
      <c r="N259" s="293" t="s">
        <v>45</v>
      </c>
      <c r="O259" s="93"/>
      <c r="P259" s="238">
        <f>O259*H259</f>
        <v>0</v>
      </c>
      <c r="Q259" s="238">
        <v>0.0038999999999999998</v>
      </c>
      <c r="R259" s="238">
        <f>Q259*H259</f>
        <v>0.78389999999999993</v>
      </c>
      <c r="S259" s="238">
        <v>0</v>
      </c>
      <c r="T259" s="239">
        <f>S259*H259</f>
        <v>0</v>
      </c>
      <c r="U259" s="40"/>
      <c r="V259" s="40"/>
      <c r="W259" s="40"/>
      <c r="X259" s="40"/>
      <c r="Y259" s="40"/>
      <c r="Z259" s="40"/>
      <c r="AA259" s="40"/>
      <c r="AB259" s="40"/>
      <c r="AC259" s="40"/>
      <c r="AD259" s="40"/>
      <c r="AE259" s="40"/>
      <c r="AR259" s="240" t="s">
        <v>267</v>
      </c>
      <c r="AT259" s="240" t="s">
        <v>330</v>
      </c>
      <c r="AU259" s="240" t="s">
        <v>19</v>
      </c>
      <c r="AY259" s="18" t="s">
        <v>221</v>
      </c>
      <c r="BE259" s="241">
        <f>IF(N259="základní",J259,0)</f>
        <v>0</v>
      </c>
      <c r="BF259" s="241">
        <f>IF(N259="snížená",J259,0)</f>
        <v>0</v>
      </c>
      <c r="BG259" s="241">
        <f>IF(N259="zákl. přenesená",J259,0)</f>
        <v>0</v>
      </c>
      <c r="BH259" s="241">
        <f>IF(N259="sníž. přenesená",J259,0)</f>
        <v>0</v>
      </c>
      <c r="BI259" s="241">
        <f>IF(N259="nulová",J259,0)</f>
        <v>0</v>
      </c>
      <c r="BJ259" s="18" t="s">
        <v>88</v>
      </c>
      <c r="BK259" s="241">
        <f>ROUND(I259*H259,2)</f>
        <v>0</v>
      </c>
      <c r="BL259" s="18" t="s">
        <v>224</v>
      </c>
      <c r="BM259" s="240" t="s">
        <v>1568</v>
      </c>
    </row>
    <row r="260" s="2" customFormat="1" ht="37.8" customHeight="1">
      <c r="A260" s="40"/>
      <c r="B260" s="41"/>
      <c r="C260" s="284" t="s">
        <v>442</v>
      </c>
      <c r="D260" s="284" t="s">
        <v>330</v>
      </c>
      <c r="E260" s="285" t="s">
        <v>1569</v>
      </c>
      <c r="F260" s="286" t="s">
        <v>1570</v>
      </c>
      <c r="G260" s="287" t="s">
        <v>665</v>
      </c>
      <c r="H260" s="288">
        <v>9</v>
      </c>
      <c r="I260" s="289"/>
      <c r="J260" s="290">
        <f>ROUND(I260*H260,2)</f>
        <v>0</v>
      </c>
      <c r="K260" s="286" t="s">
        <v>229</v>
      </c>
      <c r="L260" s="291"/>
      <c r="M260" s="292" t="s">
        <v>1</v>
      </c>
      <c r="N260" s="293" t="s">
        <v>45</v>
      </c>
      <c r="O260" s="93"/>
      <c r="P260" s="238">
        <f>O260*H260</f>
        <v>0</v>
      </c>
      <c r="Q260" s="238">
        <v>0.0057000000000000002</v>
      </c>
      <c r="R260" s="238">
        <f>Q260*H260</f>
        <v>0.051299999999999998</v>
      </c>
      <c r="S260" s="238">
        <v>0</v>
      </c>
      <c r="T260" s="239">
        <f>S260*H260</f>
        <v>0</v>
      </c>
      <c r="U260" s="40"/>
      <c r="V260" s="40"/>
      <c r="W260" s="40"/>
      <c r="X260" s="40"/>
      <c r="Y260" s="40"/>
      <c r="Z260" s="40"/>
      <c r="AA260" s="40"/>
      <c r="AB260" s="40"/>
      <c r="AC260" s="40"/>
      <c r="AD260" s="40"/>
      <c r="AE260" s="40"/>
      <c r="AR260" s="240" t="s">
        <v>267</v>
      </c>
      <c r="AT260" s="240" t="s">
        <v>330</v>
      </c>
      <c r="AU260" s="240" t="s">
        <v>19</v>
      </c>
      <c r="AY260" s="18" t="s">
        <v>221</v>
      </c>
      <c r="BE260" s="241">
        <f>IF(N260="základní",J260,0)</f>
        <v>0</v>
      </c>
      <c r="BF260" s="241">
        <f>IF(N260="snížená",J260,0)</f>
        <v>0</v>
      </c>
      <c r="BG260" s="241">
        <f>IF(N260="zákl. přenesená",J260,0)</f>
        <v>0</v>
      </c>
      <c r="BH260" s="241">
        <f>IF(N260="sníž. přenesená",J260,0)</f>
        <v>0</v>
      </c>
      <c r="BI260" s="241">
        <f>IF(N260="nulová",J260,0)</f>
        <v>0</v>
      </c>
      <c r="BJ260" s="18" t="s">
        <v>88</v>
      </c>
      <c r="BK260" s="241">
        <f>ROUND(I260*H260,2)</f>
        <v>0</v>
      </c>
      <c r="BL260" s="18" t="s">
        <v>224</v>
      </c>
      <c r="BM260" s="240" t="s">
        <v>1571</v>
      </c>
    </row>
    <row r="261" s="2" customFormat="1" ht="24.15" customHeight="1">
      <c r="A261" s="40"/>
      <c r="B261" s="41"/>
      <c r="C261" s="284" t="s">
        <v>447</v>
      </c>
      <c r="D261" s="284" t="s">
        <v>330</v>
      </c>
      <c r="E261" s="285" t="s">
        <v>1313</v>
      </c>
      <c r="F261" s="286" t="s">
        <v>1314</v>
      </c>
      <c r="G261" s="287" t="s">
        <v>665</v>
      </c>
      <c r="H261" s="288">
        <v>85</v>
      </c>
      <c r="I261" s="289"/>
      <c r="J261" s="290">
        <f>ROUND(I261*H261,2)</f>
        <v>0</v>
      </c>
      <c r="K261" s="286" t="s">
        <v>229</v>
      </c>
      <c r="L261" s="291"/>
      <c r="M261" s="292" t="s">
        <v>1</v>
      </c>
      <c r="N261" s="293" t="s">
        <v>45</v>
      </c>
      <c r="O261" s="93"/>
      <c r="P261" s="238">
        <f>O261*H261</f>
        <v>0</v>
      </c>
      <c r="Q261" s="238">
        <v>0.0033999999999999998</v>
      </c>
      <c r="R261" s="238">
        <f>Q261*H261</f>
        <v>0.28899999999999998</v>
      </c>
      <c r="S261" s="238">
        <v>0</v>
      </c>
      <c r="T261" s="239">
        <f>S261*H261</f>
        <v>0</v>
      </c>
      <c r="U261" s="40"/>
      <c r="V261" s="40"/>
      <c r="W261" s="40"/>
      <c r="X261" s="40"/>
      <c r="Y261" s="40"/>
      <c r="Z261" s="40"/>
      <c r="AA261" s="40"/>
      <c r="AB261" s="40"/>
      <c r="AC261" s="40"/>
      <c r="AD261" s="40"/>
      <c r="AE261" s="40"/>
      <c r="AR261" s="240" t="s">
        <v>267</v>
      </c>
      <c r="AT261" s="240" t="s">
        <v>330</v>
      </c>
      <c r="AU261" s="240" t="s">
        <v>19</v>
      </c>
      <c r="AY261" s="18" t="s">
        <v>221</v>
      </c>
      <c r="BE261" s="241">
        <f>IF(N261="základní",J261,0)</f>
        <v>0</v>
      </c>
      <c r="BF261" s="241">
        <f>IF(N261="snížená",J261,0)</f>
        <v>0</v>
      </c>
      <c r="BG261" s="241">
        <f>IF(N261="zákl. přenesená",J261,0)</f>
        <v>0</v>
      </c>
      <c r="BH261" s="241">
        <f>IF(N261="sníž. přenesená",J261,0)</f>
        <v>0</v>
      </c>
      <c r="BI261" s="241">
        <f>IF(N261="nulová",J261,0)</f>
        <v>0</v>
      </c>
      <c r="BJ261" s="18" t="s">
        <v>88</v>
      </c>
      <c r="BK261" s="241">
        <f>ROUND(I261*H261,2)</f>
        <v>0</v>
      </c>
      <c r="BL261" s="18" t="s">
        <v>224</v>
      </c>
      <c r="BM261" s="240" t="s">
        <v>1572</v>
      </c>
    </row>
    <row r="262" s="2" customFormat="1" ht="24.15" customHeight="1">
      <c r="A262" s="40"/>
      <c r="B262" s="41"/>
      <c r="C262" s="229" t="s">
        <v>455</v>
      </c>
      <c r="D262" s="229" t="s">
        <v>225</v>
      </c>
      <c r="E262" s="230" t="s">
        <v>1316</v>
      </c>
      <c r="F262" s="231" t="s">
        <v>1317</v>
      </c>
      <c r="G262" s="232" t="s">
        <v>665</v>
      </c>
      <c r="H262" s="233">
        <v>14</v>
      </c>
      <c r="I262" s="234"/>
      <c r="J262" s="235">
        <f>ROUND(I262*H262,2)</f>
        <v>0</v>
      </c>
      <c r="K262" s="231" t="s">
        <v>229</v>
      </c>
      <c r="L262" s="46"/>
      <c r="M262" s="236" t="s">
        <v>1</v>
      </c>
      <c r="N262" s="237" t="s">
        <v>45</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224</v>
      </c>
      <c r="AT262" s="240" t="s">
        <v>225</v>
      </c>
      <c r="AU262" s="240" t="s">
        <v>19</v>
      </c>
      <c r="AY262" s="18" t="s">
        <v>221</v>
      </c>
      <c r="BE262" s="241">
        <f>IF(N262="základní",J262,0)</f>
        <v>0</v>
      </c>
      <c r="BF262" s="241">
        <f>IF(N262="snížená",J262,0)</f>
        <v>0</v>
      </c>
      <c r="BG262" s="241">
        <f>IF(N262="zákl. přenesená",J262,0)</f>
        <v>0</v>
      </c>
      <c r="BH262" s="241">
        <f>IF(N262="sníž. přenesená",J262,0)</f>
        <v>0</v>
      </c>
      <c r="BI262" s="241">
        <f>IF(N262="nulová",J262,0)</f>
        <v>0</v>
      </c>
      <c r="BJ262" s="18" t="s">
        <v>88</v>
      </c>
      <c r="BK262" s="241">
        <f>ROUND(I262*H262,2)</f>
        <v>0</v>
      </c>
      <c r="BL262" s="18" t="s">
        <v>224</v>
      </c>
      <c r="BM262" s="240" t="s">
        <v>1573</v>
      </c>
    </row>
    <row r="263" s="2" customFormat="1">
      <c r="A263" s="40"/>
      <c r="B263" s="41"/>
      <c r="C263" s="42"/>
      <c r="D263" s="242" t="s">
        <v>232</v>
      </c>
      <c r="E263" s="42"/>
      <c r="F263" s="243" t="s">
        <v>1319</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232</v>
      </c>
      <c r="AU263" s="18" t="s">
        <v>19</v>
      </c>
    </row>
    <row r="264" s="2" customFormat="1">
      <c r="A264" s="40"/>
      <c r="B264" s="41"/>
      <c r="C264" s="42"/>
      <c r="D264" s="247" t="s">
        <v>312</v>
      </c>
      <c r="E264" s="42"/>
      <c r="F264" s="248" t="s">
        <v>1320</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312</v>
      </c>
      <c r="AU264" s="18" t="s">
        <v>19</v>
      </c>
    </row>
    <row r="265" s="2" customFormat="1">
      <c r="A265" s="40"/>
      <c r="B265" s="41"/>
      <c r="C265" s="42"/>
      <c r="D265" s="247" t="s">
        <v>234</v>
      </c>
      <c r="E265" s="42"/>
      <c r="F265" s="248" t="s">
        <v>1321</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234</v>
      </c>
      <c r="AU265" s="18" t="s">
        <v>19</v>
      </c>
    </row>
    <row r="266" s="2" customFormat="1" ht="21.75" customHeight="1">
      <c r="A266" s="40"/>
      <c r="B266" s="41"/>
      <c r="C266" s="284" t="s">
        <v>461</v>
      </c>
      <c r="D266" s="284" t="s">
        <v>330</v>
      </c>
      <c r="E266" s="285" t="s">
        <v>1322</v>
      </c>
      <c r="F266" s="286" t="s">
        <v>1323</v>
      </c>
      <c r="G266" s="287" t="s">
        <v>665</v>
      </c>
      <c r="H266" s="288">
        <v>14</v>
      </c>
      <c r="I266" s="289"/>
      <c r="J266" s="290">
        <f>ROUND(I266*H266,2)</f>
        <v>0</v>
      </c>
      <c r="K266" s="286" t="s">
        <v>1</v>
      </c>
      <c r="L266" s="291"/>
      <c r="M266" s="292" t="s">
        <v>1</v>
      </c>
      <c r="N266" s="293" t="s">
        <v>45</v>
      </c>
      <c r="O266" s="93"/>
      <c r="P266" s="238">
        <f>O266*H266</f>
        <v>0</v>
      </c>
      <c r="Q266" s="238">
        <v>0.098500000000000004</v>
      </c>
      <c r="R266" s="238">
        <f>Q266*H266</f>
        <v>1.379</v>
      </c>
      <c r="S266" s="238">
        <v>0</v>
      </c>
      <c r="T266" s="239">
        <f>S266*H266</f>
        <v>0</v>
      </c>
      <c r="U266" s="40"/>
      <c r="V266" s="40"/>
      <c r="W266" s="40"/>
      <c r="X266" s="40"/>
      <c r="Y266" s="40"/>
      <c r="Z266" s="40"/>
      <c r="AA266" s="40"/>
      <c r="AB266" s="40"/>
      <c r="AC266" s="40"/>
      <c r="AD266" s="40"/>
      <c r="AE266" s="40"/>
      <c r="AR266" s="240" t="s">
        <v>267</v>
      </c>
      <c r="AT266" s="240" t="s">
        <v>330</v>
      </c>
      <c r="AU266" s="240" t="s">
        <v>19</v>
      </c>
      <c r="AY266" s="18" t="s">
        <v>221</v>
      </c>
      <c r="BE266" s="241">
        <f>IF(N266="základní",J266,0)</f>
        <v>0</v>
      </c>
      <c r="BF266" s="241">
        <f>IF(N266="snížená",J266,0)</f>
        <v>0</v>
      </c>
      <c r="BG266" s="241">
        <f>IF(N266="zákl. přenesená",J266,0)</f>
        <v>0</v>
      </c>
      <c r="BH266" s="241">
        <f>IF(N266="sníž. přenesená",J266,0)</f>
        <v>0</v>
      </c>
      <c r="BI266" s="241">
        <f>IF(N266="nulová",J266,0)</f>
        <v>0</v>
      </c>
      <c r="BJ266" s="18" t="s">
        <v>88</v>
      </c>
      <c r="BK266" s="241">
        <f>ROUND(I266*H266,2)</f>
        <v>0</v>
      </c>
      <c r="BL266" s="18" t="s">
        <v>224</v>
      </c>
      <c r="BM266" s="240" t="s">
        <v>1574</v>
      </c>
    </row>
    <row r="267" s="2" customFormat="1" ht="33" customHeight="1">
      <c r="A267" s="40"/>
      <c r="B267" s="41"/>
      <c r="C267" s="229" t="s">
        <v>467</v>
      </c>
      <c r="D267" s="229" t="s">
        <v>225</v>
      </c>
      <c r="E267" s="230" t="s">
        <v>1325</v>
      </c>
      <c r="F267" s="231" t="s">
        <v>1326</v>
      </c>
      <c r="G267" s="232" t="s">
        <v>699</v>
      </c>
      <c r="H267" s="233">
        <v>555</v>
      </c>
      <c r="I267" s="234"/>
      <c r="J267" s="235">
        <f>ROUND(I267*H267,2)</f>
        <v>0</v>
      </c>
      <c r="K267" s="231" t="s">
        <v>1</v>
      </c>
      <c r="L267" s="46"/>
      <c r="M267" s="236" t="s">
        <v>1</v>
      </c>
      <c r="N267" s="237" t="s">
        <v>45</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224</v>
      </c>
      <c r="AT267" s="240" t="s">
        <v>225</v>
      </c>
      <c r="AU267" s="240" t="s">
        <v>19</v>
      </c>
      <c r="AY267" s="18" t="s">
        <v>221</v>
      </c>
      <c r="BE267" s="241">
        <f>IF(N267="základní",J267,0)</f>
        <v>0</v>
      </c>
      <c r="BF267" s="241">
        <f>IF(N267="snížená",J267,0)</f>
        <v>0</v>
      </c>
      <c r="BG267" s="241">
        <f>IF(N267="zákl. přenesená",J267,0)</f>
        <v>0</v>
      </c>
      <c r="BH267" s="241">
        <f>IF(N267="sníž. přenesená",J267,0)</f>
        <v>0</v>
      </c>
      <c r="BI267" s="241">
        <f>IF(N267="nulová",J267,0)</f>
        <v>0</v>
      </c>
      <c r="BJ267" s="18" t="s">
        <v>88</v>
      </c>
      <c r="BK267" s="241">
        <f>ROUND(I267*H267,2)</f>
        <v>0</v>
      </c>
      <c r="BL267" s="18" t="s">
        <v>224</v>
      </c>
      <c r="BM267" s="240" t="s">
        <v>1575</v>
      </c>
    </row>
    <row r="268" s="2" customFormat="1">
      <c r="A268" s="40"/>
      <c r="B268" s="41"/>
      <c r="C268" s="42"/>
      <c r="D268" s="247" t="s">
        <v>234</v>
      </c>
      <c r="E268" s="42"/>
      <c r="F268" s="248" t="s">
        <v>1283</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234</v>
      </c>
      <c r="AU268" s="18" t="s">
        <v>19</v>
      </c>
    </row>
    <row r="269" s="2" customFormat="1" ht="33" customHeight="1">
      <c r="A269" s="40"/>
      <c r="B269" s="41"/>
      <c r="C269" s="284" t="s">
        <v>475</v>
      </c>
      <c r="D269" s="284" t="s">
        <v>330</v>
      </c>
      <c r="E269" s="285" t="s">
        <v>1328</v>
      </c>
      <c r="F269" s="286" t="s">
        <v>1329</v>
      </c>
      <c r="G269" s="287" t="s">
        <v>699</v>
      </c>
      <c r="H269" s="288">
        <v>555</v>
      </c>
      <c r="I269" s="289"/>
      <c r="J269" s="290">
        <f>ROUND(I269*H269,2)</f>
        <v>0</v>
      </c>
      <c r="K269" s="286" t="s">
        <v>229</v>
      </c>
      <c r="L269" s="291"/>
      <c r="M269" s="292" t="s">
        <v>1</v>
      </c>
      <c r="N269" s="293" t="s">
        <v>45</v>
      </c>
      <c r="O269" s="93"/>
      <c r="P269" s="238">
        <f>O269*H269</f>
        <v>0</v>
      </c>
      <c r="Q269" s="238">
        <v>0.0016000000000000001</v>
      </c>
      <c r="R269" s="238">
        <f>Q269*H269</f>
        <v>0.88800000000000001</v>
      </c>
      <c r="S269" s="238">
        <v>0</v>
      </c>
      <c r="T269" s="239">
        <f>S269*H269</f>
        <v>0</v>
      </c>
      <c r="U269" s="40"/>
      <c r="V269" s="40"/>
      <c r="W269" s="40"/>
      <c r="X269" s="40"/>
      <c r="Y269" s="40"/>
      <c r="Z269" s="40"/>
      <c r="AA269" s="40"/>
      <c r="AB269" s="40"/>
      <c r="AC269" s="40"/>
      <c r="AD269" s="40"/>
      <c r="AE269" s="40"/>
      <c r="AR269" s="240" t="s">
        <v>267</v>
      </c>
      <c r="AT269" s="240" t="s">
        <v>330</v>
      </c>
      <c r="AU269" s="240" t="s">
        <v>19</v>
      </c>
      <c r="AY269" s="18" t="s">
        <v>221</v>
      </c>
      <c r="BE269" s="241">
        <f>IF(N269="základní",J269,0)</f>
        <v>0</v>
      </c>
      <c r="BF269" s="241">
        <f>IF(N269="snížená",J269,0)</f>
        <v>0</v>
      </c>
      <c r="BG269" s="241">
        <f>IF(N269="zákl. přenesená",J269,0)</f>
        <v>0</v>
      </c>
      <c r="BH269" s="241">
        <f>IF(N269="sníž. přenesená",J269,0)</f>
        <v>0</v>
      </c>
      <c r="BI269" s="241">
        <f>IF(N269="nulová",J269,0)</f>
        <v>0</v>
      </c>
      <c r="BJ269" s="18" t="s">
        <v>88</v>
      </c>
      <c r="BK269" s="241">
        <f>ROUND(I269*H269,2)</f>
        <v>0</v>
      </c>
      <c r="BL269" s="18" t="s">
        <v>224</v>
      </c>
      <c r="BM269" s="240" t="s">
        <v>1576</v>
      </c>
    </row>
    <row r="270" s="2" customFormat="1" ht="16.5" customHeight="1">
      <c r="A270" s="40"/>
      <c r="B270" s="41"/>
      <c r="C270" s="284" t="s">
        <v>27</v>
      </c>
      <c r="D270" s="284" t="s">
        <v>330</v>
      </c>
      <c r="E270" s="285" t="s">
        <v>1331</v>
      </c>
      <c r="F270" s="286" t="s">
        <v>1332</v>
      </c>
      <c r="G270" s="287" t="s">
        <v>699</v>
      </c>
      <c r="H270" s="288">
        <v>1665</v>
      </c>
      <c r="I270" s="289"/>
      <c r="J270" s="290">
        <f>ROUND(I270*H270,2)</f>
        <v>0</v>
      </c>
      <c r="K270" s="286" t="s">
        <v>229</v>
      </c>
      <c r="L270" s="291"/>
      <c r="M270" s="292" t="s">
        <v>1</v>
      </c>
      <c r="N270" s="293" t="s">
        <v>45</v>
      </c>
      <c r="O270" s="93"/>
      <c r="P270" s="238">
        <f>O270*H270</f>
        <v>0</v>
      </c>
      <c r="Q270" s="238">
        <v>4.0000000000000003E-05</v>
      </c>
      <c r="R270" s="238">
        <f>Q270*H270</f>
        <v>0.066600000000000006</v>
      </c>
      <c r="S270" s="238">
        <v>0</v>
      </c>
      <c r="T270" s="239">
        <f>S270*H270</f>
        <v>0</v>
      </c>
      <c r="U270" s="40"/>
      <c r="V270" s="40"/>
      <c r="W270" s="40"/>
      <c r="X270" s="40"/>
      <c r="Y270" s="40"/>
      <c r="Z270" s="40"/>
      <c r="AA270" s="40"/>
      <c r="AB270" s="40"/>
      <c r="AC270" s="40"/>
      <c r="AD270" s="40"/>
      <c r="AE270" s="40"/>
      <c r="AR270" s="240" t="s">
        <v>267</v>
      </c>
      <c r="AT270" s="240" t="s">
        <v>330</v>
      </c>
      <c r="AU270" s="240" t="s">
        <v>19</v>
      </c>
      <c r="AY270" s="18" t="s">
        <v>221</v>
      </c>
      <c r="BE270" s="241">
        <f>IF(N270="základní",J270,0)</f>
        <v>0</v>
      </c>
      <c r="BF270" s="241">
        <f>IF(N270="snížená",J270,0)</f>
        <v>0</v>
      </c>
      <c r="BG270" s="241">
        <f>IF(N270="zákl. přenesená",J270,0)</f>
        <v>0</v>
      </c>
      <c r="BH270" s="241">
        <f>IF(N270="sníž. přenesená",J270,0)</f>
        <v>0</v>
      </c>
      <c r="BI270" s="241">
        <f>IF(N270="nulová",J270,0)</f>
        <v>0</v>
      </c>
      <c r="BJ270" s="18" t="s">
        <v>88</v>
      </c>
      <c r="BK270" s="241">
        <f>ROUND(I270*H270,2)</f>
        <v>0</v>
      </c>
      <c r="BL270" s="18" t="s">
        <v>224</v>
      </c>
      <c r="BM270" s="240" t="s">
        <v>1577</v>
      </c>
    </row>
    <row r="271" s="2" customFormat="1" ht="37.8" customHeight="1">
      <c r="A271" s="40"/>
      <c r="B271" s="41"/>
      <c r="C271" s="229" t="s">
        <v>757</v>
      </c>
      <c r="D271" s="229" t="s">
        <v>225</v>
      </c>
      <c r="E271" s="230" t="s">
        <v>1578</v>
      </c>
      <c r="F271" s="231" t="s">
        <v>1579</v>
      </c>
      <c r="G271" s="232" t="s">
        <v>699</v>
      </c>
      <c r="H271" s="233">
        <v>17</v>
      </c>
      <c r="I271" s="234"/>
      <c r="J271" s="235">
        <f>ROUND(I271*H271,2)</f>
        <v>0</v>
      </c>
      <c r="K271" s="231" t="s">
        <v>229</v>
      </c>
      <c r="L271" s="46"/>
      <c r="M271" s="236" t="s">
        <v>1</v>
      </c>
      <c r="N271" s="237" t="s">
        <v>45</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224</v>
      </c>
      <c r="AT271" s="240" t="s">
        <v>225</v>
      </c>
      <c r="AU271" s="240" t="s">
        <v>19</v>
      </c>
      <c r="AY271" s="18" t="s">
        <v>221</v>
      </c>
      <c r="BE271" s="241">
        <f>IF(N271="základní",J271,0)</f>
        <v>0</v>
      </c>
      <c r="BF271" s="241">
        <f>IF(N271="snížená",J271,0)</f>
        <v>0</v>
      </c>
      <c r="BG271" s="241">
        <f>IF(N271="zákl. přenesená",J271,0)</f>
        <v>0</v>
      </c>
      <c r="BH271" s="241">
        <f>IF(N271="sníž. přenesená",J271,0)</f>
        <v>0</v>
      </c>
      <c r="BI271" s="241">
        <f>IF(N271="nulová",J271,0)</f>
        <v>0</v>
      </c>
      <c r="BJ271" s="18" t="s">
        <v>88</v>
      </c>
      <c r="BK271" s="241">
        <f>ROUND(I271*H271,2)</f>
        <v>0</v>
      </c>
      <c r="BL271" s="18" t="s">
        <v>224</v>
      </c>
      <c r="BM271" s="240" t="s">
        <v>1580</v>
      </c>
    </row>
    <row r="272" s="2" customFormat="1">
      <c r="A272" s="40"/>
      <c r="B272" s="41"/>
      <c r="C272" s="42"/>
      <c r="D272" s="242" t="s">
        <v>232</v>
      </c>
      <c r="E272" s="42"/>
      <c r="F272" s="243" t="s">
        <v>1581</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232</v>
      </c>
      <c r="AU272" s="18" t="s">
        <v>19</v>
      </c>
    </row>
    <row r="273" s="2" customFormat="1">
      <c r="A273" s="40"/>
      <c r="B273" s="41"/>
      <c r="C273" s="42"/>
      <c r="D273" s="247" t="s">
        <v>312</v>
      </c>
      <c r="E273" s="42"/>
      <c r="F273" s="248" t="s">
        <v>1582</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312</v>
      </c>
      <c r="AU273" s="18" t="s">
        <v>19</v>
      </c>
    </row>
    <row r="274" s="2" customFormat="1">
      <c r="A274" s="40"/>
      <c r="B274" s="41"/>
      <c r="C274" s="42"/>
      <c r="D274" s="247" t="s">
        <v>234</v>
      </c>
      <c r="E274" s="42"/>
      <c r="F274" s="248" t="s">
        <v>1583</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234</v>
      </c>
      <c r="AU274" s="18" t="s">
        <v>19</v>
      </c>
    </row>
    <row r="275" s="2" customFormat="1" ht="44.25" customHeight="1">
      <c r="A275" s="40"/>
      <c r="B275" s="41"/>
      <c r="C275" s="284" t="s">
        <v>1399</v>
      </c>
      <c r="D275" s="284" t="s">
        <v>330</v>
      </c>
      <c r="E275" s="285" t="s">
        <v>1584</v>
      </c>
      <c r="F275" s="286" t="s">
        <v>1585</v>
      </c>
      <c r="G275" s="287" t="s">
        <v>665</v>
      </c>
      <c r="H275" s="288">
        <v>7</v>
      </c>
      <c r="I275" s="289"/>
      <c r="J275" s="290">
        <f>ROUND(I275*H275,2)</f>
        <v>0</v>
      </c>
      <c r="K275" s="286" t="s">
        <v>229</v>
      </c>
      <c r="L275" s="291"/>
      <c r="M275" s="292" t="s">
        <v>1</v>
      </c>
      <c r="N275" s="293" t="s">
        <v>45</v>
      </c>
      <c r="O275" s="93"/>
      <c r="P275" s="238">
        <f>O275*H275</f>
        <v>0</v>
      </c>
      <c r="Q275" s="238">
        <v>0.019099999999999999</v>
      </c>
      <c r="R275" s="238">
        <f>Q275*H275</f>
        <v>0.13369999999999999</v>
      </c>
      <c r="S275" s="238">
        <v>0</v>
      </c>
      <c r="T275" s="239">
        <f>S275*H275</f>
        <v>0</v>
      </c>
      <c r="U275" s="40"/>
      <c r="V275" s="40"/>
      <c r="W275" s="40"/>
      <c r="X275" s="40"/>
      <c r="Y275" s="40"/>
      <c r="Z275" s="40"/>
      <c r="AA275" s="40"/>
      <c r="AB275" s="40"/>
      <c r="AC275" s="40"/>
      <c r="AD275" s="40"/>
      <c r="AE275" s="40"/>
      <c r="AR275" s="240" t="s">
        <v>267</v>
      </c>
      <c r="AT275" s="240" t="s">
        <v>330</v>
      </c>
      <c r="AU275" s="240" t="s">
        <v>19</v>
      </c>
      <c r="AY275" s="18" t="s">
        <v>221</v>
      </c>
      <c r="BE275" s="241">
        <f>IF(N275="základní",J275,0)</f>
        <v>0</v>
      </c>
      <c r="BF275" s="241">
        <f>IF(N275="snížená",J275,0)</f>
        <v>0</v>
      </c>
      <c r="BG275" s="241">
        <f>IF(N275="zákl. přenesená",J275,0)</f>
        <v>0</v>
      </c>
      <c r="BH275" s="241">
        <f>IF(N275="sníž. přenesená",J275,0)</f>
        <v>0</v>
      </c>
      <c r="BI275" s="241">
        <f>IF(N275="nulová",J275,0)</f>
        <v>0</v>
      </c>
      <c r="BJ275" s="18" t="s">
        <v>88</v>
      </c>
      <c r="BK275" s="241">
        <f>ROUND(I275*H275,2)</f>
        <v>0</v>
      </c>
      <c r="BL275" s="18" t="s">
        <v>224</v>
      </c>
      <c r="BM275" s="240" t="s">
        <v>1586</v>
      </c>
    </row>
    <row r="276" s="2" customFormat="1" ht="24.15" customHeight="1">
      <c r="A276" s="40"/>
      <c r="B276" s="41"/>
      <c r="C276" s="229" t="s">
        <v>1403</v>
      </c>
      <c r="D276" s="229" t="s">
        <v>225</v>
      </c>
      <c r="E276" s="230" t="s">
        <v>1587</v>
      </c>
      <c r="F276" s="231" t="s">
        <v>1588</v>
      </c>
      <c r="G276" s="232" t="s">
        <v>699</v>
      </c>
      <c r="H276" s="233">
        <v>36</v>
      </c>
      <c r="I276" s="234"/>
      <c r="J276" s="235">
        <f>ROUND(I276*H276,2)</f>
        <v>0</v>
      </c>
      <c r="K276" s="231" t="s">
        <v>1</v>
      </c>
      <c r="L276" s="46"/>
      <c r="M276" s="236" t="s">
        <v>1</v>
      </c>
      <c r="N276" s="237" t="s">
        <v>45</v>
      </c>
      <c r="O276" s="93"/>
      <c r="P276" s="238">
        <f>O276*H276</f>
        <v>0</v>
      </c>
      <c r="Q276" s="238">
        <v>0.0015</v>
      </c>
      <c r="R276" s="238">
        <f>Q276*H276</f>
        <v>0.053999999999999999</v>
      </c>
      <c r="S276" s="238">
        <v>0</v>
      </c>
      <c r="T276" s="239">
        <f>S276*H276</f>
        <v>0</v>
      </c>
      <c r="U276" s="40"/>
      <c r="V276" s="40"/>
      <c r="W276" s="40"/>
      <c r="X276" s="40"/>
      <c r="Y276" s="40"/>
      <c r="Z276" s="40"/>
      <c r="AA276" s="40"/>
      <c r="AB276" s="40"/>
      <c r="AC276" s="40"/>
      <c r="AD276" s="40"/>
      <c r="AE276" s="40"/>
      <c r="AR276" s="240" t="s">
        <v>224</v>
      </c>
      <c r="AT276" s="240" t="s">
        <v>225</v>
      </c>
      <c r="AU276" s="240" t="s">
        <v>19</v>
      </c>
      <c r="AY276" s="18" t="s">
        <v>221</v>
      </c>
      <c r="BE276" s="241">
        <f>IF(N276="základní",J276,0)</f>
        <v>0</v>
      </c>
      <c r="BF276" s="241">
        <f>IF(N276="snížená",J276,0)</f>
        <v>0</v>
      </c>
      <c r="BG276" s="241">
        <f>IF(N276="zákl. přenesená",J276,0)</f>
        <v>0</v>
      </c>
      <c r="BH276" s="241">
        <f>IF(N276="sníž. přenesená",J276,0)</f>
        <v>0</v>
      </c>
      <c r="BI276" s="241">
        <f>IF(N276="nulová",J276,0)</f>
        <v>0</v>
      </c>
      <c r="BJ276" s="18" t="s">
        <v>88</v>
      </c>
      <c r="BK276" s="241">
        <f>ROUND(I276*H276,2)</f>
        <v>0</v>
      </c>
      <c r="BL276" s="18" t="s">
        <v>224</v>
      </c>
      <c r="BM276" s="240" t="s">
        <v>1589</v>
      </c>
    </row>
    <row r="277" s="12" customFormat="1" ht="22.8" customHeight="1">
      <c r="A277" s="12"/>
      <c r="B277" s="213"/>
      <c r="C277" s="214"/>
      <c r="D277" s="215" t="s">
        <v>79</v>
      </c>
      <c r="E277" s="227" t="s">
        <v>224</v>
      </c>
      <c r="F277" s="227" t="s">
        <v>656</v>
      </c>
      <c r="G277" s="214"/>
      <c r="H277" s="214"/>
      <c r="I277" s="217"/>
      <c r="J277" s="228">
        <f>BK277</f>
        <v>0</v>
      </c>
      <c r="K277" s="214"/>
      <c r="L277" s="219"/>
      <c r="M277" s="220"/>
      <c r="N277" s="221"/>
      <c r="O277" s="221"/>
      <c r="P277" s="222">
        <f>SUM(P278:P313)</f>
        <v>0</v>
      </c>
      <c r="Q277" s="221"/>
      <c r="R277" s="222">
        <f>SUM(R278:R313)</f>
        <v>12740.082253999999</v>
      </c>
      <c r="S277" s="221"/>
      <c r="T277" s="223">
        <f>SUM(T278:T313)</f>
        <v>0</v>
      </c>
      <c r="U277" s="12"/>
      <c r="V277" s="12"/>
      <c r="W277" s="12"/>
      <c r="X277" s="12"/>
      <c r="Y277" s="12"/>
      <c r="Z277" s="12"/>
      <c r="AA277" s="12"/>
      <c r="AB277" s="12"/>
      <c r="AC277" s="12"/>
      <c r="AD277" s="12"/>
      <c r="AE277" s="12"/>
      <c r="AR277" s="224" t="s">
        <v>88</v>
      </c>
      <c r="AT277" s="225" t="s">
        <v>79</v>
      </c>
      <c r="AU277" s="225" t="s">
        <v>88</v>
      </c>
      <c r="AY277" s="224" t="s">
        <v>221</v>
      </c>
      <c r="BK277" s="226">
        <f>SUM(BK278:BK313)</f>
        <v>0</v>
      </c>
    </row>
    <row r="278" s="2" customFormat="1" ht="37.8" customHeight="1">
      <c r="A278" s="40"/>
      <c r="B278" s="41"/>
      <c r="C278" s="229" t="s">
        <v>1409</v>
      </c>
      <c r="D278" s="229" t="s">
        <v>225</v>
      </c>
      <c r="E278" s="230" t="s">
        <v>1590</v>
      </c>
      <c r="F278" s="231" t="s">
        <v>1591</v>
      </c>
      <c r="G278" s="232" t="s">
        <v>507</v>
      </c>
      <c r="H278" s="233">
        <v>1120</v>
      </c>
      <c r="I278" s="234"/>
      <c r="J278" s="235">
        <f>ROUND(I278*H278,2)</f>
        <v>0</v>
      </c>
      <c r="K278" s="231" t="s">
        <v>229</v>
      </c>
      <c r="L278" s="46"/>
      <c r="M278" s="236" t="s">
        <v>1</v>
      </c>
      <c r="N278" s="237" t="s">
        <v>45</v>
      </c>
      <c r="O278" s="93"/>
      <c r="P278" s="238">
        <f>O278*H278</f>
        <v>0</v>
      </c>
      <c r="Q278" s="238">
        <v>0.16192000000000001</v>
      </c>
      <c r="R278" s="238">
        <f>Q278*H278</f>
        <v>181.35040000000001</v>
      </c>
      <c r="S278" s="238">
        <v>0</v>
      </c>
      <c r="T278" s="239">
        <f>S278*H278</f>
        <v>0</v>
      </c>
      <c r="U278" s="40"/>
      <c r="V278" s="40"/>
      <c r="W278" s="40"/>
      <c r="X278" s="40"/>
      <c r="Y278" s="40"/>
      <c r="Z278" s="40"/>
      <c r="AA278" s="40"/>
      <c r="AB278" s="40"/>
      <c r="AC278" s="40"/>
      <c r="AD278" s="40"/>
      <c r="AE278" s="40"/>
      <c r="AR278" s="240" t="s">
        <v>224</v>
      </c>
      <c r="AT278" s="240" t="s">
        <v>225</v>
      </c>
      <c r="AU278" s="240" t="s">
        <v>19</v>
      </c>
      <c r="AY278" s="18" t="s">
        <v>221</v>
      </c>
      <c r="BE278" s="241">
        <f>IF(N278="základní",J278,0)</f>
        <v>0</v>
      </c>
      <c r="BF278" s="241">
        <f>IF(N278="snížená",J278,0)</f>
        <v>0</v>
      </c>
      <c r="BG278" s="241">
        <f>IF(N278="zákl. přenesená",J278,0)</f>
        <v>0</v>
      </c>
      <c r="BH278" s="241">
        <f>IF(N278="sníž. přenesená",J278,0)</f>
        <v>0</v>
      </c>
      <c r="BI278" s="241">
        <f>IF(N278="nulová",J278,0)</f>
        <v>0</v>
      </c>
      <c r="BJ278" s="18" t="s">
        <v>88</v>
      </c>
      <c r="BK278" s="241">
        <f>ROUND(I278*H278,2)</f>
        <v>0</v>
      </c>
      <c r="BL278" s="18" t="s">
        <v>224</v>
      </c>
      <c r="BM278" s="240" t="s">
        <v>1592</v>
      </c>
    </row>
    <row r="279" s="2" customFormat="1">
      <c r="A279" s="40"/>
      <c r="B279" s="41"/>
      <c r="C279" s="42"/>
      <c r="D279" s="242" t="s">
        <v>232</v>
      </c>
      <c r="E279" s="42"/>
      <c r="F279" s="243" t="s">
        <v>1593</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232</v>
      </c>
      <c r="AU279" s="18" t="s">
        <v>19</v>
      </c>
    </row>
    <row r="280" s="2" customFormat="1">
      <c r="A280" s="40"/>
      <c r="B280" s="41"/>
      <c r="C280" s="42"/>
      <c r="D280" s="247" t="s">
        <v>312</v>
      </c>
      <c r="E280" s="42"/>
      <c r="F280" s="248" t="s">
        <v>1594</v>
      </c>
      <c r="G280" s="42"/>
      <c r="H280" s="42"/>
      <c r="I280" s="244"/>
      <c r="J280" s="42"/>
      <c r="K280" s="42"/>
      <c r="L280" s="46"/>
      <c r="M280" s="245"/>
      <c r="N280" s="246"/>
      <c r="O280" s="93"/>
      <c r="P280" s="93"/>
      <c r="Q280" s="93"/>
      <c r="R280" s="93"/>
      <c r="S280" s="93"/>
      <c r="T280" s="94"/>
      <c r="U280" s="40"/>
      <c r="V280" s="40"/>
      <c r="W280" s="40"/>
      <c r="X280" s="40"/>
      <c r="Y280" s="40"/>
      <c r="Z280" s="40"/>
      <c r="AA280" s="40"/>
      <c r="AB280" s="40"/>
      <c r="AC280" s="40"/>
      <c r="AD280" s="40"/>
      <c r="AE280" s="40"/>
      <c r="AT280" s="18" t="s">
        <v>312</v>
      </c>
      <c r="AU280" s="18" t="s">
        <v>19</v>
      </c>
    </row>
    <row r="281" s="2" customFormat="1">
      <c r="A281" s="40"/>
      <c r="B281" s="41"/>
      <c r="C281" s="42"/>
      <c r="D281" s="247" t="s">
        <v>234</v>
      </c>
      <c r="E281" s="42"/>
      <c r="F281" s="248" t="s">
        <v>1595</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234</v>
      </c>
      <c r="AU281" s="18" t="s">
        <v>19</v>
      </c>
    </row>
    <row r="282" s="2" customFormat="1" ht="37.8" customHeight="1">
      <c r="A282" s="40"/>
      <c r="B282" s="41"/>
      <c r="C282" s="229" t="s">
        <v>1415</v>
      </c>
      <c r="D282" s="229" t="s">
        <v>225</v>
      </c>
      <c r="E282" s="230" t="s">
        <v>1596</v>
      </c>
      <c r="F282" s="231" t="s">
        <v>1591</v>
      </c>
      <c r="G282" s="232" t="s">
        <v>507</v>
      </c>
      <c r="H282" s="233">
        <v>4480</v>
      </c>
      <c r="I282" s="234"/>
      <c r="J282" s="235">
        <f>ROUND(I282*H282,2)</f>
        <v>0</v>
      </c>
      <c r="K282" s="231" t="s">
        <v>229</v>
      </c>
      <c r="L282" s="46"/>
      <c r="M282" s="236" t="s">
        <v>1</v>
      </c>
      <c r="N282" s="237" t="s">
        <v>45</v>
      </c>
      <c r="O282" s="93"/>
      <c r="P282" s="238">
        <f>O282*H282</f>
        <v>0</v>
      </c>
      <c r="Q282" s="238">
        <v>0.020240000000000001</v>
      </c>
      <c r="R282" s="238">
        <f>Q282*H282</f>
        <v>90.675200000000004</v>
      </c>
      <c r="S282" s="238">
        <v>0</v>
      </c>
      <c r="T282" s="239">
        <f>S282*H282</f>
        <v>0</v>
      </c>
      <c r="U282" s="40"/>
      <c r="V282" s="40"/>
      <c r="W282" s="40"/>
      <c r="X282" s="40"/>
      <c r="Y282" s="40"/>
      <c r="Z282" s="40"/>
      <c r="AA282" s="40"/>
      <c r="AB282" s="40"/>
      <c r="AC282" s="40"/>
      <c r="AD282" s="40"/>
      <c r="AE282" s="40"/>
      <c r="AR282" s="240" t="s">
        <v>224</v>
      </c>
      <c r="AT282" s="240" t="s">
        <v>225</v>
      </c>
      <c r="AU282" s="240" t="s">
        <v>19</v>
      </c>
      <c r="AY282" s="18" t="s">
        <v>221</v>
      </c>
      <c r="BE282" s="241">
        <f>IF(N282="základní",J282,0)</f>
        <v>0</v>
      </c>
      <c r="BF282" s="241">
        <f>IF(N282="snížená",J282,0)</f>
        <v>0</v>
      </c>
      <c r="BG282" s="241">
        <f>IF(N282="zákl. přenesená",J282,0)</f>
        <v>0</v>
      </c>
      <c r="BH282" s="241">
        <f>IF(N282="sníž. přenesená",J282,0)</f>
        <v>0</v>
      </c>
      <c r="BI282" s="241">
        <f>IF(N282="nulová",J282,0)</f>
        <v>0</v>
      </c>
      <c r="BJ282" s="18" t="s">
        <v>88</v>
      </c>
      <c r="BK282" s="241">
        <f>ROUND(I282*H282,2)</f>
        <v>0</v>
      </c>
      <c r="BL282" s="18" t="s">
        <v>224</v>
      </c>
      <c r="BM282" s="240" t="s">
        <v>1597</v>
      </c>
    </row>
    <row r="283" s="2" customFormat="1">
      <c r="A283" s="40"/>
      <c r="B283" s="41"/>
      <c r="C283" s="42"/>
      <c r="D283" s="242" t="s">
        <v>232</v>
      </c>
      <c r="E283" s="42"/>
      <c r="F283" s="243" t="s">
        <v>1598</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232</v>
      </c>
      <c r="AU283" s="18" t="s">
        <v>19</v>
      </c>
    </row>
    <row r="284" s="2" customFormat="1">
      <c r="A284" s="40"/>
      <c r="B284" s="41"/>
      <c r="C284" s="42"/>
      <c r="D284" s="247" t="s">
        <v>312</v>
      </c>
      <c r="E284" s="42"/>
      <c r="F284" s="248" t="s">
        <v>1594</v>
      </c>
      <c r="G284" s="42"/>
      <c r="H284" s="42"/>
      <c r="I284" s="244"/>
      <c r="J284" s="42"/>
      <c r="K284" s="42"/>
      <c r="L284" s="46"/>
      <c r="M284" s="245"/>
      <c r="N284" s="246"/>
      <c r="O284" s="93"/>
      <c r="P284" s="93"/>
      <c r="Q284" s="93"/>
      <c r="R284" s="93"/>
      <c r="S284" s="93"/>
      <c r="T284" s="94"/>
      <c r="U284" s="40"/>
      <c r="V284" s="40"/>
      <c r="W284" s="40"/>
      <c r="X284" s="40"/>
      <c r="Y284" s="40"/>
      <c r="Z284" s="40"/>
      <c r="AA284" s="40"/>
      <c r="AB284" s="40"/>
      <c r="AC284" s="40"/>
      <c r="AD284" s="40"/>
      <c r="AE284" s="40"/>
      <c r="AT284" s="18" t="s">
        <v>312</v>
      </c>
      <c r="AU284" s="18" t="s">
        <v>19</v>
      </c>
    </row>
    <row r="285" s="2" customFormat="1">
      <c r="A285" s="40"/>
      <c r="B285" s="41"/>
      <c r="C285" s="42"/>
      <c r="D285" s="247" t="s">
        <v>234</v>
      </c>
      <c r="E285" s="42"/>
      <c r="F285" s="248" t="s">
        <v>1595</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234</v>
      </c>
      <c r="AU285" s="18" t="s">
        <v>19</v>
      </c>
    </row>
    <row r="286" s="2" customFormat="1" ht="33" customHeight="1">
      <c r="A286" s="40"/>
      <c r="B286" s="41"/>
      <c r="C286" s="229" t="s">
        <v>1420</v>
      </c>
      <c r="D286" s="229" t="s">
        <v>225</v>
      </c>
      <c r="E286" s="230" t="s">
        <v>663</v>
      </c>
      <c r="F286" s="231" t="s">
        <v>664</v>
      </c>
      <c r="G286" s="232" t="s">
        <v>665</v>
      </c>
      <c r="H286" s="233">
        <v>65</v>
      </c>
      <c r="I286" s="234"/>
      <c r="J286" s="235">
        <f>ROUND(I286*H286,2)</f>
        <v>0</v>
      </c>
      <c r="K286" s="231" t="s">
        <v>229</v>
      </c>
      <c r="L286" s="46"/>
      <c r="M286" s="236" t="s">
        <v>1</v>
      </c>
      <c r="N286" s="237" t="s">
        <v>45</v>
      </c>
      <c r="O286" s="93"/>
      <c r="P286" s="238">
        <f>O286*H286</f>
        <v>0</v>
      </c>
      <c r="Q286" s="238">
        <v>0.00165</v>
      </c>
      <c r="R286" s="238">
        <f>Q286*H286</f>
        <v>0.10725</v>
      </c>
      <c r="S286" s="238">
        <v>0</v>
      </c>
      <c r="T286" s="239">
        <f>S286*H286</f>
        <v>0</v>
      </c>
      <c r="U286" s="40"/>
      <c r="V286" s="40"/>
      <c r="W286" s="40"/>
      <c r="X286" s="40"/>
      <c r="Y286" s="40"/>
      <c r="Z286" s="40"/>
      <c r="AA286" s="40"/>
      <c r="AB286" s="40"/>
      <c r="AC286" s="40"/>
      <c r="AD286" s="40"/>
      <c r="AE286" s="40"/>
      <c r="AR286" s="240" t="s">
        <v>224</v>
      </c>
      <c r="AT286" s="240" t="s">
        <v>225</v>
      </c>
      <c r="AU286" s="240" t="s">
        <v>19</v>
      </c>
      <c r="AY286" s="18" t="s">
        <v>221</v>
      </c>
      <c r="BE286" s="241">
        <f>IF(N286="základní",J286,0)</f>
        <v>0</v>
      </c>
      <c r="BF286" s="241">
        <f>IF(N286="snížená",J286,0)</f>
        <v>0</v>
      </c>
      <c r="BG286" s="241">
        <f>IF(N286="zákl. přenesená",J286,0)</f>
        <v>0</v>
      </c>
      <c r="BH286" s="241">
        <f>IF(N286="sníž. přenesená",J286,0)</f>
        <v>0</v>
      </c>
      <c r="BI286" s="241">
        <f>IF(N286="nulová",J286,0)</f>
        <v>0</v>
      </c>
      <c r="BJ286" s="18" t="s">
        <v>88</v>
      </c>
      <c r="BK286" s="241">
        <f>ROUND(I286*H286,2)</f>
        <v>0</v>
      </c>
      <c r="BL286" s="18" t="s">
        <v>224</v>
      </c>
      <c r="BM286" s="240" t="s">
        <v>1599</v>
      </c>
    </row>
    <row r="287" s="2" customFormat="1">
      <c r="A287" s="40"/>
      <c r="B287" s="41"/>
      <c r="C287" s="42"/>
      <c r="D287" s="242" t="s">
        <v>232</v>
      </c>
      <c r="E287" s="42"/>
      <c r="F287" s="243" t="s">
        <v>667</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232</v>
      </c>
      <c r="AU287" s="18" t="s">
        <v>19</v>
      </c>
    </row>
    <row r="288" s="2" customFormat="1">
      <c r="A288" s="40"/>
      <c r="B288" s="41"/>
      <c r="C288" s="42"/>
      <c r="D288" s="247" t="s">
        <v>312</v>
      </c>
      <c r="E288" s="42"/>
      <c r="F288" s="248" t="s">
        <v>668</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312</v>
      </c>
      <c r="AU288" s="18" t="s">
        <v>19</v>
      </c>
    </row>
    <row r="289" s="2" customFormat="1" ht="16.5" customHeight="1">
      <c r="A289" s="40"/>
      <c r="B289" s="41"/>
      <c r="C289" s="284" t="s">
        <v>1423</v>
      </c>
      <c r="D289" s="284" t="s">
        <v>330</v>
      </c>
      <c r="E289" s="285" t="s">
        <v>669</v>
      </c>
      <c r="F289" s="286" t="s">
        <v>670</v>
      </c>
      <c r="G289" s="287" t="s">
        <v>665</v>
      </c>
      <c r="H289" s="288">
        <v>65</v>
      </c>
      <c r="I289" s="289"/>
      <c r="J289" s="290">
        <f>ROUND(I289*H289,2)</f>
        <v>0</v>
      </c>
      <c r="K289" s="286" t="s">
        <v>229</v>
      </c>
      <c r="L289" s="291"/>
      <c r="M289" s="292" t="s">
        <v>1</v>
      </c>
      <c r="N289" s="293" t="s">
        <v>45</v>
      </c>
      <c r="O289" s="93"/>
      <c r="P289" s="238">
        <f>O289*H289</f>
        <v>0</v>
      </c>
      <c r="Q289" s="238">
        <v>0.040000000000000001</v>
      </c>
      <c r="R289" s="238">
        <f>Q289*H289</f>
        <v>2.6000000000000001</v>
      </c>
      <c r="S289" s="238">
        <v>0</v>
      </c>
      <c r="T289" s="239">
        <f>S289*H289</f>
        <v>0</v>
      </c>
      <c r="U289" s="40"/>
      <c r="V289" s="40"/>
      <c r="W289" s="40"/>
      <c r="X289" s="40"/>
      <c r="Y289" s="40"/>
      <c r="Z289" s="40"/>
      <c r="AA289" s="40"/>
      <c r="AB289" s="40"/>
      <c r="AC289" s="40"/>
      <c r="AD289" s="40"/>
      <c r="AE289" s="40"/>
      <c r="AR289" s="240" t="s">
        <v>267</v>
      </c>
      <c r="AT289" s="240" t="s">
        <v>330</v>
      </c>
      <c r="AU289" s="240" t="s">
        <v>19</v>
      </c>
      <c r="AY289" s="18" t="s">
        <v>221</v>
      </c>
      <c r="BE289" s="241">
        <f>IF(N289="základní",J289,0)</f>
        <v>0</v>
      </c>
      <c r="BF289" s="241">
        <f>IF(N289="snížená",J289,0)</f>
        <v>0</v>
      </c>
      <c r="BG289" s="241">
        <f>IF(N289="zákl. přenesená",J289,0)</f>
        <v>0</v>
      </c>
      <c r="BH289" s="241">
        <f>IF(N289="sníž. přenesená",J289,0)</f>
        <v>0</v>
      </c>
      <c r="BI289" s="241">
        <f>IF(N289="nulová",J289,0)</f>
        <v>0</v>
      </c>
      <c r="BJ289" s="18" t="s">
        <v>88</v>
      </c>
      <c r="BK289" s="241">
        <f>ROUND(I289*H289,2)</f>
        <v>0</v>
      </c>
      <c r="BL289" s="18" t="s">
        <v>224</v>
      </c>
      <c r="BM289" s="240" t="s">
        <v>1600</v>
      </c>
    </row>
    <row r="290" s="2" customFormat="1" ht="37.8" customHeight="1">
      <c r="A290" s="40"/>
      <c r="B290" s="41"/>
      <c r="C290" s="229" t="s">
        <v>1428</v>
      </c>
      <c r="D290" s="229" t="s">
        <v>225</v>
      </c>
      <c r="E290" s="230" t="s">
        <v>672</v>
      </c>
      <c r="F290" s="231" t="s">
        <v>673</v>
      </c>
      <c r="G290" s="232" t="s">
        <v>515</v>
      </c>
      <c r="H290" s="233">
        <v>144</v>
      </c>
      <c r="I290" s="234"/>
      <c r="J290" s="235">
        <f>ROUND(I290*H290,2)</f>
        <v>0</v>
      </c>
      <c r="K290" s="231" t="s">
        <v>229</v>
      </c>
      <c r="L290" s="46"/>
      <c r="M290" s="236" t="s">
        <v>1</v>
      </c>
      <c r="N290" s="237" t="s">
        <v>45</v>
      </c>
      <c r="O290" s="93"/>
      <c r="P290" s="238">
        <f>O290*H290</f>
        <v>0</v>
      </c>
      <c r="Q290" s="238">
        <v>2.234</v>
      </c>
      <c r="R290" s="238">
        <f>Q290*H290</f>
        <v>321.69600000000003</v>
      </c>
      <c r="S290" s="238">
        <v>0</v>
      </c>
      <c r="T290" s="239">
        <f>S290*H290</f>
        <v>0</v>
      </c>
      <c r="U290" s="40"/>
      <c r="V290" s="40"/>
      <c r="W290" s="40"/>
      <c r="X290" s="40"/>
      <c r="Y290" s="40"/>
      <c r="Z290" s="40"/>
      <c r="AA290" s="40"/>
      <c r="AB290" s="40"/>
      <c r="AC290" s="40"/>
      <c r="AD290" s="40"/>
      <c r="AE290" s="40"/>
      <c r="AR290" s="240" t="s">
        <v>224</v>
      </c>
      <c r="AT290" s="240" t="s">
        <v>225</v>
      </c>
      <c r="AU290" s="240" t="s">
        <v>19</v>
      </c>
      <c r="AY290" s="18" t="s">
        <v>221</v>
      </c>
      <c r="BE290" s="241">
        <f>IF(N290="základní",J290,0)</f>
        <v>0</v>
      </c>
      <c r="BF290" s="241">
        <f>IF(N290="snížená",J290,0)</f>
        <v>0</v>
      </c>
      <c r="BG290" s="241">
        <f>IF(N290="zákl. přenesená",J290,0)</f>
        <v>0</v>
      </c>
      <c r="BH290" s="241">
        <f>IF(N290="sníž. přenesená",J290,0)</f>
        <v>0</v>
      </c>
      <c r="BI290" s="241">
        <f>IF(N290="nulová",J290,0)</f>
        <v>0</v>
      </c>
      <c r="BJ290" s="18" t="s">
        <v>88</v>
      </c>
      <c r="BK290" s="241">
        <f>ROUND(I290*H290,2)</f>
        <v>0</v>
      </c>
      <c r="BL290" s="18" t="s">
        <v>224</v>
      </c>
      <c r="BM290" s="240" t="s">
        <v>1601</v>
      </c>
    </row>
    <row r="291" s="2" customFormat="1">
      <c r="A291" s="40"/>
      <c r="B291" s="41"/>
      <c r="C291" s="42"/>
      <c r="D291" s="242" t="s">
        <v>232</v>
      </c>
      <c r="E291" s="42"/>
      <c r="F291" s="243" t="s">
        <v>675</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232</v>
      </c>
      <c r="AU291" s="18" t="s">
        <v>19</v>
      </c>
    </row>
    <row r="292" s="2" customFormat="1">
      <c r="A292" s="40"/>
      <c r="B292" s="41"/>
      <c r="C292" s="42"/>
      <c r="D292" s="247" t="s">
        <v>312</v>
      </c>
      <c r="E292" s="42"/>
      <c r="F292" s="248" t="s">
        <v>676</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312</v>
      </c>
      <c r="AU292" s="18" t="s">
        <v>19</v>
      </c>
    </row>
    <row r="293" s="2" customFormat="1">
      <c r="A293" s="40"/>
      <c r="B293" s="41"/>
      <c r="C293" s="42"/>
      <c r="D293" s="247" t="s">
        <v>234</v>
      </c>
      <c r="E293" s="42"/>
      <c r="F293" s="248" t="s">
        <v>1602</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234</v>
      </c>
      <c r="AU293" s="18" t="s">
        <v>19</v>
      </c>
    </row>
    <row r="294" s="2" customFormat="1" ht="55.5" customHeight="1">
      <c r="A294" s="40"/>
      <c r="B294" s="41"/>
      <c r="C294" s="229" t="s">
        <v>1433</v>
      </c>
      <c r="D294" s="229" t="s">
        <v>225</v>
      </c>
      <c r="E294" s="230" t="s">
        <v>1603</v>
      </c>
      <c r="F294" s="231" t="s">
        <v>679</v>
      </c>
      <c r="G294" s="232" t="s">
        <v>507</v>
      </c>
      <c r="H294" s="233">
        <v>13756</v>
      </c>
      <c r="I294" s="234"/>
      <c r="J294" s="235">
        <f>ROUND(I294*H294,2)</f>
        <v>0</v>
      </c>
      <c r="K294" s="231" t="s">
        <v>229</v>
      </c>
      <c r="L294" s="46"/>
      <c r="M294" s="236" t="s">
        <v>1</v>
      </c>
      <c r="N294" s="237" t="s">
        <v>45</v>
      </c>
      <c r="O294" s="93"/>
      <c r="P294" s="238">
        <f>O294*H294</f>
        <v>0</v>
      </c>
      <c r="Q294" s="238">
        <v>0.00021000000000000001</v>
      </c>
      <c r="R294" s="238">
        <f>Q294*H294</f>
        <v>2.88876</v>
      </c>
      <c r="S294" s="238">
        <v>0</v>
      </c>
      <c r="T294" s="239">
        <f>S294*H294</f>
        <v>0</v>
      </c>
      <c r="U294" s="40"/>
      <c r="V294" s="40"/>
      <c r="W294" s="40"/>
      <c r="X294" s="40"/>
      <c r="Y294" s="40"/>
      <c r="Z294" s="40"/>
      <c r="AA294" s="40"/>
      <c r="AB294" s="40"/>
      <c r="AC294" s="40"/>
      <c r="AD294" s="40"/>
      <c r="AE294" s="40"/>
      <c r="AR294" s="240" t="s">
        <v>224</v>
      </c>
      <c r="AT294" s="240" t="s">
        <v>225</v>
      </c>
      <c r="AU294" s="240" t="s">
        <v>19</v>
      </c>
      <c r="AY294" s="18" t="s">
        <v>221</v>
      </c>
      <c r="BE294" s="241">
        <f>IF(N294="základní",J294,0)</f>
        <v>0</v>
      </c>
      <c r="BF294" s="241">
        <f>IF(N294="snížená",J294,0)</f>
        <v>0</v>
      </c>
      <c r="BG294" s="241">
        <f>IF(N294="zákl. přenesená",J294,0)</f>
        <v>0</v>
      </c>
      <c r="BH294" s="241">
        <f>IF(N294="sníž. přenesená",J294,0)</f>
        <v>0</v>
      </c>
      <c r="BI294" s="241">
        <f>IF(N294="nulová",J294,0)</f>
        <v>0</v>
      </c>
      <c r="BJ294" s="18" t="s">
        <v>88</v>
      </c>
      <c r="BK294" s="241">
        <f>ROUND(I294*H294,2)</f>
        <v>0</v>
      </c>
      <c r="BL294" s="18" t="s">
        <v>224</v>
      </c>
      <c r="BM294" s="240" t="s">
        <v>1604</v>
      </c>
    </row>
    <row r="295" s="2" customFormat="1">
      <c r="A295" s="40"/>
      <c r="B295" s="41"/>
      <c r="C295" s="42"/>
      <c r="D295" s="242" t="s">
        <v>232</v>
      </c>
      <c r="E295" s="42"/>
      <c r="F295" s="243" t="s">
        <v>1605</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232</v>
      </c>
      <c r="AU295" s="18" t="s">
        <v>19</v>
      </c>
    </row>
    <row r="296" s="2" customFormat="1">
      <c r="A296" s="40"/>
      <c r="B296" s="41"/>
      <c r="C296" s="42"/>
      <c r="D296" s="247" t="s">
        <v>312</v>
      </c>
      <c r="E296" s="42"/>
      <c r="F296" s="248" t="s">
        <v>682</v>
      </c>
      <c r="G296" s="42"/>
      <c r="H296" s="42"/>
      <c r="I296" s="244"/>
      <c r="J296" s="42"/>
      <c r="K296" s="42"/>
      <c r="L296" s="46"/>
      <c r="M296" s="245"/>
      <c r="N296" s="246"/>
      <c r="O296" s="93"/>
      <c r="P296" s="93"/>
      <c r="Q296" s="93"/>
      <c r="R296" s="93"/>
      <c r="S296" s="93"/>
      <c r="T296" s="94"/>
      <c r="U296" s="40"/>
      <c r="V296" s="40"/>
      <c r="W296" s="40"/>
      <c r="X296" s="40"/>
      <c r="Y296" s="40"/>
      <c r="Z296" s="40"/>
      <c r="AA296" s="40"/>
      <c r="AB296" s="40"/>
      <c r="AC296" s="40"/>
      <c r="AD296" s="40"/>
      <c r="AE296" s="40"/>
      <c r="AT296" s="18" t="s">
        <v>312</v>
      </c>
      <c r="AU296" s="18" t="s">
        <v>19</v>
      </c>
    </row>
    <row r="297" s="2" customFormat="1">
      <c r="A297" s="40"/>
      <c r="B297" s="41"/>
      <c r="C297" s="42"/>
      <c r="D297" s="247" t="s">
        <v>234</v>
      </c>
      <c r="E297" s="42"/>
      <c r="F297" s="248" t="s">
        <v>1606</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234</v>
      </c>
      <c r="AU297" s="18" t="s">
        <v>19</v>
      </c>
    </row>
    <row r="298" s="2" customFormat="1" ht="37.8" customHeight="1">
      <c r="A298" s="40"/>
      <c r="B298" s="41"/>
      <c r="C298" s="284" t="s">
        <v>1437</v>
      </c>
      <c r="D298" s="284" t="s">
        <v>330</v>
      </c>
      <c r="E298" s="285" t="s">
        <v>685</v>
      </c>
      <c r="F298" s="286" t="s">
        <v>686</v>
      </c>
      <c r="G298" s="287" t="s">
        <v>507</v>
      </c>
      <c r="H298" s="288">
        <v>15131.6</v>
      </c>
      <c r="I298" s="289"/>
      <c r="J298" s="290">
        <f>ROUND(I298*H298,2)</f>
        <v>0</v>
      </c>
      <c r="K298" s="286" t="s">
        <v>229</v>
      </c>
      <c r="L298" s="291"/>
      <c r="M298" s="292" t="s">
        <v>1</v>
      </c>
      <c r="N298" s="293" t="s">
        <v>45</v>
      </c>
      <c r="O298" s="93"/>
      <c r="P298" s="238">
        <f>O298*H298</f>
        <v>0</v>
      </c>
      <c r="Q298" s="238">
        <v>9.0000000000000006E-05</v>
      </c>
      <c r="R298" s="238">
        <f>Q298*H298</f>
        <v>1.3618440000000001</v>
      </c>
      <c r="S298" s="238">
        <v>0</v>
      </c>
      <c r="T298" s="239">
        <f>S298*H298</f>
        <v>0</v>
      </c>
      <c r="U298" s="40"/>
      <c r="V298" s="40"/>
      <c r="W298" s="40"/>
      <c r="X298" s="40"/>
      <c r="Y298" s="40"/>
      <c r="Z298" s="40"/>
      <c r="AA298" s="40"/>
      <c r="AB298" s="40"/>
      <c r="AC298" s="40"/>
      <c r="AD298" s="40"/>
      <c r="AE298" s="40"/>
      <c r="AR298" s="240" t="s">
        <v>267</v>
      </c>
      <c r="AT298" s="240" t="s">
        <v>330</v>
      </c>
      <c r="AU298" s="240" t="s">
        <v>19</v>
      </c>
      <c r="AY298" s="18" t="s">
        <v>221</v>
      </c>
      <c r="BE298" s="241">
        <f>IF(N298="základní",J298,0)</f>
        <v>0</v>
      </c>
      <c r="BF298" s="241">
        <f>IF(N298="snížená",J298,0)</f>
        <v>0</v>
      </c>
      <c r="BG298" s="241">
        <f>IF(N298="zákl. přenesená",J298,0)</f>
        <v>0</v>
      </c>
      <c r="BH298" s="241">
        <f>IF(N298="sníž. přenesená",J298,0)</f>
        <v>0</v>
      </c>
      <c r="BI298" s="241">
        <f>IF(N298="nulová",J298,0)</f>
        <v>0</v>
      </c>
      <c r="BJ298" s="18" t="s">
        <v>88</v>
      </c>
      <c r="BK298" s="241">
        <f>ROUND(I298*H298,2)</f>
        <v>0</v>
      </c>
      <c r="BL298" s="18" t="s">
        <v>224</v>
      </c>
      <c r="BM298" s="240" t="s">
        <v>1607</v>
      </c>
    </row>
    <row r="299" s="2" customFormat="1">
      <c r="A299" s="40"/>
      <c r="B299" s="41"/>
      <c r="C299" s="42"/>
      <c r="D299" s="247" t="s">
        <v>234</v>
      </c>
      <c r="E299" s="42"/>
      <c r="F299" s="248" t="s">
        <v>1608</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234</v>
      </c>
      <c r="AU299" s="18" t="s">
        <v>19</v>
      </c>
    </row>
    <row r="300" s="13" customFormat="1">
      <c r="A300" s="13"/>
      <c r="B300" s="249"/>
      <c r="C300" s="250"/>
      <c r="D300" s="247" t="s">
        <v>236</v>
      </c>
      <c r="E300" s="251" t="s">
        <v>1</v>
      </c>
      <c r="F300" s="252" t="s">
        <v>1609</v>
      </c>
      <c r="G300" s="250"/>
      <c r="H300" s="253">
        <v>15131.6</v>
      </c>
      <c r="I300" s="254"/>
      <c r="J300" s="250"/>
      <c r="K300" s="250"/>
      <c r="L300" s="255"/>
      <c r="M300" s="256"/>
      <c r="N300" s="257"/>
      <c r="O300" s="257"/>
      <c r="P300" s="257"/>
      <c r="Q300" s="257"/>
      <c r="R300" s="257"/>
      <c r="S300" s="257"/>
      <c r="T300" s="258"/>
      <c r="U300" s="13"/>
      <c r="V300" s="13"/>
      <c r="W300" s="13"/>
      <c r="X300" s="13"/>
      <c r="Y300" s="13"/>
      <c r="Z300" s="13"/>
      <c r="AA300" s="13"/>
      <c r="AB300" s="13"/>
      <c r="AC300" s="13"/>
      <c r="AD300" s="13"/>
      <c r="AE300" s="13"/>
      <c r="AT300" s="259" t="s">
        <v>236</v>
      </c>
      <c r="AU300" s="259" t="s">
        <v>19</v>
      </c>
      <c r="AV300" s="13" t="s">
        <v>19</v>
      </c>
      <c r="AW300" s="13" t="s">
        <v>36</v>
      </c>
      <c r="AX300" s="13" t="s">
        <v>88</v>
      </c>
      <c r="AY300" s="259" t="s">
        <v>221</v>
      </c>
    </row>
    <row r="301" s="2" customFormat="1" ht="37.8" customHeight="1">
      <c r="A301" s="40"/>
      <c r="B301" s="41"/>
      <c r="C301" s="229" t="s">
        <v>1443</v>
      </c>
      <c r="D301" s="229" t="s">
        <v>225</v>
      </c>
      <c r="E301" s="230" t="s">
        <v>1349</v>
      </c>
      <c r="F301" s="231" t="s">
        <v>1610</v>
      </c>
      <c r="G301" s="232" t="s">
        <v>515</v>
      </c>
      <c r="H301" s="233">
        <v>4660</v>
      </c>
      <c r="I301" s="234"/>
      <c r="J301" s="235">
        <f>ROUND(I301*H301,2)</f>
        <v>0</v>
      </c>
      <c r="K301" s="231" t="s">
        <v>229</v>
      </c>
      <c r="L301" s="46"/>
      <c r="M301" s="236" t="s">
        <v>1</v>
      </c>
      <c r="N301" s="237" t="s">
        <v>45</v>
      </c>
      <c r="O301" s="93"/>
      <c r="P301" s="238">
        <f>O301*H301</f>
        <v>0</v>
      </c>
      <c r="Q301" s="238">
        <v>2.13408</v>
      </c>
      <c r="R301" s="238">
        <f>Q301*H301</f>
        <v>9944.8127999999997</v>
      </c>
      <c r="S301" s="238">
        <v>0</v>
      </c>
      <c r="T301" s="239">
        <f>S301*H301</f>
        <v>0</v>
      </c>
      <c r="U301" s="40"/>
      <c r="V301" s="40"/>
      <c r="W301" s="40"/>
      <c r="X301" s="40"/>
      <c r="Y301" s="40"/>
      <c r="Z301" s="40"/>
      <c r="AA301" s="40"/>
      <c r="AB301" s="40"/>
      <c r="AC301" s="40"/>
      <c r="AD301" s="40"/>
      <c r="AE301" s="40"/>
      <c r="AR301" s="240" t="s">
        <v>224</v>
      </c>
      <c r="AT301" s="240" t="s">
        <v>225</v>
      </c>
      <c r="AU301" s="240" t="s">
        <v>19</v>
      </c>
      <c r="AY301" s="18" t="s">
        <v>221</v>
      </c>
      <c r="BE301" s="241">
        <f>IF(N301="základní",J301,0)</f>
        <v>0</v>
      </c>
      <c r="BF301" s="241">
        <f>IF(N301="snížená",J301,0)</f>
        <v>0</v>
      </c>
      <c r="BG301" s="241">
        <f>IF(N301="zákl. přenesená",J301,0)</f>
        <v>0</v>
      </c>
      <c r="BH301" s="241">
        <f>IF(N301="sníž. přenesená",J301,0)</f>
        <v>0</v>
      </c>
      <c r="BI301" s="241">
        <f>IF(N301="nulová",J301,0)</f>
        <v>0</v>
      </c>
      <c r="BJ301" s="18" t="s">
        <v>88</v>
      </c>
      <c r="BK301" s="241">
        <f>ROUND(I301*H301,2)</f>
        <v>0</v>
      </c>
      <c r="BL301" s="18" t="s">
        <v>224</v>
      </c>
      <c r="BM301" s="240" t="s">
        <v>1611</v>
      </c>
    </row>
    <row r="302" s="2" customFormat="1">
      <c r="A302" s="40"/>
      <c r="B302" s="41"/>
      <c r="C302" s="42"/>
      <c r="D302" s="242" t="s">
        <v>232</v>
      </c>
      <c r="E302" s="42"/>
      <c r="F302" s="243" t="s">
        <v>1352</v>
      </c>
      <c r="G302" s="42"/>
      <c r="H302" s="42"/>
      <c r="I302" s="244"/>
      <c r="J302" s="42"/>
      <c r="K302" s="42"/>
      <c r="L302" s="46"/>
      <c r="M302" s="245"/>
      <c r="N302" s="246"/>
      <c r="O302" s="93"/>
      <c r="P302" s="93"/>
      <c r="Q302" s="93"/>
      <c r="R302" s="93"/>
      <c r="S302" s="93"/>
      <c r="T302" s="94"/>
      <c r="U302" s="40"/>
      <c r="V302" s="40"/>
      <c r="W302" s="40"/>
      <c r="X302" s="40"/>
      <c r="Y302" s="40"/>
      <c r="Z302" s="40"/>
      <c r="AA302" s="40"/>
      <c r="AB302" s="40"/>
      <c r="AC302" s="40"/>
      <c r="AD302" s="40"/>
      <c r="AE302" s="40"/>
      <c r="AT302" s="18" t="s">
        <v>232</v>
      </c>
      <c r="AU302" s="18" t="s">
        <v>19</v>
      </c>
    </row>
    <row r="303" s="2" customFormat="1">
      <c r="A303" s="40"/>
      <c r="B303" s="41"/>
      <c r="C303" s="42"/>
      <c r="D303" s="247" t="s">
        <v>312</v>
      </c>
      <c r="E303" s="42"/>
      <c r="F303" s="248" t="s">
        <v>1231</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312</v>
      </c>
      <c r="AU303" s="18" t="s">
        <v>19</v>
      </c>
    </row>
    <row r="304" s="2" customFormat="1">
      <c r="A304" s="40"/>
      <c r="B304" s="41"/>
      <c r="C304" s="42"/>
      <c r="D304" s="247" t="s">
        <v>234</v>
      </c>
      <c r="E304" s="42"/>
      <c r="F304" s="248" t="s">
        <v>1612</v>
      </c>
      <c r="G304" s="42"/>
      <c r="H304" s="42"/>
      <c r="I304" s="244"/>
      <c r="J304" s="42"/>
      <c r="K304" s="42"/>
      <c r="L304" s="46"/>
      <c r="M304" s="245"/>
      <c r="N304" s="246"/>
      <c r="O304" s="93"/>
      <c r="P304" s="93"/>
      <c r="Q304" s="93"/>
      <c r="R304" s="93"/>
      <c r="S304" s="93"/>
      <c r="T304" s="94"/>
      <c r="U304" s="40"/>
      <c r="V304" s="40"/>
      <c r="W304" s="40"/>
      <c r="X304" s="40"/>
      <c r="Y304" s="40"/>
      <c r="Z304" s="40"/>
      <c r="AA304" s="40"/>
      <c r="AB304" s="40"/>
      <c r="AC304" s="40"/>
      <c r="AD304" s="40"/>
      <c r="AE304" s="40"/>
      <c r="AT304" s="18" t="s">
        <v>234</v>
      </c>
      <c r="AU304" s="18" t="s">
        <v>19</v>
      </c>
    </row>
    <row r="305" s="13" customFormat="1">
      <c r="A305" s="13"/>
      <c r="B305" s="249"/>
      <c r="C305" s="250"/>
      <c r="D305" s="247" t="s">
        <v>236</v>
      </c>
      <c r="E305" s="251" t="s">
        <v>1</v>
      </c>
      <c r="F305" s="252" t="s">
        <v>1613</v>
      </c>
      <c r="G305" s="250"/>
      <c r="H305" s="253">
        <v>3100</v>
      </c>
      <c r="I305" s="254"/>
      <c r="J305" s="250"/>
      <c r="K305" s="250"/>
      <c r="L305" s="255"/>
      <c r="M305" s="256"/>
      <c r="N305" s="257"/>
      <c r="O305" s="257"/>
      <c r="P305" s="257"/>
      <c r="Q305" s="257"/>
      <c r="R305" s="257"/>
      <c r="S305" s="257"/>
      <c r="T305" s="258"/>
      <c r="U305" s="13"/>
      <c r="V305" s="13"/>
      <c r="W305" s="13"/>
      <c r="X305" s="13"/>
      <c r="Y305" s="13"/>
      <c r="Z305" s="13"/>
      <c r="AA305" s="13"/>
      <c r="AB305" s="13"/>
      <c r="AC305" s="13"/>
      <c r="AD305" s="13"/>
      <c r="AE305" s="13"/>
      <c r="AT305" s="259" t="s">
        <v>236</v>
      </c>
      <c r="AU305" s="259" t="s">
        <v>19</v>
      </c>
      <c r="AV305" s="13" t="s">
        <v>19</v>
      </c>
      <c r="AW305" s="13" t="s">
        <v>36</v>
      </c>
      <c r="AX305" s="13" t="s">
        <v>80</v>
      </c>
      <c r="AY305" s="259" t="s">
        <v>221</v>
      </c>
    </row>
    <row r="306" s="13" customFormat="1">
      <c r="A306" s="13"/>
      <c r="B306" s="249"/>
      <c r="C306" s="250"/>
      <c r="D306" s="247" t="s">
        <v>236</v>
      </c>
      <c r="E306" s="251" t="s">
        <v>1</v>
      </c>
      <c r="F306" s="252" t="s">
        <v>1614</v>
      </c>
      <c r="G306" s="250"/>
      <c r="H306" s="253">
        <v>1560</v>
      </c>
      <c r="I306" s="254"/>
      <c r="J306" s="250"/>
      <c r="K306" s="250"/>
      <c r="L306" s="255"/>
      <c r="M306" s="256"/>
      <c r="N306" s="257"/>
      <c r="O306" s="257"/>
      <c r="P306" s="257"/>
      <c r="Q306" s="257"/>
      <c r="R306" s="257"/>
      <c r="S306" s="257"/>
      <c r="T306" s="258"/>
      <c r="U306" s="13"/>
      <c r="V306" s="13"/>
      <c r="W306" s="13"/>
      <c r="X306" s="13"/>
      <c r="Y306" s="13"/>
      <c r="Z306" s="13"/>
      <c r="AA306" s="13"/>
      <c r="AB306" s="13"/>
      <c r="AC306" s="13"/>
      <c r="AD306" s="13"/>
      <c r="AE306" s="13"/>
      <c r="AT306" s="259" t="s">
        <v>236</v>
      </c>
      <c r="AU306" s="259" t="s">
        <v>19</v>
      </c>
      <c r="AV306" s="13" t="s">
        <v>19</v>
      </c>
      <c r="AW306" s="13" t="s">
        <v>36</v>
      </c>
      <c r="AX306" s="13" t="s">
        <v>80</v>
      </c>
      <c r="AY306" s="259" t="s">
        <v>221</v>
      </c>
    </row>
    <row r="307" s="15" customFormat="1">
      <c r="A307" s="15"/>
      <c r="B307" s="270"/>
      <c r="C307" s="271"/>
      <c r="D307" s="247" t="s">
        <v>236</v>
      </c>
      <c r="E307" s="272" t="s">
        <v>1</v>
      </c>
      <c r="F307" s="273" t="s">
        <v>356</v>
      </c>
      <c r="G307" s="271"/>
      <c r="H307" s="274">
        <v>4660</v>
      </c>
      <c r="I307" s="275"/>
      <c r="J307" s="271"/>
      <c r="K307" s="271"/>
      <c r="L307" s="276"/>
      <c r="M307" s="277"/>
      <c r="N307" s="278"/>
      <c r="O307" s="278"/>
      <c r="P307" s="278"/>
      <c r="Q307" s="278"/>
      <c r="R307" s="278"/>
      <c r="S307" s="278"/>
      <c r="T307" s="279"/>
      <c r="U307" s="15"/>
      <c r="V307" s="15"/>
      <c r="W307" s="15"/>
      <c r="X307" s="15"/>
      <c r="Y307" s="15"/>
      <c r="Z307" s="15"/>
      <c r="AA307" s="15"/>
      <c r="AB307" s="15"/>
      <c r="AC307" s="15"/>
      <c r="AD307" s="15"/>
      <c r="AE307" s="15"/>
      <c r="AT307" s="280" t="s">
        <v>236</v>
      </c>
      <c r="AU307" s="280" t="s">
        <v>19</v>
      </c>
      <c r="AV307" s="15" t="s">
        <v>224</v>
      </c>
      <c r="AW307" s="15" t="s">
        <v>36</v>
      </c>
      <c r="AX307" s="15" t="s">
        <v>88</v>
      </c>
      <c r="AY307" s="280" t="s">
        <v>221</v>
      </c>
    </row>
    <row r="308" s="2" customFormat="1" ht="44.25" customHeight="1">
      <c r="A308" s="40"/>
      <c r="B308" s="41"/>
      <c r="C308" s="229" t="s">
        <v>1447</v>
      </c>
      <c r="D308" s="229" t="s">
        <v>225</v>
      </c>
      <c r="E308" s="230" t="s">
        <v>1361</v>
      </c>
      <c r="F308" s="231" t="s">
        <v>1362</v>
      </c>
      <c r="G308" s="232" t="s">
        <v>507</v>
      </c>
      <c r="H308" s="233">
        <v>6761</v>
      </c>
      <c r="I308" s="234"/>
      <c r="J308" s="235">
        <f>ROUND(I308*H308,2)</f>
        <v>0</v>
      </c>
      <c r="K308" s="231" t="s">
        <v>229</v>
      </c>
      <c r="L308" s="46"/>
      <c r="M308" s="236" t="s">
        <v>1</v>
      </c>
      <c r="N308" s="237" t="s">
        <v>45</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224</v>
      </c>
      <c r="AT308" s="240" t="s">
        <v>225</v>
      </c>
      <c r="AU308" s="240" t="s">
        <v>19</v>
      </c>
      <c r="AY308" s="18" t="s">
        <v>221</v>
      </c>
      <c r="BE308" s="241">
        <f>IF(N308="základní",J308,0)</f>
        <v>0</v>
      </c>
      <c r="BF308" s="241">
        <f>IF(N308="snížená",J308,0)</f>
        <v>0</v>
      </c>
      <c r="BG308" s="241">
        <f>IF(N308="zákl. přenesená",J308,0)</f>
        <v>0</v>
      </c>
      <c r="BH308" s="241">
        <f>IF(N308="sníž. přenesená",J308,0)</f>
        <v>0</v>
      </c>
      <c r="BI308" s="241">
        <f>IF(N308="nulová",J308,0)</f>
        <v>0</v>
      </c>
      <c r="BJ308" s="18" t="s">
        <v>88</v>
      </c>
      <c r="BK308" s="241">
        <f>ROUND(I308*H308,2)</f>
        <v>0</v>
      </c>
      <c r="BL308" s="18" t="s">
        <v>224</v>
      </c>
      <c r="BM308" s="240" t="s">
        <v>1615</v>
      </c>
    </row>
    <row r="309" s="2" customFormat="1">
      <c r="A309" s="40"/>
      <c r="B309" s="41"/>
      <c r="C309" s="42"/>
      <c r="D309" s="242" t="s">
        <v>232</v>
      </c>
      <c r="E309" s="42"/>
      <c r="F309" s="243" t="s">
        <v>1364</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232</v>
      </c>
      <c r="AU309" s="18" t="s">
        <v>19</v>
      </c>
    </row>
    <row r="310" s="13" customFormat="1">
      <c r="A310" s="13"/>
      <c r="B310" s="249"/>
      <c r="C310" s="250"/>
      <c r="D310" s="247" t="s">
        <v>236</v>
      </c>
      <c r="E310" s="251" t="s">
        <v>1</v>
      </c>
      <c r="F310" s="252" t="s">
        <v>1616</v>
      </c>
      <c r="G310" s="250"/>
      <c r="H310" s="253">
        <v>6761</v>
      </c>
      <c r="I310" s="254"/>
      <c r="J310" s="250"/>
      <c r="K310" s="250"/>
      <c r="L310" s="255"/>
      <c r="M310" s="256"/>
      <c r="N310" s="257"/>
      <c r="O310" s="257"/>
      <c r="P310" s="257"/>
      <c r="Q310" s="257"/>
      <c r="R310" s="257"/>
      <c r="S310" s="257"/>
      <c r="T310" s="258"/>
      <c r="U310" s="13"/>
      <c r="V310" s="13"/>
      <c r="W310" s="13"/>
      <c r="X310" s="13"/>
      <c r="Y310" s="13"/>
      <c r="Z310" s="13"/>
      <c r="AA310" s="13"/>
      <c r="AB310" s="13"/>
      <c r="AC310" s="13"/>
      <c r="AD310" s="13"/>
      <c r="AE310" s="13"/>
      <c r="AT310" s="259" t="s">
        <v>236</v>
      </c>
      <c r="AU310" s="259" t="s">
        <v>19</v>
      </c>
      <c r="AV310" s="13" t="s">
        <v>19</v>
      </c>
      <c r="AW310" s="13" t="s">
        <v>36</v>
      </c>
      <c r="AX310" s="13" t="s">
        <v>88</v>
      </c>
      <c r="AY310" s="259" t="s">
        <v>221</v>
      </c>
    </row>
    <row r="311" s="2" customFormat="1" ht="24.15" customHeight="1">
      <c r="A311" s="40"/>
      <c r="B311" s="41"/>
      <c r="C311" s="229" t="s">
        <v>1451</v>
      </c>
      <c r="D311" s="229" t="s">
        <v>225</v>
      </c>
      <c r="E311" s="230" t="s">
        <v>1617</v>
      </c>
      <c r="F311" s="231" t="s">
        <v>1618</v>
      </c>
      <c r="G311" s="232" t="s">
        <v>507</v>
      </c>
      <c r="H311" s="233">
        <v>3830</v>
      </c>
      <c r="I311" s="234"/>
      <c r="J311" s="235">
        <f>ROUND(I311*H311,2)</f>
        <v>0</v>
      </c>
      <c r="K311" s="231" t="s">
        <v>229</v>
      </c>
      <c r="L311" s="46"/>
      <c r="M311" s="236" t="s">
        <v>1</v>
      </c>
      <c r="N311" s="237" t="s">
        <v>45</v>
      </c>
      <c r="O311" s="93"/>
      <c r="P311" s="238">
        <f>O311*H311</f>
        <v>0</v>
      </c>
      <c r="Q311" s="238">
        <v>0.57299999999999995</v>
      </c>
      <c r="R311" s="238">
        <f>Q311*H311</f>
        <v>2194.5899999999997</v>
      </c>
      <c r="S311" s="238">
        <v>0</v>
      </c>
      <c r="T311" s="239">
        <f>S311*H311</f>
        <v>0</v>
      </c>
      <c r="U311" s="40"/>
      <c r="V311" s="40"/>
      <c r="W311" s="40"/>
      <c r="X311" s="40"/>
      <c r="Y311" s="40"/>
      <c r="Z311" s="40"/>
      <c r="AA311" s="40"/>
      <c r="AB311" s="40"/>
      <c r="AC311" s="40"/>
      <c r="AD311" s="40"/>
      <c r="AE311" s="40"/>
      <c r="AR311" s="240" t="s">
        <v>224</v>
      </c>
      <c r="AT311" s="240" t="s">
        <v>225</v>
      </c>
      <c r="AU311" s="240" t="s">
        <v>19</v>
      </c>
      <c r="AY311" s="18" t="s">
        <v>221</v>
      </c>
      <c r="BE311" s="241">
        <f>IF(N311="základní",J311,0)</f>
        <v>0</v>
      </c>
      <c r="BF311" s="241">
        <f>IF(N311="snížená",J311,0)</f>
        <v>0</v>
      </c>
      <c r="BG311" s="241">
        <f>IF(N311="zákl. přenesená",J311,0)</f>
        <v>0</v>
      </c>
      <c r="BH311" s="241">
        <f>IF(N311="sníž. přenesená",J311,0)</f>
        <v>0</v>
      </c>
      <c r="BI311" s="241">
        <f>IF(N311="nulová",J311,0)</f>
        <v>0</v>
      </c>
      <c r="BJ311" s="18" t="s">
        <v>88</v>
      </c>
      <c r="BK311" s="241">
        <f>ROUND(I311*H311,2)</f>
        <v>0</v>
      </c>
      <c r="BL311" s="18" t="s">
        <v>224</v>
      </c>
      <c r="BM311" s="240" t="s">
        <v>1619</v>
      </c>
    </row>
    <row r="312" s="2" customFormat="1">
      <c r="A312" s="40"/>
      <c r="B312" s="41"/>
      <c r="C312" s="42"/>
      <c r="D312" s="242" t="s">
        <v>232</v>
      </c>
      <c r="E312" s="42"/>
      <c r="F312" s="243" t="s">
        <v>1620</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232</v>
      </c>
      <c r="AU312" s="18" t="s">
        <v>19</v>
      </c>
    </row>
    <row r="313" s="2" customFormat="1">
      <c r="A313" s="40"/>
      <c r="B313" s="41"/>
      <c r="C313" s="42"/>
      <c r="D313" s="247" t="s">
        <v>234</v>
      </c>
      <c r="E313" s="42"/>
      <c r="F313" s="248" t="s">
        <v>1621</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234</v>
      </c>
      <c r="AU313" s="18" t="s">
        <v>19</v>
      </c>
    </row>
    <row r="314" s="12" customFormat="1" ht="22.8" customHeight="1">
      <c r="A314" s="12"/>
      <c r="B314" s="213"/>
      <c r="C314" s="214"/>
      <c r="D314" s="215" t="s">
        <v>79</v>
      </c>
      <c r="E314" s="227" t="s">
        <v>220</v>
      </c>
      <c r="F314" s="227" t="s">
        <v>862</v>
      </c>
      <c r="G314" s="214"/>
      <c r="H314" s="214"/>
      <c r="I314" s="217"/>
      <c r="J314" s="228">
        <f>BK314</f>
        <v>0</v>
      </c>
      <c r="K314" s="214"/>
      <c r="L314" s="219"/>
      <c r="M314" s="220"/>
      <c r="N314" s="221"/>
      <c r="O314" s="221"/>
      <c r="P314" s="222">
        <f>SUM(P315:P330)</f>
        <v>0</v>
      </c>
      <c r="Q314" s="221"/>
      <c r="R314" s="222">
        <f>SUM(R315:R330)</f>
        <v>47.040300000000002</v>
      </c>
      <c r="S314" s="221"/>
      <c r="T314" s="223">
        <f>SUM(T315:T330)</f>
        <v>0</v>
      </c>
      <c r="U314" s="12"/>
      <c r="V314" s="12"/>
      <c r="W314" s="12"/>
      <c r="X314" s="12"/>
      <c r="Y314" s="12"/>
      <c r="Z314" s="12"/>
      <c r="AA314" s="12"/>
      <c r="AB314" s="12"/>
      <c r="AC314" s="12"/>
      <c r="AD314" s="12"/>
      <c r="AE314" s="12"/>
      <c r="AR314" s="224" t="s">
        <v>88</v>
      </c>
      <c r="AT314" s="225" t="s">
        <v>79</v>
      </c>
      <c r="AU314" s="225" t="s">
        <v>88</v>
      </c>
      <c r="AY314" s="224" t="s">
        <v>221</v>
      </c>
      <c r="BK314" s="226">
        <f>SUM(BK315:BK330)</f>
        <v>0</v>
      </c>
    </row>
    <row r="315" s="2" customFormat="1" ht="24.15" customHeight="1">
      <c r="A315" s="40"/>
      <c r="B315" s="41"/>
      <c r="C315" s="229" t="s">
        <v>1455</v>
      </c>
      <c r="D315" s="229" t="s">
        <v>225</v>
      </c>
      <c r="E315" s="230" t="s">
        <v>863</v>
      </c>
      <c r="F315" s="231" t="s">
        <v>1622</v>
      </c>
      <c r="G315" s="232" t="s">
        <v>507</v>
      </c>
      <c r="H315" s="233">
        <v>45</v>
      </c>
      <c r="I315" s="234"/>
      <c r="J315" s="235">
        <f>ROUND(I315*H315,2)</f>
        <v>0</v>
      </c>
      <c r="K315" s="231" t="s">
        <v>229</v>
      </c>
      <c r="L315" s="46"/>
      <c r="M315" s="236" t="s">
        <v>1</v>
      </c>
      <c r="N315" s="237" t="s">
        <v>45</v>
      </c>
      <c r="O315" s="93"/>
      <c r="P315" s="238">
        <f>O315*H315</f>
        <v>0</v>
      </c>
      <c r="Q315" s="238">
        <v>0.34499999999999997</v>
      </c>
      <c r="R315" s="238">
        <f>Q315*H315</f>
        <v>15.524999999999999</v>
      </c>
      <c r="S315" s="238">
        <v>0</v>
      </c>
      <c r="T315" s="239">
        <f>S315*H315</f>
        <v>0</v>
      </c>
      <c r="U315" s="40"/>
      <c r="V315" s="40"/>
      <c r="W315" s="40"/>
      <c r="X315" s="40"/>
      <c r="Y315" s="40"/>
      <c r="Z315" s="40"/>
      <c r="AA315" s="40"/>
      <c r="AB315" s="40"/>
      <c r="AC315" s="40"/>
      <c r="AD315" s="40"/>
      <c r="AE315" s="40"/>
      <c r="AR315" s="240" t="s">
        <v>224</v>
      </c>
      <c r="AT315" s="240" t="s">
        <v>225</v>
      </c>
      <c r="AU315" s="240" t="s">
        <v>19</v>
      </c>
      <c r="AY315" s="18" t="s">
        <v>221</v>
      </c>
      <c r="BE315" s="241">
        <f>IF(N315="základní",J315,0)</f>
        <v>0</v>
      </c>
      <c r="BF315" s="241">
        <f>IF(N315="snížená",J315,0)</f>
        <v>0</v>
      </c>
      <c r="BG315" s="241">
        <f>IF(N315="zákl. přenesená",J315,0)</f>
        <v>0</v>
      </c>
      <c r="BH315" s="241">
        <f>IF(N315="sníž. přenesená",J315,0)</f>
        <v>0</v>
      </c>
      <c r="BI315" s="241">
        <f>IF(N315="nulová",J315,0)</f>
        <v>0</v>
      </c>
      <c r="BJ315" s="18" t="s">
        <v>88</v>
      </c>
      <c r="BK315" s="241">
        <f>ROUND(I315*H315,2)</f>
        <v>0</v>
      </c>
      <c r="BL315" s="18" t="s">
        <v>224</v>
      </c>
      <c r="BM315" s="240" t="s">
        <v>1623</v>
      </c>
    </row>
    <row r="316" s="2" customFormat="1">
      <c r="A316" s="40"/>
      <c r="B316" s="41"/>
      <c r="C316" s="42"/>
      <c r="D316" s="242" t="s">
        <v>232</v>
      </c>
      <c r="E316" s="42"/>
      <c r="F316" s="243" t="s">
        <v>866</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232</v>
      </c>
      <c r="AU316" s="18" t="s">
        <v>19</v>
      </c>
    </row>
    <row r="317" s="2" customFormat="1">
      <c r="A317" s="40"/>
      <c r="B317" s="41"/>
      <c r="C317" s="42"/>
      <c r="D317" s="247" t="s">
        <v>234</v>
      </c>
      <c r="E317" s="42"/>
      <c r="F317" s="248" t="s">
        <v>1624</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234</v>
      </c>
      <c r="AU317" s="18" t="s">
        <v>19</v>
      </c>
    </row>
    <row r="318" s="2" customFormat="1" ht="24.15" customHeight="1">
      <c r="A318" s="40"/>
      <c r="B318" s="41"/>
      <c r="C318" s="229" t="s">
        <v>1460</v>
      </c>
      <c r="D318" s="229" t="s">
        <v>225</v>
      </c>
      <c r="E318" s="230" t="s">
        <v>871</v>
      </c>
      <c r="F318" s="231" t="s">
        <v>1625</v>
      </c>
      <c r="G318" s="232" t="s">
        <v>507</v>
      </c>
      <c r="H318" s="233">
        <v>45</v>
      </c>
      <c r="I318" s="234"/>
      <c r="J318" s="235">
        <f>ROUND(I318*H318,2)</f>
        <v>0</v>
      </c>
      <c r="K318" s="231" t="s">
        <v>229</v>
      </c>
      <c r="L318" s="46"/>
      <c r="M318" s="236" t="s">
        <v>1</v>
      </c>
      <c r="N318" s="237" t="s">
        <v>45</v>
      </c>
      <c r="O318" s="93"/>
      <c r="P318" s="238">
        <f>O318*H318</f>
        <v>0</v>
      </c>
      <c r="Q318" s="238">
        <v>0.46000000000000002</v>
      </c>
      <c r="R318" s="238">
        <f>Q318*H318</f>
        <v>20.699999999999999</v>
      </c>
      <c r="S318" s="238">
        <v>0</v>
      </c>
      <c r="T318" s="239">
        <f>S318*H318</f>
        <v>0</v>
      </c>
      <c r="U318" s="40"/>
      <c r="V318" s="40"/>
      <c r="W318" s="40"/>
      <c r="X318" s="40"/>
      <c r="Y318" s="40"/>
      <c r="Z318" s="40"/>
      <c r="AA318" s="40"/>
      <c r="AB318" s="40"/>
      <c r="AC318" s="40"/>
      <c r="AD318" s="40"/>
      <c r="AE318" s="40"/>
      <c r="AR318" s="240" t="s">
        <v>224</v>
      </c>
      <c r="AT318" s="240" t="s">
        <v>225</v>
      </c>
      <c r="AU318" s="240" t="s">
        <v>19</v>
      </c>
      <c r="AY318" s="18" t="s">
        <v>221</v>
      </c>
      <c r="BE318" s="241">
        <f>IF(N318="základní",J318,0)</f>
        <v>0</v>
      </c>
      <c r="BF318" s="241">
        <f>IF(N318="snížená",J318,0)</f>
        <v>0</v>
      </c>
      <c r="BG318" s="241">
        <f>IF(N318="zákl. přenesená",J318,0)</f>
        <v>0</v>
      </c>
      <c r="BH318" s="241">
        <f>IF(N318="sníž. přenesená",J318,0)</f>
        <v>0</v>
      </c>
      <c r="BI318" s="241">
        <f>IF(N318="nulová",J318,0)</f>
        <v>0</v>
      </c>
      <c r="BJ318" s="18" t="s">
        <v>88</v>
      </c>
      <c r="BK318" s="241">
        <f>ROUND(I318*H318,2)</f>
        <v>0</v>
      </c>
      <c r="BL318" s="18" t="s">
        <v>224</v>
      </c>
      <c r="BM318" s="240" t="s">
        <v>1626</v>
      </c>
    </row>
    <row r="319" s="2" customFormat="1">
      <c r="A319" s="40"/>
      <c r="B319" s="41"/>
      <c r="C319" s="42"/>
      <c r="D319" s="242" t="s">
        <v>232</v>
      </c>
      <c r="E319" s="42"/>
      <c r="F319" s="243" t="s">
        <v>874</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232</v>
      </c>
      <c r="AU319" s="18" t="s">
        <v>19</v>
      </c>
    </row>
    <row r="320" s="2" customFormat="1">
      <c r="A320" s="40"/>
      <c r="B320" s="41"/>
      <c r="C320" s="42"/>
      <c r="D320" s="247" t="s">
        <v>234</v>
      </c>
      <c r="E320" s="42"/>
      <c r="F320" s="248" t="s">
        <v>1624</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234</v>
      </c>
      <c r="AU320" s="18" t="s">
        <v>19</v>
      </c>
    </row>
    <row r="321" s="2" customFormat="1" ht="24.15" customHeight="1">
      <c r="A321" s="40"/>
      <c r="B321" s="41"/>
      <c r="C321" s="229" t="s">
        <v>1467</v>
      </c>
      <c r="D321" s="229" t="s">
        <v>225</v>
      </c>
      <c r="E321" s="230" t="s">
        <v>1627</v>
      </c>
      <c r="F321" s="231" t="s">
        <v>1628</v>
      </c>
      <c r="G321" s="232" t="s">
        <v>507</v>
      </c>
      <c r="H321" s="233">
        <v>45</v>
      </c>
      <c r="I321" s="234"/>
      <c r="J321" s="235">
        <f>ROUND(I321*H321,2)</f>
        <v>0</v>
      </c>
      <c r="K321" s="231" t="s">
        <v>229</v>
      </c>
      <c r="L321" s="46"/>
      <c r="M321" s="236" t="s">
        <v>1</v>
      </c>
      <c r="N321" s="237" t="s">
        <v>45</v>
      </c>
      <c r="O321" s="93"/>
      <c r="P321" s="238">
        <f>O321*H321</f>
        <v>0</v>
      </c>
      <c r="Q321" s="238">
        <v>0.0065199999999999998</v>
      </c>
      <c r="R321" s="238">
        <f>Q321*H321</f>
        <v>0.29339999999999999</v>
      </c>
      <c r="S321" s="238">
        <v>0</v>
      </c>
      <c r="T321" s="239">
        <f>S321*H321</f>
        <v>0</v>
      </c>
      <c r="U321" s="40"/>
      <c r="V321" s="40"/>
      <c r="W321" s="40"/>
      <c r="X321" s="40"/>
      <c r="Y321" s="40"/>
      <c r="Z321" s="40"/>
      <c r="AA321" s="40"/>
      <c r="AB321" s="40"/>
      <c r="AC321" s="40"/>
      <c r="AD321" s="40"/>
      <c r="AE321" s="40"/>
      <c r="AR321" s="240" t="s">
        <v>224</v>
      </c>
      <c r="AT321" s="240" t="s">
        <v>225</v>
      </c>
      <c r="AU321" s="240" t="s">
        <v>19</v>
      </c>
      <c r="AY321" s="18" t="s">
        <v>221</v>
      </c>
      <c r="BE321" s="241">
        <f>IF(N321="základní",J321,0)</f>
        <v>0</v>
      </c>
      <c r="BF321" s="241">
        <f>IF(N321="snížená",J321,0)</f>
        <v>0</v>
      </c>
      <c r="BG321" s="241">
        <f>IF(N321="zákl. přenesená",J321,0)</f>
        <v>0</v>
      </c>
      <c r="BH321" s="241">
        <f>IF(N321="sníž. přenesená",J321,0)</f>
        <v>0</v>
      </c>
      <c r="BI321" s="241">
        <f>IF(N321="nulová",J321,0)</f>
        <v>0</v>
      </c>
      <c r="BJ321" s="18" t="s">
        <v>88</v>
      </c>
      <c r="BK321" s="241">
        <f>ROUND(I321*H321,2)</f>
        <v>0</v>
      </c>
      <c r="BL321" s="18" t="s">
        <v>224</v>
      </c>
      <c r="BM321" s="240" t="s">
        <v>1629</v>
      </c>
    </row>
    <row r="322" s="2" customFormat="1">
      <c r="A322" s="40"/>
      <c r="B322" s="41"/>
      <c r="C322" s="42"/>
      <c r="D322" s="242" t="s">
        <v>232</v>
      </c>
      <c r="E322" s="42"/>
      <c r="F322" s="243" t="s">
        <v>1630</v>
      </c>
      <c r="G322" s="42"/>
      <c r="H322" s="42"/>
      <c r="I322" s="244"/>
      <c r="J322" s="42"/>
      <c r="K322" s="42"/>
      <c r="L322" s="46"/>
      <c r="M322" s="245"/>
      <c r="N322" s="246"/>
      <c r="O322" s="93"/>
      <c r="P322" s="93"/>
      <c r="Q322" s="93"/>
      <c r="R322" s="93"/>
      <c r="S322" s="93"/>
      <c r="T322" s="94"/>
      <c r="U322" s="40"/>
      <c r="V322" s="40"/>
      <c r="W322" s="40"/>
      <c r="X322" s="40"/>
      <c r="Y322" s="40"/>
      <c r="Z322" s="40"/>
      <c r="AA322" s="40"/>
      <c r="AB322" s="40"/>
      <c r="AC322" s="40"/>
      <c r="AD322" s="40"/>
      <c r="AE322" s="40"/>
      <c r="AT322" s="18" t="s">
        <v>232</v>
      </c>
      <c r="AU322" s="18" t="s">
        <v>19</v>
      </c>
    </row>
    <row r="323" s="2" customFormat="1">
      <c r="A323" s="40"/>
      <c r="B323" s="41"/>
      <c r="C323" s="42"/>
      <c r="D323" s="247" t="s">
        <v>234</v>
      </c>
      <c r="E323" s="42"/>
      <c r="F323" s="248" t="s">
        <v>1624</v>
      </c>
      <c r="G323" s="42"/>
      <c r="H323" s="42"/>
      <c r="I323" s="244"/>
      <c r="J323" s="42"/>
      <c r="K323" s="42"/>
      <c r="L323" s="46"/>
      <c r="M323" s="245"/>
      <c r="N323" s="246"/>
      <c r="O323" s="93"/>
      <c r="P323" s="93"/>
      <c r="Q323" s="93"/>
      <c r="R323" s="93"/>
      <c r="S323" s="93"/>
      <c r="T323" s="94"/>
      <c r="U323" s="40"/>
      <c r="V323" s="40"/>
      <c r="W323" s="40"/>
      <c r="X323" s="40"/>
      <c r="Y323" s="40"/>
      <c r="Z323" s="40"/>
      <c r="AA323" s="40"/>
      <c r="AB323" s="40"/>
      <c r="AC323" s="40"/>
      <c r="AD323" s="40"/>
      <c r="AE323" s="40"/>
      <c r="AT323" s="18" t="s">
        <v>234</v>
      </c>
      <c r="AU323" s="18" t="s">
        <v>19</v>
      </c>
    </row>
    <row r="324" s="2" customFormat="1" ht="24.15" customHeight="1">
      <c r="A324" s="40"/>
      <c r="B324" s="41"/>
      <c r="C324" s="229" t="s">
        <v>1473</v>
      </c>
      <c r="D324" s="229" t="s">
        <v>225</v>
      </c>
      <c r="E324" s="230" t="s">
        <v>1631</v>
      </c>
      <c r="F324" s="231" t="s">
        <v>1632</v>
      </c>
      <c r="G324" s="232" t="s">
        <v>507</v>
      </c>
      <c r="H324" s="233">
        <v>45</v>
      </c>
      <c r="I324" s="234"/>
      <c r="J324" s="235">
        <f>ROUND(I324*H324,2)</f>
        <v>0</v>
      </c>
      <c r="K324" s="231" t="s">
        <v>229</v>
      </c>
      <c r="L324" s="46"/>
      <c r="M324" s="236" t="s">
        <v>1</v>
      </c>
      <c r="N324" s="237" t="s">
        <v>45</v>
      </c>
      <c r="O324" s="93"/>
      <c r="P324" s="238">
        <f>O324*H324</f>
        <v>0</v>
      </c>
      <c r="Q324" s="238">
        <v>0.0070200000000000002</v>
      </c>
      <c r="R324" s="238">
        <f>Q324*H324</f>
        <v>0.31590000000000001</v>
      </c>
      <c r="S324" s="238">
        <v>0</v>
      </c>
      <c r="T324" s="239">
        <f>S324*H324</f>
        <v>0</v>
      </c>
      <c r="U324" s="40"/>
      <c r="V324" s="40"/>
      <c r="W324" s="40"/>
      <c r="X324" s="40"/>
      <c r="Y324" s="40"/>
      <c r="Z324" s="40"/>
      <c r="AA324" s="40"/>
      <c r="AB324" s="40"/>
      <c r="AC324" s="40"/>
      <c r="AD324" s="40"/>
      <c r="AE324" s="40"/>
      <c r="AR324" s="240" t="s">
        <v>224</v>
      </c>
      <c r="AT324" s="240" t="s">
        <v>225</v>
      </c>
      <c r="AU324" s="240" t="s">
        <v>19</v>
      </c>
      <c r="AY324" s="18" t="s">
        <v>221</v>
      </c>
      <c r="BE324" s="241">
        <f>IF(N324="základní",J324,0)</f>
        <v>0</v>
      </c>
      <c r="BF324" s="241">
        <f>IF(N324="snížená",J324,0)</f>
        <v>0</v>
      </c>
      <c r="BG324" s="241">
        <f>IF(N324="zákl. přenesená",J324,0)</f>
        <v>0</v>
      </c>
      <c r="BH324" s="241">
        <f>IF(N324="sníž. přenesená",J324,0)</f>
        <v>0</v>
      </c>
      <c r="BI324" s="241">
        <f>IF(N324="nulová",J324,0)</f>
        <v>0</v>
      </c>
      <c r="BJ324" s="18" t="s">
        <v>88</v>
      </c>
      <c r="BK324" s="241">
        <f>ROUND(I324*H324,2)</f>
        <v>0</v>
      </c>
      <c r="BL324" s="18" t="s">
        <v>224</v>
      </c>
      <c r="BM324" s="240" t="s">
        <v>1633</v>
      </c>
    </row>
    <row r="325" s="2" customFormat="1">
      <c r="A325" s="40"/>
      <c r="B325" s="41"/>
      <c r="C325" s="42"/>
      <c r="D325" s="242" t="s">
        <v>232</v>
      </c>
      <c r="E325" s="42"/>
      <c r="F325" s="243" t="s">
        <v>1634</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232</v>
      </c>
      <c r="AU325" s="18" t="s">
        <v>19</v>
      </c>
    </row>
    <row r="326" s="2" customFormat="1">
      <c r="A326" s="40"/>
      <c r="B326" s="41"/>
      <c r="C326" s="42"/>
      <c r="D326" s="247" t="s">
        <v>234</v>
      </c>
      <c r="E326" s="42"/>
      <c r="F326" s="248" t="s">
        <v>1624</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234</v>
      </c>
      <c r="AU326" s="18" t="s">
        <v>19</v>
      </c>
    </row>
    <row r="327" s="2" customFormat="1" ht="49.05" customHeight="1">
      <c r="A327" s="40"/>
      <c r="B327" s="41"/>
      <c r="C327" s="229" t="s">
        <v>1348</v>
      </c>
      <c r="D327" s="229" t="s">
        <v>225</v>
      </c>
      <c r="E327" s="230" t="s">
        <v>898</v>
      </c>
      <c r="F327" s="231" t="s">
        <v>1635</v>
      </c>
      <c r="G327" s="232" t="s">
        <v>507</v>
      </c>
      <c r="H327" s="233">
        <v>45</v>
      </c>
      <c r="I327" s="234"/>
      <c r="J327" s="235">
        <f>ROUND(I327*H327,2)</f>
        <v>0</v>
      </c>
      <c r="K327" s="231" t="s">
        <v>229</v>
      </c>
      <c r="L327" s="46"/>
      <c r="M327" s="236" t="s">
        <v>1</v>
      </c>
      <c r="N327" s="237" t="s">
        <v>45</v>
      </c>
      <c r="O327" s="93"/>
      <c r="P327" s="238">
        <f>O327*H327</f>
        <v>0</v>
      </c>
      <c r="Q327" s="238">
        <v>0.2268</v>
      </c>
      <c r="R327" s="238">
        <f>Q327*H327</f>
        <v>10.206</v>
      </c>
      <c r="S327" s="238">
        <v>0</v>
      </c>
      <c r="T327" s="239">
        <f>S327*H327</f>
        <v>0</v>
      </c>
      <c r="U327" s="40"/>
      <c r="V327" s="40"/>
      <c r="W327" s="40"/>
      <c r="X327" s="40"/>
      <c r="Y327" s="40"/>
      <c r="Z327" s="40"/>
      <c r="AA327" s="40"/>
      <c r="AB327" s="40"/>
      <c r="AC327" s="40"/>
      <c r="AD327" s="40"/>
      <c r="AE327" s="40"/>
      <c r="AR327" s="240" t="s">
        <v>224</v>
      </c>
      <c r="AT327" s="240" t="s">
        <v>225</v>
      </c>
      <c r="AU327" s="240" t="s">
        <v>19</v>
      </c>
      <c r="AY327" s="18" t="s">
        <v>221</v>
      </c>
      <c r="BE327" s="241">
        <f>IF(N327="základní",J327,0)</f>
        <v>0</v>
      </c>
      <c r="BF327" s="241">
        <f>IF(N327="snížená",J327,0)</f>
        <v>0</v>
      </c>
      <c r="BG327" s="241">
        <f>IF(N327="zákl. přenesená",J327,0)</f>
        <v>0</v>
      </c>
      <c r="BH327" s="241">
        <f>IF(N327="sníž. přenesená",J327,0)</f>
        <v>0</v>
      </c>
      <c r="BI327" s="241">
        <f>IF(N327="nulová",J327,0)</f>
        <v>0</v>
      </c>
      <c r="BJ327" s="18" t="s">
        <v>88</v>
      </c>
      <c r="BK327" s="241">
        <f>ROUND(I327*H327,2)</f>
        <v>0</v>
      </c>
      <c r="BL327" s="18" t="s">
        <v>224</v>
      </c>
      <c r="BM327" s="240" t="s">
        <v>1636</v>
      </c>
    </row>
    <row r="328" s="2" customFormat="1">
      <c r="A328" s="40"/>
      <c r="B328" s="41"/>
      <c r="C328" s="42"/>
      <c r="D328" s="242" t="s">
        <v>232</v>
      </c>
      <c r="E328" s="42"/>
      <c r="F328" s="243" t="s">
        <v>901</v>
      </c>
      <c r="G328" s="42"/>
      <c r="H328" s="42"/>
      <c r="I328" s="244"/>
      <c r="J328" s="42"/>
      <c r="K328" s="42"/>
      <c r="L328" s="46"/>
      <c r="M328" s="245"/>
      <c r="N328" s="246"/>
      <c r="O328" s="93"/>
      <c r="P328" s="93"/>
      <c r="Q328" s="93"/>
      <c r="R328" s="93"/>
      <c r="S328" s="93"/>
      <c r="T328" s="94"/>
      <c r="U328" s="40"/>
      <c r="V328" s="40"/>
      <c r="W328" s="40"/>
      <c r="X328" s="40"/>
      <c r="Y328" s="40"/>
      <c r="Z328" s="40"/>
      <c r="AA328" s="40"/>
      <c r="AB328" s="40"/>
      <c r="AC328" s="40"/>
      <c r="AD328" s="40"/>
      <c r="AE328" s="40"/>
      <c r="AT328" s="18" t="s">
        <v>232</v>
      </c>
      <c r="AU328" s="18" t="s">
        <v>19</v>
      </c>
    </row>
    <row r="329" s="2" customFormat="1">
      <c r="A329" s="40"/>
      <c r="B329" s="41"/>
      <c r="C329" s="42"/>
      <c r="D329" s="247" t="s">
        <v>312</v>
      </c>
      <c r="E329" s="42"/>
      <c r="F329" s="248" t="s">
        <v>902</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312</v>
      </c>
      <c r="AU329" s="18" t="s">
        <v>19</v>
      </c>
    </row>
    <row r="330" s="2" customFormat="1">
      <c r="A330" s="40"/>
      <c r="B330" s="41"/>
      <c r="C330" s="42"/>
      <c r="D330" s="247" t="s">
        <v>234</v>
      </c>
      <c r="E330" s="42"/>
      <c r="F330" s="248" t="s">
        <v>1637</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234</v>
      </c>
      <c r="AU330" s="18" t="s">
        <v>19</v>
      </c>
    </row>
    <row r="331" s="12" customFormat="1" ht="22.8" customHeight="1">
      <c r="A331" s="12"/>
      <c r="B331" s="213"/>
      <c r="C331" s="214"/>
      <c r="D331" s="215" t="s">
        <v>79</v>
      </c>
      <c r="E331" s="227" t="s">
        <v>267</v>
      </c>
      <c r="F331" s="227" t="s">
        <v>696</v>
      </c>
      <c r="G331" s="214"/>
      <c r="H331" s="214"/>
      <c r="I331" s="217"/>
      <c r="J331" s="228">
        <f>BK331</f>
        <v>0</v>
      </c>
      <c r="K331" s="214"/>
      <c r="L331" s="219"/>
      <c r="M331" s="220"/>
      <c r="N331" s="221"/>
      <c r="O331" s="221"/>
      <c r="P331" s="222">
        <f>SUM(P332:P367)</f>
        <v>0</v>
      </c>
      <c r="Q331" s="221"/>
      <c r="R331" s="222">
        <f>SUM(R332:R367)</f>
        <v>63.441060000000007</v>
      </c>
      <c r="S331" s="221"/>
      <c r="T331" s="223">
        <f>SUM(T332:T367)</f>
        <v>0</v>
      </c>
      <c r="U331" s="12"/>
      <c r="V331" s="12"/>
      <c r="W331" s="12"/>
      <c r="X331" s="12"/>
      <c r="Y331" s="12"/>
      <c r="Z331" s="12"/>
      <c r="AA331" s="12"/>
      <c r="AB331" s="12"/>
      <c r="AC331" s="12"/>
      <c r="AD331" s="12"/>
      <c r="AE331" s="12"/>
      <c r="AR331" s="224" t="s">
        <v>88</v>
      </c>
      <c r="AT331" s="225" t="s">
        <v>79</v>
      </c>
      <c r="AU331" s="225" t="s">
        <v>88</v>
      </c>
      <c r="AY331" s="224" t="s">
        <v>221</v>
      </c>
      <c r="BK331" s="226">
        <f>SUM(BK332:BK367)</f>
        <v>0</v>
      </c>
    </row>
    <row r="332" s="2" customFormat="1" ht="37.8" customHeight="1">
      <c r="A332" s="40"/>
      <c r="B332" s="41"/>
      <c r="C332" s="229" t="s">
        <v>1355</v>
      </c>
      <c r="D332" s="229" t="s">
        <v>225</v>
      </c>
      <c r="E332" s="230" t="s">
        <v>1638</v>
      </c>
      <c r="F332" s="231" t="s">
        <v>1639</v>
      </c>
      <c r="G332" s="232" t="s">
        <v>699</v>
      </c>
      <c r="H332" s="233">
        <v>32</v>
      </c>
      <c r="I332" s="234"/>
      <c r="J332" s="235">
        <f>ROUND(I332*H332,2)</f>
        <v>0</v>
      </c>
      <c r="K332" s="231" t="s">
        <v>229</v>
      </c>
      <c r="L332" s="46"/>
      <c r="M332" s="236" t="s">
        <v>1</v>
      </c>
      <c r="N332" s="237" t="s">
        <v>45</v>
      </c>
      <c r="O332" s="93"/>
      <c r="P332" s="238">
        <f>O332*H332</f>
        <v>0</v>
      </c>
      <c r="Q332" s="238">
        <v>1.0000000000000001E-05</v>
      </c>
      <c r="R332" s="238">
        <f>Q332*H332</f>
        <v>0.00032000000000000003</v>
      </c>
      <c r="S332" s="238">
        <v>0</v>
      </c>
      <c r="T332" s="239">
        <f>S332*H332</f>
        <v>0</v>
      </c>
      <c r="U332" s="40"/>
      <c r="V332" s="40"/>
      <c r="W332" s="40"/>
      <c r="X332" s="40"/>
      <c r="Y332" s="40"/>
      <c r="Z332" s="40"/>
      <c r="AA332" s="40"/>
      <c r="AB332" s="40"/>
      <c r="AC332" s="40"/>
      <c r="AD332" s="40"/>
      <c r="AE332" s="40"/>
      <c r="AR332" s="240" t="s">
        <v>224</v>
      </c>
      <c r="AT332" s="240" t="s">
        <v>225</v>
      </c>
      <c r="AU332" s="240" t="s">
        <v>19</v>
      </c>
      <c r="AY332" s="18" t="s">
        <v>221</v>
      </c>
      <c r="BE332" s="241">
        <f>IF(N332="základní",J332,0)</f>
        <v>0</v>
      </c>
      <c r="BF332" s="241">
        <f>IF(N332="snížená",J332,0)</f>
        <v>0</v>
      </c>
      <c r="BG332" s="241">
        <f>IF(N332="zákl. přenesená",J332,0)</f>
        <v>0</v>
      </c>
      <c r="BH332" s="241">
        <f>IF(N332="sníž. přenesená",J332,0)</f>
        <v>0</v>
      </c>
      <c r="BI332" s="241">
        <f>IF(N332="nulová",J332,0)</f>
        <v>0</v>
      </c>
      <c r="BJ332" s="18" t="s">
        <v>88</v>
      </c>
      <c r="BK332" s="241">
        <f>ROUND(I332*H332,2)</f>
        <v>0</v>
      </c>
      <c r="BL332" s="18" t="s">
        <v>224</v>
      </c>
      <c r="BM332" s="240" t="s">
        <v>1640</v>
      </c>
    </row>
    <row r="333" s="2" customFormat="1">
      <c r="A333" s="40"/>
      <c r="B333" s="41"/>
      <c r="C333" s="42"/>
      <c r="D333" s="242" t="s">
        <v>232</v>
      </c>
      <c r="E333" s="42"/>
      <c r="F333" s="243" t="s">
        <v>1641</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232</v>
      </c>
      <c r="AU333" s="18" t="s">
        <v>19</v>
      </c>
    </row>
    <row r="334" s="2" customFormat="1">
      <c r="A334" s="40"/>
      <c r="B334" s="41"/>
      <c r="C334" s="42"/>
      <c r="D334" s="247" t="s">
        <v>234</v>
      </c>
      <c r="E334" s="42"/>
      <c r="F334" s="248" t="s">
        <v>1642</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234</v>
      </c>
      <c r="AU334" s="18" t="s">
        <v>19</v>
      </c>
    </row>
    <row r="335" s="2" customFormat="1" ht="44.25" customHeight="1">
      <c r="A335" s="40"/>
      <c r="B335" s="41"/>
      <c r="C335" s="284" t="s">
        <v>1360</v>
      </c>
      <c r="D335" s="284" t="s">
        <v>330</v>
      </c>
      <c r="E335" s="285" t="s">
        <v>703</v>
      </c>
      <c r="F335" s="286" t="s">
        <v>1643</v>
      </c>
      <c r="G335" s="287" t="s">
        <v>699</v>
      </c>
      <c r="H335" s="288">
        <v>32</v>
      </c>
      <c r="I335" s="289"/>
      <c r="J335" s="290">
        <f>ROUND(I335*H335,2)</f>
        <v>0</v>
      </c>
      <c r="K335" s="286" t="s">
        <v>229</v>
      </c>
      <c r="L335" s="291"/>
      <c r="M335" s="292" t="s">
        <v>1</v>
      </c>
      <c r="N335" s="293" t="s">
        <v>45</v>
      </c>
      <c r="O335" s="93"/>
      <c r="P335" s="238">
        <f>O335*H335</f>
        <v>0</v>
      </c>
      <c r="Q335" s="238">
        <v>0.59999999999999998</v>
      </c>
      <c r="R335" s="238">
        <f>Q335*H335</f>
        <v>19.199999999999999</v>
      </c>
      <c r="S335" s="238">
        <v>0</v>
      </c>
      <c r="T335" s="239">
        <f>S335*H335</f>
        <v>0</v>
      </c>
      <c r="U335" s="40"/>
      <c r="V335" s="40"/>
      <c r="W335" s="40"/>
      <c r="X335" s="40"/>
      <c r="Y335" s="40"/>
      <c r="Z335" s="40"/>
      <c r="AA335" s="40"/>
      <c r="AB335" s="40"/>
      <c r="AC335" s="40"/>
      <c r="AD335" s="40"/>
      <c r="AE335" s="40"/>
      <c r="AR335" s="240" t="s">
        <v>267</v>
      </c>
      <c r="AT335" s="240" t="s">
        <v>330</v>
      </c>
      <c r="AU335" s="240" t="s">
        <v>19</v>
      </c>
      <c r="AY335" s="18" t="s">
        <v>221</v>
      </c>
      <c r="BE335" s="241">
        <f>IF(N335="základní",J335,0)</f>
        <v>0</v>
      </c>
      <c r="BF335" s="241">
        <f>IF(N335="snížená",J335,0)</f>
        <v>0</v>
      </c>
      <c r="BG335" s="241">
        <f>IF(N335="zákl. přenesená",J335,0)</f>
        <v>0</v>
      </c>
      <c r="BH335" s="241">
        <f>IF(N335="sníž. přenesená",J335,0)</f>
        <v>0</v>
      </c>
      <c r="BI335" s="241">
        <f>IF(N335="nulová",J335,0)</f>
        <v>0</v>
      </c>
      <c r="BJ335" s="18" t="s">
        <v>88</v>
      </c>
      <c r="BK335" s="241">
        <f>ROUND(I335*H335,2)</f>
        <v>0</v>
      </c>
      <c r="BL335" s="18" t="s">
        <v>224</v>
      </c>
      <c r="BM335" s="240" t="s">
        <v>1644</v>
      </c>
    </row>
    <row r="336" s="2" customFormat="1">
      <c r="A336" s="40"/>
      <c r="B336" s="41"/>
      <c r="C336" s="42"/>
      <c r="D336" s="247" t="s">
        <v>234</v>
      </c>
      <c r="E336" s="42"/>
      <c r="F336" s="248" t="s">
        <v>1645</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234</v>
      </c>
      <c r="AU336" s="18" t="s">
        <v>19</v>
      </c>
    </row>
    <row r="337" s="2" customFormat="1" ht="37.8" customHeight="1">
      <c r="A337" s="40"/>
      <c r="B337" s="41"/>
      <c r="C337" s="229" t="s">
        <v>1646</v>
      </c>
      <c r="D337" s="229" t="s">
        <v>225</v>
      </c>
      <c r="E337" s="230" t="s">
        <v>1114</v>
      </c>
      <c r="F337" s="231" t="s">
        <v>1647</v>
      </c>
      <c r="G337" s="232" t="s">
        <v>699</v>
      </c>
      <c r="H337" s="233">
        <v>41</v>
      </c>
      <c r="I337" s="234"/>
      <c r="J337" s="235">
        <f>ROUND(I337*H337,2)</f>
        <v>0</v>
      </c>
      <c r="K337" s="231" t="s">
        <v>229</v>
      </c>
      <c r="L337" s="46"/>
      <c r="M337" s="236" t="s">
        <v>1</v>
      </c>
      <c r="N337" s="237" t="s">
        <v>45</v>
      </c>
      <c r="O337" s="93"/>
      <c r="P337" s="238">
        <f>O337*H337</f>
        <v>0</v>
      </c>
      <c r="Q337" s="238">
        <v>1.0000000000000001E-05</v>
      </c>
      <c r="R337" s="238">
        <f>Q337*H337</f>
        <v>0.00041000000000000005</v>
      </c>
      <c r="S337" s="238">
        <v>0</v>
      </c>
      <c r="T337" s="239">
        <f>S337*H337</f>
        <v>0</v>
      </c>
      <c r="U337" s="40"/>
      <c r="V337" s="40"/>
      <c r="W337" s="40"/>
      <c r="X337" s="40"/>
      <c r="Y337" s="40"/>
      <c r="Z337" s="40"/>
      <c r="AA337" s="40"/>
      <c r="AB337" s="40"/>
      <c r="AC337" s="40"/>
      <c r="AD337" s="40"/>
      <c r="AE337" s="40"/>
      <c r="AR337" s="240" t="s">
        <v>224</v>
      </c>
      <c r="AT337" s="240" t="s">
        <v>225</v>
      </c>
      <c r="AU337" s="240" t="s">
        <v>19</v>
      </c>
      <c r="AY337" s="18" t="s">
        <v>221</v>
      </c>
      <c r="BE337" s="241">
        <f>IF(N337="základní",J337,0)</f>
        <v>0</v>
      </c>
      <c r="BF337" s="241">
        <f>IF(N337="snížená",J337,0)</f>
        <v>0</v>
      </c>
      <c r="BG337" s="241">
        <f>IF(N337="zákl. přenesená",J337,0)</f>
        <v>0</v>
      </c>
      <c r="BH337" s="241">
        <f>IF(N337="sníž. přenesená",J337,0)</f>
        <v>0</v>
      </c>
      <c r="BI337" s="241">
        <f>IF(N337="nulová",J337,0)</f>
        <v>0</v>
      </c>
      <c r="BJ337" s="18" t="s">
        <v>88</v>
      </c>
      <c r="BK337" s="241">
        <f>ROUND(I337*H337,2)</f>
        <v>0</v>
      </c>
      <c r="BL337" s="18" t="s">
        <v>224</v>
      </c>
      <c r="BM337" s="240" t="s">
        <v>1648</v>
      </c>
    </row>
    <row r="338" s="2" customFormat="1">
      <c r="A338" s="40"/>
      <c r="B338" s="41"/>
      <c r="C338" s="42"/>
      <c r="D338" s="242" t="s">
        <v>232</v>
      </c>
      <c r="E338" s="42"/>
      <c r="F338" s="243" t="s">
        <v>1117</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232</v>
      </c>
      <c r="AU338" s="18" t="s">
        <v>19</v>
      </c>
    </row>
    <row r="339" s="2" customFormat="1">
      <c r="A339" s="40"/>
      <c r="B339" s="41"/>
      <c r="C339" s="42"/>
      <c r="D339" s="247" t="s">
        <v>234</v>
      </c>
      <c r="E339" s="42"/>
      <c r="F339" s="248" t="s">
        <v>1649</v>
      </c>
      <c r="G339" s="42"/>
      <c r="H339" s="42"/>
      <c r="I339" s="244"/>
      <c r="J339" s="42"/>
      <c r="K339" s="42"/>
      <c r="L339" s="46"/>
      <c r="M339" s="245"/>
      <c r="N339" s="246"/>
      <c r="O339" s="93"/>
      <c r="P339" s="93"/>
      <c r="Q339" s="93"/>
      <c r="R339" s="93"/>
      <c r="S339" s="93"/>
      <c r="T339" s="94"/>
      <c r="U339" s="40"/>
      <c r="V339" s="40"/>
      <c r="W339" s="40"/>
      <c r="X339" s="40"/>
      <c r="Y339" s="40"/>
      <c r="Z339" s="40"/>
      <c r="AA339" s="40"/>
      <c r="AB339" s="40"/>
      <c r="AC339" s="40"/>
      <c r="AD339" s="40"/>
      <c r="AE339" s="40"/>
      <c r="AT339" s="18" t="s">
        <v>234</v>
      </c>
      <c r="AU339" s="18" t="s">
        <v>19</v>
      </c>
    </row>
    <row r="340" s="2" customFormat="1" ht="44.25" customHeight="1">
      <c r="A340" s="40"/>
      <c r="B340" s="41"/>
      <c r="C340" s="284" t="s">
        <v>1470</v>
      </c>
      <c r="D340" s="284" t="s">
        <v>330</v>
      </c>
      <c r="E340" s="285" t="s">
        <v>1119</v>
      </c>
      <c r="F340" s="286" t="s">
        <v>1241</v>
      </c>
      <c r="G340" s="287" t="s">
        <v>699</v>
      </c>
      <c r="H340" s="288">
        <v>41</v>
      </c>
      <c r="I340" s="289"/>
      <c r="J340" s="290">
        <f>ROUND(I340*H340,2)</f>
        <v>0</v>
      </c>
      <c r="K340" s="286" t="s">
        <v>229</v>
      </c>
      <c r="L340" s="291"/>
      <c r="M340" s="292" t="s">
        <v>1</v>
      </c>
      <c r="N340" s="293" t="s">
        <v>45</v>
      </c>
      <c r="O340" s="93"/>
      <c r="P340" s="238">
        <f>O340*H340</f>
        <v>0</v>
      </c>
      <c r="Q340" s="238">
        <v>0.97999999999999998</v>
      </c>
      <c r="R340" s="238">
        <f>Q340*H340</f>
        <v>40.18</v>
      </c>
      <c r="S340" s="238">
        <v>0</v>
      </c>
      <c r="T340" s="239">
        <f>S340*H340</f>
        <v>0</v>
      </c>
      <c r="U340" s="40"/>
      <c r="V340" s="40"/>
      <c r="W340" s="40"/>
      <c r="X340" s="40"/>
      <c r="Y340" s="40"/>
      <c r="Z340" s="40"/>
      <c r="AA340" s="40"/>
      <c r="AB340" s="40"/>
      <c r="AC340" s="40"/>
      <c r="AD340" s="40"/>
      <c r="AE340" s="40"/>
      <c r="AR340" s="240" t="s">
        <v>267</v>
      </c>
      <c r="AT340" s="240" t="s">
        <v>330</v>
      </c>
      <c r="AU340" s="240" t="s">
        <v>19</v>
      </c>
      <c r="AY340" s="18" t="s">
        <v>221</v>
      </c>
      <c r="BE340" s="241">
        <f>IF(N340="základní",J340,0)</f>
        <v>0</v>
      </c>
      <c r="BF340" s="241">
        <f>IF(N340="snížená",J340,0)</f>
        <v>0</v>
      </c>
      <c r="BG340" s="241">
        <f>IF(N340="zákl. přenesená",J340,0)</f>
        <v>0</v>
      </c>
      <c r="BH340" s="241">
        <f>IF(N340="sníž. přenesená",J340,0)</f>
        <v>0</v>
      </c>
      <c r="BI340" s="241">
        <f>IF(N340="nulová",J340,0)</f>
        <v>0</v>
      </c>
      <c r="BJ340" s="18" t="s">
        <v>88</v>
      </c>
      <c r="BK340" s="241">
        <f>ROUND(I340*H340,2)</f>
        <v>0</v>
      </c>
      <c r="BL340" s="18" t="s">
        <v>224</v>
      </c>
      <c r="BM340" s="240" t="s">
        <v>1650</v>
      </c>
    </row>
    <row r="341" s="2" customFormat="1" ht="37.8" customHeight="1">
      <c r="A341" s="40"/>
      <c r="B341" s="41"/>
      <c r="C341" s="229" t="s">
        <v>1651</v>
      </c>
      <c r="D341" s="229" t="s">
        <v>225</v>
      </c>
      <c r="E341" s="230" t="s">
        <v>1387</v>
      </c>
      <c r="F341" s="231" t="s">
        <v>707</v>
      </c>
      <c r="G341" s="232" t="s">
        <v>699</v>
      </c>
      <c r="H341" s="233">
        <v>30</v>
      </c>
      <c r="I341" s="234"/>
      <c r="J341" s="235">
        <f>ROUND(I341*H341,2)</f>
        <v>0</v>
      </c>
      <c r="K341" s="231" t="s">
        <v>229</v>
      </c>
      <c r="L341" s="46"/>
      <c r="M341" s="236" t="s">
        <v>1</v>
      </c>
      <c r="N341" s="237" t="s">
        <v>45</v>
      </c>
      <c r="O341" s="93"/>
      <c r="P341" s="238">
        <f>O341*H341</f>
        <v>0</v>
      </c>
      <c r="Q341" s="238">
        <v>1.0000000000000001E-05</v>
      </c>
      <c r="R341" s="238">
        <f>Q341*H341</f>
        <v>0.00030000000000000003</v>
      </c>
      <c r="S341" s="238">
        <v>0</v>
      </c>
      <c r="T341" s="239">
        <f>S341*H341</f>
        <v>0</v>
      </c>
      <c r="U341" s="40"/>
      <c r="V341" s="40"/>
      <c r="W341" s="40"/>
      <c r="X341" s="40"/>
      <c r="Y341" s="40"/>
      <c r="Z341" s="40"/>
      <c r="AA341" s="40"/>
      <c r="AB341" s="40"/>
      <c r="AC341" s="40"/>
      <c r="AD341" s="40"/>
      <c r="AE341" s="40"/>
      <c r="AR341" s="240" t="s">
        <v>224</v>
      </c>
      <c r="AT341" s="240" t="s">
        <v>225</v>
      </c>
      <c r="AU341" s="240" t="s">
        <v>19</v>
      </c>
      <c r="AY341" s="18" t="s">
        <v>221</v>
      </c>
      <c r="BE341" s="241">
        <f>IF(N341="základní",J341,0)</f>
        <v>0</v>
      </c>
      <c r="BF341" s="241">
        <f>IF(N341="snížená",J341,0)</f>
        <v>0</v>
      </c>
      <c r="BG341" s="241">
        <f>IF(N341="zákl. přenesená",J341,0)</f>
        <v>0</v>
      </c>
      <c r="BH341" s="241">
        <f>IF(N341="sníž. přenesená",J341,0)</f>
        <v>0</v>
      </c>
      <c r="BI341" s="241">
        <f>IF(N341="nulová",J341,0)</f>
        <v>0</v>
      </c>
      <c r="BJ341" s="18" t="s">
        <v>88</v>
      </c>
      <c r="BK341" s="241">
        <f>ROUND(I341*H341,2)</f>
        <v>0</v>
      </c>
      <c r="BL341" s="18" t="s">
        <v>224</v>
      </c>
      <c r="BM341" s="240" t="s">
        <v>1652</v>
      </c>
    </row>
    <row r="342" s="2" customFormat="1">
      <c r="A342" s="40"/>
      <c r="B342" s="41"/>
      <c r="C342" s="42"/>
      <c r="D342" s="242" t="s">
        <v>232</v>
      </c>
      <c r="E342" s="42"/>
      <c r="F342" s="243" t="s">
        <v>1389</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232</v>
      </c>
      <c r="AU342" s="18" t="s">
        <v>19</v>
      </c>
    </row>
    <row r="343" s="2" customFormat="1">
      <c r="A343" s="40"/>
      <c r="B343" s="41"/>
      <c r="C343" s="42"/>
      <c r="D343" s="247" t="s">
        <v>312</v>
      </c>
      <c r="E343" s="42"/>
      <c r="F343" s="248" t="s">
        <v>1390</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312</v>
      </c>
      <c r="AU343" s="18" t="s">
        <v>19</v>
      </c>
    </row>
    <row r="344" s="2" customFormat="1">
      <c r="A344" s="40"/>
      <c r="B344" s="41"/>
      <c r="C344" s="42"/>
      <c r="D344" s="247" t="s">
        <v>234</v>
      </c>
      <c r="E344" s="42"/>
      <c r="F344" s="248" t="s">
        <v>1653</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234</v>
      </c>
      <c r="AU344" s="18" t="s">
        <v>19</v>
      </c>
    </row>
    <row r="345" s="2" customFormat="1" ht="16.5" customHeight="1">
      <c r="A345" s="40"/>
      <c r="B345" s="41"/>
      <c r="C345" s="284" t="s">
        <v>1654</v>
      </c>
      <c r="D345" s="284" t="s">
        <v>330</v>
      </c>
      <c r="E345" s="285" t="s">
        <v>1391</v>
      </c>
      <c r="F345" s="286" t="s">
        <v>1655</v>
      </c>
      <c r="G345" s="287" t="s">
        <v>699</v>
      </c>
      <c r="H345" s="288">
        <v>30</v>
      </c>
      <c r="I345" s="289"/>
      <c r="J345" s="290">
        <f>ROUND(I345*H345,2)</f>
        <v>0</v>
      </c>
      <c r="K345" s="286" t="s">
        <v>229</v>
      </c>
      <c r="L345" s="291"/>
      <c r="M345" s="292" t="s">
        <v>1</v>
      </c>
      <c r="N345" s="293" t="s">
        <v>45</v>
      </c>
      <c r="O345" s="93"/>
      <c r="P345" s="238">
        <f>O345*H345</f>
        <v>0</v>
      </c>
      <c r="Q345" s="238">
        <v>0.0042599999999999999</v>
      </c>
      <c r="R345" s="238">
        <f>Q345*H345</f>
        <v>0.1278</v>
      </c>
      <c r="S345" s="238">
        <v>0</v>
      </c>
      <c r="T345" s="239">
        <f>S345*H345</f>
        <v>0</v>
      </c>
      <c r="U345" s="40"/>
      <c r="V345" s="40"/>
      <c r="W345" s="40"/>
      <c r="X345" s="40"/>
      <c r="Y345" s="40"/>
      <c r="Z345" s="40"/>
      <c r="AA345" s="40"/>
      <c r="AB345" s="40"/>
      <c r="AC345" s="40"/>
      <c r="AD345" s="40"/>
      <c r="AE345" s="40"/>
      <c r="AR345" s="240" t="s">
        <v>267</v>
      </c>
      <c r="AT345" s="240" t="s">
        <v>330</v>
      </c>
      <c r="AU345" s="240" t="s">
        <v>19</v>
      </c>
      <c r="AY345" s="18" t="s">
        <v>221</v>
      </c>
      <c r="BE345" s="241">
        <f>IF(N345="základní",J345,0)</f>
        <v>0</v>
      </c>
      <c r="BF345" s="241">
        <f>IF(N345="snížená",J345,0)</f>
        <v>0</v>
      </c>
      <c r="BG345" s="241">
        <f>IF(N345="zákl. přenesená",J345,0)</f>
        <v>0</v>
      </c>
      <c r="BH345" s="241">
        <f>IF(N345="sníž. přenesená",J345,0)</f>
        <v>0</v>
      </c>
      <c r="BI345" s="241">
        <f>IF(N345="nulová",J345,0)</f>
        <v>0</v>
      </c>
      <c r="BJ345" s="18" t="s">
        <v>88</v>
      </c>
      <c r="BK345" s="241">
        <f>ROUND(I345*H345,2)</f>
        <v>0</v>
      </c>
      <c r="BL345" s="18" t="s">
        <v>224</v>
      </c>
      <c r="BM345" s="240" t="s">
        <v>1656</v>
      </c>
    </row>
    <row r="346" s="2" customFormat="1" ht="37.8" customHeight="1">
      <c r="A346" s="40"/>
      <c r="B346" s="41"/>
      <c r="C346" s="229" t="s">
        <v>1657</v>
      </c>
      <c r="D346" s="229" t="s">
        <v>225</v>
      </c>
      <c r="E346" s="230" t="s">
        <v>1658</v>
      </c>
      <c r="F346" s="231" t="s">
        <v>713</v>
      </c>
      <c r="G346" s="232" t="s">
        <v>699</v>
      </c>
      <c r="H346" s="233">
        <v>2.5</v>
      </c>
      <c r="I346" s="234"/>
      <c r="J346" s="235">
        <f>ROUND(I346*H346,2)</f>
        <v>0</v>
      </c>
      <c r="K346" s="231" t="s">
        <v>229</v>
      </c>
      <c r="L346" s="46"/>
      <c r="M346" s="236" t="s">
        <v>1</v>
      </c>
      <c r="N346" s="237" t="s">
        <v>45</v>
      </c>
      <c r="O346" s="93"/>
      <c r="P346" s="238">
        <f>O346*H346</f>
        <v>0</v>
      </c>
      <c r="Q346" s="238">
        <v>2.0000000000000002E-05</v>
      </c>
      <c r="R346" s="238">
        <f>Q346*H346</f>
        <v>5.0000000000000002E-05</v>
      </c>
      <c r="S346" s="238">
        <v>0</v>
      </c>
      <c r="T346" s="239">
        <f>S346*H346</f>
        <v>0</v>
      </c>
      <c r="U346" s="40"/>
      <c r="V346" s="40"/>
      <c r="W346" s="40"/>
      <c r="X346" s="40"/>
      <c r="Y346" s="40"/>
      <c r="Z346" s="40"/>
      <c r="AA346" s="40"/>
      <c r="AB346" s="40"/>
      <c r="AC346" s="40"/>
      <c r="AD346" s="40"/>
      <c r="AE346" s="40"/>
      <c r="AR346" s="240" t="s">
        <v>224</v>
      </c>
      <c r="AT346" s="240" t="s">
        <v>225</v>
      </c>
      <c r="AU346" s="240" t="s">
        <v>19</v>
      </c>
      <c r="AY346" s="18" t="s">
        <v>221</v>
      </c>
      <c r="BE346" s="241">
        <f>IF(N346="základní",J346,0)</f>
        <v>0</v>
      </c>
      <c r="BF346" s="241">
        <f>IF(N346="snížená",J346,0)</f>
        <v>0</v>
      </c>
      <c r="BG346" s="241">
        <f>IF(N346="zákl. přenesená",J346,0)</f>
        <v>0</v>
      </c>
      <c r="BH346" s="241">
        <f>IF(N346="sníž. přenesená",J346,0)</f>
        <v>0</v>
      </c>
      <c r="BI346" s="241">
        <f>IF(N346="nulová",J346,0)</f>
        <v>0</v>
      </c>
      <c r="BJ346" s="18" t="s">
        <v>88</v>
      </c>
      <c r="BK346" s="241">
        <f>ROUND(I346*H346,2)</f>
        <v>0</v>
      </c>
      <c r="BL346" s="18" t="s">
        <v>224</v>
      </c>
      <c r="BM346" s="240" t="s">
        <v>1659</v>
      </c>
    </row>
    <row r="347" s="2" customFormat="1">
      <c r="A347" s="40"/>
      <c r="B347" s="41"/>
      <c r="C347" s="42"/>
      <c r="D347" s="242" t="s">
        <v>232</v>
      </c>
      <c r="E347" s="42"/>
      <c r="F347" s="243" t="s">
        <v>1660</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232</v>
      </c>
      <c r="AU347" s="18" t="s">
        <v>19</v>
      </c>
    </row>
    <row r="348" s="2" customFormat="1">
      <c r="A348" s="40"/>
      <c r="B348" s="41"/>
      <c r="C348" s="42"/>
      <c r="D348" s="247" t="s">
        <v>312</v>
      </c>
      <c r="E348" s="42"/>
      <c r="F348" s="248" t="s">
        <v>1390</v>
      </c>
      <c r="G348" s="42"/>
      <c r="H348" s="42"/>
      <c r="I348" s="244"/>
      <c r="J348" s="42"/>
      <c r="K348" s="42"/>
      <c r="L348" s="46"/>
      <c r="M348" s="245"/>
      <c r="N348" s="246"/>
      <c r="O348" s="93"/>
      <c r="P348" s="93"/>
      <c r="Q348" s="93"/>
      <c r="R348" s="93"/>
      <c r="S348" s="93"/>
      <c r="T348" s="94"/>
      <c r="U348" s="40"/>
      <c r="V348" s="40"/>
      <c r="W348" s="40"/>
      <c r="X348" s="40"/>
      <c r="Y348" s="40"/>
      <c r="Z348" s="40"/>
      <c r="AA348" s="40"/>
      <c r="AB348" s="40"/>
      <c r="AC348" s="40"/>
      <c r="AD348" s="40"/>
      <c r="AE348" s="40"/>
      <c r="AT348" s="18" t="s">
        <v>312</v>
      </c>
      <c r="AU348" s="18" t="s">
        <v>19</v>
      </c>
    </row>
    <row r="349" s="2" customFormat="1">
      <c r="A349" s="40"/>
      <c r="B349" s="41"/>
      <c r="C349" s="42"/>
      <c r="D349" s="247" t="s">
        <v>234</v>
      </c>
      <c r="E349" s="42"/>
      <c r="F349" s="248" t="s">
        <v>1661</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234</v>
      </c>
      <c r="AU349" s="18" t="s">
        <v>19</v>
      </c>
    </row>
    <row r="350" s="2" customFormat="1" ht="16.5" customHeight="1">
      <c r="A350" s="40"/>
      <c r="B350" s="41"/>
      <c r="C350" s="284" t="s">
        <v>1662</v>
      </c>
      <c r="D350" s="284" t="s">
        <v>330</v>
      </c>
      <c r="E350" s="285" t="s">
        <v>1663</v>
      </c>
      <c r="F350" s="286" t="s">
        <v>1655</v>
      </c>
      <c r="G350" s="287" t="s">
        <v>699</v>
      </c>
      <c r="H350" s="288">
        <v>2.5</v>
      </c>
      <c r="I350" s="289"/>
      <c r="J350" s="290">
        <f>ROUND(I350*H350,2)</f>
        <v>0</v>
      </c>
      <c r="K350" s="286" t="s">
        <v>229</v>
      </c>
      <c r="L350" s="291"/>
      <c r="M350" s="292" t="s">
        <v>1</v>
      </c>
      <c r="N350" s="293" t="s">
        <v>45</v>
      </c>
      <c r="O350" s="93"/>
      <c r="P350" s="238">
        <f>O350*H350</f>
        <v>0</v>
      </c>
      <c r="Q350" s="238">
        <v>0.01146</v>
      </c>
      <c r="R350" s="238">
        <f>Q350*H350</f>
        <v>0.028649999999999998</v>
      </c>
      <c r="S350" s="238">
        <v>0</v>
      </c>
      <c r="T350" s="239">
        <f>S350*H350</f>
        <v>0</v>
      </c>
      <c r="U350" s="40"/>
      <c r="V350" s="40"/>
      <c r="W350" s="40"/>
      <c r="X350" s="40"/>
      <c r="Y350" s="40"/>
      <c r="Z350" s="40"/>
      <c r="AA350" s="40"/>
      <c r="AB350" s="40"/>
      <c r="AC350" s="40"/>
      <c r="AD350" s="40"/>
      <c r="AE350" s="40"/>
      <c r="AR350" s="240" t="s">
        <v>267</v>
      </c>
      <c r="AT350" s="240" t="s">
        <v>330</v>
      </c>
      <c r="AU350" s="240" t="s">
        <v>19</v>
      </c>
      <c r="AY350" s="18" t="s">
        <v>221</v>
      </c>
      <c r="BE350" s="241">
        <f>IF(N350="základní",J350,0)</f>
        <v>0</v>
      </c>
      <c r="BF350" s="241">
        <f>IF(N350="snížená",J350,0)</f>
        <v>0</v>
      </c>
      <c r="BG350" s="241">
        <f>IF(N350="zákl. přenesená",J350,0)</f>
        <v>0</v>
      </c>
      <c r="BH350" s="241">
        <f>IF(N350="sníž. přenesená",J350,0)</f>
        <v>0</v>
      </c>
      <c r="BI350" s="241">
        <f>IF(N350="nulová",J350,0)</f>
        <v>0</v>
      </c>
      <c r="BJ350" s="18" t="s">
        <v>88</v>
      </c>
      <c r="BK350" s="241">
        <f>ROUND(I350*H350,2)</f>
        <v>0</v>
      </c>
      <c r="BL350" s="18" t="s">
        <v>224</v>
      </c>
      <c r="BM350" s="240" t="s">
        <v>1664</v>
      </c>
    </row>
    <row r="351" s="2" customFormat="1" ht="24.15" customHeight="1">
      <c r="A351" s="40"/>
      <c r="B351" s="41"/>
      <c r="C351" s="229" t="s">
        <v>1665</v>
      </c>
      <c r="D351" s="229" t="s">
        <v>225</v>
      </c>
      <c r="E351" s="230" t="s">
        <v>1666</v>
      </c>
      <c r="F351" s="231" t="s">
        <v>1667</v>
      </c>
      <c r="G351" s="232" t="s">
        <v>665</v>
      </c>
      <c r="H351" s="233">
        <v>1</v>
      </c>
      <c r="I351" s="234"/>
      <c r="J351" s="235">
        <f>ROUND(I351*H351,2)</f>
        <v>0</v>
      </c>
      <c r="K351" s="231" t="s">
        <v>229</v>
      </c>
      <c r="L351" s="46"/>
      <c r="M351" s="236" t="s">
        <v>1</v>
      </c>
      <c r="N351" s="237" t="s">
        <v>45</v>
      </c>
      <c r="O351" s="93"/>
      <c r="P351" s="238">
        <f>O351*H351</f>
        <v>0</v>
      </c>
      <c r="Q351" s="238">
        <v>0.04725</v>
      </c>
      <c r="R351" s="238">
        <f>Q351*H351</f>
        <v>0.04725</v>
      </c>
      <c r="S351" s="238">
        <v>0</v>
      </c>
      <c r="T351" s="239">
        <f>S351*H351</f>
        <v>0</v>
      </c>
      <c r="U351" s="40"/>
      <c r="V351" s="40"/>
      <c r="W351" s="40"/>
      <c r="X351" s="40"/>
      <c r="Y351" s="40"/>
      <c r="Z351" s="40"/>
      <c r="AA351" s="40"/>
      <c r="AB351" s="40"/>
      <c r="AC351" s="40"/>
      <c r="AD351" s="40"/>
      <c r="AE351" s="40"/>
      <c r="AR351" s="240" t="s">
        <v>224</v>
      </c>
      <c r="AT351" s="240" t="s">
        <v>225</v>
      </c>
      <c r="AU351" s="240" t="s">
        <v>19</v>
      </c>
      <c r="AY351" s="18" t="s">
        <v>221</v>
      </c>
      <c r="BE351" s="241">
        <f>IF(N351="základní",J351,0)</f>
        <v>0</v>
      </c>
      <c r="BF351" s="241">
        <f>IF(N351="snížená",J351,0)</f>
        <v>0</v>
      </c>
      <c r="BG351" s="241">
        <f>IF(N351="zákl. přenesená",J351,0)</f>
        <v>0</v>
      </c>
      <c r="BH351" s="241">
        <f>IF(N351="sníž. přenesená",J351,0)</f>
        <v>0</v>
      </c>
      <c r="BI351" s="241">
        <f>IF(N351="nulová",J351,0)</f>
        <v>0</v>
      </c>
      <c r="BJ351" s="18" t="s">
        <v>88</v>
      </c>
      <c r="BK351" s="241">
        <f>ROUND(I351*H351,2)</f>
        <v>0</v>
      </c>
      <c r="BL351" s="18" t="s">
        <v>224</v>
      </c>
      <c r="BM351" s="240" t="s">
        <v>1668</v>
      </c>
    </row>
    <row r="352" s="2" customFormat="1">
      <c r="A352" s="40"/>
      <c r="B352" s="41"/>
      <c r="C352" s="42"/>
      <c r="D352" s="242" t="s">
        <v>232</v>
      </c>
      <c r="E352" s="42"/>
      <c r="F352" s="243" t="s">
        <v>1669</v>
      </c>
      <c r="G352" s="42"/>
      <c r="H352" s="42"/>
      <c r="I352" s="244"/>
      <c r="J352" s="42"/>
      <c r="K352" s="42"/>
      <c r="L352" s="46"/>
      <c r="M352" s="245"/>
      <c r="N352" s="246"/>
      <c r="O352" s="93"/>
      <c r="P352" s="93"/>
      <c r="Q352" s="93"/>
      <c r="R352" s="93"/>
      <c r="S352" s="93"/>
      <c r="T352" s="94"/>
      <c r="U352" s="40"/>
      <c r="V352" s="40"/>
      <c r="W352" s="40"/>
      <c r="X352" s="40"/>
      <c r="Y352" s="40"/>
      <c r="Z352" s="40"/>
      <c r="AA352" s="40"/>
      <c r="AB352" s="40"/>
      <c r="AC352" s="40"/>
      <c r="AD352" s="40"/>
      <c r="AE352" s="40"/>
      <c r="AT352" s="18" t="s">
        <v>232</v>
      </c>
      <c r="AU352" s="18" t="s">
        <v>19</v>
      </c>
    </row>
    <row r="353" s="2" customFormat="1">
      <c r="A353" s="40"/>
      <c r="B353" s="41"/>
      <c r="C353" s="42"/>
      <c r="D353" s="247" t="s">
        <v>312</v>
      </c>
      <c r="E353" s="42"/>
      <c r="F353" s="248" t="s">
        <v>1126</v>
      </c>
      <c r="G353" s="42"/>
      <c r="H353" s="42"/>
      <c r="I353" s="244"/>
      <c r="J353" s="42"/>
      <c r="K353" s="42"/>
      <c r="L353" s="46"/>
      <c r="M353" s="245"/>
      <c r="N353" s="246"/>
      <c r="O353" s="93"/>
      <c r="P353" s="93"/>
      <c r="Q353" s="93"/>
      <c r="R353" s="93"/>
      <c r="S353" s="93"/>
      <c r="T353" s="94"/>
      <c r="U353" s="40"/>
      <c r="V353" s="40"/>
      <c r="W353" s="40"/>
      <c r="X353" s="40"/>
      <c r="Y353" s="40"/>
      <c r="Z353" s="40"/>
      <c r="AA353" s="40"/>
      <c r="AB353" s="40"/>
      <c r="AC353" s="40"/>
      <c r="AD353" s="40"/>
      <c r="AE353" s="40"/>
      <c r="AT353" s="18" t="s">
        <v>312</v>
      </c>
      <c r="AU353" s="18" t="s">
        <v>19</v>
      </c>
    </row>
    <row r="354" s="2" customFormat="1">
      <c r="A354" s="40"/>
      <c r="B354" s="41"/>
      <c r="C354" s="42"/>
      <c r="D354" s="247" t="s">
        <v>234</v>
      </c>
      <c r="E354" s="42"/>
      <c r="F354" s="248" t="s">
        <v>1670</v>
      </c>
      <c r="G354" s="42"/>
      <c r="H354" s="42"/>
      <c r="I354" s="244"/>
      <c r="J354" s="42"/>
      <c r="K354" s="42"/>
      <c r="L354" s="46"/>
      <c r="M354" s="245"/>
      <c r="N354" s="246"/>
      <c r="O354" s="93"/>
      <c r="P354" s="93"/>
      <c r="Q354" s="93"/>
      <c r="R354" s="93"/>
      <c r="S354" s="93"/>
      <c r="T354" s="94"/>
      <c r="U354" s="40"/>
      <c r="V354" s="40"/>
      <c r="W354" s="40"/>
      <c r="X354" s="40"/>
      <c r="Y354" s="40"/>
      <c r="Z354" s="40"/>
      <c r="AA354" s="40"/>
      <c r="AB354" s="40"/>
      <c r="AC354" s="40"/>
      <c r="AD354" s="40"/>
      <c r="AE354" s="40"/>
      <c r="AT354" s="18" t="s">
        <v>234</v>
      </c>
      <c r="AU354" s="18" t="s">
        <v>19</v>
      </c>
    </row>
    <row r="355" s="2" customFormat="1" ht="21.75" customHeight="1">
      <c r="A355" s="40"/>
      <c r="B355" s="41"/>
      <c r="C355" s="284" t="s">
        <v>1671</v>
      </c>
      <c r="D355" s="284" t="s">
        <v>330</v>
      </c>
      <c r="E355" s="285" t="s">
        <v>1672</v>
      </c>
      <c r="F355" s="286" t="s">
        <v>1673</v>
      </c>
      <c r="G355" s="287" t="s">
        <v>665</v>
      </c>
      <c r="H355" s="288">
        <v>1</v>
      </c>
      <c r="I355" s="289"/>
      <c r="J355" s="290">
        <f>ROUND(I355*H355,2)</f>
        <v>0</v>
      </c>
      <c r="K355" s="286" t="s">
        <v>229</v>
      </c>
      <c r="L355" s="291"/>
      <c r="M355" s="292" t="s">
        <v>1</v>
      </c>
      <c r="N355" s="293" t="s">
        <v>45</v>
      </c>
      <c r="O355" s="93"/>
      <c r="P355" s="238">
        <f>O355*H355</f>
        <v>0</v>
      </c>
      <c r="Q355" s="238">
        <v>0.016</v>
      </c>
      <c r="R355" s="238">
        <f>Q355*H355</f>
        <v>0.016</v>
      </c>
      <c r="S355" s="238">
        <v>0</v>
      </c>
      <c r="T355" s="239">
        <f>S355*H355</f>
        <v>0</v>
      </c>
      <c r="U355" s="40"/>
      <c r="V355" s="40"/>
      <c r="W355" s="40"/>
      <c r="X355" s="40"/>
      <c r="Y355" s="40"/>
      <c r="Z355" s="40"/>
      <c r="AA355" s="40"/>
      <c r="AB355" s="40"/>
      <c r="AC355" s="40"/>
      <c r="AD355" s="40"/>
      <c r="AE355" s="40"/>
      <c r="AR355" s="240" t="s">
        <v>267</v>
      </c>
      <c r="AT355" s="240" t="s">
        <v>330</v>
      </c>
      <c r="AU355" s="240" t="s">
        <v>19</v>
      </c>
      <c r="AY355" s="18" t="s">
        <v>221</v>
      </c>
      <c r="BE355" s="241">
        <f>IF(N355="základní",J355,0)</f>
        <v>0</v>
      </c>
      <c r="BF355" s="241">
        <f>IF(N355="snížená",J355,0)</f>
        <v>0</v>
      </c>
      <c r="BG355" s="241">
        <f>IF(N355="zákl. přenesená",J355,0)</f>
        <v>0</v>
      </c>
      <c r="BH355" s="241">
        <f>IF(N355="sníž. přenesená",J355,0)</f>
        <v>0</v>
      </c>
      <c r="BI355" s="241">
        <f>IF(N355="nulová",J355,0)</f>
        <v>0</v>
      </c>
      <c r="BJ355" s="18" t="s">
        <v>88</v>
      </c>
      <c r="BK355" s="241">
        <f>ROUND(I355*H355,2)</f>
        <v>0</v>
      </c>
      <c r="BL355" s="18" t="s">
        <v>224</v>
      </c>
      <c r="BM355" s="240" t="s">
        <v>1674</v>
      </c>
    </row>
    <row r="356" s="2" customFormat="1" ht="24.15" customHeight="1">
      <c r="A356" s="40"/>
      <c r="B356" s="41"/>
      <c r="C356" s="229" t="s">
        <v>1675</v>
      </c>
      <c r="D356" s="229" t="s">
        <v>225</v>
      </c>
      <c r="E356" s="230" t="s">
        <v>1394</v>
      </c>
      <c r="F356" s="231" t="s">
        <v>1395</v>
      </c>
      <c r="G356" s="232" t="s">
        <v>665</v>
      </c>
      <c r="H356" s="233">
        <v>1</v>
      </c>
      <c r="I356" s="234"/>
      <c r="J356" s="235">
        <f>ROUND(I356*H356,2)</f>
        <v>0</v>
      </c>
      <c r="K356" s="231" t="s">
        <v>229</v>
      </c>
      <c r="L356" s="46"/>
      <c r="M356" s="236" t="s">
        <v>1</v>
      </c>
      <c r="N356" s="237" t="s">
        <v>45</v>
      </c>
      <c r="O356" s="93"/>
      <c r="P356" s="238">
        <f>O356*H356</f>
        <v>0</v>
      </c>
      <c r="Q356" s="238">
        <v>0.0029399999999999999</v>
      </c>
      <c r="R356" s="238">
        <f>Q356*H356</f>
        <v>0.0029399999999999999</v>
      </c>
      <c r="S356" s="238">
        <v>0</v>
      </c>
      <c r="T356" s="239">
        <f>S356*H356</f>
        <v>0</v>
      </c>
      <c r="U356" s="40"/>
      <c r="V356" s="40"/>
      <c r="W356" s="40"/>
      <c r="X356" s="40"/>
      <c r="Y356" s="40"/>
      <c r="Z356" s="40"/>
      <c r="AA356" s="40"/>
      <c r="AB356" s="40"/>
      <c r="AC356" s="40"/>
      <c r="AD356" s="40"/>
      <c r="AE356" s="40"/>
      <c r="AR356" s="240" t="s">
        <v>224</v>
      </c>
      <c r="AT356" s="240" t="s">
        <v>225</v>
      </c>
      <c r="AU356" s="240" t="s">
        <v>19</v>
      </c>
      <c r="AY356" s="18" t="s">
        <v>221</v>
      </c>
      <c r="BE356" s="241">
        <f>IF(N356="základní",J356,0)</f>
        <v>0</v>
      </c>
      <c r="BF356" s="241">
        <f>IF(N356="snížená",J356,0)</f>
        <v>0</v>
      </c>
      <c r="BG356" s="241">
        <f>IF(N356="zákl. přenesená",J356,0)</f>
        <v>0</v>
      </c>
      <c r="BH356" s="241">
        <f>IF(N356="sníž. přenesená",J356,0)</f>
        <v>0</v>
      </c>
      <c r="BI356" s="241">
        <f>IF(N356="nulová",J356,0)</f>
        <v>0</v>
      </c>
      <c r="BJ356" s="18" t="s">
        <v>88</v>
      </c>
      <c r="BK356" s="241">
        <f>ROUND(I356*H356,2)</f>
        <v>0</v>
      </c>
      <c r="BL356" s="18" t="s">
        <v>224</v>
      </c>
      <c r="BM356" s="240" t="s">
        <v>1676</v>
      </c>
    </row>
    <row r="357" s="2" customFormat="1">
      <c r="A357" s="40"/>
      <c r="B357" s="41"/>
      <c r="C357" s="42"/>
      <c r="D357" s="242" t="s">
        <v>232</v>
      </c>
      <c r="E357" s="42"/>
      <c r="F357" s="243" t="s">
        <v>1397</v>
      </c>
      <c r="G357" s="42"/>
      <c r="H357" s="42"/>
      <c r="I357" s="244"/>
      <c r="J357" s="42"/>
      <c r="K357" s="42"/>
      <c r="L357" s="46"/>
      <c r="M357" s="245"/>
      <c r="N357" s="246"/>
      <c r="O357" s="93"/>
      <c r="P357" s="93"/>
      <c r="Q357" s="93"/>
      <c r="R357" s="93"/>
      <c r="S357" s="93"/>
      <c r="T357" s="94"/>
      <c r="U357" s="40"/>
      <c r="V357" s="40"/>
      <c r="W357" s="40"/>
      <c r="X357" s="40"/>
      <c r="Y357" s="40"/>
      <c r="Z357" s="40"/>
      <c r="AA357" s="40"/>
      <c r="AB357" s="40"/>
      <c r="AC357" s="40"/>
      <c r="AD357" s="40"/>
      <c r="AE357" s="40"/>
      <c r="AT357" s="18" t="s">
        <v>232</v>
      </c>
      <c r="AU357" s="18" t="s">
        <v>19</v>
      </c>
    </row>
    <row r="358" s="2" customFormat="1">
      <c r="A358" s="40"/>
      <c r="B358" s="41"/>
      <c r="C358" s="42"/>
      <c r="D358" s="247" t="s">
        <v>312</v>
      </c>
      <c r="E358" s="42"/>
      <c r="F358" s="248" t="s">
        <v>1398</v>
      </c>
      <c r="G358" s="42"/>
      <c r="H358" s="42"/>
      <c r="I358" s="244"/>
      <c r="J358" s="42"/>
      <c r="K358" s="42"/>
      <c r="L358" s="46"/>
      <c r="M358" s="245"/>
      <c r="N358" s="246"/>
      <c r="O358" s="93"/>
      <c r="P358" s="93"/>
      <c r="Q358" s="93"/>
      <c r="R358" s="93"/>
      <c r="S358" s="93"/>
      <c r="T358" s="94"/>
      <c r="U358" s="40"/>
      <c r="V358" s="40"/>
      <c r="W358" s="40"/>
      <c r="X358" s="40"/>
      <c r="Y358" s="40"/>
      <c r="Z358" s="40"/>
      <c r="AA358" s="40"/>
      <c r="AB358" s="40"/>
      <c r="AC358" s="40"/>
      <c r="AD358" s="40"/>
      <c r="AE358" s="40"/>
      <c r="AT358" s="18" t="s">
        <v>312</v>
      </c>
      <c r="AU358" s="18" t="s">
        <v>19</v>
      </c>
    </row>
    <row r="359" s="2" customFormat="1">
      <c r="A359" s="40"/>
      <c r="B359" s="41"/>
      <c r="C359" s="42"/>
      <c r="D359" s="247" t="s">
        <v>234</v>
      </c>
      <c r="E359" s="42"/>
      <c r="F359" s="248" t="s">
        <v>1670</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234</v>
      </c>
      <c r="AU359" s="18" t="s">
        <v>19</v>
      </c>
    </row>
    <row r="360" s="2" customFormat="1" ht="55.5" customHeight="1">
      <c r="A360" s="40"/>
      <c r="B360" s="41"/>
      <c r="C360" s="284" t="s">
        <v>1677</v>
      </c>
      <c r="D360" s="284" t="s">
        <v>330</v>
      </c>
      <c r="E360" s="285" t="s">
        <v>1400</v>
      </c>
      <c r="F360" s="286" t="s">
        <v>1401</v>
      </c>
      <c r="G360" s="287" t="s">
        <v>665</v>
      </c>
      <c r="H360" s="288">
        <v>1</v>
      </c>
      <c r="I360" s="289"/>
      <c r="J360" s="290">
        <f>ROUND(I360*H360,2)</f>
        <v>0</v>
      </c>
      <c r="K360" s="286" t="s">
        <v>229</v>
      </c>
      <c r="L360" s="291"/>
      <c r="M360" s="292" t="s">
        <v>1</v>
      </c>
      <c r="N360" s="293" t="s">
        <v>45</v>
      </c>
      <c r="O360" s="93"/>
      <c r="P360" s="238">
        <f>O360*H360</f>
        <v>0</v>
      </c>
      <c r="Q360" s="238">
        <v>0.017500000000000002</v>
      </c>
      <c r="R360" s="238">
        <f>Q360*H360</f>
        <v>0.017500000000000002</v>
      </c>
      <c r="S360" s="238">
        <v>0</v>
      </c>
      <c r="T360" s="239">
        <f>S360*H360</f>
        <v>0</v>
      </c>
      <c r="U360" s="40"/>
      <c r="V360" s="40"/>
      <c r="W360" s="40"/>
      <c r="X360" s="40"/>
      <c r="Y360" s="40"/>
      <c r="Z360" s="40"/>
      <c r="AA360" s="40"/>
      <c r="AB360" s="40"/>
      <c r="AC360" s="40"/>
      <c r="AD360" s="40"/>
      <c r="AE360" s="40"/>
      <c r="AR360" s="240" t="s">
        <v>267</v>
      </c>
      <c r="AT360" s="240" t="s">
        <v>330</v>
      </c>
      <c r="AU360" s="240" t="s">
        <v>19</v>
      </c>
      <c r="AY360" s="18" t="s">
        <v>221</v>
      </c>
      <c r="BE360" s="241">
        <f>IF(N360="základní",J360,0)</f>
        <v>0</v>
      </c>
      <c r="BF360" s="241">
        <f>IF(N360="snížená",J360,0)</f>
        <v>0</v>
      </c>
      <c r="BG360" s="241">
        <f>IF(N360="zákl. přenesená",J360,0)</f>
        <v>0</v>
      </c>
      <c r="BH360" s="241">
        <f>IF(N360="sníž. přenesená",J360,0)</f>
        <v>0</v>
      </c>
      <c r="BI360" s="241">
        <f>IF(N360="nulová",J360,0)</f>
        <v>0</v>
      </c>
      <c r="BJ360" s="18" t="s">
        <v>88</v>
      </c>
      <c r="BK360" s="241">
        <f>ROUND(I360*H360,2)</f>
        <v>0</v>
      </c>
      <c r="BL360" s="18" t="s">
        <v>224</v>
      </c>
      <c r="BM360" s="240" t="s">
        <v>1678</v>
      </c>
    </row>
    <row r="361" s="2" customFormat="1" ht="33" customHeight="1">
      <c r="A361" s="40"/>
      <c r="B361" s="41"/>
      <c r="C361" s="229" t="s">
        <v>1679</v>
      </c>
      <c r="D361" s="229" t="s">
        <v>225</v>
      </c>
      <c r="E361" s="230" t="s">
        <v>1680</v>
      </c>
      <c r="F361" s="231" t="s">
        <v>1681</v>
      </c>
      <c r="G361" s="232" t="s">
        <v>665</v>
      </c>
      <c r="H361" s="233">
        <v>1</v>
      </c>
      <c r="I361" s="234"/>
      <c r="J361" s="235">
        <f>ROUND(I361*H361,2)</f>
        <v>0</v>
      </c>
      <c r="K361" s="231" t="s">
        <v>1</v>
      </c>
      <c r="L361" s="46"/>
      <c r="M361" s="236" t="s">
        <v>1</v>
      </c>
      <c r="N361" s="237" t="s">
        <v>45</v>
      </c>
      <c r="O361" s="93"/>
      <c r="P361" s="238">
        <f>O361*H361</f>
        <v>0</v>
      </c>
      <c r="Q361" s="238">
        <v>2.02704</v>
      </c>
      <c r="R361" s="238">
        <f>Q361*H361</f>
        <v>2.02704</v>
      </c>
      <c r="S361" s="238">
        <v>0</v>
      </c>
      <c r="T361" s="239">
        <f>S361*H361</f>
        <v>0</v>
      </c>
      <c r="U361" s="40"/>
      <c r="V361" s="40"/>
      <c r="W361" s="40"/>
      <c r="X361" s="40"/>
      <c r="Y361" s="40"/>
      <c r="Z361" s="40"/>
      <c r="AA361" s="40"/>
      <c r="AB361" s="40"/>
      <c r="AC361" s="40"/>
      <c r="AD361" s="40"/>
      <c r="AE361" s="40"/>
      <c r="AR361" s="240" t="s">
        <v>224</v>
      </c>
      <c r="AT361" s="240" t="s">
        <v>225</v>
      </c>
      <c r="AU361" s="240" t="s">
        <v>19</v>
      </c>
      <c r="AY361" s="18" t="s">
        <v>221</v>
      </c>
      <c r="BE361" s="241">
        <f>IF(N361="základní",J361,0)</f>
        <v>0</v>
      </c>
      <c r="BF361" s="241">
        <f>IF(N361="snížená",J361,0)</f>
        <v>0</v>
      </c>
      <c r="BG361" s="241">
        <f>IF(N361="zákl. přenesená",J361,0)</f>
        <v>0</v>
      </c>
      <c r="BH361" s="241">
        <f>IF(N361="sníž. přenesená",J361,0)</f>
        <v>0</v>
      </c>
      <c r="BI361" s="241">
        <f>IF(N361="nulová",J361,0)</f>
        <v>0</v>
      </c>
      <c r="BJ361" s="18" t="s">
        <v>88</v>
      </c>
      <c r="BK361" s="241">
        <f>ROUND(I361*H361,2)</f>
        <v>0</v>
      </c>
      <c r="BL361" s="18" t="s">
        <v>224</v>
      </c>
      <c r="BM361" s="240" t="s">
        <v>1682</v>
      </c>
    </row>
    <row r="362" s="2" customFormat="1">
      <c r="A362" s="40"/>
      <c r="B362" s="41"/>
      <c r="C362" s="42"/>
      <c r="D362" s="247" t="s">
        <v>234</v>
      </c>
      <c r="E362" s="42"/>
      <c r="F362" s="248" t="s">
        <v>1670</v>
      </c>
      <c r="G362" s="42"/>
      <c r="H362" s="42"/>
      <c r="I362" s="244"/>
      <c r="J362" s="42"/>
      <c r="K362" s="42"/>
      <c r="L362" s="46"/>
      <c r="M362" s="245"/>
      <c r="N362" s="246"/>
      <c r="O362" s="93"/>
      <c r="P362" s="93"/>
      <c r="Q362" s="93"/>
      <c r="R362" s="93"/>
      <c r="S362" s="93"/>
      <c r="T362" s="94"/>
      <c r="U362" s="40"/>
      <c r="V362" s="40"/>
      <c r="W362" s="40"/>
      <c r="X362" s="40"/>
      <c r="Y362" s="40"/>
      <c r="Z362" s="40"/>
      <c r="AA362" s="40"/>
      <c r="AB362" s="40"/>
      <c r="AC362" s="40"/>
      <c r="AD362" s="40"/>
      <c r="AE362" s="40"/>
      <c r="AT362" s="18" t="s">
        <v>234</v>
      </c>
      <c r="AU362" s="18" t="s">
        <v>19</v>
      </c>
    </row>
    <row r="363" s="2" customFormat="1" ht="16.5" customHeight="1">
      <c r="A363" s="40"/>
      <c r="B363" s="41"/>
      <c r="C363" s="229" t="s">
        <v>1683</v>
      </c>
      <c r="D363" s="229" t="s">
        <v>225</v>
      </c>
      <c r="E363" s="230" t="s">
        <v>717</v>
      </c>
      <c r="F363" s="231" t="s">
        <v>1684</v>
      </c>
      <c r="G363" s="232" t="s">
        <v>665</v>
      </c>
      <c r="H363" s="233">
        <v>5</v>
      </c>
      <c r="I363" s="234"/>
      <c r="J363" s="235">
        <f>ROUND(I363*H363,2)</f>
        <v>0</v>
      </c>
      <c r="K363" s="231" t="s">
        <v>229</v>
      </c>
      <c r="L363" s="46"/>
      <c r="M363" s="236" t="s">
        <v>1</v>
      </c>
      <c r="N363" s="237" t="s">
        <v>45</v>
      </c>
      <c r="O363" s="93"/>
      <c r="P363" s="238">
        <f>O363*H363</f>
        <v>0</v>
      </c>
      <c r="Q363" s="238">
        <v>0.32906000000000002</v>
      </c>
      <c r="R363" s="238">
        <f>Q363*H363</f>
        <v>1.6453000000000002</v>
      </c>
      <c r="S363" s="238">
        <v>0</v>
      </c>
      <c r="T363" s="239">
        <f>S363*H363</f>
        <v>0</v>
      </c>
      <c r="U363" s="40"/>
      <c r="V363" s="40"/>
      <c r="W363" s="40"/>
      <c r="X363" s="40"/>
      <c r="Y363" s="40"/>
      <c r="Z363" s="40"/>
      <c r="AA363" s="40"/>
      <c r="AB363" s="40"/>
      <c r="AC363" s="40"/>
      <c r="AD363" s="40"/>
      <c r="AE363" s="40"/>
      <c r="AR363" s="240" t="s">
        <v>224</v>
      </c>
      <c r="AT363" s="240" t="s">
        <v>225</v>
      </c>
      <c r="AU363" s="240" t="s">
        <v>19</v>
      </c>
      <c r="AY363" s="18" t="s">
        <v>221</v>
      </c>
      <c r="BE363" s="241">
        <f>IF(N363="základní",J363,0)</f>
        <v>0</v>
      </c>
      <c r="BF363" s="241">
        <f>IF(N363="snížená",J363,0)</f>
        <v>0</v>
      </c>
      <c r="BG363" s="241">
        <f>IF(N363="zákl. přenesená",J363,0)</f>
        <v>0</v>
      </c>
      <c r="BH363" s="241">
        <f>IF(N363="sníž. přenesená",J363,0)</f>
        <v>0</v>
      </c>
      <c r="BI363" s="241">
        <f>IF(N363="nulová",J363,0)</f>
        <v>0</v>
      </c>
      <c r="BJ363" s="18" t="s">
        <v>88</v>
      </c>
      <c r="BK363" s="241">
        <f>ROUND(I363*H363,2)</f>
        <v>0</v>
      </c>
      <c r="BL363" s="18" t="s">
        <v>224</v>
      </c>
      <c r="BM363" s="240" t="s">
        <v>1685</v>
      </c>
    </row>
    <row r="364" s="2" customFormat="1">
      <c r="A364" s="40"/>
      <c r="B364" s="41"/>
      <c r="C364" s="42"/>
      <c r="D364" s="242" t="s">
        <v>232</v>
      </c>
      <c r="E364" s="42"/>
      <c r="F364" s="243" t="s">
        <v>720</v>
      </c>
      <c r="G364" s="42"/>
      <c r="H364" s="42"/>
      <c r="I364" s="244"/>
      <c r="J364" s="42"/>
      <c r="K364" s="42"/>
      <c r="L364" s="46"/>
      <c r="M364" s="245"/>
      <c r="N364" s="246"/>
      <c r="O364" s="93"/>
      <c r="P364" s="93"/>
      <c r="Q364" s="93"/>
      <c r="R364" s="93"/>
      <c r="S364" s="93"/>
      <c r="T364" s="94"/>
      <c r="U364" s="40"/>
      <c r="V364" s="40"/>
      <c r="W364" s="40"/>
      <c r="X364" s="40"/>
      <c r="Y364" s="40"/>
      <c r="Z364" s="40"/>
      <c r="AA364" s="40"/>
      <c r="AB364" s="40"/>
      <c r="AC364" s="40"/>
      <c r="AD364" s="40"/>
      <c r="AE364" s="40"/>
      <c r="AT364" s="18" t="s">
        <v>232</v>
      </c>
      <c r="AU364" s="18" t="s">
        <v>19</v>
      </c>
    </row>
    <row r="365" s="2" customFormat="1">
      <c r="A365" s="40"/>
      <c r="B365" s="41"/>
      <c r="C365" s="42"/>
      <c r="D365" s="247" t="s">
        <v>312</v>
      </c>
      <c r="E365" s="42"/>
      <c r="F365" s="248" t="s">
        <v>721</v>
      </c>
      <c r="G365" s="42"/>
      <c r="H365" s="42"/>
      <c r="I365" s="244"/>
      <c r="J365" s="42"/>
      <c r="K365" s="42"/>
      <c r="L365" s="46"/>
      <c r="M365" s="245"/>
      <c r="N365" s="246"/>
      <c r="O365" s="93"/>
      <c r="P365" s="93"/>
      <c r="Q365" s="93"/>
      <c r="R365" s="93"/>
      <c r="S365" s="93"/>
      <c r="T365" s="94"/>
      <c r="U365" s="40"/>
      <c r="V365" s="40"/>
      <c r="W365" s="40"/>
      <c r="X365" s="40"/>
      <c r="Y365" s="40"/>
      <c r="Z365" s="40"/>
      <c r="AA365" s="40"/>
      <c r="AB365" s="40"/>
      <c r="AC365" s="40"/>
      <c r="AD365" s="40"/>
      <c r="AE365" s="40"/>
      <c r="AT365" s="18" t="s">
        <v>312</v>
      </c>
      <c r="AU365" s="18" t="s">
        <v>19</v>
      </c>
    </row>
    <row r="366" s="2" customFormat="1">
      <c r="A366" s="40"/>
      <c r="B366" s="41"/>
      <c r="C366" s="42"/>
      <c r="D366" s="247" t="s">
        <v>234</v>
      </c>
      <c r="E366" s="42"/>
      <c r="F366" s="248" t="s">
        <v>1686</v>
      </c>
      <c r="G366" s="42"/>
      <c r="H366" s="42"/>
      <c r="I366" s="244"/>
      <c r="J366" s="42"/>
      <c r="K366" s="42"/>
      <c r="L366" s="46"/>
      <c r="M366" s="245"/>
      <c r="N366" s="246"/>
      <c r="O366" s="93"/>
      <c r="P366" s="93"/>
      <c r="Q366" s="93"/>
      <c r="R366" s="93"/>
      <c r="S366" s="93"/>
      <c r="T366" s="94"/>
      <c r="U366" s="40"/>
      <c r="V366" s="40"/>
      <c r="W366" s="40"/>
      <c r="X366" s="40"/>
      <c r="Y366" s="40"/>
      <c r="Z366" s="40"/>
      <c r="AA366" s="40"/>
      <c r="AB366" s="40"/>
      <c r="AC366" s="40"/>
      <c r="AD366" s="40"/>
      <c r="AE366" s="40"/>
      <c r="AT366" s="18" t="s">
        <v>234</v>
      </c>
      <c r="AU366" s="18" t="s">
        <v>19</v>
      </c>
    </row>
    <row r="367" s="2" customFormat="1" ht="16.5" customHeight="1">
      <c r="A367" s="40"/>
      <c r="B367" s="41"/>
      <c r="C367" s="284" t="s">
        <v>1687</v>
      </c>
      <c r="D367" s="284" t="s">
        <v>330</v>
      </c>
      <c r="E367" s="285" t="s">
        <v>723</v>
      </c>
      <c r="F367" s="286" t="s">
        <v>1688</v>
      </c>
      <c r="G367" s="287" t="s">
        <v>665</v>
      </c>
      <c r="H367" s="288">
        <v>5</v>
      </c>
      <c r="I367" s="289"/>
      <c r="J367" s="290">
        <f>ROUND(I367*H367,2)</f>
        <v>0</v>
      </c>
      <c r="K367" s="286" t="s">
        <v>229</v>
      </c>
      <c r="L367" s="291"/>
      <c r="M367" s="292" t="s">
        <v>1</v>
      </c>
      <c r="N367" s="293" t="s">
        <v>45</v>
      </c>
      <c r="O367" s="93"/>
      <c r="P367" s="238">
        <f>O367*H367</f>
        <v>0</v>
      </c>
      <c r="Q367" s="238">
        <v>0.029499999999999998</v>
      </c>
      <c r="R367" s="238">
        <f>Q367*H367</f>
        <v>0.14749999999999999</v>
      </c>
      <c r="S367" s="238">
        <v>0</v>
      </c>
      <c r="T367" s="239">
        <f>S367*H367</f>
        <v>0</v>
      </c>
      <c r="U367" s="40"/>
      <c r="V367" s="40"/>
      <c r="W367" s="40"/>
      <c r="X367" s="40"/>
      <c r="Y367" s="40"/>
      <c r="Z367" s="40"/>
      <c r="AA367" s="40"/>
      <c r="AB367" s="40"/>
      <c r="AC367" s="40"/>
      <c r="AD367" s="40"/>
      <c r="AE367" s="40"/>
      <c r="AR367" s="240" t="s">
        <v>267</v>
      </c>
      <c r="AT367" s="240" t="s">
        <v>330</v>
      </c>
      <c r="AU367" s="240" t="s">
        <v>19</v>
      </c>
      <c r="AY367" s="18" t="s">
        <v>221</v>
      </c>
      <c r="BE367" s="241">
        <f>IF(N367="základní",J367,0)</f>
        <v>0</v>
      </c>
      <c r="BF367" s="241">
        <f>IF(N367="snížená",J367,0)</f>
        <v>0</v>
      </c>
      <c r="BG367" s="241">
        <f>IF(N367="zákl. přenesená",J367,0)</f>
        <v>0</v>
      </c>
      <c r="BH367" s="241">
        <f>IF(N367="sníž. přenesená",J367,0)</f>
        <v>0</v>
      </c>
      <c r="BI367" s="241">
        <f>IF(N367="nulová",J367,0)</f>
        <v>0</v>
      </c>
      <c r="BJ367" s="18" t="s">
        <v>88</v>
      </c>
      <c r="BK367" s="241">
        <f>ROUND(I367*H367,2)</f>
        <v>0</v>
      </c>
      <c r="BL367" s="18" t="s">
        <v>224</v>
      </c>
      <c r="BM367" s="240" t="s">
        <v>1689</v>
      </c>
    </row>
    <row r="368" s="12" customFormat="1" ht="22.8" customHeight="1">
      <c r="A368" s="12"/>
      <c r="B368" s="213"/>
      <c r="C368" s="214"/>
      <c r="D368" s="215" t="s">
        <v>79</v>
      </c>
      <c r="E368" s="227" t="s">
        <v>272</v>
      </c>
      <c r="F368" s="227" t="s">
        <v>727</v>
      </c>
      <c r="G368" s="214"/>
      <c r="H368" s="214"/>
      <c r="I368" s="217"/>
      <c r="J368" s="228">
        <f>BK368</f>
        <v>0</v>
      </c>
      <c r="K368" s="214"/>
      <c r="L368" s="219"/>
      <c r="M368" s="220"/>
      <c r="N368" s="221"/>
      <c r="O368" s="221"/>
      <c r="P368" s="222">
        <f>SUM(P369:P402)</f>
        <v>0</v>
      </c>
      <c r="Q368" s="221"/>
      <c r="R368" s="222">
        <f>SUM(R369:R402)</f>
        <v>399.23878000000002</v>
      </c>
      <c r="S368" s="221"/>
      <c r="T368" s="223">
        <f>SUM(T369:T402)</f>
        <v>6.1000000000000005</v>
      </c>
      <c r="U368" s="12"/>
      <c r="V368" s="12"/>
      <c r="W368" s="12"/>
      <c r="X368" s="12"/>
      <c r="Y368" s="12"/>
      <c r="Z368" s="12"/>
      <c r="AA368" s="12"/>
      <c r="AB368" s="12"/>
      <c r="AC368" s="12"/>
      <c r="AD368" s="12"/>
      <c r="AE368" s="12"/>
      <c r="AR368" s="224" t="s">
        <v>88</v>
      </c>
      <c r="AT368" s="225" t="s">
        <v>79</v>
      </c>
      <c r="AU368" s="225" t="s">
        <v>88</v>
      </c>
      <c r="AY368" s="224" t="s">
        <v>221</v>
      </c>
      <c r="BK368" s="226">
        <f>SUM(BK369:BK402)</f>
        <v>0</v>
      </c>
    </row>
    <row r="369" s="2" customFormat="1" ht="24.15" customHeight="1">
      <c r="A369" s="40"/>
      <c r="B369" s="41"/>
      <c r="C369" s="229" t="s">
        <v>1690</v>
      </c>
      <c r="D369" s="229" t="s">
        <v>225</v>
      </c>
      <c r="E369" s="230" t="s">
        <v>1691</v>
      </c>
      <c r="F369" s="231" t="s">
        <v>1692</v>
      </c>
      <c r="G369" s="232" t="s">
        <v>665</v>
      </c>
      <c r="H369" s="233">
        <v>2</v>
      </c>
      <c r="I369" s="234"/>
      <c r="J369" s="235">
        <f>ROUND(I369*H369,2)</f>
        <v>0</v>
      </c>
      <c r="K369" s="231" t="s">
        <v>1</v>
      </c>
      <c r="L369" s="46"/>
      <c r="M369" s="236" t="s">
        <v>1</v>
      </c>
      <c r="N369" s="237" t="s">
        <v>45</v>
      </c>
      <c r="O369" s="93"/>
      <c r="P369" s="238">
        <f>O369*H369</f>
        <v>0</v>
      </c>
      <c r="Q369" s="238">
        <v>0.11903</v>
      </c>
      <c r="R369" s="238">
        <f>Q369*H369</f>
        <v>0.23805999999999999</v>
      </c>
      <c r="S369" s="238">
        <v>0</v>
      </c>
      <c r="T369" s="239">
        <f>S369*H369</f>
        <v>0</v>
      </c>
      <c r="U369" s="40"/>
      <c r="V369" s="40"/>
      <c r="W369" s="40"/>
      <c r="X369" s="40"/>
      <c r="Y369" s="40"/>
      <c r="Z369" s="40"/>
      <c r="AA369" s="40"/>
      <c r="AB369" s="40"/>
      <c r="AC369" s="40"/>
      <c r="AD369" s="40"/>
      <c r="AE369" s="40"/>
      <c r="AR369" s="240" t="s">
        <v>224</v>
      </c>
      <c r="AT369" s="240" t="s">
        <v>225</v>
      </c>
      <c r="AU369" s="240" t="s">
        <v>19</v>
      </c>
      <c r="AY369" s="18" t="s">
        <v>221</v>
      </c>
      <c r="BE369" s="241">
        <f>IF(N369="základní",J369,0)</f>
        <v>0</v>
      </c>
      <c r="BF369" s="241">
        <f>IF(N369="snížená",J369,0)</f>
        <v>0</v>
      </c>
      <c r="BG369" s="241">
        <f>IF(N369="zákl. přenesená",J369,0)</f>
        <v>0</v>
      </c>
      <c r="BH369" s="241">
        <f>IF(N369="sníž. přenesená",J369,0)</f>
        <v>0</v>
      </c>
      <c r="BI369" s="241">
        <f>IF(N369="nulová",J369,0)</f>
        <v>0</v>
      </c>
      <c r="BJ369" s="18" t="s">
        <v>88</v>
      </c>
      <c r="BK369" s="241">
        <f>ROUND(I369*H369,2)</f>
        <v>0</v>
      </c>
      <c r="BL369" s="18" t="s">
        <v>224</v>
      </c>
      <c r="BM369" s="240" t="s">
        <v>1693</v>
      </c>
    </row>
    <row r="370" s="2" customFormat="1">
      <c r="A370" s="40"/>
      <c r="B370" s="41"/>
      <c r="C370" s="42"/>
      <c r="D370" s="247" t="s">
        <v>234</v>
      </c>
      <c r="E370" s="42"/>
      <c r="F370" s="248" t="s">
        <v>1694</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234</v>
      </c>
      <c r="AU370" s="18" t="s">
        <v>19</v>
      </c>
    </row>
    <row r="371" s="2" customFormat="1" ht="24.15" customHeight="1">
      <c r="A371" s="40"/>
      <c r="B371" s="41"/>
      <c r="C371" s="229" t="s">
        <v>1695</v>
      </c>
      <c r="D371" s="229" t="s">
        <v>225</v>
      </c>
      <c r="E371" s="230" t="s">
        <v>1696</v>
      </c>
      <c r="F371" s="231" t="s">
        <v>1697</v>
      </c>
      <c r="G371" s="232" t="s">
        <v>665</v>
      </c>
      <c r="H371" s="233">
        <v>2</v>
      </c>
      <c r="I371" s="234"/>
      <c r="J371" s="235">
        <f>ROUND(I371*H371,2)</f>
        <v>0</v>
      </c>
      <c r="K371" s="231" t="s">
        <v>229</v>
      </c>
      <c r="L371" s="46"/>
      <c r="M371" s="236" t="s">
        <v>1</v>
      </c>
      <c r="N371" s="237" t="s">
        <v>45</v>
      </c>
      <c r="O371" s="93"/>
      <c r="P371" s="238">
        <f>O371*H371</f>
        <v>0</v>
      </c>
      <c r="Q371" s="238">
        <v>0.10940999999999999</v>
      </c>
      <c r="R371" s="238">
        <f>Q371*H371</f>
        <v>0.21881999999999999</v>
      </c>
      <c r="S371" s="238">
        <v>0</v>
      </c>
      <c r="T371" s="239">
        <f>S371*H371</f>
        <v>0</v>
      </c>
      <c r="U371" s="40"/>
      <c r="V371" s="40"/>
      <c r="W371" s="40"/>
      <c r="X371" s="40"/>
      <c r="Y371" s="40"/>
      <c r="Z371" s="40"/>
      <c r="AA371" s="40"/>
      <c r="AB371" s="40"/>
      <c r="AC371" s="40"/>
      <c r="AD371" s="40"/>
      <c r="AE371" s="40"/>
      <c r="AR371" s="240" t="s">
        <v>224</v>
      </c>
      <c r="AT371" s="240" t="s">
        <v>225</v>
      </c>
      <c r="AU371" s="240" t="s">
        <v>19</v>
      </c>
      <c r="AY371" s="18" t="s">
        <v>221</v>
      </c>
      <c r="BE371" s="241">
        <f>IF(N371="základní",J371,0)</f>
        <v>0</v>
      </c>
      <c r="BF371" s="241">
        <f>IF(N371="snížená",J371,0)</f>
        <v>0</v>
      </c>
      <c r="BG371" s="241">
        <f>IF(N371="zákl. přenesená",J371,0)</f>
        <v>0</v>
      </c>
      <c r="BH371" s="241">
        <f>IF(N371="sníž. přenesená",J371,0)</f>
        <v>0</v>
      </c>
      <c r="BI371" s="241">
        <f>IF(N371="nulová",J371,0)</f>
        <v>0</v>
      </c>
      <c r="BJ371" s="18" t="s">
        <v>88</v>
      </c>
      <c r="BK371" s="241">
        <f>ROUND(I371*H371,2)</f>
        <v>0</v>
      </c>
      <c r="BL371" s="18" t="s">
        <v>224</v>
      </c>
      <c r="BM371" s="240" t="s">
        <v>1698</v>
      </c>
    </row>
    <row r="372" s="2" customFormat="1">
      <c r="A372" s="40"/>
      <c r="B372" s="41"/>
      <c r="C372" s="42"/>
      <c r="D372" s="242" t="s">
        <v>232</v>
      </c>
      <c r="E372" s="42"/>
      <c r="F372" s="243" t="s">
        <v>1699</v>
      </c>
      <c r="G372" s="42"/>
      <c r="H372" s="42"/>
      <c r="I372" s="244"/>
      <c r="J372" s="42"/>
      <c r="K372" s="42"/>
      <c r="L372" s="46"/>
      <c r="M372" s="245"/>
      <c r="N372" s="246"/>
      <c r="O372" s="93"/>
      <c r="P372" s="93"/>
      <c r="Q372" s="93"/>
      <c r="R372" s="93"/>
      <c r="S372" s="93"/>
      <c r="T372" s="94"/>
      <c r="U372" s="40"/>
      <c r="V372" s="40"/>
      <c r="W372" s="40"/>
      <c r="X372" s="40"/>
      <c r="Y372" s="40"/>
      <c r="Z372" s="40"/>
      <c r="AA372" s="40"/>
      <c r="AB372" s="40"/>
      <c r="AC372" s="40"/>
      <c r="AD372" s="40"/>
      <c r="AE372" s="40"/>
      <c r="AT372" s="18" t="s">
        <v>232</v>
      </c>
      <c r="AU372" s="18" t="s">
        <v>19</v>
      </c>
    </row>
    <row r="373" s="2" customFormat="1">
      <c r="A373" s="40"/>
      <c r="B373" s="41"/>
      <c r="C373" s="42"/>
      <c r="D373" s="247" t="s">
        <v>312</v>
      </c>
      <c r="E373" s="42"/>
      <c r="F373" s="248" t="s">
        <v>1700</v>
      </c>
      <c r="G373" s="42"/>
      <c r="H373" s="42"/>
      <c r="I373" s="244"/>
      <c r="J373" s="42"/>
      <c r="K373" s="42"/>
      <c r="L373" s="46"/>
      <c r="M373" s="245"/>
      <c r="N373" s="246"/>
      <c r="O373" s="93"/>
      <c r="P373" s="93"/>
      <c r="Q373" s="93"/>
      <c r="R373" s="93"/>
      <c r="S373" s="93"/>
      <c r="T373" s="94"/>
      <c r="U373" s="40"/>
      <c r="V373" s="40"/>
      <c r="W373" s="40"/>
      <c r="X373" s="40"/>
      <c r="Y373" s="40"/>
      <c r="Z373" s="40"/>
      <c r="AA373" s="40"/>
      <c r="AB373" s="40"/>
      <c r="AC373" s="40"/>
      <c r="AD373" s="40"/>
      <c r="AE373" s="40"/>
      <c r="AT373" s="18" t="s">
        <v>312</v>
      </c>
      <c r="AU373" s="18" t="s">
        <v>19</v>
      </c>
    </row>
    <row r="374" s="2" customFormat="1">
      <c r="A374" s="40"/>
      <c r="B374" s="41"/>
      <c r="C374" s="42"/>
      <c r="D374" s="247" t="s">
        <v>234</v>
      </c>
      <c r="E374" s="42"/>
      <c r="F374" s="248" t="s">
        <v>1701</v>
      </c>
      <c r="G374" s="42"/>
      <c r="H374" s="42"/>
      <c r="I374" s="244"/>
      <c r="J374" s="42"/>
      <c r="K374" s="42"/>
      <c r="L374" s="46"/>
      <c r="M374" s="245"/>
      <c r="N374" s="246"/>
      <c r="O374" s="93"/>
      <c r="P374" s="93"/>
      <c r="Q374" s="93"/>
      <c r="R374" s="93"/>
      <c r="S374" s="93"/>
      <c r="T374" s="94"/>
      <c r="U374" s="40"/>
      <c r="V374" s="40"/>
      <c r="W374" s="40"/>
      <c r="X374" s="40"/>
      <c r="Y374" s="40"/>
      <c r="Z374" s="40"/>
      <c r="AA374" s="40"/>
      <c r="AB374" s="40"/>
      <c r="AC374" s="40"/>
      <c r="AD374" s="40"/>
      <c r="AE374" s="40"/>
      <c r="AT374" s="18" t="s">
        <v>234</v>
      </c>
      <c r="AU374" s="18" t="s">
        <v>19</v>
      </c>
    </row>
    <row r="375" s="2" customFormat="1" ht="21.75" customHeight="1">
      <c r="A375" s="40"/>
      <c r="B375" s="41"/>
      <c r="C375" s="284" t="s">
        <v>1702</v>
      </c>
      <c r="D375" s="284" t="s">
        <v>330</v>
      </c>
      <c r="E375" s="285" t="s">
        <v>1703</v>
      </c>
      <c r="F375" s="286" t="s">
        <v>1704</v>
      </c>
      <c r="G375" s="287" t="s">
        <v>665</v>
      </c>
      <c r="H375" s="288">
        <v>2</v>
      </c>
      <c r="I375" s="289"/>
      <c r="J375" s="290">
        <f>ROUND(I375*H375,2)</f>
        <v>0</v>
      </c>
      <c r="K375" s="286" t="s">
        <v>229</v>
      </c>
      <c r="L375" s="291"/>
      <c r="M375" s="292" t="s">
        <v>1</v>
      </c>
      <c r="N375" s="293" t="s">
        <v>45</v>
      </c>
      <c r="O375" s="93"/>
      <c r="P375" s="238">
        <f>O375*H375</f>
        <v>0</v>
      </c>
      <c r="Q375" s="238">
        <v>0.0061000000000000004</v>
      </c>
      <c r="R375" s="238">
        <f>Q375*H375</f>
        <v>0.012200000000000001</v>
      </c>
      <c r="S375" s="238">
        <v>0</v>
      </c>
      <c r="T375" s="239">
        <f>S375*H375</f>
        <v>0</v>
      </c>
      <c r="U375" s="40"/>
      <c r="V375" s="40"/>
      <c r="W375" s="40"/>
      <c r="X375" s="40"/>
      <c r="Y375" s="40"/>
      <c r="Z375" s="40"/>
      <c r="AA375" s="40"/>
      <c r="AB375" s="40"/>
      <c r="AC375" s="40"/>
      <c r="AD375" s="40"/>
      <c r="AE375" s="40"/>
      <c r="AR375" s="240" t="s">
        <v>267</v>
      </c>
      <c r="AT375" s="240" t="s">
        <v>330</v>
      </c>
      <c r="AU375" s="240" t="s">
        <v>19</v>
      </c>
      <c r="AY375" s="18" t="s">
        <v>221</v>
      </c>
      <c r="BE375" s="241">
        <f>IF(N375="základní",J375,0)</f>
        <v>0</v>
      </c>
      <c r="BF375" s="241">
        <f>IF(N375="snížená",J375,0)</f>
        <v>0</v>
      </c>
      <c r="BG375" s="241">
        <f>IF(N375="zákl. přenesená",J375,0)</f>
        <v>0</v>
      </c>
      <c r="BH375" s="241">
        <f>IF(N375="sníž. přenesená",J375,0)</f>
        <v>0</v>
      </c>
      <c r="BI375" s="241">
        <f>IF(N375="nulová",J375,0)</f>
        <v>0</v>
      </c>
      <c r="BJ375" s="18" t="s">
        <v>88</v>
      </c>
      <c r="BK375" s="241">
        <f>ROUND(I375*H375,2)</f>
        <v>0</v>
      </c>
      <c r="BL375" s="18" t="s">
        <v>224</v>
      </c>
      <c r="BM375" s="240" t="s">
        <v>1705</v>
      </c>
    </row>
    <row r="376" s="2" customFormat="1" ht="24.15" customHeight="1">
      <c r="A376" s="40"/>
      <c r="B376" s="41"/>
      <c r="C376" s="229" t="s">
        <v>1706</v>
      </c>
      <c r="D376" s="229" t="s">
        <v>225</v>
      </c>
      <c r="E376" s="230" t="s">
        <v>1707</v>
      </c>
      <c r="F376" s="231" t="s">
        <v>1708</v>
      </c>
      <c r="G376" s="232" t="s">
        <v>665</v>
      </c>
      <c r="H376" s="233">
        <v>2</v>
      </c>
      <c r="I376" s="234"/>
      <c r="J376" s="235">
        <f>ROUND(I376*H376,2)</f>
        <v>0</v>
      </c>
      <c r="K376" s="231" t="s">
        <v>229</v>
      </c>
      <c r="L376" s="46"/>
      <c r="M376" s="236" t="s">
        <v>1</v>
      </c>
      <c r="N376" s="237" t="s">
        <v>45</v>
      </c>
      <c r="O376" s="93"/>
      <c r="P376" s="238">
        <f>O376*H376</f>
        <v>0</v>
      </c>
      <c r="Q376" s="238">
        <v>0.00069999999999999999</v>
      </c>
      <c r="R376" s="238">
        <f>Q376*H376</f>
        <v>0.0014</v>
      </c>
      <c r="S376" s="238">
        <v>0</v>
      </c>
      <c r="T376" s="239">
        <f>S376*H376</f>
        <v>0</v>
      </c>
      <c r="U376" s="40"/>
      <c r="V376" s="40"/>
      <c r="W376" s="40"/>
      <c r="X376" s="40"/>
      <c r="Y376" s="40"/>
      <c r="Z376" s="40"/>
      <c r="AA376" s="40"/>
      <c r="AB376" s="40"/>
      <c r="AC376" s="40"/>
      <c r="AD376" s="40"/>
      <c r="AE376" s="40"/>
      <c r="AR376" s="240" t="s">
        <v>224</v>
      </c>
      <c r="AT376" s="240" t="s">
        <v>225</v>
      </c>
      <c r="AU376" s="240" t="s">
        <v>19</v>
      </c>
      <c r="AY376" s="18" t="s">
        <v>221</v>
      </c>
      <c r="BE376" s="241">
        <f>IF(N376="základní",J376,0)</f>
        <v>0</v>
      </c>
      <c r="BF376" s="241">
        <f>IF(N376="snížená",J376,0)</f>
        <v>0</v>
      </c>
      <c r="BG376" s="241">
        <f>IF(N376="zákl. přenesená",J376,0)</f>
        <v>0</v>
      </c>
      <c r="BH376" s="241">
        <f>IF(N376="sníž. přenesená",J376,0)</f>
        <v>0</v>
      </c>
      <c r="BI376" s="241">
        <f>IF(N376="nulová",J376,0)</f>
        <v>0</v>
      </c>
      <c r="BJ376" s="18" t="s">
        <v>88</v>
      </c>
      <c r="BK376" s="241">
        <f>ROUND(I376*H376,2)</f>
        <v>0</v>
      </c>
      <c r="BL376" s="18" t="s">
        <v>224</v>
      </c>
      <c r="BM376" s="240" t="s">
        <v>1709</v>
      </c>
    </row>
    <row r="377" s="2" customFormat="1">
      <c r="A377" s="40"/>
      <c r="B377" s="41"/>
      <c r="C377" s="42"/>
      <c r="D377" s="242" t="s">
        <v>232</v>
      </c>
      <c r="E377" s="42"/>
      <c r="F377" s="243" t="s">
        <v>1710</v>
      </c>
      <c r="G377" s="42"/>
      <c r="H377" s="42"/>
      <c r="I377" s="244"/>
      <c r="J377" s="42"/>
      <c r="K377" s="42"/>
      <c r="L377" s="46"/>
      <c r="M377" s="245"/>
      <c r="N377" s="246"/>
      <c r="O377" s="93"/>
      <c r="P377" s="93"/>
      <c r="Q377" s="93"/>
      <c r="R377" s="93"/>
      <c r="S377" s="93"/>
      <c r="T377" s="94"/>
      <c r="U377" s="40"/>
      <c r="V377" s="40"/>
      <c r="W377" s="40"/>
      <c r="X377" s="40"/>
      <c r="Y377" s="40"/>
      <c r="Z377" s="40"/>
      <c r="AA377" s="40"/>
      <c r="AB377" s="40"/>
      <c r="AC377" s="40"/>
      <c r="AD377" s="40"/>
      <c r="AE377" s="40"/>
      <c r="AT377" s="18" t="s">
        <v>232</v>
      </c>
      <c r="AU377" s="18" t="s">
        <v>19</v>
      </c>
    </row>
    <row r="378" s="2" customFormat="1">
      <c r="A378" s="40"/>
      <c r="B378" s="41"/>
      <c r="C378" s="42"/>
      <c r="D378" s="247" t="s">
        <v>312</v>
      </c>
      <c r="E378" s="42"/>
      <c r="F378" s="248" t="s">
        <v>1711</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312</v>
      </c>
      <c r="AU378" s="18" t="s">
        <v>19</v>
      </c>
    </row>
    <row r="379" s="2" customFormat="1" ht="16.5" customHeight="1">
      <c r="A379" s="40"/>
      <c r="B379" s="41"/>
      <c r="C379" s="284" t="s">
        <v>1712</v>
      </c>
      <c r="D379" s="284" t="s">
        <v>330</v>
      </c>
      <c r="E379" s="285" t="s">
        <v>1713</v>
      </c>
      <c r="F379" s="286" t="s">
        <v>1714</v>
      </c>
      <c r="G379" s="287" t="s">
        <v>665</v>
      </c>
      <c r="H379" s="288">
        <v>1</v>
      </c>
      <c r="I379" s="289"/>
      <c r="J379" s="290">
        <f>ROUND(I379*H379,2)</f>
        <v>0</v>
      </c>
      <c r="K379" s="286" t="s">
        <v>229</v>
      </c>
      <c r="L379" s="291"/>
      <c r="M379" s="292" t="s">
        <v>1</v>
      </c>
      <c r="N379" s="293" t="s">
        <v>45</v>
      </c>
      <c r="O379" s="93"/>
      <c r="P379" s="238">
        <f>O379*H379</f>
        <v>0</v>
      </c>
      <c r="Q379" s="238">
        <v>0.0050000000000000001</v>
      </c>
      <c r="R379" s="238">
        <f>Q379*H379</f>
        <v>0.0050000000000000001</v>
      </c>
      <c r="S379" s="238">
        <v>0</v>
      </c>
      <c r="T379" s="239">
        <f>S379*H379</f>
        <v>0</v>
      </c>
      <c r="U379" s="40"/>
      <c r="V379" s="40"/>
      <c r="W379" s="40"/>
      <c r="X379" s="40"/>
      <c r="Y379" s="40"/>
      <c r="Z379" s="40"/>
      <c r="AA379" s="40"/>
      <c r="AB379" s="40"/>
      <c r="AC379" s="40"/>
      <c r="AD379" s="40"/>
      <c r="AE379" s="40"/>
      <c r="AR379" s="240" t="s">
        <v>267</v>
      </c>
      <c r="AT379" s="240" t="s">
        <v>330</v>
      </c>
      <c r="AU379" s="240" t="s">
        <v>19</v>
      </c>
      <c r="AY379" s="18" t="s">
        <v>221</v>
      </c>
      <c r="BE379" s="241">
        <f>IF(N379="základní",J379,0)</f>
        <v>0</v>
      </c>
      <c r="BF379" s="241">
        <f>IF(N379="snížená",J379,0)</f>
        <v>0</v>
      </c>
      <c r="BG379" s="241">
        <f>IF(N379="zákl. přenesená",J379,0)</f>
        <v>0</v>
      </c>
      <c r="BH379" s="241">
        <f>IF(N379="sníž. přenesená",J379,0)</f>
        <v>0</v>
      </c>
      <c r="BI379" s="241">
        <f>IF(N379="nulová",J379,0)</f>
        <v>0</v>
      </c>
      <c r="BJ379" s="18" t="s">
        <v>88</v>
      </c>
      <c r="BK379" s="241">
        <f>ROUND(I379*H379,2)</f>
        <v>0</v>
      </c>
      <c r="BL379" s="18" t="s">
        <v>224</v>
      </c>
      <c r="BM379" s="240" t="s">
        <v>1715</v>
      </c>
    </row>
    <row r="380" s="2" customFormat="1" ht="24.15" customHeight="1">
      <c r="A380" s="40"/>
      <c r="B380" s="41"/>
      <c r="C380" s="284" t="s">
        <v>1716</v>
      </c>
      <c r="D380" s="284" t="s">
        <v>330</v>
      </c>
      <c r="E380" s="285" t="s">
        <v>1717</v>
      </c>
      <c r="F380" s="286" t="s">
        <v>1718</v>
      </c>
      <c r="G380" s="287" t="s">
        <v>665</v>
      </c>
      <c r="H380" s="288">
        <v>1</v>
      </c>
      <c r="I380" s="289"/>
      <c r="J380" s="290">
        <f>ROUND(I380*H380,2)</f>
        <v>0</v>
      </c>
      <c r="K380" s="286" t="s">
        <v>229</v>
      </c>
      <c r="L380" s="291"/>
      <c r="M380" s="292" t="s">
        <v>1</v>
      </c>
      <c r="N380" s="293" t="s">
        <v>45</v>
      </c>
      <c r="O380" s="93"/>
      <c r="P380" s="238">
        <f>O380*H380</f>
        <v>0</v>
      </c>
      <c r="Q380" s="238">
        <v>0.0025000000000000001</v>
      </c>
      <c r="R380" s="238">
        <f>Q380*H380</f>
        <v>0.0025000000000000001</v>
      </c>
      <c r="S380" s="238">
        <v>0</v>
      </c>
      <c r="T380" s="239">
        <f>S380*H380</f>
        <v>0</v>
      </c>
      <c r="U380" s="40"/>
      <c r="V380" s="40"/>
      <c r="W380" s="40"/>
      <c r="X380" s="40"/>
      <c r="Y380" s="40"/>
      <c r="Z380" s="40"/>
      <c r="AA380" s="40"/>
      <c r="AB380" s="40"/>
      <c r="AC380" s="40"/>
      <c r="AD380" s="40"/>
      <c r="AE380" s="40"/>
      <c r="AR380" s="240" t="s">
        <v>267</v>
      </c>
      <c r="AT380" s="240" t="s">
        <v>330</v>
      </c>
      <c r="AU380" s="240" t="s">
        <v>19</v>
      </c>
      <c r="AY380" s="18" t="s">
        <v>221</v>
      </c>
      <c r="BE380" s="241">
        <f>IF(N380="základní",J380,0)</f>
        <v>0</v>
      </c>
      <c r="BF380" s="241">
        <f>IF(N380="snížená",J380,0)</f>
        <v>0</v>
      </c>
      <c r="BG380" s="241">
        <f>IF(N380="zákl. přenesená",J380,0)</f>
        <v>0</v>
      </c>
      <c r="BH380" s="241">
        <f>IF(N380="sníž. přenesená",J380,0)</f>
        <v>0</v>
      </c>
      <c r="BI380" s="241">
        <f>IF(N380="nulová",J380,0)</f>
        <v>0</v>
      </c>
      <c r="BJ380" s="18" t="s">
        <v>88</v>
      </c>
      <c r="BK380" s="241">
        <f>ROUND(I380*H380,2)</f>
        <v>0</v>
      </c>
      <c r="BL380" s="18" t="s">
        <v>224</v>
      </c>
      <c r="BM380" s="240" t="s">
        <v>1719</v>
      </c>
    </row>
    <row r="381" s="2" customFormat="1" ht="33" customHeight="1">
      <c r="A381" s="40"/>
      <c r="B381" s="41"/>
      <c r="C381" s="229" t="s">
        <v>1720</v>
      </c>
      <c r="D381" s="229" t="s">
        <v>225</v>
      </c>
      <c r="E381" s="230" t="s">
        <v>908</v>
      </c>
      <c r="F381" s="231" t="s">
        <v>909</v>
      </c>
      <c r="G381" s="232" t="s">
        <v>665</v>
      </c>
      <c r="H381" s="233">
        <v>2</v>
      </c>
      <c r="I381" s="234"/>
      <c r="J381" s="235">
        <f>ROUND(I381*H381,2)</f>
        <v>0</v>
      </c>
      <c r="K381" s="231" t="s">
        <v>229</v>
      </c>
      <c r="L381" s="46"/>
      <c r="M381" s="236" t="s">
        <v>1</v>
      </c>
      <c r="N381" s="237" t="s">
        <v>45</v>
      </c>
      <c r="O381" s="93"/>
      <c r="P381" s="238">
        <f>O381*H381</f>
        <v>0</v>
      </c>
      <c r="Q381" s="238">
        <v>0</v>
      </c>
      <c r="R381" s="238">
        <f>Q381*H381</f>
        <v>0</v>
      </c>
      <c r="S381" s="238">
        <v>0</v>
      </c>
      <c r="T381" s="239">
        <f>S381*H381</f>
        <v>0</v>
      </c>
      <c r="U381" s="40"/>
      <c r="V381" s="40"/>
      <c r="W381" s="40"/>
      <c r="X381" s="40"/>
      <c r="Y381" s="40"/>
      <c r="Z381" s="40"/>
      <c r="AA381" s="40"/>
      <c r="AB381" s="40"/>
      <c r="AC381" s="40"/>
      <c r="AD381" s="40"/>
      <c r="AE381" s="40"/>
      <c r="AR381" s="240" t="s">
        <v>224</v>
      </c>
      <c r="AT381" s="240" t="s">
        <v>225</v>
      </c>
      <c r="AU381" s="240" t="s">
        <v>19</v>
      </c>
      <c r="AY381" s="18" t="s">
        <v>221</v>
      </c>
      <c r="BE381" s="241">
        <f>IF(N381="základní",J381,0)</f>
        <v>0</v>
      </c>
      <c r="BF381" s="241">
        <f>IF(N381="snížená",J381,0)</f>
        <v>0</v>
      </c>
      <c r="BG381" s="241">
        <f>IF(N381="zákl. přenesená",J381,0)</f>
        <v>0</v>
      </c>
      <c r="BH381" s="241">
        <f>IF(N381="sníž. přenesená",J381,0)</f>
        <v>0</v>
      </c>
      <c r="BI381" s="241">
        <f>IF(N381="nulová",J381,0)</f>
        <v>0</v>
      </c>
      <c r="BJ381" s="18" t="s">
        <v>88</v>
      </c>
      <c r="BK381" s="241">
        <f>ROUND(I381*H381,2)</f>
        <v>0</v>
      </c>
      <c r="BL381" s="18" t="s">
        <v>224</v>
      </c>
      <c r="BM381" s="240" t="s">
        <v>1721</v>
      </c>
    </row>
    <row r="382" s="2" customFormat="1">
      <c r="A382" s="40"/>
      <c r="B382" s="41"/>
      <c r="C382" s="42"/>
      <c r="D382" s="242" t="s">
        <v>232</v>
      </c>
      <c r="E382" s="42"/>
      <c r="F382" s="243" t="s">
        <v>911</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232</v>
      </c>
      <c r="AU382" s="18" t="s">
        <v>19</v>
      </c>
    </row>
    <row r="383" s="2" customFormat="1">
      <c r="A383" s="40"/>
      <c r="B383" s="41"/>
      <c r="C383" s="42"/>
      <c r="D383" s="247" t="s">
        <v>312</v>
      </c>
      <c r="E383" s="42"/>
      <c r="F383" s="248" t="s">
        <v>912</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312</v>
      </c>
      <c r="AU383" s="18" t="s">
        <v>19</v>
      </c>
    </row>
    <row r="384" s="2" customFormat="1">
      <c r="A384" s="40"/>
      <c r="B384" s="41"/>
      <c r="C384" s="42"/>
      <c r="D384" s="247" t="s">
        <v>234</v>
      </c>
      <c r="E384" s="42"/>
      <c r="F384" s="248" t="s">
        <v>1722</v>
      </c>
      <c r="G384" s="42"/>
      <c r="H384" s="42"/>
      <c r="I384" s="244"/>
      <c r="J384" s="42"/>
      <c r="K384" s="42"/>
      <c r="L384" s="46"/>
      <c r="M384" s="245"/>
      <c r="N384" s="246"/>
      <c r="O384" s="93"/>
      <c r="P384" s="93"/>
      <c r="Q384" s="93"/>
      <c r="R384" s="93"/>
      <c r="S384" s="93"/>
      <c r="T384" s="94"/>
      <c r="U384" s="40"/>
      <c r="V384" s="40"/>
      <c r="W384" s="40"/>
      <c r="X384" s="40"/>
      <c r="Y384" s="40"/>
      <c r="Z384" s="40"/>
      <c r="AA384" s="40"/>
      <c r="AB384" s="40"/>
      <c r="AC384" s="40"/>
      <c r="AD384" s="40"/>
      <c r="AE384" s="40"/>
      <c r="AT384" s="18" t="s">
        <v>234</v>
      </c>
      <c r="AU384" s="18" t="s">
        <v>19</v>
      </c>
    </row>
    <row r="385" s="2" customFormat="1" ht="16.5" customHeight="1">
      <c r="A385" s="40"/>
      <c r="B385" s="41"/>
      <c r="C385" s="284" t="s">
        <v>1723</v>
      </c>
      <c r="D385" s="284" t="s">
        <v>330</v>
      </c>
      <c r="E385" s="285" t="s">
        <v>918</v>
      </c>
      <c r="F385" s="286" t="s">
        <v>1724</v>
      </c>
      <c r="G385" s="287" t="s">
        <v>665</v>
      </c>
      <c r="H385" s="288">
        <v>2</v>
      </c>
      <c r="I385" s="289"/>
      <c r="J385" s="290">
        <f>ROUND(I385*H385,2)</f>
        <v>0</v>
      </c>
      <c r="K385" s="286" t="s">
        <v>229</v>
      </c>
      <c r="L385" s="291"/>
      <c r="M385" s="292" t="s">
        <v>1</v>
      </c>
      <c r="N385" s="293" t="s">
        <v>45</v>
      </c>
      <c r="O385" s="93"/>
      <c r="P385" s="238">
        <f>O385*H385</f>
        <v>0</v>
      </c>
      <c r="Q385" s="238">
        <v>0.0020999999999999999</v>
      </c>
      <c r="R385" s="238">
        <f>Q385*H385</f>
        <v>0.0041999999999999997</v>
      </c>
      <c r="S385" s="238">
        <v>0</v>
      </c>
      <c r="T385" s="239">
        <f>S385*H385</f>
        <v>0</v>
      </c>
      <c r="U385" s="40"/>
      <c r="V385" s="40"/>
      <c r="W385" s="40"/>
      <c r="X385" s="40"/>
      <c r="Y385" s="40"/>
      <c r="Z385" s="40"/>
      <c r="AA385" s="40"/>
      <c r="AB385" s="40"/>
      <c r="AC385" s="40"/>
      <c r="AD385" s="40"/>
      <c r="AE385" s="40"/>
      <c r="AR385" s="240" t="s">
        <v>267</v>
      </c>
      <c r="AT385" s="240" t="s">
        <v>330</v>
      </c>
      <c r="AU385" s="240" t="s">
        <v>19</v>
      </c>
      <c r="AY385" s="18" t="s">
        <v>221</v>
      </c>
      <c r="BE385" s="241">
        <f>IF(N385="základní",J385,0)</f>
        <v>0</v>
      </c>
      <c r="BF385" s="241">
        <f>IF(N385="snížená",J385,0)</f>
        <v>0</v>
      </c>
      <c r="BG385" s="241">
        <f>IF(N385="zákl. přenesená",J385,0)</f>
        <v>0</v>
      </c>
      <c r="BH385" s="241">
        <f>IF(N385="sníž. přenesená",J385,0)</f>
        <v>0</v>
      </c>
      <c r="BI385" s="241">
        <f>IF(N385="nulová",J385,0)</f>
        <v>0</v>
      </c>
      <c r="BJ385" s="18" t="s">
        <v>88</v>
      </c>
      <c r="BK385" s="241">
        <f>ROUND(I385*H385,2)</f>
        <v>0</v>
      </c>
      <c r="BL385" s="18" t="s">
        <v>224</v>
      </c>
      <c r="BM385" s="240" t="s">
        <v>1725</v>
      </c>
    </row>
    <row r="386" s="2" customFormat="1" ht="55.5" customHeight="1">
      <c r="A386" s="40"/>
      <c r="B386" s="41"/>
      <c r="C386" s="229" t="s">
        <v>1726</v>
      </c>
      <c r="D386" s="229" t="s">
        <v>225</v>
      </c>
      <c r="E386" s="230" t="s">
        <v>921</v>
      </c>
      <c r="F386" s="231" t="s">
        <v>1727</v>
      </c>
      <c r="G386" s="232" t="s">
        <v>699</v>
      </c>
      <c r="H386" s="233">
        <v>30</v>
      </c>
      <c r="I386" s="234"/>
      <c r="J386" s="235">
        <f>ROUND(I386*H386,2)</f>
        <v>0</v>
      </c>
      <c r="K386" s="231" t="s">
        <v>229</v>
      </c>
      <c r="L386" s="46"/>
      <c r="M386" s="236" t="s">
        <v>1</v>
      </c>
      <c r="N386" s="237" t="s">
        <v>45</v>
      </c>
      <c r="O386" s="93"/>
      <c r="P386" s="238">
        <f>O386*H386</f>
        <v>0</v>
      </c>
      <c r="Q386" s="238">
        <v>0.15540000000000001</v>
      </c>
      <c r="R386" s="238">
        <f>Q386*H386</f>
        <v>4.6619999999999999</v>
      </c>
      <c r="S386" s="238">
        <v>0</v>
      </c>
      <c r="T386" s="239">
        <f>S386*H386</f>
        <v>0</v>
      </c>
      <c r="U386" s="40"/>
      <c r="V386" s="40"/>
      <c r="W386" s="40"/>
      <c r="X386" s="40"/>
      <c r="Y386" s="40"/>
      <c r="Z386" s="40"/>
      <c r="AA386" s="40"/>
      <c r="AB386" s="40"/>
      <c r="AC386" s="40"/>
      <c r="AD386" s="40"/>
      <c r="AE386" s="40"/>
      <c r="AR386" s="240" t="s">
        <v>224</v>
      </c>
      <c r="AT386" s="240" t="s">
        <v>225</v>
      </c>
      <c r="AU386" s="240" t="s">
        <v>19</v>
      </c>
      <c r="AY386" s="18" t="s">
        <v>221</v>
      </c>
      <c r="BE386" s="241">
        <f>IF(N386="základní",J386,0)</f>
        <v>0</v>
      </c>
      <c r="BF386" s="241">
        <f>IF(N386="snížená",J386,0)</f>
        <v>0</v>
      </c>
      <c r="BG386" s="241">
        <f>IF(N386="zákl. přenesená",J386,0)</f>
        <v>0</v>
      </c>
      <c r="BH386" s="241">
        <f>IF(N386="sníž. přenesená",J386,0)</f>
        <v>0</v>
      </c>
      <c r="BI386" s="241">
        <f>IF(N386="nulová",J386,0)</f>
        <v>0</v>
      </c>
      <c r="BJ386" s="18" t="s">
        <v>88</v>
      </c>
      <c r="BK386" s="241">
        <f>ROUND(I386*H386,2)</f>
        <v>0</v>
      </c>
      <c r="BL386" s="18" t="s">
        <v>224</v>
      </c>
      <c r="BM386" s="240" t="s">
        <v>1728</v>
      </c>
    </row>
    <row r="387" s="2" customFormat="1">
      <c r="A387" s="40"/>
      <c r="B387" s="41"/>
      <c r="C387" s="42"/>
      <c r="D387" s="242" t="s">
        <v>232</v>
      </c>
      <c r="E387" s="42"/>
      <c r="F387" s="243" t="s">
        <v>924</v>
      </c>
      <c r="G387" s="42"/>
      <c r="H387" s="42"/>
      <c r="I387" s="244"/>
      <c r="J387" s="42"/>
      <c r="K387" s="42"/>
      <c r="L387" s="46"/>
      <c r="M387" s="245"/>
      <c r="N387" s="246"/>
      <c r="O387" s="93"/>
      <c r="P387" s="93"/>
      <c r="Q387" s="93"/>
      <c r="R387" s="93"/>
      <c r="S387" s="93"/>
      <c r="T387" s="94"/>
      <c r="U387" s="40"/>
      <c r="V387" s="40"/>
      <c r="W387" s="40"/>
      <c r="X387" s="40"/>
      <c r="Y387" s="40"/>
      <c r="Z387" s="40"/>
      <c r="AA387" s="40"/>
      <c r="AB387" s="40"/>
      <c r="AC387" s="40"/>
      <c r="AD387" s="40"/>
      <c r="AE387" s="40"/>
      <c r="AT387" s="18" t="s">
        <v>232</v>
      </c>
      <c r="AU387" s="18" t="s">
        <v>19</v>
      </c>
    </row>
    <row r="388" s="2" customFormat="1">
      <c r="A388" s="40"/>
      <c r="B388" s="41"/>
      <c r="C388" s="42"/>
      <c r="D388" s="247" t="s">
        <v>312</v>
      </c>
      <c r="E388" s="42"/>
      <c r="F388" s="248" t="s">
        <v>925</v>
      </c>
      <c r="G388" s="42"/>
      <c r="H388" s="42"/>
      <c r="I388" s="244"/>
      <c r="J388" s="42"/>
      <c r="K388" s="42"/>
      <c r="L388" s="46"/>
      <c r="M388" s="245"/>
      <c r="N388" s="246"/>
      <c r="O388" s="93"/>
      <c r="P388" s="93"/>
      <c r="Q388" s="93"/>
      <c r="R388" s="93"/>
      <c r="S388" s="93"/>
      <c r="T388" s="94"/>
      <c r="U388" s="40"/>
      <c r="V388" s="40"/>
      <c r="W388" s="40"/>
      <c r="X388" s="40"/>
      <c r="Y388" s="40"/>
      <c r="Z388" s="40"/>
      <c r="AA388" s="40"/>
      <c r="AB388" s="40"/>
      <c r="AC388" s="40"/>
      <c r="AD388" s="40"/>
      <c r="AE388" s="40"/>
      <c r="AT388" s="18" t="s">
        <v>312</v>
      </c>
      <c r="AU388" s="18" t="s">
        <v>19</v>
      </c>
    </row>
    <row r="389" s="2" customFormat="1">
      <c r="A389" s="40"/>
      <c r="B389" s="41"/>
      <c r="C389" s="42"/>
      <c r="D389" s="247" t="s">
        <v>234</v>
      </c>
      <c r="E389" s="42"/>
      <c r="F389" s="248" t="s">
        <v>1729</v>
      </c>
      <c r="G389" s="42"/>
      <c r="H389" s="42"/>
      <c r="I389" s="244"/>
      <c r="J389" s="42"/>
      <c r="K389" s="42"/>
      <c r="L389" s="46"/>
      <c r="M389" s="245"/>
      <c r="N389" s="246"/>
      <c r="O389" s="93"/>
      <c r="P389" s="93"/>
      <c r="Q389" s="93"/>
      <c r="R389" s="93"/>
      <c r="S389" s="93"/>
      <c r="T389" s="94"/>
      <c r="U389" s="40"/>
      <c r="V389" s="40"/>
      <c r="W389" s="40"/>
      <c r="X389" s="40"/>
      <c r="Y389" s="40"/>
      <c r="Z389" s="40"/>
      <c r="AA389" s="40"/>
      <c r="AB389" s="40"/>
      <c r="AC389" s="40"/>
      <c r="AD389" s="40"/>
      <c r="AE389" s="40"/>
      <c r="AT389" s="18" t="s">
        <v>234</v>
      </c>
      <c r="AU389" s="18" t="s">
        <v>19</v>
      </c>
    </row>
    <row r="390" s="2" customFormat="1" ht="21.75" customHeight="1">
      <c r="A390" s="40"/>
      <c r="B390" s="41"/>
      <c r="C390" s="284" t="s">
        <v>1730</v>
      </c>
      <c r="D390" s="284" t="s">
        <v>330</v>
      </c>
      <c r="E390" s="285" t="s">
        <v>1731</v>
      </c>
      <c r="F390" s="286" t="s">
        <v>1732</v>
      </c>
      <c r="G390" s="287" t="s">
        <v>699</v>
      </c>
      <c r="H390" s="288">
        <v>30</v>
      </c>
      <c r="I390" s="289"/>
      <c r="J390" s="290">
        <f>ROUND(I390*H390,2)</f>
        <v>0</v>
      </c>
      <c r="K390" s="286" t="s">
        <v>229</v>
      </c>
      <c r="L390" s="291"/>
      <c r="M390" s="292" t="s">
        <v>1</v>
      </c>
      <c r="N390" s="293" t="s">
        <v>45</v>
      </c>
      <c r="O390" s="93"/>
      <c r="P390" s="238">
        <f>O390*H390</f>
        <v>0</v>
      </c>
      <c r="Q390" s="238">
        <v>0.055</v>
      </c>
      <c r="R390" s="238">
        <f>Q390*H390</f>
        <v>1.6499999999999999</v>
      </c>
      <c r="S390" s="238">
        <v>0</v>
      </c>
      <c r="T390" s="239">
        <f>S390*H390</f>
        <v>0</v>
      </c>
      <c r="U390" s="40"/>
      <c r="V390" s="40"/>
      <c r="W390" s="40"/>
      <c r="X390" s="40"/>
      <c r="Y390" s="40"/>
      <c r="Z390" s="40"/>
      <c r="AA390" s="40"/>
      <c r="AB390" s="40"/>
      <c r="AC390" s="40"/>
      <c r="AD390" s="40"/>
      <c r="AE390" s="40"/>
      <c r="AR390" s="240" t="s">
        <v>267</v>
      </c>
      <c r="AT390" s="240" t="s">
        <v>330</v>
      </c>
      <c r="AU390" s="240" t="s">
        <v>19</v>
      </c>
      <c r="AY390" s="18" t="s">
        <v>221</v>
      </c>
      <c r="BE390" s="241">
        <f>IF(N390="základní",J390,0)</f>
        <v>0</v>
      </c>
      <c r="BF390" s="241">
        <f>IF(N390="snížená",J390,0)</f>
        <v>0</v>
      </c>
      <c r="BG390" s="241">
        <f>IF(N390="zákl. přenesená",J390,0)</f>
        <v>0</v>
      </c>
      <c r="BH390" s="241">
        <f>IF(N390="sníž. přenesená",J390,0)</f>
        <v>0</v>
      </c>
      <c r="BI390" s="241">
        <f>IF(N390="nulová",J390,0)</f>
        <v>0</v>
      </c>
      <c r="BJ390" s="18" t="s">
        <v>88</v>
      </c>
      <c r="BK390" s="241">
        <f>ROUND(I390*H390,2)</f>
        <v>0</v>
      </c>
      <c r="BL390" s="18" t="s">
        <v>224</v>
      </c>
      <c r="BM390" s="240" t="s">
        <v>1733</v>
      </c>
    </row>
    <row r="391" s="2" customFormat="1" ht="55.5" customHeight="1">
      <c r="A391" s="40"/>
      <c r="B391" s="41"/>
      <c r="C391" s="229" t="s">
        <v>1734</v>
      </c>
      <c r="D391" s="229" t="s">
        <v>225</v>
      </c>
      <c r="E391" s="230" t="s">
        <v>728</v>
      </c>
      <c r="F391" s="231" t="s">
        <v>729</v>
      </c>
      <c r="G391" s="232" t="s">
        <v>699</v>
      </c>
      <c r="H391" s="233">
        <v>740</v>
      </c>
      <c r="I391" s="234"/>
      <c r="J391" s="235">
        <f>ROUND(I391*H391,2)</f>
        <v>0</v>
      </c>
      <c r="K391" s="231" t="s">
        <v>229</v>
      </c>
      <c r="L391" s="46"/>
      <c r="M391" s="236" t="s">
        <v>1</v>
      </c>
      <c r="N391" s="237" t="s">
        <v>45</v>
      </c>
      <c r="O391" s="93"/>
      <c r="P391" s="238">
        <f>O391*H391</f>
        <v>0</v>
      </c>
      <c r="Q391" s="238">
        <v>0.29032999999999998</v>
      </c>
      <c r="R391" s="238">
        <f>Q391*H391</f>
        <v>214.84419999999997</v>
      </c>
      <c r="S391" s="238">
        <v>0</v>
      </c>
      <c r="T391" s="239">
        <f>S391*H391</f>
        <v>0</v>
      </c>
      <c r="U391" s="40"/>
      <c r="V391" s="40"/>
      <c r="W391" s="40"/>
      <c r="X391" s="40"/>
      <c r="Y391" s="40"/>
      <c r="Z391" s="40"/>
      <c r="AA391" s="40"/>
      <c r="AB391" s="40"/>
      <c r="AC391" s="40"/>
      <c r="AD391" s="40"/>
      <c r="AE391" s="40"/>
      <c r="AR391" s="240" t="s">
        <v>224</v>
      </c>
      <c r="AT391" s="240" t="s">
        <v>225</v>
      </c>
      <c r="AU391" s="240" t="s">
        <v>19</v>
      </c>
      <c r="AY391" s="18" t="s">
        <v>221</v>
      </c>
      <c r="BE391" s="241">
        <f>IF(N391="základní",J391,0)</f>
        <v>0</v>
      </c>
      <c r="BF391" s="241">
        <f>IF(N391="snížená",J391,0)</f>
        <v>0</v>
      </c>
      <c r="BG391" s="241">
        <f>IF(N391="zákl. přenesená",J391,0)</f>
        <v>0</v>
      </c>
      <c r="BH391" s="241">
        <f>IF(N391="sníž. přenesená",J391,0)</f>
        <v>0</v>
      </c>
      <c r="BI391" s="241">
        <f>IF(N391="nulová",J391,0)</f>
        <v>0</v>
      </c>
      <c r="BJ391" s="18" t="s">
        <v>88</v>
      </c>
      <c r="BK391" s="241">
        <f>ROUND(I391*H391,2)</f>
        <v>0</v>
      </c>
      <c r="BL391" s="18" t="s">
        <v>224</v>
      </c>
      <c r="BM391" s="240" t="s">
        <v>1735</v>
      </c>
    </row>
    <row r="392" s="2" customFormat="1">
      <c r="A392" s="40"/>
      <c r="B392" s="41"/>
      <c r="C392" s="42"/>
      <c r="D392" s="242" t="s">
        <v>232</v>
      </c>
      <c r="E392" s="42"/>
      <c r="F392" s="243" t="s">
        <v>731</v>
      </c>
      <c r="G392" s="42"/>
      <c r="H392" s="42"/>
      <c r="I392" s="244"/>
      <c r="J392" s="42"/>
      <c r="K392" s="42"/>
      <c r="L392" s="46"/>
      <c r="M392" s="245"/>
      <c r="N392" s="246"/>
      <c r="O392" s="93"/>
      <c r="P392" s="93"/>
      <c r="Q392" s="93"/>
      <c r="R392" s="93"/>
      <c r="S392" s="93"/>
      <c r="T392" s="94"/>
      <c r="U392" s="40"/>
      <c r="V392" s="40"/>
      <c r="W392" s="40"/>
      <c r="X392" s="40"/>
      <c r="Y392" s="40"/>
      <c r="Z392" s="40"/>
      <c r="AA392" s="40"/>
      <c r="AB392" s="40"/>
      <c r="AC392" s="40"/>
      <c r="AD392" s="40"/>
      <c r="AE392" s="40"/>
      <c r="AT392" s="18" t="s">
        <v>232</v>
      </c>
      <c r="AU392" s="18" t="s">
        <v>19</v>
      </c>
    </row>
    <row r="393" s="2" customFormat="1">
      <c r="A393" s="40"/>
      <c r="B393" s="41"/>
      <c r="C393" s="42"/>
      <c r="D393" s="247" t="s">
        <v>234</v>
      </c>
      <c r="E393" s="42"/>
      <c r="F393" s="248" t="s">
        <v>1736</v>
      </c>
      <c r="G393" s="42"/>
      <c r="H393" s="42"/>
      <c r="I393" s="244"/>
      <c r="J393" s="42"/>
      <c r="K393" s="42"/>
      <c r="L393" s="46"/>
      <c r="M393" s="245"/>
      <c r="N393" s="246"/>
      <c r="O393" s="93"/>
      <c r="P393" s="93"/>
      <c r="Q393" s="93"/>
      <c r="R393" s="93"/>
      <c r="S393" s="93"/>
      <c r="T393" s="94"/>
      <c r="U393" s="40"/>
      <c r="V393" s="40"/>
      <c r="W393" s="40"/>
      <c r="X393" s="40"/>
      <c r="Y393" s="40"/>
      <c r="Z393" s="40"/>
      <c r="AA393" s="40"/>
      <c r="AB393" s="40"/>
      <c r="AC393" s="40"/>
      <c r="AD393" s="40"/>
      <c r="AE393" s="40"/>
      <c r="AT393" s="18" t="s">
        <v>234</v>
      </c>
      <c r="AU393" s="18" t="s">
        <v>19</v>
      </c>
    </row>
    <row r="394" s="13" customFormat="1">
      <c r="A394" s="13"/>
      <c r="B394" s="249"/>
      <c r="C394" s="250"/>
      <c r="D394" s="247" t="s">
        <v>236</v>
      </c>
      <c r="E394" s="251" t="s">
        <v>1</v>
      </c>
      <c r="F394" s="252" t="s">
        <v>1737</v>
      </c>
      <c r="G394" s="250"/>
      <c r="H394" s="253">
        <v>740</v>
      </c>
      <c r="I394" s="254"/>
      <c r="J394" s="250"/>
      <c r="K394" s="250"/>
      <c r="L394" s="255"/>
      <c r="M394" s="256"/>
      <c r="N394" s="257"/>
      <c r="O394" s="257"/>
      <c r="P394" s="257"/>
      <c r="Q394" s="257"/>
      <c r="R394" s="257"/>
      <c r="S394" s="257"/>
      <c r="T394" s="258"/>
      <c r="U394" s="13"/>
      <c r="V394" s="13"/>
      <c r="W394" s="13"/>
      <c r="X394" s="13"/>
      <c r="Y394" s="13"/>
      <c r="Z394" s="13"/>
      <c r="AA394" s="13"/>
      <c r="AB394" s="13"/>
      <c r="AC394" s="13"/>
      <c r="AD394" s="13"/>
      <c r="AE394" s="13"/>
      <c r="AT394" s="259" t="s">
        <v>236</v>
      </c>
      <c r="AU394" s="259" t="s">
        <v>19</v>
      </c>
      <c r="AV394" s="13" t="s">
        <v>19</v>
      </c>
      <c r="AW394" s="13" t="s">
        <v>36</v>
      </c>
      <c r="AX394" s="13" t="s">
        <v>88</v>
      </c>
      <c r="AY394" s="259" t="s">
        <v>221</v>
      </c>
    </row>
    <row r="395" s="2" customFormat="1" ht="16.5" customHeight="1">
      <c r="A395" s="40"/>
      <c r="B395" s="41"/>
      <c r="C395" s="284" t="s">
        <v>1738</v>
      </c>
      <c r="D395" s="284" t="s">
        <v>330</v>
      </c>
      <c r="E395" s="285" t="s">
        <v>734</v>
      </c>
      <c r="F395" s="286" t="s">
        <v>735</v>
      </c>
      <c r="G395" s="287" t="s">
        <v>699</v>
      </c>
      <c r="H395" s="288">
        <v>740</v>
      </c>
      <c r="I395" s="289"/>
      <c r="J395" s="290">
        <f>ROUND(I395*H395,2)</f>
        <v>0</v>
      </c>
      <c r="K395" s="286" t="s">
        <v>229</v>
      </c>
      <c r="L395" s="291"/>
      <c r="M395" s="292" t="s">
        <v>1</v>
      </c>
      <c r="N395" s="293" t="s">
        <v>45</v>
      </c>
      <c r="O395" s="93"/>
      <c r="P395" s="238">
        <f>O395*H395</f>
        <v>0</v>
      </c>
      <c r="Q395" s="238">
        <v>0.23999999999999999</v>
      </c>
      <c r="R395" s="238">
        <f>Q395*H395</f>
        <v>177.59999999999999</v>
      </c>
      <c r="S395" s="238">
        <v>0</v>
      </c>
      <c r="T395" s="239">
        <f>S395*H395</f>
        <v>0</v>
      </c>
      <c r="U395" s="40"/>
      <c r="V395" s="40"/>
      <c r="W395" s="40"/>
      <c r="X395" s="40"/>
      <c r="Y395" s="40"/>
      <c r="Z395" s="40"/>
      <c r="AA395" s="40"/>
      <c r="AB395" s="40"/>
      <c r="AC395" s="40"/>
      <c r="AD395" s="40"/>
      <c r="AE395" s="40"/>
      <c r="AR395" s="240" t="s">
        <v>267</v>
      </c>
      <c r="AT395" s="240" t="s">
        <v>330</v>
      </c>
      <c r="AU395" s="240" t="s">
        <v>19</v>
      </c>
      <c r="AY395" s="18" t="s">
        <v>221</v>
      </c>
      <c r="BE395" s="241">
        <f>IF(N395="základní",J395,0)</f>
        <v>0</v>
      </c>
      <c r="BF395" s="241">
        <f>IF(N395="snížená",J395,0)</f>
        <v>0</v>
      </c>
      <c r="BG395" s="241">
        <f>IF(N395="zákl. přenesená",J395,0)</f>
        <v>0</v>
      </c>
      <c r="BH395" s="241">
        <f>IF(N395="sníž. přenesená",J395,0)</f>
        <v>0</v>
      </c>
      <c r="BI395" s="241">
        <f>IF(N395="nulová",J395,0)</f>
        <v>0</v>
      </c>
      <c r="BJ395" s="18" t="s">
        <v>88</v>
      </c>
      <c r="BK395" s="241">
        <f>ROUND(I395*H395,2)</f>
        <v>0</v>
      </c>
      <c r="BL395" s="18" t="s">
        <v>224</v>
      </c>
      <c r="BM395" s="240" t="s">
        <v>1739</v>
      </c>
    </row>
    <row r="396" s="13" customFormat="1">
      <c r="A396" s="13"/>
      <c r="B396" s="249"/>
      <c r="C396" s="250"/>
      <c r="D396" s="247" t="s">
        <v>236</v>
      </c>
      <c r="E396" s="251" t="s">
        <v>1</v>
      </c>
      <c r="F396" s="252" t="s">
        <v>1737</v>
      </c>
      <c r="G396" s="250"/>
      <c r="H396" s="253">
        <v>740</v>
      </c>
      <c r="I396" s="254"/>
      <c r="J396" s="250"/>
      <c r="K396" s="250"/>
      <c r="L396" s="255"/>
      <c r="M396" s="256"/>
      <c r="N396" s="257"/>
      <c r="O396" s="257"/>
      <c r="P396" s="257"/>
      <c r="Q396" s="257"/>
      <c r="R396" s="257"/>
      <c r="S396" s="257"/>
      <c r="T396" s="258"/>
      <c r="U396" s="13"/>
      <c r="V396" s="13"/>
      <c r="W396" s="13"/>
      <c r="X396" s="13"/>
      <c r="Y396" s="13"/>
      <c r="Z396" s="13"/>
      <c r="AA396" s="13"/>
      <c r="AB396" s="13"/>
      <c r="AC396" s="13"/>
      <c r="AD396" s="13"/>
      <c r="AE396" s="13"/>
      <c r="AT396" s="259" t="s">
        <v>236</v>
      </c>
      <c r="AU396" s="259" t="s">
        <v>19</v>
      </c>
      <c r="AV396" s="13" t="s">
        <v>19</v>
      </c>
      <c r="AW396" s="13" t="s">
        <v>36</v>
      </c>
      <c r="AX396" s="13" t="s">
        <v>88</v>
      </c>
      <c r="AY396" s="259" t="s">
        <v>221</v>
      </c>
    </row>
    <row r="397" s="2" customFormat="1" ht="37.8" customHeight="1">
      <c r="A397" s="40"/>
      <c r="B397" s="41"/>
      <c r="C397" s="229" t="s">
        <v>1740</v>
      </c>
      <c r="D397" s="229" t="s">
        <v>225</v>
      </c>
      <c r="E397" s="230" t="s">
        <v>737</v>
      </c>
      <c r="F397" s="231" t="s">
        <v>738</v>
      </c>
      <c r="G397" s="232" t="s">
        <v>665</v>
      </c>
      <c r="H397" s="233">
        <v>5</v>
      </c>
      <c r="I397" s="234"/>
      <c r="J397" s="235">
        <f>ROUND(I397*H397,2)</f>
        <v>0</v>
      </c>
      <c r="K397" s="231" t="s">
        <v>229</v>
      </c>
      <c r="L397" s="46"/>
      <c r="M397" s="236" t="s">
        <v>1</v>
      </c>
      <c r="N397" s="237" t="s">
        <v>45</v>
      </c>
      <c r="O397" s="93"/>
      <c r="P397" s="238">
        <f>O397*H397</f>
        <v>0</v>
      </c>
      <c r="Q397" s="238">
        <v>8.0000000000000007E-05</v>
      </c>
      <c r="R397" s="238">
        <f>Q397*H397</f>
        <v>0.00040000000000000002</v>
      </c>
      <c r="S397" s="238">
        <v>0</v>
      </c>
      <c r="T397" s="239">
        <f>S397*H397</f>
        <v>0</v>
      </c>
      <c r="U397" s="40"/>
      <c r="V397" s="40"/>
      <c r="W397" s="40"/>
      <c r="X397" s="40"/>
      <c r="Y397" s="40"/>
      <c r="Z397" s="40"/>
      <c r="AA397" s="40"/>
      <c r="AB397" s="40"/>
      <c r="AC397" s="40"/>
      <c r="AD397" s="40"/>
      <c r="AE397" s="40"/>
      <c r="AR397" s="240" t="s">
        <v>224</v>
      </c>
      <c r="AT397" s="240" t="s">
        <v>225</v>
      </c>
      <c r="AU397" s="240" t="s">
        <v>19</v>
      </c>
      <c r="AY397" s="18" t="s">
        <v>221</v>
      </c>
      <c r="BE397" s="241">
        <f>IF(N397="základní",J397,0)</f>
        <v>0</v>
      </c>
      <c r="BF397" s="241">
        <f>IF(N397="snížená",J397,0)</f>
        <v>0</v>
      </c>
      <c r="BG397" s="241">
        <f>IF(N397="zákl. přenesená",J397,0)</f>
        <v>0</v>
      </c>
      <c r="BH397" s="241">
        <f>IF(N397="sníž. přenesená",J397,0)</f>
        <v>0</v>
      </c>
      <c r="BI397" s="241">
        <f>IF(N397="nulová",J397,0)</f>
        <v>0</v>
      </c>
      <c r="BJ397" s="18" t="s">
        <v>88</v>
      </c>
      <c r="BK397" s="241">
        <f>ROUND(I397*H397,2)</f>
        <v>0</v>
      </c>
      <c r="BL397" s="18" t="s">
        <v>224</v>
      </c>
      <c r="BM397" s="240" t="s">
        <v>1741</v>
      </c>
    </row>
    <row r="398" s="2" customFormat="1">
      <c r="A398" s="40"/>
      <c r="B398" s="41"/>
      <c r="C398" s="42"/>
      <c r="D398" s="242" t="s">
        <v>232</v>
      </c>
      <c r="E398" s="42"/>
      <c r="F398" s="243" t="s">
        <v>740</v>
      </c>
      <c r="G398" s="42"/>
      <c r="H398" s="42"/>
      <c r="I398" s="244"/>
      <c r="J398" s="42"/>
      <c r="K398" s="42"/>
      <c r="L398" s="46"/>
      <c r="M398" s="245"/>
      <c r="N398" s="246"/>
      <c r="O398" s="93"/>
      <c r="P398" s="93"/>
      <c r="Q398" s="93"/>
      <c r="R398" s="93"/>
      <c r="S398" s="93"/>
      <c r="T398" s="94"/>
      <c r="U398" s="40"/>
      <c r="V398" s="40"/>
      <c r="W398" s="40"/>
      <c r="X398" s="40"/>
      <c r="Y398" s="40"/>
      <c r="Z398" s="40"/>
      <c r="AA398" s="40"/>
      <c r="AB398" s="40"/>
      <c r="AC398" s="40"/>
      <c r="AD398" s="40"/>
      <c r="AE398" s="40"/>
      <c r="AT398" s="18" t="s">
        <v>232</v>
      </c>
      <c r="AU398" s="18" t="s">
        <v>19</v>
      </c>
    </row>
    <row r="399" s="2" customFormat="1">
      <c r="A399" s="40"/>
      <c r="B399" s="41"/>
      <c r="C399" s="42"/>
      <c r="D399" s="247" t="s">
        <v>312</v>
      </c>
      <c r="E399" s="42"/>
      <c r="F399" s="248" t="s">
        <v>741</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312</v>
      </c>
      <c r="AU399" s="18" t="s">
        <v>19</v>
      </c>
    </row>
    <row r="400" s="2" customFormat="1">
      <c r="A400" s="40"/>
      <c r="B400" s="41"/>
      <c r="C400" s="42"/>
      <c r="D400" s="247" t="s">
        <v>234</v>
      </c>
      <c r="E400" s="42"/>
      <c r="F400" s="248" t="s">
        <v>1686</v>
      </c>
      <c r="G400" s="42"/>
      <c r="H400" s="42"/>
      <c r="I400" s="244"/>
      <c r="J400" s="42"/>
      <c r="K400" s="42"/>
      <c r="L400" s="46"/>
      <c r="M400" s="245"/>
      <c r="N400" s="246"/>
      <c r="O400" s="93"/>
      <c r="P400" s="93"/>
      <c r="Q400" s="93"/>
      <c r="R400" s="93"/>
      <c r="S400" s="93"/>
      <c r="T400" s="94"/>
      <c r="U400" s="40"/>
      <c r="V400" s="40"/>
      <c r="W400" s="40"/>
      <c r="X400" s="40"/>
      <c r="Y400" s="40"/>
      <c r="Z400" s="40"/>
      <c r="AA400" s="40"/>
      <c r="AB400" s="40"/>
      <c r="AC400" s="40"/>
      <c r="AD400" s="40"/>
      <c r="AE400" s="40"/>
      <c r="AT400" s="18" t="s">
        <v>234</v>
      </c>
      <c r="AU400" s="18" t="s">
        <v>19</v>
      </c>
    </row>
    <row r="401" s="2" customFormat="1" ht="37.8" customHeight="1">
      <c r="A401" s="40"/>
      <c r="B401" s="41"/>
      <c r="C401" s="229" t="s">
        <v>1742</v>
      </c>
      <c r="D401" s="229" t="s">
        <v>225</v>
      </c>
      <c r="E401" s="230" t="s">
        <v>1448</v>
      </c>
      <c r="F401" s="231" t="s">
        <v>1743</v>
      </c>
      <c r="G401" s="232" t="s">
        <v>699</v>
      </c>
      <c r="H401" s="233">
        <v>610</v>
      </c>
      <c r="I401" s="234"/>
      <c r="J401" s="235">
        <f>ROUND(I401*H401,2)</f>
        <v>0</v>
      </c>
      <c r="K401" s="231" t="s">
        <v>1</v>
      </c>
      <c r="L401" s="46"/>
      <c r="M401" s="236" t="s">
        <v>1</v>
      </c>
      <c r="N401" s="237" t="s">
        <v>45</v>
      </c>
      <c r="O401" s="93"/>
      <c r="P401" s="238">
        <f>O401*H401</f>
        <v>0</v>
      </c>
      <c r="Q401" s="238">
        <v>0</v>
      </c>
      <c r="R401" s="238">
        <f>Q401*H401</f>
        <v>0</v>
      </c>
      <c r="S401" s="238">
        <v>0.01</v>
      </c>
      <c r="T401" s="239">
        <f>S401*H401</f>
        <v>6.1000000000000005</v>
      </c>
      <c r="U401" s="40"/>
      <c r="V401" s="40"/>
      <c r="W401" s="40"/>
      <c r="X401" s="40"/>
      <c r="Y401" s="40"/>
      <c r="Z401" s="40"/>
      <c r="AA401" s="40"/>
      <c r="AB401" s="40"/>
      <c r="AC401" s="40"/>
      <c r="AD401" s="40"/>
      <c r="AE401" s="40"/>
      <c r="AR401" s="240" t="s">
        <v>224</v>
      </c>
      <c r="AT401" s="240" t="s">
        <v>225</v>
      </c>
      <c r="AU401" s="240" t="s">
        <v>19</v>
      </c>
      <c r="AY401" s="18" t="s">
        <v>221</v>
      </c>
      <c r="BE401" s="241">
        <f>IF(N401="základní",J401,0)</f>
        <v>0</v>
      </c>
      <c r="BF401" s="241">
        <f>IF(N401="snížená",J401,0)</f>
        <v>0</v>
      </c>
      <c r="BG401" s="241">
        <f>IF(N401="zákl. přenesená",J401,0)</f>
        <v>0</v>
      </c>
      <c r="BH401" s="241">
        <f>IF(N401="sníž. přenesená",J401,0)</f>
        <v>0</v>
      </c>
      <c r="BI401" s="241">
        <f>IF(N401="nulová",J401,0)</f>
        <v>0</v>
      </c>
      <c r="BJ401" s="18" t="s">
        <v>88</v>
      </c>
      <c r="BK401" s="241">
        <f>ROUND(I401*H401,2)</f>
        <v>0</v>
      </c>
      <c r="BL401" s="18" t="s">
        <v>224</v>
      </c>
      <c r="BM401" s="240" t="s">
        <v>1744</v>
      </c>
    </row>
    <row r="402" s="2" customFormat="1">
      <c r="A402" s="40"/>
      <c r="B402" s="41"/>
      <c r="C402" s="42"/>
      <c r="D402" s="247" t="s">
        <v>234</v>
      </c>
      <c r="E402" s="42"/>
      <c r="F402" s="248" t="s">
        <v>1745</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234</v>
      </c>
      <c r="AU402" s="18" t="s">
        <v>19</v>
      </c>
    </row>
    <row r="403" s="12" customFormat="1" ht="22.8" customHeight="1">
      <c r="A403" s="12"/>
      <c r="B403" s="213"/>
      <c r="C403" s="214"/>
      <c r="D403" s="215" t="s">
        <v>79</v>
      </c>
      <c r="E403" s="227" t="s">
        <v>742</v>
      </c>
      <c r="F403" s="227" t="s">
        <v>743</v>
      </c>
      <c r="G403" s="214"/>
      <c r="H403" s="214"/>
      <c r="I403" s="217"/>
      <c r="J403" s="228">
        <f>BK403</f>
        <v>0</v>
      </c>
      <c r="K403" s="214"/>
      <c r="L403" s="219"/>
      <c r="M403" s="220"/>
      <c r="N403" s="221"/>
      <c r="O403" s="221"/>
      <c r="P403" s="222">
        <f>SUM(P404:P408)</f>
        <v>0</v>
      </c>
      <c r="Q403" s="221"/>
      <c r="R403" s="222">
        <f>SUM(R404:R408)</f>
        <v>0</v>
      </c>
      <c r="S403" s="221"/>
      <c r="T403" s="223">
        <f>SUM(T404:T408)</f>
        <v>0</v>
      </c>
      <c r="U403" s="12"/>
      <c r="V403" s="12"/>
      <c r="W403" s="12"/>
      <c r="X403" s="12"/>
      <c r="Y403" s="12"/>
      <c r="Z403" s="12"/>
      <c r="AA403" s="12"/>
      <c r="AB403" s="12"/>
      <c r="AC403" s="12"/>
      <c r="AD403" s="12"/>
      <c r="AE403" s="12"/>
      <c r="AR403" s="224" t="s">
        <v>88</v>
      </c>
      <c r="AT403" s="225" t="s">
        <v>79</v>
      </c>
      <c r="AU403" s="225" t="s">
        <v>88</v>
      </c>
      <c r="AY403" s="224" t="s">
        <v>221</v>
      </c>
      <c r="BK403" s="226">
        <f>SUM(BK404:BK408)</f>
        <v>0</v>
      </c>
    </row>
    <row r="404" s="2" customFormat="1" ht="33" customHeight="1">
      <c r="A404" s="40"/>
      <c r="B404" s="41"/>
      <c r="C404" s="229" t="s">
        <v>1746</v>
      </c>
      <c r="D404" s="229" t="s">
        <v>225</v>
      </c>
      <c r="E404" s="230" t="s">
        <v>744</v>
      </c>
      <c r="F404" s="231" t="s">
        <v>745</v>
      </c>
      <c r="G404" s="232" t="s">
        <v>651</v>
      </c>
      <c r="H404" s="233">
        <v>13926.860000000001</v>
      </c>
      <c r="I404" s="234"/>
      <c r="J404" s="235">
        <f>ROUND(I404*H404,2)</f>
        <v>0</v>
      </c>
      <c r="K404" s="231" t="s">
        <v>229</v>
      </c>
      <c r="L404" s="46"/>
      <c r="M404" s="236" t="s">
        <v>1</v>
      </c>
      <c r="N404" s="237" t="s">
        <v>45</v>
      </c>
      <c r="O404" s="93"/>
      <c r="P404" s="238">
        <f>O404*H404</f>
        <v>0</v>
      </c>
      <c r="Q404" s="238">
        <v>0</v>
      </c>
      <c r="R404" s="238">
        <f>Q404*H404</f>
        <v>0</v>
      </c>
      <c r="S404" s="238">
        <v>0</v>
      </c>
      <c r="T404" s="239">
        <f>S404*H404</f>
        <v>0</v>
      </c>
      <c r="U404" s="40"/>
      <c r="V404" s="40"/>
      <c r="W404" s="40"/>
      <c r="X404" s="40"/>
      <c r="Y404" s="40"/>
      <c r="Z404" s="40"/>
      <c r="AA404" s="40"/>
      <c r="AB404" s="40"/>
      <c r="AC404" s="40"/>
      <c r="AD404" s="40"/>
      <c r="AE404" s="40"/>
      <c r="AR404" s="240" t="s">
        <v>224</v>
      </c>
      <c r="AT404" s="240" t="s">
        <v>225</v>
      </c>
      <c r="AU404" s="240" t="s">
        <v>19</v>
      </c>
      <c r="AY404" s="18" t="s">
        <v>221</v>
      </c>
      <c r="BE404" s="241">
        <f>IF(N404="základní",J404,0)</f>
        <v>0</v>
      </c>
      <c r="BF404" s="241">
        <f>IF(N404="snížená",J404,0)</f>
        <v>0</v>
      </c>
      <c r="BG404" s="241">
        <f>IF(N404="zákl. přenesená",J404,0)</f>
        <v>0</v>
      </c>
      <c r="BH404" s="241">
        <f>IF(N404="sníž. přenesená",J404,0)</f>
        <v>0</v>
      </c>
      <c r="BI404" s="241">
        <f>IF(N404="nulová",J404,0)</f>
        <v>0</v>
      </c>
      <c r="BJ404" s="18" t="s">
        <v>88</v>
      </c>
      <c r="BK404" s="241">
        <f>ROUND(I404*H404,2)</f>
        <v>0</v>
      </c>
      <c r="BL404" s="18" t="s">
        <v>224</v>
      </c>
      <c r="BM404" s="240" t="s">
        <v>1747</v>
      </c>
    </row>
    <row r="405" s="2" customFormat="1">
      <c r="A405" s="40"/>
      <c r="B405" s="41"/>
      <c r="C405" s="42"/>
      <c r="D405" s="242" t="s">
        <v>232</v>
      </c>
      <c r="E405" s="42"/>
      <c r="F405" s="243" t="s">
        <v>747</v>
      </c>
      <c r="G405" s="42"/>
      <c r="H405" s="42"/>
      <c r="I405" s="244"/>
      <c r="J405" s="42"/>
      <c r="K405" s="42"/>
      <c r="L405" s="46"/>
      <c r="M405" s="245"/>
      <c r="N405" s="246"/>
      <c r="O405" s="93"/>
      <c r="P405" s="93"/>
      <c r="Q405" s="93"/>
      <c r="R405" s="93"/>
      <c r="S405" s="93"/>
      <c r="T405" s="94"/>
      <c r="U405" s="40"/>
      <c r="V405" s="40"/>
      <c r="W405" s="40"/>
      <c r="X405" s="40"/>
      <c r="Y405" s="40"/>
      <c r="Z405" s="40"/>
      <c r="AA405" s="40"/>
      <c r="AB405" s="40"/>
      <c r="AC405" s="40"/>
      <c r="AD405" s="40"/>
      <c r="AE405" s="40"/>
      <c r="AT405" s="18" t="s">
        <v>232</v>
      </c>
      <c r="AU405" s="18" t="s">
        <v>19</v>
      </c>
    </row>
    <row r="406" s="2" customFormat="1">
      <c r="A406" s="40"/>
      <c r="B406" s="41"/>
      <c r="C406" s="42"/>
      <c r="D406" s="247" t="s">
        <v>312</v>
      </c>
      <c r="E406" s="42"/>
      <c r="F406" s="248" t="s">
        <v>748</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312</v>
      </c>
      <c r="AU406" s="18" t="s">
        <v>19</v>
      </c>
    </row>
    <row r="407" s="2" customFormat="1" ht="44.25" customHeight="1">
      <c r="A407" s="40"/>
      <c r="B407" s="41"/>
      <c r="C407" s="229" t="s">
        <v>1748</v>
      </c>
      <c r="D407" s="229" t="s">
        <v>225</v>
      </c>
      <c r="E407" s="230" t="s">
        <v>749</v>
      </c>
      <c r="F407" s="231" t="s">
        <v>750</v>
      </c>
      <c r="G407" s="232" t="s">
        <v>651</v>
      </c>
      <c r="H407" s="233">
        <v>13926.860000000001</v>
      </c>
      <c r="I407" s="234"/>
      <c r="J407" s="235">
        <f>ROUND(I407*H407,2)</f>
        <v>0</v>
      </c>
      <c r="K407" s="231" t="s">
        <v>229</v>
      </c>
      <c r="L407" s="46"/>
      <c r="M407" s="236" t="s">
        <v>1</v>
      </c>
      <c r="N407" s="237" t="s">
        <v>45</v>
      </c>
      <c r="O407" s="93"/>
      <c r="P407" s="238">
        <f>O407*H407</f>
        <v>0</v>
      </c>
      <c r="Q407" s="238">
        <v>0</v>
      </c>
      <c r="R407" s="238">
        <f>Q407*H407</f>
        <v>0</v>
      </c>
      <c r="S407" s="238">
        <v>0</v>
      </c>
      <c r="T407" s="239">
        <f>S407*H407</f>
        <v>0</v>
      </c>
      <c r="U407" s="40"/>
      <c r="V407" s="40"/>
      <c r="W407" s="40"/>
      <c r="X407" s="40"/>
      <c r="Y407" s="40"/>
      <c r="Z407" s="40"/>
      <c r="AA407" s="40"/>
      <c r="AB407" s="40"/>
      <c r="AC407" s="40"/>
      <c r="AD407" s="40"/>
      <c r="AE407" s="40"/>
      <c r="AR407" s="240" t="s">
        <v>224</v>
      </c>
      <c r="AT407" s="240" t="s">
        <v>225</v>
      </c>
      <c r="AU407" s="240" t="s">
        <v>19</v>
      </c>
      <c r="AY407" s="18" t="s">
        <v>221</v>
      </c>
      <c r="BE407" s="241">
        <f>IF(N407="základní",J407,0)</f>
        <v>0</v>
      </c>
      <c r="BF407" s="241">
        <f>IF(N407="snížená",J407,0)</f>
        <v>0</v>
      </c>
      <c r="BG407" s="241">
        <f>IF(N407="zákl. přenesená",J407,0)</f>
        <v>0</v>
      </c>
      <c r="BH407" s="241">
        <f>IF(N407="sníž. přenesená",J407,0)</f>
        <v>0</v>
      </c>
      <c r="BI407" s="241">
        <f>IF(N407="nulová",J407,0)</f>
        <v>0</v>
      </c>
      <c r="BJ407" s="18" t="s">
        <v>88</v>
      </c>
      <c r="BK407" s="241">
        <f>ROUND(I407*H407,2)</f>
        <v>0</v>
      </c>
      <c r="BL407" s="18" t="s">
        <v>224</v>
      </c>
      <c r="BM407" s="240" t="s">
        <v>1749</v>
      </c>
    </row>
    <row r="408" s="2" customFormat="1">
      <c r="A408" s="40"/>
      <c r="B408" s="41"/>
      <c r="C408" s="42"/>
      <c r="D408" s="242" t="s">
        <v>232</v>
      </c>
      <c r="E408" s="42"/>
      <c r="F408" s="243" t="s">
        <v>752</v>
      </c>
      <c r="G408" s="42"/>
      <c r="H408" s="42"/>
      <c r="I408" s="244"/>
      <c r="J408" s="42"/>
      <c r="K408" s="42"/>
      <c r="L408" s="46"/>
      <c r="M408" s="245"/>
      <c r="N408" s="246"/>
      <c r="O408" s="93"/>
      <c r="P408" s="93"/>
      <c r="Q408" s="93"/>
      <c r="R408" s="93"/>
      <c r="S408" s="93"/>
      <c r="T408" s="94"/>
      <c r="U408" s="40"/>
      <c r="V408" s="40"/>
      <c r="W408" s="40"/>
      <c r="X408" s="40"/>
      <c r="Y408" s="40"/>
      <c r="Z408" s="40"/>
      <c r="AA408" s="40"/>
      <c r="AB408" s="40"/>
      <c r="AC408" s="40"/>
      <c r="AD408" s="40"/>
      <c r="AE408" s="40"/>
      <c r="AT408" s="18" t="s">
        <v>232</v>
      </c>
      <c r="AU408" s="18" t="s">
        <v>19</v>
      </c>
    </row>
    <row r="409" s="12" customFormat="1" ht="25.92" customHeight="1">
      <c r="A409" s="12"/>
      <c r="B409" s="213"/>
      <c r="C409" s="214"/>
      <c r="D409" s="215" t="s">
        <v>79</v>
      </c>
      <c r="E409" s="216" t="s">
        <v>753</v>
      </c>
      <c r="F409" s="216" t="s">
        <v>754</v>
      </c>
      <c r="G409" s="214"/>
      <c r="H409" s="214"/>
      <c r="I409" s="217"/>
      <c r="J409" s="218">
        <f>BK409</f>
        <v>0</v>
      </c>
      <c r="K409" s="214"/>
      <c r="L409" s="219"/>
      <c r="M409" s="220"/>
      <c r="N409" s="221"/>
      <c r="O409" s="221"/>
      <c r="P409" s="222">
        <f>P410</f>
        <v>0</v>
      </c>
      <c r="Q409" s="221"/>
      <c r="R409" s="222">
        <f>R410</f>
        <v>0.10204999999999999</v>
      </c>
      <c r="S409" s="221"/>
      <c r="T409" s="223">
        <f>T410</f>
        <v>0</v>
      </c>
      <c r="U409" s="12"/>
      <c r="V409" s="12"/>
      <c r="W409" s="12"/>
      <c r="X409" s="12"/>
      <c r="Y409" s="12"/>
      <c r="Z409" s="12"/>
      <c r="AA409" s="12"/>
      <c r="AB409" s="12"/>
      <c r="AC409" s="12"/>
      <c r="AD409" s="12"/>
      <c r="AE409" s="12"/>
      <c r="AR409" s="224" t="s">
        <v>19</v>
      </c>
      <c r="AT409" s="225" t="s">
        <v>79</v>
      </c>
      <c r="AU409" s="225" t="s">
        <v>80</v>
      </c>
      <c r="AY409" s="224" t="s">
        <v>221</v>
      </c>
      <c r="BK409" s="226">
        <f>BK410</f>
        <v>0</v>
      </c>
    </row>
    <row r="410" s="12" customFormat="1" ht="22.8" customHeight="1">
      <c r="A410" s="12"/>
      <c r="B410" s="213"/>
      <c r="C410" s="214"/>
      <c r="D410" s="215" t="s">
        <v>79</v>
      </c>
      <c r="E410" s="227" t="s">
        <v>755</v>
      </c>
      <c r="F410" s="227" t="s">
        <v>756</v>
      </c>
      <c r="G410" s="214"/>
      <c r="H410" s="214"/>
      <c r="I410" s="217"/>
      <c r="J410" s="228">
        <f>BK410</f>
        <v>0</v>
      </c>
      <c r="K410" s="214"/>
      <c r="L410" s="219"/>
      <c r="M410" s="220"/>
      <c r="N410" s="221"/>
      <c r="O410" s="221"/>
      <c r="P410" s="222">
        <f>SUM(P411:P417)</f>
        <v>0</v>
      </c>
      <c r="Q410" s="221"/>
      <c r="R410" s="222">
        <f>SUM(R411:R417)</f>
        <v>0.10204999999999999</v>
      </c>
      <c r="S410" s="221"/>
      <c r="T410" s="223">
        <f>SUM(T411:T417)</f>
        <v>0</v>
      </c>
      <c r="U410" s="12"/>
      <c r="V410" s="12"/>
      <c r="W410" s="12"/>
      <c r="X410" s="12"/>
      <c r="Y410" s="12"/>
      <c r="Z410" s="12"/>
      <c r="AA410" s="12"/>
      <c r="AB410" s="12"/>
      <c r="AC410" s="12"/>
      <c r="AD410" s="12"/>
      <c r="AE410" s="12"/>
      <c r="AR410" s="224" t="s">
        <v>19</v>
      </c>
      <c r="AT410" s="225" t="s">
        <v>79</v>
      </c>
      <c r="AU410" s="225" t="s">
        <v>88</v>
      </c>
      <c r="AY410" s="224" t="s">
        <v>221</v>
      </c>
      <c r="BK410" s="226">
        <f>SUM(BK411:BK417)</f>
        <v>0</v>
      </c>
    </row>
    <row r="411" s="2" customFormat="1" ht="16.5" customHeight="1">
      <c r="A411" s="40"/>
      <c r="B411" s="41"/>
      <c r="C411" s="229" t="s">
        <v>1750</v>
      </c>
      <c r="D411" s="229" t="s">
        <v>225</v>
      </c>
      <c r="E411" s="230" t="s">
        <v>1144</v>
      </c>
      <c r="F411" s="231" t="s">
        <v>1145</v>
      </c>
      <c r="G411" s="232" t="s">
        <v>584</v>
      </c>
      <c r="H411" s="233">
        <v>1</v>
      </c>
      <c r="I411" s="234"/>
      <c r="J411" s="235">
        <f>ROUND(I411*H411,2)</f>
        <v>0</v>
      </c>
      <c r="K411" s="231" t="s">
        <v>229</v>
      </c>
      <c r="L411" s="46"/>
      <c r="M411" s="236" t="s">
        <v>1</v>
      </c>
      <c r="N411" s="237" t="s">
        <v>45</v>
      </c>
      <c r="O411" s="93"/>
      <c r="P411" s="238">
        <f>O411*H411</f>
        <v>0</v>
      </c>
      <c r="Q411" s="238">
        <v>5.0000000000000002E-05</v>
      </c>
      <c r="R411" s="238">
        <f>Q411*H411</f>
        <v>5.0000000000000002E-05</v>
      </c>
      <c r="S411" s="238">
        <v>0</v>
      </c>
      <c r="T411" s="239">
        <f>S411*H411</f>
        <v>0</v>
      </c>
      <c r="U411" s="40"/>
      <c r="V411" s="40"/>
      <c r="W411" s="40"/>
      <c r="X411" s="40"/>
      <c r="Y411" s="40"/>
      <c r="Z411" s="40"/>
      <c r="AA411" s="40"/>
      <c r="AB411" s="40"/>
      <c r="AC411" s="40"/>
      <c r="AD411" s="40"/>
      <c r="AE411" s="40"/>
      <c r="AR411" s="240" t="s">
        <v>316</v>
      </c>
      <c r="AT411" s="240" t="s">
        <v>225</v>
      </c>
      <c r="AU411" s="240" t="s">
        <v>19</v>
      </c>
      <c r="AY411" s="18" t="s">
        <v>221</v>
      </c>
      <c r="BE411" s="241">
        <f>IF(N411="základní",J411,0)</f>
        <v>0</v>
      </c>
      <c r="BF411" s="241">
        <f>IF(N411="snížená",J411,0)</f>
        <v>0</v>
      </c>
      <c r="BG411" s="241">
        <f>IF(N411="zákl. přenesená",J411,0)</f>
        <v>0</v>
      </c>
      <c r="BH411" s="241">
        <f>IF(N411="sníž. přenesená",J411,0)</f>
        <v>0</v>
      </c>
      <c r="BI411" s="241">
        <f>IF(N411="nulová",J411,0)</f>
        <v>0</v>
      </c>
      <c r="BJ411" s="18" t="s">
        <v>88</v>
      </c>
      <c r="BK411" s="241">
        <f>ROUND(I411*H411,2)</f>
        <v>0</v>
      </c>
      <c r="BL411" s="18" t="s">
        <v>316</v>
      </c>
      <c r="BM411" s="240" t="s">
        <v>1751</v>
      </c>
    </row>
    <row r="412" s="2" customFormat="1">
      <c r="A412" s="40"/>
      <c r="B412" s="41"/>
      <c r="C412" s="42"/>
      <c r="D412" s="242" t="s">
        <v>232</v>
      </c>
      <c r="E412" s="42"/>
      <c r="F412" s="243" t="s">
        <v>1147</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232</v>
      </c>
      <c r="AU412" s="18" t="s">
        <v>19</v>
      </c>
    </row>
    <row r="413" s="2" customFormat="1">
      <c r="A413" s="40"/>
      <c r="B413" s="41"/>
      <c r="C413" s="42"/>
      <c r="D413" s="247" t="s">
        <v>312</v>
      </c>
      <c r="E413" s="42"/>
      <c r="F413" s="248" t="s">
        <v>1148</v>
      </c>
      <c r="G413" s="42"/>
      <c r="H413" s="42"/>
      <c r="I413" s="244"/>
      <c r="J413" s="42"/>
      <c r="K413" s="42"/>
      <c r="L413" s="46"/>
      <c r="M413" s="245"/>
      <c r="N413" s="246"/>
      <c r="O413" s="93"/>
      <c r="P413" s="93"/>
      <c r="Q413" s="93"/>
      <c r="R413" s="93"/>
      <c r="S413" s="93"/>
      <c r="T413" s="94"/>
      <c r="U413" s="40"/>
      <c r="V413" s="40"/>
      <c r="W413" s="40"/>
      <c r="X413" s="40"/>
      <c r="Y413" s="40"/>
      <c r="Z413" s="40"/>
      <c r="AA413" s="40"/>
      <c r="AB413" s="40"/>
      <c r="AC413" s="40"/>
      <c r="AD413" s="40"/>
      <c r="AE413" s="40"/>
      <c r="AT413" s="18" t="s">
        <v>312</v>
      </c>
      <c r="AU413" s="18" t="s">
        <v>19</v>
      </c>
    </row>
    <row r="414" s="2" customFormat="1">
      <c r="A414" s="40"/>
      <c r="B414" s="41"/>
      <c r="C414" s="42"/>
      <c r="D414" s="247" t="s">
        <v>234</v>
      </c>
      <c r="E414" s="42"/>
      <c r="F414" s="248" t="s">
        <v>1670</v>
      </c>
      <c r="G414" s="42"/>
      <c r="H414" s="42"/>
      <c r="I414" s="244"/>
      <c r="J414" s="42"/>
      <c r="K414" s="42"/>
      <c r="L414" s="46"/>
      <c r="M414" s="245"/>
      <c r="N414" s="246"/>
      <c r="O414" s="93"/>
      <c r="P414" s="93"/>
      <c r="Q414" s="93"/>
      <c r="R414" s="93"/>
      <c r="S414" s="93"/>
      <c r="T414" s="94"/>
      <c r="U414" s="40"/>
      <c r="V414" s="40"/>
      <c r="W414" s="40"/>
      <c r="X414" s="40"/>
      <c r="Y414" s="40"/>
      <c r="Z414" s="40"/>
      <c r="AA414" s="40"/>
      <c r="AB414" s="40"/>
      <c r="AC414" s="40"/>
      <c r="AD414" s="40"/>
      <c r="AE414" s="40"/>
      <c r="AT414" s="18" t="s">
        <v>234</v>
      </c>
      <c r="AU414" s="18" t="s">
        <v>19</v>
      </c>
    </row>
    <row r="415" s="2" customFormat="1" ht="24.15" customHeight="1">
      <c r="A415" s="40"/>
      <c r="B415" s="41"/>
      <c r="C415" s="284" t="s">
        <v>1752</v>
      </c>
      <c r="D415" s="284" t="s">
        <v>330</v>
      </c>
      <c r="E415" s="285" t="s">
        <v>1150</v>
      </c>
      <c r="F415" s="286" t="s">
        <v>1753</v>
      </c>
      <c r="G415" s="287" t="s">
        <v>665</v>
      </c>
      <c r="H415" s="288">
        <v>1</v>
      </c>
      <c r="I415" s="289"/>
      <c r="J415" s="290">
        <f>ROUND(I415*H415,2)</f>
        <v>0</v>
      </c>
      <c r="K415" s="286" t="s">
        <v>1</v>
      </c>
      <c r="L415" s="291"/>
      <c r="M415" s="292" t="s">
        <v>1</v>
      </c>
      <c r="N415" s="293" t="s">
        <v>45</v>
      </c>
      <c r="O415" s="93"/>
      <c r="P415" s="238">
        <f>O415*H415</f>
        <v>0</v>
      </c>
      <c r="Q415" s="238">
        <v>0.10199999999999999</v>
      </c>
      <c r="R415" s="238">
        <f>Q415*H415</f>
        <v>0.10199999999999999</v>
      </c>
      <c r="S415" s="238">
        <v>0</v>
      </c>
      <c r="T415" s="239">
        <f>S415*H415</f>
        <v>0</v>
      </c>
      <c r="U415" s="40"/>
      <c r="V415" s="40"/>
      <c r="W415" s="40"/>
      <c r="X415" s="40"/>
      <c r="Y415" s="40"/>
      <c r="Z415" s="40"/>
      <c r="AA415" s="40"/>
      <c r="AB415" s="40"/>
      <c r="AC415" s="40"/>
      <c r="AD415" s="40"/>
      <c r="AE415" s="40"/>
      <c r="AR415" s="240" t="s">
        <v>416</v>
      </c>
      <c r="AT415" s="240" t="s">
        <v>330</v>
      </c>
      <c r="AU415" s="240" t="s">
        <v>19</v>
      </c>
      <c r="AY415" s="18" t="s">
        <v>221</v>
      </c>
      <c r="BE415" s="241">
        <f>IF(N415="základní",J415,0)</f>
        <v>0</v>
      </c>
      <c r="BF415" s="241">
        <f>IF(N415="snížená",J415,0)</f>
        <v>0</v>
      </c>
      <c r="BG415" s="241">
        <f>IF(N415="zákl. přenesená",J415,0)</f>
        <v>0</v>
      </c>
      <c r="BH415" s="241">
        <f>IF(N415="sníž. přenesená",J415,0)</f>
        <v>0</v>
      </c>
      <c r="BI415" s="241">
        <f>IF(N415="nulová",J415,0)</f>
        <v>0</v>
      </c>
      <c r="BJ415" s="18" t="s">
        <v>88</v>
      </c>
      <c r="BK415" s="241">
        <f>ROUND(I415*H415,2)</f>
        <v>0</v>
      </c>
      <c r="BL415" s="18" t="s">
        <v>316</v>
      </c>
      <c r="BM415" s="240" t="s">
        <v>1754</v>
      </c>
    </row>
    <row r="416" s="2" customFormat="1" ht="24.15" customHeight="1">
      <c r="A416" s="40"/>
      <c r="B416" s="41"/>
      <c r="C416" s="229" t="s">
        <v>1755</v>
      </c>
      <c r="D416" s="229" t="s">
        <v>225</v>
      </c>
      <c r="E416" s="230" t="s">
        <v>758</v>
      </c>
      <c r="F416" s="231" t="s">
        <v>1167</v>
      </c>
      <c r="G416" s="232" t="s">
        <v>665</v>
      </c>
      <c r="H416" s="233">
        <v>7</v>
      </c>
      <c r="I416" s="234"/>
      <c r="J416" s="235">
        <f>ROUND(I416*H416,2)</f>
        <v>0</v>
      </c>
      <c r="K416" s="231" t="s">
        <v>1</v>
      </c>
      <c r="L416" s="46"/>
      <c r="M416" s="236" t="s">
        <v>1</v>
      </c>
      <c r="N416" s="237" t="s">
        <v>45</v>
      </c>
      <c r="O416" s="93"/>
      <c r="P416" s="238">
        <f>O416*H416</f>
        <v>0</v>
      </c>
      <c r="Q416" s="238">
        <v>0</v>
      </c>
      <c r="R416" s="238">
        <f>Q416*H416</f>
        <v>0</v>
      </c>
      <c r="S416" s="238">
        <v>0</v>
      </c>
      <c r="T416" s="239">
        <f>S416*H416</f>
        <v>0</v>
      </c>
      <c r="U416" s="40"/>
      <c r="V416" s="40"/>
      <c r="W416" s="40"/>
      <c r="X416" s="40"/>
      <c r="Y416" s="40"/>
      <c r="Z416" s="40"/>
      <c r="AA416" s="40"/>
      <c r="AB416" s="40"/>
      <c r="AC416" s="40"/>
      <c r="AD416" s="40"/>
      <c r="AE416" s="40"/>
      <c r="AR416" s="240" t="s">
        <v>224</v>
      </c>
      <c r="AT416" s="240" t="s">
        <v>225</v>
      </c>
      <c r="AU416" s="240" t="s">
        <v>19</v>
      </c>
      <c r="AY416" s="18" t="s">
        <v>221</v>
      </c>
      <c r="BE416" s="241">
        <f>IF(N416="základní",J416,0)</f>
        <v>0</v>
      </c>
      <c r="BF416" s="241">
        <f>IF(N416="snížená",J416,0)</f>
        <v>0</v>
      </c>
      <c r="BG416" s="241">
        <f>IF(N416="zákl. přenesená",J416,0)</f>
        <v>0</v>
      </c>
      <c r="BH416" s="241">
        <f>IF(N416="sníž. přenesená",J416,0)</f>
        <v>0</v>
      </c>
      <c r="BI416" s="241">
        <f>IF(N416="nulová",J416,0)</f>
        <v>0</v>
      </c>
      <c r="BJ416" s="18" t="s">
        <v>88</v>
      </c>
      <c r="BK416" s="241">
        <f>ROUND(I416*H416,2)</f>
        <v>0</v>
      </c>
      <c r="BL416" s="18" t="s">
        <v>224</v>
      </c>
      <c r="BM416" s="240" t="s">
        <v>1756</v>
      </c>
    </row>
    <row r="417" s="2" customFormat="1">
      <c r="A417" s="40"/>
      <c r="B417" s="41"/>
      <c r="C417" s="42"/>
      <c r="D417" s="247" t="s">
        <v>234</v>
      </c>
      <c r="E417" s="42"/>
      <c r="F417" s="248" t="s">
        <v>1757</v>
      </c>
      <c r="G417" s="42"/>
      <c r="H417" s="42"/>
      <c r="I417" s="244"/>
      <c r="J417" s="42"/>
      <c r="K417" s="42"/>
      <c r="L417" s="46"/>
      <c r="M417" s="294"/>
      <c r="N417" s="295"/>
      <c r="O417" s="296"/>
      <c r="P417" s="296"/>
      <c r="Q417" s="296"/>
      <c r="R417" s="296"/>
      <c r="S417" s="296"/>
      <c r="T417" s="297"/>
      <c r="U417" s="40"/>
      <c r="V417" s="40"/>
      <c r="W417" s="40"/>
      <c r="X417" s="40"/>
      <c r="Y417" s="40"/>
      <c r="Z417" s="40"/>
      <c r="AA417" s="40"/>
      <c r="AB417" s="40"/>
      <c r="AC417" s="40"/>
      <c r="AD417" s="40"/>
      <c r="AE417" s="40"/>
      <c r="AT417" s="18" t="s">
        <v>234</v>
      </c>
      <c r="AU417" s="18" t="s">
        <v>19</v>
      </c>
    </row>
    <row r="418" s="2" customFormat="1" ht="6.96" customHeight="1">
      <c r="A418" s="40"/>
      <c r="B418" s="68"/>
      <c r="C418" s="69"/>
      <c r="D418" s="69"/>
      <c r="E418" s="69"/>
      <c r="F418" s="69"/>
      <c r="G418" s="69"/>
      <c r="H418" s="69"/>
      <c r="I418" s="69"/>
      <c r="J418" s="69"/>
      <c r="K418" s="69"/>
      <c r="L418" s="46"/>
      <c r="M418" s="40"/>
      <c r="O418" s="40"/>
      <c r="P418" s="40"/>
      <c r="Q418" s="40"/>
      <c r="R418" s="40"/>
      <c r="S418" s="40"/>
      <c r="T418" s="40"/>
      <c r="U418" s="40"/>
      <c r="V418" s="40"/>
      <c r="W418" s="40"/>
      <c r="X418" s="40"/>
      <c r="Y418" s="40"/>
      <c r="Z418" s="40"/>
      <c r="AA418" s="40"/>
      <c r="AB418" s="40"/>
      <c r="AC418" s="40"/>
      <c r="AD418" s="40"/>
      <c r="AE418" s="40"/>
    </row>
  </sheetData>
  <sheetProtection sheet="1" autoFilter="0" formatColumns="0" formatRows="0" objects="1" scenarios="1" spinCount="100000" saltValue="bjm4rVLlVdGFpcJaNLmoaJwzL/j26yaazv7TmX6iBoaNcrZImtNLZrtl8hrxf6qpBncp763CfGMYSU7mZQ3Owg==" hashValue="JyYo/bClEuDAVdR0xWx5Dj6QBt+HkpEf0yA9rsK8E3s9CYkcoTphaCawDmWoZFeKmCX2Kb6SPdR+wbfKDPzRbA==" algorithmName="SHA-512" password="CC35"/>
  <autoFilter ref="C130:K417"/>
  <mergeCells count="12">
    <mergeCell ref="E7:H7"/>
    <mergeCell ref="E9:H9"/>
    <mergeCell ref="E11:H11"/>
    <mergeCell ref="E20:H20"/>
    <mergeCell ref="E29:H29"/>
    <mergeCell ref="E85:H85"/>
    <mergeCell ref="E87:H87"/>
    <mergeCell ref="E89:H89"/>
    <mergeCell ref="E119:H119"/>
    <mergeCell ref="E121:H121"/>
    <mergeCell ref="E123:H123"/>
    <mergeCell ref="L2:V2"/>
  </mergeCells>
  <hyperlinks>
    <hyperlink ref="F135" r:id="rId1" display="https://podminky.urs.cz/item/CS_URS_2021_01/121151125"/>
    <hyperlink ref="F139" r:id="rId2" display="https://podminky.urs.cz/item/CS_URS_2021_01/122251107"/>
    <hyperlink ref="F143" r:id="rId3" display="https://podminky.urs.cz/item/CS_URS_2021_01/127751101"/>
    <hyperlink ref="F147" r:id="rId4" display="https://podminky.urs.cz/item/CS_URS_2021_01/131151121"/>
    <hyperlink ref="F151" r:id="rId5" display="https://podminky.urs.cz/item/CS_URS_2021_01/151201201"/>
    <hyperlink ref="F155" r:id="rId6" display="https://podminky.urs.cz/item/CS_URS_2021_01/151201211"/>
    <hyperlink ref="F158" r:id="rId7" display="https://podminky.urs.cz/item/CS_URS_2021_01/155131312"/>
    <hyperlink ref="F164" r:id="rId8" display="https://podminky.urs.cz/item/CS_URS_2021_01/171151103"/>
    <hyperlink ref="F171" r:id="rId9" display="https://podminky.urs.cz/item/CS_URS_2021_01/162351104"/>
    <hyperlink ref="F175" r:id="rId10" display="https://podminky.urs.cz/item/CS_URS_2021_01/171201201.1"/>
    <hyperlink ref="F182" r:id="rId11" display="https://podminky.urs.cz/item/CS_URS_2021_01/167151111"/>
    <hyperlink ref="F186" r:id="rId12" display="https://podminky.urs.cz/item/CS_URS_2021_01/171201221"/>
    <hyperlink ref="F190" r:id="rId13" display="https://podminky.urs.cz/item/CS_URS_2021_01/174101101"/>
    <hyperlink ref="F194" r:id="rId14" display="https://podminky.urs.cz/item/CS_URS_2021_01/174201101"/>
    <hyperlink ref="F198" r:id="rId15" display="https://podminky.urs.cz/item/CS_URS_2021_01/181451123"/>
    <hyperlink ref="F203" r:id="rId16" display="https://podminky.urs.cz/item/CS_URS_2021_01/181451121"/>
    <hyperlink ref="F208" r:id="rId17" display="https://podminky.urs.cz/item/CS_URS_2021_01/181351113"/>
    <hyperlink ref="F213" r:id="rId18" display="https://podminky.urs.cz/item/CS_URS_2021_01/181951111"/>
    <hyperlink ref="F217" r:id="rId19" display="https://podminky.urs.cz/item/CS_URS_2021_01/181951112"/>
    <hyperlink ref="F221" r:id="rId20" display="https://podminky.urs.cz/item/CS_URS_2021_01/182151111"/>
    <hyperlink ref="F225" r:id="rId21" display="https://podminky.urs.cz/item/CS_URS_2021_01/182251101"/>
    <hyperlink ref="F233" r:id="rId22" display="https://podminky.urs.cz/item/CS_URS_2021_01/321321115"/>
    <hyperlink ref="F237" r:id="rId23" display="https://podminky.urs.cz/item/CS_URS_2021_01/321321116.1"/>
    <hyperlink ref="F241" r:id="rId24" display="https://podminky.urs.cz/item/CS_URS_2021_01/321351010"/>
    <hyperlink ref="F245" r:id="rId25" display="https://podminky.urs.cz/item/CS_URS_2021_01/321352010"/>
    <hyperlink ref="F249" r:id="rId26" display="https://podminky.urs.cz/item/CS_URS_2021_01/321366111"/>
    <hyperlink ref="F253" r:id="rId27" display="https://podminky.urs.cz/item/CS_URS_2021_01/321368211"/>
    <hyperlink ref="F257" r:id="rId28" display="https://podminky.urs.cz/item/CS_URS_2021_01/338171123"/>
    <hyperlink ref="F263" r:id="rId29" display="https://podminky.urs.cz/item/CS_URS_2021_01/348101210"/>
    <hyperlink ref="F272" r:id="rId30" display="https://podminky.urs.cz/item/CS_URS_2021_01/348171146"/>
    <hyperlink ref="F279" r:id="rId31" display="https://podminky.urs.cz/item/CS_URS_2021_01/451577877"/>
    <hyperlink ref="F283" r:id="rId32" display="https://podminky.urs.cz/item/CS_URS_2021_01/451579877"/>
    <hyperlink ref="F287" r:id="rId33" display="https://podminky.urs.cz/item/CS_URS_2021_01/452111141"/>
    <hyperlink ref="F291" r:id="rId34" display="https://podminky.urs.cz/item/CS_URS_2021_01/452312131"/>
    <hyperlink ref="F295" r:id="rId35" display="https://podminky.urs.cz/item/CS_URS_2021_01/457971122.1"/>
    <hyperlink ref="F302" r:id="rId36" display="https://podminky.urs.cz/item/CS_URS_2021_01/462511270"/>
    <hyperlink ref="F309" r:id="rId37" display="https://podminky.urs.cz/item/CS_URS_2021_01/462519002"/>
    <hyperlink ref="F312" r:id="rId38" display="https://podminky.urs.cz/item/CS_URS_2021_01/564681111"/>
    <hyperlink ref="F316" r:id="rId39" display="https://podminky.urs.cz/item/CS_URS_2021_01/564851111"/>
    <hyperlink ref="F319" r:id="rId40" display="https://podminky.urs.cz/item/CS_URS_2021_01/564861111"/>
    <hyperlink ref="F322" r:id="rId41" display="https://podminky.urs.cz/item/CS_URS_2021_01/573111113"/>
    <hyperlink ref="F325" r:id="rId42" display="https://podminky.urs.cz/item/CS_URS_2021_01/573111114"/>
    <hyperlink ref="F328" r:id="rId43" display="https://podminky.urs.cz/item/CS_URS_2021_01/574381112"/>
    <hyperlink ref="F333" r:id="rId44" display="https://podminky.urs.cz/item/CS_URS_2021_01/822442111"/>
    <hyperlink ref="F338" r:id="rId45" display="https://podminky.urs.cz/item/CS_URS_2021_01/822472111"/>
    <hyperlink ref="F342" r:id="rId46" display="https://podminky.urs.cz/item/CS_URS_2021_01/871353121"/>
    <hyperlink ref="F347" r:id="rId47" display="https://podminky.urs.cz/item/CS_URS_2021_01/871373121"/>
    <hyperlink ref="F352" r:id="rId48" display="https://podminky.urs.cz/item/CS_URS_2021_01/891352322"/>
    <hyperlink ref="F357" r:id="rId49" display="https://podminky.urs.cz/item/CS_URS_2021_01/891355321"/>
    <hyperlink ref="F364" r:id="rId50" display="https://podminky.urs.cz/item/CS_URS_2021_01/899401113"/>
    <hyperlink ref="F372" r:id="rId51" display="https://podminky.urs.cz/item/CS_URS_2021_01/914511111"/>
    <hyperlink ref="F377" r:id="rId52" display="https://podminky.urs.cz/item/CS_URS_2021_01/914111111"/>
    <hyperlink ref="F382" r:id="rId53" display="https://podminky.urs.cz/item/CS_URS_2021_01/912211111"/>
    <hyperlink ref="F387" r:id="rId54" display="https://podminky.urs.cz/item/CS_URS_2021_01/916131213"/>
    <hyperlink ref="F392" r:id="rId55" display="https://podminky.urs.cz/item/CS_URS_2021_01/935111311"/>
    <hyperlink ref="F398" r:id="rId56" display="https://podminky.urs.cz/item/CS_URS_2021_01/953961215"/>
    <hyperlink ref="F405" r:id="rId57" display="https://podminky.urs.cz/item/CS_URS_2021_01/998332011"/>
    <hyperlink ref="F408" r:id="rId58" display="https://podminky.urs.cz/item/CS_URS_2021_01/998332092"/>
    <hyperlink ref="F412" r:id="rId59" display="https://podminky.urs.cz/item/CS_URS_2021_01/767510111R1"/>
  </hyperlinks>
  <pageMargins left="0.39375" right="0.39375" top="0.39375" bottom="0.39375" header="0" footer="0"/>
  <pageSetup paperSize="9" orientation="portrait" blackAndWhite="1" fitToHeight="100"/>
  <headerFooter>
    <oddFooter>&amp;CStrana &amp;P z &amp;N</oddFooter>
  </headerFooter>
  <drawing r:id="rId60"/>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c r="AZ2" s="304" t="s">
        <v>1758</v>
      </c>
      <c r="BA2" s="304" t="s">
        <v>346</v>
      </c>
      <c r="BB2" s="304" t="s">
        <v>1</v>
      </c>
      <c r="BC2" s="304" t="s">
        <v>1759</v>
      </c>
      <c r="BD2" s="304" t="s">
        <v>19</v>
      </c>
    </row>
    <row r="3" s="1" customFormat="1" ht="6.96" customHeight="1">
      <c r="B3" s="149"/>
      <c r="C3" s="150"/>
      <c r="D3" s="150"/>
      <c r="E3" s="150"/>
      <c r="F3" s="150"/>
      <c r="G3" s="150"/>
      <c r="H3" s="150"/>
      <c r="I3" s="150"/>
      <c r="J3" s="150"/>
      <c r="K3" s="150"/>
      <c r="L3" s="21"/>
      <c r="AT3" s="18" t="s">
        <v>19</v>
      </c>
      <c r="AZ3" s="304" t="s">
        <v>776</v>
      </c>
      <c r="BA3" s="304" t="s">
        <v>776</v>
      </c>
      <c r="BB3" s="304" t="s">
        <v>1</v>
      </c>
      <c r="BC3" s="304" t="s">
        <v>1760</v>
      </c>
      <c r="BD3" s="304" t="s">
        <v>19</v>
      </c>
    </row>
    <row r="4" s="1" customFormat="1" ht="24.96" customHeight="1">
      <c r="B4" s="21"/>
      <c r="D4" s="151" t="s">
        <v>188</v>
      </c>
      <c r="L4" s="21"/>
      <c r="M4" s="152" t="s">
        <v>9</v>
      </c>
      <c r="AT4" s="18" t="s">
        <v>4</v>
      </c>
      <c r="AZ4" s="304" t="s">
        <v>1761</v>
      </c>
      <c r="BA4" s="304" t="s">
        <v>835</v>
      </c>
      <c r="BB4" s="304" t="s">
        <v>1</v>
      </c>
      <c r="BC4" s="304" t="s">
        <v>1762</v>
      </c>
      <c r="BD4" s="304" t="s">
        <v>19</v>
      </c>
    </row>
    <row r="5" s="1" customFormat="1" ht="6.96" customHeight="1">
      <c r="B5" s="21"/>
      <c r="L5" s="21"/>
      <c r="AZ5" s="304" t="s">
        <v>1763</v>
      </c>
      <c r="BA5" s="304" t="s">
        <v>1764</v>
      </c>
      <c r="BB5" s="304" t="s">
        <v>1</v>
      </c>
      <c r="BC5" s="304" t="s">
        <v>1765</v>
      </c>
      <c r="BD5" s="304" t="s">
        <v>19</v>
      </c>
    </row>
    <row r="6" s="1" customFormat="1" ht="12" customHeight="1">
      <c r="B6" s="21"/>
      <c r="D6" s="153" t="s">
        <v>15</v>
      </c>
      <c r="L6" s="21"/>
      <c r="AZ6" s="304" t="s">
        <v>1766</v>
      </c>
      <c r="BA6" s="304" t="s">
        <v>1767</v>
      </c>
      <c r="BB6" s="304" t="s">
        <v>1</v>
      </c>
      <c r="BC6" s="304" t="s">
        <v>1768</v>
      </c>
      <c r="BD6" s="304" t="s">
        <v>19</v>
      </c>
    </row>
    <row r="7" s="1" customFormat="1" ht="26.25" customHeight="1">
      <c r="B7" s="21"/>
      <c r="E7" s="154" t="str">
        <f>'Rekapitulace stavby'!K6</f>
        <v>Ochranná hráz na Odře a Orlovské Stružce, Bohumín-Pudlov, stavba č. 5047_2021_soutez</v>
      </c>
      <c r="F7" s="153"/>
      <c r="G7" s="153"/>
      <c r="H7" s="153"/>
      <c r="L7" s="21"/>
      <c r="AZ7" s="304" t="s">
        <v>1769</v>
      </c>
      <c r="BA7" s="304" t="s">
        <v>1770</v>
      </c>
      <c r="BB7" s="304" t="s">
        <v>1</v>
      </c>
      <c r="BC7" s="304" t="s">
        <v>1771</v>
      </c>
      <c r="BD7" s="304" t="s">
        <v>19</v>
      </c>
    </row>
    <row r="8" s="1" customFormat="1" ht="12" customHeight="1">
      <c r="B8" s="21"/>
      <c r="D8" s="153" t="s">
        <v>189</v>
      </c>
      <c r="L8" s="21"/>
      <c r="AZ8" s="304" t="s">
        <v>1772</v>
      </c>
      <c r="BA8" s="304" t="s">
        <v>1773</v>
      </c>
      <c r="BB8" s="304" t="s">
        <v>1</v>
      </c>
      <c r="BC8" s="304" t="s">
        <v>1774</v>
      </c>
      <c r="BD8" s="304" t="s">
        <v>19</v>
      </c>
    </row>
    <row r="9" s="2" customFormat="1" ht="16.5" customHeight="1">
      <c r="A9" s="40"/>
      <c r="B9" s="46"/>
      <c r="C9" s="40"/>
      <c r="D9" s="40"/>
      <c r="E9" s="154" t="s">
        <v>1245</v>
      </c>
      <c r="F9" s="40"/>
      <c r="G9" s="40"/>
      <c r="H9" s="40"/>
      <c r="I9" s="40"/>
      <c r="J9" s="40"/>
      <c r="K9" s="40"/>
      <c r="L9" s="65"/>
      <c r="S9" s="40"/>
      <c r="T9" s="40"/>
      <c r="U9" s="40"/>
      <c r="V9" s="40"/>
      <c r="W9" s="40"/>
      <c r="X9" s="40"/>
      <c r="Y9" s="40"/>
      <c r="Z9" s="40"/>
      <c r="AA9" s="40"/>
      <c r="AB9" s="40"/>
      <c r="AC9" s="40"/>
      <c r="AD9" s="40"/>
      <c r="AE9" s="40"/>
      <c r="AZ9" s="304" t="s">
        <v>1775</v>
      </c>
      <c r="BA9" s="304" t="s">
        <v>1776</v>
      </c>
      <c r="BB9" s="304" t="s">
        <v>1</v>
      </c>
      <c r="BC9" s="304" t="s">
        <v>1777</v>
      </c>
      <c r="BD9" s="304" t="s">
        <v>19</v>
      </c>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c r="AZ10" s="304" t="s">
        <v>1778</v>
      </c>
      <c r="BA10" s="304" t="s">
        <v>1779</v>
      </c>
      <c r="BB10" s="304" t="s">
        <v>1</v>
      </c>
      <c r="BC10" s="304" t="s">
        <v>1780</v>
      </c>
      <c r="BD10" s="304" t="s">
        <v>19</v>
      </c>
    </row>
    <row r="11" s="2" customFormat="1" ht="16.5" customHeight="1">
      <c r="A11" s="40"/>
      <c r="B11" s="46"/>
      <c r="C11" s="40"/>
      <c r="D11" s="40"/>
      <c r="E11" s="155" t="s">
        <v>1781</v>
      </c>
      <c r="F11" s="40"/>
      <c r="G11" s="40"/>
      <c r="H11" s="40"/>
      <c r="I11" s="40"/>
      <c r="J11" s="40"/>
      <c r="K11" s="40"/>
      <c r="L11" s="65"/>
      <c r="S11" s="40"/>
      <c r="T11" s="40"/>
      <c r="U11" s="40"/>
      <c r="V11" s="40"/>
      <c r="W11" s="40"/>
      <c r="X11" s="40"/>
      <c r="Y11" s="40"/>
      <c r="Z11" s="40"/>
      <c r="AA11" s="40"/>
      <c r="AB11" s="40"/>
      <c r="AC11" s="40"/>
      <c r="AD11" s="40"/>
      <c r="AE11" s="40"/>
      <c r="AZ11" s="304" t="s">
        <v>1782</v>
      </c>
      <c r="BA11" s="304" t="s">
        <v>1782</v>
      </c>
      <c r="BB11" s="304" t="s">
        <v>1</v>
      </c>
      <c r="BC11" s="304" t="s">
        <v>442</v>
      </c>
      <c r="BD11" s="304" t="s">
        <v>19</v>
      </c>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c r="AZ12" s="304" t="s">
        <v>1783</v>
      </c>
      <c r="BA12" s="304" t="s">
        <v>1783</v>
      </c>
      <c r="BB12" s="304" t="s">
        <v>1</v>
      </c>
      <c r="BC12" s="304" t="s">
        <v>1784</v>
      </c>
      <c r="BD12" s="304" t="s">
        <v>19</v>
      </c>
    </row>
    <row r="13" s="2" customFormat="1" ht="12" customHeight="1">
      <c r="A13" s="40"/>
      <c r="B13" s="46"/>
      <c r="C13" s="40"/>
      <c r="D13" s="153" t="s">
        <v>17</v>
      </c>
      <c r="E13" s="40"/>
      <c r="F13" s="143" t="s">
        <v>121</v>
      </c>
      <c r="G13" s="40"/>
      <c r="H13" s="40"/>
      <c r="I13" s="153" t="s">
        <v>18</v>
      </c>
      <c r="J13" s="143" t="s">
        <v>1785</v>
      </c>
      <c r="K13" s="40"/>
      <c r="L13" s="65"/>
      <c r="S13" s="40"/>
      <c r="T13" s="40"/>
      <c r="U13" s="40"/>
      <c r="V13" s="40"/>
      <c r="W13" s="40"/>
      <c r="X13" s="40"/>
      <c r="Y13" s="40"/>
      <c r="Z13" s="40"/>
      <c r="AA13" s="40"/>
      <c r="AB13" s="40"/>
      <c r="AC13" s="40"/>
      <c r="AD13" s="40"/>
      <c r="AE13" s="40"/>
      <c r="AZ13" s="304" t="s">
        <v>1786</v>
      </c>
      <c r="BA13" s="304" t="s">
        <v>1786</v>
      </c>
      <c r="BB13" s="304" t="s">
        <v>1</v>
      </c>
      <c r="BC13" s="304" t="s">
        <v>1787</v>
      </c>
      <c r="BD13" s="304" t="s">
        <v>19</v>
      </c>
    </row>
    <row r="14" s="2" customFormat="1" ht="12" customHeight="1">
      <c r="A14" s="40"/>
      <c r="B14" s="46"/>
      <c r="C14" s="40"/>
      <c r="D14" s="153" t="s">
        <v>20</v>
      </c>
      <c r="E14" s="40"/>
      <c r="F14" s="143" t="s">
        <v>21</v>
      </c>
      <c r="G14" s="40"/>
      <c r="H14" s="40"/>
      <c r="I14" s="153" t="s">
        <v>22</v>
      </c>
      <c r="J14" s="156" t="str">
        <f>'Rekapitulace stavby'!AN8</f>
        <v>30. 11. 2020</v>
      </c>
      <c r="K14" s="40"/>
      <c r="L14" s="65"/>
      <c r="S14" s="40"/>
      <c r="T14" s="40"/>
      <c r="U14" s="40"/>
      <c r="V14" s="40"/>
      <c r="W14" s="40"/>
      <c r="X14" s="40"/>
      <c r="Y14" s="40"/>
      <c r="Z14" s="40"/>
      <c r="AA14" s="40"/>
      <c r="AB14" s="40"/>
      <c r="AC14" s="40"/>
      <c r="AD14" s="40"/>
      <c r="AE14" s="40"/>
      <c r="AZ14" s="304" t="s">
        <v>1788</v>
      </c>
      <c r="BA14" s="304" t="s">
        <v>1788</v>
      </c>
      <c r="BB14" s="304" t="s">
        <v>1</v>
      </c>
      <c r="BC14" s="304" t="s">
        <v>1789</v>
      </c>
      <c r="BD14" s="304" t="s">
        <v>19</v>
      </c>
    </row>
    <row r="15" s="2" customFormat="1" ht="21.84" customHeight="1">
      <c r="A15" s="40"/>
      <c r="B15" s="46"/>
      <c r="C15" s="40"/>
      <c r="D15" s="298" t="s">
        <v>24</v>
      </c>
      <c r="E15" s="40"/>
      <c r="F15" s="299" t="s">
        <v>25</v>
      </c>
      <c r="G15" s="40"/>
      <c r="H15" s="40"/>
      <c r="I15" s="298" t="s">
        <v>26</v>
      </c>
      <c r="J15" s="299" t="s">
        <v>1790</v>
      </c>
      <c r="K15" s="40"/>
      <c r="L15" s="65"/>
      <c r="S15" s="40"/>
      <c r="T15" s="40"/>
      <c r="U15" s="40"/>
      <c r="V15" s="40"/>
      <c r="W15" s="40"/>
      <c r="X15" s="40"/>
      <c r="Y15" s="40"/>
      <c r="Z15" s="40"/>
      <c r="AA15" s="40"/>
      <c r="AB15" s="40"/>
      <c r="AC15" s="40"/>
      <c r="AD15" s="40"/>
      <c r="AE15" s="40"/>
      <c r="AZ15" s="304" t="s">
        <v>1791</v>
      </c>
      <c r="BA15" s="304" t="s">
        <v>1792</v>
      </c>
      <c r="BB15" s="304" t="s">
        <v>1</v>
      </c>
      <c r="BC15" s="304" t="s">
        <v>1793</v>
      </c>
      <c r="BD15" s="304" t="s">
        <v>19</v>
      </c>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c r="AZ16" s="304" t="s">
        <v>1794</v>
      </c>
      <c r="BA16" s="304" t="s">
        <v>860</v>
      </c>
      <c r="BB16" s="304" t="s">
        <v>1</v>
      </c>
      <c r="BC16" s="304" t="s">
        <v>1795</v>
      </c>
      <c r="BD16" s="304" t="s">
        <v>19</v>
      </c>
    </row>
    <row r="17" s="2" customFormat="1" ht="18" customHeight="1">
      <c r="A17" s="40"/>
      <c r="B17" s="46"/>
      <c r="C17" s="40"/>
      <c r="D17" s="40"/>
      <c r="E17" s="143" t="s">
        <v>30</v>
      </c>
      <c r="F17" s="40"/>
      <c r="G17" s="40"/>
      <c r="H17" s="40"/>
      <c r="I17" s="153" t="s">
        <v>31</v>
      </c>
      <c r="J17" s="143" t="s">
        <v>1</v>
      </c>
      <c r="K17" s="40"/>
      <c r="L17" s="65"/>
      <c r="S17" s="40"/>
      <c r="T17" s="40"/>
      <c r="U17" s="40"/>
      <c r="V17" s="40"/>
      <c r="W17" s="40"/>
      <c r="X17" s="40"/>
      <c r="Y17" s="40"/>
      <c r="Z17" s="40"/>
      <c r="AA17" s="40"/>
      <c r="AB17" s="40"/>
      <c r="AC17" s="40"/>
      <c r="AD17" s="40"/>
      <c r="AE17" s="40"/>
      <c r="AZ17" s="304" t="s">
        <v>886</v>
      </c>
      <c r="BA17" s="304" t="s">
        <v>886</v>
      </c>
      <c r="BB17" s="304" t="s">
        <v>1</v>
      </c>
      <c r="BC17" s="304" t="s">
        <v>1796</v>
      </c>
      <c r="BD17" s="304" t="s">
        <v>19</v>
      </c>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c r="AZ18" s="304" t="s">
        <v>986</v>
      </c>
      <c r="BA18" s="304" t="s">
        <v>986</v>
      </c>
      <c r="BB18" s="304" t="s">
        <v>1</v>
      </c>
      <c r="BC18" s="304" t="s">
        <v>1760</v>
      </c>
      <c r="BD18" s="304" t="s">
        <v>19</v>
      </c>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c r="AZ19" s="304" t="s">
        <v>1797</v>
      </c>
      <c r="BA19" s="304" t="s">
        <v>1058</v>
      </c>
      <c r="BB19" s="304" t="s">
        <v>1</v>
      </c>
      <c r="BC19" s="304" t="s">
        <v>1798</v>
      </c>
      <c r="BD19" s="304" t="s">
        <v>19</v>
      </c>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c r="AZ20" s="304" t="s">
        <v>1799</v>
      </c>
      <c r="BA20" s="304" t="s">
        <v>1800</v>
      </c>
      <c r="BB20" s="304" t="s">
        <v>1</v>
      </c>
      <c r="BC20" s="304" t="s">
        <v>1801</v>
      </c>
      <c r="BD20" s="304" t="s">
        <v>19</v>
      </c>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c r="AZ21" s="304" t="s">
        <v>1802</v>
      </c>
      <c r="BA21" s="304" t="s">
        <v>1803</v>
      </c>
      <c r="BB21" s="304" t="s">
        <v>1</v>
      </c>
      <c r="BC21" s="304" t="s">
        <v>1804</v>
      </c>
      <c r="BD21" s="304" t="s">
        <v>19</v>
      </c>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c r="AZ22" s="304" t="s">
        <v>1805</v>
      </c>
      <c r="BA22" s="304" t="s">
        <v>1806</v>
      </c>
      <c r="BB22" s="304" t="s">
        <v>1</v>
      </c>
      <c r="BC22" s="304" t="s">
        <v>1807</v>
      </c>
      <c r="BD22" s="304" t="s">
        <v>19</v>
      </c>
    </row>
    <row r="23" s="2" customFormat="1" ht="18" customHeight="1">
      <c r="A23" s="40"/>
      <c r="B23" s="46"/>
      <c r="C23" s="40"/>
      <c r="D23" s="40"/>
      <c r="E23" s="143" t="s">
        <v>35</v>
      </c>
      <c r="F23" s="40"/>
      <c r="G23" s="40"/>
      <c r="H23" s="40"/>
      <c r="I23" s="153" t="s">
        <v>31</v>
      </c>
      <c r="J23" s="143" t="s">
        <v>1</v>
      </c>
      <c r="K23" s="40"/>
      <c r="L23" s="65"/>
      <c r="S23" s="40"/>
      <c r="T23" s="40"/>
      <c r="U23" s="40"/>
      <c r="V23" s="40"/>
      <c r="W23" s="40"/>
      <c r="X23" s="40"/>
      <c r="Y23" s="40"/>
      <c r="Z23" s="40"/>
      <c r="AA23" s="40"/>
      <c r="AB23" s="40"/>
      <c r="AC23" s="40"/>
      <c r="AD23" s="40"/>
      <c r="AE23" s="40"/>
      <c r="AZ23" s="304" t="s">
        <v>1808</v>
      </c>
      <c r="BA23" s="304" t="s">
        <v>1809</v>
      </c>
      <c r="BB23" s="304" t="s">
        <v>1</v>
      </c>
      <c r="BC23" s="304" t="s">
        <v>1810</v>
      </c>
      <c r="BD23" s="304" t="s">
        <v>19</v>
      </c>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c r="AZ24" s="304" t="s">
        <v>1811</v>
      </c>
      <c r="BA24" s="304" t="s">
        <v>1812</v>
      </c>
      <c r="BB24" s="304" t="s">
        <v>1</v>
      </c>
      <c r="BC24" s="304" t="s">
        <v>1813</v>
      </c>
      <c r="BD24" s="304" t="s">
        <v>19</v>
      </c>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c r="AZ25" s="304" t="s">
        <v>1814</v>
      </c>
      <c r="BA25" s="304" t="s">
        <v>1815</v>
      </c>
      <c r="BB25" s="304" t="s">
        <v>1</v>
      </c>
      <c r="BC25" s="304" t="s">
        <v>1816</v>
      </c>
      <c r="BD25" s="304" t="s">
        <v>19</v>
      </c>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c r="AZ26" s="304" t="s">
        <v>1817</v>
      </c>
      <c r="BA26" s="304" t="s">
        <v>1818</v>
      </c>
      <c r="BB26" s="304" t="s">
        <v>1</v>
      </c>
      <c r="BC26" s="304" t="s">
        <v>1819</v>
      </c>
      <c r="BD26" s="304" t="s">
        <v>19</v>
      </c>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c r="AZ27" s="304" t="s">
        <v>1820</v>
      </c>
      <c r="BA27" s="304" t="s">
        <v>1821</v>
      </c>
      <c r="BB27" s="304" t="s">
        <v>1</v>
      </c>
      <c r="BC27" s="304" t="s">
        <v>1822</v>
      </c>
      <c r="BD27" s="304" t="s">
        <v>19</v>
      </c>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c r="AZ28" s="304" t="s">
        <v>1823</v>
      </c>
      <c r="BA28" s="304" t="s">
        <v>1824</v>
      </c>
      <c r="BB28" s="304" t="s">
        <v>1</v>
      </c>
      <c r="BC28" s="304" t="s">
        <v>1825</v>
      </c>
      <c r="BD28" s="304" t="s">
        <v>19</v>
      </c>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c r="AZ29" s="305" t="s">
        <v>1826</v>
      </c>
      <c r="BA29" s="305" t="s">
        <v>820</v>
      </c>
      <c r="BB29" s="305" t="s">
        <v>1</v>
      </c>
      <c r="BC29" s="305" t="s">
        <v>295</v>
      </c>
      <c r="BD29" s="305" t="s">
        <v>19</v>
      </c>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c r="AZ30" s="304" t="s">
        <v>1827</v>
      </c>
      <c r="BA30" s="304" t="s">
        <v>1828</v>
      </c>
      <c r="BB30" s="304" t="s">
        <v>1</v>
      </c>
      <c r="BC30" s="304" t="s">
        <v>1829</v>
      </c>
      <c r="BD30" s="304" t="s">
        <v>19</v>
      </c>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c r="AZ31" s="304" t="s">
        <v>1830</v>
      </c>
      <c r="BA31" s="304" t="s">
        <v>1831</v>
      </c>
      <c r="BB31" s="304" t="s">
        <v>1</v>
      </c>
      <c r="BC31" s="304" t="s">
        <v>1832</v>
      </c>
      <c r="BD31" s="304" t="s">
        <v>19</v>
      </c>
    </row>
    <row r="32" s="2" customFormat="1" ht="25.44" customHeight="1">
      <c r="A32" s="40"/>
      <c r="B32" s="46"/>
      <c r="C32" s="40"/>
      <c r="D32" s="162" t="s">
        <v>40</v>
      </c>
      <c r="E32" s="40"/>
      <c r="F32" s="40"/>
      <c r="G32" s="40"/>
      <c r="H32" s="40"/>
      <c r="I32" s="40"/>
      <c r="J32" s="163">
        <f>ROUND(J130, 2)</f>
        <v>0</v>
      </c>
      <c r="K32" s="40"/>
      <c r="L32" s="65"/>
      <c r="S32" s="40"/>
      <c r="T32" s="40"/>
      <c r="U32" s="40"/>
      <c r="V32" s="40"/>
      <c r="W32" s="40"/>
      <c r="X32" s="40"/>
      <c r="Y32" s="40"/>
      <c r="Z32" s="40"/>
      <c r="AA32" s="40"/>
      <c r="AB32" s="40"/>
      <c r="AC32" s="40"/>
      <c r="AD32" s="40"/>
      <c r="AE32" s="40"/>
      <c r="AZ32" s="304" t="s">
        <v>1833</v>
      </c>
      <c r="BA32" s="304" t="s">
        <v>1834</v>
      </c>
      <c r="BB32" s="304" t="s">
        <v>1</v>
      </c>
      <c r="BC32" s="304" t="s">
        <v>1835</v>
      </c>
      <c r="BD32" s="304" t="s">
        <v>19</v>
      </c>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c r="AZ33" s="304" t="s">
        <v>1836</v>
      </c>
      <c r="BA33" s="304" t="s">
        <v>1836</v>
      </c>
      <c r="BB33" s="304" t="s">
        <v>1</v>
      </c>
      <c r="BC33" s="304" t="s">
        <v>1837</v>
      </c>
      <c r="BD33" s="304" t="s">
        <v>19</v>
      </c>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c r="AZ34" s="304" t="s">
        <v>1003</v>
      </c>
      <c r="BA34" s="304" t="s">
        <v>1003</v>
      </c>
      <c r="BB34" s="304" t="s">
        <v>1</v>
      </c>
      <c r="BC34" s="304" t="s">
        <v>295</v>
      </c>
      <c r="BD34" s="304" t="s">
        <v>19</v>
      </c>
    </row>
    <row r="35" s="2" customFormat="1" ht="14.4" customHeight="1">
      <c r="A35" s="40"/>
      <c r="B35" s="46"/>
      <c r="C35" s="40"/>
      <c r="D35" s="165" t="s">
        <v>44</v>
      </c>
      <c r="E35" s="153" t="s">
        <v>45</v>
      </c>
      <c r="F35" s="166">
        <f>ROUND((SUM(BE130:BE927)),  2)</f>
        <v>0</v>
      </c>
      <c r="G35" s="40"/>
      <c r="H35" s="40"/>
      <c r="I35" s="167">
        <v>0.20000000000000001</v>
      </c>
      <c r="J35" s="166">
        <f>ROUND(((SUM(BE130:BE927))*I35),  2)</f>
        <v>0</v>
      </c>
      <c r="K35" s="40"/>
      <c r="L35" s="65"/>
      <c r="S35" s="40"/>
      <c r="T35" s="40"/>
      <c r="U35" s="40"/>
      <c r="V35" s="40"/>
      <c r="W35" s="40"/>
      <c r="X35" s="40"/>
      <c r="Y35" s="40"/>
      <c r="Z35" s="40"/>
      <c r="AA35" s="40"/>
      <c r="AB35" s="40"/>
      <c r="AC35" s="40"/>
      <c r="AD35" s="40"/>
      <c r="AE35" s="40"/>
      <c r="AZ35" s="304" t="s">
        <v>1838</v>
      </c>
      <c r="BA35" s="304" t="s">
        <v>1838</v>
      </c>
      <c r="BB35" s="304" t="s">
        <v>1</v>
      </c>
      <c r="BC35" s="304" t="s">
        <v>1839</v>
      </c>
      <c r="BD35" s="304" t="s">
        <v>19</v>
      </c>
    </row>
    <row r="36" s="2" customFormat="1" ht="14.4" customHeight="1">
      <c r="A36" s="40"/>
      <c r="B36" s="46"/>
      <c r="C36" s="40"/>
      <c r="D36" s="40"/>
      <c r="E36" s="153" t="s">
        <v>46</v>
      </c>
      <c r="F36" s="166">
        <f>ROUND((SUM(BF130:BF927)),  2)</f>
        <v>0</v>
      </c>
      <c r="G36" s="40"/>
      <c r="H36" s="40"/>
      <c r="I36" s="167">
        <v>0.20000000000000001</v>
      </c>
      <c r="J36" s="166">
        <f>ROUND(((SUM(BF130:BF927))*I36),  2)</f>
        <v>0</v>
      </c>
      <c r="K36" s="40"/>
      <c r="L36" s="65"/>
      <c r="S36" s="40"/>
      <c r="T36" s="40"/>
      <c r="U36" s="40"/>
      <c r="V36" s="40"/>
      <c r="W36" s="40"/>
      <c r="X36" s="40"/>
      <c r="Y36" s="40"/>
      <c r="Z36" s="40"/>
      <c r="AA36" s="40"/>
      <c r="AB36" s="40"/>
      <c r="AC36" s="40"/>
      <c r="AD36" s="40"/>
      <c r="AE36" s="40"/>
      <c r="AZ36" s="304" t="s">
        <v>1840</v>
      </c>
      <c r="BA36" s="304" t="s">
        <v>1841</v>
      </c>
      <c r="BB36" s="304" t="s">
        <v>1</v>
      </c>
      <c r="BC36" s="304" t="s">
        <v>1842</v>
      </c>
      <c r="BD36" s="304" t="s">
        <v>19</v>
      </c>
    </row>
    <row r="37" hidden="1" s="2" customFormat="1" ht="14.4" customHeight="1">
      <c r="A37" s="40"/>
      <c r="B37" s="46"/>
      <c r="C37" s="40"/>
      <c r="D37" s="40"/>
      <c r="E37" s="153" t="s">
        <v>47</v>
      </c>
      <c r="F37" s="166">
        <f>ROUND((SUM(BG130:BG927)),  2)</f>
        <v>0</v>
      </c>
      <c r="G37" s="40"/>
      <c r="H37" s="40"/>
      <c r="I37" s="167">
        <v>0.20000000000000001</v>
      </c>
      <c r="J37" s="166">
        <f>0</f>
        <v>0</v>
      </c>
      <c r="K37" s="40"/>
      <c r="L37" s="65"/>
      <c r="S37" s="40"/>
      <c r="T37" s="40"/>
      <c r="U37" s="40"/>
      <c r="V37" s="40"/>
      <c r="W37" s="40"/>
      <c r="X37" s="40"/>
      <c r="Y37" s="40"/>
      <c r="Z37" s="40"/>
      <c r="AA37" s="40"/>
      <c r="AB37" s="40"/>
      <c r="AC37" s="40"/>
      <c r="AD37" s="40"/>
      <c r="AE37" s="40"/>
      <c r="AZ37" s="304" t="s">
        <v>1843</v>
      </c>
      <c r="BA37" s="304" t="s">
        <v>1843</v>
      </c>
      <c r="BB37" s="304" t="s">
        <v>1</v>
      </c>
      <c r="BC37" s="304" t="s">
        <v>1842</v>
      </c>
      <c r="BD37" s="304" t="s">
        <v>19</v>
      </c>
    </row>
    <row r="38" hidden="1" s="2" customFormat="1" ht="14.4" customHeight="1">
      <c r="A38" s="40"/>
      <c r="B38" s="46"/>
      <c r="C38" s="40"/>
      <c r="D38" s="40"/>
      <c r="E38" s="153" t="s">
        <v>48</v>
      </c>
      <c r="F38" s="166">
        <f>ROUND((SUM(BH130:BH927)),  2)</f>
        <v>0</v>
      </c>
      <c r="G38" s="40"/>
      <c r="H38" s="40"/>
      <c r="I38" s="167">
        <v>0.20000000000000001</v>
      </c>
      <c r="J38" s="166">
        <f>0</f>
        <v>0</v>
      </c>
      <c r="K38" s="40"/>
      <c r="L38" s="65"/>
      <c r="S38" s="40"/>
      <c r="T38" s="40"/>
      <c r="U38" s="40"/>
      <c r="V38" s="40"/>
      <c r="W38" s="40"/>
      <c r="X38" s="40"/>
      <c r="Y38" s="40"/>
      <c r="Z38" s="40"/>
      <c r="AA38" s="40"/>
      <c r="AB38" s="40"/>
      <c r="AC38" s="40"/>
      <c r="AD38" s="40"/>
      <c r="AE38" s="40"/>
      <c r="AZ38" s="304" t="s">
        <v>1844</v>
      </c>
      <c r="BA38" s="304" t="s">
        <v>1844</v>
      </c>
      <c r="BB38" s="304" t="s">
        <v>1</v>
      </c>
      <c r="BC38" s="304" t="s">
        <v>1845</v>
      </c>
      <c r="BD38" s="304" t="s">
        <v>19</v>
      </c>
    </row>
    <row r="39" hidden="1" s="2" customFormat="1" ht="14.4" customHeight="1">
      <c r="A39" s="40"/>
      <c r="B39" s="46"/>
      <c r="C39" s="40"/>
      <c r="D39" s="40"/>
      <c r="E39" s="153" t="s">
        <v>49</v>
      </c>
      <c r="F39" s="166">
        <f>ROUND((SUM(BI130:BI927)),  2)</f>
        <v>0</v>
      </c>
      <c r="G39" s="40"/>
      <c r="H39" s="40"/>
      <c r="I39" s="167">
        <v>0</v>
      </c>
      <c r="J39" s="166">
        <f>0</f>
        <v>0</v>
      </c>
      <c r="K39" s="40"/>
      <c r="L39" s="65"/>
      <c r="S39" s="40"/>
      <c r="T39" s="40"/>
      <c r="U39" s="40"/>
      <c r="V39" s="40"/>
      <c r="W39" s="40"/>
      <c r="X39" s="40"/>
      <c r="Y39" s="40"/>
      <c r="Z39" s="40"/>
      <c r="AA39" s="40"/>
      <c r="AB39" s="40"/>
      <c r="AC39" s="40"/>
      <c r="AD39" s="40"/>
      <c r="AE39" s="40"/>
      <c r="AZ39" s="304" t="s">
        <v>1846</v>
      </c>
      <c r="BA39" s="304" t="s">
        <v>1847</v>
      </c>
      <c r="BB39" s="304" t="s">
        <v>1</v>
      </c>
      <c r="BC39" s="304" t="s">
        <v>1848</v>
      </c>
      <c r="BD39" s="304" t="s">
        <v>19</v>
      </c>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c r="AZ40" s="304" t="s">
        <v>1849</v>
      </c>
      <c r="BA40" s="304" t="s">
        <v>1850</v>
      </c>
      <c r="BB40" s="304" t="s">
        <v>1</v>
      </c>
      <c r="BC40" s="304" t="s">
        <v>1851</v>
      </c>
      <c r="BD40" s="304" t="s">
        <v>19</v>
      </c>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c r="AZ41" s="304" t="s">
        <v>1852</v>
      </c>
      <c r="BA41" s="304" t="s">
        <v>1853</v>
      </c>
      <c r="BB41" s="304" t="s">
        <v>1</v>
      </c>
      <c r="BC41" s="304" t="s">
        <v>1854</v>
      </c>
      <c r="BD41" s="304" t="s">
        <v>19</v>
      </c>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c r="AZ42" s="304" t="s">
        <v>1855</v>
      </c>
      <c r="BA42" s="304" t="s">
        <v>1856</v>
      </c>
      <c r="BB42" s="304" t="s">
        <v>1</v>
      </c>
      <c r="BC42" s="304" t="s">
        <v>1857</v>
      </c>
      <c r="BD42" s="304" t="s">
        <v>19</v>
      </c>
    </row>
    <row r="43" s="1" customFormat="1" ht="14.4" customHeight="1">
      <c r="B43" s="21"/>
      <c r="L43" s="21"/>
      <c r="AZ43" s="304" t="s">
        <v>1858</v>
      </c>
      <c r="BA43" s="304" t="s">
        <v>1858</v>
      </c>
      <c r="BB43" s="304" t="s">
        <v>1</v>
      </c>
      <c r="BC43" s="304" t="s">
        <v>1859</v>
      </c>
      <c r="BD43" s="304" t="s">
        <v>19</v>
      </c>
    </row>
    <row r="44" s="1" customFormat="1" ht="14.4" customHeight="1">
      <c r="B44" s="21"/>
      <c r="L44" s="21"/>
      <c r="AZ44" s="304" t="s">
        <v>1860</v>
      </c>
      <c r="BA44" s="304" t="s">
        <v>1860</v>
      </c>
      <c r="BB44" s="304" t="s">
        <v>1</v>
      </c>
      <c r="BC44" s="304" t="s">
        <v>1861</v>
      </c>
      <c r="BD44" s="304" t="s">
        <v>19</v>
      </c>
    </row>
    <row r="45" s="1" customFormat="1" ht="14.4" customHeight="1">
      <c r="B45" s="21"/>
      <c r="L45" s="21"/>
      <c r="AZ45" s="304" t="s">
        <v>1862</v>
      </c>
      <c r="BA45" s="304" t="s">
        <v>1862</v>
      </c>
      <c r="BB45" s="304" t="s">
        <v>1</v>
      </c>
      <c r="BC45" s="304" t="s">
        <v>1863</v>
      </c>
      <c r="BD45" s="304" t="s">
        <v>19</v>
      </c>
    </row>
    <row r="46" s="1" customFormat="1" ht="14.4" customHeight="1">
      <c r="B46" s="21"/>
      <c r="L46" s="21"/>
      <c r="AZ46" s="304" t="s">
        <v>1864</v>
      </c>
      <c r="BA46" s="304" t="s">
        <v>1864</v>
      </c>
      <c r="BB46" s="304" t="s">
        <v>1</v>
      </c>
      <c r="BC46" s="304" t="s">
        <v>1865</v>
      </c>
      <c r="BD46" s="304" t="s">
        <v>19</v>
      </c>
    </row>
    <row r="47" s="1" customFormat="1" ht="14.4" customHeight="1">
      <c r="B47" s="21"/>
      <c r="L47" s="21"/>
      <c r="AZ47" s="304" t="s">
        <v>1866</v>
      </c>
      <c r="BA47" s="304" t="s">
        <v>1867</v>
      </c>
      <c r="BB47" s="304" t="s">
        <v>1</v>
      </c>
      <c r="BC47" s="304" t="s">
        <v>1868</v>
      </c>
      <c r="BD47" s="304" t="s">
        <v>19</v>
      </c>
    </row>
    <row r="48" s="1" customFormat="1" ht="14.4" customHeight="1">
      <c r="B48" s="21"/>
      <c r="L48" s="21"/>
      <c r="AZ48" s="304" t="s">
        <v>1869</v>
      </c>
      <c r="BA48" s="304" t="s">
        <v>1870</v>
      </c>
      <c r="BB48" s="304" t="s">
        <v>1</v>
      </c>
      <c r="BC48" s="304" t="s">
        <v>1868</v>
      </c>
      <c r="BD48" s="304" t="s">
        <v>19</v>
      </c>
    </row>
    <row r="49" s="2" customFormat="1" ht="14.4" customHeight="1">
      <c r="B49" s="65"/>
      <c r="D49" s="175" t="s">
        <v>53</v>
      </c>
      <c r="E49" s="176"/>
      <c r="F49" s="176"/>
      <c r="G49" s="175" t="s">
        <v>54</v>
      </c>
      <c r="H49" s="176"/>
      <c r="I49" s="176"/>
      <c r="J49" s="176"/>
      <c r="K49" s="176"/>
      <c r="L49" s="65"/>
      <c r="AZ49" s="304" t="s">
        <v>1871</v>
      </c>
      <c r="BA49" s="304" t="s">
        <v>1872</v>
      </c>
      <c r="BB49" s="304" t="s">
        <v>1</v>
      </c>
      <c r="BC49" s="304" t="s">
        <v>1873</v>
      </c>
      <c r="BD49" s="304" t="s">
        <v>19</v>
      </c>
    </row>
    <row r="50">
      <c r="B50" s="21"/>
      <c r="L50" s="21"/>
      <c r="AZ50" s="304" t="s">
        <v>1874</v>
      </c>
      <c r="BA50" s="304" t="s">
        <v>1874</v>
      </c>
      <c r="BB50" s="304" t="s">
        <v>1</v>
      </c>
      <c r="BC50" s="304" t="s">
        <v>1793</v>
      </c>
      <c r="BD50" s="304" t="s">
        <v>19</v>
      </c>
    </row>
    <row r="51">
      <c r="B51" s="21"/>
      <c r="L51" s="21"/>
      <c r="AZ51" s="304" t="s">
        <v>1875</v>
      </c>
      <c r="BA51" s="304" t="s">
        <v>1876</v>
      </c>
      <c r="BB51" s="304" t="s">
        <v>1</v>
      </c>
      <c r="BC51" s="304" t="s">
        <v>267</v>
      </c>
      <c r="BD51" s="304" t="s">
        <v>19</v>
      </c>
    </row>
    <row r="52">
      <c r="B52" s="21"/>
      <c r="L52" s="21"/>
      <c r="AZ52" s="304" t="s">
        <v>1877</v>
      </c>
      <c r="BA52" s="304" t="s">
        <v>1877</v>
      </c>
      <c r="BB52" s="304" t="s">
        <v>1</v>
      </c>
      <c r="BC52" s="304" t="s">
        <v>1878</v>
      </c>
      <c r="BD52" s="304" t="s">
        <v>19</v>
      </c>
    </row>
    <row r="53">
      <c r="B53" s="21"/>
      <c r="L53" s="21"/>
      <c r="AZ53" s="304" t="s">
        <v>1879</v>
      </c>
      <c r="BA53" s="304" t="s">
        <v>1879</v>
      </c>
      <c r="BB53" s="304" t="s">
        <v>1</v>
      </c>
      <c r="BC53" s="304" t="s">
        <v>1880</v>
      </c>
      <c r="BD53" s="304" t="s">
        <v>19</v>
      </c>
    </row>
    <row r="54">
      <c r="B54" s="21"/>
      <c r="L54" s="21"/>
      <c r="AZ54" s="304" t="s">
        <v>1881</v>
      </c>
      <c r="BA54" s="304" t="s">
        <v>1881</v>
      </c>
      <c r="BB54" s="304" t="s">
        <v>1</v>
      </c>
      <c r="BC54" s="304" t="s">
        <v>1882</v>
      </c>
      <c r="BD54" s="304" t="s">
        <v>19</v>
      </c>
    </row>
    <row r="55">
      <c r="B55" s="21"/>
      <c r="L55" s="21"/>
      <c r="AZ55" s="304" t="s">
        <v>1883</v>
      </c>
      <c r="BA55" s="304" t="s">
        <v>1883</v>
      </c>
      <c r="BB55" s="304" t="s">
        <v>1</v>
      </c>
      <c r="BC55" s="304" t="s">
        <v>1884</v>
      </c>
      <c r="BD55" s="304" t="s">
        <v>19</v>
      </c>
    </row>
    <row r="56">
      <c r="B56" s="21"/>
      <c r="L56" s="21"/>
      <c r="AZ56" s="304" t="s">
        <v>1885</v>
      </c>
      <c r="BA56" s="304" t="s">
        <v>1885</v>
      </c>
      <c r="BB56" s="304" t="s">
        <v>1</v>
      </c>
      <c r="BC56" s="304" t="s">
        <v>337</v>
      </c>
      <c r="BD56" s="304" t="s">
        <v>19</v>
      </c>
    </row>
    <row r="57">
      <c r="B57" s="21"/>
      <c r="L57" s="21"/>
      <c r="AZ57" s="304" t="s">
        <v>1886</v>
      </c>
      <c r="BA57" s="304" t="s">
        <v>1886</v>
      </c>
      <c r="BB57" s="304" t="s">
        <v>1</v>
      </c>
      <c r="BC57" s="304" t="s">
        <v>1768</v>
      </c>
      <c r="BD57" s="304" t="s">
        <v>19</v>
      </c>
    </row>
    <row r="58">
      <c r="B58" s="21"/>
      <c r="L58" s="21"/>
      <c r="AZ58" s="304" t="s">
        <v>1887</v>
      </c>
      <c r="BA58" s="304" t="s">
        <v>1887</v>
      </c>
      <c r="BB58" s="304" t="s">
        <v>1</v>
      </c>
      <c r="BC58" s="304" t="s">
        <v>1888</v>
      </c>
      <c r="BD58" s="304" t="s">
        <v>19</v>
      </c>
    </row>
    <row r="59">
      <c r="B59" s="21"/>
      <c r="L59" s="21"/>
      <c r="AZ59" s="304" t="s">
        <v>1889</v>
      </c>
      <c r="BA59" s="304" t="s">
        <v>1889</v>
      </c>
      <c r="BB59" s="304" t="s">
        <v>1</v>
      </c>
      <c r="BC59" s="304" t="s">
        <v>1890</v>
      </c>
      <c r="BD59" s="304" t="s">
        <v>19</v>
      </c>
    </row>
    <row r="60" s="2" customFormat="1">
      <c r="A60" s="40"/>
      <c r="B60" s="46"/>
      <c r="C60" s="40"/>
      <c r="D60" s="177" t="s">
        <v>55</v>
      </c>
      <c r="E60" s="178"/>
      <c r="F60" s="179" t="s">
        <v>56</v>
      </c>
      <c r="G60" s="177" t="s">
        <v>55</v>
      </c>
      <c r="H60" s="178"/>
      <c r="I60" s="178"/>
      <c r="J60" s="180" t="s">
        <v>56</v>
      </c>
      <c r="K60" s="178"/>
      <c r="L60" s="65"/>
      <c r="S60" s="40"/>
      <c r="T60" s="40"/>
      <c r="U60" s="40"/>
      <c r="V60" s="40"/>
      <c r="W60" s="40"/>
      <c r="X60" s="40"/>
      <c r="Y60" s="40"/>
      <c r="Z60" s="40"/>
      <c r="AA60" s="40"/>
      <c r="AB60" s="40"/>
      <c r="AC60" s="40"/>
      <c r="AD60" s="40"/>
      <c r="AE60" s="40"/>
      <c r="AZ60" s="304" t="s">
        <v>1891</v>
      </c>
      <c r="BA60" s="304" t="s">
        <v>1891</v>
      </c>
      <c r="BB60" s="304" t="s">
        <v>1</v>
      </c>
      <c r="BC60" s="304" t="s">
        <v>1892</v>
      </c>
      <c r="BD60" s="304" t="s">
        <v>19</v>
      </c>
    </row>
    <row r="61">
      <c r="B61" s="21"/>
      <c r="L61" s="21"/>
      <c r="AZ61" s="304" t="s">
        <v>1893</v>
      </c>
      <c r="BA61" s="304" t="s">
        <v>1893</v>
      </c>
      <c r="BB61" s="304" t="s">
        <v>1</v>
      </c>
      <c r="BC61" s="304" t="s">
        <v>1892</v>
      </c>
      <c r="BD61" s="304" t="s">
        <v>19</v>
      </c>
    </row>
    <row r="62">
      <c r="B62" s="21"/>
      <c r="L62" s="21"/>
      <c r="AZ62" s="304" t="s">
        <v>1894</v>
      </c>
      <c r="BA62" s="304" t="s">
        <v>1894</v>
      </c>
      <c r="BB62" s="304" t="s">
        <v>1</v>
      </c>
      <c r="BC62" s="304" t="s">
        <v>1895</v>
      </c>
      <c r="BD62" s="304" t="s">
        <v>19</v>
      </c>
    </row>
    <row r="63">
      <c r="B63" s="21"/>
      <c r="L63" s="21"/>
      <c r="AZ63" s="304" t="s">
        <v>1896</v>
      </c>
      <c r="BA63" s="304" t="s">
        <v>1896</v>
      </c>
      <c r="BB63" s="304" t="s">
        <v>1</v>
      </c>
      <c r="BC63" s="304" t="s">
        <v>1897</v>
      </c>
      <c r="BD63" s="304" t="s">
        <v>19</v>
      </c>
    </row>
    <row r="64" s="2" customFormat="1">
      <c r="A64" s="40"/>
      <c r="B64" s="46"/>
      <c r="C64" s="40"/>
      <c r="D64" s="175" t="s">
        <v>57</v>
      </c>
      <c r="E64" s="181"/>
      <c r="F64" s="181"/>
      <c r="G64" s="175" t="s">
        <v>58</v>
      </c>
      <c r="H64" s="181"/>
      <c r="I64" s="181"/>
      <c r="J64" s="181"/>
      <c r="K64" s="181"/>
      <c r="L64" s="65"/>
      <c r="S64" s="40"/>
      <c r="T64" s="40"/>
      <c r="U64" s="40"/>
      <c r="V64" s="40"/>
      <c r="W64" s="40"/>
      <c r="X64" s="40"/>
      <c r="Y64" s="40"/>
      <c r="Z64" s="40"/>
      <c r="AA64" s="40"/>
      <c r="AB64" s="40"/>
      <c r="AC64" s="40"/>
      <c r="AD64" s="40"/>
      <c r="AE64" s="40"/>
      <c r="AZ64" s="304" t="s">
        <v>1898</v>
      </c>
      <c r="BA64" s="304" t="s">
        <v>1898</v>
      </c>
      <c r="BB64" s="304" t="s">
        <v>1</v>
      </c>
      <c r="BC64" s="304" t="s">
        <v>1865</v>
      </c>
      <c r="BD64" s="304" t="s">
        <v>19</v>
      </c>
    </row>
    <row r="65">
      <c r="B65" s="21"/>
      <c r="L65" s="21"/>
      <c r="AZ65" s="304" t="s">
        <v>1899</v>
      </c>
      <c r="BA65" s="304" t="s">
        <v>1899</v>
      </c>
      <c r="BB65" s="304" t="s">
        <v>1</v>
      </c>
      <c r="BC65" s="304" t="s">
        <v>1900</v>
      </c>
      <c r="BD65" s="304" t="s">
        <v>19</v>
      </c>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s="2" customFormat="1">
      <c r="A75" s="40"/>
      <c r="B75" s="46"/>
      <c r="C75" s="40"/>
      <c r="D75" s="177" t="s">
        <v>55</v>
      </c>
      <c r="E75" s="178"/>
      <c r="F75" s="179" t="s">
        <v>56</v>
      </c>
      <c r="G75" s="177" t="s">
        <v>55</v>
      </c>
      <c r="H75" s="178"/>
      <c r="I75" s="178"/>
      <c r="J75" s="180" t="s">
        <v>56</v>
      </c>
      <c r="K75" s="178"/>
      <c r="L75" s="65"/>
      <c r="S75" s="40"/>
      <c r="T75" s="40"/>
      <c r="U75" s="40"/>
      <c r="V75" s="40"/>
      <c r="W75" s="40"/>
      <c r="X75" s="40"/>
      <c r="Y75" s="40"/>
      <c r="Z75" s="40"/>
      <c r="AA75" s="40"/>
      <c r="AB75" s="40"/>
      <c r="AC75" s="40"/>
      <c r="AD75" s="40"/>
      <c r="AE75" s="40"/>
    </row>
    <row r="76" s="2" customFormat="1" ht="14.4" customHeight="1">
      <c r="A76" s="40"/>
      <c r="B76" s="182"/>
      <c r="C76" s="183"/>
      <c r="D76" s="183"/>
      <c r="E76" s="183"/>
      <c r="F76" s="183"/>
      <c r="G76" s="183"/>
      <c r="H76" s="183"/>
      <c r="I76" s="183"/>
      <c r="J76" s="183"/>
      <c r="K76" s="183"/>
      <c r="L76" s="65"/>
      <c r="S76" s="40"/>
      <c r="T76" s="40"/>
      <c r="U76" s="40"/>
      <c r="V76" s="40"/>
      <c r="W76" s="40"/>
      <c r="X76" s="40"/>
      <c r="Y76" s="40"/>
      <c r="Z76" s="40"/>
      <c r="AA76" s="40"/>
      <c r="AB76" s="40"/>
      <c r="AC76" s="40"/>
      <c r="AD76" s="40"/>
      <c r="AE76" s="40"/>
    </row>
    <row r="80" s="2" customFormat="1" ht="6.96" customHeight="1">
      <c r="A80" s="40"/>
      <c r="B80" s="184"/>
      <c r="C80" s="185"/>
      <c r="D80" s="185"/>
      <c r="E80" s="185"/>
      <c r="F80" s="185"/>
      <c r="G80" s="185"/>
      <c r="H80" s="185"/>
      <c r="I80" s="185"/>
      <c r="J80" s="185"/>
      <c r="K80" s="185"/>
      <c r="L80" s="65"/>
      <c r="S80" s="40"/>
      <c r="T80" s="40"/>
      <c r="U80" s="40"/>
      <c r="V80" s="40"/>
      <c r="W80" s="40"/>
      <c r="X80" s="40"/>
      <c r="Y80" s="40"/>
      <c r="Z80" s="40"/>
      <c r="AA80" s="40"/>
      <c r="AB80" s="40"/>
      <c r="AC80" s="40"/>
      <c r="AD80" s="40"/>
      <c r="AE80" s="40"/>
    </row>
    <row r="81" s="2" customFormat="1" ht="24.96" customHeight="1">
      <c r="A81" s="40"/>
      <c r="B81" s="41"/>
      <c r="C81" s="24" t="s">
        <v>191</v>
      </c>
      <c r="D81" s="42"/>
      <c r="E81" s="42"/>
      <c r="F81" s="42"/>
      <c r="G81" s="42"/>
      <c r="H81" s="42"/>
      <c r="I81" s="42"/>
      <c r="J81" s="42"/>
      <c r="K81" s="42"/>
      <c r="L81" s="65"/>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65"/>
      <c r="S82" s="40"/>
      <c r="T82" s="40"/>
      <c r="U82" s="40"/>
      <c r="V82" s="40"/>
      <c r="W82" s="40"/>
      <c r="X82" s="40"/>
      <c r="Y82" s="40"/>
      <c r="Z82" s="40"/>
      <c r="AA82" s="40"/>
      <c r="AB82" s="40"/>
      <c r="AC82" s="40"/>
      <c r="AD82" s="40"/>
      <c r="AE82" s="40"/>
    </row>
    <row r="83" s="2" customFormat="1" ht="12" customHeight="1">
      <c r="A83" s="40"/>
      <c r="B83" s="41"/>
      <c r="C83" s="33" t="s">
        <v>15</v>
      </c>
      <c r="D83" s="42"/>
      <c r="E83" s="42"/>
      <c r="F83" s="42"/>
      <c r="G83" s="42"/>
      <c r="H83" s="42"/>
      <c r="I83" s="42"/>
      <c r="J83" s="42"/>
      <c r="K83" s="42"/>
      <c r="L83" s="65"/>
      <c r="S83" s="40"/>
      <c r="T83" s="40"/>
      <c r="U83" s="40"/>
      <c r="V83" s="40"/>
      <c r="W83" s="40"/>
      <c r="X83" s="40"/>
      <c r="Y83" s="40"/>
      <c r="Z83" s="40"/>
      <c r="AA83" s="40"/>
      <c r="AB83" s="40"/>
      <c r="AC83" s="40"/>
      <c r="AD83" s="40"/>
      <c r="AE83" s="40"/>
    </row>
    <row r="84" s="2" customFormat="1" ht="26.25" customHeight="1">
      <c r="A84" s="40"/>
      <c r="B84" s="41"/>
      <c r="C84" s="42"/>
      <c r="D84" s="42"/>
      <c r="E84" s="186" t="str">
        <f>E7</f>
        <v>Ochranná hráz na Odře a Orlovské Stružce, Bohumín-Pudlov, stavba č. 5047_2021_soutez</v>
      </c>
      <c r="F84" s="33"/>
      <c r="G84" s="33"/>
      <c r="H84" s="33"/>
      <c r="I84" s="42"/>
      <c r="J84" s="42"/>
      <c r="K84" s="42"/>
      <c r="L84" s="65"/>
      <c r="S84" s="40"/>
      <c r="T84" s="40"/>
      <c r="U84" s="40"/>
      <c r="V84" s="40"/>
      <c r="W84" s="40"/>
      <c r="X84" s="40"/>
      <c r="Y84" s="40"/>
      <c r="Z84" s="40"/>
      <c r="AA84" s="40"/>
      <c r="AB84" s="40"/>
      <c r="AC84" s="40"/>
      <c r="AD84" s="40"/>
      <c r="AE84" s="40"/>
    </row>
    <row r="85" s="1" customFormat="1" ht="12" customHeight="1">
      <c r="B85" s="22"/>
      <c r="C85" s="33" t="s">
        <v>189</v>
      </c>
      <c r="D85" s="23"/>
      <c r="E85" s="23"/>
      <c r="F85" s="23"/>
      <c r="G85" s="23"/>
      <c r="H85" s="23"/>
      <c r="I85" s="23"/>
      <c r="J85" s="23"/>
      <c r="K85" s="23"/>
      <c r="L85" s="21"/>
    </row>
    <row r="86" s="2" customFormat="1" ht="16.5" customHeight="1">
      <c r="A86" s="40"/>
      <c r="B86" s="41"/>
      <c r="C86" s="42"/>
      <c r="D86" s="42"/>
      <c r="E86" s="186" t="s">
        <v>1245</v>
      </c>
      <c r="F86" s="42"/>
      <c r="G86" s="42"/>
      <c r="H86" s="42"/>
      <c r="I86" s="42"/>
      <c r="J86" s="42"/>
      <c r="K86" s="42"/>
      <c r="L86" s="65"/>
      <c r="S86" s="40"/>
      <c r="T86" s="40"/>
      <c r="U86" s="40"/>
      <c r="V86" s="40"/>
      <c r="W86" s="40"/>
      <c r="X86" s="40"/>
      <c r="Y86" s="40"/>
      <c r="Z86" s="40"/>
      <c r="AA86" s="40"/>
      <c r="AB86" s="40"/>
      <c r="AC86" s="40"/>
      <c r="AD86" s="40"/>
      <c r="AE86" s="40"/>
    </row>
    <row r="87" s="2" customFormat="1" ht="12" customHeight="1">
      <c r="A87" s="40"/>
      <c r="B87" s="41"/>
      <c r="C87" s="33" t="s">
        <v>486</v>
      </c>
      <c r="D87" s="42"/>
      <c r="E87" s="42"/>
      <c r="F87" s="42"/>
      <c r="G87" s="42"/>
      <c r="H87" s="42"/>
      <c r="I87" s="42"/>
      <c r="J87" s="42"/>
      <c r="K87" s="42"/>
      <c r="L87" s="65"/>
      <c r="S87" s="40"/>
      <c r="T87" s="40"/>
      <c r="U87" s="40"/>
      <c r="V87" s="40"/>
      <c r="W87" s="40"/>
      <c r="X87" s="40"/>
      <c r="Y87" s="40"/>
      <c r="Z87" s="40"/>
      <c r="AA87" s="40"/>
      <c r="AB87" s="40"/>
      <c r="AC87" s="40"/>
      <c r="AD87" s="40"/>
      <c r="AE87" s="40"/>
    </row>
    <row r="88" s="2" customFormat="1" ht="16.5" customHeight="1">
      <c r="A88" s="40"/>
      <c r="B88" s="41"/>
      <c r="C88" s="42"/>
      <c r="D88" s="42"/>
      <c r="E88" s="78" t="str">
        <f>E11</f>
        <v>SO-02.03 - Rekonstrukce mostu v km 1,791 – ulice Vrbická</v>
      </c>
      <c r="F88" s="42"/>
      <c r="G88" s="42"/>
      <c r="H88" s="42"/>
      <c r="I88" s="42"/>
      <c r="J88" s="42"/>
      <c r="K88" s="42"/>
      <c r="L88" s="65"/>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20</v>
      </c>
      <c r="D90" s="42"/>
      <c r="E90" s="42"/>
      <c r="F90" s="28" t="str">
        <f>F14</f>
        <v>Bohumín</v>
      </c>
      <c r="G90" s="42"/>
      <c r="H90" s="42"/>
      <c r="I90" s="33" t="s">
        <v>22</v>
      </c>
      <c r="J90" s="81" t="str">
        <f>IF(J14="","",J14)</f>
        <v>30. 11. 2020</v>
      </c>
      <c r="K90" s="42"/>
      <c r="L90" s="65"/>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65"/>
      <c r="S91" s="40"/>
      <c r="T91" s="40"/>
      <c r="U91" s="40"/>
      <c r="V91" s="40"/>
      <c r="W91" s="40"/>
      <c r="X91" s="40"/>
      <c r="Y91" s="40"/>
      <c r="Z91" s="40"/>
      <c r="AA91" s="40"/>
      <c r="AB91" s="40"/>
      <c r="AC91" s="40"/>
      <c r="AD91" s="40"/>
      <c r="AE91" s="40"/>
    </row>
    <row r="92" s="2" customFormat="1" ht="25.65" customHeight="1">
      <c r="A92" s="40"/>
      <c r="B92" s="41"/>
      <c r="C92" s="33" t="s">
        <v>28</v>
      </c>
      <c r="D92" s="42"/>
      <c r="E92" s="42"/>
      <c r="F92" s="28" t="str">
        <f>E17</f>
        <v>Povodí Odry, s.p.</v>
      </c>
      <c r="G92" s="42"/>
      <c r="H92" s="42"/>
      <c r="I92" s="33" t="s">
        <v>34</v>
      </c>
      <c r="J92" s="38" t="str">
        <f>E23</f>
        <v>Dopravoprojekt Brno a.s.</v>
      </c>
      <c r="K92" s="42"/>
      <c r="L92" s="65"/>
      <c r="S92" s="40"/>
      <c r="T92" s="40"/>
      <c r="U92" s="40"/>
      <c r="V92" s="40"/>
      <c r="W92" s="40"/>
      <c r="X92" s="40"/>
      <c r="Y92" s="40"/>
      <c r="Z92" s="40"/>
      <c r="AA92" s="40"/>
      <c r="AB92" s="40"/>
      <c r="AC92" s="40"/>
      <c r="AD92" s="40"/>
      <c r="AE92" s="40"/>
    </row>
    <row r="93" s="2" customFormat="1" ht="15.15" customHeight="1">
      <c r="A93" s="40"/>
      <c r="B93" s="41"/>
      <c r="C93" s="33" t="s">
        <v>32</v>
      </c>
      <c r="D93" s="42"/>
      <c r="E93" s="42"/>
      <c r="F93" s="28" t="str">
        <f>IF(E20="","",E20)</f>
        <v>Vyplň údaj</v>
      </c>
      <c r="G93" s="42"/>
      <c r="H93" s="42"/>
      <c r="I93" s="33" t="s">
        <v>37</v>
      </c>
      <c r="J93" s="38" t="str">
        <f>E26</f>
        <v xml:space="preserve"> </v>
      </c>
      <c r="K93" s="42"/>
      <c r="L93" s="65"/>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9.28" customHeight="1">
      <c r="A95" s="40"/>
      <c r="B95" s="41"/>
      <c r="C95" s="187" t="s">
        <v>192</v>
      </c>
      <c r="D95" s="188"/>
      <c r="E95" s="188"/>
      <c r="F95" s="188"/>
      <c r="G95" s="188"/>
      <c r="H95" s="188"/>
      <c r="I95" s="188"/>
      <c r="J95" s="189" t="s">
        <v>193</v>
      </c>
      <c r="K95" s="188"/>
      <c r="L95" s="65"/>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65"/>
      <c r="S96" s="40"/>
      <c r="T96" s="40"/>
      <c r="U96" s="40"/>
      <c r="V96" s="40"/>
      <c r="W96" s="40"/>
      <c r="X96" s="40"/>
      <c r="Y96" s="40"/>
      <c r="Z96" s="40"/>
      <c r="AA96" s="40"/>
      <c r="AB96" s="40"/>
      <c r="AC96" s="40"/>
      <c r="AD96" s="40"/>
      <c r="AE96" s="40"/>
    </row>
    <row r="97" s="2" customFormat="1" ht="22.8" customHeight="1">
      <c r="A97" s="40"/>
      <c r="B97" s="41"/>
      <c r="C97" s="190" t="s">
        <v>194</v>
      </c>
      <c r="D97" s="42"/>
      <c r="E97" s="42"/>
      <c r="F97" s="42"/>
      <c r="G97" s="42"/>
      <c r="H97" s="42"/>
      <c r="I97" s="42"/>
      <c r="J97" s="112">
        <f>J130</f>
        <v>0</v>
      </c>
      <c r="K97" s="42"/>
      <c r="L97" s="65"/>
      <c r="S97" s="40"/>
      <c r="T97" s="40"/>
      <c r="U97" s="40"/>
      <c r="V97" s="40"/>
      <c r="W97" s="40"/>
      <c r="X97" s="40"/>
      <c r="Y97" s="40"/>
      <c r="Z97" s="40"/>
      <c r="AA97" s="40"/>
      <c r="AB97" s="40"/>
      <c r="AC97" s="40"/>
      <c r="AD97" s="40"/>
      <c r="AE97" s="40"/>
      <c r="AU97" s="18" t="s">
        <v>195</v>
      </c>
    </row>
    <row r="98" s="9" customFormat="1" ht="24.96" customHeight="1">
      <c r="A98" s="9"/>
      <c r="B98" s="191"/>
      <c r="C98" s="192"/>
      <c r="D98" s="193" t="s">
        <v>1901</v>
      </c>
      <c r="E98" s="194"/>
      <c r="F98" s="194"/>
      <c r="G98" s="194"/>
      <c r="H98" s="194"/>
      <c r="I98" s="194"/>
      <c r="J98" s="195">
        <f>J131</f>
        <v>0</v>
      </c>
      <c r="K98" s="192"/>
      <c r="L98" s="196"/>
      <c r="S98" s="9"/>
      <c r="T98" s="9"/>
      <c r="U98" s="9"/>
      <c r="V98" s="9"/>
      <c r="W98" s="9"/>
      <c r="X98" s="9"/>
      <c r="Y98" s="9"/>
      <c r="Z98" s="9"/>
      <c r="AA98" s="9"/>
      <c r="AB98" s="9"/>
      <c r="AC98" s="9"/>
      <c r="AD98" s="9"/>
      <c r="AE98" s="9"/>
    </row>
    <row r="99" s="9" customFormat="1" ht="24.96" customHeight="1">
      <c r="A99" s="9"/>
      <c r="B99" s="191"/>
      <c r="C99" s="192"/>
      <c r="D99" s="193" t="s">
        <v>1902</v>
      </c>
      <c r="E99" s="194"/>
      <c r="F99" s="194"/>
      <c r="G99" s="194"/>
      <c r="H99" s="194"/>
      <c r="I99" s="194"/>
      <c r="J99" s="195">
        <f>J284</f>
        <v>0</v>
      </c>
      <c r="K99" s="192"/>
      <c r="L99" s="196"/>
      <c r="S99" s="9"/>
      <c r="T99" s="9"/>
      <c r="U99" s="9"/>
      <c r="V99" s="9"/>
      <c r="W99" s="9"/>
      <c r="X99" s="9"/>
      <c r="Y99" s="9"/>
      <c r="Z99" s="9"/>
      <c r="AA99" s="9"/>
      <c r="AB99" s="9"/>
      <c r="AC99" s="9"/>
      <c r="AD99" s="9"/>
      <c r="AE99" s="9"/>
    </row>
    <row r="100" s="9" customFormat="1" ht="24.96" customHeight="1">
      <c r="A100" s="9"/>
      <c r="B100" s="191"/>
      <c r="C100" s="192"/>
      <c r="D100" s="193" t="s">
        <v>1903</v>
      </c>
      <c r="E100" s="194"/>
      <c r="F100" s="194"/>
      <c r="G100" s="194"/>
      <c r="H100" s="194"/>
      <c r="I100" s="194"/>
      <c r="J100" s="195">
        <f>J369</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1904</v>
      </c>
      <c r="E101" s="194"/>
      <c r="F101" s="194"/>
      <c r="G101" s="194"/>
      <c r="H101" s="194"/>
      <c r="I101" s="194"/>
      <c r="J101" s="195">
        <f>J460</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1905</v>
      </c>
      <c r="E102" s="194"/>
      <c r="F102" s="194"/>
      <c r="G102" s="194"/>
      <c r="H102" s="194"/>
      <c r="I102" s="194"/>
      <c r="J102" s="195">
        <f>J610</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1906</v>
      </c>
      <c r="E103" s="194"/>
      <c r="F103" s="194"/>
      <c r="G103" s="194"/>
      <c r="H103" s="194"/>
      <c r="I103" s="194"/>
      <c r="J103" s="195">
        <f>J694</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1907</v>
      </c>
      <c r="E104" s="194"/>
      <c r="F104" s="194"/>
      <c r="G104" s="194"/>
      <c r="H104" s="194"/>
      <c r="I104" s="194"/>
      <c r="J104" s="195">
        <f>J699</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1908</v>
      </c>
      <c r="E105" s="194"/>
      <c r="F105" s="194"/>
      <c r="G105" s="194"/>
      <c r="H105" s="194"/>
      <c r="I105" s="194"/>
      <c r="J105" s="195">
        <f>J806</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1909</v>
      </c>
      <c r="E106" s="194"/>
      <c r="F106" s="194"/>
      <c r="G106" s="194"/>
      <c r="H106" s="194"/>
      <c r="I106" s="194"/>
      <c r="J106" s="195">
        <f>J819</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1910</v>
      </c>
      <c r="E107" s="194"/>
      <c r="F107" s="194"/>
      <c r="G107" s="194"/>
      <c r="H107" s="194"/>
      <c r="I107" s="194"/>
      <c r="J107" s="195">
        <f>J890</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1911</v>
      </c>
      <c r="E108" s="194"/>
      <c r="F108" s="194"/>
      <c r="G108" s="194"/>
      <c r="H108" s="194"/>
      <c r="I108" s="194"/>
      <c r="J108" s="195">
        <f>J921</f>
        <v>0</v>
      </c>
      <c r="K108" s="192"/>
      <c r="L108" s="196"/>
      <c r="S108" s="9"/>
      <c r="T108" s="9"/>
      <c r="U108" s="9"/>
      <c r="V108" s="9"/>
      <c r="W108" s="9"/>
      <c r="X108" s="9"/>
      <c r="Y108" s="9"/>
      <c r="Z108" s="9"/>
      <c r="AA108" s="9"/>
      <c r="AB108" s="9"/>
      <c r="AC108" s="9"/>
      <c r="AD108" s="9"/>
      <c r="AE108" s="9"/>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205</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15</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6.25" customHeight="1">
      <c r="A118" s="40"/>
      <c r="B118" s="41"/>
      <c r="C118" s="42"/>
      <c r="D118" s="42"/>
      <c r="E118" s="186" t="str">
        <f>E7</f>
        <v>Ochranná hráz na Odře a Orlovské Stružce, Bohumín-Pudlov, stavba č. 5047_2021_soutez</v>
      </c>
      <c r="F118" s="33"/>
      <c r="G118" s="33"/>
      <c r="H118" s="33"/>
      <c r="I118" s="42"/>
      <c r="J118" s="42"/>
      <c r="K118" s="42"/>
      <c r="L118" s="65"/>
      <c r="S118" s="40"/>
      <c r="T118" s="40"/>
      <c r="U118" s="40"/>
      <c r="V118" s="40"/>
      <c r="W118" s="40"/>
      <c r="X118" s="40"/>
      <c r="Y118" s="40"/>
      <c r="Z118" s="40"/>
      <c r="AA118" s="40"/>
      <c r="AB118" s="40"/>
      <c r="AC118" s="40"/>
      <c r="AD118" s="40"/>
      <c r="AE118" s="40"/>
    </row>
    <row r="119" s="1" customFormat="1" ht="12" customHeight="1">
      <c r="B119" s="22"/>
      <c r="C119" s="33" t="s">
        <v>189</v>
      </c>
      <c r="D119" s="23"/>
      <c r="E119" s="23"/>
      <c r="F119" s="23"/>
      <c r="G119" s="23"/>
      <c r="H119" s="23"/>
      <c r="I119" s="23"/>
      <c r="J119" s="23"/>
      <c r="K119" s="23"/>
      <c r="L119" s="21"/>
    </row>
    <row r="120" s="2" customFormat="1" ht="16.5" customHeight="1">
      <c r="A120" s="40"/>
      <c r="B120" s="41"/>
      <c r="C120" s="42"/>
      <c r="D120" s="42"/>
      <c r="E120" s="186" t="s">
        <v>1245</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486</v>
      </c>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6.5" customHeight="1">
      <c r="A122" s="40"/>
      <c r="B122" s="41"/>
      <c r="C122" s="42"/>
      <c r="D122" s="42"/>
      <c r="E122" s="78" t="str">
        <f>E11</f>
        <v>SO-02.03 - Rekonstrukce mostu v km 1,791 – ulice Vrbická</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2" customHeight="1">
      <c r="A124" s="40"/>
      <c r="B124" s="41"/>
      <c r="C124" s="33" t="s">
        <v>20</v>
      </c>
      <c r="D124" s="42"/>
      <c r="E124" s="42"/>
      <c r="F124" s="28" t="str">
        <f>F14</f>
        <v>Bohumín</v>
      </c>
      <c r="G124" s="42"/>
      <c r="H124" s="42"/>
      <c r="I124" s="33" t="s">
        <v>22</v>
      </c>
      <c r="J124" s="81" t="str">
        <f>IF(J14="","",J14)</f>
        <v>30. 11. 2020</v>
      </c>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5.65" customHeight="1">
      <c r="A126" s="40"/>
      <c r="B126" s="41"/>
      <c r="C126" s="33" t="s">
        <v>28</v>
      </c>
      <c r="D126" s="42"/>
      <c r="E126" s="42"/>
      <c r="F126" s="28" t="str">
        <f>E17</f>
        <v>Povodí Odry, s.p.</v>
      </c>
      <c r="G126" s="42"/>
      <c r="H126" s="42"/>
      <c r="I126" s="33" t="s">
        <v>34</v>
      </c>
      <c r="J126" s="38" t="str">
        <f>E23</f>
        <v>Dopravoprojekt Brno a.s.</v>
      </c>
      <c r="K126" s="42"/>
      <c r="L126" s="65"/>
      <c r="S126" s="40"/>
      <c r="T126" s="40"/>
      <c r="U126" s="40"/>
      <c r="V126" s="40"/>
      <c r="W126" s="40"/>
      <c r="X126" s="40"/>
      <c r="Y126" s="40"/>
      <c r="Z126" s="40"/>
      <c r="AA126" s="40"/>
      <c r="AB126" s="40"/>
      <c r="AC126" s="40"/>
      <c r="AD126" s="40"/>
      <c r="AE126" s="40"/>
    </row>
    <row r="127" s="2" customFormat="1" ht="15.15" customHeight="1">
      <c r="A127" s="40"/>
      <c r="B127" s="41"/>
      <c r="C127" s="33" t="s">
        <v>32</v>
      </c>
      <c r="D127" s="42"/>
      <c r="E127" s="42"/>
      <c r="F127" s="28" t="str">
        <f>IF(E20="","",E20)</f>
        <v>Vyplň údaj</v>
      </c>
      <c r="G127" s="42"/>
      <c r="H127" s="42"/>
      <c r="I127" s="33" t="s">
        <v>37</v>
      </c>
      <c r="J127" s="38" t="str">
        <f>E26</f>
        <v xml:space="preserve"> </v>
      </c>
      <c r="K127" s="42"/>
      <c r="L127" s="65"/>
      <c r="S127" s="40"/>
      <c r="T127" s="40"/>
      <c r="U127" s="40"/>
      <c r="V127" s="40"/>
      <c r="W127" s="40"/>
      <c r="X127" s="40"/>
      <c r="Y127" s="40"/>
      <c r="Z127" s="40"/>
      <c r="AA127" s="40"/>
      <c r="AB127" s="40"/>
      <c r="AC127" s="40"/>
      <c r="AD127" s="40"/>
      <c r="AE127" s="40"/>
    </row>
    <row r="128" s="2" customFormat="1" ht="10.32"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11" customFormat="1" ht="29.28" customHeight="1">
      <c r="A129" s="202"/>
      <c r="B129" s="203"/>
      <c r="C129" s="204" t="s">
        <v>206</v>
      </c>
      <c r="D129" s="205" t="s">
        <v>65</v>
      </c>
      <c r="E129" s="205" t="s">
        <v>61</v>
      </c>
      <c r="F129" s="205" t="s">
        <v>62</v>
      </c>
      <c r="G129" s="205" t="s">
        <v>207</v>
      </c>
      <c r="H129" s="205" t="s">
        <v>208</v>
      </c>
      <c r="I129" s="205" t="s">
        <v>209</v>
      </c>
      <c r="J129" s="205" t="s">
        <v>193</v>
      </c>
      <c r="K129" s="206" t="s">
        <v>210</v>
      </c>
      <c r="L129" s="207"/>
      <c r="M129" s="102" t="s">
        <v>1</v>
      </c>
      <c r="N129" s="103" t="s">
        <v>44</v>
      </c>
      <c r="O129" s="103" t="s">
        <v>211</v>
      </c>
      <c r="P129" s="103" t="s">
        <v>212</v>
      </c>
      <c r="Q129" s="103" t="s">
        <v>213</v>
      </c>
      <c r="R129" s="103" t="s">
        <v>214</v>
      </c>
      <c r="S129" s="103" t="s">
        <v>215</v>
      </c>
      <c r="T129" s="104" t="s">
        <v>216</v>
      </c>
      <c r="U129" s="202"/>
      <c r="V129" s="202"/>
      <c r="W129" s="202"/>
      <c r="X129" s="202"/>
      <c r="Y129" s="202"/>
      <c r="Z129" s="202"/>
      <c r="AA129" s="202"/>
      <c r="AB129" s="202"/>
      <c r="AC129" s="202"/>
      <c r="AD129" s="202"/>
      <c r="AE129" s="202"/>
    </row>
    <row r="130" s="2" customFormat="1" ht="22.8" customHeight="1">
      <c r="A130" s="40"/>
      <c r="B130" s="41"/>
      <c r="C130" s="109" t="s">
        <v>217</v>
      </c>
      <c r="D130" s="42"/>
      <c r="E130" s="42"/>
      <c r="F130" s="42"/>
      <c r="G130" s="42"/>
      <c r="H130" s="42"/>
      <c r="I130" s="42"/>
      <c r="J130" s="208">
        <f>BK130</f>
        <v>0</v>
      </c>
      <c r="K130" s="42"/>
      <c r="L130" s="46"/>
      <c r="M130" s="105"/>
      <c r="N130" s="209"/>
      <c r="O130" s="106"/>
      <c r="P130" s="210">
        <f>P131+P284+P369+P460+P610+P694+P699+P806+P819+P890+P921</f>
        <v>0</v>
      </c>
      <c r="Q130" s="106"/>
      <c r="R130" s="210">
        <f>R131+R284+R369+R460+R610+R694+R699+R806+R819+R890+R921</f>
        <v>1410.4410190600001</v>
      </c>
      <c r="S130" s="106"/>
      <c r="T130" s="211">
        <f>T131+T284+T369+T460+T610+T694+T699+T806+T819+T890+T921</f>
        <v>484.34019999999998</v>
      </c>
      <c r="U130" s="40"/>
      <c r="V130" s="40"/>
      <c r="W130" s="40"/>
      <c r="X130" s="40"/>
      <c r="Y130" s="40"/>
      <c r="Z130" s="40"/>
      <c r="AA130" s="40"/>
      <c r="AB130" s="40"/>
      <c r="AC130" s="40"/>
      <c r="AD130" s="40"/>
      <c r="AE130" s="40"/>
      <c r="AT130" s="18" t="s">
        <v>79</v>
      </c>
      <c r="AU130" s="18" t="s">
        <v>195</v>
      </c>
      <c r="BK130" s="212">
        <f>BK131+BK284+BK369+BK460+BK610+BK694+BK699+BK806+BK819+BK890+BK921</f>
        <v>0</v>
      </c>
    </row>
    <row r="131" s="12" customFormat="1" ht="25.92" customHeight="1">
      <c r="A131" s="12"/>
      <c r="B131" s="213"/>
      <c r="C131" s="214"/>
      <c r="D131" s="215" t="s">
        <v>79</v>
      </c>
      <c r="E131" s="216" t="s">
        <v>88</v>
      </c>
      <c r="F131" s="216" t="s">
        <v>504</v>
      </c>
      <c r="G131" s="214"/>
      <c r="H131" s="214"/>
      <c r="I131" s="217"/>
      <c r="J131" s="218">
        <f>BK131</f>
        <v>0</v>
      </c>
      <c r="K131" s="214"/>
      <c r="L131" s="219"/>
      <c r="M131" s="220"/>
      <c r="N131" s="221"/>
      <c r="O131" s="221"/>
      <c r="P131" s="222">
        <f>SUM(P132:P283)</f>
        <v>0</v>
      </c>
      <c r="Q131" s="221"/>
      <c r="R131" s="222">
        <f>SUM(R132:R283)</f>
        <v>186.9394657</v>
      </c>
      <c r="S131" s="221"/>
      <c r="T131" s="223">
        <f>SUM(T132:T283)</f>
        <v>265.85400000000004</v>
      </c>
      <c r="U131" s="12"/>
      <c r="V131" s="12"/>
      <c r="W131" s="12"/>
      <c r="X131" s="12"/>
      <c r="Y131" s="12"/>
      <c r="Z131" s="12"/>
      <c r="AA131" s="12"/>
      <c r="AB131" s="12"/>
      <c r="AC131" s="12"/>
      <c r="AD131" s="12"/>
      <c r="AE131" s="12"/>
      <c r="AR131" s="224" t="s">
        <v>224</v>
      </c>
      <c r="AT131" s="225" t="s">
        <v>79</v>
      </c>
      <c r="AU131" s="225" t="s">
        <v>80</v>
      </c>
      <c r="AY131" s="224" t="s">
        <v>221</v>
      </c>
      <c r="BK131" s="226">
        <f>SUM(BK132:BK283)</f>
        <v>0</v>
      </c>
    </row>
    <row r="132" s="2" customFormat="1" ht="66.75" customHeight="1">
      <c r="A132" s="40"/>
      <c r="B132" s="41"/>
      <c r="C132" s="229" t="s">
        <v>88</v>
      </c>
      <c r="D132" s="229" t="s">
        <v>225</v>
      </c>
      <c r="E132" s="230" t="s">
        <v>1912</v>
      </c>
      <c r="F132" s="231" t="s">
        <v>1913</v>
      </c>
      <c r="G132" s="232" t="s">
        <v>507</v>
      </c>
      <c r="H132" s="233">
        <v>334</v>
      </c>
      <c r="I132" s="234"/>
      <c r="J132" s="235">
        <f>ROUND(I132*H132,2)</f>
        <v>0</v>
      </c>
      <c r="K132" s="231" t="s">
        <v>229</v>
      </c>
      <c r="L132" s="46"/>
      <c r="M132" s="236" t="s">
        <v>1</v>
      </c>
      <c r="N132" s="237" t="s">
        <v>45</v>
      </c>
      <c r="O132" s="93"/>
      <c r="P132" s="238">
        <f>O132*H132</f>
        <v>0</v>
      </c>
      <c r="Q132" s="238">
        <v>0</v>
      </c>
      <c r="R132" s="238">
        <f>Q132*H132</f>
        <v>0</v>
      </c>
      <c r="S132" s="238">
        <v>0.5</v>
      </c>
      <c r="T132" s="239">
        <f>S132*H132</f>
        <v>167</v>
      </c>
      <c r="U132" s="40"/>
      <c r="V132" s="40"/>
      <c r="W132" s="40"/>
      <c r="X132" s="40"/>
      <c r="Y132" s="40"/>
      <c r="Z132" s="40"/>
      <c r="AA132" s="40"/>
      <c r="AB132" s="40"/>
      <c r="AC132" s="40"/>
      <c r="AD132" s="40"/>
      <c r="AE132" s="40"/>
      <c r="AR132" s="240" t="s">
        <v>224</v>
      </c>
      <c r="AT132" s="240" t="s">
        <v>225</v>
      </c>
      <c r="AU132" s="240" t="s">
        <v>88</v>
      </c>
      <c r="AY132" s="18" t="s">
        <v>221</v>
      </c>
      <c r="BE132" s="241">
        <f>IF(N132="základní",J132,0)</f>
        <v>0</v>
      </c>
      <c r="BF132" s="241">
        <f>IF(N132="snížená",J132,0)</f>
        <v>0</v>
      </c>
      <c r="BG132" s="241">
        <f>IF(N132="zákl. přenesená",J132,0)</f>
        <v>0</v>
      </c>
      <c r="BH132" s="241">
        <f>IF(N132="sníž. přenesená",J132,0)</f>
        <v>0</v>
      </c>
      <c r="BI132" s="241">
        <f>IF(N132="nulová",J132,0)</f>
        <v>0</v>
      </c>
      <c r="BJ132" s="18" t="s">
        <v>88</v>
      </c>
      <c r="BK132" s="241">
        <f>ROUND(I132*H132,2)</f>
        <v>0</v>
      </c>
      <c r="BL132" s="18" t="s">
        <v>224</v>
      </c>
      <c r="BM132" s="240" t="s">
        <v>1914</v>
      </c>
    </row>
    <row r="133" s="2" customFormat="1">
      <c r="A133" s="40"/>
      <c r="B133" s="41"/>
      <c r="C133" s="42"/>
      <c r="D133" s="242" t="s">
        <v>232</v>
      </c>
      <c r="E133" s="42"/>
      <c r="F133" s="243" t="s">
        <v>1915</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232</v>
      </c>
      <c r="AU133" s="18" t="s">
        <v>88</v>
      </c>
    </row>
    <row r="134" s="2" customFormat="1">
      <c r="A134" s="40"/>
      <c r="B134" s="41"/>
      <c r="C134" s="42"/>
      <c r="D134" s="247" t="s">
        <v>312</v>
      </c>
      <c r="E134" s="42"/>
      <c r="F134" s="248" t="s">
        <v>1916</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312</v>
      </c>
      <c r="AU134" s="18" t="s">
        <v>88</v>
      </c>
    </row>
    <row r="135" s="14" customFormat="1">
      <c r="A135" s="14"/>
      <c r="B135" s="260"/>
      <c r="C135" s="261"/>
      <c r="D135" s="247" t="s">
        <v>236</v>
      </c>
      <c r="E135" s="262" t="s">
        <v>1</v>
      </c>
      <c r="F135" s="263" t="s">
        <v>1917</v>
      </c>
      <c r="G135" s="261"/>
      <c r="H135" s="262" t="s">
        <v>1</v>
      </c>
      <c r="I135" s="264"/>
      <c r="J135" s="261"/>
      <c r="K135" s="261"/>
      <c r="L135" s="265"/>
      <c r="M135" s="266"/>
      <c r="N135" s="267"/>
      <c r="O135" s="267"/>
      <c r="P135" s="267"/>
      <c r="Q135" s="267"/>
      <c r="R135" s="267"/>
      <c r="S135" s="267"/>
      <c r="T135" s="268"/>
      <c r="U135" s="14"/>
      <c r="V135" s="14"/>
      <c r="W135" s="14"/>
      <c r="X135" s="14"/>
      <c r="Y135" s="14"/>
      <c r="Z135" s="14"/>
      <c r="AA135" s="14"/>
      <c r="AB135" s="14"/>
      <c r="AC135" s="14"/>
      <c r="AD135" s="14"/>
      <c r="AE135" s="14"/>
      <c r="AT135" s="269" t="s">
        <v>236</v>
      </c>
      <c r="AU135" s="269" t="s">
        <v>88</v>
      </c>
      <c r="AV135" s="14" t="s">
        <v>88</v>
      </c>
      <c r="AW135" s="14" t="s">
        <v>36</v>
      </c>
      <c r="AX135" s="14" t="s">
        <v>80</v>
      </c>
      <c r="AY135" s="269" t="s">
        <v>221</v>
      </c>
    </row>
    <row r="136" s="13" customFormat="1">
      <c r="A136" s="13"/>
      <c r="B136" s="249"/>
      <c r="C136" s="250"/>
      <c r="D136" s="247" t="s">
        <v>236</v>
      </c>
      <c r="E136" s="251" t="s">
        <v>300</v>
      </c>
      <c r="F136" s="252" t="s">
        <v>1415</v>
      </c>
      <c r="G136" s="250"/>
      <c r="H136" s="253">
        <v>47</v>
      </c>
      <c r="I136" s="254"/>
      <c r="J136" s="250"/>
      <c r="K136" s="250"/>
      <c r="L136" s="255"/>
      <c r="M136" s="256"/>
      <c r="N136" s="257"/>
      <c r="O136" s="257"/>
      <c r="P136" s="257"/>
      <c r="Q136" s="257"/>
      <c r="R136" s="257"/>
      <c r="S136" s="257"/>
      <c r="T136" s="258"/>
      <c r="U136" s="13"/>
      <c r="V136" s="13"/>
      <c r="W136" s="13"/>
      <c r="X136" s="13"/>
      <c r="Y136" s="13"/>
      <c r="Z136" s="13"/>
      <c r="AA136" s="13"/>
      <c r="AB136" s="13"/>
      <c r="AC136" s="13"/>
      <c r="AD136" s="13"/>
      <c r="AE136" s="13"/>
      <c r="AT136" s="259" t="s">
        <v>236</v>
      </c>
      <c r="AU136" s="259" t="s">
        <v>88</v>
      </c>
      <c r="AV136" s="13" t="s">
        <v>19</v>
      </c>
      <c r="AW136" s="13" t="s">
        <v>36</v>
      </c>
      <c r="AX136" s="13" t="s">
        <v>80</v>
      </c>
      <c r="AY136" s="259" t="s">
        <v>221</v>
      </c>
    </row>
    <row r="137" s="14" customFormat="1">
      <c r="A137" s="14"/>
      <c r="B137" s="260"/>
      <c r="C137" s="261"/>
      <c r="D137" s="247" t="s">
        <v>236</v>
      </c>
      <c r="E137" s="262" t="s">
        <v>1</v>
      </c>
      <c r="F137" s="263" t="s">
        <v>1918</v>
      </c>
      <c r="G137" s="261"/>
      <c r="H137" s="262" t="s">
        <v>1</v>
      </c>
      <c r="I137" s="264"/>
      <c r="J137" s="261"/>
      <c r="K137" s="261"/>
      <c r="L137" s="265"/>
      <c r="M137" s="266"/>
      <c r="N137" s="267"/>
      <c r="O137" s="267"/>
      <c r="P137" s="267"/>
      <c r="Q137" s="267"/>
      <c r="R137" s="267"/>
      <c r="S137" s="267"/>
      <c r="T137" s="268"/>
      <c r="U137" s="14"/>
      <c r="V137" s="14"/>
      <c r="W137" s="14"/>
      <c r="X137" s="14"/>
      <c r="Y137" s="14"/>
      <c r="Z137" s="14"/>
      <c r="AA137" s="14"/>
      <c r="AB137" s="14"/>
      <c r="AC137" s="14"/>
      <c r="AD137" s="14"/>
      <c r="AE137" s="14"/>
      <c r="AT137" s="269" t="s">
        <v>236</v>
      </c>
      <c r="AU137" s="269" t="s">
        <v>88</v>
      </c>
      <c r="AV137" s="14" t="s">
        <v>88</v>
      </c>
      <c r="AW137" s="14" t="s">
        <v>36</v>
      </c>
      <c r="AX137" s="14" t="s">
        <v>80</v>
      </c>
      <c r="AY137" s="269" t="s">
        <v>221</v>
      </c>
    </row>
    <row r="138" s="13" customFormat="1">
      <c r="A138" s="13"/>
      <c r="B138" s="249"/>
      <c r="C138" s="250"/>
      <c r="D138" s="247" t="s">
        <v>236</v>
      </c>
      <c r="E138" s="251" t="s">
        <v>776</v>
      </c>
      <c r="F138" s="252" t="s">
        <v>1760</v>
      </c>
      <c r="G138" s="250"/>
      <c r="H138" s="253">
        <v>287</v>
      </c>
      <c r="I138" s="254"/>
      <c r="J138" s="250"/>
      <c r="K138" s="250"/>
      <c r="L138" s="255"/>
      <c r="M138" s="256"/>
      <c r="N138" s="257"/>
      <c r="O138" s="257"/>
      <c r="P138" s="257"/>
      <c r="Q138" s="257"/>
      <c r="R138" s="257"/>
      <c r="S138" s="257"/>
      <c r="T138" s="258"/>
      <c r="U138" s="13"/>
      <c r="V138" s="13"/>
      <c r="W138" s="13"/>
      <c r="X138" s="13"/>
      <c r="Y138" s="13"/>
      <c r="Z138" s="13"/>
      <c r="AA138" s="13"/>
      <c r="AB138" s="13"/>
      <c r="AC138" s="13"/>
      <c r="AD138" s="13"/>
      <c r="AE138" s="13"/>
      <c r="AT138" s="259" t="s">
        <v>236</v>
      </c>
      <c r="AU138" s="259" t="s">
        <v>88</v>
      </c>
      <c r="AV138" s="13" t="s">
        <v>19</v>
      </c>
      <c r="AW138" s="13" t="s">
        <v>36</v>
      </c>
      <c r="AX138" s="13" t="s">
        <v>80</v>
      </c>
      <c r="AY138" s="259" t="s">
        <v>221</v>
      </c>
    </row>
    <row r="139" s="13" customFormat="1">
      <c r="A139" s="13"/>
      <c r="B139" s="249"/>
      <c r="C139" s="250"/>
      <c r="D139" s="247" t="s">
        <v>236</v>
      </c>
      <c r="E139" s="251" t="s">
        <v>1919</v>
      </c>
      <c r="F139" s="252" t="s">
        <v>1920</v>
      </c>
      <c r="G139" s="250"/>
      <c r="H139" s="253">
        <v>334</v>
      </c>
      <c r="I139" s="254"/>
      <c r="J139" s="250"/>
      <c r="K139" s="250"/>
      <c r="L139" s="255"/>
      <c r="M139" s="256"/>
      <c r="N139" s="257"/>
      <c r="O139" s="257"/>
      <c r="P139" s="257"/>
      <c r="Q139" s="257"/>
      <c r="R139" s="257"/>
      <c r="S139" s="257"/>
      <c r="T139" s="258"/>
      <c r="U139" s="13"/>
      <c r="V139" s="13"/>
      <c r="W139" s="13"/>
      <c r="X139" s="13"/>
      <c r="Y139" s="13"/>
      <c r="Z139" s="13"/>
      <c r="AA139" s="13"/>
      <c r="AB139" s="13"/>
      <c r="AC139" s="13"/>
      <c r="AD139" s="13"/>
      <c r="AE139" s="13"/>
      <c r="AT139" s="259" t="s">
        <v>236</v>
      </c>
      <c r="AU139" s="259" t="s">
        <v>88</v>
      </c>
      <c r="AV139" s="13" t="s">
        <v>19</v>
      </c>
      <c r="AW139" s="13" t="s">
        <v>36</v>
      </c>
      <c r="AX139" s="13" t="s">
        <v>88</v>
      </c>
      <c r="AY139" s="259" t="s">
        <v>221</v>
      </c>
    </row>
    <row r="140" s="2" customFormat="1" ht="49.05" customHeight="1">
      <c r="A140" s="40"/>
      <c r="B140" s="41"/>
      <c r="C140" s="229" t="s">
        <v>19</v>
      </c>
      <c r="D140" s="229" t="s">
        <v>225</v>
      </c>
      <c r="E140" s="230" t="s">
        <v>1921</v>
      </c>
      <c r="F140" s="231" t="s">
        <v>1922</v>
      </c>
      <c r="G140" s="232" t="s">
        <v>507</v>
      </c>
      <c r="H140" s="233">
        <v>357</v>
      </c>
      <c r="I140" s="234"/>
      <c r="J140" s="235">
        <f>ROUND(I140*H140,2)</f>
        <v>0</v>
      </c>
      <c r="K140" s="231" t="s">
        <v>229</v>
      </c>
      <c r="L140" s="46"/>
      <c r="M140" s="236" t="s">
        <v>1</v>
      </c>
      <c r="N140" s="237" t="s">
        <v>45</v>
      </c>
      <c r="O140" s="93"/>
      <c r="P140" s="238">
        <f>O140*H140</f>
        <v>0</v>
      </c>
      <c r="Q140" s="238">
        <v>4.0000000000000003E-05</v>
      </c>
      <c r="R140" s="238">
        <f>Q140*H140</f>
        <v>0.014280000000000001</v>
      </c>
      <c r="S140" s="238">
        <v>0.091999999999999998</v>
      </c>
      <c r="T140" s="239">
        <f>S140*H140</f>
        <v>32.844000000000001</v>
      </c>
      <c r="U140" s="40"/>
      <c r="V140" s="40"/>
      <c r="W140" s="40"/>
      <c r="X140" s="40"/>
      <c r="Y140" s="40"/>
      <c r="Z140" s="40"/>
      <c r="AA140" s="40"/>
      <c r="AB140" s="40"/>
      <c r="AC140" s="40"/>
      <c r="AD140" s="40"/>
      <c r="AE140" s="40"/>
      <c r="AR140" s="240" t="s">
        <v>224</v>
      </c>
      <c r="AT140" s="240" t="s">
        <v>225</v>
      </c>
      <c r="AU140" s="240" t="s">
        <v>88</v>
      </c>
      <c r="AY140" s="18" t="s">
        <v>221</v>
      </c>
      <c r="BE140" s="241">
        <f>IF(N140="základní",J140,0)</f>
        <v>0</v>
      </c>
      <c r="BF140" s="241">
        <f>IF(N140="snížená",J140,0)</f>
        <v>0</v>
      </c>
      <c r="BG140" s="241">
        <f>IF(N140="zákl. přenesená",J140,0)</f>
        <v>0</v>
      </c>
      <c r="BH140" s="241">
        <f>IF(N140="sníž. přenesená",J140,0)</f>
        <v>0</v>
      </c>
      <c r="BI140" s="241">
        <f>IF(N140="nulová",J140,0)</f>
        <v>0</v>
      </c>
      <c r="BJ140" s="18" t="s">
        <v>88</v>
      </c>
      <c r="BK140" s="241">
        <f>ROUND(I140*H140,2)</f>
        <v>0</v>
      </c>
      <c r="BL140" s="18" t="s">
        <v>224</v>
      </c>
      <c r="BM140" s="240" t="s">
        <v>1923</v>
      </c>
    </row>
    <row r="141" s="2" customFormat="1">
      <c r="A141" s="40"/>
      <c r="B141" s="41"/>
      <c r="C141" s="42"/>
      <c r="D141" s="242" t="s">
        <v>232</v>
      </c>
      <c r="E141" s="42"/>
      <c r="F141" s="243" t="s">
        <v>1924</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232</v>
      </c>
      <c r="AU141" s="18" t="s">
        <v>88</v>
      </c>
    </row>
    <row r="142" s="2" customFormat="1">
      <c r="A142" s="40"/>
      <c r="B142" s="41"/>
      <c r="C142" s="42"/>
      <c r="D142" s="247" t="s">
        <v>312</v>
      </c>
      <c r="E142" s="42"/>
      <c r="F142" s="248" t="s">
        <v>1925</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312</v>
      </c>
      <c r="AU142" s="18" t="s">
        <v>88</v>
      </c>
    </row>
    <row r="143" s="14" customFormat="1">
      <c r="A143" s="14"/>
      <c r="B143" s="260"/>
      <c r="C143" s="261"/>
      <c r="D143" s="247" t="s">
        <v>236</v>
      </c>
      <c r="E143" s="262" t="s">
        <v>1</v>
      </c>
      <c r="F143" s="263" t="s">
        <v>1926</v>
      </c>
      <c r="G143" s="261"/>
      <c r="H143" s="262" t="s">
        <v>1</v>
      </c>
      <c r="I143" s="264"/>
      <c r="J143" s="261"/>
      <c r="K143" s="261"/>
      <c r="L143" s="265"/>
      <c r="M143" s="266"/>
      <c r="N143" s="267"/>
      <c r="O143" s="267"/>
      <c r="P143" s="267"/>
      <c r="Q143" s="267"/>
      <c r="R143" s="267"/>
      <c r="S143" s="267"/>
      <c r="T143" s="268"/>
      <c r="U143" s="14"/>
      <c r="V143" s="14"/>
      <c r="W143" s="14"/>
      <c r="X143" s="14"/>
      <c r="Y143" s="14"/>
      <c r="Z143" s="14"/>
      <c r="AA143" s="14"/>
      <c r="AB143" s="14"/>
      <c r="AC143" s="14"/>
      <c r="AD143" s="14"/>
      <c r="AE143" s="14"/>
      <c r="AT143" s="269" t="s">
        <v>236</v>
      </c>
      <c r="AU143" s="269" t="s">
        <v>88</v>
      </c>
      <c r="AV143" s="14" t="s">
        <v>88</v>
      </c>
      <c r="AW143" s="14" t="s">
        <v>36</v>
      </c>
      <c r="AX143" s="14" t="s">
        <v>80</v>
      </c>
      <c r="AY143" s="269" t="s">
        <v>221</v>
      </c>
    </row>
    <row r="144" s="13" customFormat="1">
      <c r="A144" s="13"/>
      <c r="B144" s="249"/>
      <c r="C144" s="250"/>
      <c r="D144" s="247" t="s">
        <v>236</v>
      </c>
      <c r="E144" s="251" t="s">
        <v>785</v>
      </c>
      <c r="F144" s="252" t="s">
        <v>1927</v>
      </c>
      <c r="G144" s="250"/>
      <c r="H144" s="253">
        <v>70</v>
      </c>
      <c r="I144" s="254"/>
      <c r="J144" s="250"/>
      <c r="K144" s="250"/>
      <c r="L144" s="255"/>
      <c r="M144" s="256"/>
      <c r="N144" s="257"/>
      <c r="O144" s="257"/>
      <c r="P144" s="257"/>
      <c r="Q144" s="257"/>
      <c r="R144" s="257"/>
      <c r="S144" s="257"/>
      <c r="T144" s="258"/>
      <c r="U144" s="13"/>
      <c r="V144" s="13"/>
      <c r="W144" s="13"/>
      <c r="X144" s="13"/>
      <c r="Y144" s="13"/>
      <c r="Z144" s="13"/>
      <c r="AA144" s="13"/>
      <c r="AB144" s="13"/>
      <c r="AC144" s="13"/>
      <c r="AD144" s="13"/>
      <c r="AE144" s="13"/>
      <c r="AT144" s="259" t="s">
        <v>236</v>
      </c>
      <c r="AU144" s="259" t="s">
        <v>88</v>
      </c>
      <c r="AV144" s="13" t="s">
        <v>19</v>
      </c>
      <c r="AW144" s="13" t="s">
        <v>36</v>
      </c>
      <c r="AX144" s="13" t="s">
        <v>80</v>
      </c>
      <c r="AY144" s="259" t="s">
        <v>221</v>
      </c>
    </row>
    <row r="145" s="14" customFormat="1">
      <c r="A145" s="14"/>
      <c r="B145" s="260"/>
      <c r="C145" s="261"/>
      <c r="D145" s="247" t="s">
        <v>236</v>
      </c>
      <c r="E145" s="262" t="s">
        <v>1</v>
      </c>
      <c r="F145" s="263" t="s">
        <v>1928</v>
      </c>
      <c r="G145" s="261"/>
      <c r="H145" s="262" t="s">
        <v>1</v>
      </c>
      <c r="I145" s="264"/>
      <c r="J145" s="261"/>
      <c r="K145" s="261"/>
      <c r="L145" s="265"/>
      <c r="M145" s="266"/>
      <c r="N145" s="267"/>
      <c r="O145" s="267"/>
      <c r="P145" s="267"/>
      <c r="Q145" s="267"/>
      <c r="R145" s="267"/>
      <c r="S145" s="267"/>
      <c r="T145" s="268"/>
      <c r="U145" s="14"/>
      <c r="V145" s="14"/>
      <c r="W145" s="14"/>
      <c r="X145" s="14"/>
      <c r="Y145" s="14"/>
      <c r="Z145" s="14"/>
      <c r="AA145" s="14"/>
      <c r="AB145" s="14"/>
      <c r="AC145" s="14"/>
      <c r="AD145" s="14"/>
      <c r="AE145" s="14"/>
      <c r="AT145" s="269" t="s">
        <v>236</v>
      </c>
      <c r="AU145" s="269" t="s">
        <v>88</v>
      </c>
      <c r="AV145" s="14" t="s">
        <v>88</v>
      </c>
      <c r="AW145" s="14" t="s">
        <v>36</v>
      </c>
      <c r="AX145" s="14" t="s">
        <v>80</v>
      </c>
      <c r="AY145" s="269" t="s">
        <v>221</v>
      </c>
    </row>
    <row r="146" s="13" customFormat="1">
      <c r="A146" s="13"/>
      <c r="B146" s="249"/>
      <c r="C146" s="250"/>
      <c r="D146" s="247" t="s">
        <v>236</v>
      </c>
      <c r="E146" s="251" t="s">
        <v>986</v>
      </c>
      <c r="F146" s="252" t="s">
        <v>1760</v>
      </c>
      <c r="G146" s="250"/>
      <c r="H146" s="253">
        <v>287</v>
      </c>
      <c r="I146" s="254"/>
      <c r="J146" s="250"/>
      <c r="K146" s="250"/>
      <c r="L146" s="255"/>
      <c r="M146" s="256"/>
      <c r="N146" s="257"/>
      <c r="O146" s="257"/>
      <c r="P146" s="257"/>
      <c r="Q146" s="257"/>
      <c r="R146" s="257"/>
      <c r="S146" s="257"/>
      <c r="T146" s="258"/>
      <c r="U146" s="13"/>
      <c r="V146" s="13"/>
      <c r="W146" s="13"/>
      <c r="X146" s="13"/>
      <c r="Y146" s="13"/>
      <c r="Z146" s="13"/>
      <c r="AA146" s="13"/>
      <c r="AB146" s="13"/>
      <c r="AC146" s="13"/>
      <c r="AD146" s="13"/>
      <c r="AE146" s="13"/>
      <c r="AT146" s="259" t="s">
        <v>236</v>
      </c>
      <c r="AU146" s="259" t="s">
        <v>88</v>
      </c>
      <c r="AV146" s="13" t="s">
        <v>19</v>
      </c>
      <c r="AW146" s="13" t="s">
        <v>36</v>
      </c>
      <c r="AX146" s="13" t="s">
        <v>80</v>
      </c>
      <c r="AY146" s="259" t="s">
        <v>221</v>
      </c>
    </row>
    <row r="147" s="13" customFormat="1">
      <c r="A147" s="13"/>
      <c r="B147" s="249"/>
      <c r="C147" s="250"/>
      <c r="D147" s="247" t="s">
        <v>236</v>
      </c>
      <c r="E147" s="251" t="s">
        <v>1929</v>
      </c>
      <c r="F147" s="252" t="s">
        <v>1930</v>
      </c>
      <c r="G147" s="250"/>
      <c r="H147" s="253">
        <v>357</v>
      </c>
      <c r="I147" s="254"/>
      <c r="J147" s="250"/>
      <c r="K147" s="250"/>
      <c r="L147" s="255"/>
      <c r="M147" s="256"/>
      <c r="N147" s="257"/>
      <c r="O147" s="257"/>
      <c r="P147" s="257"/>
      <c r="Q147" s="257"/>
      <c r="R147" s="257"/>
      <c r="S147" s="257"/>
      <c r="T147" s="258"/>
      <c r="U147" s="13"/>
      <c r="V147" s="13"/>
      <c r="W147" s="13"/>
      <c r="X147" s="13"/>
      <c r="Y147" s="13"/>
      <c r="Z147" s="13"/>
      <c r="AA147" s="13"/>
      <c r="AB147" s="13"/>
      <c r="AC147" s="13"/>
      <c r="AD147" s="13"/>
      <c r="AE147" s="13"/>
      <c r="AT147" s="259" t="s">
        <v>236</v>
      </c>
      <c r="AU147" s="259" t="s">
        <v>88</v>
      </c>
      <c r="AV147" s="13" t="s">
        <v>19</v>
      </c>
      <c r="AW147" s="13" t="s">
        <v>36</v>
      </c>
      <c r="AX147" s="13" t="s">
        <v>88</v>
      </c>
      <c r="AY147" s="259" t="s">
        <v>221</v>
      </c>
    </row>
    <row r="148" s="2" customFormat="1" ht="49.05" customHeight="1">
      <c r="A148" s="40"/>
      <c r="B148" s="41"/>
      <c r="C148" s="229" t="s">
        <v>157</v>
      </c>
      <c r="D148" s="229" t="s">
        <v>225</v>
      </c>
      <c r="E148" s="230" t="s">
        <v>1931</v>
      </c>
      <c r="F148" s="231" t="s">
        <v>1932</v>
      </c>
      <c r="G148" s="232" t="s">
        <v>507</v>
      </c>
      <c r="H148" s="233">
        <v>287</v>
      </c>
      <c r="I148" s="234"/>
      <c r="J148" s="235">
        <f>ROUND(I148*H148,2)</f>
        <v>0</v>
      </c>
      <c r="K148" s="231" t="s">
        <v>229</v>
      </c>
      <c r="L148" s="46"/>
      <c r="M148" s="236" t="s">
        <v>1</v>
      </c>
      <c r="N148" s="237" t="s">
        <v>45</v>
      </c>
      <c r="O148" s="93"/>
      <c r="P148" s="238">
        <f>O148*H148</f>
        <v>0</v>
      </c>
      <c r="Q148" s="238">
        <v>9.0000000000000006E-05</v>
      </c>
      <c r="R148" s="238">
        <f>Q148*H148</f>
        <v>0.025830000000000002</v>
      </c>
      <c r="S148" s="238">
        <v>0.23000000000000001</v>
      </c>
      <c r="T148" s="239">
        <f>S148*H148</f>
        <v>66.010000000000005</v>
      </c>
      <c r="U148" s="40"/>
      <c r="V148" s="40"/>
      <c r="W148" s="40"/>
      <c r="X148" s="40"/>
      <c r="Y148" s="40"/>
      <c r="Z148" s="40"/>
      <c r="AA148" s="40"/>
      <c r="AB148" s="40"/>
      <c r="AC148" s="40"/>
      <c r="AD148" s="40"/>
      <c r="AE148" s="40"/>
      <c r="AR148" s="240" t="s">
        <v>224</v>
      </c>
      <c r="AT148" s="240" t="s">
        <v>225</v>
      </c>
      <c r="AU148" s="240" t="s">
        <v>88</v>
      </c>
      <c r="AY148" s="18" t="s">
        <v>221</v>
      </c>
      <c r="BE148" s="241">
        <f>IF(N148="základní",J148,0)</f>
        <v>0</v>
      </c>
      <c r="BF148" s="241">
        <f>IF(N148="snížená",J148,0)</f>
        <v>0</v>
      </c>
      <c r="BG148" s="241">
        <f>IF(N148="zákl. přenesená",J148,0)</f>
        <v>0</v>
      </c>
      <c r="BH148" s="241">
        <f>IF(N148="sníž. přenesená",J148,0)</f>
        <v>0</v>
      </c>
      <c r="BI148" s="241">
        <f>IF(N148="nulová",J148,0)</f>
        <v>0</v>
      </c>
      <c r="BJ148" s="18" t="s">
        <v>88</v>
      </c>
      <c r="BK148" s="241">
        <f>ROUND(I148*H148,2)</f>
        <v>0</v>
      </c>
      <c r="BL148" s="18" t="s">
        <v>224</v>
      </c>
      <c r="BM148" s="240" t="s">
        <v>1933</v>
      </c>
    </row>
    <row r="149" s="2" customFormat="1">
      <c r="A149" s="40"/>
      <c r="B149" s="41"/>
      <c r="C149" s="42"/>
      <c r="D149" s="242" t="s">
        <v>232</v>
      </c>
      <c r="E149" s="42"/>
      <c r="F149" s="243" t="s">
        <v>1934</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232</v>
      </c>
      <c r="AU149" s="18" t="s">
        <v>88</v>
      </c>
    </row>
    <row r="150" s="2" customFormat="1">
      <c r="A150" s="40"/>
      <c r="B150" s="41"/>
      <c r="C150" s="42"/>
      <c r="D150" s="247" t="s">
        <v>312</v>
      </c>
      <c r="E150" s="42"/>
      <c r="F150" s="248" t="s">
        <v>1925</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312</v>
      </c>
      <c r="AU150" s="18" t="s">
        <v>88</v>
      </c>
    </row>
    <row r="151" s="2" customFormat="1">
      <c r="A151" s="40"/>
      <c r="B151" s="41"/>
      <c r="C151" s="42"/>
      <c r="D151" s="247" t="s">
        <v>234</v>
      </c>
      <c r="E151" s="42"/>
      <c r="F151" s="248" t="s">
        <v>1935</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234</v>
      </c>
      <c r="AU151" s="18" t="s">
        <v>88</v>
      </c>
    </row>
    <row r="152" s="14" customFormat="1">
      <c r="A152" s="14"/>
      <c r="B152" s="260"/>
      <c r="C152" s="261"/>
      <c r="D152" s="247" t="s">
        <v>236</v>
      </c>
      <c r="E152" s="262" t="s">
        <v>1</v>
      </c>
      <c r="F152" s="263" t="s">
        <v>1936</v>
      </c>
      <c r="G152" s="261"/>
      <c r="H152" s="262" t="s">
        <v>1</v>
      </c>
      <c r="I152" s="264"/>
      <c r="J152" s="261"/>
      <c r="K152" s="261"/>
      <c r="L152" s="265"/>
      <c r="M152" s="266"/>
      <c r="N152" s="267"/>
      <c r="O152" s="267"/>
      <c r="P152" s="267"/>
      <c r="Q152" s="267"/>
      <c r="R152" s="267"/>
      <c r="S152" s="267"/>
      <c r="T152" s="268"/>
      <c r="U152" s="14"/>
      <c r="V152" s="14"/>
      <c r="W152" s="14"/>
      <c r="X152" s="14"/>
      <c r="Y152" s="14"/>
      <c r="Z152" s="14"/>
      <c r="AA152" s="14"/>
      <c r="AB152" s="14"/>
      <c r="AC152" s="14"/>
      <c r="AD152" s="14"/>
      <c r="AE152" s="14"/>
      <c r="AT152" s="269" t="s">
        <v>236</v>
      </c>
      <c r="AU152" s="269" t="s">
        <v>88</v>
      </c>
      <c r="AV152" s="14" t="s">
        <v>88</v>
      </c>
      <c r="AW152" s="14" t="s">
        <v>36</v>
      </c>
      <c r="AX152" s="14" t="s">
        <v>80</v>
      </c>
      <c r="AY152" s="269" t="s">
        <v>221</v>
      </c>
    </row>
    <row r="153" s="13" customFormat="1">
      <c r="A153" s="13"/>
      <c r="B153" s="249"/>
      <c r="C153" s="250"/>
      <c r="D153" s="247" t="s">
        <v>236</v>
      </c>
      <c r="E153" s="251" t="s">
        <v>989</v>
      </c>
      <c r="F153" s="252" t="s">
        <v>1760</v>
      </c>
      <c r="G153" s="250"/>
      <c r="H153" s="253">
        <v>287</v>
      </c>
      <c r="I153" s="254"/>
      <c r="J153" s="250"/>
      <c r="K153" s="250"/>
      <c r="L153" s="255"/>
      <c r="M153" s="256"/>
      <c r="N153" s="257"/>
      <c r="O153" s="257"/>
      <c r="P153" s="257"/>
      <c r="Q153" s="257"/>
      <c r="R153" s="257"/>
      <c r="S153" s="257"/>
      <c r="T153" s="258"/>
      <c r="U153" s="13"/>
      <c r="V153" s="13"/>
      <c r="W153" s="13"/>
      <c r="X153" s="13"/>
      <c r="Y153" s="13"/>
      <c r="Z153" s="13"/>
      <c r="AA153" s="13"/>
      <c r="AB153" s="13"/>
      <c r="AC153" s="13"/>
      <c r="AD153" s="13"/>
      <c r="AE153" s="13"/>
      <c r="AT153" s="259" t="s">
        <v>236</v>
      </c>
      <c r="AU153" s="259" t="s">
        <v>88</v>
      </c>
      <c r="AV153" s="13" t="s">
        <v>19</v>
      </c>
      <c r="AW153" s="13" t="s">
        <v>36</v>
      </c>
      <c r="AX153" s="13" t="s">
        <v>80</v>
      </c>
      <c r="AY153" s="259" t="s">
        <v>221</v>
      </c>
    </row>
    <row r="154" s="13" customFormat="1">
      <c r="A154" s="13"/>
      <c r="B154" s="249"/>
      <c r="C154" s="250"/>
      <c r="D154" s="247" t="s">
        <v>236</v>
      </c>
      <c r="E154" s="251" t="s">
        <v>1937</v>
      </c>
      <c r="F154" s="252" t="s">
        <v>1938</v>
      </c>
      <c r="G154" s="250"/>
      <c r="H154" s="253">
        <v>287</v>
      </c>
      <c r="I154" s="254"/>
      <c r="J154" s="250"/>
      <c r="K154" s="250"/>
      <c r="L154" s="255"/>
      <c r="M154" s="256"/>
      <c r="N154" s="257"/>
      <c r="O154" s="257"/>
      <c r="P154" s="257"/>
      <c r="Q154" s="257"/>
      <c r="R154" s="257"/>
      <c r="S154" s="257"/>
      <c r="T154" s="258"/>
      <c r="U154" s="13"/>
      <c r="V154" s="13"/>
      <c r="W154" s="13"/>
      <c r="X154" s="13"/>
      <c r="Y154" s="13"/>
      <c r="Z154" s="13"/>
      <c r="AA154" s="13"/>
      <c r="AB154" s="13"/>
      <c r="AC154" s="13"/>
      <c r="AD154" s="13"/>
      <c r="AE154" s="13"/>
      <c r="AT154" s="259" t="s">
        <v>236</v>
      </c>
      <c r="AU154" s="259" t="s">
        <v>88</v>
      </c>
      <c r="AV154" s="13" t="s">
        <v>19</v>
      </c>
      <c r="AW154" s="13" t="s">
        <v>36</v>
      </c>
      <c r="AX154" s="13" t="s">
        <v>88</v>
      </c>
      <c r="AY154" s="259" t="s">
        <v>221</v>
      </c>
    </row>
    <row r="155" s="2" customFormat="1" ht="24.15" customHeight="1">
      <c r="A155" s="40"/>
      <c r="B155" s="41"/>
      <c r="C155" s="229" t="s">
        <v>224</v>
      </c>
      <c r="D155" s="229" t="s">
        <v>225</v>
      </c>
      <c r="E155" s="230" t="s">
        <v>1939</v>
      </c>
      <c r="F155" s="231" t="s">
        <v>1940</v>
      </c>
      <c r="G155" s="232" t="s">
        <v>515</v>
      </c>
      <c r="H155" s="233">
        <v>13</v>
      </c>
      <c r="I155" s="234"/>
      <c r="J155" s="235">
        <f>ROUND(I155*H155,2)</f>
        <v>0</v>
      </c>
      <c r="K155" s="231" t="s">
        <v>229</v>
      </c>
      <c r="L155" s="46"/>
      <c r="M155" s="236" t="s">
        <v>1</v>
      </c>
      <c r="N155" s="237" t="s">
        <v>45</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224</v>
      </c>
      <c r="AT155" s="240" t="s">
        <v>225</v>
      </c>
      <c r="AU155" s="240" t="s">
        <v>88</v>
      </c>
      <c r="AY155" s="18" t="s">
        <v>221</v>
      </c>
      <c r="BE155" s="241">
        <f>IF(N155="základní",J155,0)</f>
        <v>0</v>
      </c>
      <c r="BF155" s="241">
        <f>IF(N155="snížená",J155,0)</f>
        <v>0</v>
      </c>
      <c r="BG155" s="241">
        <f>IF(N155="zákl. přenesená",J155,0)</f>
        <v>0</v>
      </c>
      <c r="BH155" s="241">
        <f>IF(N155="sníž. přenesená",J155,0)</f>
        <v>0</v>
      </c>
      <c r="BI155" s="241">
        <f>IF(N155="nulová",J155,0)</f>
        <v>0</v>
      </c>
      <c r="BJ155" s="18" t="s">
        <v>88</v>
      </c>
      <c r="BK155" s="241">
        <f>ROUND(I155*H155,2)</f>
        <v>0</v>
      </c>
      <c r="BL155" s="18" t="s">
        <v>224</v>
      </c>
      <c r="BM155" s="240" t="s">
        <v>1941</v>
      </c>
    </row>
    <row r="156" s="2" customFormat="1">
      <c r="A156" s="40"/>
      <c r="B156" s="41"/>
      <c r="C156" s="42"/>
      <c r="D156" s="242" t="s">
        <v>232</v>
      </c>
      <c r="E156" s="42"/>
      <c r="F156" s="243" t="s">
        <v>1942</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232</v>
      </c>
      <c r="AU156" s="18" t="s">
        <v>88</v>
      </c>
    </row>
    <row r="157" s="2" customFormat="1">
      <c r="A157" s="40"/>
      <c r="B157" s="41"/>
      <c r="C157" s="42"/>
      <c r="D157" s="247" t="s">
        <v>312</v>
      </c>
      <c r="E157" s="42"/>
      <c r="F157" s="248" t="s">
        <v>518</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312</v>
      </c>
      <c r="AU157" s="18" t="s">
        <v>88</v>
      </c>
    </row>
    <row r="158" s="14" customFormat="1">
      <c r="A158" s="14"/>
      <c r="B158" s="260"/>
      <c r="C158" s="261"/>
      <c r="D158" s="247" t="s">
        <v>236</v>
      </c>
      <c r="E158" s="262" t="s">
        <v>1</v>
      </c>
      <c r="F158" s="263" t="s">
        <v>1943</v>
      </c>
      <c r="G158" s="261"/>
      <c r="H158" s="262" t="s">
        <v>1</v>
      </c>
      <c r="I158" s="264"/>
      <c r="J158" s="261"/>
      <c r="K158" s="261"/>
      <c r="L158" s="265"/>
      <c r="M158" s="266"/>
      <c r="N158" s="267"/>
      <c r="O158" s="267"/>
      <c r="P158" s="267"/>
      <c r="Q158" s="267"/>
      <c r="R158" s="267"/>
      <c r="S158" s="267"/>
      <c r="T158" s="268"/>
      <c r="U158" s="14"/>
      <c r="V158" s="14"/>
      <c r="W158" s="14"/>
      <c r="X158" s="14"/>
      <c r="Y158" s="14"/>
      <c r="Z158" s="14"/>
      <c r="AA158" s="14"/>
      <c r="AB158" s="14"/>
      <c r="AC158" s="14"/>
      <c r="AD158" s="14"/>
      <c r="AE158" s="14"/>
      <c r="AT158" s="269" t="s">
        <v>236</v>
      </c>
      <c r="AU158" s="269" t="s">
        <v>88</v>
      </c>
      <c r="AV158" s="14" t="s">
        <v>88</v>
      </c>
      <c r="AW158" s="14" t="s">
        <v>36</v>
      </c>
      <c r="AX158" s="14" t="s">
        <v>80</v>
      </c>
      <c r="AY158" s="269" t="s">
        <v>221</v>
      </c>
    </row>
    <row r="159" s="13" customFormat="1">
      <c r="A159" s="13"/>
      <c r="B159" s="249"/>
      <c r="C159" s="250"/>
      <c r="D159" s="247" t="s">
        <v>236</v>
      </c>
      <c r="E159" s="251" t="s">
        <v>1944</v>
      </c>
      <c r="F159" s="252" t="s">
        <v>295</v>
      </c>
      <c r="G159" s="250"/>
      <c r="H159" s="253">
        <v>13</v>
      </c>
      <c r="I159" s="254"/>
      <c r="J159" s="250"/>
      <c r="K159" s="250"/>
      <c r="L159" s="255"/>
      <c r="M159" s="256"/>
      <c r="N159" s="257"/>
      <c r="O159" s="257"/>
      <c r="P159" s="257"/>
      <c r="Q159" s="257"/>
      <c r="R159" s="257"/>
      <c r="S159" s="257"/>
      <c r="T159" s="258"/>
      <c r="U159" s="13"/>
      <c r="V159" s="13"/>
      <c r="W159" s="13"/>
      <c r="X159" s="13"/>
      <c r="Y159" s="13"/>
      <c r="Z159" s="13"/>
      <c r="AA159" s="13"/>
      <c r="AB159" s="13"/>
      <c r="AC159" s="13"/>
      <c r="AD159" s="13"/>
      <c r="AE159" s="13"/>
      <c r="AT159" s="259" t="s">
        <v>236</v>
      </c>
      <c r="AU159" s="259" t="s">
        <v>88</v>
      </c>
      <c r="AV159" s="13" t="s">
        <v>19</v>
      </c>
      <c r="AW159" s="13" t="s">
        <v>36</v>
      </c>
      <c r="AX159" s="13" t="s">
        <v>80</v>
      </c>
      <c r="AY159" s="259" t="s">
        <v>221</v>
      </c>
    </row>
    <row r="160" s="13" customFormat="1">
      <c r="A160" s="13"/>
      <c r="B160" s="249"/>
      <c r="C160" s="250"/>
      <c r="D160" s="247" t="s">
        <v>236</v>
      </c>
      <c r="E160" s="251" t="s">
        <v>797</v>
      </c>
      <c r="F160" s="252" t="s">
        <v>1945</v>
      </c>
      <c r="G160" s="250"/>
      <c r="H160" s="253">
        <v>13</v>
      </c>
      <c r="I160" s="254"/>
      <c r="J160" s="250"/>
      <c r="K160" s="250"/>
      <c r="L160" s="255"/>
      <c r="M160" s="256"/>
      <c r="N160" s="257"/>
      <c r="O160" s="257"/>
      <c r="P160" s="257"/>
      <c r="Q160" s="257"/>
      <c r="R160" s="257"/>
      <c r="S160" s="257"/>
      <c r="T160" s="258"/>
      <c r="U160" s="13"/>
      <c r="V160" s="13"/>
      <c r="W160" s="13"/>
      <c r="X160" s="13"/>
      <c r="Y160" s="13"/>
      <c r="Z160" s="13"/>
      <c r="AA160" s="13"/>
      <c r="AB160" s="13"/>
      <c r="AC160" s="13"/>
      <c r="AD160" s="13"/>
      <c r="AE160" s="13"/>
      <c r="AT160" s="259" t="s">
        <v>236</v>
      </c>
      <c r="AU160" s="259" t="s">
        <v>88</v>
      </c>
      <c r="AV160" s="13" t="s">
        <v>19</v>
      </c>
      <c r="AW160" s="13" t="s">
        <v>36</v>
      </c>
      <c r="AX160" s="13" t="s">
        <v>88</v>
      </c>
      <c r="AY160" s="259" t="s">
        <v>221</v>
      </c>
    </row>
    <row r="161" s="2" customFormat="1" ht="49.05" customHeight="1">
      <c r="A161" s="40"/>
      <c r="B161" s="41"/>
      <c r="C161" s="229" t="s">
        <v>220</v>
      </c>
      <c r="D161" s="229" t="s">
        <v>225</v>
      </c>
      <c r="E161" s="230" t="s">
        <v>1946</v>
      </c>
      <c r="F161" s="231" t="s">
        <v>1947</v>
      </c>
      <c r="G161" s="232" t="s">
        <v>515</v>
      </c>
      <c r="H161" s="233">
        <v>260.47000000000003</v>
      </c>
      <c r="I161" s="234"/>
      <c r="J161" s="235">
        <f>ROUND(I161*H161,2)</f>
        <v>0</v>
      </c>
      <c r="K161" s="231" t="s">
        <v>229</v>
      </c>
      <c r="L161" s="46"/>
      <c r="M161" s="236" t="s">
        <v>1</v>
      </c>
      <c r="N161" s="237" t="s">
        <v>45</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224</v>
      </c>
      <c r="AT161" s="240" t="s">
        <v>225</v>
      </c>
      <c r="AU161" s="240" t="s">
        <v>88</v>
      </c>
      <c r="AY161" s="18" t="s">
        <v>221</v>
      </c>
      <c r="BE161" s="241">
        <f>IF(N161="základní",J161,0)</f>
        <v>0</v>
      </c>
      <c r="BF161" s="241">
        <f>IF(N161="snížená",J161,0)</f>
        <v>0</v>
      </c>
      <c r="BG161" s="241">
        <f>IF(N161="zákl. přenesená",J161,0)</f>
        <v>0</v>
      </c>
      <c r="BH161" s="241">
        <f>IF(N161="sníž. přenesená",J161,0)</f>
        <v>0</v>
      </c>
      <c r="BI161" s="241">
        <f>IF(N161="nulová",J161,0)</f>
        <v>0</v>
      </c>
      <c r="BJ161" s="18" t="s">
        <v>88</v>
      </c>
      <c r="BK161" s="241">
        <f>ROUND(I161*H161,2)</f>
        <v>0</v>
      </c>
      <c r="BL161" s="18" t="s">
        <v>224</v>
      </c>
      <c r="BM161" s="240" t="s">
        <v>1948</v>
      </c>
    </row>
    <row r="162" s="2" customFormat="1">
      <c r="A162" s="40"/>
      <c r="B162" s="41"/>
      <c r="C162" s="42"/>
      <c r="D162" s="242" t="s">
        <v>232</v>
      </c>
      <c r="E162" s="42"/>
      <c r="F162" s="243" t="s">
        <v>1949</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232</v>
      </c>
      <c r="AU162" s="18" t="s">
        <v>88</v>
      </c>
    </row>
    <row r="163" s="2" customFormat="1">
      <c r="A163" s="40"/>
      <c r="B163" s="41"/>
      <c r="C163" s="42"/>
      <c r="D163" s="247" t="s">
        <v>312</v>
      </c>
      <c r="E163" s="42"/>
      <c r="F163" s="248" t="s">
        <v>1950</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312</v>
      </c>
      <c r="AU163" s="18" t="s">
        <v>88</v>
      </c>
    </row>
    <row r="164" s="14" customFormat="1">
      <c r="A164" s="14"/>
      <c r="B164" s="260"/>
      <c r="C164" s="261"/>
      <c r="D164" s="247" t="s">
        <v>236</v>
      </c>
      <c r="E164" s="262" t="s">
        <v>1</v>
      </c>
      <c r="F164" s="263" t="s">
        <v>1951</v>
      </c>
      <c r="G164" s="261"/>
      <c r="H164" s="262" t="s">
        <v>1</v>
      </c>
      <c r="I164" s="264"/>
      <c r="J164" s="261"/>
      <c r="K164" s="261"/>
      <c r="L164" s="265"/>
      <c r="M164" s="266"/>
      <c r="N164" s="267"/>
      <c r="O164" s="267"/>
      <c r="P164" s="267"/>
      <c r="Q164" s="267"/>
      <c r="R164" s="267"/>
      <c r="S164" s="267"/>
      <c r="T164" s="268"/>
      <c r="U164" s="14"/>
      <c r="V164" s="14"/>
      <c r="W164" s="14"/>
      <c r="X164" s="14"/>
      <c r="Y164" s="14"/>
      <c r="Z164" s="14"/>
      <c r="AA164" s="14"/>
      <c r="AB164" s="14"/>
      <c r="AC164" s="14"/>
      <c r="AD164" s="14"/>
      <c r="AE164" s="14"/>
      <c r="AT164" s="269" t="s">
        <v>236</v>
      </c>
      <c r="AU164" s="269" t="s">
        <v>88</v>
      </c>
      <c r="AV164" s="14" t="s">
        <v>88</v>
      </c>
      <c r="AW164" s="14" t="s">
        <v>36</v>
      </c>
      <c r="AX164" s="14" t="s">
        <v>80</v>
      </c>
      <c r="AY164" s="269" t="s">
        <v>221</v>
      </c>
    </row>
    <row r="165" s="14" customFormat="1">
      <c r="A165" s="14"/>
      <c r="B165" s="260"/>
      <c r="C165" s="261"/>
      <c r="D165" s="247" t="s">
        <v>236</v>
      </c>
      <c r="E165" s="262" t="s">
        <v>1</v>
      </c>
      <c r="F165" s="263" t="s">
        <v>1952</v>
      </c>
      <c r="G165" s="261"/>
      <c r="H165" s="262" t="s">
        <v>1</v>
      </c>
      <c r="I165" s="264"/>
      <c r="J165" s="261"/>
      <c r="K165" s="261"/>
      <c r="L165" s="265"/>
      <c r="M165" s="266"/>
      <c r="N165" s="267"/>
      <c r="O165" s="267"/>
      <c r="P165" s="267"/>
      <c r="Q165" s="267"/>
      <c r="R165" s="267"/>
      <c r="S165" s="267"/>
      <c r="T165" s="268"/>
      <c r="U165" s="14"/>
      <c r="V165" s="14"/>
      <c r="W165" s="14"/>
      <c r="X165" s="14"/>
      <c r="Y165" s="14"/>
      <c r="Z165" s="14"/>
      <c r="AA165" s="14"/>
      <c r="AB165" s="14"/>
      <c r="AC165" s="14"/>
      <c r="AD165" s="14"/>
      <c r="AE165" s="14"/>
      <c r="AT165" s="269" t="s">
        <v>236</v>
      </c>
      <c r="AU165" s="269" t="s">
        <v>88</v>
      </c>
      <c r="AV165" s="14" t="s">
        <v>88</v>
      </c>
      <c r="AW165" s="14" t="s">
        <v>36</v>
      </c>
      <c r="AX165" s="14" t="s">
        <v>80</v>
      </c>
      <c r="AY165" s="269" t="s">
        <v>221</v>
      </c>
    </row>
    <row r="166" s="13" customFormat="1">
      <c r="A166" s="13"/>
      <c r="B166" s="249"/>
      <c r="C166" s="250"/>
      <c r="D166" s="247" t="s">
        <v>236</v>
      </c>
      <c r="E166" s="251" t="s">
        <v>1953</v>
      </c>
      <c r="F166" s="252" t="s">
        <v>1954</v>
      </c>
      <c r="G166" s="250"/>
      <c r="H166" s="253">
        <v>128.44999999999999</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236</v>
      </c>
      <c r="AU166" s="259" t="s">
        <v>88</v>
      </c>
      <c r="AV166" s="13" t="s">
        <v>19</v>
      </c>
      <c r="AW166" s="13" t="s">
        <v>36</v>
      </c>
      <c r="AX166" s="13" t="s">
        <v>80</v>
      </c>
      <c r="AY166" s="259" t="s">
        <v>221</v>
      </c>
    </row>
    <row r="167" s="14" customFormat="1">
      <c r="A167" s="14"/>
      <c r="B167" s="260"/>
      <c r="C167" s="261"/>
      <c r="D167" s="247" t="s">
        <v>236</v>
      </c>
      <c r="E167" s="262" t="s">
        <v>1</v>
      </c>
      <c r="F167" s="263" t="s">
        <v>1955</v>
      </c>
      <c r="G167" s="261"/>
      <c r="H167" s="262" t="s">
        <v>1</v>
      </c>
      <c r="I167" s="264"/>
      <c r="J167" s="261"/>
      <c r="K167" s="261"/>
      <c r="L167" s="265"/>
      <c r="M167" s="266"/>
      <c r="N167" s="267"/>
      <c r="O167" s="267"/>
      <c r="P167" s="267"/>
      <c r="Q167" s="267"/>
      <c r="R167" s="267"/>
      <c r="S167" s="267"/>
      <c r="T167" s="268"/>
      <c r="U167" s="14"/>
      <c r="V167" s="14"/>
      <c r="W167" s="14"/>
      <c r="X167" s="14"/>
      <c r="Y167" s="14"/>
      <c r="Z167" s="14"/>
      <c r="AA167" s="14"/>
      <c r="AB167" s="14"/>
      <c r="AC167" s="14"/>
      <c r="AD167" s="14"/>
      <c r="AE167" s="14"/>
      <c r="AT167" s="269" t="s">
        <v>236</v>
      </c>
      <c r="AU167" s="269" t="s">
        <v>88</v>
      </c>
      <c r="AV167" s="14" t="s">
        <v>88</v>
      </c>
      <c r="AW167" s="14" t="s">
        <v>36</v>
      </c>
      <c r="AX167" s="14" t="s">
        <v>80</v>
      </c>
      <c r="AY167" s="269" t="s">
        <v>221</v>
      </c>
    </row>
    <row r="168" s="13" customFormat="1">
      <c r="A168" s="13"/>
      <c r="B168" s="249"/>
      <c r="C168" s="250"/>
      <c r="D168" s="247" t="s">
        <v>236</v>
      </c>
      <c r="E168" s="251" t="s">
        <v>1811</v>
      </c>
      <c r="F168" s="252" t="s">
        <v>1956</v>
      </c>
      <c r="G168" s="250"/>
      <c r="H168" s="253">
        <v>132.02000000000001</v>
      </c>
      <c r="I168" s="254"/>
      <c r="J168" s="250"/>
      <c r="K168" s="250"/>
      <c r="L168" s="255"/>
      <c r="M168" s="256"/>
      <c r="N168" s="257"/>
      <c r="O168" s="257"/>
      <c r="P168" s="257"/>
      <c r="Q168" s="257"/>
      <c r="R168" s="257"/>
      <c r="S168" s="257"/>
      <c r="T168" s="258"/>
      <c r="U168" s="13"/>
      <c r="V168" s="13"/>
      <c r="W168" s="13"/>
      <c r="X168" s="13"/>
      <c r="Y168" s="13"/>
      <c r="Z168" s="13"/>
      <c r="AA168" s="13"/>
      <c r="AB168" s="13"/>
      <c r="AC168" s="13"/>
      <c r="AD168" s="13"/>
      <c r="AE168" s="13"/>
      <c r="AT168" s="259" t="s">
        <v>236</v>
      </c>
      <c r="AU168" s="259" t="s">
        <v>88</v>
      </c>
      <c r="AV168" s="13" t="s">
        <v>19</v>
      </c>
      <c r="AW168" s="13" t="s">
        <v>36</v>
      </c>
      <c r="AX168" s="13" t="s">
        <v>80</v>
      </c>
      <c r="AY168" s="259" t="s">
        <v>221</v>
      </c>
    </row>
    <row r="169" s="13" customFormat="1">
      <c r="A169" s="13"/>
      <c r="B169" s="249"/>
      <c r="C169" s="250"/>
      <c r="D169" s="247" t="s">
        <v>236</v>
      </c>
      <c r="E169" s="251" t="s">
        <v>1957</v>
      </c>
      <c r="F169" s="252" t="s">
        <v>1958</v>
      </c>
      <c r="G169" s="250"/>
      <c r="H169" s="253">
        <v>260.47000000000003</v>
      </c>
      <c r="I169" s="254"/>
      <c r="J169" s="250"/>
      <c r="K169" s="250"/>
      <c r="L169" s="255"/>
      <c r="M169" s="256"/>
      <c r="N169" s="257"/>
      <c r="O169" s="257"/>
      <c r="P169" s="257"/>
      <c r="Q169" s="257"/>
      <c r="R169" s="257"/>
      <c r="S169" s="257"/>
      <c r="T169" s="258"/>
      <c r="U169" s="13"/>
      <c r="V169" s="13"/>
      <c r="W169" s="13"/>
      <c r="X169" s="13"/>
      <c r="Y169" s="13"/>
      <c r="Z169" s="13"/>
      <c r="AA169" s="13"/>
      <c r="AB169" s="13"/>
      <c r="AC169" s="13"/>
      <c r="AD169" s="13"/>
      <c r="AE169" s="13"/>
      <c r="AT169" s="259" t="s">
        <v>236</v>
      </c>
      <c r="AU169" s="259" t="s">
        <v>88</v>
      </c>
      <c r="AV169" s="13" t="s">
        <v>19</v>
      </c>
      <c r="AW169" s="13" t="s">
        <v>36</v>
      </c>
      <c r="AX169" s="13" t="s">
        <v>88</v>
      </c>
      <c r="AY169" s="259" t="s">
        <v>221</v>
      </c>
    </row>
    <row r="170" s="2" customFormat="1" ht="66.75" customHeight="1">
      <c r="A170" s="40"/>
      <c r="B170" s="41"/>
      <c r="C170" s="229" t="s">
        <v>257</v>
      </c>
      <c r="D170" s="229" t="s">
        <v>225</v>
      </c>
      <c r="E170" s="230" t="s">
        <v>1959</v>
      </c>
      <c r="F170" s="231" t="s">
        <v>1960</v>
      </c>
      <c r="G170" s="232" t="s">
        <v>515</v>
      </c>
      <c r="H170" s="233">
        <v>260.47000000000003</v>
      </c>
      <c r="I170" s="234"/>
      <c r="J170" s="235">
        <f>ROUND(I170*H170,2)</f>
        <v>0</v>
      </c>
      <c r="K170" s="231" t="s">
        <v>229</v>
      </c>
      <c r="L170" s="46"/>
      <c r="M170" s="236" t="s">
        <v>1</v>
      </c>
      <c r="N170" s="237" t="s">
        <v>45</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224</v>
      </c>
      <c r="AT170" s="240" t="s">
        <v>225</v>
      </c>
      <c r="AU170" s="240" t="s">
        <v>88</v>
      </c>
      <c r="AY170" s="18" t="s">
        <v>221</v>
      </c>
      <c r="BE170" s="241">
        <f>IF(N170="základní",J170,0)</f>
        <v>0</v>
      </c>
      <c r="BF170" s="241">
        <f>IF(N170="snížená",J170,0)</f>
        <v>0</v>
      </c>
      <c r="BG170" s="241">
        <f>IF(N170="zákl. přenesená",J170,0)</f>
        <v>0</v>
      </c>
      <c r="BH170" s="241">
        <f>IF(N170="sníž. přenesená",J170,0)</f>
        <v>0</v>
      </c>
      <c r="BI170" s="241">
        <f>IF(N170="nulová",J170,0)</f>
        <v>0</v>
      </c>
      <c r="BJ170" s="18" t="s">
        <v>88</v>
      </c>
      <c r="BK170" s="241">
        <f>ROUND(I170*H170,2)</f>
        <v>0</v>
      </c>
      <c r="BL170" s="18" t="s">
        <v>224</v>
      </c>
      <c r="BM170" s="240" t="s">
        <v>1961</v>
      </c>
    </row>
    <row r="171" s="2" customFormat="1">
      <c r="A171" s="40"/>
      <c r="B171" s="41"/>
      <c r="C171" s="42"/>
      <c r="D171" s="242" t="s">
        <v>232</v>
      </c>
      <c r="E171" s="42"/>
      <c r="F171" s="243" t="s">
        <v>1962</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232</v>
      </c>
      <c r="AU171" s="18" t="s">
        <v>88</v>
      </c>
    </row>
    <row r="172" s="2" customFormat="1">
      <c r="A172" s="40"/>
      <c r="B172" s="41"/>
      <c r="C172" s="42"/>
      <c r="D172" s="247" t="s">
        <v>312</v>
      </c>
      <c r="E172" s="42"/>
      <c r="F172" s="248" t="s">
        <v>1963</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312</v>
      </c>
      <c r="AU172" s="18" t="s">
        <v>88</v>
      </c>
    </row>
    <row r="173" s="14" customFormat="1">
      <c r="A173" s="14"/>
      <c r="B173" s="260"/>
      <c r="C173" s="261"/>
      <c r="D173" s="247" t="s">
        <v>236</v>
      </c>
      <c r="E173" s="262" t="s">
        <v>1</v>
      </c>
      <c r="F173" s="263" t="s">
        <v>1964</v>
      </c>
      <c r="G173" s="261"/>
      <c r="H173" s="262" t="s">
        <v>1</v>
      </c>
      <c r="I173" s="264"/>
      <c r="J173" s="261"/>
      <c r="K173" s="261"/>
      <c r="L173" s="265"/>
      <c r="M173" s="266"/>
      <c r="N173" s="267"/>
      <c r="O173" s="267"/>
      <c r="P173" s="267"/>
      <c r="Q173" s="267"/>
      <c r="R173" s="267"/>
      <c r="S173" s="267"/>
      <c r="T173" s="268"/>
      <c r="U173" s="14"/>
      <c r="V173" s="14"/>
      <c r="W173" s="14"/>
      <c r="X173" s="14"/>
      <c r="Y173" s="14"/>
      <c r="Z173" s="14"/>
      <c r="AA173" s="14"/>
      <c r="AB173" s="14"/>
      <c r="AC173" s="14"/>
      <c r="AD173" s="14"/>
      <c r="AE173" s="14"/>
      <c r="AT173" s="269" t="s">
        <v>236</v>
      </c>
      <c r="AU173" s="269" t="s">
        <v>88</v>
      </c>
      <c r="AV173" s="14" t="s">
        <v>88</v>
      </c>
      <c r="AW173" s="14" t="s">
        <v>36</v>
      </c>
      <c r="AX173" s="14" t="s">
        <v>80</v>
      </c>
      <c r="AY173" s="269" t="s">
        <v>221</v>
      </c>
    </row>
    <row r="174" s="13" customFormat="1">
      <c r="A174" s="13"/>
      <c r="B174" s="249"/>
      <c r="C174" s="250"/>
      <c r="D174" s="247" t="s">
        <v>236</v>
      </c>
      <c r="E174" s="251" t="s">
        <v>1965</v>
      </c>
      <c r="F174" s="252" t="s">
        <v>1966</v>
      </c>
      <c r="G174" s="250"/>
      <c r="H174" s="253">
        <v>260.47000000000003</v>
      </c>
      <c r="I174" s="254"/>
      <c r="J174" s="250"/>
      <c r="K174" s="250"/>
      <c r="L174" s="255"/>
      <c r="M174" s="256"/>
      <c r="N174" s="257"/>
      <c r="O174" s="257"/>
      <c r="P174" s="257"/>
      <c r="Q174" s="257"/>
      <c r="R174" s="257"/>
      <c r="S174" s="257"/>
      <c r="T174" s="258"/>
      <c r="U174" s="13"/>
      <c r="V174" s="13"/>
      <c r="W174" s="13"/>
      <c r="X174" s="13"/>
      <c r="Y174" s="13"/>
      <c r="Z174" s="13"/>
      <c r="AA174" s="13"/>
      <c r="AB174" s="13"/>
      <c r="AC174" s="13"/>
      <c r="AD174" s="13"/>
      <c r="AE174" s="13"/>
      <c r="AT174" s="259" t="s">
        <v>236</v>
      </c>
      <c r="AU174" s="259" t="s">
        <v>88</v>
      </c>
      <c r="AV174" s="13" t="s">
        <v>19</v>
      </c>
      <c r="AW174" s="13" t="s">
        <v>36</v>
      </c>
      <c r="AX174" s="13" t="s">
        <v>80</v>
      </c>
      <c r="AY174" s="259" t="s">
        <v>221</v>
      </c>
    </row>
    <row r="175" s="13" customFormat="1">
      <c r="A175" s="13"/>
      <c r="B175" s="249"/>
      <c r="C175" s="250"/>
      <c r="D175" s="247" t="s">
        <v>236</v>
      </c>
      <c r="E175" s="251" t="s">
        <v>1967</v>
      </c>
      <c r="F175" s="252" t="s">
        <v>1968</v>
      </c>
      <c r="G175" s="250"/>
      <c r="H175" s="253">
        <v>260.47000000000003</v>
      </c>
      <c r="I175" s="254"/>
      <c r="J175" s="250"/>
      <c r="K175" s="250"/>
      <c r="L175" s="255"/>
      <c r="M175" s="256"/>
      <c r="N175" s="257"/>
      <c r="O175" s="257"/>
      <c r="P175" s="257"/>
      <c r="Q175" s="257"/>
      <c r="R175" s="257"/>
      <c r="S175" s="257"/>
      <c r="T175" s="258"/>
      <c r="U175" s="13"/>
      <c r="V175" s="13"/>
      <c r="W175" s="13"/>
      <c r="X175" s="13"/>
      <c r="Y175" s="13"/>
      <c r="Z175" s="13"/>
      <c r="AA175" s="13"/>
      <c r="AB175" s="13"/>
      <c r="AC175" s="13"/>
      <c r="AD175" s="13"/>
      <c r="AE175" s="13"/>
      <c r="AT175" s="259" t="s">
        <v>236</v>
      </c>
      <c r="AU175" s="259" t="s">
        <v>88</v>
      </c>
      <c r="AV175" s="13" t="s">
        <v>19</v>
      </c>
      <c r="AW175" s="13" t="s">
        <v>36</v>
      </c>
      <c r="AX175" s="13" t="s">
        <v>88</v>
      </c>
      <c r="AY175" s="259" t="s">
        <v>221</v>
      </c>
    </row>
    <row r="176" s="2" customFormat="1" ht="62.7" customHeight="1">
      <c r="A176" s="40"/>
      <c r="B176" s="41"/>
      <c r="C176" s="229" t="s">
        <v>262</v>
      </c>
      <c r="D176" s="229" t="s">
        <v>225</v>
      </c>
      <c r="E176" s="230" t="s">
        <v>552</v>
      </c>
      <c r="F176" s="231" t="s">
        <v>1969</v>
      </c>
      <c r="G176" s="232" t="s">
        <v>515</v>
      </c>
      <c r="H176" s="233">
        <v>434.91000000000002</v>
      </c>
      <c r="I176" s="234"/>
      <c r="J176" s="235">
        <f>ROUND(I176*H176,2)</f>
        <v>0</v>
      </c>
      <c r="K176" s="231" t="s">
        <v>229</v>
      </c>
      <c r="L176" s="46"/>
      <c r="M176" s="236" t="s">
        <v>1</v>
      </c>
      <c r="N176" s="237" t="s">
        <v>45</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224</v>
      </c>
      <c r="AT176" s="240" t="s">
        <v>225</v>
      </c>
      <c r="AU176" s="240" t="s">
        <v>88</v>
      </c>
      <c r="AY176" s="18" t="s">
        <v>221</v>
      </c>
      <c r="BE176" s="241">
        <f>IF(N176="základní",J176,0)</f>
        <v>0</v>
      </c>
      <c r="BF176" s="241">
        <f>IF(N176="snížená",J176,0)</f>
        <v>0</v>
      </c>
      <c r="BG176" s="241">
        <f>IF(N176="zákl. přenesená",J176,0)</f>
        <v>0</v>
      </c>
      <c r="BH176" s="241">
        <f>IF(N176="sníž. přenesená",J176,0)</f>
        <v>0</v>
      </c>
      <c r="BI176" s="241">
        <f>IF(N176="nulová",J176,0)</f>
        <v>0</v>
      </c>
      <c r="BJ176" s="18" t="s">
        <v>88</v>
      </c>
      <c r="BK176" s="241">
        <f>ROUND(I176*H176,2)</f>
        <v>0</v>
      </c>
      <c r="BL176" s="18" t="s">
        <v>224</v>
      </c>
      <c r="BM176" s="240" t="s">
        <v>1970</v>
      </c>
    </row>
    <row r="177" s="2" customFormat="1">
      <c r="A177" s="40"/>
      <c r="B177" s="41"/>
      <c r="C177" s="42"/>
      <c r="D177" s="242" t="s">
        <v>232</v>
      </c>
      <c r="E177" s="42"/>
      <c r="F177" s="243" t="s">
        <v>555</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232</v>
      </c>
      <c r="AU177" s="18" t="s">
        <v>88</v>
      </c>
    </row>
    <row r="178" s="2" customFormat="1">
      <c r="A178" s="40"/>
      <c r="B178" s="41"/>
      <c r="C178" s="42"/>
      <c r="D178" s="247" t="s">
        <v>312</v>
      </c>
      <c r="E178" s="42"/>
      <c r="F178" s="248" t="s">
        <v>556</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312</v>
      </c>
      <c r="AU178" s="18" t="s">
        <v>88</v>
      </c>
    </row>
    <row r="179" s="14" customFormat="1">
      <c r="A179" s="14"/>
      <c r="B179" s="260"/>
      <c r="C179" s="261"/>
      <c r="D179" s="247" t="s">
        <v>236</v>
      </c>
      <c r="E179" s="262" t="s">
        <v>1</v>
      </c>
      <c r="F179" s="263" t="s">
        <v>1971</v>
      </c>
      <c r="G179" s="261"/>
      <c r="H179" s="262" t="s">
        <v>1</v>
      </c>
      <c r="I179" s="264"/>
      <c r="J179" s="261"/>
      <c r="K179" s="261"/>
      <c r="L179" s="265"/>
      <c r="M179" s="266"/>
      <c r="N179" s="267"/>
      <c r="O179" s="267"/>
      <c r="P179" s="267"/>
      <c r="Q179" s="267"/>
      <c r="R179" s="267"/>
      <c r="S179" s="267"/>
      <c r="T179" s="268"/>
      <c r="U179" s="14"/>
      <c r="V179" s="14"/>
      <c r="W179" s="14"/>
      <c r="X179" s="14"/>
      <c r="Y179" s="14"/>
      <c r="Z179" s="14"/>
      <c r="AA179" s="14"/>
      <c r="AB179" s="14"/>
      <c r="AC179" s="14"/>
      <c r="AD179" s="14"/>
      <c r="AE179" s="14"/>
      <c r="AT179" s="269" t="s">
        <v>236</v>
      </c>
      <c r="AU179" s="269" t="s">
        <v>88</v>
      </c>
      <c r="AV179" s="14" t="s">
        <v>88</v>
      </c>
      <c r="AW179" s="14" t="s">
        <v>36</v>
      </c>
      <c r="AX179" s="14" t="s">
        <v>80</v>
      </c>
      <c r="AY179" s="269" t="s">
        <v>221</v>
      </c>
    </row>
    <row r="180" s="14" customFormat="1">
      <c r="A180" s="14"/>
      <c r="B180" s="260"/>
      <c r="C180" s="261"/>
      <c r="D180" s="247" t="s">
        <v>236</v>
      </c>
      <c r="E180" s="262" t="s">
        <v>1</v>
      </c>
      <c r="F180" s="263" t="s">
        <v>1972</v>
      </c>
      <c r="G180" s="261"/>
      <c r="H180" s="262" t="s">
        <v>1</v>
      </c>
      <c r="I180" s="264"/>
      <c r="J180" s="261"/>
      <c r="K180" s="261"/>
      <c r="L180" s="265"/>
      <c r="M180" s="266"/>
      <c r="N180" s="267"/>
      <c r="O180" s="267"/>
      <c r="P180" s="267"/>
      <c r="Q180" s="267"/>
      <c r="R180" s="267"/>
      <c r="S180" s="267"/>
      <c r="T180" s="268"/>
      <c r="U180" s="14"/>
      <c r="V180" s="14"/>
      <c r="W180" s="14"/>
      <c r="X180" s="14"/>
      <c r="Y180" s="14"/>
      <c r="Z180" s="14"/>
      <c r="AA180" s="14"/>
      <c r="AB180" s="14"/>
      <c r="AC180" s="14"/>
      <c r="AD180" s="14"/>
      <c r="AE180" s="14"/>
      <c r="AT180" s="269" t="s">
        <v>236</v>
      </c>
      <c r="AU180" s="269" t="s">
        <v>88</v>
      </c>
      <c r="AV180" s="14" t="s">
        <v>88</v>
      </c>
      <c r="AW180" s="14" t="s">
        <v>36</v>
      </c>
      <c r="AX180" s="14" t="s">
        <v>80</v>
      </c>
      <c r="AY180" s="269" t="s">
        <v>221</v>
      </c>
    </row>
    <row r="181" s="13" customFormat="1">
      <c r="A181" s="13"/>
      <c r="B181" s="249"/>
      <c r="C181" s="250"/>
      <c r="D181" s="247" t="s">
        <v>236</v>
      </c>
      <c r="E181" s="251" t="s">
        <v>1973</v>
      </c>
      <c r="F181" s="252" t="s">
        <v>1974</v>
      </c>
      <c r="G181" s="250"/>
      <c r="H181" s="253">
        <v>210.95500000000001</v>
      </c>
      <c r="I181" s="254"/>
      <c r="J181" s="250"/>
      <c r="K181" s="250"/>
      <c r="L181" s="255"/>
      <c r="M181" s="256"/>
      <c r="N181" s="257"/>
      <c r="O181" s="257"/>
      <c r="P181" s="257"/>
      <c r="Q181" s="257"/>
      <c r="R181" s="257"/>
      <c r="S181" s="257"/>
      <c r="T181" s="258"/>
      <c r="U181" s="13"/>
      <c r="V181" s="13"/>
      <c r="W181" s="13"/>
      <c r="X181" s="13"/>
      <c r="Y181" s="13"/>
      <c r="Z181" s="13"/>
      <c r="AA181" s="13"/>
      <c r="AB181" s="13"/>
      <c r="AC181" s="13"/>
      <c r="AD181" s="13"/>
      <c r="AE181" s="13"/>
      <c r="AT181" s="259" t="s">
        <v>236</v>
      </c>
      <c r="AU181" s="259" t="s">
        <v>88</v>
      </c>
      <c r="AV181" s="13" t="s">
        <v>19</v>
      </c>
      <c r="AW181" s="13" t="s">
        <v>36</v>
      </c>
      <c r="AX181" s="13" t="s">
        <v>80</v>
      </c>
      <c r="AY181" s="259" t="s">
        <v>221</v>
      </c>
    </row>
    <row r="182" s="14" customFormat="1">
      <c r="A182" s="14"/>
      <c r="B182" s="260"/>
      <c r="C182" s="261"/>
      <c r="D182" s="247" t="s">
        <v>236</v>
      </c>
      <c r="E182" s="262" t="s">
        <v>1</v>
      </c>
      <c r="F182" s="263" t="s">
        <v>1975</v>
      </c>
      <c r="G182" s="261"/>
      <c r="H182" s="262" t="s">
        <v>1</v>
      </c>
      <c r="I182" s="264"/>
      <c r="J182" s="261"/>
      <c r="K182" s="261"/>
      <c r="L182" s="265"/>
      <c r="M182" s="266"/>
      <c r="N182" s="267"/>
      <c r="O182" s="267"/>
      <c r="P182" s="267"/>
      <c r="Q182" s="267"/>
      <c r="R182" s="267"/>
      <c r="S182" s="267"/>
      <c r="T182" s="268"/>
      <c r="U182" s="14"/>
      <c r="V182" s="14"/>
      <c r="W182" s="14"/>
      <c r="X182" s="14"/>
      <c r="Y182" s="14"/>
      <c r="Z182" s="14"/>
      <c r="AA182" s="14"/>
      <c r="AB182" s="14"/>
      <c r="AC182" s="14"/>
      <c r="AD182" s="14"/>
      <c r="AE182" s="14"/>
      <c r="AT182" s="269" t="s">
        <v>236</v>
      </c>
      <c r="AU182" s="269" t="s">
        <v>88</v>
      </c>
      <c r="AV182" s="14" t="s">
        <v>88</v>
      </c>
      <c r="AW182" s="14" t="s">
        <v>36</v>
      </c>
      <c r="AX182" s="14" t="s">
        <v>80</v>
      </c>
      <c r="AY182" s="269" t="s">
        <v>221</v>
      </c>
    </row>
    <row r="183" s="13" customFormat="1">
      <c r="A183" s="13"/>
      <c r="B183" s="249"/>
      <c r="C183" s="250"/>
      <c r="D183" s="247" t="s">
        <v>236</v>
      </c>
      <c r="E183" s="251" t="s">
        <v>1826</v>
      </c>
      <c r="F183" s="252" t="s">
        <v>295</v>
      </c>
      <c r="G183" s="250"/>
      <c r="H183" s="253">
        <v>13</v>
      </c>
      <c r="I183" s="254"/>
      <c r="J183" s="250"/>
      <c r="K183" s="250"/>
      <c r="L183" s="255"/>
      <c r="M183" s="256"/>
      <c r="N183" s="257"/>
      <c r="O183" s="257"/>
      <c r="P183" s="257"/>
      <c r="Q183" s="257"/>
      <c r="R183" s="257"/>
      <c r="S183" s="257"/>
      <c r="T183" s="258"/>
      <c r="U183" s="13"/>
      <c r="V183" s="13"/>
      <c r="W183" s="13"/>
      <c r="X183" s="13"/>
      <c r="Y183" s="13"/>
      <c r="Z183" s="13"/>
      <c r="AA183" s="13"/>
      <c r="AB183" s="13"/>
      <c r="AC183" s="13"/>
      <c r="AD183" s="13"/>
      <c r="AE183" s="13"/>
      <c r="AT183" s="259" t="s">
        <v>236</v>
      </c>
      <c r="AU183" s="259" t="s">
        <v>88</v>
      </c>
      <c r="AV183" s="13" t="s">
        <v>19</v>
      </c>
      <c r="AW183" s="13" t="s">
        <v>36</v>
      </c>
      <c r="AX183" s="13" t="s">
        <v>80</v>
      </c>
      <c r="AY183" s="259" t="s">
        <v>221</v>
      </c>
    </row>
    <row r="184" s="14" customFormat="1">
      <c r="A184" s="14"/>
      <c r="B184" s="260"/>
      <c r="C184" s="261"/>
      <c r="D184" s="247" t="s">
        <v>236</v>
      </c>
      <c r="E184" s="262" t="s">
        <v>1</v>
      </c>
      <c r="F184" s="263" t="s">
        <v>1976</v>
      </c>
      <c r="G184" s="261"/>
      <c r="H184" s="262" t="s">
        <v>1</v>
      </c>
      <c r="I184" s="264"/>
      <c r="J184" s="261"/>
      <c r="K184" s="261"/>
      <c r="L184" s="265"/>
      <c r="M184" s="266"/>
      <c r="N184" s="267"/>
      <c r="O184" s="267"/>
      <c r="P184" s="267"/>
      <c r="Q184" s="267"/>
      <c r="R184" s="267"/>
      <c r="S184" s="267"/>
      <c r="T184" s="268"/>
      <c r="U184" s="14"/>
      <c r="V184" s="14"/>
      <c r="W184" s="14"/>
      <c r="X184" s="14"/>
      <c r="Y184" s="14"/>
      <c r="Z184" s="14"/>
      <c r="AA184" s="14"/>
      <c r="AB184" s="14"/>
      <c r="AC184" s="14"/>
      <c r="AD184" s="14"/>
      <c r="AE184" s="14"/>
      <c r="AT184" s="269" t="s">
        <v>236</v>
      </c>
      <c r="AU184" s="269" t="s">
        <v>88</v>
      </c>
      <c r="AV184" s="14" t="s">
        <v>88</v>
      </c>
      <c r="AW184" s="14" t="s">
        <v>36</v>
      </c>
      <c r="AX184" s="14" t="s">
        <v>80</v>
      </c>
      <c r="AY184" s="269" t="s">
        <v>221</v>
      </c>
    </row>
    <row r="185" s="13" customFormat="1">
      <c r="A185" s="13"/>
      <c r="B185" s="249"/>
      <c r="C185" s="250"/>
      <c r="D185" s="247" t="s">
        <v>236</v>
      </c>
      <c r="E185" s="251" t="s">
        <v>1874</v>
      </c>
      <c r="F185" s="252" t="s">
        <v>1974</v>
      </c>
      <c r="G185" s="250"/>
      <c r="H185" s="253">
        <v>210.95500000000001</v>
      </c>
      <c r="I185" s="254"/>
      <c r="J185" s="250"/>
      <c r="K185" s="250"/>
      <c r="L185" s="255"/>
      <c r="M185" s="256"/>
      <c r="N185" s="257"/>
      <c r="O185" s="257"/>
      <c r="P185" s="257"/>
      <c r="Q185" s="257"/>
      <c r="R185" s="257"/>
      <c r="S185" s="257"/>
      <c r="T185" s="258"/>
      <c r="U185" s="13"/>
      <c r="V185" s="13"/>
      <c r="W185" s="13"/>
      <c r="X185" s="13"/>
      <c r="Y185" s="13"/>
      <c r="Z185" s="13"/>
      <c r="AA185" s="13"/>
      <c r="AB185" s="13"/>
      <c r="AC185" s="13"/>
      <c r="AD185" s="13"/>
      <c r="AE185" s="13"/>
      <c r="AT185" s="259" t="s">
        <v>236</v>
      </c>
      <c r="AU185" s="259" t="s">
        <v>88</v>
      </c>
      <c r="AV185" s="13" t="s">
        <v>19</v>
      </c>
      <c r="AW185" s="13" t="s">
        <v>36</v>
      </c>
      <c r="AX185" s="13" t="s">
        <v>80</v>
      </c>
      <c r="AY185" s="259" t="s">
        <v>221</v>
      </c>
    </row>
    <row r="186" s="13" customFormat="1">
      <c r="A186" s="13"/>
      <c r="B186" s="249"/>
      <c r="C186" s="250"/>
      <c r="D186" s="247" t="s">
        <v>236</v>
      </c>
      <c r="E186" s="251" t="s">
        <v>1977</v>
      </c>
      <c r="F186" s="252" t="s">
        <v>1978</v>
      </c>
      <c r="G186" s="250"/>
      <c r="H186" s="253">
        <v>434.91000000000002</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236</v>
      </c>
      <c r="AU186" s="259" t="s">
        <v>88</v>
      </c>
      <c r="AV186" s="13" t="s">
        <v>19</v>
      </c>
      <c r="AW186" s="13" t="s">
        <v>36</v>
      </c>
      <c r="AX186" s="13" t="s">
        <v>88</v>
      </c>
      <c r="AY186" s="259" t="s">
        <v>221</v>
      </c>
    </row>
    <row r="187" s="2" customFormat="1" ht="62.7" customHeight="1">
      <c r="A187" s="40"/>
      <c r="B187" s="41"/>
      <c r="C187" s="229" t="s">
        <v>267</v>
      </c>
      <c r="D187" s="229" t="s">
        <v>225</v>
      </c>
      <c r="E187" s="230" t="s">
        <v>1979</v>
      </c>
      <c r="F187" s="231" t="s">
        <v>1980</v>
      </c>
      <c r="G187" s="232" t="s">
        <v>515</v>
      </c>
      <c r="H187" s="233">
        <v>62.515000000000001</v>
      </c>
      <c r="I187" s="234"/>
      <c r="J187" s="235">
        <f>ROUND(I187*H187,2)</f>
        <v>0</v>
      </c>
      <c r="K187" s="231" t="s">
        <v>229</v>
      </c>
      <c r="L187" s="46"/>
      <c r="M187" s="236" t="s">
        <v>1</v>
      </c>
      <c r="N187" s="237" t="s">
        <v>45</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224</v>
      </c>
      <c r="AT187" s="240" t="s">
        <v>225</v>
      </c>
      <c r="AU187" s="240" t="s">
        <v>88</v>
      </c>
      <c r="AY187" s="18" t="s">
        <v>221</v>
      </c>
      <c r="BE187" s="241">
        <f>IF(N187="základní",J187,0)</f>
        <v>0</v>
      </c>
      <c r="BF187" s="241">
        <f>IF(N187="snížená",J187,0)</f>
        <v>0</v>
      </c>
      <c r="BG187" s="241">
        <f>IF(N187="zákl. přenesená",J187,0)</f>
        <v>0</v>
      </c>
      <c r="BH187" s="241">
        <f>IF(N187="sníž. přenesená",J187,0)</f>
        <v>0</v>
      </c>
      <c r="BI187" s="241">
        <f>IF(N187="nulová",J187,0)</f>
        <v>0</v>
      </c>
      <c r="BJ187" s="18" t="s">
        <v>88</v>
      </c>
      <c r="BK187" s="241">
        <f>ROUND(I187*H187,2)</f>
        <v>0</v>
      </c>
      <c r="BL187" s="18" t="s">
        <v>224</v>
      </c>
      <c r="BM187" s="240" t="s">
        <v>1981</v>
      </c>
    </row>
    <row r="188" s="2" customFormat="1">
      <c r="A188" s="40"/>
      <c r="B188" s="41"/>
      <c r="C188" s="42"/>
      <c r="D188" s="242" t="s">
        <v>232</v>
      </c>
      <c r="E188" s="42"/>
      <c r="F188" s="243" t="s">
        <v>1982</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232</v>
      </c>
      <c r="AU188" s="18" t="s">
        <v>88</v>
      </c>
    </row>
    <row r="189" s="2" customFormat="1">
      <c r="A189" s="40"/>
      <c r="B189" s="41"/>
      <c r="C189" s="42"/>
      <c r="D189" s="247" t="s">
        <v>312</v>
      </c>
      <c r="E189" s="42"/>
      <c r="F189" s="248" t="s">
        <v>556</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312</v>
      </c>
      <c r="AU189" s="18" t="s">
        <v>88</v>
      </c>
    </row>
    <row r="190" s="14" customFormat="1">
      <c r="A190" s="14"/>
      <c r="B190" s="260"/>
      <c r="C190" s="261"/>
      <c r="D190" s="247" t="s">
        <v>236</v>
      </c>
      <c r="E190" s="262" t="s">
        <v>1</v>
      </c>
      <c r="F190" s="263" t="s">
        <v>1983</v>
      </c>
      <c r="G190" s="261"/>
      <c r="H190" s="262" t="s">
        <v>1</v>
      </c>
      <c r="I190" s="264"/>
      <c r="J190" s="261"/>
      <c r="K190" s="261"/>
      <c r="L190" s="265"/>
      <c r="M190" s="266"/>
      <c r="N190" s="267"/>
      <c r="O190" s="267"/>
      <c r="P190" s="267"/>
      <c r="Q190" s="267"/>
      <c r="R190" s="267"/>
      <c r="S190" s="267"/>
      <c r="T190" s="268"/>
      <c r="U190" s="14"/>
      <c r="V190" s="14"/>
      <c r="W190" s="14"/>
      <c r="X190" s="14"/>
      <c r="Y190" s="14"/>
      <c r="Z190" s="14"/>
      <c r="AA190" s="14"/>
      <c r="AB190" s="14"/>
      <c r="AC190" s="14"/>
      <c r="AD190" s="14"/>
      <c r="AE190" s="14"/>
      <c r="AT190" s="269" t="s">
        <v>236</v>
      </c>
      <c r="AU190" s="269" t="s">
        <v>88</v>
      </c>
      <c r="AV190" s="14" t="s">
        <v>88</v>
      </c>
      <c r="AW190" s="14" t="s">
        <v>36</v>
      </c>
      <c r="AX190" s="14" t="s">
        <v>80</v>
      </c>
      <c r="AY190" s="269" t="s">
        <v>221</v>
      </c>
    </row>
    <row r="191" s="13" customFormat="1">
      <c r="A191" s="13"/>
      <c r="B191" s="249"/>
      <c r="C191" s="250"/>
      <c r="D191" s="247" t="s">
        <v>236</v>
      </c>
      <c r="E191" s="251" t="s">
        <v>1984</v>
      </c>
      <c r="F191" s="252" t="s">
        <v>1985</v>
      </c>
      <c r="G191" s="250"/>
      <c r="H191" s="253">
        <v>49.515000000000001</v>
      </c>
      <c r="I191" s="254"/>
      <c r="J191" s="250"/>
      <c r="K191" s="250"/>
      <c r="L191" s="255"/>
      <c r="M191" s="256"/>
      <c r="N191" s="257"/>
      <c r="O191" s="257"/>
      <c r="P191" s="257"/>
      <c r="Q191" s="257"/>
      <c r="R191" s="257"/>
      <c r="S191" s="257"/>
      <c r="T191" s="258"/>
      <c r="U191" s="13"/>
      <c r="V191" s="13"/>
      <c r="W191" s="13"/>
      <c r="X191" s="13"/>
      <c r="Y191" s="13"/>
      <c r="Z191" s="13"/>
      <c r="AA191" s="13"/>
      <c r="AB191" s="13"/>
      <c r="AC191" s="13"/>
      <c r="AD191" s="13"/>
      <c r="AE191" s="13"/>
      <c r="AT191" s="259" t="s">
        <v>236</v>
      </c>
      <c r="AU191" s="259" t="s">
        <v>88</v>
      </c>
      <c r="AV191" s="13" t="s">
        <v>19</v>
      </c>
      <c r="AW191" s="13" t="s">
        <v>36</v>
      </c>
      <c r="AX191" s="13" t="s">
        <v>80</v>
      </c>
      <c r="AY191" s="259" t="s">
        <v>221</v>
      </c>
    </row>
    <row r="192" s="13" customFormat="1">
      <c r="A192" s="13"/>
      <c r="B192" s="249"/>
      <c r="C192" s="250"/>
      <c r="D192" s="247" t="s">
        <v>236</v>
      </c>
      <c r="E192" s="251" t="s">
        <v>1003</v>
      </c>
      <c r="F192" s="252" t="s">
        <v>1986</v>
      </c>
      <c r="G192" s="250"/>
      <c r="H192" s="253">
        <v>13</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236</v>
      </c>
      <c r="AU192" s="259" t="s">
        <v>88</v>
      </c>
      <c r="AV192" s="13" t="s">
        <v>19</v>
      </c>
      <c r="AW192" s="13" t="s">
        <v>36</v>
      </c>
      <c r="AX192" s="13" t="s">
        <v>80</v>
      </c>
      <c r="AY192" s="259" t="s">
        <v>221</v>
      </c>
    </row>
    <row r="193" s="13" customFormat="1">
      <c r="A193" s="13"/>
      <c r="B193" s="249"/>
      <c r="C193" s="250"/>
      <c r="D193" s="247" t="s">
        <v>236</v>
      </c>
      <c r="E193" s="251" t="s">
        <v>1987</v>
      </c>
      <c r="F193" s="252" t="s">
        <v>1988</v>
      </c>
      <c r="G193" s="250"/>
      <c r="H193" s="253">
        <v>62.515000000000001</v>
      </c>
      <c r="I193" s="254"/>
      <c r="J193" s="250"/>
      <c r="K193" s="250"/>
      <c r="L193" s="255"/>
      <c r="M193" s="256"/>
      <c r="N193" s="257"/>
      <c r="O193" s="257"/>
      <c r="P193" s="257"/>
      <c r="Q193" s="257"/>
      <c r="R193" s="257"/>
      <c r="S193" s="257"/>
      <c r="T193" s="258"/>
      <c r="U193" s="13"/>
      <c r="V193" s="13"/>
      <c r="W193" s="13"/>
      <c r="X193" s="13"/>
      <c r="Y193" s="13"/>
      <c r="Z193" s="13"/>
      <c r="AA193" s="13"/>
      <c r="AB193" s="13"/>
      <c r="AC193" s="13"/>
      <c r="AD193" s="13"/>
      <c r="AE193" s="13"/>
      <c r="AT193" s="259" t="s">
        <v>236</v>
      </c>
      <c r="AU193" s="259" t="s">
        <v>88</v>
      </c>
      <c r="AV193" s="13" t="s">
        <v>19</v>
      </c>
      <c r="AW193" s="13" t="s">
        <v>36</v>
      </c>
      <c r="AX193" s="13" t="s">
        <v>88</v>
      </c>
      <c r="AY193" s="259" t="s">
        <v>221</v>
      </c>
    </row>
    <row r="194" s="2" customFormat="1" ht="44.25" customHeight="1">
      <c r="A194" s="40"/>
      <c r="B194" s="41"/>
      <c r="C194" s="229" t="s">
        <v>272</v>
      </c>
      <c r="D194" s="229" t="s">
        <v>225</v>
      </c>
      <c r="E194" s="230" t="s">
        <v>568</v>
      </c>
      <c r="F194" s="231" t="s">
        <v>1989</v>
      </c>
      <c r="G194" s="232" t="s">
        <v>515</v>
      </c>
      <c r="H194" s="233">
        <v>223.95500000000001</v>
      </c>
      <c r="I194" s="234"/>
      <c r="J194" s="235">
        <f>ROUND(I194*H194,2)</f>
        <v>0</v>
      </c>
      <c r="K194" s="231" t="s">
        <v>229</v>
      </c>
      <c r="L194" s="46"/>
      <c r="M194" s="236" t="s">
        <v>1</v>
      </c>
      <c r="N194" s="237" t="s">
        <v>45</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224</v>
      </c>
      <c r="AT194" s="240" t="s">
        <v>225</v>
      </c>
      <c r="AU194" s="240" t="s">
        <v>88</v>
      </c>
      <c r="AY194" s="18" t="s">
        <v>221</v>
      </c>
      <c r="BE194" s="241">
        <f>IF(N194="základní",J194,0)</f>
        <v>0</v>
      </c>
      <c r="BF194" s="241">
        <f>IF(N194="snížená",J194,0)</f>
        <v>0</v>
      </c>
      <c r="BG194" s="241">
        <f>IF(N194="zákl. přenesená",J194,0)</f>
        <v>0</v>
      </c>
      <c r="BH194" s="241">
        <f>IF(N194="sníž. přenesená",J194,0)</f>
        <v>0</v>
      </c>
      <c r="BI194" s="241">
        <f>IF(N194="nulová",J194,0)</f>
        <v>0</v>
      </c>
      <c r="BJ194" s="18" t="s">
        <v>88</v>
      </c>
      <c r="BK194" s="241">
        <f>ROUND(I194*H194,2)</f>
        <v>0</v>
      </c>
      <c r="BL194" s="18" t="s">
        <v>224</v>
      </c>
      <c r="BM194" s="240" t="s">
        <v>1990</v>
      </c>
    </row>
    <row r="195" s="2" customFormat="1">
      <c r="A195" s="40"/>
      <c r="B195" s="41"/>
      <c r="C195" s="42"/>
      <c r="D195" s="242" t="s">
        <v>232</v>
      </c>
      <c r="E195" s="42"/>
      <c r="F195" s="243" t="s">
        <v>571</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232</v>
      </c>
      <c r="AU195" s="18" t="s">
        <v>88</v>
      </c>
    </row>
    <row r="196" s="2" customFormat="1">
      <c r="A196" s="40"/>
      <c r="B196" s="41"/>
      <c r="C196" s="42"/>
      <c r="D196" s="247" t="s">
        <v>312</v>
      </c>
      <c r="E196" s="42"/>
      <c r="F196" s="248" t="s">
        <v>572</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312</v>
      </c>
      <c r="AU196" s="18" t="s">
        <v>88</v>
      </c>
    </row>
    <row r="197" s="14" customFormat="1">
      <c r="A197" s="14"/>
      <c r="B197" s="260"/>
      <c r="C197" s="261"/>
      <c r="D197" s="247" t="s">
        <v>236</v>
      </c>
      <c r="E197" s="262" t="s">
        <v>1</v>
      </c>
      <c r="F197" s="263" t="s">
        <v>1991</v>
      </c>
      <c r="G197" s="261"/>
      <c r="H197" s="262" t="s">
        <v>1</v>
      </c>
      <c r="I197" s="264"/>
      <c r="J197" s="261"/>
      <c r="K197" s="261"/>
      <c r="L197" s="265"/>
      <c r="M197" s="266"/>
      <c r="N197" s="267"/>
      <c r="O197" s="267"/>
      <c r="P197" s="267"/>
      <c r="Q197" s="267"/>
      <c r="R197" s="267"/>
      <c r="S197" s="267"/>
      <c r="T197" s="268"/>
      <c r="U197" s="14"/>
      <c r="V197" s="14"/>
      <c r="W197" s="14"/>
      <c r="X197" s="14"/>
      <c r="Y197" s="14"/>
      <c r="Z197" s="14"/>
      <c r="AA197" s="14"/>
      <c r="AB197" s="14"/>
      <c r="AC197" s="14"/>
      <c r="AD197" s="14"/>
      <c r="AE197" s="14"/>
      <c r="AT197" s="269" t="s">
        <v>236</v>
      </c>
      <c r="AU197" s="269" t="s">
        <v>88</v>
      </c>
      <c r="AV197" s="14" t="s">
        <v>88</v>
      </c>
      <c r="AW197" s="14" t="s">
        <v>36</v>
      </c>
      <c r="AX197" s="14" t="s">
        <v>80</v>
      </c>
      <c r="AY197" s="269" t="s">
        <v>221</v>
      </c>
    </row>
    <row r="198" s="13" customFormat="1">
      <c r="A198" s="13"/>
      <c r="B198" s="249"/>
      <c r="C198" s="250"/>
      <c r="D198" s="247" t="s">
        <v>236</v>
      </c>
      <c r="E198" s="251" t="s">
        <v>1992</v>
      </c>
      <c r="F198" s="252" t="s">
        <v>1993</v>
      </c>
      <c r="G198" s="250"/>
      <c r="H198" s="253">
        <v>223.95500000000001</v>
      </c>
      <c r="I198" s="254"/>
      <c r="J198" s="250"/>
      <c r="K198" s="250"/>
      <c r="L198" s="255"/>
      <c r="M198" s="256"/>
      <c r="N198" s="257"/>
      <c r="O198" s="257"/>
      <c r="P198" s="257"/>
      <c r="Q198" s="257"/>
      <c r="R198" s="257"/>
      <c r="S198" s="257"/>
      <c r="T198" s="258"/>
      <c r="U198" s="13"/>
      <c r="V198" s="13"/>
      <c r="W198" s="13"/>
      <c r="X198" s="13"/>
      <c r="Y198" s="13"/>
      <c r="Z198" s="13"/>
      <c r="AA198" s="13"/>
      <c r="AB198" s="13"/>
      <c r="AC198" s="13"/>
      <c r="AD198" s="13"/>
      <c r="AE198" s="13"/>
      <c r="AT198" s="259" t="s">
        <v>236</v>
      </c>
      <c r="AU198" s="259" t="s">
        <v>88</v>
      </c>
      <c r="AV198" s="13" t="s">
        <v>19</v>
      </c>
      <c r="AW198" s="13" t="s">
        <v>36</v>
      </c>
      <c r="AX198" s="13" t="s">
        <v>80</v>
      </c>
      <c r="AY198" s="259" t="s">
        <v>221</v>
      </c>
    </row>
    <row r="199" s="13" customFormat="1">
      <c r="A199" s="13"/>
      <c r="B199" s="249"/>
      <c r="C199" s="250"/>
      <c r="D199" s="247" t="s">
        <v>236</v>
      </c>
      <c r="E199" s="251" t="s">
        <v>1994</v>
      </c>
      <c r="F199" s="252" t="s">
        <v>1995</v>
      </c>
      <c r="G199" s="250"/>
      <c r="H199" s="253">
        <v>223.95500000000001</v>
      </c>
      <c r="I199" s="254"/>
      <c r="J199" s="250"/>
      <c r="K199" s="250"/>
      <c r="L199" s="255"/>
      <c r="M199" s="256"/>
      <c r="N199" s="257"/>
      <c r="O199" s="257"/>
      <c r="P199" s="257"/>
      <c r="Q199" s="257"/>
      <c r="R199" s="257"/>
      <c r="S199" s="257"/>
      <c r="T199" s="258"/>
      <c r="U199" s="13"/>
      <c r="V199" s="13"/>
      <c r="W199" s="13"/>
      <c r="X199" s="13"/>
      <c r="Y199" s="13"/>
      <c r="Z199" s="13"/>
      <c r="AA199" s="13"/>
      <c r="AB199" s="13"/>
      <c r="AC199" s="13"/>
      <c r="AD199" s="13"/>
      <c r="AE199" s="13"/>
      <c r="AT199" s="259" t="s">
        <v>236</v>
      </c>
      <c r="AU199" s="259" t="s">
        <v>88</v>
      </c>
      <c r="AV199" s="13" t="s">
        <v>19</v>
      </c>
      <c r="AW199" s="13" t="s">
        <v>36</v>
      </c>
      <c r="AX199" s="13" t="s">
        <v>88</v>
      </c>
      <c r="AY199" s="259" t="s">
        <v>221</v>
      </c>
    </row>
    <row r="200" s="2" customFormat="1" ht="44.25" customHeight="1">
      <c r="A200" s="40"/>
      <c r="B200" s="41"/>
      <c r="C200" s="229" t="s">
        <v>277</v>
      </c>
      <c r="D200" s="229" t="s">
        <v>225</v>
      </c>
      <c r="E200" s="230" t="s">
        <v>527</v>
      </c>
      <c r="F200" s="231" t="s">
        <v>1996</v>
      </c>
      <c r="G200" s="232" t="s">
        <v>515</v>
      </c>
      <c r="H200" s="233">
        <v>210.95500000000001</v>
      </c>
      <c r="I200" s="234"/>
      <c r="J200" s="235">
        <f>ROUND(I200*H200,2)</f>
        <v>0</v>
      </c>
      <c r="K200" s="231" t="s">
        <v>229</v>
      </c>
      <c r="L200" s="46"/>
      <c r="M200" s="236" t="s">
        <v>1</v>
      </c>
      <c r="N200" s="237" t="s">
        <v>45</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224</v>
      </c>
      <c r="AT200" s="240" t="s">
        <v>225</v>
      </c>
      <c r="AU200" s="240" t="s">
        <v>88</v>
      </c>
      <c r="AY200" s="18" t="s">
        <v>221</v>
      </c>
      <c r="BE200" s="241">
        <f>IF(N200="základní",J200,0)</f>
        <v>0</v>
      </c>
      <c r="BF200" s="241">
        <f>IF(N200="snížená",J200,0)</f>
        <v>0</v>
      </c>
      <c r="BG200" s="241">
        <f>IF(N200="zákl. přenesená",J200,0)</f>
        <v>0</v>
      </c>
      <c r="BH200" s="241">
        <f>IF(N200="sníž. přenesená",J200,0)</f>
        <v>0</v>
      </c>
      <c r="BI200" s="241">
        <f>IF(N200="nulová",J200,0)</f>
        <v>0</v>
      </c>
      <c r="BJ200" s="18" t="s">
        <v>88</v>
      </c>
      <c r="BK200" s="241">
        <f>ROUND(I200*H200,2)</f>
        <v>0</v>
      </c>
      <c r="BL200" s="18" t="s">
        <v>224</v>
      </c>
      <c r="BM200" s="240" t="s">
        <v>1997</v>
      </c>
    </row>
    <row r="201" s="2" customFormat="1">
      <c r="A201" s="40"/>
      <c r="B201" s="41"/>
      <c r="C201" s="42"/>
      <c r="D201" s="242" t="s">
        <v>232</v>
      </c>
      <c r="E201" s="42"/>
      <c r="F201" s="243" t="s">
        <v>530</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232</v>
      </c>
      <c r="AU201" s="18" t="s">
        <v>88</v>
      </c>
    </row>
    <row r="202" s="2" customFormat="1">
      <c r="A202" s="40"/>
      <c r="B202" s="41"/>
      <c r="C202" s="42"/>
      <c r="D202" s="247" t="s">
        <v>312</v>
      </c>
      <c r="E202" s="42"/>
      <c r="F202" s="248" t="s">
        <v>531</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312</v>
      </c>
      <c r="AU202" s="18" t="s">
        <v>88</v>
      </c>
    </row>
    <row r="203" s="2" customFormat="1">
      <c r="A203" s="40"/>
      <c r="B203" s="41"/>
      <c r="C203" s="42"/>
      <c r="D203" s="247" t="s">
        <v>234</v>
      </c>
      <c r="E203" s="42"/>
      <c r="F203" s="248" t="s">
        <v>1998</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234</v>
      </c>
      <c r="AU203" s="18" t="s">
        <v>88</v>
      </c>
    </row>
    <row r="204" s="14" customFormat="1">
      <c r="A204" s="14"/>
      <c r="B204" s="260"/>
      <c r="C204" s="261"/>
      <c r="D204" s="247" t="s">
        <v>236</v>
      </c>
      <c r="E204" s="262" t="s">
        <v>1</v>
      </c>
      <c r="F204" s="263" t="s">
        <v>1999</v>
      </c>
      <c r="G204" s="261"/>
      <c r="H204" s="262" t="s">
        <v>1</v>
      </c>
      <c r="I204" s="264"/>
      <c r="J204" s="261"/>
      <c r="K204" s="261"/>
      <c r="L204" s="265"/>
      <c r="M204" s="266"/>
      <c r="N204" s="267"/>
      <c r="O204" s="267"/>
      <c r="P204" s="267"/>
      <c r="Q204" s="267"/>
      <c r="R204" s="267"/>
      <c r="S204" s="267"/>
      <c r="T204" s="268"/>
      <c r="U204" s="14"/>
      <c r="V204" s="14"/>
      <c r="W204" s="14"/>
      <c r="X204" s="14"/>
      <c r="Y204" s="14"/>
      <c r="Z204" s="14"/>
      <c r="AA204" s="14"/>
      <c r="AB204" s="14"/>
      <c r="AC204" s="14"/>
      <c r="AD204" s="14"/>
      <c r="AE204" s="14"/>
      <c r="AT204" s="269" t="s">
        <v>236</v>
      </c>
      <c r="AU204" s="269" t="s">
        <v>88</v>
      </c>
      <c r="AV204" s="14" t="s">
        <v>88</v>
      </c>
      <c r="AW204" s="14" t="s">
        <v>36</v>
      </c>
      <c r="AX204" s="14" t="s">
        <v>80</v>
      </c>
      <c r="AY204" s="269" t="s">
        <v>221</v>
      </c>
    </row>
    <row r="205" s="13" customFormat="1">
      <c r="A205" s="13"/>
      <c r="B205" s="249"/>
      <c r="C205" s="250"/>
      <c r="D205" s="247" t="s">
        <v>236</v>
      </c>
      <c r="E205" s="251" t="s">
        <v>2000</v>
      </c>
      <c r="F205" s="252" t="s">
        <v>2001</v>
      </c>
      <c r="G205" s="250"/>
      <c r="H205" s="253">
        <v>126.325</v>
      </c>
      <c r="I205" s="254"/>
      <c r="J205" s="250"/>
      <c r="K205" s="250"/>
      <c r="L205" s="255"/>
      <c r="M205" s="256"/>
      <c r="N205" s="257"/>
      <c r="O205" s="257"/>
      <c r="P205" s="257"/>
      <c r="Q205" s="257"/>
      <c r="R205" s="257"/>
      <c r="S205" s="257"/>
      <c r="T205" s="258"/>
      <c r="U205" s="13"/>
      <c r="V205" s="13"/>
      <c r="W205" s="13"/>
      <c r="X205" s="13"/>
      <c r="Y205" s="13"/>
      <c r="Z205" s="13"/>
      <c r="AA205" s="13"/>
      <c r="AB205" s="13"/>
      <c r="AC205" s="13"/>
      <c r="AD205" s="13"/>
      <c r="AE205" s="13"/>
      <c r="AT205" s="259" t="s">
        <v>236</v>
      </c>
      <c r="AU205" s="259" t="s">
        <v>88</v>
      </c>
      <c r="AV205" s="13" t="s">
        <v>19</v>
      </c>
      <c r="AW205" s="13" t="s">
        <v>36</v>
      </c>
      <c r="AX205" s="13" t="s">
        <v>80</v>
      </c>
      <c r="AY205" s="259" t="s">
        <v>221</v>
      </c>
    </row>
    <row r="206" s="14" customFormat="1">
      <c r="A206" s="14"/>
      <c r="B206" s="260"/>
      <c r="C206" s="261"/>
      <c r="D206" s="247" t="s">
        <v>236</v>
      </c>
      <c r="E206" s="262" t="s">
        <v>1</v>
      </c>
      <c r="F206" s="263" t="s">
        <v>2002</v>
      </c>
      <c r="G206" s="261"/>
      <c r="H206" s="262" t="s">
        <v>1</v>
      </c>
      <c r="I206" s="264"/>
      <c r="J206" s="261"/>
      <c r="K206" s="261"/>
      <c r="L206" s="265"/>
      <c r="M206" s="266"/>
      <c r="N206" s="267"/>
      <c r="O206" s="267"/>
      <c r="P206" s="267"/>
      <c r="Q206" s="267"/>
      <c r="R206" s="267"/>
      <c r="S206" s="267"/>
      <c r="T206" s="268"/>
      <c r="U206" s="14"/>
      <c r="V206" s="14"/>
      <c r="W206" s="14"/>
      <c r="X206" s="14"/>
      <c r="Y206" s="14"/>
      <c r="Z206" s="14"/>
      <c r="AA206" s="14"/>
      <c r="AB206" s="14"/>
      <c r="AC206" s="14"/>
      <c r="AD206" s="14"/>
      <c r="AE206" s="14"/>
      <c r="AT206" s="269" t="s">
        <v>236</v>
      </c>
      <c r="AU206" s="269" t="s">
        <v>88</v>
      </c>
      <c r="AV206" s="14" t="s">
        <v>88</v>
      </c>
      <c r="AW206" s="14" t="s">
        <v>36</v>
      </c>
      <c r="AX206" s="14" t="s">
        <v>80</v>
      </c>
      <c r="AY206" s="269" t="s">
        <v>221</v>
      </c>
    </row>
    <row r="207" s="13" customFormat="1">
      <c r="A207" s="13"/>
      <c r="B207" s="249"/>
      <c r="C207" s="250"/>
      <c r="D207" s="247" t="s">
        <v>236</v>
      </c>
      <c r="E207" s="251" t="s">
        <v>1761</v>
      </c>
      <c r="F207" s="252" t="s">
        <v>2003</v>
      </c>
      <c r="G207" s="250"/>
      <c r="H207" s="253">
        <v>84.629999999999995</v>
      </c>
      <c r="I207" s="254"/>
      <c r="J207" s="250"/>
      <c r="K207" s="250"/>
      <c r="L207" s="255"/>
      <c r="M207" s="256"/>
      <c r="N207" s="257"/>
      <c r="O207" s="257"/>
      <c r="P207" s="257"/>
      <c r="Q207" s="257"/>
      <c r="R207" s="257"/>
      <c r="S207" s="257"/>
      <c r="T207" s="258"/>
      <c r="U207" s="13"/>
      <c r="V207" s="13"/>
      <c r="W207" s="13"/>
      <c r="X207" s="13"/>
      <c r="Y207" s="13"/>
      <c r="Z207" s="13"/>
      <c r="AA207" s="13"/>
      <c r="AB207" s="13"/>
      <c r="AC207" s="13"/>
      <c r="AD207" s="13"/>
      <c r="AE207" s="13"/>
      <c r="AT207" s="259" t="s">
        <v>236</v>
      </c>
      <c r="AU207" s="259" t="s">
        <v>88</v>
      </c>
      <c r="AV207" s="13" t="s">
        <v>19</v>
      </c>
      <c r="AW207" s="13" t="s">
        <v>36</v>
      </c>
      <c r="AX207" s="13" t="s">
        <v>80</v>
      </c>
      <c r="AY207" s="259" t="s">
        <v>221</v>
      </c>
    </row>
    <row r="208" s="13" customFormat="1">
      <c r="A208" s="13"/>
      <c r="B208" s="249"/>
      <c r="C208" s="250"/>
      <c r="D208" s="247" t="s">
        <v>236</v>
      </c>
      <c r="E208" s="251" t="s">
        <v>2004</v>
      </c>
      <c r="F208" s="252" t="s">
        <v>2005</v>
      </c>
      <c r="G208" s="250"/>
      <c r="H208" s="253">
        <v>210.95500000000001</v>
      </c>
      <c r="I208" s="254"/>
      <c r="J208" s="250"/>
      <c r="K208" s="250"/>
      <c r="L208" s="255"/>
      <c r="M208" s="256"/>
      <c r="N208" s="257"/>
      <c r="O208" s="257"/>
      <c r="P208" s="257"/>
      <c r="Q208" s="257"/>
      <c r="R208" s="257"/>
      <c r="S208" s="257"/>
      <c r="T208" s="258"/>
      <c r="U208" s="13"/>
      <c r="V208" s="13"/>
      <c r="W208" s="13"/>
      <c r="X208" s="13"/>
      <c r="Y208" s="13"/>
      <c r="Z208" s="13"/>
      <c r="AA208" s="13"/>
      <c r="AB208" s="13"/>
      <c r="AC208" s="13"/>
      <c r="AD208" s="13"/>
      <c r="AE208" s="13"/>
      <c r="AT208" s="259" t="s">
        <v>236</v>
      </c>
      <c r="AU208" s="259" t="s">
        <v>88</v>
      </c>
      <c r="AV208" s="13" t="s">
        <v>19</v>
      </c>
      <c r="AW208" s="13" t="s">
        <v>36</v>
      </c>
      <c r="AX208" s="13" t="s">
        <v>88</v>
      </c>
      <c r="AY208" s="259" t="s">
        <v>221</v>
      </c>
    </row>
    <row r="209" s="2" customFormat="1" ht="62.7" customHeight="1">
      <c r="A209" s="40"/>
      <c r="B209" s="41"/>
      <c r="C209" s="229" t="s">
        <v>283</v>
      </c>
      <c r="D209" s="229" t="s">
        <v>225</v>
      </c>
      <c r="E209" s="230" t="s">
        <v>2006</v>
      </c>
      <c r="F209" s="231" t="s">
        <v>2007</v>
      </c>
      <c r="G209" s="232" t="s">
        <v>515</v>
      </c>
      <c r="H209" s="233">
        <v>13</v>
      </c>
      <c r="I209" s="234"/>
      <c r="J209" s="235">
        <f>ROUND(I209*H209,2)</f>
        <v>0</v>
      </c>
      <c r="K209" s="231" t="s">
        <v>229</v>
      </c>
      <c r="L209" s="46"/>
      <c r="M209" s="236" t="s">
        <v>1</v>
      </c>
      <c r="N209" s="237" t="s">
        <v>45</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224</v>
      </c>
      <c r="AT209" s="240" t="s">
        <v>225</v>
      </c>
      <c r="AU209" s="240" t="s">
        <v>88</v>
      </c>
      <c r="AY209" s="18" t="s">
        <v>221</v>
      </c>
      <c r="BE209" s="241">
        <f>IF(N209="základní",J209,0)</f>
        <v>0</v>
      </c>
      <c r="BF209" s="241">
        <f>IF(N209="snížená",J209,0)</f>
        <v>0</v>
      </c>
      <c r="BG209" s="241">
        <f>IF(N209="zákl. přenesená",J209,0)</f>
        <v>0</v>
      </c>
      <c r="BH209" s="241">
        <f>IF(N209="sníž. přenesená",J209,0)</f>
        <v>0</v>
      </c>
      <c r="BI209" s="241">
        <f>IF(N209="nulová",J209,0)</f>
        <v>0</v>
      </c>
      <c r="BJ209" s="18" t="s">
        <v>88</v>
      </c>
      <c r="BK209" s="241">
        <f>ROUND(I209*H209,2)</f>
        <v>0</v>
      </c>
      <c r="BL209" s="18" t="s">
        <v>224</v>
      </c>
      <c r="BM209" s="240" t="s">
        <v>2008</v>
      </c>
    </row>
    <row r="210" s="2" customFormat="1">
      <c r="A210" s="40"/>
      <c r="B210" s="41"/>
      <c r="C210" s="42"/>
      <c r="D210" s="242" t="s">
        <v>232</v>
      </c>
      <c r="E210" s="42"/>
      <c r="F210" s="243" t="s">
        <v>2009</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232</v>
      </c>
      <c r="AU210" s="18" t="s">
        <v>88</v>
      </c>
    </row>
    <row r="211" s="2" customFormat="1">
      <c r="A211" s="40"/>
      <c r="B211" s="41"/>
      <c r="C211" s="42"/>
      <c r="D211" s="247" t="s">
        <v>312</v>
      </c>
      <c r="E211" s="42"/>
      <c r="F211" s="248" t="s">
        <v>2010</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312</v>
      </c>
      <c r="AU211" s="18" t="s">
        <v>88</v>
      </c>
    </row>
    <row r="212" s="2" customFormat="1">
      <c r="A212" s="40"/>
      <c r="B212" s="41"/>
      <c r="C212" s="42"/>
      <c r="D212" s="247" t="s">
        <v>234</v>
      </c>
      <c r="E212" s="42"/>
      <c r="F212" s="248" t="s">
        <v>2011</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234</v>
      </c>
      <c r="AU212" s="18" t="s">
        <v>88</v>
      </c>
    </row>
    <row r="213" s="14" customFormat="1">
      <c r="A213" s="14"/>
      <c r="B213" s="260"/>
      <c r="C213" s="261"/>
      <c r="D213" s="247" t="s">
        <v>236</v>
      </c>
      <c r="E213" s="262" t="s">
        <v>1</v>
      </c>
      <c r="F213" s="263" t="s">
        <v>2012</v>
      </c>
      <c r="G213" s="261"/>
      <c r="H213" s="262" t="s">
        <v>1</v>
      </c>
      <c r="I213" s="264"/>
      <c r="J213" s="261"/>
      <c r="K213" s="261"/>
      <c r="L213" s="265"/>
      <c r="M213" s="266"/>
      <c r="N213" s="267"/>
      <c r="O213" s="267"/>
      <c r="P213" s="267"/>
      <c r="Q213" s="267"/>
      <c r="R213" s="267"/>
      <c r="S213" s="267"/>
      <c r="T213" s="268"/>
      <c r="U213" s="14"/>
      <c r="V213" s="14"/>
      <c r="W213" s="14"/>
      <c r="X213" s="14"/>
      <c r="Y213" s="14"/>
      <c r="Z213" s="14"/>
      <c r="AA213" s="14"/>
      <c r="AB213" s="14"/>
      <c r="AC213" s="14"/>
      <c r="AD213" s="14"/>
      <c r="AE213" s="14"/>
      <c r="AT213" s="269" t="s">
        <v>236</v>
      </c>
      <c r="AU213" s="269" t="s">
        <v>88</v>
      </c>
      <c r="AV213" s="14" t="s">
        <v>88</v>
      </c>
      <c r="AW213" s="14" t="s">
        <v>36</v>
      </c>
      <c r="AX213" s="14" t="s">
        <v>80</v>
      </c>
      <c r="AY213" s="269" t="s">
        <v>221</v>
      </c>
    </row>
    <row r="214" s="13" customFormat="1">
      <c r="A214" s="13"/>
      <c r="B214" s="249"/>
      <c r="C214" s="250"/>
      <c r="D214" s="247" t="s">
        <v>236</v>
      </c>
      <c r="E214" s="251" t="s">
        <v>2013</v>
      </c>
      <c r="F214" s="252" t="s">
        <v>2014</v>
      </c>
      <c r="G214" s="250"/>
      <c r="H214" s="253">
        <v>13</v>
      </c>
      <c r="I214" s="254"/>
      <c r="J214" s="250"/>
      <c r="K214" s="250"/>
      <c r="L214" s="255"/>
      <c r="M214" s="256"/>
      <c r="N214" s="257"/>
      <c r="O214" s="257"/>
      <c r="P214" s="257"/>
      <c r="Q214" s="257"/>
      <c r="R214" s="257"/>
      <c r="S214" s="257"/>
      <c r="T214" s="258"/>
      <c r="U214" s="13"/>
      <c r="V214" s="13"/>
      <c r="W214" s="13"/>
      <c r="X214" s="13"/>
      <c r="Y214" s="13"/>
      <c r="Z214" s="13"/>
      <c r="AA214" s="13"/>
      <c r="AB214" s="13"/>
      <c r="AC214" s="13"/>
      <c r="AD214" s="13"/>
      <c r="AE214" s="13"/>
      <c r="AT214" s="259" t="s">
        <v>236</v>
      </c>
      <c r="AU214" s="259" t="s">
        <v>88</v>
      </c>
      <c r="AV214" s="13" t="s">
        <v>19</v>
      </c>
      <c r="AW214" s="13" t="s">
        <v>36</v>
      </c>
      <c r="AX214" s="13" t="s">
        <v>80</v>
      </c>
      <c r="AY214" s="259" t="s">
        <v>221</v>
      </c>
    </row>
    <row r="215" s="13" customFormat="1">
      <c r="A215" s="13"/>
      <c r="B215" s="249"/>
      <c r="C215" s="250"/>
      <c r="D215" s="247" t="s">
        <v>236</v>
      </c>
      <c r="E215" s="251" t="s">
        <v>2015</v>
      </c>
      <c r="F215" s="252" t="s">
        <v>2016</v>
      </c>
      <c r="G215" s="250"/>
      <c r="H215" s="253">
        <v>13</v>
      </c>
      <c r="I215" s="254"/>
      <c r="J215" s="250"/>
      <c r="K215" s="250"/>
      <c r="L215" s="255"/>
      <c r="M215" s="256"/>
      <c r="N215" s="257"/>
      <c r="O215" s="257"/>
      <c r="P215" s="257"/>
      <c r="Q215" s="257"/>
      <c r="R215" s="257"/>
      <c r="S215" s="257"/>
      <c r="T215" s="258"/>
      <c r="U215" s="13"/>
      <c r="V215" s="13"/>
      <c r="W215" s="13"/>
      <c r="X215" s="13"/>
      <c r="Y215" s="13"/>
      <c r="Z215" s="13"/>
      <c r="AA215" s="13"/>
      <c r="AB215" s="13"/>
      <c r="AC215" s="13"/>
      <c r="AD215" s="13"/>
      <c r="AE215" s="13"/>
      <c r="AT215" s="259" t="s">
        <v>236</v>
      </c>
      <c r="AU215" s="259" t="s">
        <v>88</v>
      </c>
      <c r="AV215" s="13" t="s">
        <v>19</v>
      </c>
      <c r="AW215" s="13" t="s">
        <v>36</v>
      </c>
      <c r="AX215" s="13" t="s">
        <v>88</v>
      </c>
      <c r="AY215" s="259" t="s">
        <v>221</v>
      </c>
    </row>
    <row r="216" s="2" customFormat="1" ht="44.25" customHeight="1">
      <c r="A216" s="40"/>
      <c r="B216" s="41"/>
      <c r="C216" s="229" t="s">
        <v>288</v>
      </c>
      <c r="D216" s="229" t="s">
        <v>225</v>
      </c>
      <c r="E216" s="230" t="s">
        <v>2017</v>
      </c>
      <c r="F216" s="231" t="s">
        <v>954</v>
      </c>
      <c r="G216" s="232" t="s">
        <v>651</v>
      </c>
      <c r="H216" s="233">
        <v>112.527</v>
      </c>
      <c r="I216" s="234"/>
      <c r="J216" s="235">
        <f>ROUND(I216*H216,2)</f>
        <v>0</v>
      </c>
      <c r="K216" s="231" t="s">
        <v>229</v>
      </c>
      <c r="L216" s="46"/>
      <c r="M216" s="236" t="s">
        <v>1</v>
      </c>
      <c r="N216" s="237" t="s">
        <v>45</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224</v>
      </c>
      <c r="AT216" s="240" t="s">
        <v>225</v>
      </c>
      <c r="AU216" s="240" t="s">
        <v>88</v>
      </c>
      <c r="AY216" s="18" t="s">
        <v>221</v>
      </c>
      <c r="BE216" s="241">
        <f>IF(N216="základní",J216,0)</f>
        <v>0</v>
      </c>
      <c r="BF216" s="241">
        <f>IF(N216="snížená",J216,0)</f>
        <v>0</v>
      </c>
      <c r="BG216" s="241">
        <f>IF(N216="zákl. přenesená",J216,0)</f>
        <v>0</v>
      </c>
      <c r="BH216" s="241">
        <f>IF(N216="sníž. přenesená",J216,0)</f>
        <v>0</v>
      </c>
      <c r="BI216" s="241">
        <f>IF(N216="nulová",J216,0)</f>
        <v>0</v>
      </c>
      <c r="BJ216" s="18" t="s">
        <v>88</v>
      </c>
      <c r="BK216" s="241">
        <f>ROUND(I216*H216,2)</f>
        <v>0</v>
      </c>
      <c r="BL216" s="18" t="s">
        <v>224</v>
      </c>
      <c r="BM216" s="240" t="s">
        <v>2018</v>
      </c>
    </row>
    <row r="217" s="2" customFormat="1">
      <c r="A217" s="40"/>
      <c r="B217" s="41"/>
      <c r="C217" s="42"/>
      <c r="D217" s="242" t="s">
        <v>232</v>
      </c>
      <c r="E217" s="42"/>
      <c r="F217" s="243" t="s">
        <v>2019</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232</v>
      </c>
      <c r="AU217" s="18" t="s">
        <v>88</v>
      </c>
    </row>
    <row r="218" s="2" customFormat="1">
      <c r="A218" s="40"/>
      <c r="B218" s="41"/>
      <c r="C218" s="42"/>
      <c r="D218" s="247" t="s">
        <v>312</v>
      </c>
      <c r="E218" s="42"/>
      <c r="F218" s="248" t="s">
        <v>957</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312</v>
      </c>
      <c r="AU218" s="18" t="s">
        <v>88</v>
      </c>
    </row>
    <row r="219" s="14" customFormat="1">
      <c r="A219" s="14"/>
      <c r="B219" s="260"/>
      <c r="C219" s="261"/>
      <c r="D219" s="247" t="s">
        <v>236</v>
      </c>
      <c r="E219" s="262" t="s">
        <v>1</v>
      </c>
      <c r="F219" s="263" t="s">
        <v>2020</v>
      </c>
      <c r="G219" s="261"/>
      <c r="H219" s="262" t="s">
        <v>1</v>
      </c>
      <c r="I219" s="264"/>
      <c r="J219" s="261"/>
      <c r="K219" s="261"/>
      <c r="L219" s="265"/>
      <c r="M219" s="266"/>
      <c r="N219" s="267"/>
      <c r="O219" s="267"/>
      <c r="P219" s="267"/>
      <c r="Q219" s="267"/>
      <c r="R219" s="267"/>
      <c r="S219" s="267"/>
      <c r="T219" s="268"/>
      <c r="U219" s="14"/>
      <c r="V219" s="14"/>
      <c r="W219" s="14"/>
      <c r="X219" s="14"/>
      <c r="Y219" s="14"/>
      <c r="Z219" s="14"/>
      <c r="AA219" s="14"/>
      <c r="AB219" s="14"/>
      <c r="AC219" s="14"/>
      <c r="AD219" s="14"/>
      <c r="AE219" s="14"/>
      <c r="AT219" s="269" t="s">
        <v>236</v>
      </c>
      <c r="AU219" s="269" t="s">
        <v>88</v>
      </c>
      <c r="AV219" s="14" t="s">
        <v>88</v>
      </c>
      <c r="AW219" s="14" t="s">
        <v>36</v>
      </c>
      <c r="AX219" s="14" t="s">
        <v>80</v>
      </c>
      <c r="AY219" s="269" t="s">
        <v>221</v>
      </c>
    </row>
    <row r="220" s="13" customFormat="1">
      <c r="A220" s="13"/>
      <c r="B220" s="249"/>
      <c r="C220" s="250"/>
      <c r="D220" s="247" t="s">
        <v>236</v>
      </c>
      <c r="E220" s="251" t="s">
        <v>2021</v>
      </c>
      <c r="F220" s="252" t="s">
        <v>2022</v>
      </c>
      <c r="G220" s="250"/>
      <c r="H220" s="253">
        <v>112.527</v>
      </c>
      <c r="I220" s="254"/>
      <c r="J220" s="250"/>
      <c r="K220" s="250"/>
      <c r="L220" s="255"/>
      <c r="M220" s="256"/>
      <c r="N220" s="257"/>
      <c r="O220" s="257"/>
      <c r="P220" s="257"/>
      <c r="Q220" s="257"/>
      <c r="R220" s="257"/>
      <c r="S220" s="257"/>
      <c r="T220" s="258"/>
      <c r="U220" s="13"/>
      <c r="V220" s="13"/>
      <c r="W220" s="13"/>
      <c r="X220" s="13"/>
      <c r="Y220" s="13"/>
      <c r="Z220" s="13"/>
      <c r="AA220" s="13"/>
      <c r="AB220" s="13"/>
      <c r="AC220" s="13"/>
      <c r="AD220" s="13"/>
      <c r="AE220" s="13"/>
      <c r="AT220" s="259" t="s">
        <v>236</v>
      </c>
      <c r="AU220" s="259" t="s">
        <v>88</v>
      </c>
      <c r="AV220" s="13" t="s">
        <v>19</v>
      </c>
      <c r="AW220" s="13" t="s">
        <v>36</v>
      </c>
      <c r="AX220" s="13" t="s">
        <v>80</v>
      </c>
      <c r="AY220" s="259" t="s">
        <v>221</v>
      </c>
    </row>
    <row r="221" s="13" customFormat="1">
      <c r="A221" s="13"/>
      <c r="B221" s="249"/>
      <c r="C221" s="250"/>
      <c r="D221" s="247" t="s">
        <v>236</v>
      </c>
      <c r="E221" s="251" t="s">
        <v>2023</v>
      </c>
      <c r="F221" s="252" t="s">
        <v>2024</v>
      </c>
      <c r="G221" s="250"/>
      <c r="H221" s="253">
        <v>112.527</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236</v>
      </c>
      <c r="AU221" s="259" t="s">
        <v>88</v>
      </c>
      <c r="AV221" s="13" t="s">
        <v>19</v>
      </c>
      <c r="AW221" s="13" t="s">
        <v>36</v>
      </c>
      <c r="AX221" s="13" t="s">
        <v>88</v>
      </c>
      <c r="AY221" s="259" t="s">
        <v>221</v>
      </c>
    </row>
    <row r="222" s="2" customFormat="1" ht="37.8" customHeight="1">
      <c r="A222" s="40"/>
      <c r="B222" s="41"/>
      <c r="C222" s="229" t="s">
        <v>295</v>
      </c>
      <c r="D222" s="229" t="s">
        <v>225</v>
      </c>
      <c r="E222" s="230" t="s">
        <v>2025</v>
      </c>
      <c r="F222" s="231" t="s">
        <v>2026</v>
      </c>
      <c r="G222" s="232" t="s">
        <v>515</v>
      </c>
      <c r="H222" s="233">
        <v>273.47000000000003</v>
      </c>
      <c r="I222" s="234"/>
      <c r="J222" s="235">
        <f>ROUND(I222*H222,2)</f>
        <v>0</v>
      </c>
      <c r="K222" s="231" t="s">
        <v>229</v>
      </c>
      <c r="L222" s="46"/>
      <c r="M222" s="236" t="s">
        <v>1</v>
      </c>
      <c r="N222" s="237" t="s">
        <v>45</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224</v>
      </c>
      <c r="AT222" s="240" t="s">
        <v>225</v>
      </c>
      <c r="AU222" s="240" t="s">
        <v>88</v>
      </c>
      <c r="AY222" s="18" t="s">
        <v>221</v>
      </c>
      <c r="BE222" s="241">
        <f>IF(N222="základní",J222,0)</f>
        <v>0</v>
      </c>
      <c r="BF222" s="241">
        <f>IF(N222="snížená",J222,0)</f>
        <v>0</v>
      </c>
      <c r="BG222" s="241">
        <f>IF(N222="zákl. přenesená",J222,0)</f>
        <v>0</v>
      </c>
      <c r="BH222" s="241">
        <f>IF(N222="sníž. přenesená",J222,0)</f>
        <v>0</v>
      </c>
      <c r="BI222" s="241">
        <f>IF(N222="nulová",J222,0)</f>
        <v>0</v>
      </c>
      <c r="BJ222" s="18" t="s">
        <v>88</v>
      </c>
      <c r="BK222" s="241">
        <f>ROUND(I222*H222,2)</f>
        <v>0</v>
      </c>
      <c r="BL222" s="18" t="s">
        <v>224</v>
      </c>
      <c r="BM222" s="240" t="s">
        <v>2027</v>
      </c>
    </row>
    <row r="223" s="2" customFormat="1">
      <c r="A223" s="40"/>
      <c r="B223" s="41"/>
      <c r="C223" s="42"/>
      <c r="D223" s="242" t="s">
        <v>232</v>
      </c>
      <c r="E223" s="42"/>
      <c r="F223" s="243" t="s">
        <v>2028</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232</v>
      </c>
      <c r="AU223" s="18" t="s">
        <v>88</v>
      </c>
    </row>
    <row r="224" s="2" customFormat="1">
      <c r="A224" s="40"/>
      <c r="B224" s="41"/>
      <c r="C224" s="42"/>
      <c r="D224" s="247" t="s">
        <v>312</v>
      </c>
      <c r="E224" s="42"/>
      <c r="F224" s="248" t="s">
        <v>564</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312</v>
      </c>
      <c r="AU224" s="18" t="s">
        <v>88</v>
      </c>
    </row>
    <row r="225" s="2" customFormat="1">
      <c r="A225" s="40"/>
      <c r="B225" s="41"/>
      <c r="C225" s="42"/>
      <c r="D225" s="247" t="s">
        <v>234</v>
      </c>
      <c r="E225" s="42"/>
      <c r="F225" s="248" t="s">
        <v>2029</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234</v>
      </c>
      <c r="AU225" s="18" t="s">
        <v>88</v>
      </c>
    </row>
    <row r="226" s="14" customFormat="1">
      <c r="A226" s="14"/>
      <c r="B226" s="260"/>
      <c r="C226" s="261"/>
      <c r="D226" s="247" t="s">
        <v>236</v>
      </c>
      <c r="E226" s="262" t="s">
        <v>1</v>
      </c>
      <c r="F226" s="263" t="s">
        <v>2030</v>
      </c>
      <c r="G226" s="261"/>
      <c r="H226" s="262" t="s">
        <v>1</v>
      </c>
      <c r="I226" s="264"/>
      <c r="J226" s="261"/>
      <c r="K226" s="261"/>
      <c r="L226" s="265"/>
      <c r="M226" s="266"/>
      <c r="N226" s="267"/>
      <c r="O226" s="267"/>
      <c r="P226" s="267"/>
      <c r="Q226" s="267"/>
      <c r="R226" s="267"/>
      <c r="S226" s="267"/>
      <c r="T226" s="268"/>
      <c r="U226" s="14"/>
      <c r="V226" s="14"/>
      <c r="W226" s="14"/>
      <c r="X226" s="14"/>
      <c r="Y226" s="14"/>
      <c r="Z226" s="14"/>
      <c r="AA226" s="14"/>
      <c r="AB226" s="14"/>
      <c r="AC226" s="14"/>
      <c r="AD226" s="14"/>
      <c r="AE226" s="14"/>
      <c r="AT226" s="269" t="s">
        <v>236</v>
      </c>
      <c r="AU226" s="269" t="s">
        <v>88</v>
      </c>
      <c r="AV226" s="14" t="s">
        <v>88</v>
      </c>
      <c r="AW226" s="14" t="s">
        <v>36</v>
      </c>
      <c r="AX226" s="14" t="s">
        <v>80</v>
      </c>
      <c r="AY226" s="269" t="s">
        <v>221</v>
      </c>
    </row>
    <row r="227" s="13" customFormat="1">
      <c r="A227" s="13"/>
      <c r="B227" s="249"/>
      <c r="C227" s="250"/>
      <c r="D227" s="247" t="s">
        <v>236</v>
      </c>
      <c r="E227" s="251" t="s">
        <v>2031</v>
      </c>
      <c r="F227" s="252" t="s">
        <v>2032</v>
      </c>
      <c r="G227" s="250"/>
      <c r="H227" s="253">
        <v>62.515000000000001</v>
      </c>
      <c r="I227" s="254"/>
      <c r="J227" s="250"/>
      <c r="K227" s="250"/>
      <c r="L227" s="255"/>
      <c r="M227" s="256"/>
      <c r="N227" s="257"/>
      <c r="O227" s="257"/>
      <c r="P227" s="257"/>
      <c r="Q227" s="257"/>
      <c r="R227" s="257"/>
      <c r="S227" s="257"/>
      <c r="T227" s="258"/>
      <c r="U227" s="13"/>
      <c r="V227" s="13"/>
      <c r="W227" s="13"/>
      <c r="X227" s="13"/>
      <c r="Y227" s="13"/>
      <c r="Z227" s="13"/>
      <c r="AA227" s="13"/>
      <c r="AB227" s="13"/>
      <c r="AC227" s="13"/>
      <c r="AD227" s="13"/>
      <c r="AE227" s="13"/>
      <c r="AT227" s="259" t="s">
        <v>236</v>
      </c>
      <c r="AU227" s="259" t="s">
        <v>88</v>
      </c>
      <c r="AV227" s="13" t="s">
        <v>19</v>
      </c>
      <c r="AW227" s="13" t="s">
        <v>36</v>
      </c>
      <c r="AX227" s="13" t="s">
        <v>80</v>
      </c>
      <c r="AY227" s="259" t="s">
        <v>221</v>
      </c>
    </row>
    <row r="228" s="14" customFormat="1">
      <c r="A228" s="14"/>
      <c r="B228" s="260"/>
      <c r="C228" s="261"/>
      <c r="D228" s="247" t="s">
        <v>236</v>
      </c>
      <c r="E228" s="262" t="s">
        <v>1</v>
      </c>
      <c r="F228" s="263" t="s">
        <v>2033</v>
      </c>
      <c r="G228" s="261"/>
      <c r="H228" s="262" t="s">
        <v>1</v>
      </c>
      <c r="I228" s="264"/>
      <c r="J228" s="261"/>
      <c r="K228" s="261"/>
      <c r="L228" s="265"/>
      <c r="M228" s="266"/>
      <c r="N228" s="267"/>
      <c r="O228" s="267"/>
      <c r="P228" s="267"/>
      <c r="Q228" s="267"/>
      <c r="R228" s="267"/>
      <c r="S228" s="267"/>
      <c r="T228" s="268"/>
      <c r="U228" s="14"/>
      <c r="V228" s="14"/>
      <c r="W228" s="14"/>
      <c r="X228" s="14"/>
      <c r="Y228" s="14"/>
      <c r="Z228" s="14"/>
      <c r="AA228" s="14"/>
      <c r="AB228" s="14"/>
      <c r="AC228" s="14"/>
      <c r="AD228" s="14"/>
      <c r="AE228" s="14"/>
      <c r="AT228" s="269" t="s">
        <v>236</v>
      </c>
      <c r="AU228" s="269" t="s">
        <v>88</v>
      </c>
      <c r="AV228" s="14" t="s">
        <v>88</v>
      </c>
      <c r="AW228" s="14" t="s">
        <v>36</v>
      </c>
      <c r="AX228" s="14" t="s">
        <v>80</v>
      </c>
      <c r="AY228" s="269" t="s">
        <v>221</v>
      </c>
    </row>
    <row r="229" s="13" customFormat="1">
      <c r="A229" s="13"/>
      <c r="B229" s="249"/>
      <c r="C229" s="250"/>
      <c r="D229" s="247" t="s">
        <v>236</v>
      </c>
      <c r="E229" s="251" t="s">
        <v>1791</v>
      </c>
      <c r="F229" s="252" t="s">
        <v>1974</v>
      </c>
      <c r="G229" s="250"/>
      <c r="H229" s="253">
        <v>210.95500000000001</v>
      </c>
      <c r="I229" s="254"/>
      <c r="J229" s="250"/>
      <c r="K229" s="250"/>
      <c r="L229" s="255"/>
      <c r="M229" s="256"/>
      <c r="N229" s="257"/>
      <c r="O229" s="257"/>
      <c r="P229" s="257"/>
      <c r="Q229" s="257"/>
      <c r="R229" s="257"/>
      <c r="S229" s="257"/>
      <c r="T229" s="258"/>
      <c r="U229" s="13"/>
      <c r="V229" s="13"/>
      <c r="W229" s="13"/>
      <c r="X229" s="13"/>
      <c r="Y229" s="13"/>
      <c r="Z229" s="13"/>
      <c r="AA229" s="13"/>
      <c r="AB229" s="13"/>
      <c r="AC229" s="13"/>
      <c r="AD229" s="13"/>
      <c r="AE229" s="13"/>
      <c r="AT229" s="259" t="s">
        <v>236</v>
      </c>
      <c r="AU229" s="259" t="s">
        <v>88</v>
      </c>
      <c r="AV229" s="13" t="s">
        <v>19</v>
      </c>
      <c r="AW229" s="13" t="s">
        <v>36</v>
      </c>
      <c r="AX229" s="13" t="s">
        <v>80</v>
      </c>
      <c r="AY229" s="259" t="s">
        <v>221</v>
      </c>
    </row>
    <row r="230" s="13" customFormat="1">
      <c r="A230" s="13"/>
      <c r="B230" s="249"/>
      <c r="C230" s="250"/>
      <c r="D230" s="247" t="s">
        <v>236</v>
      </c>
      <c r="E230" s="251" t="s">
        <v>2034</v>
      </c>
      <c r="F230" s="252" t="s">
        <v>2035</v>
      </c>
      <c r="G230" s="250"/>
      <c r="H230" s="253">
        <v>273.47000000000003</v>
      </c>
      <c r="I230" s="254"/>
      <c r="J230" s="250"/>
      <c r="K230" s="250"/>
      <c r="L230" s="255"/>
      <c r="M230" s="256"/>
      <c r="N230" s="257"/>
      <c r="O230" s="257"/>
      <c r="P230" s="257"/>
      <c r="Q230" s="257"/>
      <c r="R230" s="257"/>
      <c r="S230" s="257"/>
      <c r="T230" s="258"/>
      <c r="U230" s="13"/>
      <c r="V230" s="13"/>
      <c r="W230" s="13"/>
      <c r="X230" s="13"/>
      <c r="Y230" s="13"/>
      <c r="Z230" s="13"/>
      <c r="AA230" s="13"/>
      <c r="AB230" s="13"/>
      <c r="AC230" s="13"/>
      <c r="AD230" s="13"/>
      <c r="AE230" s="13"/>
      <c r="AT230" s="259" t="s">
        <v>236</v>
      </c>
      <c r="AU230" s="259" t="s">
        <v>88</v>
      </c>
      <c r="AV230" s="13" t="s">
        <v>19</v>
      </c>
      <c r="AW230" s="13" t="s">
        <v>36</v>
      </c>
      <c r="AX230" s="13" t="s">
        <v>88</v>
      </c>
      <c r="AY230" s="259" t="s">
        <v>221</v>
      </c>
    </row>
    <row r="231" s="2" customFormat="1" ht="66.75" customHeight="1">
      <c r="A231" s="40"/>
      <c r="B231" s="41"/>
      <c r="C231" s="229" t="s">
        <v>303</v>
      </c>
      <c r="D231" s="229" t="s">
        <v>225</v>
      </c>
      <c r="E231" s="230" t="s">
        <v>2036</v>
      </c>
      <c r="F231" s="231" t="s">
        <v>2037</v>
      </c>
      <c r="G231" s="232" t="s">
        <v>515</v>
      </c>
      <c r="H231" s="233">
        <v>93.370999999999995</v>
      </c>
      <c r="I231" s="234"/>
      <c r="J231" s="235">
        <f>ROUND(I231*H231,2)</f>
        <v>0</v>
      </c>
      <c r="K231" s="231" t="s">
        <v>229</v>
      </c>
      <c r="L231" s="46"/>
      <c r="M231" s="236" t="s">
        <v>1</v>
      </c>
      <c r="N231" s="237" t="s">
        <v>45</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224</v>
      </c>
      <c r="AT231" s="240" t="s">
        <v>225</v>
      </c>
      <c r="AU231" s="240" t="s">
        <v>88</v>
      </c>
      <c r="AY231" s="18" t="s">
        <v>221</v>
      </c>
      <c r="BE231" s="241">
        <f>IF(N231="základní",J231,0)</f>
        <v>0</v>
      </c>
      <c r="BF231" s="241">
        <f>IF(N231="snížená",J231,0)</f>
        <v>0</v>
      </c>
      <c r="BG231" s="241">
        <f>IF(N231="zákl. přenesená",J231,0)</f>
        <v>0</v>
      </c>
      <c r="BH231" s="241">
        <f>IF(N231="sníž. přenesená",J231,0)</f>
        <v>0</v>
      </c>
      <c r="BI231" s="241">
        <f>IF(N231="nulová",J231,0)</f>
        <v>0</v>
      </c>
      <c r="BJ231" s="18" t="s">
        <v>88</v>
      </c>
      <c r="BK231" s="241">
        <f>ROUND(I231*H231,2)</f>
        <v>0</v>
      </c>
      <c r="BL231" s="18" t="s">
        <v>224</v>
      </c>
      <c r="BM231" s="240" t="s">
        <v>2038</v>
      </c>
    </row>
    <row r="232" s="2" customFormat="1">
      <c r="A232" s="40"/>
      <c r="B232" s="41"/>
      <c r="C232" s="42"/>
      <c r="D232" s="242" t="s">
        <v>232</v>
      </c>
      <c r="E232" s="42"/>
      <c r="F232" s="243" t="s">
        <v>2039</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232</v>
      </c>
      <c r="AU232" s="18" t="s">
        <v>88</v>
      </c>
    </row>
    <row r="233" s="2" customFormat="1">
      <c r="A233" s="40"/>
      <c r="B233" s="41"/>
      <c r="C233" s="42"/>
      <c r="D233" s="247" t="s">
        <v>312</v>
      </c>
      <c r="E233" s="42"/>
      <c r="F233" s="248" t="s">
        <v>2040</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312</v>
      </c>
      <c r="AU233" s="18" t="s">
        <v>88</v>
      </c>
    </row>
    <row r="234" s="14" customFormat="1">
      <c r="A234" s="14"/>
      <c r="B234" s="260"/>
      <c r="C234" s="261"/>
      <c r="D234" s="247" t="s">
        <v>236</v>
      </c>
      <c r="E234" s="262" t="s">
        <v>1</v>
      </c>
      <c r="F234" s="263" t="s">
        <v>2041</v>
      </c>
      <c r="G234" s="261"/>
      <c r="H234" s="262" t="s">
        <v>1</v>
      </c>
      <c r="I234" s="264"/>
      <c r="J234" s="261"/>
      <c r="K234" s="261"/>
      <c r="L234" s="265"/>
      <c r="M234" s="266"/>
      <c r="N234" s="267"/>
      <c r="O234" s="267"/>
      <c r="P234" s="267"/>
      <c r="Q234" s="267"/>
      <c r="R234" s="267"/>
      <c r="S234" s="267"/>
      <c r="T234" s="268"/>
      <c r="U234" s="14"/>
      <c r="V234" s="14"/>
      <c r="W234" s="14"/>
      <c r="X234" s="14"/>
      <c r="Y234" s="14"/>
      <c r="Z234" s="14"/>
      <c r="AA234" s="14"/>
      <c r="AB234" s="14"/>
      <c r="AC234" s="14"/>
      <c r="AD234" s="14"/>
      <c r="AE234" s="14"/>
      <c r="AT234" s="269" t="s">
        <v>236</v>
      </c>
      <c r="AU234" s="269" t="s">
        <v>88</v>
      </c>
      <c r="AV234" s="14" t="s">
        <v>88</v>
      </c>
      <c r="AW234" s="14" t="s">
        <v>36</v>
      </c>
      <c r="AX234" s="14" t="s">
        <v>80</v>
      </c>
      <c r="AY234" s="269" t="s">
        <v>221</v>
      </c>
    </row>
    <row r="235" s="14" customFormat="1">
      <c r="A235" s="14"/>
      <c r="B235" s="260"/>
      <c r="C235" s="261"/>
      <c r="D235" s="247" t="s">
        <v>236</v>
      </c>
      <c r="E235" s="262" t="s">
        <v>1</v>
      </c>
      <c r="F235" s="263" t="s">
        <v>2042</v>
      </c>
      <c r="G235" s="261"/>
      <c r="H235" s="262" t="s">
        <v>1</v>
      </c>
      <c r="I235" s="264"/>
      <c r="J235" s="261"/>
      <c r="K235" s="261"/>
      <c r="L235" s="265"/>
      <c r="M235" s="266"/>
      <c r="N235" s="267"/>
      <c r="O235" s="267"/>
      <c r="P235" s="267"/>
      <c r="Q235" s="267"/>
      <c r="R235" s="267"/>
      <c r="S235" s="267"/>
      <c r="T235" s="268"/>
      <c r="U235" s="14"/>
      <c r="V235" s="14"/>
      <c r="W235" s="14"/>
      <c r="X235" s="14"/>
      <c r="Y235" s="14"/>
      <c r="Z235" s="14"/>
      <c r="AA235" s="14"/>
      <c r="AB235" s="14"/>
      <c r="AC235" s="14"/>
      <c r="AD235" s="14"/>
      <c r="AE235" s="14"/>
      <c r="AT235" s="269" t="s">
        <v>236</v>
      </c>
      <c r="AU235" s="269" t="s">
        <v>88</v>
      </c>
      <c r="AV235" s="14" t="s">
        <v>88</v>
      </c>
      <c r="AW235" s="14" t="s">
        <v>36</v>
      </c>
      <c r="AX235" s="14" t="s">
        <v>80</v>
      </c>
      <c r="AY235" s="269" t="s">
        <v>221</v>
      </c>
    </row>
    <row r="236" s="13" customFormat="1">
      <c r="A236" s="13"/>
      <c r="B236" s="249"/>
      <c r="C236" s="250"/>
      <c r="D236" s="247" t="s">
        <v>236</v>
      </c>
      <c r="E236" s="251" t="s">
        <v>2043</v>
      </c>
      <c r="F236" s="252" t="s">
        <v>2044</v>
      </c>
      <c r="G236" s="250"/>
      <c r="H236" s="253">
        <v>48.688000000000002</v>
      </c>
      <c r="I236" s="254"/>
      <c r="J236" s="250"/>
      <c r="K236" s="250"/>
      <c r="L236" s="255"/>
      <c r="M236" s="256"/>
      <c r="N236" s="257"/>
      <c r="O236" s="257"/>
      <c r="P236" s="257"/>
      <c r="Q236" s="257"/>
      <c r="R236" s="257"/>
      <c r="S236" s="257"/>
      <c r="T236" s="258"/>
      <c r="U236" s="13"/>
      <c r="V236" s="13"/>
      <c r="W236" s="13"/>
      <c r="X236" s="13"/>
      <c r="Y236" s="13"/>
      <c r="Z236" s="13"/>
      <c r="AA236" s="13"/>
      <c r="AB236" s="13"/>
      <c r="AC236" s="13"/>
      <c r="AD236" s="13"/>
      <c r="AE236" s="13"/>
      <c r="AT236" s="259" t="s">
        <v>236</v>
      </c>
      <c r="AU236" s="259" t="s">
        <v>88</v>
      </c>
      <c r="AV236" s="13" t="s">
        <v>19</v>
      </c>
      <c r="AW236" s="13" t="s">
        <v>36</v>
      </c>
      <c r="AX236" s="13" t="s">
        <v>80</v>
      </c>
      <c r="AY236" s="259" t="s">
        <v>221</v>
      </c>
    </row>
    <row r="237" s="14" customFormat="1">
      <c r="A237" s="14"/>
      <c r="B237" s="260"/>
      <c r="C237" s="261"/>
      <c r="D237" s="247" t="s">
        <v>236</v>
      </c>
      <c r="E237" s="262" t="s">
        <v>1</v>
      </c>
      <c r="F237" s="263" t="s">
        <v>2045</v>
      </c>
      <c r="G237" s="261"/>
      <c r="H237" s="262" t="s">
        <v>1</v>
      </c>
      <c r="I237" s="264"/>
      <c r="J237" s="261"/>
      <c r="K237" s="261"/>
      <c r="L237" s="265"/>
      <c r="M237" s="266"/>
      <c r="N237" s="267"/>
      <c r="O237" s="267"/>
      <c r="P237" s="267"/>
      <c r="Q237" s="267"/>
      <c r="R237" s="267"/>
      <c r="S237" s="267"/>
      <c r="T237" s="268"/>
      <c r="U237" s="14"/>
      <c r="V237" s="14"/>
      <c r="W237" s="14"/>
      <c r="X237" s="14"/>
      <c r="Y237" s="14"/>
      <c r="Z237" s="14"/>
      <c r="AA237" s="14"/>
      <c r="AB237" s="14"/>
      <c r="AC237" s="14"/>
      <c r="AD237" s="14"/>
      <c r="AE237" s="14"/>
      <c r="AT237" s="269" t="s">
        <v>236</v>
      </c>
      <c r="AU237" s="269" t="s">
        <v>88</v>
      </c>
      <c r="AV237" s="14" t="s">
        <v>88</v>
      </c>
      <c r="AW237" s="14" t="s">
        <v>36</v>
      </c>
      <c r="AX237" s="14" t="s">
        <v>80</v>
      </c>
      <c r="AY237" s="269" t="s">
        <v>221</v>
      </c>
    </row>
    <row r="238" s="13" customFormat="1">
      <c r="A238" s="13"/>
      <c r="B238" s="249"/>
      <c r="C238" s="250"/>
      <c r="D238" s="247" t="s">
        <v>236</v>
      </c>
      <c r="E238" s="251" t="s">
        <v>1794</v>
      </c>
      <c r="F238" s="252" t="s">
        <v>2046</v>
      </c>
      <c r="G238" s="250"/>
      <c r="H238" s="253">
        <v>44.683</v>
      </c>
      <c r="I238" s="254"/>
      <c r="J238" s="250"/>
      <c r="K238" s="250"/>
      <c r="L238" s="255"/>
      <c r="M238" s="256"/>
      <c r="N238" s="257"/>
      <c r="O238" s="257"/>
      <c r="P238" s="257"/>
      <c r="Q238" s="257"/>
      <c r="R238" s="257"/>
      <c r="S238" s="257"/>
      <c r="T238" s="258"/>
      <c r="U238" s="13"/>
      <c r="V238" s="13"/>
      <c r="W238" s="13"/>
      <c r="X238" s="13"/>
      <c r="Y238" s="13"/>
      <c r="Z238" s="13"/>
      <c r="AA238" s="13"/>
      <c r="AB238" s="13"/>
      <c r="AC238" s="13"/>
      <c r="AD238" s="13"/>
      <c r="AE238" s="13"/>
      <c r="AT238" s="259" t="s">
        <v>236</v>
      </c>
      <c r="AU238" s="259" t="s">
        <v>88</v>
      </c>
      <c r="AV238" s="13" t="s">
        <v>19</v>
      </c>
      <c r="AW238" s="13" t="s">
        <v>36</v>
      </c>
      <c r="AX238" s="13" t="s">
        <v>80</v>
      </c>
      <c r="AY238" s="259" t="s">
        <v>221</v>
      </c>
    </row>
    <row r="239" s="13" customFormat="1">
      <c r="A239" s="13"/>
      <c r="B239" s="249"/>
      <c r="C239" s="250"/>
      <c r="D239" s="247" t="s">
        <v>236</v>
      </c>
      <c r="E239" s="251" t="s">
        <v>2047</v>
      </c>
      <c r="F239" s="252" t="s">
        <v>2048</v>
      </c>
      <c r="G239" s="250"/>
      <c r="H239" s="253">
        <v>93.370999999999995</v>
      </c>
      <c r="I239" s="254"/>
      <c r="J239" s="250"/>
      <c r="K239" s="250"/>
      <c r="L239" s="255"/>
      <c r="M239" s="256"/>
      <c r="N239" s="257"/>
      <c r="O239" s="257"/>
      <c r="P239" s="257"/>
      <c r="Q239" s="257"/>
      <c r="R239" s="257"/>
      <c r="S239" s="257"/>
      <c r="T239" s="258"/>
      <c r="U239" s="13"/>
      <c r="V239" s="13"/>
      <c r="W239" s="13"/>
      <c r="X239" s="13"/>
      <c r="Y239" s="13"/>
      <c r="Z239" s="13"/>
      <c r="AA239" s="13"/>
      <c r="AB239" s="13"/>
      <c r="AC239" s="13"/>
      <c r="AD239" s="13"/>
      <c r="AE239" s="13"/>
      <c r="AT239" s="259" t="s">
        <v>236</v>
      </c>
      <c r="AU239" s="259" t="s">
        <v>88</v>
      </c>
      <c r="AV239" s="13" t="s">
        <v>19</v>
      </c>
      <c r="AW239" s="13" t="s">
        <v>36</v>
      </c>
      <c r="AX239" s="13" t="s">
        <v>88</v>
      </c>
      <c r="AY239" s="259" t="s">
        <v>221</v>
      </c>
    </row>
    <row r="240" s="2" customFormat="1" ht="16.5" customHeight="1">
      <c r="A240" s="40"/>
      <c r="B240" s="41"/>
      <c r="C240" s="284" t="s">
        <v>307</v>
      </c>
      <c r="D240" s="284" t="s">
        <v>330</v>
      </c>
      <c r="E240" s="285" t="s">
        <v>2049</v>
      </c>
      <c r="F240" s="286" t="s">
        <v>2050</v>
      </c>
      <c r="G240" s="287" t="s">
        <v>651</v>
      </c>
      <c r="H240" s="288">
        <v>186.74199999999999</v>
      </c>
      <c r="I240" s="289"/>
      <c r="J240" s="290">
        <f>ROUND(I240*H240,2)</f>
        <v>0</v>
      </c>
      <c r="K240" s="286" t="s">
        <v>229</v>
      </c>
      <c r="L240" s="291"/>
      <c r="M240" s="292" t="s">
        <v>1</v>
      </c>
      <c r="N240" s="293" t="s">
        <v>45</v>
      </c>
      <c r="O240" s="93"/>
      <c r="P240" s="238">
        <f>O240*H240</f>
        <v>0</v>
      </c>
      <c r="Q240" s="238">
        <v>1</v>
      </c>
      <c r="R240" s="238">
        <f>Q240*H240</f>
        <v>186.74199999999999</v>
      </c>
      <c r="S240" s="238">
        <v>0</v>
      </c>
      <c r="T240" s="239">
        <f>S240*H240</f>
        <v>0</v>
      </c>
      <c r="U240" s="40"/>
      <c r="V240" s="40"/>
      <c r="W240" s="40"/>
      <c r="X240" s="40"/>
      <c r="Y240" s="40"/>
      <c r="Z240" s="40"/>
      <c r="AA240" s="40"/>
      <c r="AB240" s="40"/>
      <c r="AC240" s="40"/>
      <c r="AD240" s="40"/>
      <c r="AE240" s="40"/>
      <c r="AR240" s="240" t="s">
        <v>267</v>
      </c>
      <c r="AT240" s="240" t="s">
        <v>330</v>
      </c>
      <c r="AU240" s="240" t="s">
        <v>88</v>
      </c>
      <c r="AY240" s="18" t="s">
        <v>221</v>
      </c>
      <c r="BE240" s="241">
        <f>IF(N240="základní",J240,0)</f>
        <v>0</v>
      </c>
      <c r="BF240" s="241">
        <f>IF(N240="snížená",J240,0)</f>
        <v>0</v>
      </c>
      <c r="BG240" s="241">
        <f>IF(N240="zákl. přenesená",J240,0)</f>
        <v>0</v>
      </c>
      <c r="BH240" s="241">
        <f>IF(N240="sníž. přenesená",J240,0)</f>
        <v>0</v>
      </c>
      <c r="BI240" s="241">
        <f>IF(N240="nulová",J240,0)</f>
        <v>0</v>
      </c>
      <c r="BJ240" s="18" t="s">
        <v>88</v>
      </c>
      <c r="BK240" s="241">
        <f>ROUND(I240*H240,2)</f>
        <v>0</v>
      </c>
      <c r="BL240" s="18" t="s">
        <v>224</v>
      </c>
      <c r="BM240" s="240" t="s">
        <v>2051</v>
      </c>
    </row>
    <row r="241" s="13" customFormat="1">
      <c r="A241" s="13"/>
      <c r="B241" s="249"/>
      <c r="C241" s="250"/>
      <c r="D241" s="247" t="s">
        <v>236</v>
      </c>
      <c r="E241" s="251" t="s">
        <v>1758</v>
      </c>
      <c r="F241" s="252" t="s">
        <v>2052</v>
      </c>
      <c r="G241" s="250"/>
      <c r="H241" s="253">
        <v>93.370999999999995</v>
      </c>
      <c r="I241" s="254"/>
      <c r="J241" s="250"/>
      <c r="K241" s="250"/>
      <c r="L241" s="255"/>
      <c r="M241" s="256"/>
      <c r="N241" s="257"/>
      <c r="O241" s="257"/>
      <c r="P241" s="257"/>
      <c r="Q241" s="257"/>
      <c r="R241" s="257"/>
      <c r="S241" s="257"/>
      <c r="T241" s="258"/>
      <c r="U241" s="13"/>
      <c r="V241" s="13"/>
      <c r="W241" s="13"/>
      <c r="X241" s="13"/>
      <c r="Y241" s="13"/>
      <c r="Z241" s="13"/>
      <c r="AA241" s="13"/>
      <c r="AB241" s="13"/>
      <c r="AC241" s="13"/>
      <c r="AD241" s="13"/>
      <c r="AE241" s="13"/>
      <c r="AT241" s="259" t="s">
        <v>236</v>
      </c>
      <c r="AU241" s="259" t="s">
        <v>88</v>
      </c>
      <c r="AV241" s="13" t="s">
        <v>19</v>
      </c>
      <c r="AW241" s="13" t="s">
        <v>36</v>
      </c>
      <c r="AX241" s="13" t="s">
        <v>80</v>
      </c>
      <c r="AY241" s="259" t="s">
        <v>221</v>
      </c>
    </row>
    <row r="242" s="13" customFormat="1">
      <c r="A242" s="13"/>
      <c r="B242" s="249"/>
      <c r="C242" s="250"/>
      <c r="D242" s="247" t="s">
        <v>236</v>
      </c>
      <c r="E242" s="251" t="s">
        <v>2053</v>
      </c>
      <c r="F242" s="252" t="s">
        <v>2054</v>
      </c>
      <c r="G242" s="250"/>
      <c r="H242" s="253">
        <v>186.74199999999999</v>
      </c>
      <c r="I242" s="254"/>
      <c r="J242" s="250"/>
      <c r="K242" s="250"/>
      <c r="L242" s="255"/>
      <c r="M242" s="256"/>
      <c r="N242" s="257"/>
      <c r="O242" s="257"/>
      <c r="P242" s="257"/>
      <c r="Q242" s="257"/>
      <c r="R242" s="257"/>
      <c r="S242" s="257"/>
      <c r="T242" s="258"/>
      <c r="U242" s="13"/>
      <c r="V242" s="13"/>
      <c r="W242" s="13"/>
      <c r="X242" s="13"/>
      <c r="Y242" s="13"/>
      <c r="Z242" s="13"/>
      <c r="AA242" s="13"/>
      <c r="AB242" s="13"/>
      <c r="AC242" s="13"/>
      <c r="AD242" s="13"/>
      <c r="AE242" s="13"/>
      <c r="AT242" s="259" t="s">
        <v>236</v>
      </c>
      <c r="AU242" s="259" t="s">
        <v>88</v>
      </c>
      <c r="AV242" s="13" t="s">
        <v>19</v>
      </c>
      <c r="AW242" s="13" t="s">
        <v>36</v>
      </c>
      <c r="AX242" s="13" t="s">
        <v>88</v>
      </c>
      <c r="AY242" s="259" t="s">
        <v>221</v>
      </c>
    </row>
    <row r="243" s="2" customFormat="1" ht="37.8" customHeight="1">
      <c r="A243" s="40"/>
      <c r="B243" s="41"/>
      <c r="C243" s="229" t="s">
        <v>316</v>
      </c>
      <c r="D243" s="229" t="s">
        <v>225</v>
      </c>
      <c r="E243" s="230" t="s">
        <v>621</v>
      </c>
      <c r="F243" s="231" t="s">
        <v>825</v>
      </c>
      <c r="G243" s="232" t="s">
        <v>507</v>
      </c>
      <c r="H243" s="233">
        <v>121.51000000000001</v>
      </c>
      <c r="I243" s="234"/>
      <c r="J243" s="235">
        <f>ROUND(I243*H243,2)</f>
        <v>0</v>
      </c>
      <c r="K243" s="231" t="s">
        <v>229</v>
      </c>
      <c r="L243" s="46"/>
      <c r="M243" s="236" t="s">
        <v>1</v>
      </c>
      <c r="N243" s="237" t="s">
        <v>45</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224</v>
      </c>
      <c r="AT243" s="240" t="s">
        <v>225</v>
      </c>
      <c r="AU243" s="240" t="s">
        <v>88</v>
      </c>
      <c r="AY243" s="18" t="s">
        <v>221</v>
      </c>
      <c r="BE243" s="241">
        <f>IF(N243="základní",J243,0)</f>
        <v>0</v>
      </c>
      <c r="BF243" s="241">
        <f>IF(N243="snížená",J243,0)</f>
        <v>0</v>
      </c>
      <c r="BG243" s="241">
        <f>IF(N243="zákl. přenesená",J243,0)</f>
        <v>0</v>
      </c>
      <c r="BH243" s="241">
        <f>IF(N243="sníž. přenesená",J243,0)</f>
        <v>0</v>
      </c>
      <c r="BI243" s="241">
        <f>IF(N243="nulová",J243,0)</f>
        <v>0</v>
      </c>
      <c r="BJ243" s="18" t="s">
        <v>88</v>
      </c>
      <c r="BK243" s="241">
        <f>ROUND(I243*H243,2)</f>
        <v>0</v>
      </c>
      <c r="BL243" s="18" t="s">
        <v>224</v>
      </c>
      <c r="BM243" s="240" t="s">
        <v>2055</v>
      </c>
    </row>
    <row r="244" s="2" customFormat="1">
      <c r="A244" s="40"/>
      <c r="B244" s="41"/>
      <c r="C244" s="42"/>
      <c r="D244" s="242" t="s">
        <v>232</v>
      </c>
      <c r="E244" s="42"/>
      <c r="F244" s="243" t="s">
        <v>624</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232</v>
      </c>
      <c r="AU244" s="18" t="s">
        <v>88</v>
      </c>
    </row>
    <row r="245" s="2" customFormat="1">
      <c r="A245" s="40"/>
      <c r="B245" s="41"/>
      <c r="C245" s="42"/>
      <c r="D245" s="247" t="s">
        <v>312</v>
      </c>
      <c r="E245" s="42"/>
      <c r="F245" s="248" t="s">
        <v>618</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312</v>
      </c>
      <c r="AU245" s="18" t="s">
        <v>88</v>
      </c>
    </row>
    <row r="246" s="13" customFormat="1">
      <c r="A246" s="13"/>
      <c r="B246" s="249"/>
      <c r="C246" s="250"/>
      <c r="D246" s="247" t="s">
        <v>236</v>
      </c>
      <c r="E246" s="251" t="s">
        <v>355</v>
      </c>
      <c r="F246" s="252" t="s">
        <v>2056</v>
      </c>
      <c r="G246" s="250"/>
      <c r="H246" s="253">
        <v>121.51000000000001</v>
      </c>
      <c r="I246" s="254"/>
      <c r="J246" s="250"/>
      <c r="K246" s="250"/>
      <c r="L246" s="255"/>
      <c r="M246" s="256"/>
      <c r="N246" s="257"/>
      <c r="O246" s="257"/>
      <c r="P246" s="257"/>
      <c r="Q246" s="257"/>
      <c r="R246" s="257"/>
      <c r="S246" s="257"/>
      <c r="T246" s="258"/>
      <c r="U246" s="13"/>
      <c r="V246" s="13"/>
      <c r="W246" s="13"/>
      <c r="X246" s="13"/>
      <c r="Y246" s="13"/>
      <c r="Z246" s="13"/>
      <c r="AA246" s="13"/>
      <c r="AB246" s="13"/>
      <c r="AC246" s="13"/>
      <c r="AD246" s="13"/>
      <c r="AE246" s="13"/>
      <c r="AT246" s="259" t="s">
        <v>236</v>
      </c>
      <c r="AU246" s="259" t="s">
        <v>88</v>
      </c>
      <c r="AV246" s="13" t="s">
        <v>19</v>
      </c>
      <c r="AW246" s="13" t="s">
        <v>36</v>
      </c>
      <c r="AX246" s="13" t="s">
        <v>80</v>
      </c>
      <c r="AY246" s="259" t="s">
        <v>221</v>
      </c>
    </row>
    <row r="247" s="13" customFormat="1">
      <c r="A247" s="13"/>
      <c r="B247" s="249"/>
      <c r="C247" s="250"/>
      <c r="D247" s="247" t="s">
        <v>236</v>
      </c>
      <c r="E247" s="251" t="s">
        <v>876</v>
      </c>
      <c r="F247" s="252" t="s">
        <v>877</v>
      </c>
      <c r="G247" s="250"/>
      <c r="H247" s="253">
        <v>121.51000000000001</v>
      </c>
      <c r="I247" s="254"/>
      <c r="J247" s="250"/>
      <c r="K247" s="250"/>
      <c r="L247" s="255"/>
      <c r="M247" s="256"/>
      <c r="N247" s="257"/>
      <c r="O247" s="257"/>
      <c r="P247" s="257"/>
      <c r="Q247" s="257"/>
      <c r="R247" s="257"/>
      <c r="S247" s="257"/>
      <c r="T247" s="258"/>
      <c r="U247" s="13"/>
      <c r="V247" s="13"/>
      <c r="W247" s="13"/>
      <c r="X247" s="13"/>
      <c r="Y247" s="13"/>
      <c r="Z247" s="13"/>
      <c r="AA247" s="13"/>
      <c r="AB247" s="13"/>
      <c r="AC247" s="13"/>
      <c r="AD247" s="13"/>
      <c r="AE247" s="13"/>
      <c r="AT247" s="259" t="s">
        <v>236</v>
      </c>
      <c r="AU247" s="259" t="s">
        <v>88</v>
      </c>
      <c r="AV247" s="13" t="s">
        <v>19</v>
      </c>
      <c r="AW247" s="13" t="s">
        <v>36</v>
      </c>
      <c r="AX247" s="13" t="s">
        <v>88</v>
      </c>
      <c r="AY247" s="259" t="s">
        <v>221</v>
      </c>
    </row>
    <row r="248" s="2" customFormat="1" ht="37.8" customHeight="1">
      <c r="A248" s="40"/>
      <c r="B248" s="41"/>
      <c r="C248" s="229" t="s">
        <v>321</v>
      </c>
      <c r="D248" s="229" t="s">
        <v>225</v>
      </c>
      <c r="E248" s="230" t="s">
        <v>830</v>
      </c>
      <c r="F248" s="231" t="s">
        <v>831</v>
      </c>
      <c r="G248" s="232" t="s">
        <v>507</v>
      </c>
      <c r="H248" s="233">
        <v>121.51000000000001</v>
      </c>
      <c r="I248" s="234"/>
      <c r="J248" s="235">
        <f>ROUND(I248*H248,2)</f>
        <v>0</v>
      </c>
      <c r="K248" s="231" t="s">
        <v>229</v>
      </c>
      <c r="L248" s="46"/>
      <c r="M248" s="236" t="s">
        <v>1</v>
      </c>
      <c r="N248" s="237" t="s">
        <v>45</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224</v>
      </c>
      <c r="AT248" s="240" t="s">
        <v>225</v>
      </c>
      <c r="AU248" s="240" t="s">
        <v>88</v>
      </c>
      <c r="AY248" s="18" t="s">
        <v>221</v>
      </c>
      <c r="BE248" s="241">
        <f>IF(N248="základní",J248,0)</f>
        <v>0</v>
      </c>
      <c r="BF248" s="241">
        <f>IF(N248="snížená",J248,0)</f>
        <v>0</v>
      </c>
      <c r="BG248" s="241">
        <f>IF(N248="zákl. přenesená",J248,0)</f>
        <v>0</v>
      </c>
      <c r="BH248" s="241">
        <f>IF(N248="sníž. přenesená",J248,0)</f>
        <v>0</v>
      </c>
      <c r="BI248" s="241">
        <f>IF(N248="nulová",J248,0)</f>
        <v>0</v>
      </c>
      <c r="BJ248" s="18" t="s">
        <v>88</v>
      </c>
      <c r="BK248" s="241">
        <f>ROUND(I248*H248,2)</f>
        <v>0</v>
      </c>
      <c r="BL248" s="18" t="s">
        <v>224</v>
      </c>
      <c r="BM248" s="240" t="s">
        <v>2057</v>
      </c>
    </row>
    <row r="249" s="2" customFormat="1">
      <c r="A249" s="40"/>
      <c r="B249" s="41"/>
      <c r="C249" s="42"/>
      <c r="D249" s="242" t="s">
        <v>232</v>
      </c>
      <c r="E249" s="42"/>
      <c r="F249" s="243" t="s">
        <v>833</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232</v>
      </c>
      <c r="AU249" s="18" t="s">
        <v>88</v>
      </c>
    </row>
    <row r="250" s="2" customFormat="1">
      <c r="A250" s="40"/>
      <c r="B250" s="41"/>
      <c r="C250" s="42"/>
      <c r="D250" s="247" t="s">
        <v>312</v>
      </c>
      <c r="E250" s="42"/>
      <c r="F250" s="248" t="s">
        <v>610</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312</v>
      </c>
      <c r="AU250" s="18" t="s">
        <v>88</v>
      </c>
    </row>
    <row r="251" s="14" customFormat="1">
      <c r="A251" s="14"/>
      <c r="B251" s="260"/>
      <c r="C251" s="261"/>
      <c r="D251" s="247" t="s">
        <v>236</v>
      </c>
      <c r="E251" s="262" t="s">
        <v>1</v>
      </c>
      <c r="F251" s="263" t="s">
        <v>1999</v>
      </c>
      <c r="G251" s="261"/>
      <c r="H251" s="262" t="s">
        <v>1</v>
      </c>
      <c r="I251" s="264"/>
      <c r="J251" s="261"/>
      <c r="K251" s="261"/>
      <c r="L251" s="265"/>
      <c r="M251" s="266"/>
      <c r="N251" s="267"/>
      <c r="O251" s="267"/>
      <c r="P251" s="267"/>
      <c r="Q251" s="267"/>
      <c r="R251" s="267"/>
      <c r="S251" s="267"/>
      <c r="T251" s="268"/>
      <c r="U251" s="14"/>
      <c r="V251" s="14"/>
      <c r="W251" s="14"/>
      <c r="X251" s="14"/>
      <c r="Y251" s="14"/>
      <c r="Z251" s="14"/>
      <c r="AA251" s="14"/>
      <c r="AB251" s="14"/>
      <c r="AC251" s="14"/>
      <c r="AD251" s="14"/>
      <c r="AE251" s="14"/>
      <c r="AT251" s="269" t="s">
        <v>236</v>
      </c>
      <c r="AU251" s="269" t="s">
        <v>88</v>
      </c>
      <c r="AV251" s="14" t="s">
        <v>88</v>
      </c>
      <c r="AW251" s="14" t="s">
        <v>36</v>
      </c>
      <c r="AX251" s="14" t="s">
        <v>80</v>
      </c>
      <c r="AY251" s="269" t="s">
        <v>221</v>
      </c>
    </row>
    <row r="252" s="13" customFormat="1">
      <c r="A252" s="13"/>
      <c r="B252" s="249"/>
      <c r="C252" s="250"/>
      <c r="D252" s="247" t="s">
        <v>236</v>
      </c>
      <c r="E252" s="251" t="s">
        <v>884</v>
      </c>
      <c r="F252" s="252" t="s">
        <v>2058</v>
      </c>
      <c r="G252" s="250"/>
      <c r="H252" s="253">
        <v>69.269999999999996</v>
      </c>
      <c r="I252" s="254"/>
      <c r="J252" s="250"/>
      <c r="K252" s="250"/>
      <c r="L252" s="255"/>
      <c r="M252" s="256"/>
      <c r="N252" s="257"/>
      <c r="O252" s="257"/>
      <c r="P252" s="257"/>
      <c r="Q252" s="257"/>
      <c r="R252" s="257"/>
      <c r="S252" s="257"/>
      <c r="T252" s="258"/>
      <c r="U252" s="13"/>
      <c r="V252" s="13"/>
      <c r="W252" s="13"/>
      <c r="X252" s="13"/>
      <c r="Y252" s="13"/>
      <c r="Z252" s="13"/>
      <c r="AA252" s="13"/>
      <c r="AB252" s="13"/>
      <c r="AC252" s="13"/>
      <c r="AD252" s="13"/>
      <c r="AE252" s="13"/>
      <c r="AT252" s="259" t="s">
        <v>236</v>
      </c>
      <c r="AU252" s="259" t="s">
        <v>88</v>
      </c>
      <c r="AV252" s="13" t="s">
        <v>19</v>
      </c>
      <c r="AW252" s="13" t="s">
        <v>36</v>
      </c>
      <c r="AX252" s="13" t="s">
        <v>80</v>
      </c>
      <c r="AY252" s="259" t="s">
        <v>221</v>
      </c>
    </row>
    <row r="253" s="14" customFormat="1">
      <c r="A253" s="14"/>
      <c r="B253" s="260"/>
      <c r="C253" s="261"/>
      <c r="D253" s="247" t="s">
        <v>236</v>
      </c>
      <c r="E253" s="262" t="s">
        <v>1</v>
      </c>
      <c r="F253" s="263" t="s">
        <v>2059</v>
      </c>
      <c r="G253" s="261"/>
      <c r="H253" s="262" t="s">
        <v>1</v>
      </c>
      <c r="I253" s="264"/>
      <c r="J253" s="261"/>
      <c r="K253" s="261"/>
      <c r="L253" s="265"/>
      <c r="M253" s="266"/>
      <c r="N253" s="267"/>
      <c r="O253" s="267"/>
      <c r="P253" s="267"/>
      <c r="Q253" s="267"/>
      <c r="R253" s="267"/>
      <c r="S253" s="267"/>
      <c r="T253" s="268"/>
      <c r="U253" s="14"/>
      <c r="V253" s="14"/>
      <c r="W253" s="14"/>
      <c r="X253" s="14"/>
      <c r="Y253" s="14"/>
      <c r="Z253" s="14"/>
      <c r="AA253" s="14"/>
      <c r="AB253" s="14"/>
      <c r="AC253" s="14"/>
      <c r="AD253" s="14"/>
      <c r="AE253" s="14"/>
      <c r="AT253" s="269" t="s">
        <v>236</v>
      </c>
      <c r="AU253" s="269" t="s">
        <v>88</v>
      </c>
      <c r="AV253" s="14" t="s">
        <v>88</v>
      </c>
      <c r="AW253" s="14" t="s">
        <v>36</v>
      </c>
      <c r="AX253" s="14" t="s">
        <v>80</v>
      </c>
      <c r="AY253" s="269" t="s">
        <v>221</v>
      </c>
    </row>
    <row r="254" s="13" customFormat="1">
      <c r="A254" s="13"/>
      <c r="B254" s="249"/>
      <c r="C254" s="250"/>
      <c r="D254" s="247" t="s">
        <v>236</v>
      </c>
      <c r="E254" s="251" t="s">
        <v>886</v>
      </c>
      <c r="F254" s="252" t="s">
        <v>2060</v>
      </c>
      <c r="G254" s="250"/>
      <c r="H254" s="253">
        <v>52.240000000000002</v>
      </c>
      <c r="I254" s="254"/>
      <c r="J254" s="250"/>
      <c r="K254" s="250"/>
      <c r="L254" s="255"/>
      <c r="M254" s="256"/>
      <c r="N254" s="257"/>
      <c r="O254" s="257"/>
      <c r="P254" s="257"/>
      <c r="Q254" s="257"/>
      <c r="R254" s="257"/>
      <c r="S254" s="257"/>
      <c r="T254" s="258"/>
      <c r="U254" s="13"/>
      <c r="V254" s="13"/>
      <c r="W254" s="13"/>
      <c r="X254" s="13"/>
      <c r="Y254" s="13"/>
      <c r="Z254" s="13"/>
      <c r="AA254" s="13"/>
      <c r="AB254" s="13"/>
      <c r="AC254" s="13"/>
      <c r="AD254" s="13"/>
      <c r="AE254" s="13"/>
      <c r="AT254" s="259" t="s">
        <v>236</v>
      </c>
      <c r="AU254" s="259" t="s">
        <v>88</v>
      </c>
      <c r="AV254" s="13" t="s">
        <v>19</v>
      </c>
      <c r="AW254" s="13" t="s">
        <v>36</v>
      </c>
      <c r="AX254" s="13" t="s">
        <v>80</v>
      </c>
      <c r="AY254" s="259" t="s">
        <v>221</v>
      </c>
    </row>
    <row r="255" s="13" customFormat="1">
      <c r="A255" s="13"/>
      <c r="B255" s="249"/>
      <c r="C255" s="250"/>
      <c r="D255" s="247" t="s">
        <v>236</v>
      </c>
      <c r="E255" s="251" t="s">
        <v>2061</v>
      </c>
      <c r="F255" s="252" t="s">
        <v>2062</v>
      </c>
      <c r="G255" s="250"/>
      <c r="H255" s="253">
        <v>121.51000000000001</v>
      </c>
      <c r="I255" s="254"/>
      <c r="J255" s="250"/>
      <c r="K255" s="250"/>
      <c r="L255" s="255"/>
      <c r="M255" s="256"/>
      <c r="N255" s="257"/>
      <c r="O255" s="257"/>
      <c r="P255" s="257"/>
      <c r="Q255" s="257"/>
      <c r="R255" s="257"/>
      <c r="S255" s="257"/>
      <c r="T255" s="258"/>
      <c r="U255" s="13"/>
      <c r="V255" s="13"/>
      <c r="W255" s="13"/>
      <c r="X255" s="13"/>
      <c r="Y255" s="13"/>
      <c r="Z255" s="13"/>
      <c r="AA255" s="13"/>
      <c r="AB255" s="13"/>
      <c r="AC255" s="13"/>
      <c r="AD255" s="13"/>
      <c r="AE255" s="13"/>
      <c r="AT255" s="259" t="s">
        <v>236</v>
      </c>
      <c r="AU255" s="259" t="s">
        <v>88</v>
      </c>
      <c r="AV255" s="13" t="s">
        <v>19</v>
      </c>
      <c r="AW255" s="13" t="s">
        <v>36</v>
      </c>
      <c r="AX255" s="13" t="s">
        <v>88</v>
      </c>
      <c r="AY255" s="259" t="s">
        <v>221</v>
      </c>
    </row>
    <row r="256" s="2" customFormat="1" ht="16.5" customHeight="1">
      <c r="A256" s="40"/>
      <c r="B256" s="41"/>
      <c r="C256" s="229" t="s">
        <v>327</v>
      </c>
      <c r="D256" s="229" t="s">
        <v>225</v>
      </c>
      <c r="E256" s="230" t="s">
        <v>2063</v>
      </c>
      <c r="F256" s="231" t="s">
        <v>2064</v>
      </c>
      <c r="G256" s="232" t="s">
        <v>507</v>
      </c>
      <c r="H256" s="233">
        <v>121.51000000000001</v>
      </c>
      <c r="I256" s="234"/>
      <c r="J256" s="235">
        <f>ROUND(I256*H256,2)</f>
        <v>0</v>
      </c>
      <c r="K256" s="231" t="s">
        <v>229</v>
      </c>
      <c r="L256" s="46"/>
      <c r="M256" s="236" t="s">
        <v>1</v>
      </c>
      <c r="N256" s="237" t="s">
        <v>45</v>
      </c>
      <c r="O256" s="93"/>
      <c r="P256" s="238">
        <f>O256*H256</f>
        <v>0</v>
      </c>
      <c r="Q256" s="238">
        <v>0.0012700000000000001</v>
      </c>
      <c r="R256" s="238">
        <f>Q256*H256</f>
        <v>0.15431770000000003</v>
      </c>
      <c r="S256" s="238">
        <v>0</v>
      </c>
      <c r="T256" s="239">
        <f>S256*H256</f>
        <v>0</v>
      </c>
      <c r="U256" s="40"/>
      <c r="V256" s="40"/>
      <c r="W256" s="40"/>
      <c r="X256" s="40"/>
      <c r="Y256" s="40"/>
      <c r="Z256" s="40"/>
      <c r="AA256" s="40"/>
      <c r="AB256" s="40"/>
      <c r="AC256" s="40"/>
      <c r="AD256" s="40"/>
      <c r="AE256" s="40"/>
      <c r="AR256" s="240" t="s">
        <v>224</v>
      </c>
      <c r="AT256" s="240" t="s">
        <v>225</v>
      </c>
      <c r="AU256" s="240" t="s">
        <v>88</v>
      </c>
      <c r="AY256" s="18" t="s">
        <v>221</v>
      </c>
      <c r="BE256" s="241">
        <f>IF(N256="základní",J256,0)</f>
        <v>0</v>
      </c>
      <c r="BF256" s="241">
        <f>IF(N256="snížená",J256,0)</f>
        <v>0</v>
      </c>
      <c r="BG256" s="241">
        <f>IF(N256="zákl. přenesená",J256,0)</f>
        <v>0</v>
      </c>
      <c r="BH256" s="241">
        <f>IF(N256="sníž. přenesená",J256,0)</f>
        <v>0</v>
      </c>
      <c r="BI256" s="241">
        <f>IF(N256="nulová",J256,0)</f>
        <v>0</v>
      </c>
      <c r="BJ256" s="18" t="s">
        <v>88</v>
      </c>
      <c r="BK256" s="241">
        <f>ROUND(I256*H256,2)</f>
        <v>0</v>
      </c>
      <c r="BL256" s="18" t="s">
        <v>224</v>
      </c>
      <c r="BM256" s="240" t="s">
        <v>2065</v>
      </c>
    </row>
    <row r="257" s="2" customFormat="1">
      <c r="A257" s="40"/>
      <c r="B257" s="41"/>
      <c r="C257" s="42"/>
      <c r="D257" s="242" t="s">
        <v>232</v>
      </c>
      <c r="E257" s="42"/>
      <c r="F257" s="243" t="s">
        <v>2066</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232</v>
      </c>
      <c r="AU257" s="18" t="s">
        <v>88</v>
      </c>
    </row>
    <row r="258" s="2" customFormat="1">
      <c r="A258" s="40"/>
      <c r="B258" s="41"/>
      <c r="C258" s="42"/>
      <c r="D258" s="247" t="s">
        <v>312</v>
      </c>
      <c r="E258" s="42"/>
      <c r="F258" s="248" t="s">
        <v>2067</v>
      </c>
      <c r="G258" s="42"/>
      <c r="H258" s="42"/>
      <c r="I258" s="244"/>
      <c r="J258" s="42"/>
      <c r="K258" s="42"/>
      <c r="L258" s="46"/>
      <c r="M258" s="245"/>
      <c r="N258" s="246"/>
      <c r="O258" s="93"/>
      <c r="P258" s="93"/>
      <c r="Q258" s="93"/>
      <c r="R258" s="93"/>
      <c r="S258" s="93"/>
      <c r="T258" s="94"/>
      <c r="U258" s="40"/>
      <c r="V258" s="40"/>
      <c r="W258" s="40"/>
      <c r="X258" s="40"/>
      <c r="Y258" s="40"/>
      <c r="Z258" s="40"/>
      <c r="AA258" s="40"/>
      <c r="AB258" s="40"/>
      <c r="AC258" s="40"/>
      <c r="AD258" s="40"/>
      <c r="AE258" s="40"/>
      <c r="AT258" s="18" t="s">
        <v>312</v>
      </c>
      <c r="AU258" s="18" t="s">
        <v>88</v>
      </c>
    </row>
    <row r="259" s="13" customFormat="1">
      <c r="A259" s="13"/>
      <c r="B259" s="249"/>
      <c r="C259" s="250"/>
      <c r="D259" s="247" t="s">
        <v>236</v>
      </c>
      <c r="E259" s="251" t="s">
        <v>894</v>
      </c>
      <c r="F259" s="252" t="s">
        <v>2056</v>
      </c>
      <c r="G259" s="250"/>
      <c r="H259" s="253">
        <v>121.51000000000001</v>
      </c>
      <c r="I259" s="254"/>
      <c r="J259" s="250"/>
      <c r="K259" s="250"/>
      <c r="L259" s="255"/>
      <c r="M259" s="256"/>
      <c r="N259" s="257"/>
      <c r="O259" s="257"/>
      <c r="P259" s="257"/>
      <c r="Q259" s="257"/>
      <c r="R259" s="257"/>
      <c r="S259" s="257"/>
      <c r="T259" s="258"/>
      <c r="U259" s="13"/>
      <c r="V259" s="13"/>
      <c r="W259" s="13"/>
      <c r="X259" s="13"/>
      <c r="Y259" s="13"/>
      <c r="Z259" s="13"/>
      <c r="AA259" s="13"/>
      <c r="AB259" s="13"/>
      <c r="AC259" s="13"/>
      <c r="AD259" s="13"/>
      <c r="AE259" s="13"/>
      <c r="AT259" s="259" t="s">
        <v>236</v>
      </c>
      <c r="AU259" s="259" t="s">
        <v>88</v>
      </c>
      <c r="AV259" s="13" t="s">
        <v>19</v>
      </c>
      <c r="AW259" s="13" t="s">
        <v>36</v>
      </c>
      <c r="AX259" s="13" t="s">
        <v>80</v>
      </c>
      <c r="AY259" s="259" t="s">
        <v>221</v>
      </c>
    </row>
    <row r="260" s="13" customFormat="1">
      <c r="A260" s="13"/>
      <c r="B260" s="249"/>
      <c r="C260" s="250"/>
      <c r="D260" s="247" t="s">
        <v>236</v>
      </c>
      <c r="E260" s="251" t="s">
        <v>896</v>
      </c>
      <c r="F260" s="252" t="s">
        <v>897</v>
      </c>
      <c r="G260" s="250"/>
      <c r="H260" s="253">
        <v>121.51000000000001</v>
      </c>
      <c r="I260" s="254"/>
      <c r="J260" s="250"/>
      <c r="K260" s="250"/>
      <c r="L260" s="255"/>
      <c r="M260" s="256"/>
      <c r="N260" s="257"/>
      <c r="O260" s="257"/>
      <c r="P260" s="257"/>
      <c r="Q260" s="257"/>
      <c r="R260" s="257"/>
      <c r="S260" s="257"/>
      <c r="T260" s="258"/>
      <c r="U260" s="13"/>
      <c r="V260" s="13"/>
      <c r="W260" s="13"/>
      <c r="X260" s="13"/>
      <c r="Y260" s="13"/>
      <c r="Z260" s="13"/>
      <c r="AA260" s="13"/>
      <c r="AB260" s="13"/>
      <c r="AC260" s="13"/>
      <c r="AD260" s="13"/>
      <c r="AE260" s="13"/>
      <c r="AT260" s="259" t="s">
        <v>236</v>
      </c>
      <c r="AU260" s="259" t="s">
        <v>88</v>
      </c>
      <c r="AV260" s="13" t="s">
        <v>19</v>
      </c>
      <c r="AW260" s="13" t="s">
        <v>36</v>
      </c>
      <c r="AX260" s="13" t="s">
        <v>88</v>
      </c>
      <c r="AY260" s="259" t="s">
        <v>221</v>
      </c>
    </row>
    <row r="261" s="2" customFormat="1" ht="16.5" customHeight="1">
      <c r="A261" s="40"/>
      <c r="B261" s="41"/>
      <c r="C261" s="284" t="s">
        <v>337</v>
      </c>
      <c r="D261" s="284" t="s">
        <v>330</v>
      </c>
      <c r="E261" s="285" t="s">
        <v>822</v>
      </c>
      <c r="F261" s="286" t="s">
        <v>823</v>
      </c>
      <c r="G261" s="287" t="s">
        <v>584</v>
      </c>
      <c r="H261" s="288">
        <v>3.0379999999999998</v>
      </c>
      <c r="I261" s="289"/>
      <c r="J261" s="290">
        <f>ROUND(I261*H261,2)</f>
        <v>0</v>
      </c>
      <c r="K261" s="286" t="s">
        <v>229</v>
      </c>
      <c r="L261" s="291"/>
      <c r="M261" s="292" t="s">
        <v>1</v>
      </c>
      <c r="N261" s="293" t="s">
        <v>45</v>
      </c>
      <c r="O261" s="93"/>
      <c r="P261" s="238">
        <f>O261*H261</f>
        <v>0</v>
      </c>
      <c r="Q261" s="238">
        <v>0.001</v>
      </c>
      <c r="R261" s="238">
        <f>Q261*H261</f>
        <v>0.0030379999999999999</v>
      </c>
      <c r="S261" s="238">
        <v>0</v>
      </c>
      <c r="T261" s="239">
        <f>S261*H261</f>
        <v>0</v>
      </c>
      <c r="U261" s="40"/>
      <c r="V261" s="40"/>
      <c r="W261" s="40"/>
      <c r="X261" s="40"/>
      <c r="Y261" s="40"/>
      <c r="Z261" s="40"/>
      <c r="AA261" s="40"/>
      <c r="AB261" s="40"/>
      <c r="AC261" s="40"/>
      <c r="AD261" s="40"/>
      <c r="AE261" s="40"/>
      <c r="AR261" s="240" t="s">
        <v>267</v>
      </c>
      <c r="AT261" s="240" t="s">
        <v>330</v>
      </c>
      <c r="AU261" s="240" t="s">
        <v>88</v>
      </c>
      <c r="AY261" s="18" t="s">
        <v>221</v>
      </c>
      <c r="BE261" s="241">
        <f>IF(N261="základní",J261,0)</f>
        <v>0</v>
      </c>
      <c r="BF261" s="241">
        <f>IF(N261="snížená",J261,0)</f>
        <v>0</v>
      </c>
      <c r="BG261" s="241">
        <f>IF(N261="zákl. přenesená",J261,0)</f>
        <v>0</v>
      </c>
      <c r="BH261" s="241">
        <f>IF(N261="sníž. přenesená",J261,0)</f>
        <v>0</v>
      </c>
      <c r="BI261" s="241">
        <f>IF(N261="nulová",J261,0)</f>
        <v>0</v>
      </c>
      <c r="BJ261" s="18" t="s">
        <v>88</v>
      </c>
      <c r="BK261" s="241">
        <f>ROUND(I261*H261,2)</f>
        <v>0</v>
      </c>
      <c r="BL261" s="18" t="s">
        <v>224</v>
      </c>
      <c r="BM261" s="240" t="s">
        <v>2068</v>
      </c>
    </row>
    <row r="262" s="2" customFormat="1" ht="24.15" customHeight="1">
      <c r="A262" s="40"/>
      <c r="B262" s="41"/>
      <c r="C262" s="229" t="s">
        <v>7</v>
      </c>
      <c r="D262" s="229" t="s">
        <v>225</v>
      </c>
      <c r="E262" s="230" t="s">
        <v>2069</v>
      </c>
      <c r="F262" s="231" t="s">
        <v>2070</v>
      </c>
      <c r="G262" s="232" t="s">
        <v>507</v>
      </c>
      <c r="H262" s="233">
        <v>121.51000000000001</v>
      </c>
      <c r="I262" s="234"/>
      <c r="J262" s="235">
        <f>ROUND(I262*H262,2)</f>
        <v>0</v>
      </c>
      <c r="K262" s="231" t="s">
        <v>229</v>
      </c>
      <c r="L262" s="46"/>
      <c r="M262" s="236" t="s">
        <v>1</v>
      </c>
      <c r="N262" s="237" t="s">
        <v>45</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224</v>
      </c>
      <c r="AT262" s="240" t="s">
        <v>225</v>
      </c>
      <c r="AU262" s="240" t="s">
        <v>88</v>
      </c>
      <c r="AY262" s="18" t="s">
        <v>221</v>
      </c>
      <c r="BE262" s="241">
        <f>IF(N262="základní",J262,0)</f>
        <v>0</v>
      </c>
      <c r="BF262" s="241">
        <f>IF(N262="snížená",J262,0)</f>
        <v>0</v>
      </c>
      <c r="BG262" s="241">
        <f>IF(N262="zákl. přenesená",J262,0)</f>
        <v>0</v>
      </c>
      <c r="BH262" s="241">
        <f>IF(N262="sníž. přenesená",J262,0)</f>
        <v>0</v>
      </c>
      <c r="BI262" s="241">
        <f>IF(N262="nulová",J262,0)</f>
        <v>0</v>
      </c>
      <c r="BJ262" s="18" t="s">
        <v>88</v>
      </c>
      <c r="BK262" s="241">
        <f>ROUND(I262*H262,2)</f>
        <v>0</v>
      </c>
      <c r="BL262" s="18" t="s">
        <v>224</v>
      </c>
      <c r="BM262" s="240" t="s">
        <v>2071</v>
      </c>
    </row>
    <row r="263" s="2" customFormat="1">
      <c r="A263" s="40"/>
      <c r="B263" s="41"/>
      <c r="C263" s="42"/>
      <c r="D263" s="242" t="s">
        <v>232</v>
      </c>
      <c r="E263" s="42"/>
      <c r="F263" s="243" t="s">
        <v>2072</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232</v>
      </c>
      <c r="AU263" s="18" t="s">
        <v>88</v>
      </c>
    </row>
    <row r="264" s="2" customFormat="1">
      <c r="A264" s="40"/>
      <c r="B264" s="41"/>
      <c r="C264" s="42"/>
      <c r="D264" s="247" t="s">
        <v>312</v>
      </c>
      <c r="E264" s="42"/>
      <c r="F264" s="248" t="s">
        <v>2073</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312</v>
      </c>
      <c r="AU264" s="18" t="s">
        <v>88</v>
      </c>
    </row>
    <row r="265" s="13" customFormat="1">
      <c r="A265" s="13"/>
      <c r="B265" s="249"/>
      <c r="C265" s="250"/>
      <c r="D265" s="247" t="s">
        <v>236</v>
      </c>
      <c r="E265" s="251" t="s">
        <v>2074</v>
      </c>
      <c r="F265" s="252" t="s">
        <v>2056</v>
      </c>
      <c r="G265" s="250"/>
      <c r="H265" s="253">
        <v>121.51000000000001</v>
      </c>
      <c r="I265" s="254"/>
      <c r="J265" s="250"/>
      <c r="K265" s="250"/>
      <c r="L265" s="255"/>
      <c r="M265" s="256"/>
      <c r="N265" s="257"/>
      <c r="O265" s="257"/>
      <c r="P265" s="257"/>
      <c r="Q265" s="257"/>
      <c r="R265" s="257"/>
      <c r="S265" s="257"/>
      <c r="T265" s="258"/>
      <c r="U265" s="13"/>
      <c r="V265" s="13"/>
      <c r="W265" s="13"/>
      <c r="X265" s="13"/>
      <c r="Y265" s="13"/>
      <c r="Z265" s="13"/>
      <c r="AA265" s="13"/>
      <c r="AB265" s="13"/>
      <c r="AC265" s="13"/>
      <c r="AD265" s="13"/>
      <c r="AE265" s="13"/>
      <c r="AT265" s="259" t="s">
        <v>236</v>
      </c>
      <c r="AU265" s="259" t="s">
        <v>88</v>
      </c>
      <c r="AV265" s="13" t="s">
        <v>19</v>
      </c>
      <c r="AW265" s="13" t="s">
        <v>36</v>
      </c>
      <c r="AX265" s="13" t="s">
        <v>80</v>
      </c>
      <c r="AY265" s="259" t="s">
        <v>221</v>
      </c>
    </row>
    <row r="266" s="13" customFormat="1">
      <c r="A266" s="13"/>
      <c r="B266" s="249"/>
      <c r="C266" s="250"/>
      <c r="D266" s="247" t="s">
        <v>236</v>
      </c>
      <c r="E266" s="251" t="s">
        <v>2075</v>
      </c>
      <c r="F266" s="252" t="s">
        <v>2076</v>
      </c>
      <c r="G266" s="250"/>
      <c r="H266" s="253">
        <v>121.51000000000001</v>
      </c>
      <c r="I266" s="254"/>
      <c r="J266" s="250"/>
      <c r="K266" s="250"/>
      <c r="L266" s="255"/>
      <c r="M266" s="256"/>
      <c r="N266" s="257"/>
      <c r="O266" s="257"/>
      <c r="P266" s="257"/>
      <c r="Q266" s="257"/>
      <c r="R266" s="257"/>
      <c r="S266" s="257"/>
      <c r="T266" s="258"/>
      <c r="U266" s="13"/>
      <c r="V266" s="13"/>
      <c r="W266" s="13"/>
      <c r="X266" s="13"/>
      <c r="Y266" s="13"/>
      <c r="Z266" s="13"/>
      <c r="AA266" s="13"/>
      <c r="AB266" s="13"/>
      <c r="AC266" s="13"/>
      <c r="AD266" s="13"/>
      <c r="AE266" s="13"/>
      <c r="AT266" s="259" t="s">
        <v>236</v>
      </c>
      <c r="AU266" s="259" t="s">
        <v>88</v>
      </c>
      <c r="AV266" s="13" t="s">
        <v>19</v>
      </c>
      <c r="AW266" s="13" t="s">
        <v>36</v>
      </c>
      <c r="AX266" s="13" t="s">
        <v>88</v>
      </c>
      <c r="AY266" s="259" t="s">
        <v>221</v>
      </c>
    </row>
    <row r="267" s="2" customFormat="1" ht="21.75" customHeight="1">
      <c r="A267" s="40"/>
      <c r="B267" s="41"/>
      <c r="C267" s="229" t="s">
        <v>347</v>
      </c>
      <c r="D267" s="229" t="s">
        <v>225</v>
      </c>
      <c r="E267" s="230" t="s">
        <v>853</v>
      </c>
      <c r="F267" s="231" t="s">
        <v>854</v>
      </c>
      <c r="G267" s="232" t="s">
        <v>507</v>
      </c>
      <c r="H267" s="233">
        <v>364.52999999999997</v>
      </c>
      <c r="I267" s="234"/>
      <c r="J267" s="235">
        <f>ROUND(I267*H267,2)</f>
        <v>0</v>
      </c>
      <c r="K267" s="231" t="s">
        <v>229</v>
      </c>
      <c r="L267" s="46"/>
      <c r="M267" s="236" t="s">
        <v>1</v>
      </c>
      <c r="N267" s="237" t="s">
        <v>45</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224</v>
      </c>
      <c r="AT267" s="240" t="s">
        <v>225</v>
      </c>
      <c r="AU267" s="240" t="s">
        <v>88</v>
      </c>
      <c r="AY267" s="18" t="s">
        <v>221</v>
      </c>
      <c r="BE267" s="241">
        <f>IF(N267="základní",J267,0)</f>
        <v>0</v>
      </c>
      <c r="BF267" s="241">
        <f>IF(N267="snížená",J267,0)</f>
        <v>0</v>
      </c>
      <c r="BG267" s="241">
        <f>IF(N267="zákl. přenesená",J267,0)</f>
        <v>0</v>
      </c>
      <c r="BH267" s="241">
        <f>IF(N267="sníž. přenesená",J267,0)</f>
        <v>0</v>
      </c>
      <c r="BI267" s="241">
        <f>IF(N267="nulová",J267,0)</f>
        <v>0</v>
      </c>
      <c r="BJ267" s="18" t="s">
        <v>88</v>
      </c>
      <c r="BK267" s="241">
        <f>ROUND(I267*H267,2)</f>
        <v>0</v>
      </c>
      <c r="BL267" s="18" t="s">
        <v>224</v>
      </c>
      <c r="BM267" s="240" t="s">
        <v>2077</v>
      </c>
    </row>
    <row r="268" s="2" customFormat="1">
      <c r="A268" s="40"/>
      <c r="B268" s="41"/>
      <c r="C268" s="42"/>
      <c r="D268" s="242" t="s">
        <v>232</v>
      </c>
      <c r="E268" s="42"/>
      <c r="F268" s="243" t="s">
        <v>856</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232</v>
      </c>
      <c r="AU268" s="18" t="s">
        <v>88</v>
      </c>
    </row>
    <row r="269" s="2" customFormat="1">
      <c r="A269" s="40"/>
      <c r="B269" s="41"/>
      <c r="C269" s="42"/>
      <c r="D269" s="247" t="s">
        <v>312</v>
      </c>
      <c r="E269" s="42"/>
      <c r="F269" s="248" t="s">
        <v>857</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312</v>
      </c>
      <c r="AU269" s="18" t="s">
        <v>88</v>
      </c>
    </row>
    <row r="270" s="2" customFormat="1">
      <c r="A270" s="40"/>
      <c r="B270" s="41"/>
      <c r="C270" s="42"/>
      <c r="D270" s="247" t="s">
        <v>234</v>
      </c>
      <c r="E270" s="42"/>
      <c r="F270" s="248" t="s">
        <v>2078</v>
      </c>
      <c r="G270" s="42"/>
      <c r="H270" s="42"/>
      <c r="I270" s="244"/>
      <c r="J270" s="42"/>
      <c r="K270" s="42"/>
      <c r="L270" s="46"/>
      <c r="M270" s="245"/>
      <c r="N270" s="246"/>
      <c r="O270" s="93"/>
      <c r="P270" s="93"/>
      <c r="Q270" s="93"/>
      <c r="R270" s="93"/>
      <c r="S270" s="93"/>
      <c r="T270" s="94"/>
      <c r="U270" s="40"/>
      <c r="V270" s="40"/>
      <c r="W270" s="40"/>
      <c r="X270" s="40"/>
      <c r="Y270" s="40"/>
      <c r="Z270" s="40"/>
      <c r="AA270" s="40"/>
      <c r="AB270" s="40"/>
      <c r="AC270" s="40"/>
      <c r="AD270" s="40"/>
      <c r="AE270" s="40"/>
      <c r="AT270" s="18" t="s">
        <v>234</v>
      </c>
      <c r="AU270" s="18" t="s">
        <v>88</v>
      </c>
    </row>
    <row r="271" s="13" customFormat="1">
      <c r="A271" s="13"/>
      <c r="B271" s="249"/>
      <c r="C271" s="250"/>
      <c r="D271" s="247" t="s">
        <v>236</v>
      </c>
      <c r="E271" s="251" t="s">
        <v>2079</v>
      </c>
      <c r="F271" s="252" t="s">
        <v>2080</v>
      </c>
      <c r="G271" s="250"/>
      <c r="H271" s="253">
        <v>364.52999999999997</v>
      </c>
      <c r="I271" s="254"/>
      <c r="J271" s="250"/>
      <c r="K271" s="250"/>
      <c r="L271" s="255"/>
      <c r="M271" s="256"/>
      <c r="N271" s="257"/>
      <c r="O271" s="257"/>
      <c r="P271" s="257"/>
      <c r="Q271" s="257"/>
      <c r="R271" s="257"/>
      <c r="S271" s="257"/>
      <c r="T271" s="258"/>
      <c r="U271" s="13"/>
      <c r="V271" s="13"/>
      <c r="W271" s="13"/>
      <c r="X271" s="13"/>
      <c r="Y271" s="13"/>
      <c r="Z271" s="13"/>
      <c r="AA271" s="13"/>
      <c r="AB271" s="13"/>
      <c r="AC271" s="13"/>
      <c r="AD271" s="13"/>
      <c r="AE271" s="13"/>
      <c r="AT271" s="259" t="s">
        <v>236</v>
      </c>
      <c r="AU271" s="259" t="s">
        <v>88</v>
      </c>
      <c r="AV271" s="13" t="s">
        <v>19</v>
      </c>
      <c r="AW271" s="13" t="s">
        <v>36</v>
      </c>
      <c r="AX271" s="13" t="s">
        <v>80</v>
      </c>
      <c r="AY271" s="259" t="s">
        <v>221</v>
      </c>
    </row>
    <row r="272" s="13" customFormat="1">
      <c r="A272" s="13"/>
      <c r="B272" s="249"/>
      <c r="C272" s="250"/>
      <c r="D272" s="247" t="s">
        <v>236</v>
      </c>
      <c r="E272" s="251" t="s">
        <v>1037</v>
      </c>
      <c r="F272" s="252" t="s">
        <v>2081</v>
      </c>
      <c r="G272" s="250"/>
      <c r="H272" s="253">
        <v>364.52999999999997</v>
      </c>
      <c r="I272" s="254"/>
      <c r="J272" s="250"/>
      <c r="K272" s="250"/>
      <c r="L272" s="255"/>
      <c r="M272" s="256"/>
      <c r="N272" s="257"/>
      <c r="O272" s="257"/>
      <c r="P272" s="257"/>
      <c r="Q272" s="257"/>
      <c r="R272" s="257"/>
      <c r="S272" s="257"/>
      <c r="T272" s="258"/>
      <c r="U272" s="13"/>
      <c r="V272" s="13"/>
      <c r="W272" s="13"/>
      <c r="X272" s="13"/>
      <c r="Y272" s="13"/>
      <c r="Z272" s="13"/>
      <c r="AA272" s="13"/>
      <c r="AB272" s="13"/>
      <c r="AC272" s="13"/>
      <c r="AD272" s="13"/>
      <c r="AE272" s="13"/>
      <c r="AT272" s="259" t="s">
        <v>236</v>
      </c>
      <c r="AU272" s="259" t="s">
        <v>88</v>
      </c>
      <c r="AV272" s="13" t="s">
        <v>19</v>
      </c>
      <c r="AW272" s="13" t="s">
        <v>36</v>
      </c>
      <c r="AX272" s="13" t="s">
        <v>88</v>
      </c>
      <c r="AY272" s="259" t="s">
        <v>221</v>
      </c>
    </row>
    <row r="273" s="2" customFormat="1" ht="21.75" customHeight="1">
      <c r="A273" s="40"/>
      <c r="B273" s="41"/>
      <c r="C273" s="229" t="s">
        <v>359</v>
      </c>
      <c r="D273" s="229" t="s">
        <v>225</v>
      </c>
      <c r="E273" s="230" t="s">
        <v>2082</v>
      </c>
      <c r="F273" s="231" t="s">
        <v>2083</v>
      </c>
      <c r="G273" s="232" t="s">
        <v>515</v>
      </c>
      <c r="H273" s="233">
        <v>2.4300000000000002</v>
      </c>
      <c r="I273" s="234"/>
      <c r="J273" s="235">
        <f>ROUND(I273*H273,2)</f>
        <v>0</v>
      </c>
      <c r="K273" s="231" t="s">
        <v>229</v>
      </c>
      <c r="L273" s="46"/>
      <c r="M273" s="236" t="s">
        <v>1</v>
      </c>
      <c r="N273" s="237" t="s">
        <v>45</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224</v>
      </c>
      <c r="AT273" s="240" t="s">
        <v>225</v>
      </c>
      <c r="AU273" s="240" t="s">
        <v>88</v>
      </c>
      <c r="AY273" s="18" t="s">
        <v>221</v>
      </c>
      <c r="BE273" s="241">
        <f>IF(N273="základní",J273,0)</f>
        <v>0</v>
      </c>
      <c r="BF273" s="241">
        <f>IF(N273="snížená",J273,0)</f>
        <v>0</v>
      </c>
      <c r="BG273" s="241">
        <f>IF(N273="zákl. přenesená",J273,0)</f>
        <v>0</v>
      </c>
      <c r="BH273" s="241">
        <f>IF(N273="sníž. přenesená",J273,0)</f>
        <v>0</v>
      </c>
      <c r="BI273" s="241">
        <f>IF(N273="nulová",J273,0)</f>
        <v>0</v>
      </c>
      <c r="BJ273" s="18" t="s">
        <v>88</v>
      </c>
      <c r="BK273" s="241">
        <f>ROUND(I273*H273,2)</f>
        <v>0</v>
      </c>
      <c r="BL273" s="18" t="s">
        <v>224</v>
      </c>
      <c r="BM273" s="240" t="s">
        <v>2084</v>
      </c>
    </row>
    <row r="274" s="2" customFormat="1">
      <c r="A274" s="40"/>
      <c r="B274" s="41"/>
      <c r="C274" s="42"/>
      <c r="D274" s="242" t="s">
        <v>232</v>
      </c>
      <c r="E274" s="42"/>
      <c r="F274" s="243" t="s">
        <v>2085</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232</v>
      </c>
      <c r="AU274" s="18" t="s">
        <v>88</v>
      </c>
    </row>
    <row r="275" s="2" customFormat="1">
      <c r="A275" s="40"/>
      <c r="B275" s="41"/>
      <c r="C275" s="42"/>
      <c r="D275" s="247" t="s">
        <v>312</v>
      </c>
      <c r="E275" s="42"/>
      <c r="F275" s="248" t="s">
        <v>2086</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312</v>
      </c>
      <c r="AU275" s="18" t="s">
        <v>88</v>
      </c>
    </row>
    <row r="276" s="2" customFormat="1">
      <c r="A276" s="40"/>
      <c r="B276" s="41"/>
      <c r="C276" s="42"/>
      <c r="D276" s="247" t="s">
        <v>234</v>
      </c>
      <c r="E276" s="42"/>
      <c r="F276" s="248" t="s">
        <v>2087</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234</v>
      </c>
      <c r="AU276" s="18" t="s">
        <v>88</v>
      </c>
    </row>
    <row r="277" s="14" customFormat="1">
      <c r="A277" s="14"/>
      <c r="B277" s="260"/>
      <c r="C277" s="261"/>
      <c r="D277" s="247" t="s">
        <v>236</v>
      </c>
      <c r="E277" s="262" t="s">
        <v>1</v>
      </c>
      <c r="F277" s="263" t="s">
        <v>2088</v>
      </c>
      <c r="G277" s="261"/>
      <c r="H277" s="262" t="s">
        <v>1</v>
      </c>
      <c r="I277" s="264"/>
      <c r="J277" s="261"/>
      <c r="K277" s="261"/>
      <c r="L277" s="265"/>
      <c r="M277" s="266"/>
      <c r="N277" s="267"/>
      <c r="O277" s="267"/>
      <c r="P277" s="267"/>
      <c r="Q277" s="267"/>
      <c r="R277" s="267"/>
      <c r="S277" s="267"/>
      <c r="T277" s="268"/>
      <c r="U277" s="14"/>
      <c r="V277" s="14"/>
      <c r="W277" s="14"/>
      <c r="X277" s="14"/>
      <c r="Y277" s="14"/>
      <c r="Z277" s="14"/>
      <c r="AA277" s="14"/>
      <c r="AB277" s="14"/>
      <c r="AC277" s="14"/>
      <c r="AD277" s="14"/>
      <c r="AE277" s="14"/>
      <c r="AT277" s="269" t="s">
        <v>236</v>
      </c>
      <c r="AU277" s="269" t="s">
        <v>88</v>
      </c>
      <c r="AV277" s="14" t="s">
        <v>88</v>
      </c>
      <c r="AW277" s="14" t="s">
        <v>36</v>
      </c>
      <c r="AX277" s="14" t="s">
        <v>80</v>
      </c>
      <c r="AY277" s="269" t="s">
        <v>221</v>
      </c>
    </row>
    <row r="278" s="13" customFormat="1">
      <c r="A278" s="13"/>
      <c r="B278" s="249"/>
      <c r="C278" s="250"/>
      <c r="D278" s="247" t="s">
        <v>236</v>
      </c>
      <c r="E278" s="251" t="s">
        <v>2089</v>
      </c>
      <c r="F278" s="252" t="s">
        <v>2090</v>
      </c>
      <c r="G278" s="250"/>
      <c r="H278" s="253">
        <v>2.4300000000000002</v>
      </c>
      <c r="I278" s="254"/>
      <c r="J278" s="250"/>
      <c r="K278" s="250"/>
      <c r="L278" s="255"/>
      <c r="M278" s="256"/>
      <c r="N278" s="257"/>
      <c r="O278" s="257"/>
      <c r="P278" s="257"/>
      <c r="Q278" s="257"/>
      <c r="R278" s="257"/>
      <c r="S278" s="257"/>
      <c r="T278" s="258"/>
      <c r="U278" s="13"/>
      <c r="V278" s="13"/>
      <c r="W278" s="13"/>
      <c r="X278" s="13"/>
      <c r="Y278" s="13"/>
      <c r="Z278" s="13"/>
      <c r="AA278" s="13"/>
      <c r="AB278" s="13"/>
      <c r="AC278" s="13"/>
      <c r="AD278" s="13"/>
      <c r="AE278" s="13"/>
      <c r="AT278" s="259" t="s">
        <v>236</v>
      </c>
      <c r="AU278" s="259" t="s">
        <v>88</v>
      </c>
      <c r="AV278" s="13" t="s">
        <v>19</v>
      </c>
      <c r="AW278" s="13" t="s">
        <v>36</v>
      </c>
      <c r="AX278" s="13" t="s">
        <v>80</v>
      </c>
      <c r="AY278" s="259" t="s">
        <v>221</v>
      </c>
    </row>
    <row r="279" s="13" customFormat="1">
      <c r="A279" s="13"/>
      <c r="B279" s="249"/>
      <c r="C279" s="250"/>
      <c r="D279" s="247" t="s">
        <v>236</v>
      </c>
      <c r="E279" s="251" t="s">
        <v>2091</v>
      </c>
      <c r="F279" s="252" t="s">
        <v>2092</v>
      </c>
      <c r="G279" s="250"/>
      <c r="H279" s="253">
        <v>2.4300000000000002</v>
      </c>
      <c r="I279" s="254"/>
      <c r="J279" s="250"/>
      <c r="K279" s="250"/>
      <c r="L279" s="255"/>
      <c r="M279" s="256"/>
      <c r="N279" s="257"/>
      <c r="O279" s="257"/>
      <c r="P279" s="257"/>
      <c r="Q279" s="257"/>
      <c r="R279" s="257"/>
      <c r="S279" s="257"/>
      <c r="T279" s="258"/>
      <c r="U279" s="13"/>
      <c r="V279" s="13"/>
      <c r="W279" s="13"/>
      <c r="X279" s="13"/>
      <c r="Y279" s="13"/>
      <c r="Z279" s="13"/>
      <c r="AA279" s="13"/>
      <c r="AB279" s="13"/>
      <c r="AC279" s="13"/>
      <c r="AD279" s="13"/>
      <c r="AE279" s="13"/>
      <c r="AT279" s="259" t="s">
        <v>236</v>
      </c>
      <c r="AU279" s="259" t="s">
        <v>88</v>
      </c>
      <c r="AV279" s="13" t="s">
        <v>19</v>
      </c>
      <c r="AW279" s="13" t="s">
        <v>36</v>
      </c>
      <c r="AX279" s="13" t="s">
        <v>88</v>
      </c>
      <c r="AY279" s="259" t="s">
        <v>221</v>
      </c>
    </row>
    <row r="280" s="2" customFormat="1" ht="24.15" customHeight="1">
      <c r="A280" s="40"/>
      <c r="B280" s="41"/>
      <c r="C280" s="229" t="s">
        <v>365</v>
      </c>
      <c r="D280" s="229" t="s">
        <v>225</v>
      </c>
      <c r="E280" s="230" t="s">
        <v>2093</v>
      </c>
      <c r="F280" s="231" t="s">
        <v>2094</v>
      </c>
      <c r="G280" s="232" t="s">
        <v>515</v>
      </c>
      <c r="H280" s="233">
        <v>12.15</v>
      </c>
      <c r="I280" s="234"/>
      <c r="J280" s="235">
        <f>ROUND(I280*H280,2)</f>
        <v>0</v>
      </c>
      <c r="K280" s="231" t="s">
        <v>229</v>
      </c>
      <c r="L280" s="46"/>
      <c r="M280" s="236" t="s">
        <v>1</v>
      </c>
      <c r="N280" s="237" t="s">
        <v>45</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224</v>
      </c>
      <c r="AT280" s="240" t="s">
        <v>225</v>
      </c>
      <c r="AU280" s="240" t="s">
        <v>88</v>
      </c>
      <c r="AY280" s="18" t="s">
        <v>221</v>
      </c>
      <c r="BE280" s="241">
        <f>IF(N280="základní",J280,0)</f>
        <v>0</v>
      </c>
      <c r="BF280" s="241">
        <f>IF(N280="snížená",J280,0)</f>
        <v>0</v>
      </c>
      <c r="BG280" s="241">
        <f>IF(N280="zákl. přenesená",J280,0)</f>
        <v>0</v>
      </c>
      <c r="BH280" s="241">
        <f>IF(N280="sníž. přenesená",J280,0)</f>
        <v>0</v>
      </c>
      <c r="BI280" s="241">
        <f>IF(N280="nulová",J280,0)</f>
        <v>0</v>
      </c>
      <c r="BJ280" s="18" t="s">
        <v>88</v>
      </c>
      <c r="BK280" s="241">
        <f>ROUND(I280*H280,2)</f>
        <v>0</v>
      </c>
      <c r="BL280" s="18" t="s">
        <v>224</v>
      </c>
      <c r="BM280" s="240" t="s">
        <v>2095</v>
      </c>
    </row>
    <row r="281" s="2" customFormat="1">
      <c r="A281" s="40"/>
      <c r="B281" s="41"/>
      <c r="C281" s="42"/>
      <c r="D281" s="242" t="s">
        <v>232</v>
      </c>
      <c r="E281" s="42"/>
      <c r="F281" s="243" t="s">
        <v>2096</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232</v>
      </c>
      <c r="AU281" s="18" t="s">
        <v>88</v>
      </c>
    </row>
    <row r="282" s="2" customFormat="1">
      <c r="A282" s="40"/>
      <c r="B282" s="41"/>
      <c r="C282" s="42"/>
      <c r="D282" s="247" t="s">
        <v>312</v>
      </c>
      <c r="E282" s="42"/>
      <c r="F282" s="248" t="s">
        <v>2086</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312</v>
      </c>
      <c r="AU282" s="18" t="s">
        <v>88</v>
      </c>
    </row>
    <row r="283" s="13" customFormat="1">
      <c r="A283" s="13"/>
      <c r="B283" s="249"/>
      <c r="C283" s="250"/>
      <c r="D283" s="247" t="s">
        <v>236</v>
      </c>
      <c r="E283" s="251" t="s">
        <v>2097</v>
      </c>
      <c r="F283" s="252" t="s">
        <v>2098</v>
      </c>
      <c r="G283" s="250"/>
      <c r="H283" s="253">
        <v>12.15</v>
      </c>
      <c r="I283" s="254"/>
      <c r="J283" s="250"/>
      <c r="K283" s="250"/>
      <c r="L283" s="255"/>
      <c r="M283" s="256"/>
      <c r="N283" s="257"/>
      <c r="O283" s="257"/>
      <c r="P283" s="257"/>
      <c r="Q283" s="257"/>
      <c r="R283" s="257"/>
      <c r="S283" s="257"/>
      <c r="T283" s="258"/>
      <c r="U283" s="13"/>
      <c r="V283" s="13"/>
      <c r="W283" s="13"/>
      <c r="X283" s="13"/>
      <c r="Y283" s="13"/>
      <c r="Z283" s="13"/>
      <c r="AA283" s="13"/>
      <c r="AB283" s="13"/>
      <c r="AC283" s="13"/>
      <c r="AD283" s="13"/>
      <c r="AE283" s="13"/>
      <c r="AT283" s="259" t="s">
        <v>236</v>
      </c>
      <c r="AU283" s="259" t="s">
        <v>88</v>
      </c>
      <c r="AV283" s="13" t="s">
        <v>19</v>
      </c>
      <c r="AW283" s="13" t="s">
        <v>36</v>
      </c>
      <c r="AX283" s="13" t="s">
        <v>88</v>
      </c>
      <c r="AY283" s="259" t="s">
        <v>221</v>
      </c>
    </row>
    <row r="284" s="12" customFormat="1" ht="25.92" customHeight="1">
      <c r="A284" s="12"/>
      <c r="B284" s="213"/>
      <c r="C284" s="214"/>
      <c r="D284" s="215" t="s">
        <v>79</v>
      </c>
      <c r="E284" s="216" t="s">
        <v>19</v>
      </c>
      <c r="F284" s="216" t="s">
        <v>626</v>
      </c>
      <c r="G284" s="214"/>
      <c r="H284" s="214"/>
      <c r="I284" s="217"/>
      <c r="J284" s="218">
        <f>BK284</f>
        <v>0</v>
      </c>
      <c r="K284" s="214"/>
      <c r="L284" s="219"/>
      <c r="M284" s="220"/>
      <c r="N284" s="221"/>
      <c r="O284" s="221"/>
      <c r="P284" s="222">
        <f>SUM(P285:P368)</f>
        <v>0</v>
      </c>
      <c r="Q284" s="221"/>
      <c r="R284" s="222">
        <f>SUM(R285:R368)</f>
        <v>187.41115457999999</v>
      </c>
      <c r="S284" s="221"/>
      <c r="T284" s="223">
        <f>SUM(T285:T368)</f>
        <v>0</v>
      </c>
      <c r="U284" s="12"/>
      <c r="V284" s="12"/>
      <c r="W284" s="12"/>
      <c r="X284" s="12"/>
      <c r="Y284" s="12"/>
      <c r="Z284" s="12"/>
      <c r="AA284" s="12"/>
      <c r="AB284" s="12"/>
      <c r="AC284" s="12"/>
      <c r="AD284" s="12"/>
      <c r="AE284" s="12"/>
      <c r="AR284" s="224" t="s">
        <v>224</v>
      </c>
      <c r="AT284" s="225" t="s">
        <v>79</v>
      </c>
      <c r="AU284" s="225" t="s">
        <v>80</v>
      </c>
      <c r="AY284" s="224" t="s">
        <v>221</v>
      </c>
      <c r="BK284" s="226">
        <f>SUM(BK285:BK368)</f>
        <v>0</v>
      </c>
    </row>
    <row r="285" s="2" customFormat="1" ht="21.75" customHeight="1">
      <c r="A285" s="40"/>
      <c r="B285" s="41"/>
      <c r="C285" s="229" t="s">
        <v>371</v>
      </c>
      <c r="D285" s="229" t="s">
        <v>225</v>
      </c>
      <c r="E285" s="230" t="s">
        <v>2099</v>
      </c>
      <c r="F285" s="231" t="s">
        <v>2100</v>
      </c>
      <c r="G285" s="232" t="s">
        <v>515</v>
      </c>
      <c r="H285" s="233">
        <v>1.4310000000000001</v>
      </c>
      <c r="I285" s="234"/>
      <c r="J285" s="235">
        <f>ROUND(I285*H285,2)</f>
        <v>0</v>
      </c>
      <c r="K285" s="231" t="s">
        <v>229</v>
      </c>
      <c r="L285" s="46"/>
      <c r="M285" s="236" t="s">
        <v>1</v>
      </c>
      <c r="N285" s="237" t="s">
        <v>45</v>
      </c>
      <c r="O285" s="93"/>
      <c r="P285" s="238">
        <f>O285*H285</f>
        <v>0</v>
      </c>
      <c r="Q285" s="238">
        <v>1.92198</v>
      </c>
      <c r="R285" s="238">
        <f>Q285*H285</f>
        <v>2.75035338</v>
      </c>
      <c r="S285" s="238">
        <v>0</v>
      </c>
      <c r="T285" s="239">
        <f>S285*H285</f>
        <v>0</v>
      </c>
      <c r="U285" s="40"/>
      <c r="V285" s="40"/>
      <c r="W285" s="40"/>
      <c r="X285" s="40"/>
      <c r="Y285" s="40"/>
      <c r="Z285" s="40"/>
      <c r="AA285" s="40"/>
      <c r="AB285" s="40"/>
      <c r="AC285" s="40"/>
      <c r="AD285" s="40"/>
      <c r="AE285" s="40"/>
      <c r="AR285" s="240" t="s">
        <v>224</v>
      </c>
      <c r="AT285" s="240" t="s">
        <v>225</v>
      </c>
      <c r="AU285" s="240" t="s">
        <v>88</v>
      </c>
      <c r="AY285" s="18" t="s">
        <v>221</v>
      </c>
      <c r="BE285" s="241">
        <f>IF(N285="základní",J285,0)</f>
        <v>0</v>
      </c>
      <c r="BF285" s="241">
        <f>IF(N285="snížená",J285,0)</f>
        <v>0</v>
      </c>
      <c r="BG285" s="241">
        <f>IF(N285="zákl. přenesená",J285,0)</f>
        <v>0</v>
      </c>
      <c r="BH285" s="241">
        <f>IF(N285="sníž. přenesená",J285,0)</f>
        <v>0</v>
      </c>
      <c r="BI285" s="241">
        <f>IF(N285="nulová",J285,0)</f>
        <v>0</v>
      </c>
      <c r="BJ285" s="18" t="s">
        <v>88</v>
      </c>
      <c r="BK285" s="241">
        <f>ROUND(I285*H285,2)</f>
        <v>0</v>
      </c>
      <c r="BL285" s="18" t="s">
        <v>224</v>
      </c>
      <c r="BM285" s="240" t="s">
        <v>2101</v>
      </c>
    </row>
    <row r="286" s="2" customFormat="1">
      <c r="A286" s="40"/>
      <c r="B286" s="41"/>
      <c r="C286" s="42"/>
      <c r="D286" s="242" t="s">
        <v>232</v>
      </c>
      <c r="E286" s="42"/>
      <c r="F286" s="243" t="s">
        <v>2102</v>
      </c>
      <c r="G286" s="42"/>
      <c r="H286" s="42"/>
      <c r="I286" s="244"/>
      <c r="J286" s="42"/>
      <c r="K286" s="42"/>
      <c r="L286" s="46"/>
      <c r="M286" s="245"/>
      <c r="N286" s="246"/>
      <c r="O286" s="93"/>
      <c r="P286" s="93"/>
      <c r="Q286" s="93"/>
      <c r="R286" s="93"/>
      <c r="S286" s="93"/>
      <c r="T286" s="94"/>
      <c r="U286" s="40"/>
      <c r="V286" s="40"/>
      <c r="W286" s="40"/>
      <c r="X286" s="40"/>
      <c r="Y286" s="40"/>
      <c r="Z286" s="40"/>
      <c r="AA286" s="40"/>
      <c r="AB286" s="40"/>
      <c r="AC286" s="40"/>
      <c r="AD286" s="40"/>
      <c r="AE286" s="40"/>
      <c r="AT286" s="18" t="s">
        <v>232</v>
      </c>
      <c r="AU286" s="18" t="s">
        <v>88</v>
      </c>
    </row>
    <row r="287" s="14" customFormat="1">
      <c r="A287" s="14"/>
      <c r="B287" s="260"/>
      <c r="C287" s="261"/>
      <c r="D287" s="247" t="s">
        <v>236</v>
      </c>
      <c r="E287" s="262" t="s">
        <v>1</v>
      </c>
      <c r="F287" s="263" t="s">
        <v>2103</v>
      </c>
      <c r="G287" s="261"/>
      <c r="H287" s="262" t="s">
        <v>1</v>
      </c>
      <c r="I287" s="264"/>
      <c r="J287" s="261"/>
      <c r="K287" s="261"/>
      <c r="L287" s="265"/>
      <c r="M287" s="266"/>
      <c r="N287" s="267"/>
      <c r="O287" s="267"/>
      <c r="P287" s="267"/>
      <c r="Q287" s="267"/>
      <c r="R287" s="267"/>
      <c r="S287" s="267"/>
      <c r="T287" s="268"/>
      <c r="U287" s="14"/>
      <c r="V287" s="14"/>
      <c r="W287" s="14"/>
      <c r="X287" s="14"/>
      <c r="Y287" s="14"/>
      <c r="Z287" s="14"/>
      <c r="AA287" s="14"/>
      <c r="AB287" s="14"/>
      <c r="AC287" s="14"/>
      <c r="AD287" s="14"/>
      <c r="AE287" s="14"/>
      <c r="AT287" s="269" t="s">
        <v>236</v>
      </c>
      <c r="AU287" s="269" t="s">
        <v>88</v>
      </c>
      <c r="AV287" s="14" t="s">
        <v>88</v>
      </c>
      <c r="AW287" s="14" t="s">
        <v>36</v>
      </c>
      <c r="AX287" s="14" t="s">
        <v>80</v>
      </c>
      <c r="AY287" s="269" t="s">
        <v>221</v>
      </c>
    </row>
    <row r="288" s="13" customFormat="1">
      <c r="A288" s="13"/>
      <c r="B288" s="249"/>
      <c r="C288" s="250"/>
      <c r="D288" s="247" t="s">
        <v>236</v>
      </c>
      <c r="E288" s="251" t="s">
        <v>2104</v>
      </c>
      <c r="F288" s="252" t="s">
        <v>2105</v>
      </c>
      <c r="G288" s="250"/>
      <c r="H288" s="253">
        <v>1.4310000000000001</v>
      </c>
      <c r="I288" s="254"/>
      <c r="J288" s="250"/>
      <c r="K288" s="250"/>
      <c r="L288" s="255"/>
      <c r="M288" s="256"/>
      <c r="N288" s="257"/>
      <c r="O288" s="257"/>
      <c r="P288" s="257"/>
      <c r="Q288" s="257"/>
      <c r="R288" s="257"/>
      <c r="S288" s="257"/>
      <c r="T288" s="258"/>
      <c r="U288" s="13"/>
      <c r="V288" s="13"/>
      <c r="W288" s="13"/>
      <c r="X288" s="13"/>
      <c r="Y288" s="13"/>
      <c r="Z288" s="13"/>
      <c r="AA288" s="13"/>
      <c r="AB288" s="13"/>
      <c r="AC288" s="13"/>
      <c r="AD288" s="13"/>
      <c r="AE288" s="13"/>
      <c r="AT288" s="259" t="s">
        <v>236</v>
      </c>
      <c r="AU288" s="259" t="s">
        <v>88</v>
      </c>
      <c r="AV288" s="13" t="s">
        <v>19</v>
      </c>
      <c r="AW288" s="13" t="s">
        <v>36</v>
      </c>
      <c r="AX288" s="13" t="s">
        <v>80</v>
      </c>
      <c r="AY288" s="259" t="s">
        <v>221</v>
      </c>
    </row>
    <row r="289" s="13" customFormat="1">
      <c r="A289" s="13"/>
      <c r="B289" s="249"/>
      <c r="C289" s="250"/>
      <c r="D289" s="247" t="s">
        <v>236</v>
      </c>
      <c r="E289" s="251" t="s">
        <v>2106</v>
      </c>
      <c r="F289" s="252" t="s">
        <v>2107</v>
      </c>
      <c r="G289" s="250"/>
      <c r="H289" s="253">
        <v>1.4310000000000001</v>
      </c>
      <c r="I289" s="254"/>
      <c r="J289" s="250"/>
      <c r="K289" s="250"/>
      <c r="L289" s="255"/>
      <c r="M289" s="256"/>
      <c r="N289" s="257"/>
      <c r="O289" s="257"/>
      <c r="P289" s="257"/>
      <c r="Q289" s="257"/>
      <c r="R289" s="257"/>
      <c r="S289" s="257"/>
      <c r="T289" s="258"/>
      <c r="U289" s="13"/>
      <c r="V289" s="13"/>
      <c r="W289" s="13"/>
      <c r="X289" s="13"/>
      <c r="Y289" s="13"/>
      <c r="Z289" s="13"/>
      <c r="AA289" s="13"/>
      <c r="AB289" s="13"/>
      <c r="AC289" s="13"/>
      <c r="AD289" s="13"/>
      <c r="AE289" s="13"/>
      <c r="AT289" s="259" t="s">
        <v>236</v>
      </c>
      <c r="AU289" s="259" t="s">
        <v>88</v>
      </c>
      <c r="AV289" s="13" t="s">
        <v>19</v>
      </c>
      <c r="AW289" s="13" t="s">
        <v>36</v>
      </c>
      <c r="AX289" s="13" t="s">
        <v>88</v>
      </c>
      <c r="AY289" s="259" t="s">
        <v>221</v>
      </c>
    </row>
    <row r="290" s="2" customFormat="1" ht="24.15" customHeight="1">
      <c r="A290" s="40"/>
      <c r="B290" s="41"/>
      <c r="C290" s="229" t="s">
        <v>376</v>
      </c>
      <c r="D290" s="229" t="s">
        <v>225</v>
      </c>
      <c r="E290" s="230" t="s">
        <v>2108</v>
      </c>
      <c r="F290" s="231" t="s">
        <v>2109</v>
      </c>
      <c r="G290" s="232" t="s">
        <v>699</v>
      </c>
      <c r="H290" s="233">
        <v>18.300000000000001</v>
      </c>
      <c r="I290" s="234"/>
      <c r="J290" s="235">
        <f>ROUND(I290*H290,2)</f>
        <v>0</v>
      </c>
      <c r="K290" s="231" t="s">
        <v>229</v>
      </c>
      <c r="L290" s="46"/>
      <c r="M290" s="236" t="s">
        <v>1</v>
      </c>
      <c r="N290" s="237" t="s">
        <v>45</v>
      </c>
      <c r="O290" s="93"/>
      <c r="P290" s="238">
        <f>O290*H290</f>
        <v>0</v>
      </c>
      <c r="Q290" s="238">
        <v>0.00116</v>
      </c>
      <c r="R290" s="238">
        <f>Q290*H290</f>
        <v>0.021228</v>
      </c>
      <c r="S290" s="238">
        <v>0</v>
      </c>
      <c r="T290" s="239">
        <f>S290*H290</f>
        <v>0</v>
      </c>
      <c r="U290" s="40"/>
      <c r="V290" s="40"/>
      <c r="W290" s="40"/>
      <c r="X290" s="40"/>
      <c r="Y290" s="40"/>
      <c r="Z290" s="40"/>
      <c r="AA290" s="40"/>
      <c r="AB290" s="40"/>
      <c r="AC290" s="40"/>
      <c r="AD290" s="40"/>
      <c r="AE290" s="40"/>
      <c r="AR290" s="240" t="s">
        <v>224</v>
      </c>
      <c r="AT290" s="240" t="s">
        <v>225</v>
      </c>
      <c r="AU290" s="240" t="s">
        <v>88</v>
      </c>
      <c r="AY290" s="18" t="s">
        <v>221</v>
      </c>
      <c r="BE290" s="241">
        <f>IF(N290="základní",J290,0)</f>
        <v>0</v>
      </c>
      <c r="BF290" s="241">
        <f>IF(N290="snížená",J290,0)</f>
        <v>0</v>
      </c>
      <c r="BG290" s="241">
        <f>IF(N290="zákl. přenesená",J290,0)</f>
        <v>0</v>
      </c>
      <c r="BH290" s="241">
        <f>IF(N290="sníž. přenesená",J290,0)</f>
        <v>0</v>
      </c>
      <c r="BI290" s="241">
        <f>IF(N290="nulová",J290,0)</f>
        <v>0</v>
      </c>
      <c r="BJ290" s="18" t="s">
        <v>88</v>
      </c>
      <c r="BK290" s="241">
        <f>ROUND(I290*H290,2)</f>
        <v>0</v>
      </c>
      <c r="BL290" s="18" t="s">
        <v>224</v>
      </c>
      <c r="BM290" s="240" t="s">
        <v>2110</v>
      </c>
    </row>
    <row r="291" s="2" customFormat="1">
      <c r="A291" s="40"/>
      <c r="B291" s="41"/>
      <c r="C291" s="42"/>
      <c r="D291" s="242" t="s">
        <v>232</v>
      </c>
      <c r="E291" s="42"/>
      <c r="F291" s="243" t="s">
        <v>2111</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232</v>
      </c>
      <c r="AU291" s="18" t="s">
        <v>88</v>
      </c>
    </row>
    <row r="292" s="2" customFormat="1">
      <c r="A292" s="40"/>
      <c r="B292" s="41"/>
      <c r="C292" s="42"/>
      <c r="D292" s="247" t="s">
        <v>312</v>
      </c>
      <c r="E292" s="42"/>
      <c r="F292" s="248" t="s">
        <v>2112</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312</v>
      </c>
      <c r="AU292" s="18" t="s">
        <v>88</v>
      </c>
    </row>
    <row r="293" s="14" customFormat="1">
      <c r="A293" s="14"/>
      <c r="B293" s="260"/>
      <c r="C293" s="261"/>
      <c r="D293" s="247" t="s">
        <v>236</v>
      </c>
      <c r="E293" s="262" t="s">
        <v>1</v>
      </c>
      <c r="F293" s="263" t="s">
        <v>2113</v>
      </c>
      <c r="G293" s="261"/>
      <c r="H293" s="262" t="s">
        <v>1</v>
      </c>
      <c r="I293" s="264"/>
      <c r="J293" s="261"/>
      <c r="K293" s="261"/>
      <c r="L293" s="265"/>
      <c r="M293" s="266"/>
      <c r="N293" s="267"/>
      <c r="O293" s="267"/>
      <c r="P293" s="267"/>
      <c r="Q293" s="267"/>
      <c r="R293" s="267"/>
      <c r="S293" s="267"/>
      <c r="T293" s="268"/>
      <c r="U293" s="14"/>
      <c r="V293" s="14"/>
      <c r="W293" s="14"/>
      <c r="X293" s="14"/>
      <c r="Y293" s="14"/>
      <c r="Z293" s="14"/>
      <c r="AA293" s="14"/>
      <c r="AB293" s="14"/>
      <c r="AC293" s="14"/>
      <c r="AD293" s="14"/>
      <c r="AE293" s="14"/>
      <c r="AT293" s="269" t="s">
        <v>236</v>
      </c>
      <c r="AU293" s="269" t="s">
        <v>88</v>
      </c>
      <c r="AV293" s="14" t="s">
        <v>88</v>
      </c>
      <c r="AW293" s="14" t="s">
        <v>36</v>
      </c>
      <c r="AX293" s="14" t="s">
        <v>80</v>
      </c>
      <c r="AY293" s="269" t="s">
        <v>221</v>
      </c>
    </row>
    <row r="294" s="13" customFormat="1">
      <c r="A294" s="13"/>
      <c r="B294" s="249"/>
      <c r="C294" s="250"/>
      <c r="D294" s="247" t="s">
        <v>236</v>
      </c>
      <c r="E294" s="251" t="s">
        <v>2114</v>
      </c>
      <c r="F294" s="252" t="s">
        <v>2115</v>
      </c>
      <c r="G294" s="250"/>
      <c r="H294" s="253">
        <v>18.300000000000001</v>
      </c>
      <c r="I294" s="254"/>
      <c r="J294" s="250"/>
      <c r="K294" s="250"/>
      <c r="L294" s="255"/>
      <c r="M294" s="256"/>
      <c r="N294" s="257"/>
      <c r="O294" s="257"/>
      <c r="P294" s="257"/>
      <c r="Q294" s="257"/>
      <c r="R294" s="257"/>
      <c r="S294" s="257"/>
      <c r="T294" s="258"/>
      <c r="U294" s="13"/>
      <c r="V294" s="13"/>
      <c r="W294" s="13"/>
      <c r="X294" s="13"/>
      <c r="Y294" s="13"/>
      <c r="Z294" s="13"/>
      <c r="AA294" s="13"/>
      <c r="AB294" s="13"/>
      <c r="AC294" s="13"/>
      <c r="AD294" s="13"/>
      <c r="AE294" s="13"/>
      <c r="AT294" s="259" t="s">
        <v>236</v>
      </c>
      <c r="AU294" s="259" t="s">
        <v>88</v>
      </c>
      <c r="AV294" s="13" t="s">
        <v>19</v>
      </c>
      <c r="AW294" s="13" t="s">
        <v>36</v>
      </c>
      <c r="AX294" s="13" t="s">
        <v>80</v>
      </c>
      <c r="AY294" s="259" t="s">
        <v>221</v>
      </c>
    </row>
    <row r="295" s="13" customFormat="1">
      <c r="A295" s="13"/>
      <c r="B295" s="249"/>
      <c r="C295" s="250"/>
      <c r="D295" s="247" t="s">
        <v>236</v>
      </c>
      <c r="E295" s="251" t="s">
        <v>2116</v>
      </c>
      <c r="F295" s="252" t="s">
        <v>2117</v>
      </c>
      <c r="G295" s="250"/>
      <c r="H295" s="253">
        <v>18.300000000000001</v>
      </c>
      <c r="I295" s="254"/>
      <c r="J295" s="250"/>
      <c r="K295" s="250"/>
      <c r="L295" s="255"/>
      <c r="M295" s="256"/>
      <c r="N295" s="257"/>
      <c r="O295" s="257"/>
      <c r="P295" s="257"/>
      <c r="Q295" s="257"/>
      <c r="R295" s="257"/>
      <c r="S295" s="257"/>
      <c r="T295" s="258"/>
      <c r="U295" s="13"/>
      <c r="V295" s="13"/>
      <c r="W295" s="13"/>
      <c r="X295" s="13"/>
      <c r="Y295" s="13"/>
      <c r="Z295" s="13"/>
      <c r="AA295" s="13"/>
      <c r="AB295" s="13"/>
      <c r="AC295" s="13"/>
      <c r="AD295" s="13"/>
      <c r="AE295" s="13"/>
      <c r="AT295" s="259" t="s">
        <v>236</v>
      </c>
      <c r="AU295" s="259" t="s">
        <v>88</v>
      </c>
      <c r="AV295" s="13" t="s">
        <v>19</v>
      </c>
      <c r="AW295" s="13" t="s">
        <v>36</v>
      </c>
      <c r="AX295" s="13" t="s">
        <v>88</v>
      </c>
      <c r="AY295" s="259" t="s">
        <v>221</v>
      </c>
    </row>
    <row r="296" s="2" customFormat="1" ht="37.8" customHeight="1">
      <c r="A296" s="40"/>
      <c r="B296" s="41"/>
      <c r="C296" s="229" t="s">
        <v>381</v>
      </c>
      <c r="D296" s="229" t="s">
        <v>225</v>
      </c>
      <c r="E296" s="230" t="s">
        <v>2118</v>
      </c>
      <c r="F296" s="231" t="s">
        <v>2119</v>
      </c>
      <c r="G296" s="232" t="s">
        <v>699</v>
      </c>
      <c r="H296" s="233">
        <v>84</v>
      </c>
      <c r="I296" s="234"/>
      <c r="J296" s="235">
        <f>ROUND(I296*H296,2)</f>
        <v>0</v>
      </c>
      <c r="K296" s="231" t="s">
        <v>229</v>
      </c>
      <c r="L296" s="46"/>
      <c r="M296" s="236" t="s">
        <v>1</v>
      </c>
      <c r="N296" s="237" t="s">
        <v>45</v>
      </c>
      <c r="O296" s="93"/>
      <c r="P296" s="238">
        <f>O296*H296</f>
        <v>0</v>
      </c>
      <c r="Q296" s="238">
        <v>4.0000000000000003E-05</v>
      </c>
      <c r="R296" s="238">
        <f>Q296*H296</f>
        <v>0.0033600000000000001</v>
      </c>
      <c r="S296" s="238">
        <v>0</v>
      </c>
      <c r="T296" s="239">
        <f>S296*H296</f>
        <v>0</v>
      </c>
      <c r="U296" s="40"/>
      <c r="V296" s="40"/>
      <c r="W296" s="40"/>
      <c r="X296" s="40"/>
      <c r="Y296" s="40"/>
      <c r="Z296" s="40"/>
      <c r="AA296" s="40"/>
      <c r="AB296" s="40"/>
      <c r="AC296" s="40"/>
      <c r="AD296" s="40"/>
      <c r="AE296" s="40"/>
      <c r="AR296" s="240" t="s">
        <v>224</v>
      </c>
      <c r="AT296" s="240" t="s">
        <v>225</v>
      </c>
      <c r="AU296" s="240" t="s">
        <v>88</v>
      </c>
      <c r="AY296" s="18" t="s">
        <v>221</v>
      </c>
      <c r="BE296" s="241">
        <f>IF(N296="základní",J296,0)</f>
        <v>0</v>
      </c>
      <c r="BF296" s="241">
        <f>IF(N296="snížená",J296,0)</f>
        <v>0</v>
      </c>
      <c r="BG296" s="241">
        <f>IF(N296="zákl. přenesená",J296,0)</f>
        <v>0</v>
      </c>
      <c r="BH296" s="241">
        <f>IF(N296="sníž. přenesená",J296,0)</f>
        <v>0</v>
      </c>
      <c r="BI296" s="241">
        <f>IF(N296="nulová",J296,0)</f>
        <v>0</v>
      </c>
      <c r="BJ296" s="18" t="s">
        <v>88</v>
      </c>
      <c r="BK296" s="241">
        <f>ROUND(I296*H296,2)</f>
        <v>0</v>
      </c>
      <c r="BL296" s="18" t="s">
        <v>224</v>
      </c>
      <c r="BM296" s="240" t="s">
        <v>2120</v>
      </c>
    </row>
    <row r="297" s="2" customFormat="1">
      <c r="A297" s="40"/>
      <c r="B297" s="41"/>
      <c r="C297" s="42"/>
      <c r="D297" s="242" t="s">
        <v>232</v>
      </c>
      <c r="E297" s="42"/>
      <c r="F297" s="243" t="s">
        <v>2121</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232</v>
      </c>
      <c r="AU297" s="18" t="s">
        <v>88</v>
      </c>
    </row>
    <row r="298" s="14" customFormat="1">
      <c r="A298" s="14"/>
      <c r="B298" s="260"/>
      <c r="C298" s="261"/>
      <c r="D298" s="247" t="s">
        <v>236</v>
      </c>
      <c r="E298" s="262" t="s">
        <v>1</v>
      </c>
      <c r="F298" s="263" t="s">
        <v>2122</v>
      </c>
      <c r="G298" s="261"/>
      <c r="H298" s="262" t="s">
        <v>1</v>
      </c>
      <c r="I298" s="264"/>
      <c r="J298" s="261"/>
      <c r="K298" s="261"/>
      <c r="L298" s="265"/>
      <c r="M298" s="266"/>
      <c r="N298" s="267"/>
      <c r="O298" s="267"/>
      <c r="P298" s="267"/>
      <c r="Q298" s="267"/>
      <c r="R298" s="267"/>
      <c r="S298" s="267"/>
      <c r="T298" s="268"/>
      <c r="U298" s="14"/>
      <c r="V298" s="14"/>
      <c r="W298" s="14"/>
      <c r="X298" s="14"/>
      <c r="Y298" s="14"/>
      <c r="Z298" s="14"/>
      <c r="AA298" s="14"/>
      <c r="AB298" s="14"/>
      <c r="AC298" s="14"/>
      <c r="AD298" s="14"/>
      <c r="AE298" s="14"/>
      <c r="AT298" s="269" t="s">
        <v>236</v>
      </c>
      <c r="AU298" s="269" t="s">
        <v>88</v>
      </c>
      <c r="AV298" s="14" t="s">
        <v>88</v>
      </c>
      <c r="AW298" s="14" t="s">
        <v>36</v>
      </c>
      <c r="AX298" s="14" t="s">
        <v>80</v>
      </c>
      <c r="AY298" s="269" t="s">
        <v>221</v>
      </c>
    </row>
    <row r="299" s="13" customFormat="1">
      <c r="A299" s="13"/>
      <c r="B299" s="249"/>
      <c r="C299" s="250"/>
      <c r="D299" s="247" t="s">
        <v>236</v>
      </c>
      <c r="E299" s="251" t="s">
        <v>2123</v>
      </c>
      <c r="F299" s="252" t="s">
        <v>2124</v>
      </c>
      <c r="G299" s="250"/>
      <c r="H299" s="253">
        <v>84</v>
      </c>
      <c r="I299" s="254"/>
      <c r="J299" s="250"/>
      <c r="K299" s="250"/>
      <c r="L299" s="255"/>
      <c r="M299" s="256"/>
      <c r="N299" s="257"/>
      <c r="O299" s="257"/>
      <c r="P299" s="257"/>
      <c r="Q299" s="257"/>
      <c r="R299" s="257"/>
      <c r="S299" s="257"/>
      <c r="T299" s="258"/>
      <c r="U299" s="13"/>
      <c r="V299" s="13"/>
      <c r="W299" s="13"/>
      <c r="X299" s="13"/>
      <c r="Y299" s="13"/>
      <c r="Z299" s="13"/>
      <c r="AA299" s="13"/>
      <c r="AB299" s="13"/>
      <c r="AC299" s="13"/>
      <c r="AD299" s="13"/>
      <c r="AE299" s="13"/>
      <c r="AT299" s="259" t="s">
        <v>236</v>
      </c>
      <c r="AU299" s="259" t="s">
        <v>88</v>
      </c>
      <c r="AV299" s="13" t="s">
        <v>19</v>
      </c>
      <c r="AW299" s="13" t="s">
        <v>36</v>
      </c>
      <c r="AX299" s="13" t="s">
        <v>80</v>
      </c>
      <c r="AY299" s="259" t="s">
        <v>221</v>
      </c>
    </row>
    <row r="300" s="13" customFormat="1">
      <c r="A300" s="13"/>
      <c r="B300" s="249"/>
      <c r="C300" s="250"/>
      <c r="D300" s="247" t="s">
        <v>236</v>
      </c>
      <c r="E300" s="251" t="s">
        <v>2125</v>
      </c>
      <c r="F300" s="252" t="s">
        <v>2126</v>
      </c>
      <c r="G300" s="250"/>
      <c r="H300" s="253">
        <v>84</v>
      </c>
      <c r="I300" s="254"/>
      <c r="J300" s="250"/>
      <c r="K300" s="250"/>
      <c r="L300" s="255"/>
      <c r="M300" s="256"/>
      <c r="N300" s="257"/>
      <c r="O300" s="257"/>
      <c r="P300" s="257"/>
      <c r="Q300" s="257"/>
      <c r="R300" s="257"/>
      <c r="S300" s="257"/>
      <c r="T300" s="258"/>
      <c r="U300" s="13"/>
      <c r="V300" s="13"/>
      <c r="W300" s="13"/>
      <c r="X300" s="13"/>
      <c r="Y300" s="13"/>
      <c r="Z300" s="13"/>
      <c r="AA300" s="13"/>
      <c r="AB300" s="13"/>
      <c r="AC300" s="13"/>
      <c r="AD300" s="13"/>
      <c r="AE300" s="13"/>
      <c r="AT300" s="259" t="s">
        <v>236</v>
      </c>
      <c r="AU300" s="259" t="s">
        <v>88</v>
      </c>
      <c r="AV300" s="13" t="s">
        <v>19</v>
      </c>
      <c r="AW300" s="13" t="s">
        <v>36</v>
      </c>
      <c r="AX300" s="13" t="s">
        <v>88</v>
      </c>
      <c r="AY300" s="259" t="s">
        <v>221</v>
      </c>
    </row>
    <row r="301" s="2" customFormat="1" ht="55.5" customHeight="1">
      <c r="A301" s="40"/>
      <c r="B301" s="41"/>
      <c r="C301" s="229" t="s">
        <v>387</v>
      </c>
      <c r="D301" s="229" t="s">
        <v>225</v>
      </c>
      <c r="E301" s="230" t="s">
        <v>2127</v>
      </c>
      <c r="F301" s="231" t="s">
        <v>2128</v>
      </c>
      <c r="G301" s="232" t="s">
        <v>699</v>
      </c>
      <c r="H301" s="233">
        <v>84</v>
      </c>
      <c r="I301" s="234"/>
      <c r="J301" s="235">
        <f>ROUND(I301*H301,2)</f>
        <v>0</v>
      </c>
      <c r="K301" s="231" t="s">
        <v>229</v>
      </c>
      <c r="L301" s="46"/>
      <c r="M301" s="236" t="s">
        <v>1</v>
      </c>
      <c r="N301" s="237" t="s">
        <v>45</v>
      </c>
      <c r="O301" s="93"/>
      <c r="P301" s="238">
        <f>O301*H301</f>
        <v>0</v>
      </c>
      <c r="Q301" s="238">
        <v>0</v>
      </c>
      <c r="R301" s="238">
        <f>Q301*H301</f>
        <v>0</v>
      </c>
      <c r="S301" s="238">
        <v>0</v>
      </c>
      <c r="T301" s="239">
        <f>S301*H301</f>
        <v>0</v>
      </c>
      <c r="U301" s="40"/>
      <c r="V301" s="40"/>
      <c r="W301" s="40"/>
      <c r="X301" s="40"/>
      <c r="Y301" s="40"/>
      <c r="Z301" s="40"/>
      <c r="AA301" s="40"/>
      <c r="AB301" s="40"/>
      <c r="AC301" s="40"/>
      <c r="AD301" s="40"/>
      <c r="AE301" s="40"/>
      <c r="AR301" s="240" t="s">
        <v>224</v>
      </c>
      <c r="AT301" s="240" t="s">
        <v>225</v>
      </c>
      <c r="AU301" s="240" t="s">
        <v>88</v>
      </c>
      <c r="AY301" s="18" t="s">
        <v>221</v>
      </c>
      <c r="BE301" s="241">
        <f>IF(N301="základní",J301,0)</f>
        <v>0</v>
      </c>
      <c r="BF301" s="241">
        <f>IF(N301="snížená",J301,0)</f>
        <v>0</v>
      </c>
      <c r="BG301" s="241">
        <f>IF(N301="zákl. přenesená",J301,0)</f>
        <v>0</v>
      </c>
      <c r="BH301" s="241">
        <f>IF(N301="sníž. přenesená",J301,0)</f>
        <v>0</v>
      </c>
      <c r="BI301" s="241">
        <f>IF(N301="nulová",J301,0)</f>
        <v>0</v>
      </c>
      <c r="BJ301" s="18" t="s">
        <v>88</v>
      </c>
      <c r="BK301" s="241">
        <f>ROUND(I301*H301,2)</f>
        <v>0</v>
      </c>
      <c r="BL301" s="18" t="s">
        <v>224</v>
      </c>
      <c r="BM301" s="240" t="s">
        <v>2129</v>
      </c>
    </row>
    <row r="302" s="2" customFormat="1">
      <c r="A302" s="40"/>
      <c r="B302" s="41"/>
      <c r="C302" s="42"/>
      <c r="D302" s="242" t="s">
        <v>232</v>
      </c>
      <c r="E302" s="42"/>
      <c r="F302" s="243" t="s">
        <v>2130</v>
      </c>
      <c r="G302" s="42"/>
      <c r="H302" s="42"/>
      <c r="I302" s="244"/>
      <c r="J302" s="42"/>
      <c r="K302" s="42"/>
      <c r="L302" s="46"/>
      <c r="M302" s="245"/>
      <c r="N302" s="246"/>
      <c r="O302" s="93"/>
      <c r="P302" s="93"/>
      <c r="Q302" s="93"/>
      <c r="R302" s="93"/>
      <c r="S302" s="93"/>
      <c r="T302" s="94"/>
      <c r="U302" s="40"/>
      <c r="V302" s="40"/>
      <c r="W302" s="40"/>
      <c r="X302" s="40"/>
      <c r="Y302" s="40"/>
      <c r="Z302" s="40"/>
      <c r="AA302" s="40"/>
      <c r="AB302" s="40"/>
      <c r="AC302" s="40"/>
      <c r="AD302" s="40"/>
      <c r="AE302" s="40"/>
      <c r="AT302" s="18" t="s">
        <v>232</v>
      </c>
      <c r="AU302" s="18" t="s">
        <v>88</v>
      </c>
    </row>
    <row r="303" s="2" customFormat="1">
      <c r="A303" s="40"/>
      <c r="B303" s="41"/>
      <c r="C303" s="42"/>
      <c r="D303" s="247" t="s">
        <v>312</v>
      </c>
      <c r="E303" s="42"/>
      <c r="F303" s="248" t="s">
        <v>2131</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312</v>
      </c>
      <c r="AU303" s="18" t="s">
        <v>88</v>
      </c>
    </row>
    <row r="304" s="14" customFormat="1">
      <c r="A304" s="14"/>
      <c r="B304" s="260"/>
      <c r="C304" s="261"/>
      <c r="D304" s="247" t="s">
        <v>236</v>
      </c>
      <c r="E304" s="262" t="s">
        <v>1</v>
      </c>
      <c r="F304" s="263" t="s">
        <v>2132</v>
      </c>
      <c r="G304" s="261"/>
      <c r="H304" s="262" t="s">
        <v>1</v>
      </c>
      <c r="I304" s="264"/>
      <c r="J304" s="261"/>
      <c r="K304" s="261"/>
      <c r="L304" s="265"/>
      <c r="M304" s="266"/>
      <c r="N304" s="267"/>
      <c r="O304" s="267"/>
      <c r="P304" s="267"/>
      <c r="Q304" s="267"/>
      <c r="R304" s="267"/>
      <c r="S304" s="267"/>
      <c r="T304" s="268"/>
      <c r="U304" s="14"/>
      <c r="V304" s="14"/>
      <c r="W304" s="14"/>
      <c r="X304" s="14"/>
      <c r="Y304" s="14"/>
      <c r="Z304" s="14"/>
      <c r="AA304" s="14"/>
      <c r="AB304" s="14"/>
      <c r="AC304" s="14"/>
      <c r="AD304" s="14"/>
      <c r="AE304" s="14"/>
      <c r="AT304" s="269" t="s">
        <v>236</v>
      </c>
      <c r="AU304" s="269" t="s">
        <v>88</v>
      </c>
      <c r="AV304" s="14" t="s">
        <v>88</v>
      </c>
      <c r="AW304" s="14" t="s">
        <v>36</v>
      </c>
      <c r="AX304" s="14" t="s">
        <v>80</v>
      </c>
      <c r="AY304" s="269" t="s">
        <v>221</v>
      </c>
    </row>
    <row r="305" s="13" customFormat="1">
      <c r="A305" s="13"/>
      <c r="B305" s="249"/>
      <c r="C305" s="250"/>
      <c r="D305" s="247" t="s">
        <v>236</v>
      </c>
      <c r="E305" s="251" t="s">
        <v>2133</v>
      </c>
      <c r="F305" s="252" t="s">
        <v>2124</v>
      </c>
      <c r="G305" s="250"/>
      <c r="H305" s="253">
        <v>84</v>
      </c>
      <c r="I305" s="254"/>
      <c r="J305" s="250"/>
      <c r="K305" s="250"/>
      <c r="L305" s="255"/>
      <c r="M305" s="256"/>
      <c r="N305" s="257"/>
      <c r="O305" s="257"/>
      <c r="P305" s="257"/>
      <c r="Q305" s="257"/>
      <c r="R305" s="257"/>
      <c r="S305" s="257"/>
      <c r="T305" s="258"/>
      <c r="U305" s="13"/>
      <c r="V305" s="13"/>
      <c r="W305" s="13"/>
      <c r="X305" s="13"/>
      <c r="Y305" s="13"/>
      <c r="Z305" s="13"/>
      <c r="AA305" s="13"/>
      <c r="AB305" s="13"/>
      <c r="AC305" s="13"/>
      <c r="AD305" s="13"/>
      <c r="AE305" s="13"/>
      <c r="AT305" s="259" t="s">
        <v>236</v>
      </c>
      <c r="AU305" s="259" t="s">
        <v>88</v>
      </c>
      <c r="AV305" s="13" t="s">
        <v>19</v>
      </c>
      <c r="AW305" s="13" t="s">
        <v>36</v>
      </c>
      <c r="AX305" s="13" t="s">
        <v>80</v>
      </c>
      <c r="AY305" s="259" t="s">
        <v>221</v>
      </c>
    </row>
    <row r="306" s="13" customFormat="1">
      <c r="A306" s="13"/>
      <c r="B306" s="249"/>
      <c r="C306" s="250"/>
      <c r="D306" s="247" t="s">
        <v>236</v>
      </c>
      <c r="E306" s="251" t="s">
        <v>2134</v>
      </c>
      <c r="F306" s="252" t="s">
        <v>2135</v>
      </c>
      <c r="G306" s="250"/>
      <c r="H306" s="253">
        <v>84</v>
      </c>
      <c r="I306" s="254"/>
      <c r="J306" s="250"/>
      <c r="K306" s="250"/>
      <c r="L306" s="255"/>
      <c r="M306" s="256"/>
      <c r="N306" s="257"/>
      <c r="O306" s="257"/>
      <c r="P306" s="257"/>
      <c r="Q306" s="257"/>
      <c r="R306" s="257"/>
      <c r="S306" s="257"/>
      <c r="T306" s="258"/>
      <c r="U306" s="13"/>
      <c r="V306" s="13"/>
      <c r="W306" s="13"/>
      <c r="X306" s="13"/>
      <c r="Y306" s="13"/>
      <c r="Z306" s="13"/>
      <c r="AA306" s="13"/>
      <c r="AB306" s="13"/>
      <c r="AC306" s="13"/>
      <c r="AD306" s="13"/>
      <c r="AE306" s="13"/>
      <c r="AT306" s="259" t="s">
        <v>236</v>
      </c>
      <c r="AU306" s="259" t="s">
        <v>88</v>
      </c>
      <c r="AV306" s="13" t="s">
        <v>19</v>
      </c>
      <c r="AW306" s="13" t="s">
        <v>36</v>
      </c>
      <c r="AX306" s="13" t="s">
        <v>88</v>
      </c>
      <c r="AY306" s="259" t="s">
        <v>221</v>
      </c>
    </row>
    <row r="307" s="2" customFormat="1" ht="16.5" customHeight="1">
      <c r="A307" s="40"/>
      <c r="B307" s="41"/>
      <c r="C307" s="284" t="s">
        <v>393</v>
      </c>
      <c r="D307" s="284" t="s">
        <v>330</v>
      </c>
      <c r="E307" s="285" t="s">
        <v>2136</v>
      </c>
      <c r="F307" s="286" t="s">
        <v>2137</v>
      </c>
      <c r="G307" s="287" t="s">
        <v>515</v>
      </c>
      <c r="H307" s="288">
        <v>53.411000000000001</v>
      </c>
      <c r="I307" s="289"/>
      <c r="J307" s="290">
        <f>ROUND(I307*H307,2)</f>
        <v>0</v>
      </c>
      <c r="K307" s="286" t="s">
        <v>229</v>
      </c>
      <c r="L307" s="291"/>
      <c r="M307" s="292" t="s">
        <v>1</v>
      </c>
      <c r="N307" s="293" t="s">
        <v>45</v>
      </c>
      <c r="O307" s="93"/>
      <c r="P307" s="238">
        <f>O307*H307</f>
        <v>0</v>
      </c>
      <c r="Q307" s="238">
        <v>2.4289999999999998</v>
      </c>
      <c r="R307" s="238">
        <f>Q307*H307</f>
        <v>129.735319</v>
      </c>
      <c r="S307" s="238">
        <v>0</v>
      </c>
      <c r="T307" s="239">
        <f>S307*H307</f>
        <v>0</v>
      </c>
      <c r="U307" s="40"/>
      <c r="V307" s="40"/>
      <c r="W307" s="40"/>
      <c r="X307" s="40"/>
      <c r="Y307" s="40"/>
      <c r="Z307" s="40"/>
      <c r="AA307" s="40"/>
      <c r="AB307" s="40"/>
      <c r="AC307" s="40"/>
      <c r="AD307" s="40"/>
      <c r="AE307" s="40"/>
      <c r="AR307" s="240" t="s">
        <v>267</v>
      </c>
      <c r="AT307" s="240" t="s">
        <v>330</v>
      </c>
      <c r="AU307" s="240" t="s">
        <v>88</v>
      </c>
      <c r="AY307" s="18" t="s">
        <v>221</v>
      </c>
      <c r="BE307" s="241">
        <f>IF(N307="základní",J307,0)</f>
        <v>0</v>
      </c>
      <c r="BF307" s="241">
        <f>IF(N307="snížená",J307,0)</f>
        <v>0</v>
      </c>
      <c r="BG307" s="241">
        <f>IF(N307="zákl. přenesená",J307,0)</f>
        <v>0</v>
      </c>
      <c r="BH307" s="241">
        <f>IF(N307="sníž. přenesená",J307,0)</f>
        <v>0</v>
      </c>
      <c r="BI307" s="241">
        <f>IF(N307="nulová",J307,0)</f>
        <v>0</v>
      </c>
      <c r="BJ307" s="18" t="s">
        <v>88</v>
      </c>
      <c r="BK307" s="241">
        <f>ROUND(I307*H307,2)</f>
        <v>0</v>
      </c>
      <c r="BL307" s="18" t="s">
        <v>224</v>
      </c>
      <c r="BM307" s="240" t="s">
        <v>2138</v>
      </c>
    </row>
    <row r="308" s="13" customFormat="1">
      <c r="A308" s="13"/>
      <c r="B308" s="249"/>
      <c r="C308" s="250"/>
      <c r="D308" s="247" t="s">
        <v>236</v>
      </c>
      <c r="E308" s="251" t="s">
        <v>2139</v>
      </c>
      <c r="F308" s="252" t="s">
        <v>2140</v>
      </c>
      <c r="G308" s="250"/>
      <c r="H308" s="253">
        <v>53.411000000000001</v>
      </c>
      <c r="I308" s="254"/>
      <c r="J308" s="250"/>
      <c r="K308" s="250"/>
      <c r="L308" s="255"/>
      <c r="M308" s="256"/>
      <c r="N308" s="257"/>
      <c r="O308" s="257"/>
      <c r="P308" s="257"/>
      <c r="Q308" s="257"/>
      <c r="R308" s="257"/>
      <c r="S308" s="257"/>
      <c r="T308" s="258"/>
      <c r="U308" s="13"/>
      <c r="V308" s="13"/>
      <c r="W308" s="13"/>
      <c r="X308" s="13"/>
      <c r="Y308" s="13"/>
      <c r="Z308" s="13"/>
      <c r="AA308" s="13"/>
      <c r="AB308" s="13"/>
      <c r="AC308" s="13"/>
      <c r="AD308" s="13"/>
      <c r="AE308" s="13"/>
      <c r="AT308" s="259" t="s">
        <v>236</v>
      </c>
      <c r="AU308" s="259" t="s">
        <v>88</v>
      </c>
      <c r="AV308" s="13" t="s">
        <v>19</v>
      </c>
      <c r="AW308" s="13" t="s">
        <v>36</v>
      </c>
      <c r="AX308" s="13" t="s">
        <v>80</v>
      </c>
      <c r="AY308" s="259" t="s">
        <v>221</v>
      </c>
    </row>
    <row r="309" s="13" customFormat="1">
      <c r="A309" s="13"/>
      <c r="B309" s="249"/>
      <c r="C309" s="250"/>
      <c r="D309" s="247" t="s">
        <v>236</v>
      </c>
      <c r="E309" s="251" t="s">
        <v>2141</v>
      </c>
      <c r="F309" s="252" t="s">
        <v>2142</v>
      </c>
      <c r="G309" s="250"/>
      <c r="H309" s="253">
        <v>53.411000000000001</v>
      </c>
      <c r="I309" s="254"/>
      <c r="J309" s="250"/>
      <c r="K309" s="250"/>
      <c r="L309" s="255"/>
      <c r="M309" s="256"/>
      <c r="N309" s="257"/>
      <c r="O309" s="257"/>
      <c r="P309" s="257"/>
      <c r="Q309" s="257"/>
      <c r="R309" s="257"/>
      <c r="S309" s="257"/>
      <c r="T309" s="258"/>
      <c r="U309" s="13"/>
      <c r="V309" s="13"/>
      <c r="W309" s="13"/>
      <c r="X309" s="13"/>
      <c r="Y309" s="13"/>
      <c r="Z309" s="13"/>
      <c r="AA309" s="13"/>
      <c r="AB309" s="13"/>
      <c r="AC309" s="13"/>
      <c r="AD309" s="13"/>
      <c r="AE309" s="13"/>
      <c r="AT309" s="259" t="s">
        <v>236</v>
      </c>
      <c r="AU309" s="259" t="s">
        <v>88</v>
      </c>
      <c r="AV309" s="13" t="s">
        <v>19</v>
      </c>
      <c r="AW309" s="13" t="s">
        <v>36</v>
      </c>
      <c r="AX309" s="13" t="s">
        <v>88</v>
      </c>
      <c r="AY309" s="259" t="s">
        <v>221</v>
      </c>
    </row>
    <row r="310" s="2" customFormat="1" ht="21.75" customHeight="1">
      <c r="A310" s="40"/>
      <c r="B310" s="41"/>
      <c r="C310" s="229" t="s">
        <v>398</v>
      </c>
      <c r="D310" s="229" t="s">
        <v>225</v>
      </c>
      <c r="E310" s="230" t="s">
        <v>2143</v>
      </c>
      <c r="F310" s="231" t="s">
        <v>2144</v>
      </c>
      <c r="G310" s="232" t="s">
        <v>651</v>
      </c>
      <c r="H310" s="233">
        <v>6.2480000000000002</v>
      </c>
      <c r="I310" s="234"/>
      <c r="J310" s="235">
        <f>ROUND(I310*H310,2)</f>
        <v>0</v>
      </c>
      <c r="K310" s="231" t="s">
        <v>229</v>
      </c>
      <c r="L310" s="46"/>
      <c r="M310" s="236" t="s">
        <v>1</v>
      </c>
      <c r="N310" s="237" t="s">
        <v>45</v>
      </c>
      <c r="O310" s="93"/>
      <c r="P310" s="238">
        <f>O310*H310</f>
        <v>0</v>
      </c>
      <c r="Q310" s="238">
        <v>1.11381</v>
      </c>
      <c r="R310" s="238">
        <f>Q310*H310</f>
        <v>6.9590848799999998</v>
      </c>
      <c r="S310" s="238">
        <v>0</v>
      </c>
      <c r="T310" s="239">
        <f>S310*H310</f>
        <v>0</v>
      </c>
      <c r="U310" s="40"/>
      <c r="V310" s="40"/>
      <c r="W310" s="40"/>
      <c r="X310" s="40"/>
      <c r="Y310" s="40"/>
      <c r="Z310" s="40"/>
      <c r="AA310" s="40"/>
      <c r="AB310" s="40"/>
      <c r="AC310" s="40"/>
      <c r="AD310" s="40"/>
      <c r="AE310" s="40"/>
      <c r="AR310" s="240" t="s">
        <v>224</v>
      </c>
      <c r="AT310" s="240" t="s">
        <v>225</v>
      </c>
      <c r="AU310" s="240" t="s">
        <v>88</v>
      </c>
      <c r="AY310" s="18" t="s">
        <v>221</v>
      </c>
      <c r="BE310" s="241">
        <f>IF(N310="základní",J310,0)</f>
        <v>0</v>
      </c>
      <c r="BF310" s="241">
        <f>IF(N310="snížená",J310,0)</f>
        <v>0</v>
      </c>
      <c r="BG310" s="241">
        <f>IF(N310="zákl. přenesená",J310,0)</f>
        <v>0</v>
      </c>
      <c r="BH310" s="241">
        <f>IF(N310="sníž. přenesená",J310,0)</f>
        <v>0</v>
      </c>
      <c r="BI310" s="241">
        <f>IF(N310="nulová",J310,0)</f>
        <v>0</v>
      </c>
      <c r="BJ310" s="18" t="s">
        <v>88</v>
      </c>
      <c r="BK310" s="241">
        <f>ROUND(I310*H310,2)</f>
        <v>0</v>
      </c>
      <c r="BL310" s="18" t="s">
        <v>224</v>
      </c>
      <c r="BM310" s="240" t="s">
        <v>2145</v>
      </c>
    </row>
    <row r="311" s="2" customFormat="1">
      <c r="A311" s="40"/>
      <c r="B311" s="41"/>
      <c r="C311" s="42"/>
      <c r="D311" s="242" t="s">
        <v>232</v>
      </c>
      <c r="E311" s="42"/>
      <c r="F311" s="243" t="s">
        <v>2146</v>
      </c>
      <c r="G311" s="42"/>
      <c r="H311" s="42"/>
      <c r="I311" s="244"/>
      <c r="J311" s="42"/>
      <c r="K311" s="42"/>
      <c r="L311" s="46"/>
      <c r="M311" s="245"/>
      <c r="N311" s="246"/>
      <c r="O311" s="93"/>
      <c r="P311" s="93"/>
      <c r="Q311" s="93"/>
      <c r="R311" s="93"/>
      <c r="S311" s="93"/>
      <c r="T311" s="94"/>
      <c r="U311" s="40"/>
      <c r="V311" s="40"/>
      <c r="W311" s="40"/>
      <c r="X311" s="40"/>
      <c r="Y311" s="40"/>
      <c r="Z311" s="40"/>
      <c r="AA311" s="40"/>
      <c r="AB311" s="40"/>
      <c r="AC311" s="40"/>
      <c r="AD311" s="40"/>
      <c r="AE311" s="40"/>
      <c r="AT311" s="18" t="s">
        <v>232</v>
      </c>
      <c r="AU311" s="18" t="s">
        <v>88</v>
      </c>
    </row>
    <row r="312" s="2" customFormat="1">
      <c r="A312" s="40"/>
      <c r="B312" s="41"/>
      <c r="C312" s="42"/>
      <c r="D312" s="247" t="s">
        <v>312</v>
      </c>
      <c r="E312" s="42"/>
      <c r="F312" s="248" t="s">
        <v>2147</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312</v>
      </c>
      <c r="AU312" s="18" t="s">
        <v>88</v>
      </c>
    </row>
    <row r="313" s="2" customFormat="1">
      <c r="A313" s="40"/>
      <c r="B313" s="41"/>
      <c r="C313" s="42"/>
      <c r="D313" s="247" t="s">
        <v>234</v>
      </c>
      <c r="E313" s="42"/>
      <c r="F313" s="248" t="s">
        <v>2148</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234</v>
      </c>
      <c r="AU313" s="18" t="s">
        <v>88</v>
      </c>
    </row>
    <row r="314" s="14" customFormat="1">
      <c r="A314" s="14"/>
      <c r="B314" s="260"/>
      <c r="C314" s="261"/>
      <c r="D314" s="247" t="s">
        <v>236</v>
      </c>
      <c r="E314" s="262" t="s">
        <v>1</v>
      </c>
      <c r="F314" s="263" t="s">
        <v>2149</v>
      </c>
      <c r="G314" s="261"/>
      <c r="H314" s="262" t="s">
        <v>1</v>
      </c>
      <c r="I314" s="264"/>
      <c r="J314" s="261"/>
      <c r="K314" s="261"/>
      <c r="L314" s="265"/>
      <c r="M314" s="266"/>
      <c r="N314" s="267"/>
      <c r="O314" s="267"/>
      <c r="P314" s="267"/>
      <c r="Q314" s="267"/>
      <c r="R314" s="267"/>
      <c r="S314" s="267"/>
      <c r="T314" s="268"/>
      <c r="U314" s="14"/>
      <c r="V314" s="14"/>
      <c r="W314" s="14"/>
      <c r="X314" s="14"/>
      <c r="Y314" s="14"/>
      <c r="Z314" s="14"/>
      <c r="AA314" s="14"/>
      <c r="AB314" s="14"/>
      <c r="AC314" s="14"/>
      <c r="AD314" s="14"/>
      <c r="AE314" s="14"/>
      <c r="AT314" s="269" t="s">
        <v>236</v>
      </c>
      <c r="AU314" s="269" t="s">
        <v>88</v>
      </c>
      <c r="AV314" s="14" t="s">
        <v>88</v>
      </c>
      <c r="AW314" s="14" t="s">
        <v>36</v>
      </c>
      <c r="AX314" s="14" t="s">
        <v>80</v>
      </c>
      <c r="AY314" s="269" t="s">
        <v>221</v>
      </c>
    </row>
    <row r="315" s="14" customFormat="1">
      <c r="A315" s="14"/>
      <c r="B315" s="260"/>
      <c r="C315" s="261"/>
      <c r="D315" s="247" t="s">
        <v>236</v>
      </c>
      <c r="E315" s="262" t="s">
        <v>1</v>
      </c>
      <c r="F315" s="263" t="s">
        <v>2150</v>
      </c>
      <c r="G315" s="261"/>
      <c r="H315" s="262" t="s">
        <v>1</v>
      </c>
      <c r="I315" s="264"/>
      <c r="J315" s="261"/>
      <c r="K315" s="261"/>
      <c r="L315" s="265"/>
      <c r="M315" s="266"/>
      <c r="N315" s="267"/>
      <c r="O315" s="267"/>
      <c r="P315" s="267"/>
      <c r="Q315" s="267"/>
      <c r="R315" s="267"/>
      <c r="S315" s="267"/>
      <c r="T315" s="268"/>
      <c r="U315" s="14"/>
      <c r="V315" s="14"/>
      <c r="W315" s="14"/>
      <c r="X315" s="14"/>
      <c r="Y315" s="14"/>
      <c r="Z315" s="14"/>
      <c r="AA315" s="14"/>
      <c r="AB315" s="14"/>
      <c r="AC315" s="14"/>
      <c r="AD315" s="14"/>
      <c r="AE315" s="14"/>
      <c r="AT315" s="269" t="s">
        <v>236</v>
      </c>
      <c r="AU315" s="269" t="s">
        <v>88</v>
      </c>
      <c r="AV315" s="14" t="s">
        <v>88</v>
      </c>
      <c r="AW315" s="14" t="s">
        <v>36</v>
      </c>
      <c r="AX315" s="14" t="s">
        <v>80</v>
      </c>
      <c r="AY315" s="269" t="s">
        <v>221</v>
      </c>
    </row>
    <row r="316" s="13" customFormat="1">
      <c r="A316" s="13"/>
      <c r="B316" s="249"/>
      <c r="C316" s="250"/>
      <c r="D316" s="247" t="s">
        <v>236</v>
      </c>
      <c r="E316" s="251" t="s">
        <v>1</v>
      </c>
      <c r="F316" s="252" t="s">
        <v>2151</v>
      </c>
      <c r="G316" s="250"/>
      <c r="H316" s="253">
        <v>152.63</v>
      </c>
      <c r="I316" s="254"/>
      <c r="J316" s="250"/>
      <c r="K316" s="250"/>
      <c r="L316" s="255"/>
      <c r="M316" s="256"/>
      <c r="N316" s="257"/>
      <c r="O316" s="257"/>
      <c r="P316" s="257"/>
      <c r="Q316" s="257"/>
      <c r="R316" s="257"/>
      <c r="S316" s="257"/>
      <c r="T316" s="258"/>
      <c r="U316" s="13"/>
      <c r="V316" s="13"/>
      <c r="W316" s="13"/>
      <c r="X316" s="13"/>
      <c r="Y316" s="13"/>
      <c r="Z316" s="13"/>
      <c r="AA316" s="13"/>
      <c r="AB316" s="13"/>
      <c r="AC316" s="13"/>
      <c r="AD316" s="13"/>
      <c r="AE316" s="13"/>
      <c r="AT316" s="259" t="s">
        <v>236</v>
      </c>
      <c r="AU316" s="259" t="s">
        <v>88</v>
      </c>
      <c r="AV316" s="13" t="s">
        <v>19</v>
      </c>
      <c r="AW316" s="13" t="s">
        <v>36</v>
      </c>
      <c r="AX316" s="13" t="s">
        <v>80</v>
      </c>
      <c r="AY316" s="259" t="s">
        <v>221</v>
      </c>
    </row>
    <row r="317" s="14" customFormat="1">
      <c r="A317" s="14"/>
      <c r="B317" s="260"/>
      <c r="C317" s="261"/>
      <c r="D317" s="247" t="s">
        <v>236</v>
      </c>
      <c r="E317" s="262" t="s">
        <v>1</v>
      </c>
      <c r="F317" s="263" t="s">
        <v>2152</v>
      </c>
      <c r="G317" s="261"/>
      <c r="H317" s="262" t="s">
        <v>1</v>
      </c>
      <c r="I317" s="264"/>
      <c r="J317" s="261"/>
      <c r="K317" s="261"/>
      <c r="L317" s="265"/>
      <c r="M317" s="266"/>
      <c r="N317" s="267"/>
      <c r="O317" s="267"/>
      <c r="P317" s="267"/>
      <c r="Q317" s="267"/>
      <c r="R317" s="267"/>
      <c r="S317" s="267"/>
      <c r="T317" s="268"/>
      <c r="U317" s="14"/>
      <c r="V317" s="14"/>
      <c r="W317" s="14"/>
      <c r="X317" s="14"/>
      <c r="Y317" s="14"/>
      <c r="Z317" s="14"/>
      <c r="AA317" s="14"/>
      <c r="AB317" s="14"/>
      <c r="AC317" s="14"/>
      <c r="AD317" s="14"/>
      <c r="AE317" s="14"/>
      <c r="AT317" s="269" t="s">
        <v>236</v>
      </c>
      <c r="AU317" s="269" t="s">
        <v>88</v>
      </c>
      <c r="AV317" s="14" t="s">
        <v>88</v>
      </c>
      <c r="AW317" s="14" t="s">
        <v>36</v>
      </c>
      <c r="AX317" s="14" t="s">
        <v>80</v>
      </c>
      <c r="AY317" s="269" t="s">
        <v>221</v>
      </c>
    </row>
    <row r="318" s="13" customFormat="1">
      <c r="A318" s="13"/>
      <c r="B318" s="249"/>
      <c r="C318" s="250"/>
      <c r="D318" s="247" t="s">
        <v>236</v>
      </c>
      <c r="E318" s="251" t="s">
        <v>1</v>
      </c>
      <c r="F318" s="252" t="s">
        <v>2153</v>
      </c>
      <c r="G318" s="250"/>
      <c r="H318" s="253">
        <v>236.74000000000001</v>
      </c>
      <c r="I318" s="254"/>
      <c r="J318" s="250"/>
      <c r="K318" s="250"/>
      <c r="L318" s="255"/>
      <c r="M318" s="256"/>
      <c r="N318" s="257"/>
      <c r="O318" s="257"/>
      <c r="P318" s="257"/>
      <c r="Q318" s="257"/>
      <c r="R318" s="257"/>
      <c r="S318" s="257"/>
      <c r="T318" s="258"/>
      <c r="U318" s="13"/>
      <c r="V318" s="13"/>
      <c r="W318" s="13"/>
      <c r="X318" s="13"/>
      <c r="Y318" s="13"/>
      <c r="Z318" s="13"/>
      <c r="AA318" s="13"/>
      <c r="AB318" s="13"/>
      <c r="AC318" s="13"/>
      <c r="AD318" s="13"/>
      <c r="AE318" s="13"/>
      <c r="AT318" s="259" t="s">
        <v>236</v>
      </c>
      <c r="AU318" s="259" t="s">
        <v>88</v>
      </c>
      <c r="AV318" s="13" t="s">
        <v>19</v>
      </c>
      <c r="AW318" s="13" t="s">
        <v>36</v>
      </c>
      <c r="AX318" s="13" t="s">
        <v>80</v>
      </c>
      <c r="AY318" s="259" t="s">
        <v>221</v>
      </c>
    </row>
    <row r="319" s="14" customFormat="1">
      <c r="A319" s="14"/>
      <c r="B319" s="260"/>
      <c r="C319" s="261"/>
      <c r="D319" s="247" t="s">
        <v>236</v>
      </c>
      <c r="E319" s="262" t="s">
        <v>1</v>
      </c>
      <c r="F319" s="263" t="s">
        <v>2154</v>
      </c>
      <c r="G319" s="261"/>
      <c r="H319" s="262" t="s">
        <v>1</v>
      </c>
      <c r="I319" s="264"/>
      <c r="J319" s="261"/>
      <c r="K319" s="261"/>
      <c r="L319" s="265"/>
      <c r="M319" s="266"/>
      <c r="N319" s="267"/>
      <c r="O319" s="267"/>
      <c r="P319" s="267"/>
      <c r="Q319" s="267"/>
      <c r="R319" s="267"/>
      <c r="S319" s="267"/>
      <c r="T319" s="268"/>
      <c r="U319" s="14"/>
      <c r="V319" s="14"/>
      <c r="W319" s="14"/>
      <c r="X319" s="14"/>
      <c r="Y319" s="14"/>
      <c r="Z319" s="14"/>
      <c r="AA319" s="14"/>
      <c r="AB319" s="14"/>
      <c r="AC319" s="14"/>
      <c r="AD319" s="14"/>
      <c r="AE319" s="14"/>
      <c r="AT319" s="269" t="s">
        <v>236</v>
      </c>
      <c r="AU319" s="269" t="s">
        <v>88</v>
      </c>
      <c r="AV319" s="14" t="s">
        <v>88</v>
      </c>
      <c r="AW319" s="14" t="s">
        <v>36</v>
      </c>
      <c r="AX319" s="14" t="s">
        <v>80</v>
      </c>
      <c r="AY319" s="269" t="s">
        <v>221</v>
      </c>
    </row>
    <row r="320" s="13" customFormat="1">
      <c r="A320" s="13"/>
      <c r="B320" s="249"/>
      <c r="C320" s="250"/>
      <c r="D320" s="247" t="s">
        <v>236</v>
      </c>
      <c r="E320" s="251" t="s">
        <v>1</v>
      </c>
      <c r="F320" s="252" t="s">
        <v>2155</v>
      </c>
      <c r="G320" s="250"/>
      <c r="H320" s="253">
        <v>5290.3299999999999</v>
      </c>
      <c r="I320" s="254"/>
      <c r="J320" s="250"/>
      <c r="K320" s="250"/>
      <c r="L320" s="255"/>
      <c r="M320" s="256"/>
      <c r="N320" s="257"/>
      <c r="O320" s="257"/>
      <c r="P320" s="257"/>
      <c r="Q320" s="257"/>
      <c r="R320" s="257"/>
      <c r="S320" s="257"/>
      <c r="T320" s="258"/>
      <c r="U320" s="13"/>
      <c r="V320" s="13"/>
      <c r="W320" s="13"/>
      <c r="X320" s="13"/>
      <c r="Y320" s="13"/>
      <c r="Z320" s="13"/>
      <c r="AA320" s="13"/>
      <c r="AB320" s="13"/>
      <c r="AC320" s="13"/>
      <c r="AD320" s="13"/>
      <c r="AE320" s="13"/>
      <c r="AT320" s="259" t="s">
        <v>236</v>
      </c>
      <c r="AU320" s="259" t="s">
        <v>88</v>
      </c>
      <c r="AV320" s="13" t="s">
        <v>19</v>
      </c>
      <c r="AW320" s="13" t="s">
        <v>36</v>
      </c>
      <c r="AX320" s="13" t="s">
        <v>80</v>
      </c>
      <c r="AY320" s="259" t="s">
        <v>221</v>
      </c>
    </row>
    <row r="321" s="16" customFormat="1">
      <c r="A321" s="16"/>
      <c r="B321" s="306"/>
      <c r="C321" s="307"/>
      <c r="D321" s="247" t="s">
        <v>236</v>
      </c>
      <c r="E321" s="308" t="s">
        <v>1</v>
      </c>
      <c r="F321" s="309" t="s">
        <v>2156</v>
      </c>
      <c r="G321" s="307"/>
      <c r="H321" s="310">
        <v>5679.6999999999998</v>
      </c>
      <c r="I321" s="311"/>
      <c r="J321" s="307"/>
      <c r="K321" s="307"/>
      <c r="L321" s="312"/>
      <c r="M321" s="313"/>
      <c r="N321" s="314"/>
      <c r="O321" s="314"/>
      <c r="P321" s="314"/>
      <c r="Q321" s="314"/>
      <c r="R321" s="314"/>
      <c r="S321" s="314"/>
      <c r="T321" s="315"/>
      <c r="U321" s="16"/>
      <c r="V321" s="16"/>
      <c r="W321" s="16"/>
      <c r="X321" s="16"/>
      <c r="Y321" s="16"/>
      <c r="Z321" s="16"/>
      <c r="AA321" s="16"/>
      <c r="AB321" s="16"/>
      <c r="AC321" s="16"/>
      <c r="AD321" s="16"/>
      <c r="AE321" s="16"/>
      <c r="AT321" s="316" t="s">
        <v>236</v>
      </c>
      <c r="AU321" s="316" t="s">
        <v>88</v>
      </c>
      <c r="AV321" s="16" t="s">
        <v>157</v>
      </c>
      <c r="AW321" s="16" t="s">
        <v>36</v>
      </c>
      <c r="AX321" s="16" t="s">
        <v>80</v>
      </c>
      <c r="AY321" s="316" t="s">
        <v>221</v>
      </c>
    </row>
    <row r="322" s="14" customFormat="1">
      <c r="A322" s="14"/>
      <c r="B322" s="260"/>
      <c r="C322" s="261"/>
      <c r="D322" s="247" t="s">
        <v>236</v>
      </c>
      <c r="E322" s="262" t="s">
        <v>1</v>
      </c>
      <c r="F322" s="263" t="s">
        <v>2157</v>
      </c>
      <c r="G322" s="261"/>
      <c r="H322" s="262" t="s">
        <v>1</v>
      </c>
      <c r="I322" s="264"/>
      <c r="J322" s="261"/>
      <c r="K322" s="261"/>
      <c r="L322" s="265"/>
      <c r="M322" s="266"/>
      <c r="N322" s="267"/>
      <c r="O322" s="267"/>
      <c r="P322" s="267"/>
      <c r="Q322" s="267"/>
      <c r="R322" s="267"/>
      <c r="S322" s="267"/>
      <c r="T322" s="268"/>
      <c r="U322" s="14"/>
      <c r="V322" s="14"/>
      <c r="W322" s="14"/>
      <c r="X322" s="14"/>
      <c r="Y322" s="14"/>
      <c r="Z322" s="14"/>
      <c r="AA322" s="14"/>
      <c r="AB322" s="14"/>
      <c r="AC322" s="14"/>
      <c r="AD322" s="14"/>
      <c r="AE322" s="14"/>
      <c r="AT322" s="269" t="s">
        <v>236</v>
      </c>
      <c r="AU322" s="269" t="s">
        <v>88</v>
      </c>
      <c r="AV322" s="14" t="s">
        <v>88</v>
      </c>
      <c r="AW322" s="14" t="s">
        <v>36</v>
      </c>
      <c r="AX322" s="14" t="s">
        <v>80</v>
      </c>
      <c r="AY322" s="269" t="s">
        <v>221</v>
      </c>
    </row>
    <row r="323" s="13" customFormat="1">
      <c r="A323" s="13"/>
      <c r="B323" s="249"/>
      <c r="C323" s="250"/>
      <c r="D323" s="247" t="s">
        <v>236</v>
      </c>
      <c r="E323" s="251" t="s">
        <v>1</v>
      </c>
      <c r="F323" s="252" t="s">
        <v>2158</v>
      </c>
      <c r="G323" s="250"/>
      <c r="H323" s="253">
        <v>567.97000000000003</v>
      </c>
      <c r="I323" s="254"/>
      <c r="J323" s="250"/>
      <c r="K323" s="250"/>
      <c r="L323" s="255"/>
      <c r="M323" s="256"/>
      <c r="N323" s="257"/>
      <c r="O323" s="257"/>
      <c r="P323" s="257"/>
      <c r="Q323" s="257"/>
      <c r="R323" s="257"/>
      <c r="S323" s="257"/>
      <c r="T323" s="258"/>
      <c r="U323" s="13"/>
      <c r="V323" s="13"/>
      <c r="W323" s="13"/>
      <c r="X323" s="13"/>
      <c r="Y323" s="13"/>
      <c r="Z323" s="13"/>
      <c r="AA323" s="13"/>
      <c r="AB323" s="13"/>
      <c r="AC323" s="13"/>
      <c r="AD323" s="13"/>
      <c r="AE323" s="13"/>
      <c r="AT323" s="259" t="s">
        <v>236</v>
      </c>
      <c r="AU323" s="259" t="s">
        <v>88</v>
      </c>
      <c r="AV323" s="13" t="s">
        <v>19</v>
      </c>
      <c r="AW323" s="13" t="s">
        <v>36</v>
      </c>
      <c r="AX323" s="13" t="s">
        <v>80</v>
      </c>
      <c r="AY323" s="259" t="s">
        <v>221</v>
      </c>
    </row>
    <row r="324" s="16" customFormat="1">
      <c r="A324" s="16"/>
      <c r="B324" s="306"/>
      <c r="C324" s="307"/>
      <c r="D324" s="247" t="s">
        <v>236</v>
      </c>
      <c r="E324" s="308" t="s">
        <v>1</v>
      </c>
      <c r="F324" s="309" t="s">
        <v>2156</v>
      </c>
      <c r="G324" s="307"/>
      <c r="H324" s="310">
        <v>567.97000000000003</v>
      </c>
      <c r="I324" s="311"/>
      <c r="J324" s="307"/>
      <c r="K324" s="307"/>
      <c r="L324" s="312"/>
      <c r="M324" s="313"/>
      <c r="N324" s="314"/>
      <c r="O324" s="314"/>
      <c r="P324" s="314"/>
      <c r="Q324" s="314"/>
      <c r="R324" s="314"/>
      <c r="S324" s="314"/>
      <c r="T324" s="315"/>
      <c r="U324" s="16"/>
      <c r="V324" s="16"/>
      <c r="W324" s="16"/>
      <c r="X324" s="16"/>
      <c r="Y324" s="16"/>
      <c r="Z324" s="16"/>
      <c r="AA324" s="16"/>
      <c r="AB324" s="16"/>
      <c r="AC324" s="16"/>
      <c r="AD324" s="16"/>
      <c r="AE324" s="16"/>
      <c r="AT324" s="316" t="s">
        <v>236</v>
      </c>
      <c r="AU324" s="316" t="s">
        <v>88</v>
      </c>
      <c r="AV324" s="16" t="s">
        <v>157</v>
      </c>
      <c r="AW324" s="16" t="s">
        <v>36</v>
      </c>
      <c r="AX324" s="16" t="s">
        <v>80</v>
      </c>
      <c r="AY324" s="316" t="s">
        <v>221</v>
      </c>
    </row>
    <row r="325" s="15" customFormat="1">
      <c r="A325" s="15"/>
      <c r="B325" s="270"/>
      <c r="C325" s="271"/>
      <c r="D325" s="247" t="s">
        <v>236</v>
      </c>
      <c r="E325" s="272" t="s">
        <v>1</v>
      </c>
      <c r="F325" s="273" t="s">
        <v>356</v>
      </c>
      <c r="G325" s="271"/>
      <c r="H325" s="274">
        <v>6247.6700000000001</v>
      </c>
      <c r="I325" s="275"/>
      <c r="J325" s="271"/>
      <c r="K325" s="271"/>
      <c r="L325" s="276"/>
      <c r="M325" s="277"/>
      <c r="N325" s="278"/>
      <c r="O325" s="278"/>
      <c r="P325" s="278"/>
      <c r="Q325" s="278"/>
      <c r="R325" s="278"/>
      <c r="S325" s="278"/>
      <c r="T325" s="279"/>
      <c r="U325" s="15"/>
      <c r="V325" s="15"/>
      <c r="W325" s="15"/>
      <c r="X325" s="15"/>
      <c r="Y325" s="15"/>
      <c r="Z325" s="15"/>
      <c r="AA325" s="15"/>
      <c r="AB325" s="15"/>
      <c r="AC325" s="15"/>
      <c r="AD325" s="15"/>
      <c r="AE325" s="15"/>
      <c r="AT325" s="280" t="s">
        <v>236</v>
      </c>
      <c r="AU325" s="280" t="s">
        <v>88</v>
      </c>
      <c r="AV325" s="15" t="s">
        <v>224</v>
      </c>
      <c r="AW325" s="15" t="s">
        <v>36</v>
      </c>
      <c r="AX325" s="15" t="s">
        <v>80</v>
      </c>
      <c r="AY325" s="280" t="s">
        <v>221</v>
      </c>
    </row>
    <row r="326" s="14" customFormat="1">
      <c r="A326" s="14"/>
      <c r="B326" s="260"/>
      <c r="C326" s="261"/>
      <c r="D326" s="247" t="s">
        <v>236</v>
      </c>
      <c r="E326" s="262" t="s">
        <v>1</v>
      </c>
      <c r="F326" s="263" t="s">
        <v>2159</v>
      </c>
      <c r="G326" s="261"/>
      <c r="H326" s="262" t="s">
        <v>1</v>
      </c>
      <c r="I326" s="264"/>
      <c r="J326" s="261"/>
      <c r="K326" s="261"/>
      <c r="L326" s="265"/>
      <c r="M326" s="266"/>
      <c r="N326" s="267"/>
      <c r="O326" s="267"/>
      <c r="P326" s="267"/>
      <c r="Q326" s="267"/>
      <c r="R326" s="267"/>
      <c r="S326" s="267"/>
      <c r="T326" s="268"/>
      <c r="U326" s="14"/>
      <c r="V326" s="14"/>
      <c r="W326" s="14"/>
      <c r="X326" s="14"/>
      <c r="Y326" s="14"/>
      <c r="Z326" s="14"/>
      <c r="AA326" s="14"/>
      <c r="AB326" s="14"/>
      <c r="AC326" s="14"/>
      <c r="AD326" s="14"/>
      <c r="AE326" s="14"/>
      <c r="AT326" s="269" t="s">
        <v>236</v>
      </c>
      <c r="AU326" s="269" t="s">
        <v>88</v>
      </c>
      <c r="AV326" s="14" t="s">
        <v>88</v>
      </c>
      <c r="AW326" s="14" t="s">
        <v>36</v>
      </c>
      <c r="AX326" s="14" t="s">
        <v>80</v>
      </c>
      <c r="AY326" s="269" t="s">
        <v>221</v>
      </c>
    </row>
    <row r="327" s="13" customFormat="1">
      <c r="A327" s="13"/>
      <c r="B327" s="249"/>
      <c r="C327" s="250"/>
      <c r="D327" s="247" t="s">
        <v>236</v>
      </c>
      <c r="E327" s="251" t="s">
        <v>1</v>
      </c>
      <c r="F327" s="252" t="s">
        <v>2160</v>
      </c>
      <c r="G327" s="250"/>
      <c r="H327" s="253">
        <v>6.2480000000000002</v>
      </c>
      <c r="I327" s="254"/>
      <c r="J327" s="250"/>
      <c r="K327" s="250"/>
      <c r="L327" s="255"/>
      <c r="M327" s="256"/>
      <c r="N327" s="257"/>
      <c r="O327" s="257"/>
      <c r="P327" s="257"/>
      <c r="Q327" s="257"/>
      <c r="R327" s="257"/>
      <c r="S327" s="257"/>
      <c r="T327" s="258"/>
      <c r="U327" s="13"/>
      <c r="V327" s="13"/>
      <c r="W327" s="13"/>
      <c r="X327" s="13"/>
      <c r="Y327" s="13"/>
      <c r="Z327" s="13"/>
      <c r="AA327" s="13"/>
      <c r="AB327" s="13"/>
      <c r="AC327" s="13"/>
      <c r="AD327" s="13"/>
      <c r="AE327" s="13"/>
      <c r="AT327" s="259" t="s">
        <v>236</v>
      </c>
      <c r="AU327" s="259" t="s">
        <v>88</v>
      </c>
      <c r="AV327" s="13" t="s">
        <v>19</v>
      </c>
      <c r="AW327" s="13" t="s">
        <v>36</v>
      </c>
      <c r="AX327" s="13" t="s">
        <v>88</v>
      </c>
      <c r="AY327" s="259" t="s">
        <v>221</v>
      </c>
    </row>
    <row r="328" s="2" customFormat="1" ht="33" customHeight="1">
      <c r="A328" s="40"/>
      <c r="B328" s="41"/>
      <c r="C328" s="229" t="s">
        <v>404</v>
      </c>
      <c r="D328" s="229" t="s">
        <v>225</v>
      </c>
      <c r="E328" s="230" t="s">
        <v>2161</v>
      </c>
      <c r="F328" s="231" t="s">
        <v>2162</v>
      </c>
      <c r="G328" s="232" t="s">
        <v>515</v>
      </c>
      <c r="H328" s="233">
        <v>18.815999999999999</v>
      </c>
      <c r="I328" s="234"/>
      <c r="J328" s="235">
        <f>ROUND(I328*H328,2)</f>
        <v>0</v>
      </c>
      <c r="K328" s="231" t="s">
        <v>229</v>
      </c>
      <c r="L328" s="46"/>
      <c r="M328" s="236" t="s">
        <v>1</v>
      </c>
      <c r="N328" s="237" t="s">
        <v>45</v>
      </c>
      <c r="O328" s="93"/>
      <c r="P328" s="238">
        <f>O328*H328</f>
        <v>0</v>
      </c>
      <c r="Q328" s="238">
        <v>2.45329</v>
      </c>
      <c r="R328" s="238">
        <f>Q328*H328</f>
        <v>46.161104639999998</v>
      </c>
      <c r="S328" s="238">
        <v>0</v>
      </c>
      <c r="T328" s="239">
        <f>S328*H328</f>
        <v>0</v>
      </c>
      <c r="U328" s="40"/>
      <c r="V328" s="40"/>
      <c r="W328" s="40"/>
      <c r="X328" s="40"/>
      <c r="Y328" s="40"/>
      <c r="Z328" s="40"/>
      <c r="AA328" s="40"/>
      <c r="AB328" s="40"/>
      <c r="AC328" s="40"/>
      <c r="AD328" s="40"/>
      <c r="AE328" s="40"/>
      <c r="AR328" s="240" t="s">
        <v>224</v>
      </c>
      <c r="AT328" s="240" t="s">
        <v>225</v>
      </c>
      <c r="AU328" s="240" t="s">
        <v>88</v>
      </c>
      <c r="AY328" s="18" t="s">
        <v>221</v>
      </c>
      <c r="BE328" s="241">
        <f>IF(N328="základní",J328,0)</f>
        <v>0</v>
      </c>
      <c r="BF328" s="241">
        <f>IF(N328="snížená",J328,0)</f>
        <v>0</v>
      </c>
      <c r="BG328" s="241">
        <f>IF(N328="zákl. přenesená",J328,0)</f>
        <v>0</v>
      </c>
      <c r="BH328" s="241">
        <f>IF(N328="sníž. přenesená",J328,0)</f>
        <v>0</v>
      </c>
      <c r="BI328" s="241">
        <f>IF(N328="nulová",J328,0)</f>
        <v>0</v>
      </c>
      <c r="BJ328" s="18" t="s">
        <v>88</v>
      </c>
      <c r="BK328" s="241">
        <f>ROUND(I328*H328,2)</f>
        <v>0</v>
      </c>
      <c r="BL328" s="18" t="s">
        <v>224</v>
      </c>
      <c r="BM328" s="240" t="s">
        <v>2163</v>
      </c>
    </row>
    <row r="329" s="2" customFormat="1">
      <c r="A329" s="40"/>
      <c r="B329" s="41"/>
      <c r="C329" s="42"/>
      <c r="D329" s="242" t="s">
        <v>232</v>
      </c>
      <c r="E329" s="42"/>
      <c r="F329" s="243" t="s">
        <v>2164</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232</v>
      </c>
      <c r="AU329" s="18" t="s">
        <v>88</v>
      </c>
    </row>
    <row r="330" s="2" customFormat="1">
      <c r="A330" s="40"/>
      <c r="B330" s="41"/>
      <c r="C330" s="42"/>
      <c r="D330" s="247" t="s">
        <v>312</v>
      </c>
      <c r="E330" s="42"/>
      <c r="F330" s="248" t="s">
        <v>2165</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312</v>
      </c>
      <c r="AU330" s="18" t="s">
        <v>88</v>
      </c>
    </row>
    <row r="331" s="14" customFormat="1">
      <c r="A331" s="14"/>
      <c r="B331" s="260"/>
      <c r="C331" s="261"/>
      <c r="D331" s="247" t="s">
        <v>236</v>
      </c>
      <c r="E331" s="262" t="s">
        <v>1</v>
      </c>
      <c r="F331" s="263" t="s">
        <v>2166</v>
      </c>
      <c r="G331" s="261"/>
      <c r="H331" s="262" t="s">
        <v>1</v>
      </c>
      <c r="I331" s="264"/>
      <c r="J331" s="261"/>
      <c r="K331" s="261"/>
      <c r="L331" s="265"/>
      <c r="M331" s="266"/>
      <c r="N331" s="267"/>
      <c r="O331" s="267"/>
      <c r="P331" s="267"/>
      <c r="Q331" s="267"/>
      <c r="R331" s="267"/>
      <c r="S331" s="267"/>
      <c r="T331" s="268"/>
      <c r="U331" s="14"/>
      <c r="V331" s="14"/>
      <c r="W331" s="14"/>
      <c r="X331" s="14"/>
      <c r="Y331" s="14"/>
      <c r="Z331" s="14"/>
      <c r="AA331" s="14"/>
      <c r="AB331" s="14"/>
      <c r="AC331" s="14"/>
      <c r="AD331" s="14"/>
      <c r="AE331" s="14"/>
      <c r="AT331" s="269" t="s">
        <v>236</v>
      </c>
      <c r="AU331" s="269" t="s">
        <v>88</v>
      </c>
      <c r="AV331" s="14" t="s">
        <v>88</v>
      </c>
      <c r="AW331" s="14" t="s">
        <v>36</v>
      </c>
      <c r="AX331" s="14" t="s">
        <v>80</v>
      </c>
      <c r="AY331" s="269" t="s">
        <v>221</v>
      </c>
    </row>
    <row r="332" s="13" customFormat="1">
      <c r="A332" s="13"/>
      <c r="B332" s="249"/>
      <c r="C332" s="250"/>
      <c r="D332" s="247" t="s">
        <v>236</v>
      </c>
      <c r="E332" s="251" t="s">
        <v>2167</v>
      </c>
      <c r="F332" s="252" t="s">
        <v>2168</v>
      </c>
      <c r="G332" s="250"/>
      <c r="H332" s="253">
        <v>9.6959999999999997</v>
      </c>
      <c r="I332" s="254"/>
      <c r="J332" s="250"/>
      <c r="K332" s="250"/>
      <c r="L332" s="255"/>
      <c r="M332" s="256"/>
      <c r="N332" s="257"/>
      <c r="O332" s="257"/>
      <c r="P332" s="257"/>
      <c r="Q332" s="257"/>
      <c r="R332" s="257"/>
      <c r="S332" s="257"/>
      <c r="T332" s="258"/>
      <c r="U332" s="13"/>
      <c r="V332" s="13"/>
      <c r="W332" s="13"/>
      <c r="X332" s="13"/>
      <c r="Y332" s="13"/>
      <c r="Z332" s="13"/>
      <c r="AA332" s="13"/>
      <c r="AB332" s="13"/>
      <c r="AC332" s="13"/>
      <c r="AD332" s="13"/>
      <c r="AE332" s="13"/>
      <c r="AT332" s="259" t="s">
        <v>236</v>
      </c>
      <c r="AU332" s="259" t="s">
        <v>88</v>
      </c>
      <c r="AV332" s="13" t="s">
        <v>19</v>
      </c>
      <c r="AW332" s="13" t="s">
        <v>36</v>
      </c>
      <c r="AX332" s="13" t="s">
        <v>80</v>
      </c>
      <c r="AY332" s="259" t="s">
        <v>221</v>
      </c>
    </row>
    <row r="333" s="14" customFormat="1">
      <c r="A333" s="14"/>
      <c r="B333" s="260"/>
      <c r="C333" s="261"/>
      <c r="D333" s="247" t="s">
        <v>236</v>
      </c>
      <c r="E333" s="262" t="s">
        <v>1</v>
      </c>
      <c r="F333" s="263" t="s">
        <v>2169</v>
      </c>
      <c r="G333" s="261"/>
      <c r="H333" s="262" t="s">
        <v>1</v>
      </c>
      <c r="I333" s="264"/>
      <c r="J333" s="261"/>
      <c r="K333" s="261"/>
      <c r="L333" s="265"/>
      <c r="M333" s="266"/>
      <c r="N333" s="267"/>
      <c r="O333" s="267"/>
      <c r="P333" s="267"/>
      <c r="Q333" s="267"/>
      <c r="R333" s="267"/>
      <c r="S333" s="267"/>
      <c r="T333" s="268"/>
      <c r="U333" s="14"/>
      <c r="V333" s="14"/>
      <c r="W333" s="14"/>
      <c r="X333" s="14"/>
      <c r="Y333" s="14"/>
      <c r="Z333" s="14"/>
      <c r="AA333" s="14"/>
      <c r="AB333" s="14"/>
      <c r="AC333" s="14"/>
      <c r="AD333" s="14"/>
      <c r="AE333" s="14"/>
      <c r="AT333" s="269" t="s">
        <v>236</v>
      </c>
      <c r="AU333" s="269" t="s">
        <v>88</v>
      </c>
      <c r="AV333" s="14" t="s">
        <v>88</v>
      </c>
      <c r="AW333" s="14" t="s">
        <v>36</v>
      </c>
      <c r="AX333" s="14" t="s">
        <v>80</v>
      </c>
      <c r="AY333" s="269" t="s">
        <v>221</v>
      </c>
    </row>
    <row r="334" s="13" customFormat="1">
      <c r="A334" s="13"/>
      <c r="B334" s="249"/>
      <c r="C334" s="250"/>
      <c r="D334" s="247" t="s">
        <v>236</v>
      </c>
      <c r="E334" s="251" t="s">
        <v>1797</v>
      </c>
      <c r="F334" s="252" t="s">
        <v>2170</v>
      </c>
      <c r="G334" s="250"/>
      <c r="H334" s="253">
        <v>9.1199999999999992</v>
      </c>
      <c r="I334" s="254"/>
      <c r="J334" s="250"/>
      <c r="K334" s="250"/>
      <c r="L334" s="255"/>
      <c r="M334" s="256"/>
      <c r="N334" s="257"/>
      <c r="O334" s="257"/>
      <c r="P334" s="257"/>
      <c r="Q334" s="257"/>
      <c r="R334" s="257"/>
      <c r="S334" s="257"/>
      <c r="T334" s="258"/>
      <c r="U334" s="13"/>
      <c r="V334" s="13"/>
      <c r="W334" s="13"/>
      <c r="X334" s="13"/>
      <c r="Y334" s="13"/>
      <c r="Z334" s="13"/>
      <c r="AA334" s="13"/>
      <c r="AB334" s="13"/>
      <c r="AC334" s="13"/>
      <c r="AD334" s="13"/>
      <c r="AE334" s="13"/>
      <c r="AT334" s="259" t="s">
        <v>236</v>
      </c>
      <c r="AU334" s="259" t="s">
        <v>88</v>
      </c>
      <c r="AV334" s="13" t="s">
        <v>19</v>
      </c>
      <c r="AW334" s="13" t="s">
        <v>36</v>
      </c>
      <c r="AX334" s="13" t="s">
        <v>80</v>
      </c>
      <c r="AY334" s="259" t="s">
        <v>221</v>
      </c>
    </row>
    <row r="335" s="13" customFormat="1">
      <c r="A335" s="13"/>
      <c r="B335" s="249"/>
      <c r="C335" s="250"/>
      <c r="D335" s="247" t="s">
        <v>236</v>
      </c>
      <c r="E335" s="251" t="s">
        <v>2171</v>
      </c>
      <c r="F335" s="252" t="s">
        <v>2172</v>
      </c>
      <c r="G335" s="250"/>
      <c r="H335" s="253">
        <v>18.815999999999999</v>
      </c>
      <c r="I335" s="254"/>
      <c r="J335" s="250"/>
      <c r="K335" s="250"/>
      <c r="L335" s="255"/>
      <c r="M335" s="256"/>
      <c r="N335" s="257"/>
      <c r="O335" s="257"/>
      <c r="P335" s="257"/>
      <c r="Q335" s="257"/>
      <c r="R335" s="257"/>
      <c r="S335" s="257"/>
      <c r="T335" s="258"/>
      <c r="U335" s="13"/>
      <c r="V335" s="13"/>
      <c r="W335" s="13"/>
      <c r="X335" s="13"/>
      <c r="Y335" s="13"/>
      <c r="Z335" s="13"/>
      <c r="AA335" s="13"/>
      <c r="AB335" s="13"/>
      <c r="AC335" s="13"/>
      <c r="AD335" s="13"/>
      <c r="AE335" s="13"/>
      <c r="AT335" s="259" t="s">
        <v>236</v>
      </c>
      <c r="AU335" s="259" t="s">
        <v>88</v>
      </c>
      <c r="AV335" s="13" t="s">
        <v>19</v>
      </c>
      <c r="AW335" s="13" t="s">
        <v>36</v>
      </c>
      <c r="AX335" s="13" t="s">
        <v>88</v>
      </c>
      <c r="AY335" s="259" t="s">
        <v>221</v>
      </c>
    </row>
    <row r="336" s="2" customFormat="1" ht="16.5" customHeight="1">
      <c r="A336" s="40"/>
      <c r="B336" s="41"/>
      <c r="C336" s="229" t="s">
        <v>410</v>
      </c>
      <c r="D336" s="229" t="s">
        <v>225</v>
      </c>
      <c r="E336" s="230" t="s">
        <v>2173</v>
      </c>
      <c r="F336" s="231" t="s">
        <v>2174</v>
      </c>
      <c r="G336" s="232" t="s">
        <v>507</v>
      </c>
      <c r="H336" s="233">
        <v>25.600000000000001</v>
      </c>
      <c r="I336" s="234"/>
      <c r="J336" s="235">
        <f>ROUND(I336*H336,2)</f>
        <v>0</v>
      </c>
      <c r="K336" s="231" t="s">
        <v>229</v>
      </c>
      <c r="L336" s="46"/>
      <c r="M336" s="236" t="s">
        <v>1</v>
      </c>
      <c r="N336" s="237" t="s">
        <v>45</v>
      </c>
      <c r="O336" s="93"/>
      <c r="P336" s="238">
        <f>O336*H336</f>
        <v>0</v>
      </c>
      <c r="Q336" s="238">
        <v>0.0026900000000000001</v>
      </c>
      <c r="R336" s="238">
        <f>Q336*H336</f>
        <v>0.068864000000000009</v>
      </c>
      <c r="S336" s="238">
        <v>0</v>
      </c>
      <c r="T336" s="239">
        <f>S336*H336</f>
        <v>0</v>
      </c>
      <c r="U336" s="40"/>
      <c r="V336" s="40"/>
      <c r="W336" s="40"/>
      <c r="X336" s="40"/>
      <c r="Y336" s="40"/>
      <c r="Z336" s="40"/>
      <c r="AA336" s="40"/>
      <c r="AB336" s="40"/>
      <c r="AC336" s="40"/>
      <c r="AD336" s="40"/>
      <c r="AE336" s="40"/>
      <c r="AR336" s="240" t="s">
        <v>224</v>
      </c>
      <c r="AT336" s="240" t="s">
        <v>225</v>
      </c>
      <c r="AU336" s="240" t="s">
        <v>88</v>
      </c>
      <c r="AY336" s="18" t="s">
        <v>221</v>
      </c>
      <c r="BE336" s="241">
        <f>IF(N336="základní",J336,0)</f>
        <v>0</v>
      </c>
      <c r="BF336" s="241">
        <f>IF(N336="snížená",J336,0)</f>
        <v>0</v>
      </c>
      <c r="BG336" s="241">
        <f>IF(N336="zákl. přenesená",J336,0)</f>
        <v>0</v>
      </c>
      <c r="BH336" s="241">
        <f>IF(N336="sníž. přenesená",J336,0)</f>
        <v>0</v>
      </c>
      <c r="BI336" s="241">
        <f>IF(N336="nulová",J336,0)</f>
        <v>0</v>
      </c>
      <c r="BJ336" s="18" t="s">
        <v>88</v>
      </c>
      <c r="BK336" s="241">
        <f>ROUND(I336*H336,2)</f>
        <v>0</v>
      </c>
      <c r="BL336" s="18" t="s">
        <v>224</v>
      </c>
      <c r="BM336" s="240" t="s">
        <v>2175</v>
      </c>
    </row>
    <row r="337" s="2" customFormat="1">
      <c r="A337" s="40"/>
      <c r="B337" s="41"/>
      <c r="C337" s="42"/>
      <c r="D337" s="242" t="s">
        <v>232</v>
      </c>
      <c r="E337" s="42"/>
      <c r="F337" s="243" t="s">
        <v>2176</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232</v>
      </c>
      <c r="AU337" s="18" t="s">
        <v>88</v>
      </c>
    </row>
    <row r="338" s="2" customFormat="1">
      <c r="A338" s="40"/>
      <c r="B338" s="41"/>
      <c r="C338" s="42"/>
      <c r="D338" s="247" t="s">
        <v>312</v>
      </c>
      <c r="E338" s="42"/>
      <c r="F338" s="248" t="s">
        <v>2177</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312</v>
      </c>
      <c r="AU338" s="18" t="s">
        <v>88</v>
      </c>
    </row>
    <row r="339" s="14" customFormat="1">
      <c r="A339" s="14"/>
      <c r="B339" s="260"/>
      <c r="C339" s="261"/>
      <c r="D339" s="247" t="s">
        <v>236</v>
      </c>
      <c r="E339" s="262" t="s">
        <v>1</v>
      </c>
      <c r="F339" s="263" t="s">
        <v>2178</v>
      </c>
      <c r="G339" s="261"/>
      <c r="H339" s="262" t="s">
        <v>1</v>
      </c>
      <c r="I339" s="264"/>
      <c r="J339" s="261"/>
      <c r="K339" s="261"/>
      <c r="L339" s="265"/>
      <c r="M339" s="266"/>
      <c r="N339" s="267"/>
      <c r="O339" s="267"/>
      <c r="P339" s="267"/>
      <c r="Q339" s="267"/>
      <c r="R339" s="267"/>
      <c r="S339" s="267"/>
      <c r="T339" s="268"/>
      <c r="U339" s="14"/>
      <c r="V339" s="14"/>
      <c r="W339" s="14"/>
      <c r="X339" s="14"/>
      <c r="Y339" s="14"/>
      <c r="Z339" s="14"/>
      <c r="AA339" s="14"/>
      <c r="AB339" s="14"/>
      <c r="AC339" s="14"/>
      <c r="AD339" s="14"/>
      <c r="AE339" s="14"/>
      <c r="AT339" s="269" t="s">
        <v>236</v>
      </c>
      <c r="AU339" s="269" t="s">
        <v>88</v>
      </c>
      <c r="AV339" s="14" t="s">
        <v>88</v>
      </c>
      <c r="AW339" s="14" t="s">
        <v>36</v>
      </c>
      <c r="AX339" s="14" t="s">
        <v>80</v>
      </c>
      <c r="AY339" s="269" t="s">
        <v>221</v>
      </c>
    </row>
    <row r="340" s="14" customFormat="1">
      <c r="A340" s="14"/>
      <c r="B340" s="260"/>
      <c r="C340" s="261"/>
      <c r="D340" s="247" t="s">
        <v>236</v>
      </c>
      <c r="E340" s="262" t="s">
        <v>1</v>
      </c>
      <c r="F340" s="263" t="s">
        <v>2166</v>
      </c>
      <c r="G340" s="261"/>
      <c r="H340" s="262" t="s">
        <v>1</v>
      </c>
      <c r="I340" s="264"/>
      <c r="J340" s="261"/>
      <c r="K340" s="261"/>
      <c r="L340" s="265"/>
      <c r="M340" s="266"/>
      <c r="N340" s="267"/>
      <c r="O340" s="267"/>
      <c r="P340" s="267"/>
      <c r="Q340" s="267"/>
      <c r="R340" s="267"/>
      <c r="S340" s="267"/>
      <c r="T340" s="268"/>
      <c r="U340" s="14"/>
      <c r="V340" s="14"/>
      <c r="W340" s="14"/>
      <c r="X340" s="14"/>
      <c r="Y340" s="14"/>
      <c r="Z340" s="14"/>
      <c r="AA340" s="14"/>
      <c r="AB340" s="14"/>
      <c r="AC340" s="14"/>
      <c r="AD340" s="14"/>
      <c r="AE340" s="14"/>
      <c r="AT340" s="269" t="s">
        <v>236</v>
      </c>
      <c r="AU340" s="269" t="s">
        <v>88</v>
      </c>
      <c r="AV340" s="14" t="s">
        <v>88</v>
      </c>
      <c r="AW340" s="14" t="s">
        <v>36</v>
      </c>
      <c r="AX340" s="14" t="s">
        <v>80</v>
      </c>
      <c r="AY340" s="269" t="s">
        <v>221</v>
      </c>
    </row>
    <row r="341" s="13" customFormat="1">
      <c r="A341" s="13"/>
      <c r="B341" s="249"/>
      <c r="C341" s="250"/>
      <c r="D341" s="247" t="s">
        <v>236</v>
      </c>
      <c r="E341" s="251" t="s">
        <v>2179</v>
      </c>
      <c r="F341" s="252" t="s">
        <v>2180</v>
      </c>
      <c r="G341" s="250"/>
      <c r="H341" s="253">
        <v>18.079999999999998</v>
      </c>
      <c r="I341" s="254"/>
      <c r="J341" s="250"/>
      <c r="K341" s="250"/>
      <c r="L341" s="255"/>
      <c r="M341" s="256"/>
      <c r="N341" s="257"/>
      <c r="O341" s="257"/>
      <c r="P341" s="257"/>
      <c r="Q341" s="257"/>
      <c r="R341" s="257"/>
      <c r="S341" s="257"/>
      <c r="T341" s="258"/>
      <c r="U341" s="13"/>
      <c r="V341" s="13"/>
      <c r="W341" s="13"/>
      <c r="X341" s="13"/>
      <c r="Y341" s="13"/>
      <c r="Z341" s="13"/>
      <c r="AA341" s="13"/>
      <c r="AB341" s="13"/>
      <c r="AC341" s="13"/>
      <c r="AD341" s="13"/>
      <c r="AE341" s="13"/>
      <c r="AT341" s="259" t="s">
        <v>236</v>
      </c>
      <c r="AU341" s="259" t="s">
        <v>88</v>
      </c>
      <c r="AV341" s="13" t="s">
        <v>19</v>
      </c>
      <c r="AW341" s="13" t="s">
        <v>36</v>
      </c>
      <c r="AX341" s="13" t="s">
        <v>80</v>
      </c>
      <c r="AY341" s="259" t="s">
        <v>221</v>
      </c>
    </row>
    <row r="342" s="14" customFormat="1">
      <c r="A342" s="14"/>
      <c r="B342" s="260"/>
      <c r="C342" s="261"/>
      <c r="D342" s="247" t="s">
        <v>236</v>
      </c>
      <c r="E342" s="262" t="s">
        <v>1</v>
      </c>
      <c r="F342" s="263" t="s">
        <v>2169</v>
      </c>
      <c r="G342" s="261"/>
      <c r="H342" s="262" t="s">
        <v>1</v>
      </c>
      <c r="I342" s="264"/>
      <c r="J342" s="261"/>
      <c r="K342" s="261"/>
      <c r="L342" s="265"/>
      <c r="M342" s="266"/>
      <c r="N342" s="267"/>
      <c r="O342" s="267"/>
      <c r="P342" s="267"/>
      <c r="Q342" s="267"/>
      <c r="R342" s="267"/>
      <c r="S342" s="267"/>
      <c r="T342" s="268"/>
      <c r="U342" s="14"/>
      <c r="V342" s="14"/>
      <c r="W342" s="14"/>
      <c r="X342" s="14"/>
      <c r="Y342" s="14"/>
      <c r="Z342" s="14"/>
      <c r="AA342" s="14"/>
      <c r="AB342" s="14"/>
      <c r="AC342" s="14"/>
      <c r="AD342" s="14"/>
      <c r="AE342" s="14"/>
      <c r="AT342" s="269" t="s">
        <v>236</v>
      </c>
      <c r="AU342" s="269" t="s">
        <v>88</v>
      </c>
      <c r="AV342" s="14" t="s">
        <v>88</v>
      </c>
      <c r="AW342" s="14" t="s">
        <v>36</v>
      </c>
      <c r="AX342" s="14" t="s">
        <v>80</v>
      </c>
      <c r="AY342" s="269" t="s">
        <v>221</v>
      </c>
    </row>
    <row r="343" s="13" customFormat="1">
      <c r="A343" s="13"/>
      <c r="B343" s="249"/>
      <c r="C343" s="250"/>
      <c r="D343" s="247" t="s">
        <v>236</v>
      </c>
      <c r="E343" s="251" t="s">
        <v>1799</v>
      </c>
      <c r="F343" s="252" t="s">
        <v>2181</v>
      </c>
      <c r="G343" s="250"/>
      <c r="H343" s="253">
        <v>7.5199999999999996</v>
      </c>
      <c r="I343" s="254"/>
      <c r="J343" s="250"/>
      <c r="K343" s="250"/>
      <c r="L343" s="255"/>
      <c r="M343" s="256"/>
      <c r="N343" s="257"/>
      <c r="O343" s="257"/>
      <c r="P343" s="257"/>
      <c r="Q343" s="257"/>
      <c r="R343" s="257"/>
      <c r="S343" s="257"/>
      <c r="T343" s="258"/>
      <c r="U343" s="13"/>
      <c r="V343" s="13"/>
      <c r="W343" s="13"/>
      <c r="X343" s="13"/>
      <c r="Y343" s="13"/>
      <c r="Z343" s="13"/>
      <c r="AA343" s="13"/>
      <c r="AB343" s="13"/>
      <c r="AC343" s="13"/>
      <c r="AD343" s="13"/>
      <c r="AE343" s="13"/>
      <c r="AT343" s="259" t="s">
        <v>236</v>
      </c>
      <c r="AU343" s="259" t="s">
        <v>88</v>
      </c>
      <c r="AV343" s="13" t="s">
        <v>19</v>
      </c>
      <c r="AW343" s="13" t="s">
        <v>36</v>
      </c>
      <c r="AX343" s="13" t="s">
        <v>80</v>
      </c>
      <c r="AY343" s="259" t="s">
        <v>221</v>
      </c>
    </row>
    <row r="344" s="13" customFormat="1">
      <c r="A344" s="13"/>
      <c r="B344" s="249"/>
      <c r="C344" s="250"/>
      <c r="D344" s="247" t="s">
        <v>236</v>
      </c>
      <c r="E344" s="251" t="s">
        <v>2182</v>
      </c>
      <c r="F344" s="252" t="s">
        <v>2183</v>
      </c>
      <c r="G344" s="250"/>
      <c r="H344" s="253">
        <v>25.600000000000001</v>
      </c>
      <c r="I344" s="254"/>
      <c r="J344" s="250"/>
      <c r="K344" s="250"/>
      <c r="L344" s="255"/>
      <c r="M344" s="256"/>
      <c r="N344" s="257"/>
      <c r="O344" s="257"/>
      <c r="P344" s="257"/>
      <c r="Q344" s="257"/>
      <c r="R344" s="257"/>
      <c r="S344" s="257"/>
      <c r="T344" s="258"/>
      <c r="U344" s="13"/>
      <c r="V344" s="13"/>
      <c r="W344" s="13"/>
      <c r="X344" s="13"/>
      <c r="Y344" s="13"/>
      <c r="Z344" s="13"/>
      <c r="AA344" s="13"/>
      <c r="AB344" s="13"/>
      <c r="AC344" s="13"/>
      <c r="AD344" s="13"/>
      <c r="AE344" s="13"/>
      <c r="AT344" s="259" t="s">
        <v>236</v>
      </c>
      <c r="AU344" s="259" t="s">
        <v>88</v>
      </c>
      <c r="AV344" s="13" t="s">
        <v>19</v>
      </c>
      <c r="AW344" s="13" t="s">
        <v>36</v>
      </c>
      <c r="AX344" s="13" t="s">
        <v>88</v>
      </c>
      <c r="AY344" s="259" t="s">
        <v>221</v>
      </c>
    </row>
    <row r="345" s="2" customFormat="1" ht="16.5" customHeight="1">
      <c r="A345" s="40"/>
      <c r="B345" s="41"/>
      <c r="C345" s="229" t="s">
        <v>416</v>
      </c>
      <c r="D345" s="229" t="s">
        <v>225</v>
      </c>
      <c r="E345" s="230" t="s">
        <v>2184</v>
      </c>
      <c r="F345" s="231" t="s">
        <v>2185</v>
      </c>
      <c r="G345" s="232" t="s">
        <v>507</v>
      </c>
      <c r="H345" s="233">
        <v>25.600000000000001</v>
      </c>
      <c r="I345" s="234"/>
      <c r="J345" s="235">
        <f>ROUND(I345*H345,2)</f>
        <v>0</v>
      </c>
      <c r="K345" s="231" t="s">
        <v>229</v>
      </c>
      <c r="L345" s="46"/>
      <c r="M345" s="236" t="s">
        <v>1</v>
      </c>
      <c r="N345" s="237" t="s">
        <v>45</v>
      </c>
      <c r="O345" s="93"/>
      <c r="P345" s="238">
        <f>O345*H345</f>
        <v>0</v>
      </c>
      <c r="Q345" s="238">
        <v>0</v>
      </c>
      <c r="R345" s="238">
        <f>Q345*H345</f>
        <v>0</v>
      </c>
      <c r="S345" s="238">
        <v>0</v>
      </c>
      <c r="T345" s="239">
        <f>S345*H345</f>
        <v>0</v>
      </c>
      <c r="U345" s="40"/>
      <c r="V345" s="40"/>
      <c r="W345" s="40"/>
      <c r="X345" s="40"/>
      <c r="Y345" s="40"/>
      <c r="Z345" s="40"/>
      <c r="AA345" s="40"/>
      <c r="AB345" s="40"/>
      <c r="AC345" s="40"/>
      <c r="AD345" s="40"/>
      <c r="AE345" s="40"/>
      <c r="AR345" s="240" t="s">
        <v>224</v>
      </c>
      <c r="AT345" s="240" t="s">
        <v>225</v>
      </c>
      <c r="AU345" s="240" t="s">
        <v>88</v>
      </c>
      <c r="AY345" s="18" t="s">
        <v>221</v>
      </c>
      <c r="BE345" s="241">
        <f>IF(N345="základní",J345,0)</f>
        <v>0</v>
      </c>
      <c r="BF345" s="241">
        <f>IF(N345="snížená",J345,0)</f>
        <v>0</v>
      </c>
      <c r="BG345" s="241">
        <f>IF(N345="zákl. přenesená",J345,0)</f>
        <v>0</v>
      </c>
      <c r="BH345" s="241">
        <f>IF(N345="sníž. přenesená",J345,0)</f>
        <v>0</v>
      </c>
      <c r="BI345" s="241">
        <f>IF(N345="nulová",J345,0)</f>
        <v>0</v>
      </c>
      <c r="BJ345" s="18" t="s">
        <v>88</v>
      </c>
      <c r="BK345" s="241">
        <f>ROUND(I345*H345,2)</f>
        <v>0</v>
      </c>
      <c r="BL345" s="18" t="s">
        <v>224</v>
      </c>
      <c r="BM345" s="240" t="s">
        <v>2186</v>
      </c>
    </row>
    <row r="346" s="2" customFormat="1">
      <c r="A346" s="40"/>
      <c r="B346" s="41"/>
      <c r="C346" s="42"/>
      <c r="D346" s="242" t="s">
        <v>232</v>
      </c>
      <c r="E346" s="42"/>
      <c r="F346" s="243" t="s">
        <v>2187</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232</v>
      </c>
      <c r="AU346" s="18" t="s">
        <v>88</v>
      </c>
    </row>
    <row r="347" s="2" customFormat="1">
      <c r="A347" s="40"/>
      <c r="B347" s="41"/>
      <c r="C347" s="42"/>
      <c r="D347" s="247" t="s">
        <v>312</v>
      </c>
      <c r="E347" s="42"/>
      <c r="F347" s="248" t="s">
        <v>2177</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312</v>
      </c>
      <c r="AU347" s="18" t="s">
        <v>88</v>
      </c>
    </row>
    <row r="348" s="13" customFormat="1">
      <c r="A348" s="13"/>
      <c r="B348" s="249"/>
      <c r="C348" s="250"/>
      <c r="D348" s="247" t="s">
        <v>236</v>
      </c>
      <c r="E348" s="251" t="s">
        <v>2188</v>
      </c>
      <c r="F348" s="252" t="s">
        <v>2189</v>
      </c>
      <c r="G348" s="250"/>
      <c r="H348" s="253">
        <v>25.600000000000001</v>
      </c>
      <c r="I348" s="254"/>
      <c r="J348" s="250"/>
      <c r="K348" s="250"/>
      <c r="L348" s="255"/>
      <c r="M348" s="256"/>
      <c r="N348" s="257"/>
      <c r="O348" s="257"/>
      <c r="P348" s="257"/>
      <c r="Q348" s="257"/>
      <c r="R348" s="257"/>
      <c r="S348" s="257"/>
      <c r="T348" s="258"/>
      <c r="U348" s="13"/>
      <c r="V348" s="13"/>
      <c r="W348" s="13"/>
      <c r="X348" s="13"/>
      <c r="Y348" s="13"/>
      <c r="Z348" s="13"/>
      <c r="AA348" s="13"/>
      <c r="AB348" s="13"/>
      <c r="AC348" s="13"/>
      <c r="AD348" s="13"/>
      <c r="AE348" s="13"/>
      <c r="AT348" s="259" t="s">
        <v>236</v>
      </c>
      <c r="AU348" s="259" t="s">
        <v>88</v>
      </c>
      <c r="AV348" s="13" t="s">
        <v>19</v>
      </c>
      <c r="AW348" s="13" t="s">
        <v>36</v>
      </c>
      <c r="AX348" s="13" t="s">
        <v>80</v>
      </c>
      <c r="AY348" s="259" t="s">
        <v>221</v>
      </c>
    </row>
    <row r="349" s="13" customFormat="1">
      <c r="A349" s="13"/>
      <c r="B349" s="249"/>
      <c r="C349" s="250"/>
      <c r="D349" s="247" t="s">
        <v>236</v>
      </c>
      <c r="E349" s="251" t="s">
        <v>2190</v>
      </c>
      <c r="F349" s="252" t="s">
        <v>2191</v>
      </c>
      <c r="G349" s="250"/>
      <c r="H349" s="253">
        <v>25.600000000000001</v>
      </c>
      <c r="I349" s="254"/>
      <c r="J349" s="250"/>
      <c r="K349" s="250"/>
      <c r="L349" s="255"/>
      <c r="M349" s="256"/>
      <c r="N349" s="257"/>
      <c r="O349" s="257"/>
      <c r="P349" s="257"/>
      <c r="Q349" s="257"/>
      <c r="R349" s="257"/>
      <c r="S349" s="257"/>
      <c r="T349" s="258"/>
      <c r="U349" s="13"/>
      <c r="V349" s="13"/>
      <c r="W349" s="13"/>
      <c r="X349" s="13"/>
      <c r="Y349" s="13"/>
      <c r="Z349" s="13"/>
      <c r="AA349" s="13"/>
      <c r="AB349" s="13"/>
      <c r="AC349" s="13"/>
      <c r="AD349" s="13"/>
      <c r="AE349" s="13"/>
      <c r="AT349" s="259" t="s">
        <v>236</v>
      </c>
      <c r="AU349" s="259" t="s">
        <v>88</v>
      </c>
      <c r="AV349" s="13" t="s">
        <v>19</v>
      </c>
      <c r="AW349" s="13" t="s">
        <v>36</v>
      </c>
      <c r="AX349" s="13" t="s">
        <v>88</v>
      </c>
      <c r="AY349" s="259" t="s">
        <v>221</v>
      </c>
    </row>
    <row r="350" s="2" customFormat="1" ht="24.15" customHeight="1">
      <c r="A350" s="40"/>
      <c r="B350" s="41"/>
      <c r="C350" s="229" t="s">
        <v>421</v>
      </c>
      <c r="D350" s="229" t="s">
        <v>225</v>
      </c>
      <c r="E350" s="230" t="s">
        <v>2192</v>
      </c>
      <c r="F350" s="231" t="s">
        <v>2193</v>
      </c>
      <c r="G350" s="232" t="s">
        <v>651</v>
      </c>
      <c r="H350" s="233">
        <v>1.6140000000000001</v>
      </c>
      <c r="I350" s="234"/>
      <c r="J350" s="235">
        <f>ROUND(I350*H350,2)</f>
        <v>0</v>
      </c>
      <c r="K350" s="231" t="s">
        <v>229</v>
      </c>
      <c r="L350" s="46"/>
      <c r="M350" s="236" t="s">
        <v>1</v>
      </c>
      <c r="N350" s="237" t="s">
        <v>45</v>
      </c>
      <c r="O350" s="93"/>
      <c r="P350" s="238">
        <f>O350*H350</f>
        <v>0</v>
      </c>
      <c r="Q350" s="238">
        <v>1.0606199999999999</v>
      </c>
      <c r="R350" s="238">
        <f>Q350*H350</f>
        <v>1.7118406799999999</v>
      </c>
      <c r="S350" s="238">
        <v>0</v>
      </c>
      <c r="T350" s="239">
        <f>S350*H350</f>
        <v>0</v>
      </c>
      <c r="U350" s="40"/>
      <c r="V350" s="40"/>
      <c r="W350" s="40"/>
      <c r="X350" s="40"/>
      <c r="Y350" s="40"/>
      <c r="Z350" s="40"/>
      <c r="AA350" s="40"/>
      <c r="AB350" s="40"/>
      <c r="AC350" s="40"/>
      <c r="AD350" s="40"/>
      <c r="AE350" s="40"/>
      <c r="AR350" s="240" t="s">
        <v>2194</v>
      </c>
      <c r="AT350" s="240" t="s">
        <v>225</v>
      </c>
      <c r="AU350" s="240" t="s">
        <v>88</v>
      </c>
      <c r="AY350" s="18" t="s">
        <v>221</v>
      </c>
      <c r="BE350" s="241">
        <f>IF(N350="základní",J350,0)</f>
        <v>0</v>
      </c>
      <c r="BF350" s="241">
        <f>IF(N350="snížená",J350,0)</f>
        <v>0</v>
      </c>
      <c r="BG350" s="241">
        <f>IF(N350="zákl. přenesená",J350,0)</f>
        <v>0</v>
      </c>
      <c r="BH350" s="241">
        <f>IF(N350="sníž. přenesená",J350,0)</f>
        <v>0</v>
      </c>
      <c r="BI350" s="241">
        <f>IF(N350="nulová",J350,0)</f>
        <v>0</v>
      </c>
      <c r="BJ350" s="18" t="s">
        <v>88</v>
      </c>
      <c r="BK350" s="241">
        <f>ROUND(I350*H350,2)</f>
        <v>0</v>
      </c>
      <c r="BL350" s="18" t="s">
        <v>2194</v>
      </c>
      <c r="BM350" s="240" t="s">
        <v>2195</v>
      </c>
    </row>
    <row r="351" s="2" customFormat="1">
      <c r="A351" s="40"/>
      <c r="B351" s="41"/>
      <c r="C351" s="42"/>
      <c r="D351" s="242" t="s">
        <v>232</v>
      </c>
      <c r="E351" s="42"/>
      <c r="F351" s="243" t="s">
        <v>2196</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232</v>
      </c>
      <c r="AU351" s="18" t="s">
        <v>88</v>
      </c>
    </row>
    <row r="352" s="2" customFormat="1">
      <c r="A352" s="40"/>
      <c r="B352" s="41"/>
      <c r="C352" s="42"/>
      <c r="D352" s="247" t="s">
        <v>312</v>
      </c>
      <c r="E352" s="42"/>
      <c r="F352" s="248" t="s">
        <v>2197</v>
      </c>
      <c r="G352" s="42"/>
      <c r="H352" s="42"/>
      <c r="I352" s="244"/>
      <c r="J352" s="42"/>
      <c r="K352" s="42"/>
      <c r="L352" s="46"/>
      <c r="M352" s="245"/>
      <c r="N352" s="246"/>
      <c r="O352" s="93"/>
      <c r="P352" s="93"/>
      <c r="Q352" s="93"/>
      <c r="R352" s="93"/>
      <c r="S352" s="93"/>
      <c r="T352" s="94"/>
      <c r="U352" s="40"/>
      <c r="V352" s="40"/>
      <c r="W352" s="40"/>
      <c r="X352" s="40"/>
      <c r="Y352" s="40"/>
      <c r="Z352" s="40"/>
      <c r="AA352" s="40"/>
      <c r="AB352" s="40"/>
      <c r="AC352" s="40"/>
      <c r="AD352" s="40"/>
      <c r="AE352" s="40"/>
      <c r="AT352" s="18" t="s">
        <v>312</v>
      </c>
      <c r="AU352" s="18" t="s">
        <v>88</v>
      </c>
    </row>
    <row r="353" s="2" customFormat="1">
      <c r="A353" s="40"/>
      <c r="B353" s="41"/>
      <c r="C353" s="42"/>
      <c r="D353" s="247" t="s">
        <v>234</v>
      </c>
      <c r="E353" s="42"/>
      <c r="F353" s="248" t="s">
        <v>2198</v>
      </c>
      <c r="G353" s="42"/>
      <c r="H353" s="42"/>
      <c r="I353" s="244"/>
      <c r="J353" s="42"/>
      <c r="K353" s="42"/>
      <c r="L353" s="46"/>
      <c r="M353" s="245"/>
      <c r="N353" s="246"/>
      <c r="O353" s="93"/>
      <c r="P353" s="93"/>
      <c r="Q353" s="93"/>
      <c r="R353" s="93"/>
      <c r="S353" s="93"/>
      <c r="T353" s="94"/>
      <c r="U353" s="40"/>
      <c r="V353" s="40"/>
      <c r="W353" s="40"/>
      <c r="X353" s="40"/>
      <c r="Y353" s="40"/>
      <c r="Z353" s="40"/>
      <c r="AA353" s="40"/>
      <c r="AB353" s="40"/>
      <c r="AC353" s="40"/>
      <c r="AD353" s="40"/>
      <c r="AE353" s="40"/>
      <c r="AT353" s="18" t="s">
        <v>234</v>
      </c>
      <c r="AU353" s="18" t="s">
        <v>88</v>
      </c>
    </row>
    <row r="354" s="14" customFormat="1">
      <c r="A354" s="14"/>
      <c r="B354" s="260"/>
      <c r="C354" s="261"/>
      <c r="D354" s="247" t="s">
        <v>236</v>
      </c>
      <c r="E354" s="262" t="s">
        <v>1</v>
      </c>
      <c r="F354" s="263" t="s">
        <v>2199</v>
      </c>
      <c r="G354" s="261"/>
      <c r="H354" s="262" t="s">
        <v>1</v>
      </c>
      <c r="I354" s="264"/>
      <c r="J354" s="261"/>
      <c r="K354" s="261"/>
      <c r="L354" s="265"/>
      <c r="M354" s="266"/>
      <c r="N354" s="267"/>
      <c r="O354" s="267"/>
      <c r="P354" s="267"/>
      <c r="Q354" s="267"/>
      <c r="R354" s="267"/>
      <c r="S354" s="267"/>
      <c r="T354" s="268"/>
      <c r="U354" s="14"/>
      <c r="V354" s="14"/>
      <c r="W354" s="14"/>
      <c r="X354" s="14"/>
      <c r="Y354" s="14"/>
      <c r="Z354" s="14"/>
      <c r="AA354" s="14"/>
      <c r="AB354" s="14"/>
      <c r="AC354" s="14"/>
      <c r="AD354" s="14"/>
      <c r="AE354" s="14"/>
      <c r="AT354" s="269" t="s">
        <v>236</v>
      </c>
      <c r="AU354" s="269" t="s">
        <v>88</v>
      </c>
      <c r="AV354" s="14" t="s">
        <v>88</v>
      </c>
      <c r="AW354" s="14" t="s">
        <v>36</v>
      </c>
      <c r="AX354" s="14" t="s">
        <v>80</v>
      </c>
      <c r="AY354" s="269" t="s">
        <v>221</v>
      </c>
    </row>
    <row r="355" s="14" customFormat="1">
      <c r="A355" s="14"/>
      <c r="B355" s="260"/>
      <c r="C355" s="261"/>
      <c r="D355" s="247" t="s">
        <v>236</v>
      </c>
      <c r="E355" s="262" t="s">
        <v>1</v>
      </c>
      <c r="F355" s="263" t="s">
        <v>2200</v>
      </c>
      <c r="G355" s="261"/>
      <c r="H355" s="262" t="s">
        <v>1</v>
      </c>
      <c r="I355" s="264"/>
      <c r="J355" s="261"/>
      <c r="K355" s="261"/>
      <c r="L355" s="265"/>
      <c r="M355" s="266"/>
      <c r="N355" s="267"/>
      <c r="O355" s="267"/>
      <c r="P355" s="267"/>
      <c r="Q355" s="267"/>
      <c r="R355" s="267"/>
      <c r="S355" s="267"/>
      <c r="T355" s="268"/>
      <c r="U355" s="14"/>
      <c r="V355" s="14"/>
      <c r="W355" s="14"/>
      <c r="X355" s="14"/>
      <c r="Y355" s="14"/>
      <c r="Z355" s="14"/>
      <c r="AA355" s="14"/>
      <c r="AB355" s="14"/>
      <c r="AC355" s="14"/>
      <c r="AD355" s="14"/>
      <c r="AE355" s="14"/>
      <c r="AT355" s="269" t="s">
        <v>236</v>
      </c>
      <c r="AU355" s="269" t="s">
        <v>88</v>
      </c>
      <c r="AV355" s="14" t="s">
        <v>88</v>
      </c>
      <c r="AW355" s="14" t="s">
        <v>36</v>
      </c>
      <c r="AX355" s="14" t="s">
        <v>80</v>
      </c>
      <c r="AY355" s="269" t="s">
        <v>221</v>
      </c>
    </row>
    <row r="356" s="13" customFormat="1">
      <c r="A356" s="13"/>
      <c r="B356" s="249"/>
      <c r="C356" s="250"/>
      <c r="D356" s="247" t="s">
        <v>236</v>
      </c>
      <c r="E356" s="251" t="s">
        <v>1</v>
      </c>
      <c r="F356" s="252" t="s">
        <v>2201</v>
      </c>
      <c r="G356" s="250"/>
      <c r="H356" s="253">
        <v>67.890000000000001</v>
      </c>
      <c r="I356" s="254"/>
      <c r="J356" s="250"/>
      <c r="K356" s="250"/>
      <c r="L356" s="255"/>
      <c r="M356" s="256"/>
      <c r="N356" s="257"/>
      <c r="O356" s="257"/>
      <c r="P356" s="257"/>
      <c r="Q356" s="257"/>
      <c r="R356" s="257"/>
      <c r="S356" s="257"/>
      <c r="T356" s="258"/>
      <c r="U356" s="13"/>
      <c r="V356" s="13"/>
      <c r="W356" s="13"/>
      <c r="X356" s="13"/>
      <c r="Y356" s="13"/>
      <c r="Z356" s="13"/>
      <c r="AA356" s="13"/>
      <c r="AB356" s="13"/>
      <c r="AC356" s="13"/>
      <c r="AD356" s="13"/>
      <c r="AE356" s="13"/>
      <c r="AT356" s="259" t="s">
        <v>236</v>
      </c>
      <c r="AU356" s="259" t="s">
        <v>88</v>
      </c>
      <c r="AV356" s="13" t="s">
        <v>19</v>
      </c>
      <c r="AW356" s="13" t="s">
        <v>36</v>
      </c>
      <c r="AX356" s="13" t="s">
        <v>80</v>
      </c>
      <c r="AY356" s="259" t="s">
        <v>221</v>
      </c>
    </row>
    <row r="357" s="14" customFormat="1">
      <c r="A357" s="14"/>
      <c r="B357" s="260"/>
      <c r="C357" s="261"/>
      <c r="D357" s="247" t="s">
        <v>236</v>
      </c>
      <c r="E357" s="262" t="s">
        <v>1</v>
      </c>
      <c r="F357" s="263" t="s">
        <v>2202</v>
      </c>
      <c r="G357" s="261"/>
      <c r="H357" s="262" t="s">
        <v>1</v>
      </c>
      <c r="I357" s="264"/>
      <c r="J357" s="261"/>
      <c r="K357" s="261"/>
      <c r="L357" s="265"/>
      <c r="M357" s="266"/>
      <c r="N357" s="267"/>
      <c r="O357" s="267"/>
      <c r="P357" s="267"/>
      <c r="Q357" s="267"/>
      <c r="R357" s="267"/>
      <c r="S357" s="267"/>
      <c r="T357" s="268"/>
      <c r="U357" s="14"/>
      <c r="V357" s="14"/>
      <c r="W357" s="14"/>
      <c r="X357" s="14"/>
      <c r="Y357" s="14"/>
      <c r="Z357" s="14"/>
      <c r="AA357" s="14"/>
      <c r="AB357" s="14"/>
      <c r="AC357" s="14"/>
      <c r="AD357" s="14"/>
      <c r="AE357" s="14"/>
      <c r="AT357" s="269" t="s">
        <v>236</v>
      </c>
      <c r="AU357" s="269" t="s">
        <v>88</v>
      </c>
      <c r="AV357" s="14" t="s">
        <v>88</v>
      </c>
      <c r="AW357" s="14" t="s">
        <v>36</v>
      </c>
      <c r="AX357" s="14" t="s">
        <v>80</v>
      </c>
      <c r="AY357" s="269" t="s">
        <v>221</v>
      </c>
    </row>
    <row r="358" s="13" customFormat="1">
      <c r="A358" s="13"/>
      <c r="B358" s="249"/>
      <c r="C358" s="250"/>
      <c r="D358" s="247" t="s">
        <v>236</v>
      </c>
      <c r="E358" s="251" t="s">
        <v>1</v>
      </c>
      <c r="F358" s="252" t="s">
        <v>2203</v>
      </c>
      <c r="G358" s="250"/>
      <c r="H358" s="253">
        <v>199.27000000000001</v>
      </c>
      <c r="I358" s="254"/>
      <c r="J358" s="250"/>
      <c r="K358" s="250"/>
      <c r="L358" s="255"/>
      <c r="M358" s="256"/>
      <c r="N358" s="257"/>
      <c r="O358" s="257"/>
      <c r="P358" s="257"/>
      <c r="Q358" s="257"/>
      <c r="R358" s="257"/>
      <c r="S358" s="257"/>
      <c r="T358" s="258"/>
      <c r="U358" s="13"/>
      <c r="V358" s="13"/>
      <c r="W358" s="13"/>
      <c r="X358" s="13"/>
      <c r="Y358" s="13"/>
      <c r="Z358" s="13"/>
      <c r="AA358" s="13"/>
      <c r="AB358" s="13"/>
      <c r="AC358" s="13"/>
      <c r="AD358" s="13"/>
      <c r="AE358" s="13"/>
      <c r="AT358" s="259" t="s">
        <v>236</v>
      </c>
      <c r="AU358" s="259" t="s">
        <v>88</v>
      </c>
      <c r="AV358" s="13" t="s">
        <v>19</v>
      </c>
      <c r="AW358" s="13" t="s">
        <v>36</v>
      </c>
      <c r="AX358" s="13" t="s">
        <v>80</v>
      </c>
      <c r="AY358" s="259" t="s">
        <v>221</v>
      </c>
    </row>
    <row r="359" s="14" customFormat="1">
      <c r="A359" s="14"/>
      <c r="B359" s="260"/>
      <c r="C359" s="261"/>
      <c r="D359" s="247" t="s">
        <v>236</v>
      </c>
      <c r="E359" s="262" t="s">
        <v>1</v>
      </c>
      <c r="F359" s="263" t="s">
        <v>2204</v>
      </c>
      <c r="G359" s="261"/>
      <c r="H359" s="262" t="s">
        <v>1</v>
      </c>
      <c r="I359" s="264"/>
      <c r="J359" s="261"/>
      <c r="K359" s="261"/>
      <c r="L359" s="265"/>
      <c r="M359" s="266"/>
      <c r="N359" s="267"/>
      <c r="O359" s="267"/>
      <c r="P359" s="267"/>
      <c r="Q359" s="267"/>
      <c r="R359" s="267"/>
      <c r="S359" s="267"/>
      <c r="T359" s="268"/>
      <c r="U359" s="14"/>
      <c r="V359" s="14"/>
      <c r="W359" s="14"/>
      <c r="X359" s="14"/>
      <c r="Y359" s="14"/>
      <c r="Z359" s="14"/>
      <c r="AA359" s="14"/>
      <c r="AB359" s="14"/>
      <c r="AC359" s="14"/>
      <c r="AD359" s="14"/>
      <c r="AE359" s="14"/>
      <c r="AT359" s="269" t="s">
        <v>236</v>
      </c>
      <c r="AU359" s="269" t="s">
        <v>88</v>
      </c>
      <c r="AV359" s="14" t="s">
        <v>88</v>
      </c>
      <c r="AW359" s="14" t="s">
        <v>36</v>
      </c>
      <c r="AX359" s="14" t="s">
        <v>80</v>
      </c>
      <c r="AY359" s="269" t="s">
        <v>221</v>
      </c>
    </row>
    <row r="360" s="13" customFormat="1">
      <c r="A360" s="13"/>
      <c r="B360" s="249"/>
      <c r="C360" s="250"/>
      <c r="D360" s="247" t="s">
        <v>236</v>
      </c>
      <c r="E360" s="251" t="s">
        <v>1</v>
      </c>
      <c r="F360" s="252" t="s">
        <v>2205</v>
      </c>
      <c r="G360" s="250"/>
      <c r="H360" s="253">
        <v>454.45999999999998</v>
      </c>
      <c r="I360" s="254"/>
      <c r="J360" s="250"/>
      <c r="K360" s="250"/>
      <c r="L360" s="255"/>
      <c r="M360" s="256"/>
      <c r="N360" s="257"/>
      <c r="O360" s="257"/>
      <c r="P360" s="257"/>
      <c r="Q360" s="257"/>
      <c r="R360" s="257"/>
      <c r="S360" s="257"/>
      <c r="T360" s="258"/>
      <c r="U360" s="13"/>
      <c r="V360" s="13"/>
      <c r="W360" s="13"/>
      <c r="X360" s="13"/>
      <c r="Y360" s="13"/>
      <c r="Z360" s="13"/>
      <c r="AA360" s="13"/>
      <c r="AB360" s="13"/>
      <c r="AC360" s="13"/>
      <c r="AD360" s="13"/>
      <c r="AE360" s="13"/>
      <c r="AT360" s="259" t="s">
        <v>236</v>
      </c>
      <c r="AU360" s="259" t="s">
        <v>88</v>
      </c>
      <c r="AV360" s="13" t="s">
        <v>19</v>
      </c>
      <c r="AW360" s="13" t="s">
        <v>36</v>
      </c>
      <c r="AX360" s="13" t="s">
        <v>80</v>
      </c>
      <c r="AY360" s="259" t="s">
        <v>221</v>
      </c>
    </row>
    <row r="361" s="14" customFormat="1">
      <c r="A361" s="14"/>
      <c r="B361" s="260"/>
      <c r="C361" s="261"/>
      <c r="D361" s="247" t="s">
        <v>236</v>
      </c>
      <c r="E361" s="262" t="s">
        <v>1</v>
      </c>
      <c r="F361" s="263" t="s">
        <v>2152</v>
      </c>
      <c r="G361" s="261"/>
      <c r="H361" s="262" t="s">
        <v>1</v>
      </c>
      <c r="I361" s="264"/>
      <c r="J361" s="261"/>
      <c r="K361" s="261"/>
      <c r="L361" s="265"/>
      <c r="M361" s="266"/>
      <c r="N361" s="267"/>
      <c r="O361" s="267"/>
      <c r="P361" s="267"/>
      <c r="Q361" s="267"/>
      <c r="R361" s="267"/>
      <c r="S361" s="267"/>
      <c r="T361" s="268"/>
      <c r="U361" s="14"/>
      <c r="V361" s="14"/>
      <c r="W361" s="14"/>
      <c r="X361" s="14"/>
      <c r="Y361" s="14"/>
      <c r="Z361" s="14"/>
      <c r="AA361" s="14"/>
      <c r="AB361" s="14"/>
      <c r="AC361" s="14"/>
      <c r="AD361" s="14"/>
      <c r="AE361" s="14"/>
      <c r="AT361" s="269" t="s">
        <v>236</v>
      </c>
      <c r="AU361" s="269" t="s">
        <v>88</v>
      </c>
      <c r="AV361" s="14" t="s">
        <v>88</v>
      </c>
      <c r="AW361" s="14" t="s">
        <v>36</v>
      </c>
      <c r="AX361" s="14" t="s">
        <v>80</v>
      </c>
      <c r="AY361" s="269" t="s">
        <v>221</v>
      </c>
    </row>
    <row r="362" s="13" customFormat="1">
      <c r="A362" s="13"/>
      <c r="B362" s="249"/>
      <c r="C362" s="250"/>
      <c r="D362" s="247" t="s">
        <v>236</v>
      </c>
      <c r="E362" s="251" t="s">
        <v>1</v>
      </c>
      <c r="F362" s="252" t="s">
        <v>2206</v>
      </c>
      <c r="G362" s="250"/>
      <c r="H362" s="253">
        <v>745.72000000000003</v>
      </c>
      <c r="I362" s="254"/>
      <c r="J362" s="250"/>
      <c r="K362" s="250"/>
      <c r="L362" s="255"/>
      <c r="M362" s="256"/>
      <c r="N362" s="257"/>
      <c r="O362" s="257"/>
      <c r="P362" s="257"/>
      <c r="Q362" s="257"/>
      <c r="R362" s="257"/>
      <c r="S362" s="257"/>
      <c r="T362" s="258"/>
      <c r="U362" s="13"/>
      <c r="V362" s="13"/>
      <c r="W362" s="13"/>
      <c r="X362" s="13"/>
      <c r="Y362" s="13"/>
      <c r="Z362" s="13"/>
      <c r="AA362" s="13"/>
      <c r="AB362" s="13"/>
      <c r="AC362" s="13"/>
      <c r="AD362" s="13"/>
      <c r="AE362" s="13"/>
      <c r="AT362" s="259" t="s">
        <v>236</v>
      </c>
      <c r="AU362" s="259" t="s">
        <v>88</v>
      </c>
      <c r="AV362" s="13" t="s">
        <v>19</v>
      </c>
      <c r="AW362" s="13" t="s">
        <v>36</v>
      </c>
      <c r="AX362" s="13" t="s">
        <v>80</v>
      </c>
      <c r="AY362" s="259" t="s">
        <v>221</v>
      </c>
    </row>
    <row r="363" s="16" customFormat="1">
      <c r="A363" s="16"/>
      <c r="B363" s="306"/>
      <c r="C363" s="307"/>
      <c r="D363" s="247" t="s">
        <v>236</v>
      </c>
      <c r="E363" s="308" t="s">
        <v>1</v>
      </c>
      <c r="F363" s="309" t="s">
        <v>2156</v>
      </c>
      <c r="G363" s="307"/>
      <c r="H363" s="310">
        <v>1467.3400000000002</v>
      </c>
      <c r="I363" s="311"/>
      <c r="J363" s="307"/>
      <c r="K363" s="307"/>
      <c r="L363" s="312"/>
      <c r="M363" s="313"/>
      <c r="N363" s="314"/>
      <c r="O363" s="314"/>
      <c r="P363" s="314"/>
      <c r="Q363" s="314"/>
      <c r="R363" s="314"/>
      <c r="S363" s="314"/>
      <c r="T363" s="315"/>
      <c r="U363" s="16"/>
      <c r="V363" s="16"/>
      <c r="W363" s="16"/>
      <c r="X363" s="16"/>
      <c r="Y363" s="16"/>
      <c r="Z363" s="16"/>
      <c r="AA363" s="16"/>
      <c r="AB363" s="16"/>
      <c r="AC363" s="16"/>
      <c r="AD363" s="16"/>
      <c r="AE363" s="16"/>
      <c r="AT363" s="316" t="s">
        <v>236</v>
      </c>
      <c r="AU363" s="316" t="s">
        <v>88</v>
      </c>
      <c r="AV363" s="16" t="s">
        <v>157</v>
      </c>
      <c r="AW363" s="16" t="s">
        <v>36</v>
      </c>
      <c r="AX363" s="16" t="s">
        <v>80</v>
      </c>
      <c r="AY363" s="316" t="s">
        <v>221</v>
      </c>
    </row>
    <row r="364" s="14" customFormat="1">
      <c r="A364" s="14"/>
      <c r="B364" s="260"/>
      <c r="C364" s="261"/>
      <c r="D364" s="247" t="s">
        <v>236</v>
      </c>
      <c r="E364" s="262" t="s">
        <v>1</v>
      </c>
      <c r="F364" s="263" t="s">
        <v>2157</v>
      </c>
      <c r="G364" s="261"/>
      <c r="H364" s="262" t="s">
        <v>1</v>
      </c>
      <c r="I364" s="264"/>
      <c r="J364" s="261"/>
      <c r="K364" s="261"/>
      <c r="L364" s="265"/>
      <c r="M364" s="266"/>
      <c r="N364" s="267"/>
      <c r="O364" s="267"/>
      <c r="P364" s="267"/>
      <c r="Q364" s="267"/>
      <c r="R364" s="267"/>
      <c r="S364" s="267"/>
      <c r="T364" s="268"/>
      <c r="U364" s="14"/>
      <c r="V364" s="14"/>
      <c r="W364" s="14"/>
      <c r="X364" s="14"/>
      <c r="Y364" s="14"/>
      <c r="Z364" s="14"/>
      <c r="AA364" s="14"/>
      <c r="AB364" s="14"/>
      <c r="AC364" s="14"/>
      <c r="AD364" s="14"/>
      <c r="AE364" s="14"/>
      <c r="AT364" s="269" t="s">
        <v>236</v>
      </c>
      <c r="AU364" s="269" t="s">
        <v>88</v>
      </c>
      <c r="AV364" s="14" t="s">
        <v>88</v>
      </c>
      <c r="AW364" s="14" t="s">
        <v>36</v>
      </c>
      <c r="AX364" s="14" t="s">
        <v>80</v>
      </c>
      <c r="AY364" s="269" t="s">
        <v>221</v>
      </c>
    </row>
    <row r="365" s="13" customFormat="1">
      <c r="A365" s="13"/>
      <c r="B365" s="249"/>
      <c r="C365" s="250"/>
      <c r="D365" s="247" t="s">
        <v>236</v>
      </c>
      <c r="E365" s="251" t="s">
        <v>1</v>
      </c>
      <c r="F365" s="252" t="s">
        <v>2207</v>
      </c>
      <c r="G365" s="250"/>
      <c r="H365" s="253">
        <v>146.73400000000001</v>
      </c>
      <c r="I365" s="254"/>
      <c r="J365" s="250"/>
      <c r="K365" s="250"/>
      <c r="L365" s="255"/>
      <c r="M365" s="256"/>
      <c r="N365" s="257"/>
      <c r="O365" s="257"/>
      <c r="P365" s="257"/>
      <c r="Q365" s="257"/>
      <c r="R365" s="257"/>
      <c r="S365" s="257"/>
      <c r="T365" s="258"/>
      <c r="U365" s="13"/>
      <c r="V365" s="13"/>
      <c r="W365" s="13"/>
      <c r="X365" s="13"/>
      <c r="Y365" s="13"/>
      <c r="Z365" s="13"/>
      <c r="AA365" s="13"/>
      <c r="AB365" s="13"/>
      <c r="AC365" s="13"/>
      <c r="AD365" s="13"/>
      <c r="AE365" s="13"/>
      <c r="AT365" s="259" t="s">
        <v>236</v>
      </c>
      <c r="AU365" s="259" t="s">
        <v>88</v>
      </c>
      <c r="AV365" s="13" t="s">
        <v>19</v>
      </c>
      <c r="AW365" s="13" t="s">
        <v>36</v>
      </c>
      <c r="AX365" s="13" t="s">
        <v>80</v>
      </c>
      <c r="AY365" s="259" t="s">
        <v>221</v>
      </c>
    </row>
    <row r="366" s="15" customFormat="1">
      <c r="A366" s="15"/>
      <c r="B366" s="270"/>
      <c r="C366" s="271"/>
      <c r="D366" s="247" t="s">
        <v>236</v>
      </c>
      <c r="E366" s="272" t="s">
        <v>1</v>
      </c>
      <c r="F366" s="273" t="s">
        <v>356</v>
      </c>
      <c r="G366" s="271"/>
      <c r="H366" s="274">
        <v>1614.0740000000001</v>
      </c>
      <c r="I366" s="275"/>
      <c r="J366" s="271"/>
      <c r="K366" s="271"/>
      <c r="L366" s="276"/>
      <c r="M366" s="277"/>
      <c r="N366" s="278"/>
      <c r="O366" s="278"/>
      <c r="P366" s="278"/>
      <c r="Q366" s="278"/>
      <c r="R366" s="278"/>
      <c r="S366" s="278"/>
      <c r="T366" s="279"/>
      <c r="U366" s="15"/>
      <c r="V366" s="15"/>
      <c r="W366" s="15"/>
      <c r="X366" s="15"/>
      <c r="Y366" s="15"/>
      <c r="Z366" s="15"/>
      <c r="AA366" s="15"/>
      <c r="AB366" s="15"/>
      <c r="AC366" s="15"/>
      <c r="AD366" s="15"/>
      <c r="AE366" s="15"/>
      <c r="AT366" s="280" t="s">
        <v>236</v>
      </c>
      <c r="AU366" s="280" t="s">
        <v>88</v>
      </c>
      <c r="AV366" s="15" t="s">
        <v>224</v>
      </c>
      <c r="AW366" s="15" t="s">
        <v>36</v>
      </c>
      <c r="AX366" s="15" t="s">
        <v>80</v>
      </c>
      <c r="AY366" s="280" t="s">
        <v>221</v>
      </c>
    </row>
    <row r="367" s="14" customFormat="1">
      <c r="A367" s="14"/>
      <c r="B367" s="260"/>
      <c r="C367" s="261"/>
      <c r="D367" s="247" t="s">
        <v>236</v>
      </c>
      <c r="E367" s="262" t="s">
        <v>1</v>
      </c>
      <c r="F367" s="263" t="s">
        <v>2208</v>
      </c>
      <c r="G367" s="261"/>
      <c r="H367" s="262" t="s">
        <v>1</v>
      </c>
      <c r="I367" s="264"/>
      <c r="J367" s="261"/>
      <c r="K367" s="261"/>
      <c r="L367" s="265"/>
      <c r="M367" s="266"/>
      <c r="N367" s="267"/>
      <c r="O367" s="267"/>
      <c r="P367" s="267"/>
      <c r="Q367" s="267"/>
      <c r="R367" s="267"/>
      <c r="S367" s="267"/>
      <c r="T367" s="268"/>
      <c r="U367" s="14"/>
      <c r="V367" s="14"/>
      <c r="W367" s="14"/>
      <c r="X367" s="14"/>
      <c r="Y367" s="14"/>
      <c r="Z367" s="14"/>
      <c r="AA367" s="14"/>
      <c r="AB367" s="14"/>
      <c r="AC367" s="14"/>
      <c r="AD367" s="14"/>
      <c r="AE367" s="14"/>
      <c r="AT367" s="269" t="s">
        <v>236</v>
      </c>
      <c r="AU367" s="269" t="s">
        <v>88</v>
      </c>
      <c r="AV367" s="14" t="s">
        <v>88</v>
      </c>
      <c r="AW367" s="14" t="s">
        <v>36</v>
      </c>
      <c r="AX367" s="14" t="s">
        <v>80</v>
      </c>
      <c r="AY367" s="269" t="s">
        <v>221</v>
      </c>
    </row>
    <row r="368" s="13" customFormat="1">
      <c r="A368" s="13"/>
      <c r="B368" s="249"/>
      <c r="C368" s="250"/>
      <c r="D368" s="247" t="s">
        <v>236</v>
      </c>
      <c r="E368" s="251" t="s">
        <v>1</v>
      </c>
      <c r="F368" s="252" t="s">
        <v>2209</v>
      </c>
      <c r="G368" s="250"/>
      <c r="H368" s="253">
        <v>1.6140000000000001</v>
      </c>
      <c r="I368" s="254"/>
      <c r="J368" s="250"/>
      <c r="K368" s="250"/>
      <c r="L368" s="255"/>
      <c r="M368" s="256"/>
      <c r="N368" s="257"/>
      <c r="O368" s="257"/>
      <c r="P368" s="257"/>
      <c r="Q368" s="257"/>
      <c r="R368" s="257"/>
      <c r="S368" s="257"/>
      <c r="T368" s="258"/>
      <c r="U368" s="13"/>
      <c r="V368" s="13"/>
      <c r="W368" s="13"/>
      <c r="X368" s="13"/>
      <c r="Y368" s="13"/>
      <c r="Z368" s="13"/>
      <c r="AA368" s="13"/>
      <c r="AB368" s="13"/>
      <c r="AC368" s="13"/>
      <c r="AD368" s="13"/>
      <c r="AE368" s="13"/>
      <c r="AT368" s="259" t="s">
        <v>236</v>
      </c>
      <c r="AU368" s="259" t="s">
        <v>88</v>
      </c>
      <c r="AV368" s="13" t="s">
        <v>19</v>
      </c>
      <c r="AW368" s="13" t="s">
        <v>36</v>
      </c>
      <c r="AX368" s="13" t="s">
        <v>88</v>
      </c>
      <c r="AY368" s="259" t="s">
        <v>221</v>
      </c>
    </row>
    <row r="369" s="12" customFormat="1" ht="25.92" customHeight="1">
      <c r="A369" s="12"/>
      <c r="B369" s="213"/>
      <c r="C369" s="214"/>
      <c r="D369" s="215" t="s">
        <v>79</v>
      </c>
      <c r="E369" s="216" t="s">
        <v>157</v>
      </c>
      <c r="F369" s="216" t="s">
        <v>631</v>
      </c>
      <c r="G369" s="214"/>
      <c r="H369" s="214"/>
      <c r="I369" s="217"/>
      <c r="J369" s="218">
        <f>BK369</f>
        <v>0</v>
      </c>
      <c r="K369" s="214"/>
      <c r="L369" s="219"/>
      <c r="M369" s="220"/>
      <c r="N369" s="221"/>
      <c r="O369" s="221"/>
      <c r="P369" s="222">
        <f>SUM(P370:P459)</f>
        <v>0</v>
      </c>
      <c r="Q369" s="221"/>
      <c r="R369" s="222">
        <f>SUM(R370:R459)</f>
        <v>244.56395927999998</v>
      </c>
      <c r="S369" s="221"/>
      <c r="T369" s="223">
        <f>SUM(T370:T459)</f>
        <v>0</v>
      </c>
      <c r="U369" s="12"/>
      <c r="V369" s="12"/>
      <c r="W369" s="12"/>
      <c r="X369" s="12"/>
      <c r="Y369" s="12"/>
      <c r="Z369" s="12"/>
      <c r="AA369" s="12"/>
      <c r="AB369" s="12"/>
      <c r="AC369" s="12"/>
      <c r="AD369" s="12"/>
      <c r="AE369" s="12"/>
      <c r="AR369" s="224" t="s">
        <v>224</v>
      </c>
      <c r="AT369" s="225" t="s">
        <v>79</v>
      </c>
      <c r="AU369" s="225" t="s">
        <v>80</v>
      </c>
      <c r="AY369" s="224" t="s">
        <v>221</v>
      </c>
      <c r="BK369" s="226">
        <f>SUM(BK370:BK459)</f>
        <v>0</v>
      </c>
    </row>
    <row r="370" s="2" customFormat="1" ht="24.15" customHeight="1">
      <c r="A370" s="40"/>
      <c r="B370" s="41"/>
      <c r="C370" s="229" t="s">
        <v>427</v>
      </c>
      <c r="D370" s="229" t="s">
        <v>225</v>
      </c>
      <c r="E370" s="230" t="s">
        <v>2210</v>
      </c>
      <c r="F370" s="231" t="s">
        <v>2211</v>
      </c>
      <c r="G370" s="232" t="s">
        <v>515</v>
      </c>
      <c r="H370" s="233">
        <v>13.481</v>
      </c>
      <c r="I370" s="234"/>
      <c r="J370" s="235">
        <f>ROUND(I370*H370,2)</f>
        <v>0</v>
      </c>
      <c r="K370" s="231" t="s">
        <v>229</v>
      </c>
      <c r="L370" s="46"/>
      <c r="M370" s="236" t="s">
        <v>1</v>
      </c>
      <c r="N370" s="237" t="s">
        <v>45</v>
      </c>
      <c r="O370" s="93"/>
      <c r="P370" s="238">
        <f>O370*H370</f>
        <v>0</v>
      </c>
      <c r="Q370" s="238">
        <v>2.4533</v>
      </c>
      <c r="R370" s="238">
        <f>Q370*H370</f>
        <v>33.0729373</v>
      </c>
      <c r="S370" s="238">
        <v>0</v>
      </c>
      <c r="T370" s="239">
        <f>S370*H370</f>
        <v>0</v>
      </c>
      <c r="U370" s="40"/>
      <c r="V370" s="40"/>
      <c r="W370" s="40"/>
      <c r="X370" s="40"/>
      <c r="Y370" s="40"/>
      <c r="Z370" s="40"/>
      <c r="AA370" s="40"/>
      <c r="AB370" s="40"/>
      <c r="AC370" s="40"/>
      <c r="AD370" s="40"/>
      <c r="AE370" s="40"/>
      <c r="AR370" s="240" t="s">
        <v>224</v>
      </c>
      <c r="AT370" s="240" t="s">
        <v>225</v>
      </c>
      <c r="AU370" s="240" t="s">
        <v>88</v>
      </c>
      <c r="AY370" s="18" t="s">
        <v>221</v>
      </c>
      <c r="BE370" s="241">
        <f>IF(N370="základní",J370,0)</f>
        <v>0</v>
      </c>
      <c r="BF370" s="241">
        <f>IF(N370="snížená",J370,0)</f>
        <v>0</v>
      </c>
      <c r="BG370" s="241">
        <f>IF(N370="zákl. přenesená",J370,0)</f>
        <v>0</v>
      </c>
      <c r="BH370" s="241">
        <f>IF(N370="sníž. přenesená",J370,0)</f>
        <v>0</v>
      </c>
      <c r="BI370" s="241">
        <f>IF(N370="nulová",J370,0)</f>
        <v>0</v>
      </c>
      <c r="BJ370" s="18" t="s">
        <v>88</v>
      </c>
      <c r="BK370" s="241">
        <f>ROUND(I370*H370,2)</f>
        <v>0</v>
      </c>
      <c r="BL370" s="18" t="s">
        <v>224</v>
      </c>
      <c r="BM370" s="240" t="s">
        <v>2212</v>
      </c>
    </row>
    <row r="371" s="2" customFormat="1">
      <c r="A371" s="40"/>
      <c r="B371" s="41"/>
      <c r="C371" s="42"/>
      <c r="D371" s="242" t="s">
        <v>232</v>
      </c>
      <c r="E371" s="42"/>
      <c r="F371" s="243" t="s">
        <v>2213</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232</v>
      </c>
      <c r="AU371" s="18" t="s">
        <v>88</v>
      </c>
    </row>
    <row r="372" s="14" customFormat="1">
      <c r="A372" s="14"/>
      <c r="B372" s="260"/>
      <c r="C372" s="261"/>
      <c r="D372" s="247" t="s">
        <v>236</v>
      </c>
      <c r="E372" s="262" t="s">
        <v>1</v>
      </c>
      <c r="F372" s="263" t="s">
        <v>2214</v>
      </c>
      <c r="G372" s="261"/>
      <c r="H372" s="262" t="s">
        <v>1</v>
      </c>
      <c r="I372" s="264"/>
      <c r="J372" s="261"/>
      <c r="K372" s="261"/>
      <c r="L372" s="265"/>
      <c r="M372" s="266"/>
      <c r="N372" s="267"/>
      <c r="O372" s="267"/>
      <c r="P372" s="267"/>
      <c r="Q372" s="267"/>
      <c r="R372" s="267"/>
      <c r="S372" s="267"/>
      <c r="T372" s="268"/>
      <c r="U372" s="14"/>
      <c r="V372" s="14"/>
      <c r="W372" s="14"/>
      <c r="X372" s="14"/>
      <c r="Y372" s="14"/>
      <c r="Z372" s="14"/>
      <c r="AA372" s="14"/>
      <c r="AB372" s="14"/>
      <c r="AC372" s="14"/>
      <c r="AD372" s="14"/>
      <c r="AE372" s="14"/>
      <c r="AT372" s="269" t="s">
        <v>236</v>
      </c>
      <c r="AU372" s="269" t="s">
        <v>88</v>
      </c>
      <c r="AV372" s="14" t="s">
        <v>88</v>
      </c>
      <c r="AW372" s="14" t="s">
        <v>36</v>
      </c>
      <c r="AX372" s="14" t="s">
        <v>80</v>
      </c>
      <c r="AY372" s="269" t="s">
        <v>221</v>
      </c>
    </row>
    <row r="373" s="13" customFormat="1">
      <c r="A373" s="13"/>
      <c r="B373" s="249"/>
      <c r="C373" s="250"/>
      <c r="D373" s="247" t="s">
        <v>236</v>
      </c>
      <c r="E373" s="251" t="s">
        <v>2215</v>
      </c>
      <c r="F373" s="252" t="s">
        <v>2216</v>
      </c>
      <c r="G373" s="250"/>
      <c r="H373" s="253">
        <v>13.481</v>
      </c>
      <c r="I373" s="254"/>
      <c r="J373" s="250"/>
      <c r="K373" s="250"/>
      <c r="L373" s="255"/>
      <c r="M373" s="256"/>
      <c r="N373" s="257"/>
      <c r="O373" s="257"/>
      <c r="P373" s="257"/>
      <c r="Q373" s="257"/>
      <c r="R373" s="257"/>
      <c r="S373" s="257"/>
      <c r="T373" s="258"/>
      <c r="U373" s="13"/>
      <c r="V373" s="13"/>
      <c r="W373" s="13"/>
      <c r="X373" s="13"/>
      <c r="Y373" s="13"/>
      <c r="Z373" s="13"/>
      <c r="AA373" s="13"/>
      <c r="AB373" s="13"/>
      <c r="AC373" s="13"/>
      <c r="AD373" s="13"/>
      <c r="AE373" s="13"/>
      <c r="AT373" s="259" t="s">
        <v>236</v>
      </c>
      <c r="AU373" s="259" t="s">
        <v>88</v>
      </c>
      <c r="AV373" s="13" t="s">
        <v>19</v>
      </c>
      <c r="AW373" s="13" t="s">
        <v>36</v>
      </c>
      <c r="AX373" s="13" t="s">
        <v>80</v>
      </c>
      <c r="AY373" s="259" t="s">
        <v>221</v>
      </c>
    </row>
    <row r="374" s="13" customFormat="1">
      <c r="A374" s="13"/>
      <c r="B374" s="249"/>
      <c r="C374" s="250"/>
      <c r="D374" s="247" t="s">
        <v>236</v>
      </c>
      <c r="E374" s="251" t="s">
        <v>2217</v>
      </c>
      <c r="F374" s="252" t="s">
        <v>2218</v>
      </c>
      <c r="G374" s="250"/>
      <c r="H374" s="253">
        <v>13.481</v>
      </c>
      <c r="I374" s="254"/>
      <c r="J374" s="250"/>
      <c r="K374" s="250"/>
      <c r="L374" s="255"/>
      <c r="M374" s="256"/>
      <c r="N374" s="257"/>
      <c r="O374" s="257"/>
      <c r="P374" s="257"/>
      <c r="Q374" s="257"/>
      <c r="R374" s="257"/>
      <c r="S374" s="257"/>
      <c r="T374" s="258"/>
      <c r="U374" s="13"/>
      <c r="V374" s="13"/>
      <c r="W374" s="13"/>
      <c r="X374" s="13"/>
      <c r="Y374" s="13"/>
      <c r="Z374" s="13"/>
      <c r="AA374" s="13"/>
      <c r="AB374" s="13"/>
      <c r="AC374" s="13"/>
      <c r="AD374" s="13"/>
      <c r="AE374" s="13"/>
      <c r="AT374" s="259" t="s">
        <v>236</v>
      </c>
      <c r="AU374" s="259" t="s">
        <v>88</v>
      </c>
      <c r="AV374" s="13" t="s">
        <v>19</v>
      </c>
      <c r="AW374" s="13" t="s">
        <v>36</v>
      </c>
      <c r="AX374" s="13" t="s">
        <v>88</v>
      </c>
      <c r="AY374" s="259" t="s">
        <v>221</v>
      </c>
    </row>
    <row r="375" s="2" customFormat="1" ht="16.5" customHeight="1">
      <c r="A375" s="40"/>
      <c r="B375" s="41"/>
      <c r="C375" s="229" t="s">
        <v>435</v>
      </c>
      <c r="D375" s="229" t="s">
        <v>225</v>
      </c>
      <c r="E375" s="230" t="s">
        <v>2219</v>
      </c>
      <c r="F375" s="231" t="s">
        <v>2220</v>
      </c>
      <c r="G375" s="232" t="s">
        <v>507</v>
      </c>
      <c r="H375" s="233">
        <v>102.447</v>
      </c>
      <c r="I375" s="234"/>
      <c r="J375" s="235">
        <f>ROUND(I375*H375,2)</f>
        <v>0</v>
      </c>
      <c r="K375" s="231" t="s">
        <v>229</v>
      </c>
      <c r="L375" s="46"/>
      <c r="M375" s="236" t="s">
        <v>1</v>
      </c>
      <c r="N375" s="237" t="s">
        <v>45</v>
      </c>
      <c r="O375" s="93"/>
      <c r="P375" s="238">
        <f>O375*H375</f>
        <v>0</v>
      </c>
      <c r="Q375" s="238">
        <v>0.041739999999999999</v>
      </c>
      <c r="R375" s="238">
        <f>Q375*H375</f>
        <v>4.27613778</v>
      </c>
      <c r="S375" s="238">
        <v>0</v>
      </c>
      <c r="T375" s="239">
        <f>S375*H375</f>
        <v>0</v>
      </c>
      <c r="U375" s="40"/>
      <c r="V375" s="40"/>
      <c r="W375" s="40"/>
      <c r="X375" s="40"/>
      <c r="Y375" s="40"/>
      <c r="Z375" s="40"/>
      <c r="AA375" s="40"/>
      <c r="AB375" s="40"/>
      <c r="AC375" s="40"/>
      <c r="AD375" s="40"/>
      <c r="AE375" s="40"/>
      <c r="AR375" s="240" t="s">
        <v>224</v>
      </c>
      <c r="AT375" s="240" t="s">
        <v>225</v>
      </c>
      <c r="AU375" s="240" t="s">
        <v>88</v>
      </c>
      <c r="AY375" s="18" t="s">
        <v>221</v>
      </c>
      <c r="BE375" s="241">
        <f>IF(N375="základní",J375,0)</f>
        <v>0</v>
      </c>
      <c r="BF375" s="241">
        <f>IF(N375="snížená",J375,0)</f>
        <v>0</v>
      </c>
      <c r="BG375" s="241">
        <f>IF(N375="zákl. přenesená",J375,0)</f>
        <v>0</v>
      </c>
      <c r="BH375" s="241">
        <f>IF(N375="sníž. přenesená",J375,0)</f>
        <v>0</v>
      </c>
      <c r="BI375" s="241">
        <f>IF(N375="nulová",J375,0)</f>
        <v>0</v>
      </c>
      <c r="BJ375" s="18" t="s">
        <v>88</v>
      </c>
      <c r="BK375" s="241">
        <f>ROUND(I375*H375,2)</f>
        <v>0</v>
      </c>
      <c r="BL375" s="18" t="s">
        <v>224</v>
      </c>
      <c r="BM375" s="240" t="s">
        <v>2221</v>
      </c>
    </row>
    <row r="376" s="2" customFormat="1">
      <c r="A376" s="40"/>
      <c r="B376" s="41"/>
      <c r="C376" s="42"/>
      <c r="D376" s="242" t="s">
        <v>232</v>
      </c>
      <c r="E376" s="42"/>
      <c r="F376" s="243" t="s">
        <v>2222</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232</v>
      </c>
      <c r="AU376" s="18" t="s">
        <v>88</v>
      </c>
    </row>
    <row r="377" s="2" customFormat="1">
      <c r="A377" s="40"/>
      <c r="B377" s="41"/>
      <c r="C377" s="42"/>
      <c r="D377" s="247" t="s">
        <v>312</v>
      </c>
      <c r="E377" s="42"/>
      <c r="F377" s="248" t="s">
        <v>2223</v>
      </c>
      <c r="G377" s="42"/>
      <c r="H377" s="42"/>
      <c r="I377" s="244"/>
      <c r="J377" s="42"/>
      <c r="K377" s="42"/>
      <c r="L377" s="46"/>
      <c r="M377" s="245"/>
      <c r="N377" s="246"/>
      <c r="O377" s="93"/>
      <c r="P377" s="93"/>
      <c r="Q377" s="93"/>
      <c r="R377" s="93"/>
      <c r="S377" s="93"/>
      <c r="T377" s="94"/>
      <c r="U377" s="40"/>
      <c r="V377" s="40"/>
      <c r="W377" s="40"/>
      <c r="X377" s="40"/>
      <c r="Y377" s="40"/>
      <c r="Z377" s="40"/>
      <c r="AA377" s="40"/>
      <c r="AB377" s="40"/>
      <c r="AC377" s="40"/>
      <c r="AD377" s="40"/>
      <c r="AE377" s="40"/>
      <c r="AT377" s="18" t="s">
        <v>312</v>
      </c>
      <c r="AU377" s="18" t="s">
        <v>88</v>
      </c>
    </row>
    <row r="378" s="14" customFormat="1">
      <c r="A378" s="14"/>
      <c r="B378" s="260"/>
      <c r="C378" s="261"/>
      <c r="D378" s="247" t="s">
        <v>236</v>
      </c>
      <c r="E378" s="262" t="s">
        <v>1</v>
      </c>
      <c r="F378" s="263" t="s">
        <v>2224</v>
      </c>
      <c r="G378" s="261"/>
      <c r="H378" s="262" t="s">
        <v>1</v>
      </c>
      <c r="I378" s="264"/>
      <c r="J378" s="261"/>
      <c r="K378" s="261"/>
      <c r="L378" s="265"/>
      <c r="M378" s="266"/>
      <c r="N378" s="267"/>
      <c r="O378" s="267"/>
      <c r="P378" s="267"/>
      <c r="Q378" s="267"/>
      <c r="R378" s="267"/>
      <c r="S378" s="267"/>
      <c r="T378" s="268"/>
      <c r="U378" s="14"/>
      <c r="V378" s="14"/>
      <c r="W378" s="14"/>
      <c r="X378" s="14"/>
      <c r="Y378" s="14"/>
      <c r="Z378" s="14"/>
      <c r="AA378" s="14"/>
      <c r="AB378" s="14"/>
      <c r="AC378" s="14"/>
      <c r="AD378" s="14"/>
      <c r="AE378" s="14"/>
      <c r="AT378" s="269" t="s">
        <v>236</v>
      </c>
      <c r="AU378" s="269" t="s">
        <v>88</v>
      </c>
      <c r="AV378" s="14" t="s">
        <v>88</v>
      </c>
      <c r="AW378" s="14" t="s">
        <v>36</v>
      </c>
      <c r="AX378" s="14" t="s">
        <v>80</v>
      </c>
      <c r="AY378" s="269" t="s">
        <v>221</v>
      </c>
    </row>
    <row r="379" s="13" customFormat="1">
      <c r="A379" s="13"/>
      <c r="B379" s="249"/>
      <c r="C379" s="250"/>
      <c r="D379" s="247" t="s">
        <v>236</v>
      </c>
      <c r="E379" s="251" t="s">
        <v>2225</v>
      </c>
      <c r="F379" s="252" t="s">
        <v>2226</v>
      </c>
      <c r="G379" s="250"/>
      <c r="H379" s="253">
        <v>102.447</v>
      </c>
      <c r="I379" s="254"/>
      <c r="J379" s="250"/>
      <c r="K379" s="250"/>
      <c r="L379" s="255"/>
      <c r="M379" s="256"/>
      <c r="N379" s="257"/>
      <c r="O379" s="257"/>
      <c r="P379" s="257"/>
      <c r="Q379" s="257"/>
      <c r="R379" s="257"/>
      <c r="S379" s="257"/>
      <c r="T379" s="258"/>
      <c r="U379" s="13"/>
      <c r="V379" s="13"/>
      <c r="W379" s="13"/>
      <c r="X379" s="13"/>
      <c r="Y379" s="13"/>
      <c r="Z379" s="13"/>
      <c r="AA379" s="13"/>
      <c r="AB379" s="13"/>
      <c r="AC379" s="13"/>
      <c r="AD379" s="13"/>
      <c r="AE379" s="13"/>
      <c r="AT379" s="259" t="s">
        <v>236</v>
      </c>
      <c r="AU379" s="259" t="s">
        <v>88</v>
      </c>
      <c r="AV379" s="13" t="s">
        <v>19</v>
      </c>
      <c r="AW379" s="13" t="s">
        <v>36</v>
      </c>
      <c r="AX379" s="13" t="s">
        <v>80</v>
      </c>
      <c r="AY379" s="259" t="s">
        <v>221</v>
      </c>
    </row>
    <row r="380" s="13" customFormat="1">
      <c r="A380" s="13"/>
      <c r="B380" s="249"/>
      <c r="C380" s="250"/>
      <c r="D380" s="247" t="s">
        <v>236</v>
      </c>
      <c r="E380" s="251" t="s">
        <v>2227</v>
      </c>
      <c r="F380" s="252" t="s">
        <v>2228</v>
      </c>
      <c r="G380" s="250"/>
      <c r="H380" s="253">
        <v>102.447</v>
      </c>
      <c r="I380" s="254"/>
      <c r="J380" s="250"/>
      <c r="K380" s="250"/>
      <c r="L380" s="255"/>
      <c r="M380" s="256"/>
      <c r="N380" s="257"/>
      <c r="O380" s="257"/>
      <c r="P380" s="257"/>
      <c r="Q380" s="257"/>
      <c r="R380" s="257"/>
      <c r="S380" s="257"/>
      <c r="T380" s="258"/>
      <c r="U380" s="13"/>
      <c r="V380" s="13"/>
      <c r="W380" s="13"/>
      <c r="X380" s="13"/>
      <c r="Y380" s="13"/>
      <c r="Z380" s="13"/>
      <c r="AA380" s="13"/>
      <c r="AB380" s="13"/>
      <c r="AC380" s="13"/>
      <c r="AD380" s="13"/>
      <c r="AE380" s="13"/>
      <c r="AT380" s="259" t="s">
        <v>236</v>
      </c>
      <c r="AU380" s="259" t="s">
        <v>88</v>
      </c>
      <c r="AV380" s="13" t="s">
        <v>19</v>
      </c>
      <c r="AW380" s="13" t="s">
        <v>36</v>
      </c>
      <c r="AX380" s="13" t="s">
        <v>88</v>
      </c>
      <c r="AY380" s="259" t="s">
        <v>221</v>
      </c>
    </row>
    <row r="381" s="2" customFormat="1" ht="16.5" customHeight="1">
      <c r="A381" s="40"/>
      <c r="B381" s="41"/>
      <c r="C381" s="229" t="s">
        <v>442</v>
      </c>
      <c r="D381" s="229" t="s">
        <v>225</v>
      </c>
      <c r="E381" s="230" t="s">
        <v>2229</v>
      </c>
      <c r="F381" s="231" t="s">
        <v>2230</v>
      </c>
      <c r="G381" s="232" t="s">
        <v>507</v>
      </c>
      <c r="H381" s="233">
        <v>102.447</v>
      </c>
      <c r="I381" s="234"/>
      <c r="J381" s="235">
        <f>ROUND(I381*H381,2)</f>
        <v>0</v>
      </c>
      <c r="K381" s="231" t="s">
        <v>229</v>
      </c>
      <c r="L381" s="46"/>
      <c r="M381" s="236" t="s">
        <v>1</v>
      </c>
      <c r="N381" s="237" t="s">
        <v>45</v>
      </c>
      <c r="O381" s="93"/>
      <c r="P381" s="238">
        <f>O381*H381</f>
        <v>0</v>
      </c>
      <c r="Q381" s="238">
        <v>2.0000000000000002E-05</v>
      </c>
      <c r="R381" s="238">
        <f>Q381*H381</f>
        <v>0.0020489400000000004</v>
      </c>
      <c r="S381" s="238">
        <v>0</v>
      </c>
      <c r="T381" s="239">
        <f>S381*H381</f>
        <v>0</v>
      </c>
      <c r="U381" s="40"/>
      <c r="V381" s="40"/>
      <c r="W381" s="40"/>
      <c r="X381" s="40"/>
      <c r="Y381" s="40"/>
      <c r="Z381" s="40"/>
      <c r="AA381" s="40"/>
      <c r="AB381" s="40"/>
      <c r="AC381" s="40"/>
      <c r="AD381" s="40"/>
      <c r="AE381" s="40"/>
      <c r="AR381" s="240" t="s">
        <v>224</v>
      </c>
      <c r="AT381" s="240" t="s">
        <v>225</v>
      </c>
      <c r="AU381" s="240" t="s">
        <v>88</v>
      </c>
      <c r="AY381" s="18" t="s">
        <v>221</v>
      </c>
      <c r="BE381" s="241">
        <f>IF(N381="základní",J381,0)</f>
        <v>0</v>
      </c>
      <c r="BF381" s="241">
        <f>IF(N381="snížená",J381,0)</f>
        <v>0</v>
      </c>
      <c r="BG381" s="241">
        <f>IF(N381="zákl. přenesená",J381,0)</f>
        <v>0</v>
      </c>
      <c r="BH381" s="241">
        <f>IF(N381="sníž. přenesená",J381,0)</f>
        <v>0</v>
      </c>
      <c r="BI381" s="241">
        <f>IF(N381="nulová",J381,0)</f>
        <v>0</v>
      </c>
      <c r="BJ381" s="18" t="s">
        <v>88</v>
      </c>
      <c r="BK381" s="241">
        <f>ROUND(I381*H381,2)</f>
        <v>0</v>
      </c>
      <c r="BL381" s="18" t="s">
        <v>224</v>
      </c>
      <c r="BM381" s="240" t="s">
        <v>2231</v>
      </c>
    </row>
    <row r="382" s="2" customFormat="1">
      <c r="A382" s="40"/>
      <c r="B382" s="41"/>
      <c r="C382" s="42"/>
      <c r="D382" s="242" t="s">
        <v>232</v>
      </c>
      <c r="E382" s="42"/>
      <c r="F382" s="243" t="s">
        <v>2232</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232</v>
      </c>
      <c r="AU382" s="18" t="s">
        <v>88</v>
      </c>
    </row>
    <row r="383" s="2" customFormat="1">
      <c r="A383" s="40"/>
      <c r="B383" s="41"/>
      <c r="C383" s="42"/>
      <c r="D383" s="247" t="s">
        <v>312</v>
      </c>
      <c r="E383" s="42"/>
      <c r="F383" s="248" t="s">
        <v>2223</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312</v>
      </c>
      <c r="AU383" s="18" t="s">
        <v>88</v>
      </c>
    </row>
    <row r="384" s="14" customFormat="1">
      <c r="A384" s="14"/>
      <c r="B384" s="260"/>
      <c r="C384" s="261"/>
      <c r="D384" s="247" t="s">
        <v>236</v>
      </c>
      <c r="E384" s="262" t="s">
        <v>1</v>
      </c>
      <c r="F384" s="263" t="s">
        <v>2233</v>
      </c>
      <c r="G384" s="261"/>
      <c r="H384" s="262" t="s">
        <v>1</v>
      </c>
      <c r="I384" s="264"/>
      <c r="J384" s="261"/>
      <c r="K384" s="261"/>
      <c r="L384" s="265"/>
      <c r="M384" s="266"/>
      <c r="N384" s="267"/>
      <c r="O384" s="267"/>
      <c r="P384" s="267"/>
      <c r="Q384" s="267"/>
      <c r="R384" s="267"/>
      <c r="S384" s="267"/>
      <c r="T384" s="268"/>
      <c r="U384" s="14"/>
      <c r="V384" s="14"/>
      <c r="W384" s="14"/>
      <c r="X384" s="14"/>
      <c r="Y384" s="14"/>
      <c r="Z384" s="14"/>
      <c r="AA384" s="14"/>
      <c r="AB384" s="14"/>
      <c r="AC384" s="14"/>
      <c r="AD384" s="14"/>
      <c r="AE384" s="14"/>
      <c r="AT384" s="269" t="s">
        <v>236</v>
      </c>
      <c r="AU384" s="269" t="s">
        <v>88</v>
      </c>
      <c r="AV384" s="14" t="s">
        <v>88</v>
      </c>
      <c r="AW384" s="14" t="s">
        <v>36</v>
      </c>
      <c r="AX384" s="14" t="s">
        <v>80</v>
      </c>
      <c r="AY384" s="269" t="s">
        <v>221</v>
      </c>
    </row>
    <row r="385" s="13" customFormat="1">
      <c r="A385" s="13"/>
      <c r="B385" s="249"/>
      <c r="C385" s="250"/>
      <c r="D385" s="247" t="s">
        <v>236</v>
      </c>
      <c r="E385" s="251" t="s">
        <v>2234</v>
      </c>
      <c r="F385" s="252" t="s">
        <v>2235</v>
      </c>
      <c r="G385" s="250"/>
      <c r="H385" s="253">
        <v>102.447</v>
      </c>
      <c r="I385" s="254"/>
      <c r="J385" s="250"/>
      <c r="K385" s="250"/>
      <c r="L385" s="255"/>
      <c r="M385" s="256"/>
      <c r="N385" s="257"/>
      <c r="O385" s="257"/>
      <c r="P385" s="257"/>
      <c r="Q385" s="257"/>
      <c r="R385" s="257"/>
      <c r="S385" s="257"/>
      <c r="T385" s="258"/>
      <c r="U385" s="13"/>
      <c r="V385" s="13"/>
      <c r="W385" s="13"/>
      <c r="X385" s="13"/>
      <c r="Y385" s="13"/>
      <c r="Z385" s="13"/>
      <c r="AA385" s="13"/>
      <c r="AB385" s="13"/>
      <c r="AC385" s="13"/>
      <c r="AD385" s="13"/>
      <c r="AE385" s="13"/>
      <c r="AT385" s="259" t="s">
        <v>236</v>
      </c>
      <c r="AU385" s="259" t="s">
        <v>88</v>
      </c>
      <c r="AV385" s="13" t="s">
        <v>19</v>
      </c>
      <c r="AW385" s="13" t="s">
        <v>36</v>
      </c>
      <c r="AX385" s="13" t="s">
        <v>80</v>
      </c>
      <c r="AY385" s="259" t="s">
        <v>221</v>
      </c>
    </row>
    <row r="386" s="13" customFormat="1">
      <c r="A386" s="13"/>
      <c r="B386" s="249"/>
      <c r="C386" s="250"/>
      <c r="D386" s="247" t="s">
        <v>236</v>
      </c>
      <c r="E386" s="251" t="s">
        <v>2236</v>
      </c>
      <c r="F386" s="252" t="s">
        <v>2237</v>
      </c>
      <c r="G386" s="250"/>
      <c r="H386" s="253">
        <v>102.447</v>
      </c>
      <c r="I386" s="254"/>
      <c r="J386" s="250"/>
      <c r="K386" s="250"/>
      <c r="L386" s="255"/>
      <c r="M386" s="256"/>
      <c r="N386" s="257"/>
      <c r="O386" s="257"/>
      <c r="P386" s="257"/>
      <c r="Q386" s="257"/>
      <c r="R386" s="257"/>
      <c r="S386" s="257"/>
      <c r="T386" s="258"/>
      <c r="U386" s="13"/>
      <c r="V386" s="13"/>
      <c r="W386" s="13"/>
      <c r="X386" s="13"/>
      <c r="Y386" s="13"/>
      <c r="Z386" s="13"/>
      <c r="AA386" s="13"/>
      <c r="AB386" s="13"/>
      <c r="AC386" s="13"/>
      <c r="AD386" s="13"/>
      <c r="AE386" s="13"/>
      <c r="AT386" s="259" t="s">
        <v>236</v>
      </c>
      <c r="AU386" s="259" t="s">
        <v>88</v>
      </c>
      <c r="AV386" s="13" t="s">
        <v>19</v>
      </c>
      <c r="AW386" s="13" t="s">
        <v>36</v>
      </c>
      <c r="AX386" s="13" t="s">
        <v>88</v>
      </c>
      <c r="AY386" s="259" t="s">
        <v>221</v>
      </c>
    </row>
    <row r="387" s="2" customFormat="1" ht="33" customHeight="1">
      <c r="A387" s="40"/>
      <c r="B387" s="41"/>
      <c r="C387" s="229" t="s">
        <v>447</v>
      </c>
      <c r="D387" s="229" t="s">
        <v>225</v>
      </c>
      <c r="E387" s="230" t="s">
        <v>2238</v>
      </c>
      <c r="F387" s="231" t="s">
        <v>2239</v>
      </c>
      <c r="G387" s="232" t="s">
        <v>651</v>
      </c>
      <c r="H387" s="233">
        <v>1.639</v>
      </c>
      <c r="I387" s="234"/>
      <c r="J387" s="235">
        <f>ROUND(I387*H387,2)</f>
        <v>0</v>
      </c>
      <c r="K387" s="231" t="s">
        <v>229</v>
      </c>
      <c r="L387" s="46"/>
      <c r="M387" s="236" t="s">
        <v>1</v>
      </c>
      <c r="N387" s="237" t="s">
        <v>45</v>
      </c>
      <c r="O387" s="93"/>
      <c r="P387" s="238">
        <f>O387*H387</f>
        <v>0</v>
      </c>
      <c r="Q387" s="238">
        <v>1.04575</v>
      </c>
      <c r="R387" s="238">
        <f>Q387*H387</f>
        <v>1.71398425</v>
      </c>
      <c r="S387" s="238">
        <v>0</v>
      </c>
      <c r="T387" s="239">
        <f>S387*H387</f>
        <v>0</v>
      </c>
      <c r="U387" s="40"/>
      <c r="V387" s="40"/>
      <c r="W387" s="40"/>
      <c r="X387" s="40"/>
      <c r="Y387" s="40"/>
      <c r="Z387" s="40"/>
      <c r="AA387" s="40"/>
      <c r="AB387" s="40"/>
      <c r="AC387" s="40"/>
      <c r="AD387" s="40"/>
      <c r="AE387" s="40"/>
      <c r="AR387" s="240" t="s">
        <v>224</v>
      </c>
      <c r="AT387" s="240" t="s">
        <v>225</v>
      </c>
      <c r="AU387" s="240" t="s">
        <v>88</v>
      </c>
      <c r="AY387" s="18" t="s">
        <v>221</v>
      </c>
      <c r="BE387" s="241">
        <f>IF(N387="základní",J387,0)</f>
        <v>0</v>
      </c>
      <c r="BF387" s="241">
        <f>IF(N387="snížená",J387,0)</f>
        <v>0</v>
      </c>
      <c r="BG387" s="241">
        <f>IF(N387="zákl. přenesená",J387,0)</f>
        <v>0</v>
      </c>
      <c r="BH387" s="241">
        <f>IF(N387="sníž. přenesená",J387,0)</f>
        <v>0</v>
      </c>
      <c r="BI387" s="241">
        <f>IF(N387="nulová",J387,0)</f>
        <v>0</v>
      </c>
      <c r="BJ387" s="18" t="s">
        <v>88</v>
      </c>
      <c r="BK387" s="241">
        <f>ROUND(I387*H387,2)</f>
        <v>0</v>
      </c>
      <c r="BL387" s="18" t="s">
        <v>224</v>
      </c>
      <c r="BM387" s="240" t="s">
        <v>2240</v>
      </c>
    </row>
    <row r="388" s="2" customFormat="1">
      <c r="A388" s="40"/>
      <c r="B388" s="41"/>
      <c r="C388" s="42"/>
      <c r="D388" s="242" t="s">
        <v>232</v>
      </c>
      <c r="E388" s="42"/>
      <c r="F388" s="243" t="s">
        <v>2241</v>
      </c>
      <c r="G388" s="42"/>
      <c r="H388" s="42"/>
      <c r="I388" s="244"/>
      <c r="J388" s="42"/>
      <c r="K388" s="42"/>
      <c r="L388" s="46"/>
      <c r="M388" s="245"/>
      <c r="N388" s="246"/>
      <c r="O388" s="93"/>
      <c r="P388" s="93"/>
      <c r="Q388" s="93"/>
      <c r="R388" s="93"/>
      <c r="S388" s="93"/>
      <c r="T388" s="94"/>
      <c r="U388" s="40"/>
      <c r="V388" s="40"/>
      <c r="W388" s="40"/>
      <c r="X388" s="40"/>
      <c r="Y388" s="40"/>
      <c r="Z388" s="40"/>
      <c r="AA388" s="40"/>
      <c r="AB388" s="40"/>
      <c r="AC388" s="40"/>
      <c r="AD388" s="40"/>
      <c r="AE388" s="40"/>
      <c r="AT388" s="18" t="s">
        <v>232</v>
      </c>
      <c r="AU388" s="18" t="s">
        <v>88</v>
      </c>
    </row>
    <row r="389" s="2" customFormat="1">
      <c r="A389" s="40"/>
      <c r="B389" s="41"/>
      <c r="C389" s="42"/>
      <c r="D389" s="247" t="s">
        <v>234</v>
      </c>
      <c r="E389" s="42"/>
      <c r="F389" s="248" t="s">
        <v>2148</v>
      </c>
      <c r="G389" s="42"/>
      <c r="H389" s="42"/>
      <c r="I389" s="244"/>
      <c r="J389" s="42"/>
      <c r="K389" s="42"/>
      <c r="L389" s="46"/>
      <c r="M389" s="245"/>
      <c r="N389" s="246"/>
      <c r="O389" s="93"/>
      <c r="P389" s="93"/>
      <c r="Q389" s="93"/>
      <c r="R389" s="93"/>
      <c r="S389" s="93"/>
      <c r="T389" s="94"/>
      <c r="U389" s="40"/>
      <c r="V389" s="40"/>
      <c r="W389" s="40"/>
      <c r="X389" s="40"/>
      <c r="Y389" s="40"/>
      <c r="Z389" s="40"/>
      <c r="AA389" s="40"/>
      <c r="AB389" s="40"/>
      <c r="AC389" s="40"/>
      <c r="AD389" s="40"/>
      <c r="AE389" s="40"/>
      <c r="AT389" s="18" t="s">
        <v>234</v>
      </c>
      <c r="AU389" s="18" t="s">
        <v>88</v>
      </c>
    </row>
    <row r="390" s="14" customFormat="1">
      <c r="A390" s="14"/>
      <c r="B390" s="260"/>
      <c r="C390" s="261"/>
      <c r="D390" s="247" t="s">
        <v>236</v>
      </c>
      <c r="E390" s="262" t="s">
        <v>1</v>
      </c>
      <c r="F390" s="263" t="s">
        <v>2242</v>
      </c>
      <c r="G390" s="261"/>
      <c r="H390" s="262" t="s">
        <v>1</v>
      </c>
      <c r="I390" s="264"/>
      <c r="J390" s="261"/>
      <c r="K390" s="261"/>
      <c r="L390" s="265"/>
      <c r="M390" s="266"/>
      <c r="N390" s="267"/>
      <c r="O390" s="267"/>
      <c r="P390" s="267"/>
      <c r="Q390" s="267"/>
      <c r="R390" s="267"/>
      <c r="S390" s="267"/>
      <c r="T390" s="268"/>
      <c r="U390" s="14"/>
      <c r="V390" s="14"/>
      <c r="W390" s="14"/>
      <c r="X390" s="14"/>
      <c r="Y390" s="14"/>
      <c r="Z390" s="14"/>
      <c r="AA390" s="14"/>
      <c r="AB390" s="14"/>
      <c r="AC390" s="14"/>
      <c r="AD390" s="14"/>
      <c r="AE390" s="14"/>
      <c r="AT390" s="269" t="s">
        <v>236</v>
      </c>
      <c r="AU390" s="269" t="s">
        <v>88</v>
      </c>
      <c r="AV390" s="14" t="s">
        <v>88</v>
      </c>
      <c r="AW390" s="14" t="s">
        <v>36</v>
      </c>
      <c r="AX390" s="14" t="s">
        <v>80</v>
      </c>
      <c r="AY390" s="269" t="s">
        <v>221</v>
      </c>
    </row>
    <row r="391" s="13" customFormat="1">
      <c r="A391" s="13"/>
      <c r="B391" s="249"/>
      <c r="C391" s="250"/>
      <c r="D391" s="247" t="s">
        <v>236</v>
      </c>
      <c r="E391" s="251" t="s">
        <v>2243</v>
      </c>
      <c r="F391" s="252" t="s">
        <v>2244</v>
      </c>
      <c r="G391" s="250"/>
      <c r="H391" s="253">
        <v>1.516</v>
      </c>
      <c r="I391" s="254"/>
      <c r="J391" s="250"/>
      <c r="K391" s="250"/>
      <c r="L391" s="255"/>
      <c r="M391" s="256"/>
      <c r="N391" s="257"/>
      <c r="O391" s="257"/>
      <c r="P391" s="257"/>
      <c r="Q391" s="257"/>
      <c r="R391" s="257"/>
      <c r="S391" s="257"/>
      <c r="T391" s="258"/>
      <c r="U391" s="13"/>
      <c r="V391" s="13"/>
      <c r="W391" s="13"/>
      <c r="X391" s="13"/>
      <c r="Y391" s="13"/>
      <c r="Z391" s="13"/>
      <c r="AA391" s="13"/>
      <c r="AB391" s="13"/>
      <c r="AC391" s="13"/>
      <c r="AD391" s="13"/>
      <c r="AE391" s="13"/>
      <c r="AT391" s="259" t="s">
        <v>236</v>
      </c>
      <c r="AU391" s="259" t="s">
        <v>88</v>
      </c>
      <c r="AV391" s="13" t="s">
        <v>19</v>
      </c>
      <c r="AW391" s="13" t="s">
        <v>36</v>
      </c>
      <c r="AX391" s="13" t="s">
        <v>80</v>
      </c>
      <c r="AY391" s="259" t="s">
        <v>221</v>
      </c>
    </row>
    <row r="392" s="14" customFormat="1">
      <c r="A392" s="14"/>
      <c r="B392" s="260"/>
      <c r="C392" s="261"/>
      <c r="D392" s="247" t="s">
        <v>236</v>
      </c>
      <c r="E392" s="262" t="s">
        <v>1</v>
      </c>
      <c r="F392" s="263" t="s">
        <v>2245</v>
      </c>
      <c r="G392" s="261"/>
      <c r="H392" s="262" t="s">
        <v>1</v>
      </c>
      <c r="I392" s="264"/>
      <c r="J392" s="261"/>
      <c r="K392" s="261"/>
      <c r="L392" s="265"/>
      <c r="M392" s="266"/>
      <c r="N392" s="267"/>
      <c r="O392" s="267"/>
      <c r="P392" s="267"/>
      <c r="Q392" s="267"/>
      <c r="R392" s="267"/>
      <c r="S392" s="267"/>
      <c r="T392" s="268"/>
      <c r="U392" s="14"/>
      <c r="V392" s="14"/>
      <c r="W392" s="14"/>
      <c r="X392" s="14"/>
      <c r="Y392" s="14"/>
      <c r="Z392" s="14"/>
      <c r="AA392" s="14"/>
      <c r="AB392" s="14"/>
      <c r="AC392" s="14"/>
      <c r="AD392" s="14"/>
      <c r="AE392" s="14"/>
      <c r="AT392" s="269" t="s">
        <v>236</v>
      </c>
      <c r="AU392" s="269" t="s">
        <v>88</v>
      </c>
      <c r="AV392" s="14" t="s">
        <v>88</v>
      </c>
      <c r="AW392" s="14" t="s">
        <v>36</v>
      </c>
      <c r="AX392" s="14" t="s">
        <v>80</v>
      </c>
      <c r="AY392" s="269" t="s">
        <v>221</v>
      </c>
    </row>
    <row r="393" s="13" customFormat="1">
      <c r="A393" s="13"/>
      <c r="B393" s="249"/>
      <c r="C393" s="250"/>
      <c r="D393" s="247" t="s">
        <v>236</v>
      </c>
      <c r="E393" s="251" t="s">
        <v>1802</v>
      </c>
      <c r="F393" s="252" t="s">
        <v>2246</v>
      </c>
      <c r="G393" s="250"/>
      <c r="H393" s="253">
        <v>0.123</v>
      </c>
      <c r="I393" s="254"/>
      <c r="J393" s="250"/>
      <c r="K393" s="250"/>
      <c r="L393" s="255"/>
      <c r="M393" s="256"/>
      <c r="N393" s="257"/>
      <c r="O393" s="257"/>
      <c r="P393" s="257"/>
      <c r="Q393" s="257"/>
      <c r="R393" s="257"/>
      <c r="S393" s="257"/>
      <c r="T393" s="258"/>
      <c r="U393" s="13"/>
      <c r="V393" s="13"/>
      <c r="W393" s="13"/>
      <c r="X393" s="13"/>
      <c r="Y393" s="13"/>
      <c r="Z393" s="13"/>
      <c r="AA393" s="13"/>
      <c r="AB393" s="13"/>
      <c r="AC393" s="13"/>
      <c r="AD393" s="13"/>
      <c r="AE393" s="13"/>
      <c r="AT393" s="259" t="s">
        <v>236</v>
      </c>
      <c r="AU393" s="259" t="s">
        <v>88</v>
      </c>
      <c r="AV393" s="13" t="s">
        <v>19</v>
      </c>
      <c r="AW393" s="13" t="s">
        <v>36</v>
      </c>
      <c r="AX393" s="13" t="s">
        <v>80</v>
      </c>
      <c r="AY393" s="259" t="s">
        <v>221</v>
      </c>
    </row>
    <row r="394" s="13" customFormat="1">
      <c r="A394" s="13"/>
      <c r="B394" s="249"/>
      <c r="C394" s="250"/>
      <c r="D394" s="247" t="s">
        <v>236</v>
      </c>
      <c r="E394" s="251" t="s">
        <v>2247</v>
      </c>
      <c r="F394" s="252" t="s">
        <v>2248</v>
      </c>
      <c r="G394" s="250"/>
      <c r="H394" s="253">
        <v>1.639</v>
      </c>
      <c r="I394" s="254"/>
      <c r="J394" s="250"/>
      <c r="K394" s="250"/>
      <c r="L394" s="255"/>
      <c r="M394" s="256"/>
      <c r="N394" s="257"/>
      <c r="O394" s="257"/>
      <c r="P394" s="257"/>
      <c r="Q394" s="257"/>
      <c r="R394" s="257"/>
      <c r="S394" s="257"/>
      <c r="T394" s="258"/>
      <c r="U394" s="13"/>
      <c r="V394" s="13"/>
      <c r="W394" s="13"/>
      <c r="X394" s="13"/>
      <c r="Y394" s="13"/>
      <c r="Z394" s="13"/>
      <c r="AA394" s="13"/>
      <c r="AB394" s="13"/>
      <c r="AC394" s="13"/>
      <c r="AD394" s="13"/>
      <c r="AE394" s="13"/>
      <c r="AT394" s="259" t="s">
        <v>236</v>
      </c>
      <c r="AU394" s="259" t="s">
        <v>88</v>
      </c>
      <c r="AV394" s="13" t="s">
        <v>19</v>
      </c>
      <c r="AW394" s="13" t="s">
        <v>36</v>
      </c>
      <c r="AX394" s="13" t="s">
        <v>88</v>
      </c>
      <c r="AY394" s="259" t="s">
        <v>221</v>
      </c>
    </row>
    <row r="395" s="2" customFormat="1" ht="16.5" customHeight="1">
      <c r="A395" s="40"/>
      <c r="B395" s="41"/>
      <c r="C395" s="229" t="s">
        <v>455</v>
      </c>
      <c r="D395" s="229" t="s">
        <v>225</v>
      </c>
      <c r="E395" s="230" t="s">
        <v>2249</v>
      </c>
      <c r="F395" s="231" t="s">
        <v>2250</v>
      </c>
      <c r="G395" s="232" t="s">
        <v>515</v>
      </c>
      <c r="H395" s="233">
        <v>5.2160000000000002</v>
      </c>
      <c r="I395" s="234"/>
      <c r="J395" s="235">
        <f>ROUND(I395*H395,2)</f>
        <v>0</v>
      </c>
      <c r="K395" s="231" t="s">
        <v>229</v>
      </c>
      <c r="L395" s="46"/>
      <c r="M395" s="236" t="s">
        <v>1</v>
      </c>
      <c r="N395" s="237" t="s">
        <v>45</v>
      </c>
      <c r="O395" s="93"/>
      <c r="P395" s="238">
        <f>O395*H395</f>
        <v>0</v>
      </c>
      <c r="Q395" s="238">
        <v>2.4777999999999998</v>
      </c>
      <c r="R395" s="238">
        <f>Q395*H395</f>
        <v>12.9242048</v>
      </c>
      <c r="S395" s="238">
        <v>0</v>
      </c>
      <c r="T395" s="239">
        <f>S395*H395</f>
        <v>0</v>
      </c>
      <c r="U395" s="40"/>
      <c r="V395" s="40"/>
      <c r="W395" s="40"/>
      <c r="X395" s="40"/>
      <c r="Y395" s="40"/>
      <c r="Z395" s="40"/>
      <c r="AA395" s="40"/>
      <c r="AB395" s="40"/>
      <c r="AC395" s="40"/>
      <c r="AD395" s="40"/>
      <c r="AE395" s="40"/>
      <c r="AR395" s="240" t="s">
        <v>224</v>
      </c>
      <c r="AT395" s="240" t="s">
        <v>225</v>
      </c>
      <c r="AU395" s="240" t="s">
        <v>88</v>
      </c>
      <c r="AY395" s="18" t="s">
        <v>221</v>
      </c>
      <c r="BE395" s="241">
        <f>IF(N395="základní",J395,0)</f>
        <v>0</v>
      </c>
      <c r="BF395" s="241">
        <f>IF(N395="snížená",J395,0)</f>
        <v>0</v>
      </c>
      <c r="BG395" s="241">
        <f>IF(N395="zákl. přenesená",J395,0)</f>
        <v>0</v>
      </c>
      <c r="BH395" s="241">
        <f>IF(N395="sníž. přenesená",J395,0)</f>
        <v>0</v>
      </c>
      <c r="BI395" s="241">
        <f>IF(N395="nulová",J395,0)</f>
        <v>0</v>
      </c>
      <c r="BJ395" s="18" t="s">
        <v>88</v>
      </c>
      <c r="BK395" s="241">
        <f>ROUND(I395*H395,2)</f>
        <v>0</v>
      </c>
      <c r="BL395" s="18" t="s">
        <v>224</v>
      </c>
      <c r="BM395" s="240" t="s">
        <v>2251</v>
      </c>
    </row>
    <row r="396" s="2" customFormat="1">
      <c r="A396" s="40"/>
      <c r="B396" s="41"/>
      <c r="C396" s="42"/>
      <c r="D396" s="242" t="s">
        <v>232</v>
      </c>
      <c r="E396" s="42"/>
      <c r="F396" s="243" t="s">
        <v>2252</v>
      </c>
      <c r="G396" s="42"/>
      <c r="H396" s="42"/>
      <c r="I396" s="244"/>
      <c r="J396" s="42"/>
      <c r="K396" s="42"/>
      <c r="L396" s="46"/>
      <c r="M396" s="245"/>
      <c r="N396" s="246"/>
      <c r="O396" s="93"/>
      <c r="P396" s="93"/>
      <c r="Q396" s="93"/>
      <c r="R396" s="93"/>
      <c r="S396" s="93"/>
      <c r="T396" s="94"/>
      <c r="U396" s="40"/>
      <c r="V396" s="40"/>
      <c r="W396" s="40"/>
      <c r="X396" s="40"/>
      <c r="Y396" s="40"/>
      <c r="Z396" s="40"/>
      <c r="AA396" s="40"/>
      <c r="AB396" s="40"/>
      <c r="AC396" s="40"/>
      <c r="AD396" s="40"/>
      <c r="AE396" s="40"/>
      <c r="AT396" s="18" t="s">
        <v>232</v>
      </c>
      <c r="AU396" s="18" t="s">
        <v>88</v>
      </c>
    </row>
    <row r="397" s="2" customFormat="1">
      <c r="A397" s="40"/>
      <c r="B397" s="41"/>
      <c r="C397" s="42"/>
      <c r="D397" s="247" t="s">
        <v>312</v>
      </c>
      <c r="E397" s="42"/>
      <c r="F397" s="248" t="s">
        <v>2253</v>
      </c>
      <c r="G397" s="42"/>
      <c r="H397" s="42"/>
      <c r="I397" s="244"/>
      <c r="J397" s="42"/>
      <c r="K397" s="42"/>
      <c r="L397" s="46"/>
      <c r="M397" s="245"/>
      <c r="N397" s="246"/>
      <c r="O397" s="93"/>
      <c r="P397" s="93"/>
      <c r="Q397" s="93"/>
      <c r="R397" s="93"/>
      <c r="S397" s="93"/>
      <c r="T397" s="94"/>
      <c r="U397" s="40"/>
      <c r="V397" s="40"/>
      <c r="W397" s="40"/>
      <c r="X397" s="40"/>
      <c r="Y397" s="40"/>
      <c r="Z397" s="40"/>
      <c r="AA397" s="40"/>
      <c r="AB397" s="40"/>
      <c r="AC397" s="40"/>
      <c r="AD397" s="40"/>
      <c r="AE397" s="40"/>
      <c r="AT397" s="18" t="s">
        <v>312</v>
      </c>
      <c r="AU397" s="18" t="s">
        <v>88</v>
      </c>
    </row>
    <row r="398" s="14" customFormat="1">
      <c r="A398" s="14"/>
      <c r="B398" s="260"/>
      <c r="C398" s="261"/>
      <c r="D398" s="247" t="s">
        <v>236</v>
      </c>
      <c r="E398" s="262" t="s">
        <v>1</v>
      </c>
      <c r="F398" s="263" t="s">
        <v>2254</v>
      </c>
      <c r="G398" s="261"/>
      <c r="H398" s="262" t="s">
        <v>1</v>
      </c>
      <c r="I398" s="264"/>
      <c r="J398" s="261"/>
      <c r="K398" s="261"/>
      <c r="L398" s="265"/>
      <c r="M398" s="266"/>
      <c r="N398" s="267"/>
      <c r="O398" s="267"/>
      <c r="P398" s="267"/>
      <c r="Q398" s="267"/>
      <c r="R398" s="267"/>
      <c r="S398" s="267"/>
      <c r="T398" s="268"/>
      <c r="U398" s="14"/>
      <c r="V398" s="14"/>
      <c r="W398" s="14"/>
      <c r="X398" s="14"/>
      <c r="Y398" s="14"/>
      <c r="Z398" s="14"/>
      <c r="AA398" s="14"/>
      <c r="AB398" s="14"/>
      <c r="AC398" s="14"/>
      <c r="AD398" s="14"/>
      <c r="AE398" s="14"/>
      <c r="AT398" s="269" t="s">
        <v>236</v>
      </c>
      <c r="AU398" s="269" t="s">
        <v>88</v>
      </c>
      <c r="AV398" s="14" t="s">
        <v>88</v>
      </c>
      <c r="AW398" s="14" t="s">
        <v>36</v>
      </c>
      <c r="AX398" s="14" t="s">
        <v>80</v>
      </c>
      <c r="AY398" s="269" t="s">
        <v>221</v>
      </c>
    </row>
    <row r="399" s="13" customFormat="1">
      <c r="A399" s="13"/>
      <c r="B399" s="249"/>
      <c r="C399" s="250"/>
      <c r="D399" s="247" t="s">
        <v>236</v>
      </c>
      <c r="E399" s="251" t="s">
        <v>2255</v>
      </c>
      <c r="F399" s="252" t="s">
        <v>2256</v>
      </c>
      <c r="G399" s="250"/>
      <c r="H399" s="253">
        <v>5.2160000000000002</v>
      </c>
      <c r="I399" s="254"/>
      <c r="J399" s="250"/>
      <c r="K399" s="250"/>
      <c r="L399" s="255"/>
      <c r="M399" s="256"/>
      <c r="N399" s="257"/>
      <c r="O399" s="257"/>
      <c r="P399" s="257"/>
      <c r="Q399" s="257"/>
      <c r="R399" s="257"/>
      <c r="S399" s="257"/>
      <c r="T399" s="258"/>
      <c r="U399" s="13"/>
      <c r="V399" s="13"/>
      <c r="W399" s="13"/>
      <c r="X399" s="13"/>
      <c r="Y399" s="13"/>
      <c r="Z399" s="13"/>
      <c r="AA399" s="13"/>
      <c r="AB399" s="13"/>
      <c r="AC399" s="13"/>
      <c r="AD399" s="13"/>
      <c r="AE399" s="13"/>
      <c r="AT399" s="259" t="s">
        <v>236</v>
      </c>
      <c r="AU399" s="259" t="s">
        <v>88</v>
      </c>
      <c r="AV399" s="13" t="s">
        <v>19</v>
      </c>
      <c r="AW399" s="13" t="s">
        <v>36</v>
      </c>
      <c r="AX399" s="13" t="s">
        <v>80</v>
      </c>
      <c r="AY399" s="259" t="s">
        <v>221</v>
      </c>
    </row>
    <row r="400" s="13" customFormat="1">
      <c r="A400" s="13"/>
      <c r="B400" s="249"/>
      <c r="C400" s="250"/>
      <c r="D400" s="247" t="s">
        <v>236</v>
      </c>
      <c r="E400" s="251" t="s">
        <v>2257</v>
      </c>
      <c r="F400" s="252" t="s">
        <v>2258</v>
      </c>
      <c r="G400" s="250"/>
      <c r="H400" s="253">
        <v>5.2160000000000002</v>
      </c>
      <c r="I400" s="254"/>
      <c r="J400" s="250"/>
      <c r="K400" s="250"/>
      <c r="L400" s="255"/>
      <c r="M400" s="256"/>
      <c r="N400" s="257"/>
      <c r="O400" s="257"/>
      <c r="P400" s="257"/>
      <c r="Q400" s="257"/>
      <c r="R400" s="257"/>
      <c r="S400" s="257"/>
      <c r="T400" s="258"/>
      <c r="U400" s="13"/>
      <c r="V400" s="13"/>
      <c r="W400" s="13"/>
      <c r="X400" s="13"/>
      <c r="Y400" s="13"/>
      <c r="Z400" s="13"/>
      <c r="AA400" s="13"/>
      <c r="AB400" s="13"/>
      <c r="AC400" s="13"/>
      <c r="AD400" s="13"/>
      <c r="AE400" s="13"/>
      <c r="AT400" s="259" t="s">
        <v>236</v>
      </c>
      <c r="AU400" s="259" t="s">
        <v>88</v>
      </c>
      <c r="AV400" s="13" t="s">
        <v>19</v>
      </c>
      <c r="AW400" s="13" t="s">
        <v>36</v>
      </c>
      <c r="AX400" s="13" t="s">
        <v>88</v>
      </c>
      <c r="AY400" s="259" t="s">
        <v>221</v>
      </c>
    </row>
    <row r="401" s="2" customFormat="1" ht="24.15" customHeight="1">
      <c r="A401" s="40"/>
      <c r="B401" s="41"/>
      <c r="C401" s="229" t="s">
        <v>461</v>
      </c>
      <c r="D401" s="229" t="s">
        <v>225</v>
      </c>
      <c r="E401" s="230" t="s">
        <v>2259</v>
      </c>
      <c r="F401" s="231" t="s">
        <v>2260</v>
      </c>
      <c r="G401" s="232" t="s">
        <v>515</v>
      </c>
      <c r="H401" s="233">
        <v>74.120999999999995</v>
      </c>
      <c r="I401" s="234"/>
      <c r="J401" s="235">
        <f>ROUND(I401*H401,2)</f>
        <v>0</v>
      </c>
      <c r="K401" s="231" t="s">
        <v>229</v>
      </c>
      <c r="L401" s="46"/>
      <c r="M401" s="236" t="s">
        <v>1</v>
      </c>
      <c r="N401" s="237" t="s">
        <v>45</v>
      </c>
      <c r="O401" s="93"/>
      <c r="P401" s="238">
        <f>O401*H401</f>
        <v>0</v>
      </c>
      <c r="Q401" s="238">
        <v>2.4777999999999998</v>
      </c>
      <c r="R401" s="238">
        <f>Q401*H401</f>
        <v>183.65701379999996</v>
      </c>
      <c r="S401" s="238">
        <v>0</v>
      </c>
      <c r="T401" s="239">
        <f>S401*H401</f>
        <v>0</v>
      </c>
      <c r="U401" s="40"/>
      <c r="V401" s="40"/>
      <c r="W401" s="40"/>
      <c r="X401" s="40"/>
      <c r="Y401" s="40"/>
      <c r="Z401" s="40"/>
      <c r="AA401" s="40"/>
      <c r="AB401" s="40"/>
      <c r="AC401" s="40"/>
      <c r="AD401" s="40"/>
      <c r="AE401" s="40"/>
      <c r="AR401" s="240" t="s">
        <v>224</v>
      </c>
      <c r="AT401" s="240" t="s">
        <v>225</v>
      </c>
      <c r="AU401" s="240" t="s">
        <v>88</v>
      </c>
      <c r="AY401" s="18" t="s">
        <v>221</v>
      </c>
      <c r="BE401" s="241">
        <f>IF(N401="základní",J401,0)</f>
        <v>0</v>
      </c>
      <c r="BF401" s="241">
        <f>IF(N401="snížená",J401,0)</f>
        <v>0</v>
      </c>
      <c r="BG401" s="241">
        <f>IF(N401="zákl. přenesená",J401,0)</f>
        <v>0</v>
      </c>
      <c r="BH401" s="241">
        <f>IF(N401="sníž. přenesená",J401,0)</f>
        <v>0</v>
      </c>
      <c r="BI401" s="241">
        <f>IF(N401="nulová",J401,0)</f>
        <v>0</v>
      </c>
      <c r="BJ401" s="18" t="s">
        <v>88</v>
      </c>
      <c r="BK401" s="241">
        <f>ROUND(I401*H401,2)</f>
        <v>0</v>
      </c>
      <c r="BL401" s="18" t="s">
        <v>224</v>
      </c>
      <c r="BM401" s="240" t="s">
        <v>2261</v>
      </c>
    </row>
    <row r="402" s="2" customFormat="1">
      <c r="A402" s="40"/>
      <c r="B402" s="41"/>
      <c r="C402" s="42"/>
      <c r="D402" s="242" t="s">
        <v>232</v>
      </c>
      <c r="E402" s="42"/>
      <c r="F402" s="243" t="s">
        <v>2262</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232</v>
      </c>
      <c r="AU402" s="18" t="s">
        <v>88</v>
      </c>
    </row>
    <row r="403" s="2" customFormat="1">
      <c r="A403" s="40"/>
      <c r="B403" s="41"/>
      <c r="C403" s="42"/>
      <c r="D403" s="247" t="s">
        <v>312</v>
      </c>
      <c r="E403" s="42"/>
      <c r="F403" s="248" t="s">
        <v>2263</v>
      </c>
      <c r="G403" s="42"/>
      <c r="H403" s="42"/>
      <c r="I403" s="244"/>
      <c r="J403" s="42"/>
      <c r="K403" s="42"/>
      <c r="L403" s="46"/>
      <c r="M403" s="245"/>
      <c r="N403" s="246"/>
      <c r="O403" s="93"/>
      <c r="P403" s="93"/>
      <c r="Q403" s="93"/>
      <c r="R403" s="93"/>
      <c r="S403" s="93"/>
      <c r="T403" s="94"/>
      <c r="U403" s="40"/>
      <c r="V403" s="40"/>
      <c r="W403" s="40"/>
      <c r="X403" s="40"/>
      <c r="Y403" s="40"/>
      <c r="Z403" s="40"/>
      <c r="AA403" s="40"/>
      <c r="AB403" s="40"/>
      <c r="AC403" s="40"/>
      <c r="AD403" s="40"/>
      <c r="AE403" s="40"/>
      <c r="AT403" s="18" t="s">
        <v>312</v>
      </c>
      <c r="AU403" s="18" t="s">
        <v>88</v>
      </c>
    </row>
    <row r="404" s="14" customFormat="1">
      <c r="A404" s="14"/>
      <c r="B404" s="260"/>
      <c r="C404" s="261"/>
      <c r="D404" s="247" t="s">
        <v>236</v>
      </c>
      <c r="E404" s="262" t="s">
        <v>1</v>
      </c>
      <c r="F404" s="263" t="s">
        <v>2264</v>
      </c>
      <c r="G404" s="261"/>
      <c r="H404" s="262" t="s">
        <v>1</v>
      </c>
      <c r="I404" s="264"/>
      <c r="J404" s="261"/>
      <c r="K404" s="261"/>
      <c r="L404" s="265"/>
      <c r="M404" s="266"/>
      <c r="N404" s="267"/>
      <c r="O404" s="267"/>
      <c r="P404" s="267"/>
      <c r="Q404" s="267"/>
      <c r="R404" s="267"/>
      <c r="S404" s="267"/>
      <c r="T404" s="268"/>
      <c r="U404" s="14"/>
      <c r="V404" s="14"/>
      <c r="W404" s="14"/>
      <c r="X404" s="14"/>
      <c r="Y404" s="14"/>
      <c r="Z404" s="14"/>
      <c r="AA404" s="14"/>
      <c r="AB404" s="14"/>
      <c r="AC404" s="14"/>
      <c r="AD404" s="14"/>
      <c r="AE404" s="14"/>
      <c r="AT404" s="269" t="s">
        <v>236</v>
      </c>
      <c r="AU404" s="269" t="s">
        <v>88</v>
      </c>
      <c r="AV404" s="14" t="s">
        <v>88</v>
      </c>
      <c r="AW404" s="14" t="s">
        <v>36</v>
      </c>
      <c r="AX404" s="14" t="s">
        <v>80</v>
      </c>
      <c r="AY404" s="269" t="s">
        <v>221</v>
      </c>
    </row>
    <row r="405" s="13" customFormat="1">
      <c r="A405" s="13"/>
      <c r="B405" s="249"/>
      <c r="C405" s="250"/>
      <c r="D405" s="247" t="s">
        <v>236</v>
      </c>
      <c r="E405" s="251" t="s">
        <v>2265</v>
      </c>
      <c r="F405" s="252" t="s">
        <v>2266</v>
      </c>
      <c r="G405" s="250"/>
      <c r="H405" s="253">
        <v>16.553999999999998</v>
      </c>
      <c r="I405" s="254"/>
      <c r="J405" s="250"/>
      <c r="K405" s="250"/>
      <c r="L405" s="255"/>
      <c r="M405" s="256"/>
      <c r="N405" s="257"/>
      <c r="O405" s="257"/>
      <c r="P405" s="257"/>
      <c r="Q405" s="257"/>
      <c r="R405" s="257"/>
      <c r="S405" s="257"/>
      <c r="T405" s="258"/>
      <c r="U405" s="13"/>
      <c r="V405" s="13"/>
      <c r="W405" s="13"/>
      <c r="X405" s="13"/>
      <c r="Y405" s="13"/>
      <c r="Z405" s="13"/>
      <c r="AA405" s="13"/>
      <c r="AB405" s="13"/>
      <c r="AC405" s="13"/>
      <c r="AD405" s="13"/>
      <c r="AE405" s="13"/>
      <c r="AT405" s="259" t="s">
        <v>236</v>
      </c>
      <c r="AU405" s="259" t="s">
        <v>88</v>
      </c>
      <c r="AV405" s="13" t="s">
        <v>19</v>
      </c>
      <c r="AW405" s="13" t="s">
        <v>36</v>
      </c>
      <c r="AX405" s="13" t="s">
        <v>80</v>
      </c>
      <c r="AY405" s="259" t="s">
        <v>221</v>
      </c>
    </row>
    <row r="406" s="13" customFormat="1">
      <c r="A406" s="13"/>
      <c r="B406" s="249"/>
      <c r="C406" s="250"/>
      <c r="D406" s="247" t="s">
        <v>236</v>
      </c>
      <c r="E406" s="251" t="s">
        <v>1805</v>
      </c>
      <c r="F406" s="252" t="s">
        <v>2267</v>
      </c>
      <c r="G406" s="250"/>
      <c r="H406" s="253">
        <v>21.882999999999999</v>
      </c>
      <c r="I406" s="254"/>
      <c r="J406" s="250"/>
      <c r="K406" s="250"/>
      <c r="L406" s="255"/>
      <c r="M406" s="256"/>
      <c r="N406" s="257"/>
      <c r="O406" s="257"/>
      <c r="P406" s="257"/>
      <c r="Q406" s="257"/>
      <c r="R406" s="257"/>
      <c r="S406" s="257"/>
      <c r="T406" s="258"/>
      <c r="U406" s="13"/>
      <c r="V406" s="13"/>
      <c r="W406" s="13"/>
      <c r="X406" s="13"/>
      <c r="Y406" s="13"/>
      <c r="Z406" s="13"/>
      <c r="AA406" s="13"/>
      <c r="AB406" s="13"/>
      <c r="AC406" s="13"/>
      <c r="AD406" s="13"/>
      <c r="AE406" s="13"/>
      <c r="AT406" s="259" t="s">
        <v>236</v>
      </c>
      <c r="AU406" s="259" t="s">
        <v>88</v>
      </c>
      <c r="AV406" s="13" t="s">
        <v>19</v>
      </c>
      <c r="AW406" s="13" t="s">
        <v>36</v>
      </c>
      <c r="AX406" s="13" t="s">
        <v>80</v>
      </c>
      <c r="AY406" s="259" t="s">
        <v>221</v>
      </c>
    </row>
    <row r="407" s="14" customFormat="1">
      <c r="A407" s="14"/>
      <c r="B407" s="260"/>
      <c r="C407" s="261"/>
      <c r="D407" s="247" t="s">
        <v>236</v>
      </c>
      <c r="E407" s="262" t="s">
        <v>1</v>
      </c>
      <c r="F407" s="263" t="s">
        <v>2268</v>
      </c>
      <c r="G407" s="261"/>
      <c r="H407" s="262" t="s">
        <v>1</v>
      </c>
      <c r="I407" s="264"/>
      <c r="J407" s="261"/>
      <c r="K407" s="261"/>
      <c r="L407" s="265"/>
      <c r="M407" s="266"/>
      <c r="N407" s="267"/>
      <c r="O407" s="267"/>
      <c r="P407" s="267"/>
      <c r="Q407" s="267"/>
      <c r="R407" s="267"/>
      <c r="S407" s="267"/>
      <c r="T407" s="268"/>
      <c r="U407" s="14"/>
      <c r="V407" s="14"/>
      <c r="W407" s="14"/>
      <c r="X407" s="14"/>
      <c r="Y407" s="14"/>
      <c r="Z407" s="14"/>
      <c r="AA407" s="14"/>
      <c r="AB407" s="14"/>
      <c r="AC407" s="14"/>
      <c r="AD407" s="14"/>
      <c r="AE407" s="14"/>
      <c r="AT407" s="269" t="s">
        <v>236</v>
      </c>
      <c r="AU407" s="269" t="s">
        <v>88</v>
      </c>
      <c r="AV407" s="14" t="s">
        <v>88</v>
      </c>
      <c r="AW407" s="14" t="s">
        <v>36</v>
      </c>
      <c r="AX407" s="14" t="s">
        <v>80</v>
      </c>
      <c r="AY407" s="269" t="s">
        <v>221</v>
      </c>
    </row>
    <row r="408" s="13" customFormat="1">
      <c r="A408" s="13"/>
      <c r="B408" s="249"/>
      <c r="C408" s="250"/>
      <c r="D408" s="247" t="s">
        <v>236</v>
      </c>
      <c r="E408" s="251" t="s">
        <v>1862</v>
      </c>
      <c r="F408" s="252" t="s">
        <v>2269</v>
      </c>
      <c r="G408" s="250"/>
      <c r="H408" s="253">
        <v>16.195</v>
      </c>
      <c r="I408" s="254"/>
      <c r="J408" s="250"/>
      <c r="K408" s="250"/>
      <c r="L408" s="255"/>
      <c r="M408" s="256"/>
      <c r="N408" s="257"/>
      <c r="O408" s="257"/>
      <c r="P408" s="257"/>
      <c r="Q408" s="257"/>
      <c r="R408" s="257"/>
      <c r="S408" s="257"/>
      <c r="T408" s="258"/>
      <c r="U408" s="13"/>
      <c r="V408" s="13"/>
      <c r="W408" s="13"/>
      <c r="X408" s="13"/>
      <c r="Y408" s="13"/>
      <c r="Z408" s="13"/>
      <c r="AA408" s="13"/>
      <c r="AB408" s="13"/>
      <c r="AC408" s="13"/>
      <c r="AD408" s="13"/>
      <c r="AE408" s="13"/>
      <c r="AT408" s="259" t="s">
        <v>236</v>
      </c>
      <c r="AU408" s="259" t="s">
        <v>88</v>
      </c>
      <c r="AV408" s="13" t="s">
        <v>19</v>
      </c>
      <c r="AW408" s="13" t="s">
        <v>36</v>
      </c>
      <c r="AX408" s="13" t="s">
        <v>80</v>
      </c>
      <c r="AY408" s="259" t="s">
        <v>221</v>
      </c>
    </row>
    <row r="409" s="13" customFormat="1">
      <c r="A409" s="13"/>
      <c r="B409" s="249"/>
      <c r="C409" s="250"/>
      <c r="D409" s="247" t="s">
        <v>236</v>
      </c>
      <c r="E409" s="251" t="s">
        <v>1887</v>
      </c>
      <c r="F409" s="252" t="s">
        <v>2270</v>
      </c>
      <c r="G409" s="250"/>
      <c r="H409" s="253">
        <v>19.489000000000001</v>
      </c>
      <c r="I409" s="254"/>
      <c r="J409" s="250"/>
      <c r="K409" s="250"/>
      <c r="L409" s="255"/>
      <c r="M409" s="256"/>
      <c r="N409" s="257"/>
      <c r="O409" s="257"/>
      <c r="P409" s="257"/>
      <c r="Q409" s="257"/>
      <c r="R409" s="257"/>
      <c r="S409" s="257"/>
      <c r="T409" s="258"/>
      <c r="U409" s="13"/>
      <c r="V409" s="13"/>
      <c r="W409" s="13"/>
      <c r="X409" s="13"/>
      <c r="Y409" s="13"/>
      <c r="Z409" s="13"/>
      <c r="AA409" s="13"/>
      <c r="AB409" s="13"/>
      <c r="AC409" s="13"/>
      <c r="AD409" s="13"/>
      <c r="AE409" s="13"/>
      <c r="AT409" s="259" t="s">
        <v>236</v>
      </c>
      <c r="AU409" s="259" t="s">
        <v>88</v>
      </c>
      <c r="AV409" s="13" t="s">
        <v>19</v>
      </c>
      <c r="AW409" s="13" t="s">
        <v>36</v>
      </c>
      <c r="AX409" s="13" t="s">
        <v>80</v>
      </c>
      <c r="AY409" s="259" t="s">
        <v>221</v>
      </c>
    </row>
    <row r="410" s="13" customFormat="1">
      <c r="A410" s="13"/>
      <c r="B410" s="249"/>
      <c r="C410" s="250"/>
      <c r="D410" s="247" t="s">
        <v>236</v>
      </c>
      <c r="E410" s="251" t="s">
        <v>2271</v>
      </c>
      <c r="F410" s="252" t="s">
        <v>2272</v>
      </c>
      <c r="G410" s="250"/>
      <c r="H410" s="253">
        <v>74.120999999999995</v>
      </c>
      <c r="I410" s="254"/>
      <c r="J410" s="250"/>
      <c r="K410" s="250"/>
      <c r="L410" s="255"/>
      <c r="M410" s="256"/>
      <c r="N410" s="257"/>
      <c r="O410" s="257"/>
      <c r="P410" s="257"/>
      <c r="Q410" s="257"/>
      <c r="R410" s="257"/>
      <c r="S410" s="257"/>
      <c r="T410" s="258"/>
      <c r="U410" s="13"/>
      <c r="V410" s="13"/>
      <c r="W410" s="13"/>
      <c r="X410" s="13"/>
      <c r="Y410" s="13"/>
      <c r="Z410" s="13"/>
      <c r="AA410" s="13"/>
      <c r="AB410" s="13"/>
      <c r="AC410" s="13"/>
      <c r="AD410" s="13"/>
      <c r="AE410" s="13"/>
      <c r="AT410" s="259" t="s">
        <v>236</v>
      </c>
      <c r="AU410" s="259" t="s">
        <v>88</v>
      </c>
      <c r="AV410" s="13" t="s">
        <v>19</v>
      </c>
      <c r="AW410" s="13" t="s">
        <v>36</v>
      </c>
      <c r="AX410" s="13" t="s">
        <v>88</v>
      </c>
      <c r="AY410" s="259" t="s">
        <v>221</v>
      </c>
    </row>
    <row r="411" s="2" customFormat="1" ht="37.8" customHeight="1">
      <c r="A411" s="40"/>
      <c r="B411" s="41"/>
      <c r="C411" s="229" t="s">
        <v>467</v>
      </c>
      <c r="D411" s="229" t="s">
        <v>225</v>
      </c>
      <c r="E411" s="230" t="s">
        <v>2273</v>
      </c>
      <c r="F411" s="231" t="s">
        <v>2274</v>
      </c>
      <c r="G411" s="232" t="s">
        <v>507</v>
      </c>
      <c r="H411" s="233">
        <v>157.88</v>
      </c>
      <c r="I411" s="234"/>
      <c r="J411" s="235">
        <f>ROUND(I411*H411,2)</f>
        <v>0</v>
      </c>
      <c r="K411" s="231" t="s">
        <v>229</v>
      </c>
      <c r="L411" s="46"/>
      <c r="M411" s="236" t="s">
        <v>1</v>
      </c>
      <c r="N411" s="237" t="s">
        <v>45</v>
      </c>
      <c r="O411" s="93"/>
      <c r="P411" s="238">
        <f>O411*H411</f>
        <v>0</v>
      </c>
      <c r="Q411" s="238">
        <v>0.0038800000000000002</v>
      </c>
      <c r="R411" s="238">
        <f>Q411*H411</f>
        <v>0.61257439999999996</v>
      </c>
      <c r="S411" s="238">
        <v>0</v>
      </c>
      <c r="T411" s="239">
        <f>S411*H411</f>
        <v>0</v>
      </c>
      <c r="U411" s="40"/>
      <c r="V411" s="40"/>
      <c r="W411" s="40"/>
      <c r="X411" s="40"/>
      <c r="Y411" s="40"/>
      <c r="Z411" s="40"/>
      <c r="AA411" s="40"/>
      <c r="AB411" s="40"/>
      <c r="AC411" s="40"/>
      <c r="AD411" s="40"/>
      <c r="AE411" s="40"/>
      <c r="AR411" s="240" t="s">
        <v>224</v>
      </c>
      <c r="AT411" s="240" t="s">
        <v>225</v>
      </c>
      <c r="AU411" s="240" t="s">
        <v>88</v>
      </c>
      <c r="AY411" s="18" t="s">
        <v>221</v>
      </c>
      <c r="BE411" s="241">
        <f>IF(N411="základní",J411,0)</f>
        <v>0</v>
      </c>
      <c r="BF411" s="241">
        <f>IF(N411="snížená",J411,0)</f>
        <v>0</v>
      </c>
      <c r="BG411" s="241">
        <f>IF(N411="zákl. přenesená",J411,0)</f>
        <v>0</v>
      </c>
      <c r="BH411" s="241">
        <f>IF(N411="sníž. přenesená",J411,0)</f>
        <v>0</v>
      </c>
      <c r="BI411" s="241">
        <f>IF(N411="nulová",J411,0)</f>
        <v>0</v>
      </c>
      <c r="BJ411" s="18" t="s">
        <v>88</v>
      </c>
      <c r="BK411" s="241">
        <f>ROUND(I411*H411,2)</f>
        <v>0</v>
      </c>
      <c r="BL411" s="18" t="s">
        <v>224</v>
      </c>
      <c r="BM411" s="240" t="s">
        <v>2275</v>
      </c>
    </row>
    <row r="412" s="2" customFormat="1">
      <c r="A412" s="40"/>
      <c r="B412" s="41"/>
      <c r="C412" s="42"/>
      <c r="D412" s="242" t="s">
        <v>232</v>
      </c>
      <c r="E412" s="42"/>
      <c r="F412" s="243" t="s">
        <v>2276</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232</v>
      </c>
      <c r="AU412" s="18" t="s">
        <v>88</v>
      </c>
    </row>
    <row r="413" s="2" customFormat="1">
      <c r="A413" s="40"/>
      <c r="B413" s="41"/>
      <c r="C413" s="42"/>
      <c r="D413" s="247" t="s">
        <v>312</v>
      </c>
      <c r="E413" s="42"/>
      <c r="F413" s="248" t="s">
        <v>2277</v>
      </c>
      <c r="G413" s="42"/>
      <c r="H413" s="42"/>
      <c r="I413" s="244"/>
      <c r="J413" s="42"/>
      <c r="K413" s="42"/>
      <c r="L413" s="46"/>
      <c r="M413" s="245"/>
      <c r="N413" s="246"/>
      <c r="O413" s="93"/>
      <c r="P413" s="93"/>
      <c r="Q413" s="93"/>
      <c r="R413" s="93"/>
      <c r="S413" s="93"/>
      <c r="T413" s="94"/>
      <c r="U413" s="40"/>
      <c r="V413" s="40"/>
      <c r="W413" s="40"/>
      <c r="X413" s="40"/>
      <c r="Y413" s="40"/>
      <c r="Z413" s="40"/>
      <c r="AA413" s="40"/>
      <c r="AB413" s="40"/>
      <c r="AC413" s="40"/>
      <c r="AD413" s="40"/>
      <c r="AE413" s="40"/>
      <c r="AT413" s="18" t="s">
        <v>312</v>
      </c>
      <c r="AU413" s="18" t="s">
        <v>88</v>
      </c>
    </row>
    <row r="414" s="14" customFormat="1">
      <c r="A414" s="14"/>
      <c r="B414" s="260"/>
      <c r="C414" s="261"/>
      <c r="D414" s="247" t="s">
        <v>236</v>
      </c>
      <c r="E414" s="262" t="s">
        <v>1</v>
      </c>
      <c r="F414" s="263" t="s">
        <v>2278</v>
      </c>
      <c r="G414" s="261"/>
      <c r="H414" s="262" t="s">
        <v>1</v>
      </c>
      <c r="I414" s="264"/>
      <c r="J414" s="261"/>
      <c r="K414" s="261"/>
      <c r="L414" s="265"/>
      <c r="M414" s="266"/>
      <c r="N414" s="267"/>
      <c r="O414" s="267"/>
      <c r="P414" s="267"/>
      <c r="Q414" s="267"/>
      <c r="R414" s="267"/>
      <c r="S414" s="267"/>
      <c r="T414" s="268"/>
      <c r="U414" s="14"/>
      <c r="V414" s="14"/>
      <c r="W414" s="14"/>
      <c r="X414" s="14"/>
      <c r="Y414" s="14"/>
      <c r="Z414" s="14"/>
      <c r="AA414" s="14"/>
      <c r="AB414" s="14"/>
      <c r="AC414" s="14"/>
      <c r="AD414" s="14"/>
      <c r="AE414" s="14"/>
      <c r="AT414" s="269" t="s">
        <v>236</v>
      </c>
      <c r="AU414" s="269" t="s">
        <v>88</v>
      </c>
      <c r="AV414" s="14" t="s">
        <v>88</v>
      </c>
      <c r="AW414" s="14" t="s">
        <v>36</v>
      </c>
      <c r="AX414" s="14" t="s">
        <v>80</v>
      </c>
      <c r="AY414" s="269" t="s">
        <v>221</v>
      </c>
    </row>
    <row r="415" s="13" customFormat="1">
      <c r="A415" s="13"/>
      <c r="B415" s="249"/>
      <c r="C415" s="250"/>
      <c r="D415" s="247" t="s">
        <v>236</v>
      </c>
      <c r="E415" s="251" t="s">
        <v>2279</v>
      </c>
      <c r="F415" s="252" t="s">
        <v>2280</v>
      </c>
      <c r="G415" s="250"/>
      <c r="H415" s="253">
        <v>42.375</v>
      </c>
      <c r="I415" s="254"/>
      <c r="J415" s="250"/>
      <c r="K415" s="250"/>
      <c r="L415" s="255"/>
      <c r="M415" s="256"/>
      <c r="N415" s="257"/>
      <c r="O415" s="257"/>
      <c r="P415" s="257"/>
      <c r="Q415" s="257"/>
      <c r="R415" s="257"/>
      <c r="S415" s="257"/>
      <c r="T415" s="258"/>
      <c r="U415" s="13"/>
      <c r="V415" s="13"/>
      <c r="W415" s="13"/>
      <c r="X415" s="13"/>
      <c r="Y415" s="13"/>
      <c r="Z415" s="13"/>
      <c r="AA415" s="13"/>
      <c r="AB415" s="13"/>
      <c r="AC415" s="13"/>
      <c r="AD415" s="13"/>
      <c r="AE415" s="13"/>
      <c r="AT415" s="259" t="s">
        <v>236</v>
      </c>
      <c r="AU415" s="259" t="s">
        <v>88</v>
      </c>
      <c r="AV415" s="13" t="s">
        <v>19</v>
      </c>
      <c r="AW415" s="13" t="s">
        <v>36</v>
      </c>
      <c r="AX415" s="13" t="s">
        <v>80</v>
      </c>
      <c r="AY415" s="259" t="s">
        <v>221</v>
      </c>
    </row>
    <row r="416" s="13" customFormat="1">
      <c r="A416" s="13"/>
      <c r="B416" s="249"/>
      <c r="C416" s="250"/>
      <c r="D416" s="247" t="s">
        <v>236</v>
      </c>
      <c r="E416" s="251" t="s">
        <v>1808</v>
      </c>
      <c r="F416" s="252" t="s">
        <v>2281</v>
      </c>
      <c r="G416" s="250"/>
      <c r="H416" s="253">
        <v>10.494999999999999</v>
      </c>
      <c r="I416" s="254"/>
      <c r="J416" s="250"/>
      <c r="K416" s="250"/>
      <c r="L416" s="255"/>
      <c r="M416" s="256"/>
      <c r="N416" s="257"/>
      <c r="O416" s="257"/>
      <c r="P416" s="257"/>
      <c r="Q416" s="257"/>
      <c r="R416" s="257"/>
      <c r="S416" s="257"/>
      <c r="T416" s="258"/>
      <c r="U416" s="13"/>
      <c r="V416" s="13"/>
      <c r="W416" s="13"/>
      <c r="X416" s="13"/>
      <c r="Y416" s="13"/>
      <c r="Z416" s="13"/>
      <c r="AA416" s="13"/>
      <c r="AB416" s="13"/>
      <c r="AC416" s="13"/>
      <c r="AD416" s="13"/>
      <c r="AE416" s="13"/>
      <c r="AT416" s="259" t="s">
        <v>236</v>
      </c>
      <c r="AU416" s="259" t="s">
        <v>88</v>
      </c>
      <c r="AV416" s="13" t="s">
        <v>19</v>
      </c>
      <c r="AW416" s="13" t="s">
        <v>36</v>
      </c>
      <c r="AX416" s="13" t="s">
        <v>80</v>
      </c>
      <c r="AY416" s="259" t="s">
        <v>221</v>
      </c>
    </row>
    <row r="417" s="14" customFormat="1">
      <c r="A417" s="14"/>
      <c r="B417" s="260"/>
      <c r="C417" s="261"/>
      <c r="D417" s="247" t="s">
        <v>236</v>
      </c>
      <c r="E417" s="262" t="s">
        <v>1</v>
      </c>
      <c r="F417" s="263" t="s">
        <v>2282</v>
      </c>
      <c r="G417" s="261"/>
      <c r="H417" s="262" t="s">
        <v>1</v>
      </c>
      <c r="I417" s="264"/>
      <c r="J417" s="261"/>
      <c r="K417" s="261"/>
      <c r="L417" s="265"/>
      <c r="M417" s="266"/>
      <c r="N417" s="267"/>
      <c r="O417" s="267"/>
      <c r="P417" s="267"/>
      <c r="Q417" s="267"/>
      <c r="R417" s="267"/>
      <c r="S417" s="267"/>
      <c r="T417" s="268"/>
      <c r="U417" s="14"/>
      <c r="V417" s="14"/>
      <c r="W417" s="14"/>
      <c r="X417" s="14"/>
      <c r="Y417" s="14"/>
      <c r="Z417" s="14"/>
      <c r="AA417" s="14"/>
      <c r="AB417" s="14"/>
      <c r="AC417" s="14"/>
      <c r="AD417" s="14"/>
      <c r="AE417" s="14"/>
      <c r="AT417" s="269" t="s">
        <v>236</v>
      </c>
      <c r="AU417" s="269" t="s">
        <v>88</v>
      </c>
      <c r="AV417" s="14" t="s">
        <v>88</v>
      </c>
      <c r="AW417" s="14" t="s">
        <v>36</v>
      </c>
      <c r="AX417" s="14" t="s">
        <v>80</v>
      </c>
      <c r="AY417" s="269" t="s">
        <v>221</v>
      </c>
    </row>
    <row r="418" s="13" customFormat="1">
      <c r="A418" s="13"/>
      <c r="B418" s="249"/>
      <c r="C418" s="250"/>
      <c r="D418" s="247" t="s">
        <v>236</v>
      </c>
      <c r="E418" s="251" t="s">
        <v>1864</v>
      </c>
      <c r="F418" s="252" t="s">
        <v>2283</v>
      </c>
      <c r="G418" s="250"/>
      <c r="H418" s="253">
        <v>14.880000000000001</v>
      </c>
      <c r="I418" s="254"/>
      <c r="J418" s="250"/>
      <c r="K418" s="250"/>
      <c r="L418" s="255"/>
      <c r="M418" s="256"/>
      <c r="N418" s="257"/>
      <c r="O418" s="257"/>
      <c r="P418" s="257"/>
      <c r="Q418" s="257"/>
      <c r="R418" s="257"/>
      <c r="S418" s="257"/>
      <c r="T418" s="258"/>
      <c r="U418" s="13"/>
      <c r="V418" s="13"/>
      <c r="W418" s="13"/>
      <c r="X418" s="13"/>
      <c r="Y418" s="13"/>
      <c r="Z418" s="13"/>
      <c r="AA418" s="13"/>
      <c r="AB418" s="13"/>
      <c r="AC418" s="13"/>
      <c r="AD418" s="13"/>
      <c r="AE418" s="13"/>
      <c r="AT418" s="259" t="s">
        <v>236</v>
      </c>
      <c r="AU418" s="259" t="s">
        <v>88</v>
      </c>
      <c r="AV418" s="13" t="s">
        <v>19</v>
      </c>
      <c r="AW418" s="13" t="s">
        <v>36</v>
      </c>
      <c r="AX418" s="13" t="s">
        <v>80</v>
      </c>
      <c r="AY418" s="259" t="s">
        <v>221</v>
      </c>
    </row>
    <row r="419" s="14" customFormat="1">
      <c r="A419" s="14"/>
      <c r="B419" s="260"/>
      <c r="C419" s="261"/>
      <c r="D419" s="247" t="s">
        <v>236</v>
      </c>
      <c r="E419" s="262" t="s">
        <v>1</v>
      </c>
      <c r="F419" s="263" t="s">
        <v>2284</v>
      </c>
      <c r="G419" s="261"/>
      <c r="H419" s="262" t="s">
        <v>1</v>
      </c>
      <c r="I419" s="264"/>
      <c r="J419" s="261"/>
      <c r="K419" s="261"/>
      <c r="L419" s="265"/>
      <c r="M419" s="266"/>
      <c r="N419" s="267"/>
      <c r="O419" s="267"/>
      <c r="P419" s="267"/>
      <c r="Q419" s="267"/>
      <c r="R419" s="267"/>
      <c r="S419" s="267"/>
      <c r="T419" s="268"/>
      <c r="U419" s="14"/>
      <c r="V419" s="14"/>
      <c r="W419" s="14"/>
      <c r="X419" s="14"/>
      <c r="Y419" s="14"/>
      <c r="Z419" s="14"/>
      <c r="AA419" s="14"/>
      <c r="AB419" s="14"/>
      <c r="AC419" s="14"/>
      <c r="AD419" s="14"/>
      <c r="AE419" s="14"/>
      <c r="AT419" s="269" t="s">
        <v>236</v>
      </c>
      <c r="AU419" s="269" t="s">
        <v>88</v>
      </c>
      <c r="AV419" s="14" t="s">
        <v>88</v>
      </c>
      <c r="AW419" s="14" t="s">
        <v>36</v>
      </c>
      <c r="AX419" s="14" t="s">
        <v>80</v>
      </c>
      <c r="AY419" s="269" t="s">
        <v>221</v>
      </c>
    </row>
    <row r="420" s="13" customFormat="1">
      <c r="A420" s="13"/>
      <c r="B420" s="249"/>
      <c r="C420" s="250"/>
      <c r="D420" s="247" t="s">
        <v>236</v>
      </c>
      <c r="E420" s="251" t="s">
        <v>1889</v>
      </c>
      <c r="F420" s="252" t="s">
        <v>2285</v>
      </c>
      <c r="G420" s="250"/>
      <c r="H420" s="253">
        <v>38.354999999999997</v>
      </c>
      <c r="I420" s="254"/>
      <c r="J420" s="250"/>
      <c r="K420" s="250"/>
      <c r="L420" s="255"/>
      <c r="M420" s="256"/>
      <c r="N420" s="257"/>
      <c r="O420" s="257"/>
      <c r="P420" s="257"/>
      <c r="Q420" s="257"/>
      <c r="R420" s="257"/>
      <c r="S420" s="257"/>
      <c r="T420" s="258"/>
      <c r="U420" s="13"/>
      <c r="V420" s="13"/>
      <c r="W420" s="13"/>
      <c r="X420" s="13"/>
      <c r="Y420" s="13"/>
      <c r="Z420" s="13"/>
      <c r="AA420" s="13"/>
      <c r="AB420" s="13"/>
      <c r="AC420" s="13"/>
      <c r="AD420" s="13"/>
      <c r="AE420" s="13"/>
      <c r="AT420" s="259" t="s">
        <v>236</v>
      </c>
      <c r="AU420" s="259" t="s">
        <v>88</v>
      </c>
      <c r="AV420" s="13" t="s">
        <v>19</v>
      </c>
      <c r="AW420" s="13" t="s">
        <v>36</v>
      </c>
      <c r="AX420" s="13" t="s">
        <v>80</v>
      </c>
      <c r="AY420" s="259" t="s">
        <v>221</v>
      </c>
    </row>
    <row r="421" s="13" customFormat="1">
      <c r="A421" s="13"/>
      <c r="B421" s="249"/>
      <c r="C421" s="250"/>
      <c r="D421" s="247" t="s">
        <v>236</v>
      </c>
      <c r="E421" s="251" t="s">
        <v>1896</v>
      </c>
      <c r="F421" s="252" t="s">
        <v>2286</v>
      </c>
      <c r="G421" s="250"/>
      <c r="H421" s="253">
        <v>10.414999999999999</v>
      </c>
      <c r="I421" s="254"/>
      <c r="J421" s="250"/>
      <c r="K421" s="250"/>
      <c r="L421" s="255"/>
      <c r="M421" s="256"/>
      <c r="N421" s="257"/>
      <c r="O421" s="257"/>
      <c r="P421" s="257"/>
      <c r="Q421" s="257"/>
      <c r="R421" s="257"/>
      <c r="S421" s="257"/>
      <c r="T421" s="258"/>
      <c r="U421" s="13"/>
      <c r="V421" s="13"/>
      <c r="W421" s="13"/>
      <c r="X421" s="13"/>
      <c r="Y421" s="13"/>
      <c r="Z421" s="13"/>
      <c r="AA421" s="13"/>
      <c r="AB421" s="13"/>
      <c r="AC421" s="13"/>
      <c r="AD421" s="13"/>
      <c r="AE421" s="13"/>
      <c r="AT421" s="259" t="s">
        <v>236</v>
      </c>
      <c r="AU421" s="259" t="s">
        <v>88</v>
      </c>
      <c r="AV421" s="13" t="s">
        <v>19</v>
      </c>
      <c r="AW421" s="13" t="s">
        <v>36</v>
      </c>
      <c r="AX421" s="13" t="s">
        <v>80</v>
      </c>
      <c r="AY421" s="259" t="s">
        <v>221</v>
      </c>
    </row>
    <row r="422" s="14" customFormat="1">
      <c r="A422" s="14"/>
      <c r="B422" s="260"/>
      <c r="C422" s="261"/>
      <c r="D422" s="247" t="s">
        <v>236</v>
      </c>
      <c r="E422" s="262" t="s">
        <v>1</v>
      </c>
      <c r="F422" s="263" t="s">
        <v>2287</v>
      </c>
      <c r="G422" s="261"/>
      <c r="H422" s="262" t="s">
        <v>1</v>
      </c>
      <c r="I422" s="264"/>
      <c r="J422" s="261"/>
      <c r="K422" s="261"/>
      <c r="L422" s="265"/>
      <c r="M422" s="266"/>
      <c r="N422" s="267"/>
      <c r="O422" s="267"/>
      <c r="P422" s="267"/>
      <c r="Q422" s="267"/>
      <c r="R422" s="267"/>
      <c r="S422" s="267"/>
      <c r="T422" s="268"/>
      <c r="U422" s="14"/>
      <c r="V422" s="14"/>
      <c r="W422" s="14"/>
      <c r="X422" s="14"/>
      <c r="Y422" s="14"/>
      <c r="Z422" s="14"/>
      <c r="AA422" s="14"/>
      <c r="AB422" s="14"/>
      <c r="AC422" s="14"/>
      <c r="AD422" s="14"/>
      <c r="AE422" s="14"/>
      <c r="AT422" s="269" t="s">
        <v>236</v>
      </c>
      <c r="AU422" s="269" t="s">
        <v>88</v>
      </c>
      <c r="AV422" s="14" t="s">
        <v>88</v>
      </c>
      <c r="AW422" s="14" t="s">
        <v>36</v>
      </c>
      <c r="AX422" s="14" t="s">
        <v>80</v>
      </c>
      <c r="AY422" s="269" t="s">
        <v>221</v>
      </c>
    </row>
    <row r="423" s="13" customFormat="1">
      <c r="A423" s="13"/>
      <c r="B423" s="249"/>
      <c r="C423" s="250"/>
      <c r="D423" s="247" t="s">
        <v>236</v>
      </c>
      <c r="E423" s="251" t="s">
        <v>1898</v>
      </c>
      <c r="F423" s="252" t="s">
        <v>2283</v>
      </c>
      <c r="G423" s="250"/>
      <c r="H423" s="253">
        <v>14.880000000000001</v>
      </c>
      <c r="I423" s="254"/>
      <c r="J423" s="250"/>
      <c r="K423" s="250"/>
      <c r="L423" s="255"/>
      <c r="M423" s="256"/>
      <c r="N423" s="257"/>
      <c r="O423" s="257"/>
      <c r="P423" s="257"/>
      <c r="Q423" s="257"/>
      <c r="R423" s="257"/>
      <c r="S423" s="257"/>
      <c r="T423" s="258"/>
      <c r="U423" s="13"/>
      <c r="V423" s="13"/>
      <c r="W423" s="13"/>
      <c r="X423" s="13"/>
      <c r="Y423" s="13"/>
      <c r="Z423" s="13"/>
      <c r="AA423" s="13"/>
      <c r="AB423" s="13"/>
      <c r="AC423" s="13"/>
      <c r="AD423" s="13"/>
      <c r="AE423" s="13"/>
      <c r="AT423" s="259" t="s">
        <v>236</v>
      </c>
      <c r="AU423" s="259" t="s">
        <v>88</v>
      </c>
      <c r="AV423" s="13" t="s">
        <v>19</v>
      </c>
      <c r="AW423" s="13" t="s">
        <v>36</v>
      </c>
      <c r="AX423" s="13" t="s">
        <v>80</v>
      </c>
      <c r="AY423" s="259" t="s">
        <v>221</v>
      </c>
    </row>
    <row r="424" s="14" customFormat="1">
      <c r="A424" s="14"/>
      <c r="B424" s="260"/>
      <c r="C424" s="261"/>
      <c r="D424" s="247" t="s">
        <v>236</v>
      </c>
      <c r="E424" s="262" t="s">
        <v>1</v>
      </c>
      <c r="F424" s="263" t="s">
        <v>2288</v>
      </c>
      <c r="G424" s="261"/>
      <c r="H424" s="262" t="s">
        <v>1</v>
      </c>
      <c r="I424" s="264"/>
      <c r="J424" s="261"/>
      <c r="K424" s="261"/>
      <c r="L424" s="265"/>
      <c r="M424" s="266"/>
      <c r="N424" s="267"/>
      <c r="O424" s="267"/>
      <c r="P424" s="267"/>
      <c r="Q424" s="267"/>
      <c r="R424" s="267"/>
      <c r="S424" s="267"/>
      <c r="T424" s="268"/>
      <c r="U424" s="14"/>
      <c r="V424" s="14"/>
      <c r="W424" s="14"/>
      <c r="X424" s="14"/>
      <c r="Y424" s="14"/>
      <c r="Z424" s="14"/>
      <c r="AA424" s="14"/>
      <c r="AB424" s="14"/>
      <c r="AC424" s="14"/>
      <c r="AD424" s="14"/>
      <c r="AE424" s="14"/>
      <c r="AT424" s="269" t="s">
        <v>236</v>
      </c>
      <c r="AU424" s="269" t="s">
        <v>88</v>
      </c>
      <c r="AV424" s="14" t="s">
        <v>88</v>
      </c>
      <c r="AW424" s="14" t="s">
        <v>36</v>
      </c>
      <c r="AX424" s="14" t="s">
        <v>80</v>
      </c>
      <c r="AY424" s="269" t="s">
        <v>221</v>
      </c>
    </row>
    <row r="425" s="13" customFormat="1">
      <c r="A425" s="13"/>
      <c r="B425" s="249"/>
      <c r="C425" s="250"/>
      <c r="D425" s="247" t="s">
        <v>236</v>
      </c>
      <c r="E425" s="251" t="s">
        <v>1899</v>
      </c>
      <c r="F425" s="252" t="s">
        <v>2289</v>
      </c>
      <c r="G425" s="250"/>
      <c r="H425" s="253">
        <v>26.48</v>
      </c>
      <c r="I425" s="254"/>
      <c r="J425" s="250"/>
      <c r="K425" s="250"/>
      <c r="L425" s="255"/>
      <c r="M425" s="256"/>
      <c r="N425" s="257"/>
      <c r="O425" s="257"/>
      <c r="P425" s="257"/>
      <c r="Q425" s="257"/>
      <c r="R425" s="257"/>
      <c r="S425" s="257"/>
      <c r="T425" s="258"/>
      <c r="U425" s="13"/>
      <c r="V425" s="13"/>
      <c r="W425" s="13"/>
      <c r="X425" s="13"/>
      <c r="Y425" s="13"/>
      <c r="Z425" s="13"/>
      <c r="AA425" s="13"/>
      <c r="AB425" s="13"/>
      <c r="AC425" s="13"/>
      <c r="AD425" s="13"/>
      <c r="AE425" s="13"/>
      <c r="AT425" s="259" t="s">
        <v>236</v>
      </c>
      <c r="AU425" s="259" t="s">
        <v>88</v>
      </c>
      <c r="AV425" s="13" t="s">
        <v>19</v>
      </c>
      <c r="AW425" s="13" t="s">
        <v>36</v>
      </c>
      <c r="AX425" s="13" t="s">
        <v>80</v>
      </c>
      <c r="AY425" s="259" t="s">
        <v>221</v>
      </c>
    </row>
    <row r="426" s="13" customFormat="1">
      <c r="A426" s="13"/>
      <c r="B426" s="249"/>
      <c r="C426" s="250"/>
      <c r="D426" s="247" t="s">
        <v>236</v>
      </c>
      <c r="E426" s="251" t="s">
        <v>2290</v>
      </c>
      <c r="F426" s="252" t="s">
        <v>2291</v>
      </c>
      <c r="G426" s="250"/>
      <c r="H426" s="253">
        <v>157.88</v>
      </c>
      <c r="I426" s="254"/>
      <c r="J426" s="250"/>
      <c r="K426" s="250"/>
      <c r="L426" s="255"/>
      <c r="M426" s="256"/>
      <c r="N426" s="257"/>
      <c r="O426" s="257"/>
      <c r="P426" s="257"/>
      <c r="Q426" s="257"/>
      <c r="R426" s="257"/>
      <c r="S426" s="257"/>
      <c r="T426" s="258"/>
      <c r="U426" s="13"/>
      <c r="V426" s="13"/>
      <c r="W426" s="13"/>
      <c r="X426" s="13"/>
      <c r="Y426" s="13"/>
      <c r="Z426" s="13"/>
      <c r="AA426" s="13"/>
      <c r="AB426" s="13"/>
      <c r="AC426" s="13"/>
      <c r="AD426" s="13"/>
      <c r="AE426" s="13"/>
      <c r="AT426" s="259" t="s">
        <v>236</v>
      </c>
      <c r="AU426" s="259" t="s">
        <v>88</v>
      </c>
      <c r="AV426" s="13" t="s">
        <v>19</v>
      </c>
      <c r="AW426" s="13" t="s">
        <v>36</v>
      </c>
      <c r="AX426" s="13" t="s">
        <v>88</v>
      </c>
      <c r="AY426" s="259" t="s">
        <v>221</v>
      </c>
    </row>
    <row r="427" s="2" customFormat="1" ht="24.15" customHeight="1">
      <c r="A427" s="40"/>
      <c r="B427" s="41"/>
      <c r="C427" s="229" t="s">
        <v>475</v>
      </c>
      <c r="D427" s="229" t="s">
        <v>225</v>
      </c>
      <c r="E427" s="230" t="s">
        <v>2292</v>
      </c>
      <c r="F427" s="231" t="s">
        <v>2293</v>
      </c>
      <c r="G427" s="232" t="s">
        <v>507</v>
      </c>
      <c r="H427" s="233">
        <v>157.88</v>
      </c>
      <c r="I427" s="234"/>
      <c r="J427" s="235">
        <f>ROUND(I427*H427,2)</f>
        <v>0</v>
      </c>
      <c r="K427" s="231" t="s">
        <v>229</v>
      </c>
      <c r="L427" s="46"/>
      <c r="M427" s="236" t="s">
        <v>1</v>
      </c>
      <c r="N427" s="237" t="s">
        <v>45</v>
      </c>
      <c r="O427" s="93"/>
      <c r="P427" s="238">
        <f>O427*H427</f>
        <v>0</v>
      </c>
      <c r="Q427" s="238">
        <v>4.0000000000000003E-05</v>
      </c>
      <c r="R427" s="238">
        <f>Q427*H427</f>
        <v>0.0063152</v>
      </c>
      <c r="S427" s="238">
        <v>0</v>
      </c>
      <c r="T427" s="239">
        <f>S427*H427</f>
        <v>0</v>
      </c>
      <c r="U427" s="40"/>
      <c r="V427" s="40"/>
      <c r="W427" s="40"/>
      <c r="X427" s="40"/>
      <c r="Y427" s="40"/>
      <c r="Z427" s="40"/>
      <c r="AA427" s="40"/>
      <c r="AB427" s="40"/>
      <c r="AC427" s="40"/>
      <c r="AD427" s="40"/>
      <c r="AE427" s="40"/>
      <c r="AR427" s="240" t="s">
        <v>224</v>
      </c>
      <c r="AT427" s="240" t="s">
        <v>225</v>
      </c>
      <c r="AU427" s="240" t="s">
        <v>88</v>
      </c>
      <c r="AY427" s="18" t="s">
        <v>221</v>
      </c>
      <c r="BE427" s="241">
        <f>IF(N427="základní",J427,0)</f>
        <v>0</v>
      </c>
      <c r="BF427" s="241">
        <f>IF(N427="snížená",J427,0)</f>
        <v>0</v>
      </c>
      <c r="BG427" s="241">
        <f>IF(N427="zákl. přenesená",J427,0)</f>
        <v>0</v>
      </c>
      <c r="BH427" s="241">
        <f>IF(N427="sníž. přenesená",J427,0)</f>
        <v>0</v>
      </c>
      <c r="BI427" s="241">
        <f>IF(N427="nulová",J427,0)</f>
        <v>0</v>
      </c>
      <c r="BJ427" s="18" t="s">
        <v>88</v>
      </c>
      <c r="BK427" s="241">
        <f>ROUND(I427*H427,2)</f>
        <v>0</v>
      </c>
      <c r="BL427" s="18" t="s">
        <v>224</v>
      </c>
      <c r="BM427" s="240" t="s">
        <v>2294</v>
      </c>
    </row>
    <row r="428" s="2" customFormat="1">
      <c r="A428" s="40"/>
      <c r="B428" s="41"/>
      <c r="C428" s="42"/>
      <c r="D428" s="242" t="s">
        <v>232</v>
      </c>
      <c r="E428" s="42"/>
      <c r="F428" s="243" t="s">
        <v>2295</v>
      </c>
      <c r="G428" s="42"/>
      <c r="H428" s="42"/>
      <c r="I428" s="244"/>
      <c r="J428" s="42"/>
      <c r="K428" s="42"/>
      <c r="L428" s="46"/>
      <c r="M428" s="245"/>
      <c r="N428" s="246"/>
      <c r="O428" s="93"/>
      <c r="P428" s="93"/>
      <c r="Q428" s="93"/>
      <c r="R428" s="93"/>
      <c r="S428" s="93"/>
      <c r="T428" s="94"/>
      <c r="U428" s="40"/>
      <c r="V428" s="40"/>
      <c r="W428" s="40"/>
      <c r="X428" s="40"/>
      <c r="Y428" s="40"/>
      <c r="Z428" s="40"/>
      <c r="AA428" s="40"/>
      <c r="AB428" s="40"/>
      <c r="AC428" s="40"/>
      <c r="AD428" s="40"/>
      <c r="AE428" s="40"/>
      <c r="AT428" s="18" t="s">
        <v>232</v>
      </c>
      <c r="AU428" s="18" t="s">
        <v>88</v>
      </c>
    </row>
    <row r="429" s="2" customFormat="1">
      <c r="A429" s="40"/>
      <c r="B429" s="41"/>
      <c r="C429" s="42"/>
      <c r="D429" s="247" t="s">
        <v>312</v>
      </c>
      <c r="E429" s="42"/>
      <c r="F429" s="248" t="s">
        <v>2277</v>
      </c>
      <c r="G429" s="42"/>
      <c r="H429" s="42"/>
      <c r="I429" s="244"/>
      <c r="J429" s="42"/>
      <c r="K429" s="42"/>
      <c r="L429" s="46"/>
      <c r="M429" s="245"/>
      <c r="N429" s="246"/>
      <c r="O429" s="93"/>
      <c r="P429" s="93"/>
      <c r="Q429" s="93"/>
      <c r="R429" s="93"/>
      <c r="S429" s="93"/>
      <c r="T429" s="94"/>
      <c r="U429" s="40"/>
      <c r="V429" s="40"/>
      <c r="W429" s="40"/>
      <c r="X429" s="40"/>
      <c r="Y429" s="40"/>
      <c r="Z429" s="40"/>
      <c r="AA429" s="40"/>
      <c r="AB429" s="40"/>
      <c r="AC429" s="40"/>
      <c r="AD429" s="40"/>
      <c r="AE429" s="40"/>
      <c r="AT429" s="18" t="s">
        <v>312</v>
      </c>
      <c r="AU429" s="18" t="s">
        <v>88</v>
      </c>
    </row>
    <row r="430" s="13" customFormat="1">
      <c r="A430" s="13"/>
      <c r="B430" s="249"/>
      <c r="C430" s="250"/>
      <c r="D430" s="247" t="s">
        <v>236</v>
      </c>
      <c r="E430" s="251" t="s">
        <v>2296</v>
      </c>
      <c r="F430" s="252" t="s">
        <v>2297</v>
      </c>
      <c r="G430" s="250"/>
      <c r="H430" s="253">
        <v>157.88</v>
      </c>
      <c r="I430" s="254"/>
      <c r="J430" s="250"/>
      <c r="K430" s="250"/>
      <c r="L430" s="255"/>
      <c r="M430" s="256"/>
      <c r="N430" s="257"/>
      <c r="O430" s="257"/>
      <c r="P430" s="257"/>
      <c r="Q430" s="257"/>
      <c r="R430" s="257"/>
      <c r="S430" s="257"/>
      <c r="T430" s="258"/>
      <c r="U430" s="13"/>
      <c r="V430" s="13"/>
      <c r="W430" s="13"/>
      <c r="X430" s="13"/>
      <c r="Y430" s="13"/>
      <c r="Z430" s="13"/>
      <c r="AA430" s="13"/>
      <c r="AB430" s="13"/>
      <c r="AC430" s="13"/>
      <c r="AD430" s="13"/>
      <c r="AE430" s="13"/>
      <c r="AT430" s="259" t="s">
        <v>236</v>
      </c>
      <c r="AU430" s="259" t="s">
        <v>88</v>
      </c>
      <c r="AV430" s="13" t="s">
        <v>19</v>
      </c>
      <c r="AW430" s="13" t="s">
        <v>36</v>
      </c>
      <c r="AX430" s="13" t="s">
        <v>80</v>
      </c>
      <c r="AY430" s="259" t="s">
        <v>221</v>
      </c>
    </row>
    <row r="431" s="13" customFormat="1">
      <c r="A431" s="13"/>
      <c r="B431" s="249"/>
      <c r="C431" s="250"/>
      <c r="D431" s="247" t="s">
        <v>236</v>
      </c>
      <c r="E431" s="251" t="s">
        <v>2298</v>
      </c>
      <c r="F431" s="252" t="s">
        <v>2299</v>
      </c>
      <c r="G431" s="250"/>
      <c r="H431" s="253">
        <v>157.88</v>
      </c>
      <c r="I431" s="254"/>
      <c r="J431" s="250"/>
      <c r="K431" s="250"/>
      <c r="L431" s="255"/>
      <c r="M431" s="256"/>
      <c r="N431" s="257"/>
      <c r="O431" s="257"/>
      <c r="P431" s="257"/>
      <c r="Q431" s="257"/>
      <c r="R431" s="257"/>
      <c r="S431" s="257"/>
      <c r="T431" s="258"/>
      <c r="U431" s="13"/>
      <c r="V431" s="13"/>
      <c r="W431" s="13"/>
      <c r="X431" s="13"/>
      <c r="Y431" s="13"/>
      <c r="Z431" s="13"/>
      <c r="AA431" s="13"/>
      <c r="AB431" s="13"/>
      <c r="AC431" s="13"/>
      <c r="AD431" s="13"/>
      <c r="AE431" s="13"/>
      <c r="AT431" s="259" t="s">
        <v>236</v>
      </c>
      <c r="AU431" s="259" t="s">
        <v>88</v>
      </c>
      <c r="AV431" s="13" t="s">
        <v>19</v>
      </c>
      <c r="AW431" s="13" t="s">
        <v>36</v>
      </c>
      <c r="AX431" s="13" t="s">
        <v>88</v>
      </c>
      <c r="AY431" s="259" t="s">
        <v>221</v>
      </c>
    </row>
    <row r="432" s="2" customFormat="1" ht="49.05" customHeight="1">
      <c r="A432" s="40"/>
      <c r="B432" s="41"/>
      <c r="C432" s="229" t="s">
        <v>27</v>
      </c>
      <c r="D432" s="229" t="s">
        <v>225</v>
      </c>
      <c r="E432" s="230" t="s">
        <v>2300</v>
      </c>
      <c r="F432" s="231" t="s">
        <v>2301</v>
      </c>
      <c r="G432" s="232" t="s">
        <v>651</v>
      </c>
      <c r="H432" s="233">
        <v>5.077</v>
      </c>
      <c r="I432" s="234"/>
      <c r="J432" s="235">
        <f>ROUND(I432*H432,2)</f>
        <v>0</v>
      </c>
      <c r="K432" s="231" t="s">
        <v>229</v>
      </c>
      <c r="L432" s="46"/>
      <c r="M432" s="236" t="s">
        <v>1</v>
      </c>
      <c r="N432" s="237" t="s">
        <v>45</v>
      </c>
      <c r="O432" s="93"/>
      <c r="P432" s="238">
        <f>O432*H432</f>
        <v>0</v>
      </c>
      <c r="Q432" s="238">
        <v>1.07653</v>
      </c>
      <c r="R432" s="238">
        <f>Q432*H432</f>
        <v>5.4655428099999996</v>
      </c>
      <c r="S432" s="238">
        <v>0</v>
      </c>
      <c r="T432" s="239">
        <f>S432*H432</f>
        <v>0</v>
      </c>
      <c r="U432" s="40"/>
      <c r="V432" s="40"/>
      <c r="W432" s="40"/>
      <c r="X432" s="40"/>
      <c r="Y432" s="40"/>
      <c r="Z432" s="40"/>
      <c r="AA432" s="40"/>
      <c r="AB432" s="40"/>
      <c r="AC432" s="40"/>
      <c r="AD432" s="40"/>
      <c r="AE432" s="40"/>
      <c r="AR432" s="240" t="s">
        <v>224</v>
      </c>
      <c r="AT432" s="240" t="s">
        <v>225</v>
      </c>
      <c r="AU432" s="240" t="s">
        <v>88</v>
      </c>
      <c r="AY432" s="18" t="s">
        <v>221</v>
      </c>
      <c r="BE432" s="241">
        <f>IF(N432="základní",J432,0)</f>
        <v>0</v>
      </c>
      <c r="BF432" s="241">
        <f>IF(N432="snížená",J432,0)</f>
        <v>0</v>
      </c>
      <c r="BG432" s="241">
        <f>IF(N432="zákl. přenesená",J432,0)</f>
        <v>0</v>
      </c>
      <c r="BH432" s="241">
        <f>IF(N432="sníž. přenesená",J432,0)</f>
        <v>0</v>
      </c>
      <c r="BI432" s="241">
        <f>IF(N432="nulová",J432,0)</f>
        <v>0</v>
      </c>
      <c r="BJ432" s="18" t="s">
        <v>88</v>
      </c>
      <c r="BK432" s="241">
        <f>ROUND(I432*H432,2)</f>
        <v>0</v>
      </c>
      <c r="BL432" s="18" t="s">
        <v>224</v>
      </c>
      <c r="BM432" s="240" t="s">
        <v>2302</v>
      </c>
    </row>
    <row r="433" s="2" customFormat="1">
      <c r="A433" s="40"/>
      <c r="B433" s="41"/>
      <c r="C433" s="42"/>
      <c r="D433" s="242" t="s">
        <v>232</v>
      </c>
      <c r="E433" s="42"/>
      <c r="F433" s="243" t="s">
        <v>2303</v>
      </c>
      <c r="G433" s="42"/>
      <c r="H433" s="42"/>
      <c r="I433" s="244"/>
      <c r="J433" s="42"/>
      <c r="K433" s="42"/>
      <c r="L433" s="46"/>
      <c r="M433" s="245"/>
      <c r="N433" s="246"/>
      <c r="O433" s="93"/>
      <c r="P433" s="93"/>
      <c r="Q433" s="93"/>
      <c r="R433" s="93"/>
      <c r="S433" s="93"/>
      <c r="T433" s="94"/>
      <c r="U433" s="40"/>
      <c r="V433" s="40"/>
      <c r="W433" s="40"/>
      <c r="X433" s="40"/>
      <c r="Y433" s="40"/>
      <c r="Z433" s="40"/>
      <c r="AA433" s="40"/>
      <c r="AB433" s="40"/>
      <c r="AC433" s="40"/>
      <c r="AD433" s="40"/>
      <c r="AE433" s="40"/>
      <c r="AT433" s="18" t="s">
        <v>232</v>
      </c>
      <c r="AU433" s="18" t="s">
        <v>88</v>
      </c>
    </row>
    <row r="434" s="2" customFormat="1">
      <c r="A434" s="40"/>
      <c r="B434" s="41"/>
      <c r="C434" s="42"/>
      <c r="D434" s="247" t="s">
        <v>312</v>
      </c>
      <c r="E434" s="42"/>
      <c r="F434" s="248" t="s">
        <v>2304</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312</v>
      </c>
      <c r="AU434" s="18" t="s">
        <v>88</v>
      </c>
    </row>
    <row r="435" s="2" customFormat="1">
      <c r="A435" s="40"/>
      <c r="B435" s="41"/>
      <c r="C435" s="42"/>
      <c r="D435" s="247" t="s">
        <v>234</v>
      </c>
      <c r="E435" s="42"/>
      <c r="F435" s="248" t="s">
        <v>2148</v>
      </c>
      <c r="G435" s="42"/>
      <c r="H435" s="42"/>
      <c r="I435" s="244"/>
      <c r="J435" s="42"/>
      <c r="K435" s="42"/>
      <c r="L435" s="46"/>
      <c r="M435" s="245"/>
      <c r="N435" s="246"/>
      <c r="O435" s="93"/>
      <c r="P435" s="93"/>
      <c r="Q435" s="93"/>
      <c r="R435" s="93"/>
      <c r="S435" s="93"/>
      <c r="T435" s="94"/>
      <c r="U435" s="40"/>
      <c r="V435" s="40"/>
      <c r="W435" s="40"/>
      <c r="X435" s="40"/>
      <c r="Y435" s="40"/>
      <c r="Z435" s="40"/>
      <c r="AA435" s="40"/>
      <c r="AB435" s="40"/>
      <c r="AC435" s="40"/>
      <c r="AD435" s="40"/>
      <c r="AE435" s="40"/>
      <c r="AT435" s="18" t="s">
        <v>234</v>
      </c>
      <c r="AU435" s="18" t="s">
        <v>88</v>
      </c>
    </row>
    <row r="436" s="14" customFormat="1">
      <c r="A436" s="14"/>
      <c r="B436" s="260"/>
      <c r="C436" s="261"/>
      <c r="D436" s="247" t="s">
        <v>236</v>
      </c>
      <c r="E436" s="262" t="s">
        <v>1</v>
      </c>
      <c r="F436" s="263" t="s">
        <v>2305</v>
      </c>
      <c r="G436" s="261"/>
      <c r="H436" s="262" t="s">
        <v>1</v>
      </c>
      <c r="I436" s="264"/>
      <c r="J436" s="261"/>
      <c r="K436" s="261"/>
      <c r="L436" s="265"/>
      <c r="M436" s="266"/>
      <c r="N436" s="267"/>
      <c r="O436" s="267"/>
      <c r="P436" s="267"/>
      <c r="Q436" s="267"/>
      <c r="R436" s="267"/>
      <c r="S436" s="267"/>
      <c r="T436" s="268"/>
      <c r="U436" s="14"/>
      <c r="V436" s="14"/>
      <c r="W436" s="14"/>
      <c r="X436" s="14"/>
      <c r="Y436" s="14"/>
      <c r="Z436" s="14"/>
      <c r="AA436" s="14"/>
      <c r="AB436" s="14"/>
      <c r="AC436" s="14"/>
      <c r="AD436" s="14"/>
      <c r="AE436" s="14"/>
      <c r="AT436" s="269" t="s">
        <v>236</v>
      </c>
      <c r="AU436" s="269" t="s">
        <v>88</v>
      </c>
      <c r="AV436" s="14" t="s">
        <v>88</v>
      </c>
      <c r="AW436" s="14" t="s">
        <v>36</v>
      </c>
      <c r="AX436" s="14" t="s">
        <v>80</v>
      </c>
      <c r="AY436" s="269" t="s">
        <v>221</v>
      </c>
    </row>
    <row r="437" s="14" customFormat="1">
      <c r="A437" s="14"/>
      <c r="B437" s="260"/>
      <c r="C437" s="261"/>
      <c r="D437" s="247" t="s">
        <v>236</v>
      </c>
      <c r="E437" s="262" t="s">
        <v>1</v>
      </c>
      <c r="F437" s="263" t="s">
        <v>2200</v>
      </c>
      <c r="G437" s="261"/>
      <c r="H437" s="262" t="s">
        <v>1</v>
      </c>
      <c r="I437" s="264"/>
      <c r="J437" s="261"/>
      <c r="K437" s="261"/>
      <c r="L437" s="265"/>
      <c r="M437" s="266"/>
      <c r="N437" s="267"/>
      <c r="O437" s="267"/>
      <c r="P437" s="267"/>
      <c r="Q437" s="267"/>
      <c r="R437" s="267"/>
      <c r="S437" s="267"/>
      <c r="T437" s="268"/>
      <c r="U437" s="14"/>
      <c r="V437" s="14"/>
      <c r="W437" s="14"/>
      <c r="X437" s="14"/>
      <c r="Y437" s="14"/>
      <c r="Z437" s="14"/>
      <c r="AA437" s="14"/>
      <c r="AB437" s="14"/>
      <c r="AC437" s="14"/>
      <c r="AD437" s="14"/>
      <c r="AE437" s="14"/>
      <c r="AT437" s="269" t="s">
        <v>236</v>
      </c>
      <c r="AU437" s="269" t="s">
        <v>88</v>
      </c>
      <c r="AV437" s="14" t="s">
        <v>88</v>
      </c>
      <c r="AW437" s="14" t="s">
        <v>36</v>
      </c>
      <c r="AX437" s="14" t="s">
        <v>80</v>
      </c>
      <c r="AY437" s="269" t="s">
        <v>221</v>
      </c>
    </row>
    <row r="438" s="13" customFormat="1">
      <c r="A438" s="13"/>
      <c r="B438" s="249"/>
      <c r="C438" s="250"/>
      <c r="D438" s="247" t="s">
        <v>236</v>
      </c>
      <c r="E438" s="251" t="s">
        <v>1</v>
      </c>
      <c r="F438" s="252" t="s">
        <v>2306</v>
      </c>
      <c r="G438" s="250"/>
      <c r="H438" s="253">
        <v>617.37</v>
      </c>
      <c r="I438" s="254"/>
      <c r="J438" s="250"/>
      <c r="K438" s="250"/>
      <c r="L438" s="255"/>
      <c r="M438" s="256"/>
      <c r="N438" s="257"/>
      <c r="O438" s="257"/>
      <c r="P438" s="257"/>
      <c r="Q438" s="257"/>
      <c r="R438" s="257"/>
      <c r="S438" s="257"/>
      <c r="T438" s="258"/>
      <c r="U438" s="13"/>
      <c r="V438" s="13"/>
      <c r="W438" s="13"/>
      <c r="X438" s="13"/>
      <c r="Y438" s="13"/>
      <c r="Z438" s="13"/>
      <c r="AA438" s="13"/>
      <c r="AB438" s="13"/>
      <c r="AC438" s="13"/>
      <c r="AD438" s="13"/>
      <c r="AE438" s="13"/>
      <c r="AT438" s="259" t="s">
        <v>236</v>
      </c>
      <c r="AU438" s="259" t="s">
        <v>88</v>
      </c>
      <c r="AV438" s="13" t="s">
        <v>19</v>
      </c>
      <c r="AW438" s="13" t="s">
        <v>36</v>
      </c>
      <c r="AX438" s="13" t="s">
        <v>80</v>
      </c>
      <c r="AY438" s="259" t="s">
        <v>221</v>
      </c>
    </row>
    <row r="439" s="14" customFormat="1">
      <c r="A439" s="14"/>
      <c r="B439" s="260"/>
      <c r="C439" s="261"/>
      <c r="D439" s="247" t="s">
        <v>236</v>
      </c>
      <c r="E439" s="262" t="s">
        <v>1</v>
      </c>
      <c r="F439" s="263" t="s">
        <v>2202</v>
      </c>
      <c r="G439" s="261"/>
      <c r="H439" s="262" t="s">
        <v>1</v>
      </c>
      <c r="I439" s="264"/>
      <c r="J439" s="261"/>
      <c r="K439" s="261"/>
      <c r="L439" s="265"/>
      <c r="M439" s="266"/>
      <c r="N439" s="267"/>
      <c r="O439" s="267"/>
      <c r="P439" s="267"/>
      <c r="Q439" s="267"/>
      <c r="R439" s="267"/>
      <c r="S439" s="267"/>
      <c r="T439" s="268"/>
      <c r="U439" s="14"/>
      <c r="V439" s="14"/>
      <c r="W439" s="14"/>
      <c r="X439" s="14"/>
      <c r="Y439" s="14"/>
      <c r="Z439" s="14"/>
      <c r="AA439" s="14"/>
      <c r="AB439" s="14"/>
      <c r="AC439" s="14"/>
      <c r="AD439" s="14"/>
      <c r="AE439" s="14"/>
      <c r="AT439" s="269" t="s">
        <v>236</v>
      </c>
      <c r="AU439" s="269" t="s">
        <v>88</v>
      </c>
      <c r="AV439" s="14" t="s">
        <v>88</v>
      </c>
      <c r="AW439" s="14" t="s">
        <v>36</v>
      </c>
      <c r="AX439" s="14" t="s">
        <v>80</v>
      </c>
      <c r="AY439" s="269" t="s">
        <v>221</v>
      </c>
    </row>
    <row r="440" s="13" customFormat="1">
      <c r="A440" s="13"/>
      <c r="B440" s="249"/>
      <c r="C440" s="250"/>
      <c r="D440" s="247" t="s">
        <v>236</v>
      </c>
      <c r="E440" s="251" t="s">
        <v>1</v>
      </c>
      <c r="F440" s="252" t="s">
        <v>2307</v>
      </c>
      <c r="G440" s="250"/>
      <c r="H440" s="253">
        <v>1417.5</v>
      </c>
      <c r="I440" s="254"/>
      <c r="J440" s="250"/>
      <c r="K440" s="250"/>
      <c r="L440" s="255"/>
      <c r="M440" s="256"/>
      <c r="N440" s="257"/>
      <c r="O440" s="257"/>
      <c r="P440" s="257"/>
      <c r="Q440" s="257"/>
      <c r="R440" s="257"/>
      <c r="S440" s="257"/>
      <c r="T440" s="258"/>
      <c r="U440" s="13"/>
      <c r="V440" s="13"/>
      <c r="W440" s="13"/>
      <c r="X440" s="13"/>
      <c r="Y440" s="13"/>
      <c r="Z440" s="13"/>
      <c r="AA440" s="13"/>
      <c r="AB440" s="13"/>
      <c r="AC440" s="13"/>
      <c r="AD440" s="13"/>
      <c r="AE440" s="13"/>
      <c r="AT440" s="259" t="s">
        <v>236</v>
      </c>
      <c r="AU440" s="259" t="s">
        <v>88</v>
      </c>
      <c r="AV440" s="13" t="s">
        <v>19</v>
      </c>
      <c r="AW440" s="13" t="s">
        <v>36</v>
      </c>
      <c r="AX440" s="13" t="s">
        <v>80</v>
      </c>
      <c r="AY440" s="259" t="s">
        <v>221</v>
      </c>
    </row>
    <row r="441" s="14" customFormat="1">
      <c r="A441" s="14"/>
      <c r="B441" s="260"/>
      <c r="C441" s="261"/>
      <c r="D441" s="247" t="s">
        <v>236</v>
      </c>
      <c r="E441" s="262" t="s">
        <v>1</v>
      </c>
      <c r="F441" s="263" t="s">
        <v>2204</v>
      </c>
      <c r="G441" s="261"/>
      <c r="H441" s="262" t="s">
        <v>1</v>
      </c>
      <c r="I441" s="264"/>
      <c r="J441" s="261"/>
      <c r="K441" s="261"/>
      <c r="L441" s="265"/>
      <c r="M441" s="266"/>
      <c r="N441" s="267"/>
      <c r="O441" s="267"/>
      <c r="P441" s="267"/>
      <c r="Q441" s="267"/>
      <c r="R441" s="267"/>
      <c r="S441" s="267"/>
      <c r="T441" s="268"/>
      <c r="U441" s="14"/>
      <c r="V441" s="14"/>
      <c r="W441" s="14"/>
      <c r="X441" s="14"/>
      <c r="Y441" s="14"/>
      <c r="Z441" s="14"/>
      <c r="AA441" s="14"/>
      <c r="AB441" s="14"/>
      <c r="AC441" s="14"/>
      <c r="AD441" s="14"/>
      <c r="AE441" s="14"/>
      <c r="AT441" s="269" t="s">
        <v>236</v>
      </c>
      <c r="AU441" s="269" t="s">
        <v>88</v>
      </c>
      <c r="AV441" s="14" t="s">
        <v>88</v>
      </c>
      <c r="AW441" s="14" t="s">
        <v>36</v>
      </c>
      <c r="AX441" s="14" t="s">
        <v>80</v>
      </c>
      <c r="AY441" s="269" t="s">
        <v>221</v>
      </c>
    </row>
    <row r="442" s="13" customFormat="1">
      <c r="A442" s="13"/>
      <c r="B442" s="249"/>
      <c r="C442" s="250"/>
      <c r="D442" s="247" t="s">
        <v>236</v>
      </c>
      <c r="E442" s="251" t="s">
        <v>1</v>
      </c>
      <c r="F442" s="252" t="s">
        <v>2308</v>
      </c>
      <c r="G442" s="250"/>
      <c r="H442" s="253">
        <v>2152.0100000000002</v>
      </c>
      <c r="I442" s="254"/>
      <c r="J442" s="250"/>
      <c r="K442" s="250"/>
      <c r="L442" s="255"/>
      <c r="M442" s="256"/>
      <c r="N442" s="257"/>
      <c r="O442" s="257"/>
      <c r="P442" s="257"/>
      <c r="Q442" s="257"/>
      <c r="R442" s="257"/>
      <c r="S442" s="257"/>
      <c r="T442" s="258"/>
      <c r="U442" s="13"/>
      <c r="V442" s="13"/>
      <c r="W442" s="13"/>
      <c r="X442" s="13"/>
      <c r="Y442" s="13"/>
      <c r="Z442" s="13"/>
      <c r="AA442" s="13"/>
      <c r="AB442" s="13"/>
      <c r="AC442" s="13"/>
      <c r="AD442" s="13"/>
      <c r="AE442" s="13"/>
      <c r="AT442" s="259" t="s">
        <v>236</v>
      </c>
      <c r="AU442" s="259" t="s">
        <v>88</v>
      </c>
      <c r="AV442" s="13" t="s">
        <v>19</v>
      </c>
      <c r="AW442" s="13" t="s">
        <v>36</v>
      </c>
      <c r="AX442" s="13" t="s">
        <v>80</v>
      </c>
      <c r="AY442" s="259" t="s">
        <v>221</v>
      </c>
    </row>
    <row r="443" s="14" customFormat="1">
      <c r="A443" s="14"/>
      <c r="B443" s="260"/>
      <c r="C443" s="261"/>
      <c r="D443" s="247" t="s">
        <v>236</v>
      </c>
      <c r="E443" s="262" t="s">
        <v>1</v>
      </c>
      <c r="F443" s="263" t="s">
        <v>2152</v>
      </c>
      <c r="G443" s="261"/>
      <c r="H443" s="262" t="s">
        <v>1</v>
      </c>
      <c r="I443" s="264"/>
      <c r="J443" s="261"/>
      <c r="K443" s="261"/>
      <c r="L443" s="265"/>
      <c r="M443" s="266"/>
      <c r="N443" s="267"/>
      <c r="O443" s="267"/>
      <c r="P443" s="267"/>
      <c r="Q443" s="267"/>
      <c r="R443" s="267"/>
      <c r="S443" s="267"/>
      <c r="T443" s="268"/>
      <c r="U443" s="14"/>
      <c r="V443" s="14"/>
      <c r="W443" s="14"/>
      <c r="X443" s="14"/>
      <c r="Y443" s="14"/>
      <c r="Z443" s="14"/>
      <c r="AA443" s="14"/>
      <c r="AB443" s="14"/>
      <c r="AC443" s="14"/>
      <c r="AD443" s="14"/>
      <c r="AE443" s="14"/>
      <c r="AT443" s="269" t="s">
        <v>236</v>
      </c>
      <c r="AU443" s="269" t="s">
        <v>88</v>
      </c>
      <c r="AV443" s="14" t="s">
        <v>88</v>
      </c>
      <c r="AW443" s="14" t="s">
        <v>36</v>
      </c>
      <c r="AX443" s="14" t="s">
        <v>80</v>
      </c>
      <c r="AY443" s="269" t="s">
        <v>221</v>
      </c>
    </row>
    <row r="444" s="13" customFormat="1">
      <c r="A444" s="13"/>
      <c r="B444" s="249"/>
      <c r="C444" s="250"/>
      <c r="D444" s="247" t="s">
        <v>236</v>
      </c>
      <c r="E444" s="251" t="s">
        <v>1</v>
      </c>
      <c r="F444" s="252" t="s">
        <v>2309</v>
      </c>
      <c r="G444" s="250"/>
      <c r="H444" s="253">
        <v>428.79000000000002</v>
      </c>
      <c r="I444" s="254"/>
      <c r="J444" s="250"/>
      <c r="K444" s="250"/>
      <c r="L444" s="255"/>
      <c r="M444" s="256"/>
      <c r="N444" s="257"/>
      <c r="O444" s="257"/>
      <c r="P444" s="257"/>
      <c r="Q444" s="257"/>
      <c r="R444" s="257"/>
      <c r="S444" s="257"/>
      <c r="T444" s="258"/>
      <c r="U444" s="13"/>
      <c r="V444" s="13"/>
      <c r="W444" s="13"/>
      <c r="X444" s="13"/>
      <c r="Y444" s="13"/>
      <c r="Z444" s="13"/>
      <c r="AA444" s="13"/>
      <c r="AB444" s="13"/>
      <c r="AC444" s="13"/>
      <c r="AD444" s="13"/>
      <c r="AE444" s="13"/>
      <c r="AT444" s="259" t="s">
        <v>236</v>
      </c>
      <c r="AU444" s="259" t="s">
        <v>88</v>
      </c>
      <c r="AV444" s="13" t="s">
        <v>19</v>
      </c>
      <c r="AW444" s="13" t="s">
        <v>36</v>
      </c>
      <c r="AX444" s="13" t="s">
        <v>80</v>
      </c>
      <c r="AY444" s="259" t="s">
        <v>221</v>
      </c>
    </row>
    <row r="445" s="16" customFormat="1">
      <c r="A445" s="16"/>
      <c r="B445" s="306"/>
      <c r="C445" s="307"/>
      <c r="D445" s="247" t="s">
        <v>236</v>
      </c>
      <c r="E445" s="308" t="s">
        <v>1</v>
      </c>
      <c r="F445" s="309" t="s">
        <v>2156</v>
      </c>
      <c r="G445" s="307"/>
      <c r="H445" s="310">
        <v>4615.6700000000001</v>
      </c>
      <c r="I445" s="311"/>
      <c r="J445" s="307"/>
      <c r="K445" s="307"/>
      <c r="L445" s="312"/>
      <c r="M445" s="313"/>
      <c r="N445" s="314"/>
      <c r="O445" s="314"/>
      <c r="P445" s="314"/>
      <c r="Q445" s="314"/>
      <c r="R445" s="314"/>
      <c r="S445" s="314"/>
      <c r="T445" s="315"/>
      <c r="U445" s="16"/>
      <c r="V445" s="16"/>
      <c r="W445" s="16"/>
      <c r="X445" s="16"/>
      <c r="Y445" s="16"/>
      <c r="Z445" s="16"/>
      <c r="AA445" s="16"/>
      <c r="AB445" s="16"/>
      <c r="AC445" s="16"/>
      <c r="AD445" s="16"/>
      <c r="AE445" s="16"/>
      <c r="AT445" s="316" t="s">
        <v>236</v>
      </c>
      <c r="AU445" s="316" t="s">
        <v>88</v>
      </c>
      <c r="AV445" s="16" t="s">
        <v>157</v>
      </c>
      <c r="AW445" s="16" t="s">
        <v>36</v>
      </c>
      <c r="AX445" s="16" t="s">
        <v>80</v>
      </c>
      <c r="AY445" s="316" t="s">
        <v>221</v>
      </c>
    </row>
    <row r="446" s="14" customFormat="1">
      <c r="A446" s="14"/>
      <c r="B446" s="260"/>
      <c r="C446" s="261"/>
      <c r="D446" s="247" t="s">
        <v>236</v>
      </c>
      <c r="E446" s="262" t="s">
        <v>1</v>
      </c>
      <c r="F446" s="263" t="s">
        <v>2157</v>
      </c>
      <c r="G446" s="261"/>
      <c r="H446" s="262" t="s">
        <v>1</v>
      </c>
      <c r="I446" s="264"/>
      <c r="J446" s="261"/>
      <c r="K446" s="261"/>
      <c r="L446" s="265"/>
      <c r="M446" s="266"/>
      <c r="N446" s="267"/>
      <c r="O446" s="267"/>
      <c r="P446" s="267"/>
      <c r="Q446" s="267"/>
      <c r="R446" s="267"/>
      <c r="S446" s="267"/>
      <c r="T446" s="268"/>
      <c r="U446" s="14"/>
      <c r="V446" s="14"/>
      <c r="W446" s="14"/>
      <c r="X446" s="14"/>
      <c r="Y446" s="14"/>
      <c r="Z446" s="14"/>
      <c r="AA446" s="14"/>
      <c r="AB446" s="14"/>
      <c r="AC446" s="14"/>
      <c r="AD446" s="14"/>
      <c r="AE446" s="14"/>
      <c r="AT446" s="269" t="s">
        <v>236</v>
      </c>
      <c r="AU446" s="269" t="s">
        <v>88</v>
      </c>
      <c r="AV446" s="14" t="s">
        <v>88</v>
      </c>
      <c r="AW446" s="14" t="s">
        <v>36</v>
      </c>
      <c r="AX446" s="14" t="s">
        <v>80</v>
      </c>
      <c r="AY446" s="269" t="s">
        <v>221</v>
      </c>
    </row>
    <row r="447" s="13" customFormat="1">
      <c r="A447" s="13"/>
      <c r="B447" s="249"/>
      <c r="C447" s="250"/>
      <c r="D447" s="247" t="s">
        <v>236</v>
      </c>
      <c r="E447" s="251" t="s">
        <v>1</v>
      </c>
      <c r="F447" s="252" t="s">
        <v>2310</v>
      </c>
      <c r="G447" s="250"/>
      <c r="H447" s="253">
        <v>461.56700000000001</v>
      </c>
      <c r="I447" s="254"/>
      <c r="J447" s="250"/>
      <c r="K447" s="250"/>
      <c r="L447" s="255"/>
      <c r="M447" s="256"/>
      <c r="N447" s="257"/>
      <c r="O447" s="257"/>
      <c r="P447" s="257"/>
      <c r="Q447" s="257"/>
      <c r="R447" s="257"/>
      <c r="S447" s="257"/>
      <c r="T447" s="258"/>
      <c r="U447" s="13"/>
      <c r="V447" s="13"/>
      <c r="W447" s="13"/>
      <c r="X447" s="13"/>
      <c r="Y447" s="13"/>
      <c r="Z447" s="13"/>
      <c r="AA447" s="13"/>
      <c r="AB447" s="13"/>
      <c r="AC447" s="13"/>
      <c r="AD447" s="13"/>
      <c r="AE447" s="13"/>
      <c r="AT447" s="259" t="s">
        <v>236</v>
      </c>
      <c r="AU447" s="259" t="s">
        <v>88</v>
      </c>
      <c r="AV447" s="13" t="s">
        <v>19</v>
      </c>
      <c r="AW447" s="13" t="s">
        <v>36</v>
      </c>
      <c r="AX447" s="13" t="s">
        <v>80</v>
      </c>
      <c r="AY447" s="259" t="s">
        <v>221</v>
      </c>
    </row>
    <row r="448" s="15" customFormat="1">
      <c r="A448" s="15"/>
      <c r="B448" s="270"/>
      <c r="C448" s="271"/>
      <c r="D448" s="247" t="s">
        <v>236</v>
      </c>
      <c r="E448" s="272" t="s">
        <v>1</v>
      </c>
      <c r="F448" s="273" t="s">
        <v>356</v>
      </c>
      <c r="G448" s="271"/>
      <c r="H448" s="274">
        <v>5077.2370000000001</v>
      </c>
      <c r="I448" s="275"/>
      <c r="J448" s="271"/>
      <c r="K448" s="271"/>
      <c r="L448" s="276"/>
      <c r="M448" s="277"/>
      <c r="N448" s="278"/>
      <c r="O448" s="278"/>
      <c r="P448" s="278"/>
      <c r="Q448" s="278"/>
      <c r="R448" s="278"/>
      <c r="S448" s="278"/>
      <c r="T448" s="279"/>
      <c r="U448" s="15"/>
      <c r="V448" s="15"/>
      <c r="W448" s="15"/>
      <c r="X448" s="15"/>
      <c r="Y448" s="15"/>
      <c r="Z448" s="15"/>
      <c r="AA448" s="15"/>
      <c r="AB448" s="15"/>
      <c r="AC448" s="15"/>
      <c r="AD448" s="15"/>
      <c r="AE448" s="15"/>
      <c r="AT448" s="280" t="s">
        <v>236</v>
      </c>
      <c r="AU448" s="280" t="s">
        <v>88</v>
      </c>
      <c r="AV448" s="15" t="s">
        <v>224</v>
      </c>
      <c r="AW448" s="15" t="s">
        <v>36</v>
      </c>
      <c r="AX448" s="15" t="s">
        <v>80</v>
      </c>
      <c r="AY448" s="280" t="s">
        <v>221</v>
      </c>
    </row>
    <row r="449" s="14" customFormat="1">
      <c r="A449" s="14"/>
      <c r="B449" s="260"/>
      <c r="C449" s="261"/>
      <c r="D449" s="247" t="s">
        <v>236</v>
      </c>
      <c r="E449" s="262" t="s">
        <v>1</v>
      </c>
      <c r="F449" s="263" t="s">
        <v>2208</v>
      </c>
      <c r="G449" s="261"/>
      <c r="H449" s="262" t="s">
        <v>1</v>
      </c>
      <c r="I449" s="264"/>
      <c r="J449" s="261"/>
      <c r="K449" s="261"/>
      <c r="L449" s="265"/>
      <c r="M449" s="266"/>
      <c r="N449" s="267"/>
      <c r="O449" s="267"/>
      <c r="P449" s="267"/>
      <c r="Q449" s="267"/>
      <c r="R449" s="267"/>
      <c r="S449" s="267"/>
      <c r="T449" s="268"/>
      <c r="U449" s="14"/>
      <c r="V449" s="14"/>
      <c r="W449" s="14"/>
      <c r="X449" s="14"/>
      <c r="Y449" s="14"/>
      <c r="Z449" s="14"/>
      <c r="AA449" s="14"/>
      <c r="AB449" s="14"/>
      <c r="AC449" s="14"/>
      <c r="AD449" s="14"/>
      <c r="AE449" s="14"/>
      <c r="AT449" s="269" t="s">
        <v>236</v>
      </c>
      <c r="AU449" s="269" t="s">
        <v>88</v>
      </c>
      <c r="AV449" s="14" t="s">
        <v>88</v>
      </c>
      <c r="AW449" s="14" t="s">
        <v>36</v>
      </c>
      <c r="AX449" s="14" t="s">
        <v>80</v>
      </c>
      <c r="AY449" s="269" t="s">
        <v>221</v>
      </c>
    </row>
    <row r="450" s="13" customFormat="1">
      <c r="A450" s="13"/>
      <c r="B450" s="249"/>
      <c r="C450" s="250"/>
      <c r="D450" s="247" t="s">
        <v>236</v>
      </c>
      <c r="E450" s="251" t="s">
        <v>1</v>
      </c>
      <c r="F450" s="252" t="s">
        <v>2311</v>
      </c>
      <c r="G450" s="250"/>
      <c r="H450" s="253">
        <v>5.077</v>
      </c>
      <c r="I450" s="254"/>
      <c r="J450" s="250"/>
      <c r="K450" s="250"/>
      <c r="L450" s="255"/>
      <c r="M450" s="256"/>
      <c r="N450" s="257"/>
      <c r="O450" s="257"/>
      <c r="P450" s="257"/>
      <c r="Q450" s="257"/>
      <c r="R450" s="257"/>
      <c r="S450" s="257"/>
      <c r="T450" s="258"/>
      <c r="U450" s="13"/>
      <c r="V450" s="13"/>
      <c r="W450" s="13"/>
      <c r="X450" s="13"/>
      <c r="Y450" s="13"/>
      <c r="Z450" s="13"/>
      <c r="AA450" s="13"/>
      <c r="AB450" s="13"/>
      <c r="AC450" s="13"/>
      <c r="AD450" s="13"/>
      <c r="AE450" s="13"/>
      <c r="AT450" s="259" t="s">
        <v>236</v>
      </c>
      <c r="AU450" s="259" t="s">
        <v>88</v>
      </c>
      <c r="AV450" s="13" t="s">
        <v>19</v>
      </c>
      <c r="AW450" s="13" t="s">
        <v>36</v>
      </c>
      <c r="AX450" s="13" t="s">
        <v>88</v>
      </c>
      <c r="AY450" s="259" t="s">
        <v>221</v>
      </c>
    </row>
    <row r="451" s="2" customFormat="1" ht="24.15" customHeight="1">
      <c r="A451" s="40"/>
      <c r="B451" s="41"/>
      <c r="C451" s="229" t="s">
        <v>757</v>
      </c>
      <c r="D451" s="229" t="s">
        <v>225</v>
      </c>
      <c r="E451" s="230" t="s">
        <v>2312</v>
      </c>
      <c r="F451" s="231" t="s">
        <v>2313</v>
      </c>
      <c r="G451" s="232" t="s">
        <v>699</v>
      </c>
      <c r="H451" s="233">
        <v>40</v>
      </c>
      <c r="I451" s="234"/>
      <c r="J451" s="235">
        <f>ROUND(I451*H451,2)</f>
        <v>0</v>
      </c>
      <c r="K451" s="231" t="s">
        <v>229</v>
      </c>
      <c r="L451" s="46"/>
      <c r="M451" s="236" t="s">
        <v>1</v>
      </c>
      <c r="N451" s="237" t="s">
        <v>45</v>
      </c>
      <c r="O451" s="93"/>
      <c r="P451" s="238">
        <f>O451*H451</f>
        <v>0</v>
      </c>
      <c r="Q451" s="238">
        <v>0.00033</v>
      </c>
      <c r="R451" s="238">
        <f>Q451*H451</f>
        <v>0.0132</v>
      </c>
      <c r="S451" s="238">
        <v>0</v>
      </c>
      <c r="T451" s="239">
        <f>S451*H451</f>
        <v>0</v>
      </c>
      <c r="U451" s="40"/>
      <c r="V451" s="40"/>
      <c r="W451" s="40"/>
      <c r="X451" s="40"/>
      <c r="Y451" s="40"/>
      <c r="Z451" s="40"/>
      <c r="AA451" s="40"/>
      <c r="AB451" s="40"/>
      <c r="AC451" s="40"/>
      <c r="AD451" s="40"/>
      <c r="AE451" s="40"/>
      <c r="AR451" s="240" t="s">
        <v>224</v>
      </c>
      <c r="AT451" s="240" t="s">
        <v>225</v>
      </c>
      <c r="AU451" s="240" t="s">
        <v>88</v>
      </c>
      <c r="AY451" s="18" t="s">
        <v>221</v>
      </c>
      <c r="BE451" s="241">
        <f>IF(N451="základní",J451,0)</f>
        <v>0</v>
      </c>
      <c r="BF451" s="241">
        <f>IF(N451="snížená",J451,0)</f>
        <v>0</v>
      </c>
      <c r="BG451" s="241">
        <f>IF(N451="zákl. přenesená",J451,0)</f>
        <v>0</v>
      </c>
      <c r="BH451" s="241">
        <f>IF(N451="sníž. přenesená",J451,0)</f>
        <v>0</v>
      </c>
      <c r="BI451" s="241">
        <f>IF(N451="nulová",J451,0)</f>
        <v>0</v>
      </c>
      <c r="BJ451" s="18" t="s">
        <v>88</v>
      </c>
      <c r="BK451" s="241">
        <f>ROUND(I451*H451,2)</f>
        <v>0</v>
      </c>
      <c r="BL451" s="18" t="s">
        <v>224</v>
      </c>
      <c r="BM451" s="240" t="s">
        <v>2314</v>
      </c>
    </row>
    <row r="452" s="2" customFormat="1">
      <c r="A452" s="40"/>
      <c r="B452" s="41"/>
      <c r="C452" s="42"/>
      <c r="D452" s="242" t="s">
        <v>232</v>
      </c>
      <c r="E452" s="42"/>
      <c r="F452" s="243" t="s">
        <v>2315</v>
      </c>
      <c r="G452" s="42"/>
      <c r="H452" s="42"/>
      <c r="I452" s="244"/>
      <c r="J452" s="42"/>
      <c r="K452" s="42"/>
      <c r="L452" s="46"/>
      <c r="M452" s="245"/>
      <c r="N452" s="246"/>
      <c r="O452" s="93"/>
      <c r="P452" s="93"/>
      <c r="Q452" s="93"/>
      <c r="R452" s="93"/>
      <c r="S452" s="93"/>
      <c r="T452" s="94"/>
      <c r="U452" s="40"/>
      <c r="V452" s="40"/>
      <c r="W452" s="40"/>
      <c r="X452" s="40"/>
      <c r="Y452" s="40"/>
      <c r="Z452" s="40"/>
      <c r="AA452" s="40"/>
      <c r="AB452" s="40"/>
      <c r="AC452" s="40"/>
      <c r="AD452" s="40"/>
      <c r="AE452" s="40"/>
      <c r="AT452" s="18" t="s">
        <v>232</v>
      </c>
      <c r="AU452" s="18" t="s">
        <v>88</v>
      </c>
    </row>
    <row r="453" s="2" customFormat="1">
      <c r="A453" s="40"/>
      <c r="B453" s="41"/>
      <c r="C453" s="42"/>
      <c r="D453" s="247" t="s">
        <v>312</v>
      </c>
      <c r="E453" s="42"/>
      <c r="F453" s="248" t="s">
        <v>2316</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312</v>
      </c>
      <c r="AU453" s="18" t="s">
        <v>88</v>
      </c>
    </row>
    <row r="454" s="14" customFormat="1">
      <c r="A454" s="14"/>
      <c r="B454" s="260"/>
      <c r="C454" s="261"/>
      <c r="D454" s="247" t="s">
        <v>236</v>
      </c>
      <c r="E454" s="262" t="s">
        <v>1</v>
      </c>
      <c r="F454" s="263" t="s">
        <v>2317</v>
      </c>
      <c r="G454" s="261"/>
      <c r="H454" s="262" t="s">
        <v>1</v>
      </c>
      <c r="I454" s="264"/>
      <c r="J454" s="261"/>
      <c r="K454" s="261"/>
      <c r="L454" s="265"/>
      <c r="M454" s="266"/>
      <c r="N454" s="267"/>
      <c r="O454" s="267"/>
      <c r="P454" s="267"/>
      <c r="Q454" s="267"/>
      <c r="R454" s="267"/>
      <c r="S454" s="267"/>
      <c r="T454" s="268"/>
      <c r="U454" s="14"/>
      <c r="V454" s="14"/>
      <c r="W454" s="14"/>
      <c r="X454" s="14"/>
      <c r="Y454" s="14"/>
      <c r="Z454" s="14"/>
      <c r="AA454" s="14"/>
      <c r="AB454" s="14"/>
      <c r="AC454" s="14"/>
      <c r="AD454" s="14"/>
      <c r="AE454" s="14"/>
      <c r="AT454" s="269" t="s">
        <v>236</v>
      </c>
      <c r="AU454" s="269" t="s">
        <v>88</v>
      </c>
      <c r="AV454" s="14" t="s">
        <v>88</v>
      </c>
      <c r="AW454" s="14" t="s">
        <v>36</v>
      </c>
      <c r="AX454" s="14" t="s">
        <v>80</v>
      </c>
      <c r="AY454" s="269" t="s">
        <v>221</v>
      </c>
    </row>
    <row r="455" s="13" customFormat="1">
      <c r="A455" s="13"/>
      <c r="B455" s="249"/>
      <c r="C455" s="250"/>
      <c r="D455" s="247" t="s">
        <v>236</v>
      </c>
      <c r="E455" s="251" t="s">
        <v>2318</v>
      </c>
      <c r="F455" s="252" t="s">
        <v>2319</v>
      </c>
      <c r="G455" s="250"/>
      <c r="H455" s="253">
        <v>40</v>
      </c>
      <c r="I455" s="254"/>
      <c r="J455" s="250"/>
      <c r="K455" s="250"/>
      <c r="L455" s="255"/>
      <c r="M455" s="256"/>
      <c r="N455" s="257"/>
      <c r="O455" s="257"/>
      <c r="P455" s="257"/>
      <c r="Q455" s="257"/>
      <c r="R455" s="257"/>
      <c r="S455" s="257"/>
      <c r="T455" s="258"/>
      <c r="U455" s="13"/>
      <c r="V455" s="13"/>
      <c r="W455" s="13"/>
      <c r="X455" s="13"/>
      <c r="Y455" s="13"/>
      <c r="Z455" s="13"/>
      <c r="AA455" s="13"/>
      <c r="AB455" s="13"/>
      <c r="AC455" s="13"/>
      <c r="AD455" s="13"/>
      <c r="AE455" s="13"/>
      <c r="AT455" s="259" t="s">
        <v>236</v>
      </c>
      <c r="AU455" s="259" t="s">
        <v>88</v>
      </c>
      <c r="AV455" s="13" t="s">
        <v>19</v>
      </c>
      <c r="AW455" s="13" t="s">
        <v>36</v>
      </c>
      <c r="AX455" s="13" t="s">
        <v>80</v>
      </c>
      <c r="AY455" s="259" t="s">
        <v>221</v>
      </c>
    </row>
    <row r="456" s="13" customFormat="1">
      <c r="A456" s="13"/>
      <c r="B456" s="249"/>
      <c r="C456" s="250"/>
      <c r="D456" s="247" t="s">
        <v>236</v>
      </c>
      <c r="E456" s="251" t="s">
        <v>2320</v>
      </c>
      <c r="F456" s="252" t="s">
        <v>2321</v>
      </c>
      <c r="G456" s="250"/>
      <c r="H456" s="253">
        <v>40</v>
      </c>
      <c r="I456" s="254"/>
      <c r="J456" s="250"/>
      <c r="K456" s="250"/>
      <c r="L456" s="255"/>
      <c r="M456" s="256"/>
      <c r="N456" s="257"/>
      <c r="O456" s="257"/>
      <c r="P456" s="257"/>
      <c r="Q456" s="257"/>
      <c r="R456" s="257"/>
      <c r="S456" s="257"/>
      <c r="T456" s="258"/>
      <c r="U456" s="13"/>
      <c r="V456" s="13"/>
      <c r="W456" s="13"/>
      <c r="X456" s="13"/>
      <c r="Y456" s="13"/>
      <c r="Z456" s="13"/>
      <c r="AA456" s="13"/>
      <c r="AB456" s="13"/>
      <c r="AC456" s="13"/>
      <c r="AD456" s="13"/>
      <c r="AE456" s="13"/>
      <c r="AT456" s="259" t="s">
        <v>236</v>
      </c>
      <c r="AU456" s="259" t="s">
        <v>88</v>
      </c>
      <c r="AV456" s="13" t="s">
        <v>19</v>
      </c>
      <c r="AW456" s="13" t="s">
        <v>36</v>
      </c>
      <c r="AX456" s="13" t="s">
        <v>88</v>
      </c>
      <c r="AY456" s="259" t="s">
        <v>221</v>
      </c>
    </row>
    <row r="457" s="2" customFormat="1" ht="24.15" customHeight="1">
      <c r="A457" s="40"/>
      <c r="B457" s="41"/>
      <c r="C457" s="284" t="s">
        <v>1399</v>
      </c>
      <c r="D457" s="284" t="s">
        <v>330</v>
      </c>
      <c r="E457" s="285" t="s">
        <v>2322</v>
      </c>
      <c r="F457" s="286" t="s">
        <v>2323</v>
      </c>
      <c r="G457" s="287" t="s">
        <v>699</v>
      </c>
      <c r="H457" s="288">
        <v>40</v>
      </c>
      <c r="I457" s="289"/>
      <c r="J457" s="290">
        <f>ROUND(I457*H457,2)</f>
        <v>0</v>
      </c>
      <c r="K457" s="286" t="s">
        <v>229</v>
      </c>
      <c r="L457" s="291"/>
      <c r="M457" s="292" t="s">
        <v>1</v>
      </c>
      <c r="N457" s="293" t="s">
        <v>45</v>
      </c>
      <c r="O457" s="93"/>
      <c r="P457" s="238">
        <f>O457*H457</f>
        <v>0</v>
      </c>
      <c r="Q457" s="238">
        <v>0.070499999999999993</v>
      </c>
      <c r="R457" s="238">
        <f>Q457*H457</f>
        <v>2.8199999999999998</v>
      </c>
      <c r="S457" s="238">
        <v>0</v>
      </c>
      <c r="T457" s="239">
        <f>S457*H457</f>
        <v>0</v>
      </c>
      <c r="U457" s="40"/>
      <c r="V457" s="40"/>
      <c r="W457" s="40"/>
      <c r="X457" s="40"/>
      <c r="Y457" s="40"/>
      <c r="Z457" s="40"/>
      <c r="AA457" s="40"/>
      <c r="AB457" s="40"/>
      <c r="AC457" s="40"/>
      <c r="AD457" s="40"/>
      <c r="AE457" s="40"/>
      <c r="AR457" s="240" t="s">
        <v>267</v>
      </c>
      <c r="AT457" s="240" t="s">
        <v>330</v>
      </c>
      <c r="AU457" s="240" t="s">
        <v>88</v>
      </c>
      <c r="AY457" s="18" t="s">
        <v>221</v>
      </c>
      <c r="BE457" s="241">
        <f>IF(N457="základní",J457,0)</f>
        <v>0</v>
      </c>
      <c r="BF457" s="241">
        <f>IF(N457="snížená",J457,0)</f>
        <v>0</v>
      </c>
      <c r="BG457" s="241">
        <f>IF(N457="zákl. přenesená",J457,0)</f>
        <v>0</v>
      </c>
      <c r="BH457" s="241">
        <f>IF(N457="sníž. přenesená",J457,0)</f>
        <v>0</v>
      </c>
      <c r="BI457" s="241">
        <f>IF(N457="nulová",J457,0)</f>
        <v>0</v>
      </c>
      <c r="BJ457" s="18" t="s">
        <v>88</v>
      </c>
      <c r="BK457" s="241">
        <f>ROUND(I457*H457,2)</f>
        <v>0</v>
      </c>
      <c r="BL457" s="18" t="s">
        <v>224</v>
      </c>
      <c r="BM457" s="240" t="s">
        <v>2324</v>
      </c>
    </row>
    <row r="458" s="13" customFormat="1">
      <c r="A458" s="13"/>
      <c r="B458" s="249"/>
      <c r="C458" s="250"/>
      <c r="D458" s="247" t="s">
        <v>236</v>
      </c>
      <c r="E458" s="251" t="s">
        <v>2325</v>
      </c>
      <c r="F458" s="252" t="s">
        <v>467</v>
      </c>
      <c r="G458" s="250"/>
      <c r="H458" s="253">
        <v>40</v>
      </c>
      <c r="I458" s="254"/>
      <c r="J458" s="250"/>
      <c r="K458" s="250"/>
      <c r="L458" s="255"/>
      <c r="M458" s="256"/>
      <c r="N458" s="257"/>
      <c r="O458" s="257"/>
      <c r="P458" s="257"/>
      <c r="Q458" s="257"/>
      <c r="R458" s="257"/>
      <c r="S458" s="257"/>
      <c r="T458" s="258"/>
      <c r="U458" s="13"/>
      <c r="V458" s="13"/>
      <c r="W458" s="13"/>
      <c r="X458" s="13"/>
      <c r="Y458" s="13"/>
      <c r="Z458" s="13"/>
      <c r="AA458" s="13"/>
      <c r="AB458" s="13"/>
      <c r="AC458" s="13"/>
      <c r="AD458" s="13"/>
      <c r="AE458" s="13"/>
      <c r="AT458" s="259" t="s">
        <v>236</v>
      </c>
      <c r="AU458" s="259" t="s">
        <v>88</v>
      </c>
      <c r="AV458" s="13" t="s">
        <v>19</v>
      </c>
      <c r="AW458" s="13" t="s">
        <v>36</v>
      </c>
      <c r="AX458" s="13" t="s">
        <v>80</v>
      </c>
      <c r="AY458" s="259" t="s">
        <v>221</v>
      </c>
    </row>
    <row r="459" s="13" customFormat="1">
      <c r="A459" s="13"/>
      <c r="B459" s="249"/>
      <c r="C459" s="250"/>
      <c r="D459" s="247" t="s">
        <v>236</v>
      </c>
      <c r="E459" s="251" t="s">
        <v>2326</v>
      </c>
      <c r="F459" s="252" t="s">
        <v>2327</v>
      </c>
      <c r="G459" s="250"/>
      <c r="H459" s="253">
        <v>40</v>
      </c>
      <c r="I459" s="254"/>
      <c r="J459" s="250"/>
      <c r="K459" s="250"/>
      <c r="L459" s="255"/>
      <c r="M459" s="256"/>
      <c r="N459" s="257"/>
      <c r="O459" s="257"/>
      <c r="P459" s="257"/>
      <c r="Q459" s="257"/>
      <c r="R459" s="257"/>
      <c r="S459" s="257"/>
      <c r="T459" s="258"/>
      <c r="U459" s="13"/>
      <c r="V459" s="13"/>
      <c r="W459" s="13"/>
      <c r="X459" s="13"/>
      <c r="Y459" s="13"/>
      <c r="Z459" s="13"/>
      <c r="AA459" s="13"/>
      <c r="AB459" s="13"/>
      <c r="AC459" s="13"/>
      <c r="AD459" s="13"/>
      <c r="AE459" s="13"/>
      <c r="AT459" s="259" t="s">
        <v>236</v>
      </c>
      <c r="AU459" s="259" t="s">
        <v>88</v>
      </c>
      <c r="AV459" s="13" t="s">
        <v>19</v>
      </c>
      <c r="AW459" s="13" t="s">
        <v>36</v>
      </c>
      <c r="AX459" s="13" t="s">
        <v>88</v>
      </c>
      <c r="AY459" s="259" t="s">
        <v>221</v>
      </c>
    </row>
    <row r="460" s="12" customFormat="1" ht="25.92" customHeight="1">
      <c r="A460" s="12"/>
      <c r="B460" s="213"/>
      <c r="C460" s="214"/>
      <c r="D460" s="215" t="s">
        <v>79</v>
      </c>
      <c r="E460" s="216" t="s">
        <v>224</v>
      </c>
      <c r="F460" s="216" t="s">
        <v>656</v>
      </c>
      <c r="G460" s="214"/>
      <c r="H460" s="214"/>
      <c r="I460" s="217"/>
      <c r="J460" s="218">
        <f>BK460</f>
        <v>0</v>
      </c>
      <c r="K460" s="214"/>
      <c r="L460" s="219"/>
      <c r="M460" s="220"/>
      <c r="N460" s="221"/>
      <c r="O460" s="221"/>
      <c r="P460" s="222">
        <f>SUM(P461:P609)</f>
        <v>0</v>
      </c>
      <c r="Q460" s="221"/>
      <c r="R460" s="222">
        <f>SUM(R461:R609)</f>
        <v>358.72179664000004</v>
      </c>
      <c r="S460" s="221"/>
      <c r="T460" s="223">
        <f>SUM(T461:T609)</f>
        <v>0</v>
      </c>
      <c r="U460" s="12"/>
      <c r="V460" s="12"/>
      <c r="W460" s="12"/>
      <c r="X460" s="12"/>
      <c r="Y460" s="12"/>
      <c r="Z460" s="12"/>
      <c r="AA460" s="12"/>
      <c r="AB460" s="12"/>
      <c r="AC460" s="12"/>
      <c r="AD460" s="12"/>
      <c r="AE460" s="12"/>
      <c r="AR460" s="224" t="s">
        <v>224</v>
      </c>
      <c r="AT460" s="225" t="s">
        <v>79</v>
      </c>
      <c r="AU460" s="225" t="s">
        <v>80</v>
      </c>
      <c r="AY460" s="224" t="s">
        <v>221</v>
      </c>
      <c r="BK460" s="226">
        <f>SUM(BK461:BK609)</f>
        <v>0</v>
      </c>
    </row>
    <row r="461" s="2" customFormat="1" ht="24.15" customHeight="1">
      <c r="A461" s="40"/>
      <c r="B461" s="41"/>
      <c r="C461" s="229" t="s">
        <v>1403</v>
      </c>
      <c r="D461" s="229" t="s">
        <v>225</v>
      </c>
      <c r="E461" s="230" t="s">
        <v>2328</v>
      </c>
      <c r="F461" s="231" t="s">
        <v>2329</v>
      </c>
      <c r="G461" s="232" t="s">
        <v>515</v>
      </c>
      <c r="H461" s="233">
        <v>30.484000000000002</v>
      </c>
      <c r="I461" s="234"/>
      <c r="J461" s="235">
        <f>ROUND(I461*H461,2)</f>
        <v>0</v>
      </c>
      <c r="K461" s="231" t="s">
        <v>229</v>
      </c>
      <c r="L461" s="46"/>
      <c r="M461" s="236" t="s">
        <v>1</v>
      </c>
      <c r="N461" s="237" t="s">
        <v>45</v>
      </c>
      <c r="O461" s="93"/>
      <c r="P461" s="238">
        <f>O461*H461</f>
        <v>0</v>
      </c>
      <c r="Q461" s="238">
        <v>2.4779100000000001</v>
      </c>
      <c r="R461" s="238">
        <f>Q461*H461</f>
        <v>75.536608440000009</v>
      </c>
      <c r="S461" s="238">
        <v>0</v>
      </c>
      <c r="T461" s="239">
        <f>S461*H461</f>
        <v>0</v>
      </c>
      <c r="U461" s="40"/>
      <c r="V461" s="40"/>
      <c r="W461" s="40"/>
      <c r="X461" s="40"/>
      <c r="Y461" s="40"/>
      <c r="Z461" s="40"/>
      <c r="AA461" s="40"/>
      <c r="AB461" s="40"/>
      <c r="AC461" s="40"/>
      <c r="AD461" s="40"/>
      <c r="AE461" s="40"/>
      <c r="AR461" s="240" t="s">
        <v>224</v>
      </c>
      <c r="AT461" s="240" t="s">
        <v>225</v>
      </c>
      <c r="AU461" s="240" t="s">
        <v>88</v>
      </c>
      <c r="AY461" s="18" t="s">
        <v>221</v>
      </c>
      <c r="BE461" s="241">
        <f>IF(N461="základní",J461,0)</f>
        <v>0</v>
      </c>
      <c r="BF461" s="241">
        <f>IF(N461="snížená",J461,0)</f>
        <v>0</v>
      </c>
      <c r="BG461" s="241">
        <f>IF(N461="zákl. přenesená",J461,0)</f>
        <v>0</v>
      </c>
      <c r="BH461" s="241">
        <f>IF(N461="sníž. přenesená",J461,0)</f>
        <v>0</v>
      </c>
      <c r="BI461" s="241">
        <f>IF(N461="nulová",J461,0)</f>
        <v>0</v>
      </c>
      <c r="BJ461" s="18" t="s">
        <v>88</v>
      </c>
      <c r="BK461" s="241">
        <f>ROUND(I461*H461,2)</f>
        <v>0</v>
      </c>
      <c r="BL461" s="18" t="s">
        <v>224</v>
      </c>
      <c r="BM461" s="240" t="s">
        <v>2330</v>
      </c>
    </row>
    <row r="462" s="2" customFormat="1">
      <c r="A462" s="40"/>
      <c r="B462" s="41"/>
      <c r="C462" s="42"/>
      <c r="D462" s="242" t="s">
        <v>232</v>
      </c>
      <c r="E462" s="42"/>
      <c r="F462" s="243" t="s">
        <v>2331</v>
      </c>
      <c r="G462" s="42"/>
      <c r="H462" s="42"/>
      <c r="I462" s="244"/>
      <c r="J462" s="42"/>
      <c r="K462" s="42"/>
      <c r="L462" s="46"/>
      <c r="M462" s="245"/>
      <c r="N462" s="246"/>
      <c r="O462" s="93"/>
      <c r="P462" s="93"/>
      <c r="Q462" s="93"/>
      <c r="R462" s="93"/>
      <c r="S462" s="93"/>
      <c r="T462" s="94"/>
      <c r="U462" s="40"/>
      <c r="V462" s="40"/>
      <c r="W462" s="40"/>
      <c r="X462" s="40"/>
      <c r="Y462" s="40"/>
      <c r="Z462" s="40"/>
      <c r="AA462" s="40"/>
      <c r="AB462" s="40"/>
      <c r="AC462" s="40"/>
      <c r="AD462" s="40"/>
      <c r="AE462" s="40"/>
      <c r="AT462" s="18" t="s">
        <v>232</v>
      </c>
      <c r="AU462" s="18" t="s">
        <v>88</v>
      </c>
    </row>
    <row r="463" s="2" customFormat="1">
      <c r="A463" s="40"/>
      <c r="B463" s="41"/>
      <c r="C463" s="42"/>
      <c r="D463" s="247" t="s">
        <v>312</v>
      </c>
      <c r="E463" s="42"/>
      <c r="F463" s="248" t="s">
        <v>2332</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312</v>
      </c>
      <c r="AU463" s="18" t="s">
        <v>88</v>
      </c>
    </row>
    <row r="464" s="14" customFormat="1">
      <c r="A464" s="14"/>
      <c r="B464" s="260"/>
      <c r="C464" s="261"/>
      <c r="D464" s="247" t="s">
        <v>236</v>
      </c>
      <c r="E464" s="262" t="s">
        <v>1</v>
      </c>
      <c r="F464" s="263" t="s">
        <v>2333</v>
      </c>
      <c r="G464" s="261"/>
      <c r="H464" s="262" t="s">
        <v>1</v>
      </c>
      <c r="I464" s="264"/>
      <c r="J464" s="261"/>
      <c r="K464" s="261"/>
      <c r="L464" s="265"/>
      <c r="M464" s="266"/>
      <c r="N464" s="267"/>
      <c r="O464" s="267"/>
      <c r="P464" s="267"/>
      <c r="Q464" s="267"/>
      <c r="R464" s="267"/>
      <c r="S464" s="267"/>
      <c r="T464" s="268"/>
      <c r="U464" s="14"/>
      <c r="V464" s="14"/>
      <c r="W464" s="14"/>
      <c r="X464" s="14"/>
      <c r="Y464" s="14"/>
      <c r="Z464" s="14"/>
      <c r="AA464" s="14"/>
      <c r="AB464" s="14"/>
      <c r="AC464" s="14"/>
      <c r="AD464" s="14"/>
      <c r="AE464" s="14"/>
      <c r="AT464" s="269" t="s">
        <v>236</v>
      </c>
      <c r="AU464" s="269" t="s">
        <v>88</v>
      </c>
      <c r="AV464" s="14" t="s">
        <v>88</v>
      </c>
      <c r="AW464" s="14" t="s">
        <v>36</v>
      </c>
      <c r="AX464" s="14" t="s">
        <v>80</v>
      </c>
      <c r="AY464" s="269" t="s">
        <v>221</v>
      </c>
    </row>
    <row r="465" s="13" customFormat="1">
      <c r="A465" s="13"/>
      <c r="B465" s="249"/>
      <c r="C465" s="250"/>
      <c r="D465" s="247" t="s">
        <v>236</v>
      </c>
      <c r="E465" s="251" t="s">
        <v>2334</v>
      </c>
      <c r="F465" s="252" t="s">
        <v>2335</v>
      </c>
      <c r="G465" s="250"/>
      <c r="H465" s="253">
        <v>30.484000000000002</v>
      </c>
      <c r="I465" s="254"/>
      <c r="J465" s="250"/>
      <c r="K465" s="250"/>
      <c r="L465" s="255"/>
      <c r="M465" s="256"/>
      <c r="N465" s="257"/>
      <c r="O465" s="257"/>
      <c r="P465" s="257"/>
      <c r="Q465" s="257"/>
      <c r="R465" s="257"/>
      <c r="S465" s="257"/>
      <c r="T465" s="258"/>
      <c r="U465" s="13"/>
      <c r="V465" s="13"/>
      <c r="W465" s="13"/>
      <c r="X465" s="13"/>
      <c r="Y465" s="13"/>
      <c r="Z465" s="13"/>
      <c r="AA465" s="13"/>
      <c r="AB465" s="13"/>
      <c r="AC465" s="13"/>
      <c r="AD465" s="13"/>
      <c r="AE465" s="13"/>
      <c r="AT465" s="259" t="s">
        <v>236</v>
      </c>
      <c r="AU465" s="259" t="s">
        <v>88</v>
      </c>
      <c r="AV465" s="13" t="s">
        <v>19</v>
      </c>
      <c r="AW465" s="13" t="s">
        <v>36</v>
      </c>
      <c r="AX465" s="13" t="s">
        <v>80</v>
      </c>
      <c r="AY465" s="259" t="s">
        <v>221</v>
      </c>
    </row>
    <row r="466" s="13" customFormat="1">
      <c r="A466" s="13"/>
      <c r="B466" s="249"/>
      <c r="C466" s="250"/>
      <c r="D466" s="247" t="s">
        <v>236</v>
      </c>
      <c r="E466" s="251" t="s">
        <v>2336</v>
      </c>
      <c r="F466" s="252" t="s">
        <v>2337</v>
      </c>
      <c r="G466" s="250"/>
      <c r="H466" s="253">
        <v>30.484000000000002</v>
      </c>
      <c r="I466" s="254"/>
      <c r="J466" s="250"/>
      <c r="K466" s="250"/>
      <c r="L466" s="255"/>
      <c r="M466" s="256"/>
      <c r="N466" s="257"/>
      <c r="O466" s="257"/>
      <c r="P466" s="257"/>
      <c r="Q466" s="257"/>
      <c r="R466" s="257"/>
      <c r="S466" s="257"/>
      <c r="T466" s="258"/>
      <c r="U466" s="13"/>
      <c r="V466" s="13"/>
      <c r="W466" s="13"/>
      <c r="X466" s="13"/>
      <c r="Y466" s="13"/>
      <c r="Z466" s="13"/>
      <c r="AA466" s="13"/>
      <c r="AB466" s="13"/>
      <c r="AC466" s="13"/>
      <c r="AD466" s="13"/>
      <c r="AE466" s="13"/>
      <c r="AT466" s="259" t="s">
        <v>236</v>
      </c>
      <c r="AU466" s="259" t="s">
        <v>88</v>
      </c>
      <c r="AV466" s="13" t="s">
        <v>19</v>
      </c>
      <c r="AW466" s="13" t="s">
        <v>36</v>
      </c>
      <c r="AX466" s="13" t="s">
        <v>88</v>
      </c>
      <c r="AY466" s="259" t="s">
        <v>221</v>
      </c>
    </row>
    <row r="467" s="2" customFormat="1" ht="37.8" customHeight="1">
      <c r="A467" s="40"/>
      <c r="B467" s="41"/>
      <c r="C467" s="229" t="s">
        <v>1409</v>
      </c>
      <c r="D467" s="229" t="s">
        <v>225</v>
      </c>
      <c r="E467" s="230" t="s">
        <v>2338</v>
      </c>
      <c r="F467" s="231" t="s">
        <v>2339</v>
      </c>
      <c r="G467" s="232" t="s">
        <v>515</v>
      </c>
      <c r="H467" s="233">
        <v>30.484000000000002</v>
      </c>
      <c r="I467" s="234"/>
      <c r="J467" s="235">
        <f>ROUND(I467*H467,2)</f>
        <v>0</v>
      </c>
      <c r="K467" s="231" t="s">
        <v>229</v>
      </c>
      <c r="L467" s="46"/>
      <c r="M467" s="236" t="s">
        <v>1</v>
      </c>
      <c r="N467" s="237" t="s">
        <v>45</v>
      </c>
      <c r="O467" s="93"/>
      <c r="P467" s="238">
        <f>O467*H467</f>
        <v>0</v>
      </c>
      <c r="Q467" s="238">
        <v>0.048579999999999998</v>
      </c>
      <c r="R467" s="238">
        <f>Q467*H467</f>
        <v>1.4809127200000001</v>
      </c>
      <c r="S467" s="238">
        <v>0</v>
      </c>
      <c r="T467" s="239">
        <f>S467*H467</f>
        <v>0</v>
      </c>
      <c r="U467" s="40"/>
      <c r="V467" s="40"/>
      <c r="W467" s="40"/>
      <c r="X467" s="40"/>
      <c r="Y467" s="40"/>
      <c r="Z467" s="40"/>
      <c r="AA467" s="40"/>
      <c r="AB467" s="40"/>
      <c r="AC467" s="40"/>
      <c r="AD467" s="40"/>
      <c r="AE467" s="40"/>
      <c r="AR467" s="240" t="s">
        <v>224</v>
      </c>
      <c r="AT467" s="240" t="s">
        <v>225</v>
      </c>
      <c r="AU467" s="240" t="s">
        <v>88</v>
      </c>
      <c r="AY467" s="18" t="s">
        <v>221</v>
      </c>
      <c r="BE467" s="241">
        <f>IF(N467="základní",J467,0)</f>
        <v>0</v>
      </c>
      <c r="BF467" s="241">
        <f>IF(N467="snížená",J467,0)</f>
        <v>0</v>
      </c>
      <c r="BG467" s="241">
        <f>IF(N467="zákl. přenesená",J467,0)</f>
        <v>0</v>
      </c>
      <c r="BH467" s="241">
        <f>IF(N467="sníž. přenesená",J467,0)</f>
        <v>0</v>
      </c>
      <c r="BI467" s="241">
        <f>IF(N467="nulová",J467,0)</f>
        <v>0</v>
      </c>
      <c r="BJ467" s="18" t="s">
        <v>88</v>
      </c>
      <c r="BK467" s="241">
        <f>ROUND(I467*H467,2)</f>
        <v>0</v>
      </c>
      <c r="BL467" s="18" t="s">
        <v>224</v>
      </c>
      <c r="BM467" s="240" t="s">
        <v>2340</v>
      </c>
    </row>
    <row r="468" s="2" customFormat="1">
      <c r="A468" s="40"/>
      <c r="B468" s="41"/>
      <c r="C468" s="42"/>
      <c r="D468" s="242" t="s">
        <v>232</v>
      </c>
      <c r="E468" s="42"/>
      <c r="F468" s="243" t="s">
        <v>2341</v>
      </c>
      <c r="G468" s="42"/>
      <c r="H468" s="42"/>
      <c r="I468" s="244"/>
      <c r="J468" s="42"/>
      <c r="K468" s="42"/>
      <c r="L468" s="46"/>
      <c r="M468" s="245"/>
      <c r="N468" s="246"/>
      <c r="O468" s="93"/>
      <c r="P468" s="93"/>
      <c r="Q468" s="93"/>
      <c r="R468" s="93"/>
      <c r="S468" s="93"/>
      <c r="T468" s="94"/>
      <c r="U468" s="40"/>
      <c r="V468" s="40"/>
      <c r="W468" s="40"/>
      <c r="X468" s="40"/>
      <c r="Y468" s="40"/>
      <c r="Z468" s="40"/>
      <c r="AA468" s="40"/>
      <c r="AB468" s="40"/>
      <c r="AC468" s="40"/>
      <c r="AD468" s="40"/>
      <c r="AE468" s="40"/>
      <c r="AT468" s="18" t="s">
        <v>232</v>
      </c>
      <c r="AU468" s="18" t="s">
        <v>88</v>
      </c>
    </row>
    <row r="469" s="2" customFormat="1">
      <c r="A469" s="40"/>
      <c r="B469" s="41"/>
      <c r="C469" s="42"/>
      <c r="D469" s="247" t="s">
        <v>312</v>
      </c>
      <c r="E469" s="42"/>
      <c r="F469" s="248" t="s">
        <v>2332</v>
      </c>
      <c r="G469" s="42"/>
      <c r="H469" s="42"/>
      <c r="I469" s="244"/>
      <c r="J469" s="42"/>
      <c r="K469" s="42"/>
      <c r="L469" s="46"/>
      <c r="M469" s="245"/>
      <c r="N469" s="246"/>
      <c r="O469" s="93"/>
      <c r="P469" s="93"/>
      <c r="Q469" s="93"/>
      <c r="R469" s="93"/>
      <c r="S469" s="93"/>
      <c r="T469" s="94"/>
      <c r="U469" s="40"/>
      <c r="V469" s="40"/>
      <c r="W469" s="40"/>
      <c r="X469" s="40"/>
      <c r="Y469" s="40"/>
      <c r="Z469" s="40"/>
      <c r="AA469" s="40"/>
      <c r="AB469" s="40"/>
      <c r="AC469" s="40"/>
      <c r="AD469" s="40"/>
      <c r="AE469" s="40"/>
      <c r="AT469" s="18" t="s">
        <v>312</v>
      </c>
      <c r="AU469" s="18" t="s">
        <v>88</v>
      </c>
    </row>
    <row r="470" s="13" customFormat="1">
      <c r="A470" s="13"/>
      <c r="B470" s="249"/>
      <c r="C470" s="250"/>
      <c r="D470" s="247" t="s">
        <v>236</v>
      </c>
      <c r="E470" s="251" t="s">
        <v>2342</v>
      </c>
      <c r="F470" s="252" t="s">
        <v>2343</v>
      </c>
      <c r="G470" s="250"/>
      <c r="H470" s="253">
        <v>30.484000000000002</v>
      </c>
      <c r="I470" s="254"/>
      <c r="J470" s="250"/>
      <c r="K470" s="250"/>
      <c r="L470" s="255"/>
      <c r="M470" s="256"/>
      <c r="N470" s="257"/>
      <c r="O470" s="257"/>
      <c r="P470" s="257"/>
      <c r="Q470" s="257"/>
      <c r="R470" s="257"/>
      <c r="S470" s="257"/>
      <c r="T470" s="258"/>
      <c r="U470" s="13"/>
      <c r="V470" s="13"/>
      <c r="W470" s="13"/>
      <c r="X470" s="13"/>
      <c r="Y470" s="13"/>
      <c r="Z470" s="13"/>
      <c r="AA470" s="13"/>
      <c r="AB470" s="13"/>
      <c r="AC470" s="13"/>
      <c r="AD470" s="13"/>
      <c r="AE470" s="13"/>
      <c r="AT470" s="259" t="s">
        <v>236</v>
      </c>
      <c r="AU470" s="259" t="s">
        <v>88</v>
      </c>
      <c r="AV470" s="13" t="s">
        <v>19</v>
      </c>
      <c r="AW470" s="13" t="s">
        <v>36</v>
      </c>
      <c r="AX470" s="13" t="s">
        <v>80</v>
      </c>
      <c r="AY470" s="259" t="s">
        <v>221</v>
      </c>
    </row>
    <row r="471" s="13" customFormat="1">
      <c r="A471" s="13"/>
      <c r="B471" s="249"/>
      <c r="C471" s="250"/>
      <c r="D471" s="247" t="s">
        <v>236</v>
      </c>
      <c r="E471" s="251" t="s">
        <v>2344</v>
      </c>
      <c r="F471" s="252" t="s">
        <v>2345</v>
      </c>
      <c r="G471" s="250"/>
      <c r="H471" s="253">
        <v>30.484000000000002</v>
      </c>
      <c r="I471" s="254"/>
      <c r="J471" s="250"/>
      <c r="K471" s="250"/>
      <c r="L471" s="255"/>
      <c r="M471" s="256"/>
      <c r="N471" s="257"/>
      <c r="O471" s="257"/>
      <c r="P471" s="257"/>
      <c r="Q471" s="257"/>
      <c r="R471" s="257"/>
      <c r="S471" s="257"/>
      <c r="T471" s="258"/>
      <c r="U471" s="13"/>
      <c r="V471" s="13"/>
      <c r="W471" s="13"/>
      <c r="X471" s="13"/>
      <c r="Y471" s="13"/>
      <c r="Z471" s="13"/>
      <c r="AA471" s="13"/>
      <c r="AB471" s="13"/>
      <c r="AC471" s="13"/>
      <c r="AD471" s="13"/>
      <c r="AE471" s="13"/>
      <c r="AT471" s="259" t="s">
        <v>236</v>
      </c>
      <c r="AU471" s="259" t="s">
        <v>88</v>
      </c>
      <c r="AV471" s="13" t="s">
        <v>19</v>
      </c>
      <c r="AW471" s="13" t="s">
        <v>36</v>
      </c>
      <c r="AX471" s="13" t="s">
        <v>88</v>
      </c>
      <c r="AY471" s="259" t="s">
        <v>221</v>
      </c>
    </row>
    <row r="472" s="2" customFormat="1" ht="21.75" customHeight="1">
      <c r="A472" s="40"/>
      <c r="B472" s="41"/>
      <c r="C472" s="229" t="s">
        <v>1415</v>
      </c>
      <c r="D472" s="229" t="s">
        <v>225</v>
      </c>
      <c r="E472" s="230" t="s">
        <v>2346</v>
      </c>
      <c r="F472" s="231" t="s">
        <v>2347</v>
      </c>
      <c r="G472" s="232" t="s">
        <v>2348</v>
      </c>
      <c r="H472" s="233">
        <v>8.7590000000000003</v>
      </c>
      <c r="I472" s="234"/>
      <c r="J472" s="235">
        <f>ROUND(I472*H472,2)</f>
        <v>0</v>
      </c>
      <c r="K472" s="231" t="s">
        <v>1</v>
      </c>
      <c r="L472" s="46"/>
      <c r="M472" s="236" t="s">
        <v>1</v>
      </c>
      <c r="N472" s="237" t="s">
        <v>45</v>
      </c>
      <c r="O472" s="93"/>
      <c r="P472" s="238">
        <f>O472*H472</f>
        <v>0</v>
      </c>
      <c r="Q472" s="238">
        <v>1.0492699999999999</v>
      </c>
      <c r="R472" s="238">
        <f>Q472*H472</f>
        <v>9.1905559300000004</v>
      </c>
      <c r="S472" s="238">
        <v>0</v>
      </c>
      <c r="T472" s="239">
        <f>S472*H472</f>
        <v>0</v>
      </c>
      <c r="U472" s="40"/>
      <c r="V472" s="40"/>
      <c r="W472" s="40"/>
      <c r="X472" s="40"/>
      <c r="Y472" s="40"/>
      <c r="Z472" s="40"/>
      <c r="AA472" s="40"/>
      <c r="AB472" s="40"/>
      <c r="AC472" s="40"/>
      <c r="AD472" s="40"/>
      <c r="AE472" s="40"/>
      <c r="AR472" s="240" t="s">
        <v>224</v>
      </c>
      <c r="AT472" s="240" t="s">
        <v>225</v>
      </c>
      <c r="AU472" s="240" t="s">
        <v>88</v>
      </c>
      <c r="AY472" s="18" t="s">
        <v>221</v>
      </c>
      <c r="BE472" s="241">
        <f>IF(N472="základní",J472,0)</f>
        <v>0</v>
      </c>
      <c r="BF472" s="241">
        <f>IF(N472="snížená",J472,0)</f>
        <v>0</v>
      </c>
      <c r="BG472" s="241">
        <f>IF(N472="zákl. přenesená",J472,0)</f>
        <v>0</v>
      </c>
      <c r="BH472" s="241">
        <f>IF(N472="sníž. přenesená",J472,0)</f>
        <v>0</v>
      </c>
      <c r="BI472" s="241">
        <f>IF(N472="nulová",J472,0)</f>
        <v>0</v>
      </c>
      <c r="BJ472" s="18" t="s">
        <v>88</v>
      </c>
      <c r="BK472" s="241">
        <f>ROUND(I472*H472,2)</f>
        <v>0</v>
      </c>
      <c r="BL472" s="18" t="s">
        <v>224</v>
      </c>
      <c r="BM472" s="240" t="s">
        <v>2349</v>
      </c>
    </row>
    <row r="473" s="2" customFormat="1">
      <c r="A473" s="40"/>
      <c r="B473" s="41"/>
      <c r="C473" s="42"/>
      <c r="D473" s="247" t="s">
        <v>234</v>
      </c>
      <c r="E473" s="42"/>
      <c r="F473" s="248" t="s">
        <v>2148</v>
      </c>
      <c r="G473" s="42"/>
      <c r="H473" s="42"/>
      <c r="I473" s="244"/>
      <c r="J473" s="42"/>
      <c r="K473" s="42"/>
      <c r="L473" s="46"/>
      <c r="M473" s="245"/>
      <c r="N473" s="246"/>
      <c r="O473" s="93"/>
      <c r="P473" s="93"/>
      <c r="Q473" s="93"/>
      <c r="R473" s="93"/>
      <c r="S473" s="93"/>
      <c r="T473" s="94"/>
      <c r="U473" s="40"/>
      <c r="V473" s="40"/>
      <c r="W473" s="40"/>
      <c r="X473" s="40"/>
      <c r="Y473" s="40"/>
      <c r="Z473" s="40"/>
      <c r="AA473" s="40"/>
      <c r="AB473" s="40"/>
      <c r="AC473" s="40"/>
      <c r="AD473" s="40"/>
      <c r="AE473" s="40"/>
      <c r="AT473" s="18" t="s">
        <v>234</v>
      </c>
      <c r="AU473" s="18" t="s">
        <v>88</v>
      </c>
    </row>
    <row r="474" s="14" customFormat="1">
      <c r="A474" s="14"/>
      <c r="B474" s="260"/>
      <c r="C474" s="261"/>
      <c r="D474" s="247" t="s">
        <v>236</v>
      </c>
      <c r="E474" s="262" t="s">
        <v>1</v>
      </c>
      <c r="F474" s="263" t="s">
        <v>2350</v>
      </c>
      <c r="G474" s="261"/>
      <c r="H474" s="262" t="s">
        <v>1</v>
      </c>
      <c r="I474" s="264"/>
      <c r="J474" s="261"/>
      <c r="K474" s="261"/>
      <c r="L474" s="265"/>
      <c r="M474" s="266"/>
      <c r="N474" s="267"/>
      <c r="O474" s="267"/>
      <c r="P474" s="267"/>
      <c r="Q474" s="267"/>
      <c r="R474" s="267"/>
      <c r="S474" s="267"/>
      <c r="T474" s="268"/>
      <c r="U474" s="14"/>
      <c r="V474" s="14"/>
      <c r="W474" s="14"/>
      <c r="X474" s="14"/>
      <c r="Y474" s="14"/>
      <c r="Z474" s="14"/>
      <c r="AA474" s="14"/>
      <c r="AB474" s="14"/>
      <c r="AC474" s="14"/>
      <c r="AD474" s="14"/>
      <c r="AE474" s="14"/>
      <c r="AT474" s="269" t="s">
        <v>236</v>
      </c>
      <c r="AU474" s="269" t="s">
        <v>88</v>
      </c>
      <c r="AV474" s="14" t="s">
        <v>88</v>
      </c>
      <c r="AW474" s="14" t="s">
        <v>36</v>
      </c>
      <c r="AX474" s="14" t="s">
        <v>80</v>
      </c>
      <c r="AY474" s="269" t="s">
        <v>221</v>
      </c>
    </row>
    <row r="475" s="14" customFormat="1">
      <c r="A475" s="14"/>
      <c r="B475" s="260"/>
      <c r="C475" s="261"/>
      <c r="D475" s="247" t="s">
        <v>236</v>
      </c>
      <c r="E475" s="262" t="s">
        <v>1</v>
      </c>
      <c r="F475" s="263" t="s">
        <v>2200</v>
      </c>
      <c r="G475" s="261"/>
      <c r="H475" s="262" t="s">
        <v>1</v>
      </c>
      <c r="I475" s="264"/>
      <c r="J475" s="261"/>
      <c r="K475" s="261"/>
      <c r="L475" s="265"/>
      <c r="M475" s="266"/>
      <c r="N475" s="267"/>
      <c r="O475" s="267"/>
      <c r="P475" s="267"/>
      <c r="Q475" s="267"/>
      <c r="R475" s="267"/>
      <c r="S475" s="267"/>
      <c r="T475" s="268"/>
      <c r="U475" s="14"/>
      <c r="V475" s="14"/>
      <c r="W475" s="14"/>
      <c r="X475" s="14"/>
      <c r="Y475" s="14"/>
      <c r="Z475" s="14"/>
      <c r="AA475" s="14"/>
      <c r="AB475" s="14"/>
      <c r="AC475" s="14"/>
      <c r="AD475" s="14"/>
      <c r="AE475" s="14"/>
      <c r="AT475" s="269" t="s">
        <v>236</v>
      </c>
      <c r="AU475" s="269" t="s">
        <v>88</v>
      </c>
      <c r="AV475" s="14" t="s">
        <v>88</v>
      </c>
      <c r="AW475" s="14" t="s">
        <v>36</v>
      </c>
      <c r="AX475" s="14" t="s">
        <v>80</v>
      </c>
      <c r="AY475" s="269" t="s">
        <v>221</v>
      </c>
    </row>
    <row r="476" s="13" customFormat="1">
      <c r="A476" s="13"/>
      <c r="B476" s="249"/>
      <c r="C476" s="250"/>
      <c r="D476" s="247" t="s">
        <v>236</v>
      </c>
      <c r="E476" s="251" t="s">
        <v>1</v>
      </c>
      <c r="F476" s="252" t="s">
        <v>2351</v>
      </c>
      <c r="G476" s="250"/>
      <c r="H476" s="253">
        <v>432.88999999999999</v>
      </c>
      <c r="I476" s="254"/>
      <c r="J476" s="250"/>
      <c r="K476" s="250"/>
      <c r="L476" s="255"/>
      <c r="M476" s="256"/>
      <c r="N476" s="257"/>
      <c r="O476" s="257"/>
      <c r="P476" s="257"/>
      <c r="Q476" s="257"/>
      <c r="R476" s="257"/>
      <c r="S476" s="257"/>
      <c r="T476" s="258"/>
      <c r="U476" s="13"/>
      <c r="V476" s="13"/>
      <c r="W476" s="13"/>
      <c r="X476" s="13"/>
      <c r="Y476" s="13"/>
      <c r="Z476" s="13"/>
      <c r="AA476" s="13"/>
      <c r="AB476" s="13"/>
      <c r="AC476" s="13"/>
      <c r="AD476" s="13"/>
      <c r="AE476" s="13"/>
      <c r="AT476" s="259" t="s">
        <v>236</v>
      </c>
      <c r="AU476" s="259" t="s">
        <v>88</v>
      </c>
      <c r="AV476" s="13" t="s">
        <v>19</v>
      </c>
      <c r="AW476" s="13" t="s">
        <v>36</v>
      </c>
      <c r="AX476" s="13" t="s">
        <v>80</v>
      </c>
      <c r="AY476" s="259" t="s">
        <v>221</v>
      </c>
    </row>
    <row r="477" s="14" customFormat="1">
      <c r="A477" s="14"/>
      <c r="B477" s="260"/>
      <c r="C477" s="261"/>
      <c r="D477" s="247" t="s">
        <v>236</v>
      </c>
      <c r="E477" s="262" t="s">
        <v>1</v>
      </c>
      <c r="F477" s="263" t="s">
        <v>2202</v>
      </c>
      <c r="G477" s="261"/>
      <c r="H477" s="262" t="s">
        <v>1</v>
      </c>
      <c r="I477" s="264"/>
      <c r="J477" s="261"/>
      <c r="K477" s="261"/>
      <c r="L477" s="265"/>
      <c r="M477" s="266"/>
      <c r="N477" s="267"/>
      <c r="O477" s="267"/>
      <c r="P477" s="267"/>
      <c r="Q477" s="267"/>
      <c r="R477" s="267"/>
      <c r="S477" s="267"/>
      <c r="T477" s="268"/>
      <c r="U477" s="14"/>
      <c r="V477" s="14"/>
      <c r="W477" s="14"/>
      <c r="X477" s="14"/>
      <c r="Y477" s="14"/>
      <c r="Z477" s="14"/>
      <c r="AA477" s="14"/>
      <c r="AB477" s="14"/>
      <c r="AC477" s="14"/>
      <c r="AD477" s="14"/>
      <c r="AE477" s="14"/>
      <c r="AT477" s="269" t="s">
        <v>236</v>
      </c>
      <c r="AU477" s="269" t="s">
        <v>88</v>
      </c>
      <c r="AV477" s="14" t="s">
        <v>88</v>
      </c>
      <c r="AW477" s="14" t="s">
        <v>36</v>
      </c>
      <c r="AX477" s="14" t="s">
        <v>80</v>
      </c>
      <c r="AY477" s="269" t="s">
        <v>221</v>
      </c>
    </row>
    <row r="478" s="13" customFormat="1">
      <c r="A478" s="13"/>
      <c r="B478" s="249"/>
      <c r="C478" s="250"/>
      <c r="D478" s="247" t="s">
        <v>236</v>
      </c>
      <c r="E478" s="251" t="s">
        <v>1</v>
      </c>
      <c r="F478" s="252" t="s">
        <v>2352</v>
      </c>
      <c r="G478" s="250"/>
      <c r="H478" s="253">
        <v>110.18000000000001</v>
      </c>
      <c r="I478" s="254"/>
      <c r="J478" s="250"/>
      <c r="K478" s="250"/>
      <c r="L478" s="255"/>
      <c r="M478" s="256"/>
      <c r="N478" s="257"/>
      <c r="O478" s="257"/>
      <c r="P478" s="257"/>
      <c r="Q478" s="257"/>
      <c r="R478" s="257"/>
      <c r="S478" s="257"/>
      <c r="T478" s="258"/>
      <c r="U478" s="13"/>
      <c r="V478" s="13"/>
      <c r="W478" s="13"/>
      <c r="X478" s="13"/>
      <c r="Y478" s="13"/>
      <c r="Z478" s="13"/>
      <c r="AA478" s="13"/>
      <c r="AB478" s="13"/>
      <c r="AC478" s="13"/>
      <c r="AD478" s="13"/>
      <c r="AE478" s="13"/>
      <c r="AT478" s="259" t="s">
        <v>236</v>
      </c>
      <c r="AU478" s="259" t="s">
        <v>88</v>
      </c>
      <c r="AV478" s="13" t="s">
        <v>19</v>
      </c>
      <c r="AW478" s="13" t="s">
        <v>36</v>
      </c>
      <c r="AX478" s="13" t="s">
        <v>80</v>
      </c>
      <c r="AY478" s="259" t="s">
        <v>221</v>
      </c>
    </row>
    <row r="479" s="14" customFormat="1">
      <c r="A479" s="14"/>
      <c r="B479" s="260"/>
      <c r="C479" s="261"/>
      <c r="D479" s="247" t="s">
        <v>236</v>
      </c>
      <c r="E479" s="262" t="s">
        <v>1</v>
      </c>
      <c r="F479" s="263" t="s">
        <v>2204</v>
      </c>
      <c r="G479" s="261"/>
      <c r="H479" s="262" t="s">
        <v>1</v>
      </c>
      <c r="I479" s="264"/>
      <c r="J479" s="261"/>
      <c r="K479" s="261"/>
      <c r="L479" s="265"/>
      <c r="M479" s="266"/>
      <c r="N479" s="267"/>
      <c r="O479" s="267"/>
      <c r="P479" s="267"/>
      <c r="Q479" s="267"/>
      <c r="R479" s="267"/>
      <c r="S479" s="267"/>
      <c r="T479" s="268"/>
      <c r="U479" s="14"/>
      <c r="V479" s="14"/>
      <c r="W479" s="14"/>
      <c r="X479" s="14"/>
      <c r="Y479" s="14"/>
      <c r="Z479" s="14"/>
      <c r="AA479" s="14"/>
      <c r="AB479" s="14"/>
      <c r="AC479" s="14"/>
      <c r="AD479" s="14"/>
      <c r="AE479" s="14"/>
      <c r="AT479" s="269" t="s">
        <v>236</v>
      </c>
      <c r="AU479" s="269" t="s">
        <v>88</v>
      </c>
      <c r="AV479" s="14" t="s">
        <v>88</v>
      </c>
      <c r="AW479" s="14" t="s">
        <v>36</v>
      </c>
      <c r="AX479" s="14" t="s">
        <v>80</v>
      </c>
      <c r="AY479" s="269" t="s">
        <v>221</v>
      </c>
    </row>
    <row r="480" s="13" customFormat="1">
      <c r="A480" s="13"/>
      <c r="B480" s="249"/>
      <c r="C480" s="250"/>
      <c r="D480" s="247" t="s">
        <v>236</v>
      </c>
      <c r="E480" s="251" t="s">
        <v>1</v>
      </c>
      <c r="F480" s="252" t="s">
        <v>2353</v>
      </c>
      <c r="G480" s="250"/>
      <c r="H480" s="253">
        <v>2247.0700000000002</v>
      </c>
      <c r="I480" s="254"/>
      <c r="J480" s="250"/>
      <c r="K480" s="250"/>
      <c r="L480" s="255"/>
      <c r="M480" s="256"/>
      <c r="N480" s="257"/>
      <c r="O480" s="257"/>
      <c r="P480" s="257"/>
      <c r="Q480" s="257"/>
      <c r="R480" s="257"/>
      <c r="S480" s="257"/>
      <c r="T480" s="258"/>
      <c r="U480" s="13"/>
      <c r="V480" s="13"/>
      <c r="W480" s="13"/>
      <c r="X480" s="13"/>
      <c r="Y480" s="13"/>
      <c r="Z480" s="13"/>
      <c r="AA480" s="13"/>
      <c r="AB480" s="13"/>
      <c r="AC480" s="13"/>
      <c r="AD480" s="13"/>
      <c r="AE480" s="13"/>
      <c r="AT480" s="259" t="s">
        <v>236</v>
      </c>
      <c r="AU480" s="259" t="s">
        <v>88</v>
      </c>
      <c r="AV480" s="13" t="s">
        <v>19</v>
      </c>
      <c r="AW480" s="13" t="s">
        <v>36</v>
      </c>
      <c r="AX480" s="13" t="s">
        <v>80</v>
      </c>
      <c r="AY480" s="259" t="s">
        <v>221</v>
      </c>
    </row>
    <row r="481" s="14" customFormat="1">
      <c r="A481" s="14"/>
      <c r="B481" s="260"/>
      <c r="C481" s="261"/>
      <c r="D481" s="247" t="s">
        <v>236</v>
      </c>
      <c r="E481" s="262" t="s">
        <v>1</v>
      </c>
      <c r="F481" s="263" t="s">
        <v>2152</v>
      </c>
      <c r="G481" s="261"/>
      <c r="H481" s="262" t="s">
        <v>1</v>
      </c>
      <c r="I481" s="264"/>
      <c r="J481" s="261"/>
      <c r="K481" s="261"/>
      <c r="L481" s="265"/>
      <c r="M481" s="266"/>
      <c r="N481" s="267"/>
      <c r="O481" s="267"/>
      <c r="P481" s="267"/>
      <c r="Q481" s="267"/>
      <c r="R481" s="267"/>
      <c r="S481" s="267"/>
      <c r="T481" s="268"/>
      <c r="U481" s="14"/>
      <c r="V481" s="14"/>
      <c r="W481" s="14"/>
      <c r="X481" s="14"/>
      <c r="Y481" s="14"/>
      <c r="Z481" s="14"/>
      <c r="AA481" s="14"/>
      <c r="AB481" s="14"/>
      <c r="AC481" s="14"/>
      <c r="AD481" s="14"/>
      <c r="AE481" s="14"/>
      <c r="AT481" s="269" t="s">
        <v>236</v>
      </c>
      <c r="AU481" s="269" t="s">
        <v>88</v>
      </c>
      <c r="AV481" s="14" t="s">
        <v>88</v>
      </c>
      <c r="AW481" s="14" t="s">
        <v>36</v>
      </c>
      <c r="AX481" s="14" t="s">
        <v>80</v>
      </c>
      <c r="AY481" s="269" t="s">
        <v>221</v>
      </c>
    </row>
    <row r="482" s="13" customFormat="1">
      <c r="A482" s="13"/>
      <c r="B482" s="249"/>
      <c r="C482" s="250"/>
      <c r="D482" s="247" t="s">
        <v>236</v>
      </c>
      <c r="E482" s="251" t="s">
        <v>1</v>
      </c>
      <c r="F482" s="252" t="s">
        <v>2354</v>
      </c>
      <c r="G482" s="250"/>
      <c r="H482" s="253">
        <v>3411.6599999999999</v>
      </c>
      <c r="I482" s="254"/>
      <c r="J482" s="250"/>
      <c r="K482" s="250"/>
      <c r="L482" s="255"/>
      <c r="M482" s="256"/>
      <c r="N482" s="257"/>
      <c r="O482" s="257"/>
      <c r="P482" s="257"/>
      <c r="Q482" s="257"/>
      <c r="R482" s="257"/>
      <c r="S482" s="257"/>
      <c r="T482" s="258"/>
      <c r="U482" s="13"/>
      <c r="V482" s="13"/>
      <c r="W482" s="13"/>
      <c r="X482" s="13"/>
      <c r="Y482" s="13"/>
      <c r="Z482" s="13"/>
      <c r="AA482" s="13"/>
      <c r="AB482" s="13"/>
      <c r="AC482" s="13"/>
      <c r="AD482" s="13"/>
      <c r="AE482" s="13"/>
      <c r="AT482" s="259" t="s">
        <v>236</v>
      </c>
      <c r="AU482" s="259" t="s">
        <v>88</v>
      </c>
      <c r="AV482" s="13" t="s">
        <v>19</v>
      </c>
      <c r="AW482" s="13" t="s">
        <v>36</v>
      </c>
      <c r="AX482" s="13" t="s">
        <v>80</v>
      </c>
      <c r="AY482" s="259" t="s">
        <v>221</v>
      </c>
    </row>
    <row r="483" s="14" customFormat="1">
      <c r="A483" s="14"/>
      <c r="B483" s="260"/>
      <c r="C483" s="261"/>
      <c r="D483" s="247" t="s">
        <v>236</v>
      </c>
      <c r="E483" s="262" t="s">
        <v>1</v>
      </c>
      <c r="F483" s="263" t="s">
        <v>2355</v>
      </c>
      <c r="G483" s="261"/>
      <c r="H483" s="262" t="s">
        <v>1</v>
      </c>
      <c r="I483" s="264"/>
      <c r="J483" s="261"/>
      <c r="K483" s="261"/>
      <c r="L483" s="265"/>
      <c r="M483" s="266"/>
      <c r="N483" s="267"/>
      <c r="O483" s="267"/>
      <c r="P483" s="267"/>
      <c r="Q483" s="267"/>
      <c r="R483" s="267"/>
      <c r="S483" s="267"/>
      <c r="T483" s="268"/>
      <c r="U483" s="14"/>
      <c r="V483" s="14"/>
      <c r="W483" s="14"/>
      <c r="X483" s="14"/>
      <c r="Y483" s="14"/>
      <c r="Z483" s="14"/>
      <c r="AA483" s="14"/>
      <c r="AB483" s="14"/>
      <c r="AC483" s="14"/>
      <c r="AD483" s="14"/>
      <c r="AE483" s="14"/>
      <c r="AT483" s="269" t="s">
        <v>236</v>
      </c>
      <c r="AU483" s="269" t="s">
        <v>88</v>
      </c>
      <c r="AV483" s="14" t="s">
        <v>88</v>
      </c>
      <c r="AW483" s="14" t="s">
        <v>36</v>
      </c>
      <c r="AX483" s="14" t="s">
        <v>80</v>
      </c>
      <c r="AY483" s="269" t="s">
        <v>221</v>
      </c>
    </row>
    <row r="484" s="13" customFormat="1">
      <c r="A484" s="13"/>
      <c r="B484" s="249"/>
      <c r="C484" s="250"/>
      <c r="D484" s="247" t="s">
        <v>236</v>
      </c>
      <c r="E484" s="251" t="s">
        <v>1</v>
      </c>
      <c r="F484" s="252" t="s">
        <v>2356</v>
      </c>
      <c r="G484" s="250"/>
      <c r="H484" s="253">
        <v>1760.6700000000001</v>
      </c>
      <c r="I484" s="254"/>
      <c r="J484" s="250"/>
      <c r="K484" s="250"/>
      <c r="L484" s="255"/>
      <c r="M484" s="256"/>
      <c r="N484" s="257"/>
      <c r="O484" s="257"/>
      <c r="P484" s="257"/>
      <c r="Q484" s="257"/>
      <c r="R484" s="257"/>
      <c r="S484" s="257"/>
      <c r="T484" s="258"/>
      <c r="U484" s="13"/>
      <c r="V484" s="13"/>
      <c r="W484" s="13"/>
      <c r="X484" s="13"/>
      <c r="Y484" s="13"/>
      <c r="Z484" s="13"/>
      <c r="AA484" s="13"/>
      <c r="AB484" s="13"/>
      <c r="AC484" s="13"/>
      <c r="AD484" s="13"/>
      <c r="AE484" s="13"/>
      <c r="AT484" s="259" t="s">
        <v>236</v>
      </c>
      <c r="AU484" s="259" t="s">
        <v>88</v>
      </c>
      <c r="AV484" s="13" t="s">
        <v>19</v>
      </c>
      <c r="AW484" s="13" t="s">
        <v>36</v>
      </c>
      <c r="AX484" s="13" t="s">
        <v>80</v>
      </c>
      <c r="AY484" s="259" t="s">
        <v>221</v>
      </c>
    </row>
    <row r="485" s="16" customFormat="1">
      <c r="A485" s="16"/>
      <c r="B485" s="306"/>
      <c r="C485" s="307"/>
      <c r="D485" s="247" t="s">
        <v>236</v>
      </c>
      <c r="E485" s="308" t="s">
        <v>1</v>
      </c>
      <c r="F485" s="309" t="s">
        <v>2156</v>
      </c>
      <c r="G485" s="307"/>
      <c r="H485" s="310">
        <v>7962.4700000000003</v>
      </c>
      <c r="I485" s="311"/>
      <c r="J485" s="307"/>
      <c r="K485" s="307"/>
      <c r="L485" s="312"/>
      <c r="M485" s="313"/>
      <c r="N485" s="314"/>
      <c r="O485" s="314"/>
      <c r="P485" s="314"/>
      <c r="Q485" s="314"/>
      <c r="R485" s="314"/>
      <c r="S485" s="314"/>
      <c r="T485" s="315"/>
      <c r="U485" s="16"/>
      <c r="V485" s="16"/>
      <c r="W485" s="16"/>
      <c r="X485" s="16"/>
      <c r="Y485" s="16"/>
      <c r="Z485" s="16"/>
      <c r="AA485" s="16"/>
      <c r="AB485" s="16"/>
      <c r="AC485" s="16"/>
      <c r="AD485" s="16"/>
      <c r="AE485" s="16"/>
      <c r="AT485" s="316" t="s">
        <v>236</v>
      </c>
      <c r="AU485" s="316" t="s">
        <v>88</v>
      </c>
      <c r="AV485" s="16" t="s">
        <v>157</v>
      </c>
      <c r="AW485" s="16" t="s">
        <v>36</v>
      </c>
      <c r="AX485" s="16" t="s">
        <v>80</v>
      </c>
      <c r="AY485" s="316" t="s">
        <v>221</v>
      </c>
    </row>
    <row r="486" s="14" customFormat="1">
      <c r="A486" s="14"/>
      <c r="B486" s="260"/>
      <c r="C486" s="261"/>
      <c r="D486" s="247" t="s">
        <v>236</v>
      </c>
      <c r="E486" s="262" t="s">
        <v>1</v>
      </c>
      <c r="F486" s="263" t="s">
        <v>2157</v>
      </c>
      <c r="G486" s="261"/>
      <c r="H486" s="262" t="s">
        <v>1</v>
      </c>
      <c r="I486" s="264"/>
      <c r="J486" s="261"/>
      <c r="K486" s="261"/>
      <c r="L486" s="265"/>
      <c r="M486" s="266"/>
      <c r="N486" s="267"/>
      <c r="O486" s="267"/>
      <c r="P486" s="267"/>
      <c r="Q486" s="267"/>
      <c r="R486" s="267"/>
      <c r="S486" s="267"/>
      <c r="T486" s="268"/>
      <c r="U486" s="14"/>
      <c r="V486" s="14"/>
      <c r="W486" s="14"/>
      <c r="X486" s="14"/>
      <c r="Y486" s="14"/>
      <c r="Z486" s="14"/>
      <c r="AA486" s="14"/>
      <c r="AB486" s="14"/>
      <c r="AC486" s="14"/>
      <c r="AD486" s="14"/>
      <c r="AE486" s="14"/>
      <c r="AT486" s="269" t="s">
        <v>236</v>
      </c>
      <c r="AU486" s="269" t="s">
        <v>88</v>
      </c>
      <c r="AV486" s="14" t="s">
        <v>88</v>
      </c>
      <c r="AW486" s="14" t="s">
        <v>36</v>
      </c>
      <c r="AX486" s="14" t="s">
        <v>80</v>
      </c>
      <c r="AY486" s="269" t="s">
        <v>221</v>
      </c>
    </row>
    <row r="487" s="13" customFormat="1">
      <c r="A487" s="13"/>
      <c r="B487" s="249"/>
      <c r="C487" s="250"/>
      <c r="D487" s="247" t="s">
        <v>236</v>
      </c>
      <c r="E487" s="251" t="s">
        <v>1</v>
      </c>
      <c r="F487" s="252" t="s">
        <v>2357</v>
      </c>
      <c r="G487" s="250"/>
      <c r="H487" s="253">
        <v>796.24699999999996</v>
      </c>
      <c r="I487" s="254"/>
      <c r="J487" s="250"/>
      <c r="K487" s="250"/>
      <c r="L487" s="255"/>
      <c r="M487" s="256"/>
      <c r="N487" s="257"/>
      <c r="O487" s="257"/>
      <c r="P487" s="257"/>
      <c r="Q487" s="257"/>
      <c r="R487" s="257"/>
      <c r="S487" s="257"/>
      <c r="T487" s="258"/>
      <c r="U487" s="13"/>
      <c r="V487" s="13"/>
      <c r="W487" s="13"/>
      <c r="X487" s="13"/>
      <c r="Y487" s="13"/>
      <c r="Z487" s="13"/>
      <c r="AA487" s="13"/>
      <c r="AB487" s="13"/>
      <c r="AC487" s="13"/>
      <c r="AD487" s="13"/>
      <c r="AE487" s="13"/>
      <c r="AT487" s="259" t="s">
        <v>236</v>
      </c>
      <c r="AU487" s="259" t="s">
        <v>88</v>
      </c>
      <c r="AV487" s="13" t="s">
        <v>19</v>
      </c>
      <c r="AW487" s="13" t="s">
        <v>36</v>
      </c>
      <c r="AX487" s="13" t="s">
        <v>80</v>
      </c>
      <c r="AY487" s="259" t="s">
        <v>221</v>
      </c>
    </row>
    <row r="488" s="15" customFormat="1">
      <c r="A488" s="15"/>
      <c r="B488" s="270"/>
      <c r="C488" s="271"/>
      <c r="D488" s="247" t="s">
        <v>236</v>
      </c>
      <c r="E488" s="272" t="s">
        <v>1</v>
      </c>
      <c r="F488" s="273" t="s">
        <v>356</v>
      </c>
      <c r="G488" s="271"/>
      <c r="H488" s="274">
        <v>8758.7170000000006</v>
      </c>
      <c r="I488" s="275"/>
      <c r="J488" s="271"/>
      <c r="K488" s="271"/>
      <c r="L488" s="276"/>
      <c r="M488" s="277"/>
      <c r="N488" s="278"/>
      <c r="O488" s="278"/>
      <c r="P488" s="278"/>
      <c r="Q488" s="278"/>
      <c r="R488" s="278"/>
      <c r="S488" s="278"/>
      <c r="T488" s="279"/>
      <c r="U488" s="15"/>
      <c r="V488" s="15"/>
      <c r="W488" s="15"/>
      <c r="X488" s="15"/>
      <c r="Y488" s="15"/>
      <c r="Z488" s="15"/>
      <c r="AA488" s="15"/>
      <c r="AB488" s="15"/>
      <c r="AC488" s="15"/>
      <c r="AD488" s="15"/>
      <c r="AE488" s="15"/>
      <c r="AT488" s="280" t="s">
        <v>236</v>
      </c>
      <c r="AU488" s="280" t="s">
        <v>88</v>
      </c>
      <c r="AV488" s="15" t="s">
        <v>224</v>
      </c>
      <c r="AW488" s="15" t="s">
        <v>36</v>
      </c>
      <c r="AX488" s="15" t="s">
        <v>80</v>
      </c>
      <c r="AY488" s="280" t="s">
        <v>221</v>
      </c>
    </row>
    <row r="489" s="14" customFormat="1">
      <c r="A489" s="14"/>
      <c r="B489" s="260"/>
      <c r="C489" s="261"/>
      <c r="D489" s="247" t="s">
        <v>236</v>
      </c>
      <c r="E489" s="262" t="s">
        <v>1</v>
      </c>
      <c r="F489" s="263" t="s">
        <v>2208</v>
      </c>
      <c r="G489" s="261"/>
      <c r="H489" s="262" t="s">
        <v>1</v>
      </c>
      <c r="I489" s="264"/>
      <c r="J489" s="261"/>
      <c r="K489" s="261"/>
      <c r="L489" s="265"/>
      <c r="M489" s="266"/>
      <c r="N489" s="267"/>
      <c r="O489" s="267"/>
      <c r="P489" s="267"/>
      <c r="Q489" s="267"/>
      <c r="R489" s="267"/>
      <c r="S489" s="267"/>
      <c r="T489" s="268"/>
      <c r="U489" s="14"/>
      <c r="V489" s="14"/>
      <c r="W489" s="14"/>
      <c r="X489" s="14"/>
      <c r="Y489" s="14"/>
      <c r="Z489" s="14"/>
      <c r="AA489" s="14"/>
      <c r="AB489" s="14"/>
      <c r="AC489" s="14"/>
      <c r="AD489" s="14"/>
      <c r="AE489" s="14"/>
      <c r="AT489" s="269" t="s">
        <v>236</v>
      </c>
      <c r="AU489" s="269" t="s">
        <v>88</v>
      </c>
      <c r="AV489" s="14" t="s">
        <v>88</v>
      </c>
      <c r="AW489" s="14" t="s">
        <v>36</v>
      </c>
      <c r="AX489" s="14" t="s">
        <v>80</v>
      </c>
      <c r="AY489" s="269" t="s">
        <v>221</v>
      </c>
    </row>
    <row r="490" s="13" customFormat="1">
      <c r="A490" s="13"/>
      <c r="B490" s="249"/>
      <c r="C490" s="250"/>
      <c r="D490" s="247" t="s">
        <v>236</v>
      </c>
      <c r="E490" s="251" t="s">
        <v>1</v>
      </c>
      <c r="F490" s="252" t="s">
        <v>2358</v>
      </c>
      <c r="G490" s="250"/>
      <c r="H490" s="253">
        <v>8.7590000000000003</v>
      </c>
      <c r="I490" s="254"/>
      <c r="J490" s="250"/>
      <c r="K490" s="250"/>
      <c r="L490" s="255"/>
      <c r="M490" s="256"/>
      <c r="N490" s="257"/>
      <c r="O490" s="257"/>
      <c r="P490" s="257"/>
      <c r="Q490" s="257"/>
      <c r="R490" s="257"/>
      <c r="S490" s="257"/>
      <c r="T490" s="258"/>
      <c r="U490" s="13"/>
      <c r="V490" s="13"/>
      <c r="W490" s="13"/>
      <c r="X490" s="13"/>
      <c r="Y490" s="13"/>
      <c r="Z490" s="13"/>
      <c r="AA490" s="13"/>
      <c r="AB490" s="13"/>
      <c r="AC490" s="13"/>
      <c r="AD490" s="13"/>
      <c r="AE490" s="13"/>
      <c r="AT490" s="259" t="s">
        <v>236</v>
      </c>
      <c r="AU490" s="259" t="s">
        <v>88</v>
      </c>
      <c r="AV490" s="13" t="s">
        <v>19</v>
      </c>
      <c r="AW490" s="13" t="s">
        <v>36</v>
      </c>
      <c r="AX490" s="13" t="s">
        <v>88</v>
      </c>
      <c r="AY490" s="259" t="s">
        <v>221</v>
      </c>
    </row>
    <row r="491" s="2" customFormat="1" ht="24.15" customHeight="1">
      <c r="A491" s="40"/>
      <c r="B491" s="41"/>
      <c r="C491" s="229" t="s">
        <v>1420</v>
      </c>
      <c r="D491" s="229" t="s">
        <v>225</v>
      </c>
      <c r="E491" s="230" t="s">
        <v>2359</v>
      </c>
      <c r="F491" s="231" t="s">
        <v>2360</v>
      </c>
      <c r="G491" s="232" t="s">
        <v>507</v>
      </c>
      <c r="H491" s="233">
        <v>53.200000000000003</v>
      </c>
      <c r="I491" s="234"/>
      <c r="J491" s="235">
        <f>ROUND(I491*H491,2)</f>
        <v>0</v>
      </c>
      <c r="K491" s="231" t="s">
        <v>229</v>
      </c>
      <c r="L491" s="46"/>
      <c r="M491" s="236" t="s">
        <v>1</v>
      </c>
      <c r="N491" s="237" t="s">
        <v>45</v>
      </c>
      <c r="O491" s="93"/>
      <c r="P491" s="238">
        <f>O491*H491</f>
        <v>0</v>
      </c>
      <c r="Q491" s="238">
        <v>0.0049800000000000001</v>
      </c>
      <c r="R491" s="238">
        <f>Q491*H491</f>
        <v>0.264936</v>
      </c>
      <c r="S491" s="238">
        <v>0</v>
      </c>
      <c r="T491" s="239">
        <f>S491*H491</f>
        <v>0</v>
      </c>
      <c r="U491" s="40"/>
      <c r="V491" s="40"/>
      <c r="W491" s="40"/>
      <c r="X491" s="40"/>
      <c r="Y491" s="40"/>
      <c r="Z491" s="40"/>
      <c r="AA491" s="40"/>
      <c r="AB491" s="40"/>
      <c r="AC491" s="40"/>
      <c r="AD491" s="40"/>
      <c r="AE491" s="40"/>
      <c r="AR491" s="240" t="s">
        <v>224</v>
      </c>
      <c r="AT491" s="240" t="s">
        <v>225</v>
      </c>
      <c r="AU491" s="240" t="s">
        <v>88</v>
      </c>
      <c r="AY491" s="18" t="s">
        <v>221</v>
      </c>
      <c r="BE491" s="241">
        <f>IF(N491="základní",J491,0)</f>
        <v>0</v>
      </c>
      <c r="BF491" s="241">
        <f>IF(N491="snížená",J491,0)</f>
        <v>0</v>
      </c>
      <c r="BG491" s="241">
        <f>IF(N491="zákl. přenesená",J491,0)</f>
        <v>0</v>
      </c>
      <c r="BH491" s="241">
        <f>IF(N491="sníž. přenesená",J491,0)</f>
        <v>0</v>
      </c>
      <c r="BI491" s="241">
        <f>IF(N491="nulová",J491,0)</f>
        <v>0</v>
      </c>
      <c r="BJ491" s="18" t="s">
        <v>88</v>
      </c>
      <c r="BK491" s="241">
        <f>ROUND(I491*H491,2)</f>
        <v>0</v>
      </c>
      <c r="BL491" s="18" t="s">
        <v>224</v>
      </c>
      <c r="BM491" s="240" t="s">
        <v>2361</v>
      </c>
    </row>
    <row r="492" s="2" customFormat="1">
      <c r="A492" s="40"/>
      <c r="B492" s="41"/>
      <c r="C492" s="42"/>
      <c r="D492" s="242" t="s">
        <v>232</v>
      </c>
      <c r="E492" s="42"/>
      <c r="F492" s="243" t="s">
        <v>2362</v>
      </c>
      <c r="G492" s="42"/>
      <c r="H492" s="42"/>
      <c r="I492" s="244"/>
      <c r="J492" s="42"/>
      <c r="K492" s="42"/>
      <c r="L492" s="46"/>
      <c r="M492" s="245"/>
      <c r="N492" s="246"/>
      <c r="O492" s="93"/>
      <c r="P492" s="93"/>
      <c r="Q492" s="93"/>
      <c r="R492" s="93"/>
      <c r="S492" s="93"/>
      <c r="T492" s="94"/>
      <c r="U492" s="40"/>
      <c r="V492" s="40"/>
      <c r="W492" s="40"/>
      <c r="X492" s="40"/>
      <c r="Y492" s="40"/>
      <c r="Z492" s="40"/>
      <c r="AA492" s="40"/>
      <c r="AB492" s="40"/>
      <c r="AC492" s="40"/>
      <c r="AD492" s="40"/>
      <c r="AE492" s="40"/>
      <c r="AT492" s="18" t="s">
        <v>232</v>
      </c>
      <c r="AU492" s="18" t="s">
        <v>88</v>
      </c>
    </row>
    <row r="493" s="2" customFormat="1">
      <c r="A493" s="40"/>
      <c r="B493" s="41"/>
      <c r="C493" s="42"/>
      <c r="D493" s="247" t="s">
        <v>312</v>
      </c>
      <c r="E493" s="42"/>
      <c r="F493" s="317" t="s">
        <v>2363</v>
      </c>
      <c r="G493" s="42"/>
      <c r="H493" s="42"/>
      <c r="I493" s="244"/>
      <c r="J493" s="42"/>
      <c r="K493" s="42"/>
      <c r="L493" s="46"/>
      <c r="M493" s="245"/>
      <c r="N493" s="246"/>
      <c r="O493" s="93"/>
      <c r="P493" s="93"/>
      <c r="Q493" s="93"/>
      <c r="R493" s="93"/>
      <c r="S493" s="93"/>
      <c r="T493" s="94"/>
      <c r="U493" s="40"/>
      <c r="V493" s="40"/>
      <c r="W493" s="40"/>
      <c r="X493" s="40"/>
      <c r="Y493" s="40"/>
      <c r="Z493" s="40"/>
      <c r="AA493" s="40"/>
      <c r="AB493" s="40"/>
      <c r="AC493" s="40"/>
      <c r="AD493" s="40"/>
      <c r="AE493" s="40"/>
      <c r="AT493" s="18" t="s">
        <v>312</v>
      </c>
      <c r="AU493" s="18" t="s">
        <v>88</v>
      </c>
    </row>
    <row r="494" s="14" customFormat="1">
      <c r="A494" s="14"/>
      <c r="B494" s="260"/>
      <c r="C494" s="261"/>
      <c r="D494" s="247" t="s">
        <v>236</v>
      </c>
      <c r="E494" s="262" t="s">
        <v>1</v>
      </c>
      <c r="F494" s="263" t="s">
        <v>2364</v>
      </c>
      <c r="G494" s="261"/>
      <c r="H494" s="262" t="s">
        <v>1</v>
      </c>
      <c r="I494" s="264"/>
      <c r="J494" s="261"/>
      <c r="K494" s="261"/>
      <c r="L494" s="265"/>
      <c r="M494" s="266"/>
      <c r="N494" s="267"/>
      <c r="O494" s="267"/>
      <c r="P494" s="267"/>
      <c r="Q494" s="267"/>
      <c r="R494" s="267"/>
      <c r="S494" s="267"/>
      <c r="T494" s="268"/>
      <c r="U494" s="14"/>
      <c r="V494" s="14"/>
      <c r="W494" s="14"/>
      <c r="X494" s="14"/>
      <c r="Y494" s="14"/>
      <c r="Z494" s="14"/>
      <c r="AA494" s="14"/>
      <c r="AB494" s="14"/>
      <c r="AC494" s="14"/>
      <c r="AD494" s="14"/>
      <c r="AE494" s="14"/>
      <c r="AT494" s="269" t="s">
        <v>236</v>
      </c>
      <c r="AU494" s="269" t="s">
        <v>88</v>
      </c>
      <c r="AV494" s="14" t="s">
        <v>88</v>
      </c>
      <c r="AW494" s="14" t="s">
        <v>36</v>
      </c>
      <c r="AX494" s="14" t="s">
        <v>80</v>
      </c>
      <c r="AY494" s="269" t="s">
        <v>221</v>
      </c>
    </row>
    <row r="495" s="13" customFormat="1">
      <c r="A495" s="13"/>
      <c r="B495" s="249"/>
      <c r="C495" s="250"/>
      <c r="D495" s="247" t="s">
        <v>236</v>
      </c>
      <c r="E495" s="251" t="s">
        <v>2365</v>
      </c>
      <c r="F495" s="252" t="s">
        <v>2366</v>
      </c>
      <c r="G495" s="250"/>
      <c r="H495" s="253">
        <v>53.200000000000003</v>
      </c>
      <c r="I495" s="254"/>
      <c r="J495" s="250"/>
      <c r="K495" s="250"/>
      <c r="L495" s="255"/>
      <c r="M495" s="256"/>
      <c r="N495" s="257"/>
      <c r="O495" s="257"/>
      <c r="P495" s="257"/>
      <c r="Q495" s="257"/>
      <c r="R495" s="257"/>
      <c r="S495" s="257"/>
      <c r="T495" s="258"/>
      <c r="U495" s="13"/>
      <c r="V495" s="13"/>
      <c r="W495" s="13"/>
      <c r="X495" s="13"/>
      <c r="Y495" s="13"/>
      <c r="Z495" s="13"/>
      <c r="AA495" s="13"/>
      <c r="AB495" s="13"/>
      <c r="AC495" s="13"/>
      <c r="AD495" s="13"/>
      <c r="AE495" s="13"/>
      <c r="AT495" s="259" t="s">
        <v>236</v>
      </c>
      <c r="AU495" s="259" t="s">
        <v>88</v>
      </c>
      <c r="AV495" s="13" t="s">
        <v>19</v>
      </c>
      <c r="AW495" s="13" t="s">
        <v>36</v>
      </c>
      <c r="AX495" s="13" t="s">
        <v>80</v>
      </c>
      <c r="AY495" s="259" t="s">
        <v>221</v>
      </c>
    </row>
    <row r="496" s="13" customFormat="1">
      <c r="A496" s="13"/>
      <c r="B496" s="249"/>
      <c r="C496" s="250"/>
      <c r="D496" s="247" t="s">
        <v>236</v>
      </c>
      <c r="E496" s="251" t="s">
        <v>2367</v>
      </c>
      <c r="F496" s="252" t="s">
        <v>2368</v>
      </c>
      <c r="G496" s="250"/>
      <c r="H496" s="253">
        <v>53.200000000000003</v>
      </c>
      <c r="I496" s="254"/>
      <c r="J496" s="250"/>
      <c r="K496" s="250"/>
      <c r="L496" s="255"/>
      <c r="M496" s="256"/>
      <c r="N496" s="257"/>
      <c r="O496" s="257"/>
      <c r="P496" s="257"/>
      <c r="Q496" s="257"/>
      <c r="R496" s="257"/>
      <c r="S496" s="257"/>
      <c r="T496" s="258"/>
      <c r="U496" s="13"/>
      <c r="V496" s="13"/>
      <c r="W496" s="13"/>
      <c r="X496" s="13"/>
      <c r="Y496" s="13"/>
      <c r="Z496" s="13"/>
      <c r="AA496" s="13"/>
      <c r="AB496" s="13"/>
      <c r="AC496" s="13"/>
      <c r="AD496" s="13"/>
      <c r="AE496" s="13"/>
      <c r="AT496" s="259" t="s">
        <v>236</v>
      </c>
      <c r="AU496" s="259" t="s">
        <v>88</v>
      </c>
      <c r="AV496" s="13" t="s">
        <v>19</v>
      </c>
      <c r="AW496" s="13" t="s">
        <v>36</v>
      </c>
      <c r="AX496" s="13" t="s">
        <v>88</v>
      </c>
      <c r="AY496" s="259" t="s">
        <v>221</v>
      </c>
    </row>
    <row r="497" s="2" customFormat="1" ht="24.15" customHeight="1">
      <c r="A497" s="40"/>
      <c r="B497" s="41"/>
      <c r="C497" s="229" t="s">
        <v>1423</v>
      </c>
      <c r="D497" s="229" t="s">
        <v>225</v>
      </c>
      <c r="E497" s="230" t="s">
        <v>2369</v>
      </c>
      <c r="F497" s="231" t="s">
        <v>2370</v>
      </c>
      <c r="G497" s="232" t="s">
        <v>507</v>
      </c>
      <c r="H497" s="233">
        <v>53.200000000000003</v>
      </c>
      <c r="I497" s="234"/>
      <c r="J497" s="235">
        <f>ROUND(I497*H497,2)</f>
        <v>0</v>
      </c>
      <c r="K497" s="231" t="s">
        <v>229</v>
      </c>
      <c r="L497" s="46"/>
      <c r="M497" s="236" t="s">
        <v>1</v>
      </c>
      <c r="N497" s="237" t="s">
        <v>45</v>
      </c>
      <c r="O497" s="93"/>
      <c r="P497" s="238">
        <f>O497*H497</f>
        <v>0</v>
      </c>
      <c r="Q497" s="238">
        <v>0</v>
      </c>
      <c r="R497" s="238">
        <f>Q497*H497</f>
        <v>0</v>
      </c>
      <c r="S497" s="238">
        <v>0</v>
      </c>
      <c r="T497" s="239">
        <f>S497*H497</f>
        <v>0</v>
      </c>
      <c r="U497" s="40"/>
      <c r="V497" s="40"/>
      <c r="W497" s="40"/>
      <c r="X497" s="40"/>
      <c r="Y497" s="40"/>
      <c r="Z497" s="40"/>
      <c r="AA497" s="40"/>
      <c r="AB497" s="40"/>
      <c r="AC497" s="40"/>
      <c r="AD497" s="40"/>
      <c r="AE497" s="40"/>
      <c r="AR497" s="240" t="s">
        <v>224</v>
      </c>
      <c r="AT497" s="240" t="s">
        <v>225</v>
      </c>
      <c r="AU497" s="240" t="s">
        <v>88</v>
      </c>
      <c r="AY497" s="18" t="s">
        <v>221</v>
      </c>
      <c r="BE497" s="241">
        <f>IF(N497="základní",J497,0)</f>
        <v>0</v>
      </c>
      <c r="BF497" s="241">
        <f>IF(N497="snížená",J497,0)</f>
        <v>0</v>
      </c>
      <c r="BG497" s="241">
        <f>IF(N497="zákl. přenesená",J497,0)</f>
        <v>0</v>
      </c>
      <c r="BH497" s="241">
        <f>IF(N497="sníž. přenesená",J497,0)</f>
        <v>0</v>
      </c>
      <c r="BI497" s="241">
        <f>IF(N497="nulová",J497,0)</f>
        <v>0</v>
      </c>
      <c r="BJ497" s="18" t="s">
        <v>88</v>
      </c>
      <c r="BK497" s="241">
        <f>ROUND(I497*H497,2)</f>
        <v>0</v>
      </c>
      <c r="BL497" s="18" t="s">
        <v>224</v>
      </c>
      <c r="BM497" s="240" t="s">
        <v>2371</v>
      </c>
    </row>
    <row r="498" s="2" customFormat="1">
      <c r="A498" s="40"/>
      <c r="B498" s="41"/>
      <c r="C498" s="42"/>
      <c r="D498" s="242" t="s">
        <v>232</v>
      </c>
      <c r="E498" s="42"/>
      <c r="F498" s="243" t="s">
        <v>2372</v>
      </c>
      <c r="G498" s="42"/>
      <c r="H498" s="42"/>
      <c r="I498" s="244"/>
      <c r="J498" s="42"/>
      <c r="K498" s="42"/>
      <c r="L498" s="46"/>
      <c r="M498" s="245"/>
      <c r="N498" s="246"/>
      <c r="O498" s="93"/>
      <c r="P498" s="93"/>
      <c r="Q498" s="93"/>
      <c r="R498" s="93"/>
      <c r="S498" s="93"/>
      <c r="T498" s="94"/>
      <c r="U498" s="40"/>
      <c r="V498" s="40"/>
      <c r="W498" s="40"/>
      <c r="X498" s="40"/>
      <c r="Y498" s="40"/>
      <c r="Z498" s="40"/>
      <c r="AA498" s="40"/>
      <c r="AB498" s="40"/>
      <c r="AC498" s="40"/>
      <c r="AD498" s="40"/>
      <c r="AE498" s="40"/>
      <c r="AT498" s="18" t="s">
        <v>232</v>
      </c>
      <c r="AU498" s="18" t="s">
        <v>88</v>
      </c>
    </row>
    <row r="499" s="2" customFormat="1">
      <c r="A499" s="40"/>
      <c r="B499" s="41"/>
      <c r="C499" s="42"/>
      <c r="D499" s="247" t="s">
        <v>312</v>
      </c>
      <c r="E499" s="42"/>
      <c r="F499" s="317" t="s">
        <v>2363</v>
      </c>
      <c r="G499" s="42"/>
      <c r="H499" s="42"/>
      <c r="I499" s="244"/>
      <c r="J499" s="42"/>
      <c r="K499" s="42"/>
      <c r="L499" s="46"/>
      <c r="M499" s="245"/>
      <c r="N499" s="246"/>
      <c r="O499" s="93"/>
      <c r="P499" s="93"/>
      <c r="Q499" s="93"/>
      <c r="R499" s="93"/>
      <c r="S499" s="93"/>
      <c r="T499" s="94"/>
      <c r="U499" s="40"/>
      <c r="V499" s="40"/>
      <c r="W499" s="40"/>
      <c r="X499" s="40"/>
      <c r="Y499" s="40"/>
      <c r="Z499" s="40"/>
      <c r="AA499" s="40"/>
      <c r="AB499" s="40"/>
      <c r="AC499" s="40"/>
      <c r="AD499" s="40"/>
      <c r="AE499" s="40"/>
      <c r="AT499" s="18" t="s">
        <v>312</v>
      </c>
      <c r="AU499" s="18" t="s">
        <v>88</v>
      </c>
    </row>
    <row r="500" s="13" customFormat="1">
      <c r="A500" s="13"/>
      <c r="B500" s="249"/>
      <c r="C500" s="250"/>
      <c r="D500" s="247" t="s">
        <v>236</v>
      </c>
      <c r="E500" s="251" t="s">
        <v>2373</v>
      </c>
      <c r="F500" s="252" t="s">
        <v>2374</v>
      </c>
      <c r="G500" s="250"/>
      <c r="H500" s="253">
        <v>53.200000000000003</v>
      </c>
      <c r="I500" s="254"/>
      <c r="J500" s="250"/>
      <c r="K500" s="250"/>
      <c r="L500" s="255"/>
      <c r="M500" s="256"/>
      <c r="N500" s="257"/>
      <c r="O500" s="257"/>
      <c r="P500" s="257"/>
      <c r="Q500" s="257"/>
      <c r="R500" s="257"/>
      <c r="S500" s="257"/>
      <c r="T500" s="258"/>
      <c r="U500" s="13"/>
      <c r="V500" s="13"/>
      <c r="W500" s="13"/>
      <c r="X500" s="13"/>
      <c r="Y500" s="13"/>
      <c r="Z500" s="13"/>
      <c r="AA500" s="13"/>
      <c r="AB500" s="13"/>
      <c r="AC500" s="13"/>
      <c r="AD500" s="13"/>
      <c r="AE500" s="13"/>
      <c r="AT500" s="259" t="s">
        <v>236</v>
      </c>
      <c r="AU500" s="259" t="s">
        <v>88</v>
      </c>
      <c r="AV500" s="13" t="s">
        <v>19</v>
      </c>
      <c r="AW500" s="13" t="s">
        <v>36</v>
      </c>
      <c r="AX500" s="13" t="s">
        <v>80</v>
      </c>
      <c r="AY500" s="259" t="s">
        <v>221</v>
      </c>
    </row>
    <row r="501" s="13" customFormat="1">
      <c r="A501" s="13"/>
      <c r="B501" s="249"/>
      <c r="C501" s="250"/>
      <c r="D501" s="247" t="s">
        <v>236</v>
      </c>
      <c r="E501" s="251" t="s">
        <v>2375</v>
      </c>
      <c r="F501" s="252" t="s">
        <v>2376</v>
      </c>
      <c r="G501" s="250"/>
      <c r="H501" s="253">
        <v>53.200000000000003</v>
      </c>
      <c r="I501" s="254"/>
      <c r="J501" s="250"/>
      <c r="K501" s="250"/>
      <c r="L501" s="255"/>
      <c r="M501" s="256"/>
      <c r="N501" s="257"/>
      <c r="O501" s="257"/>
      <c r="P501" s="257"/>
      <c r="Q501" s="257"/>
      <c r="R501" s="257"/>
      <c r="S501" s="257"/>
      <c r="T501" s="258"/>
      <c r="U501" s="13"/>
      <c r="V501" s="13"/>
      <c r="W501" s="13"/>
      <c r="X501" s="13"/>
      <c r="Y501" s="13"/>
      <c r="Z501" s="13"/>
      <c r="AA501" s="13"/>
      <c r="AB501" s="13"/>
      <c r="AC501" s="13"/>
      <c r="AD501" s="13"/>
      <c r="AE501" s="13"/>
      <c r="AT501" s="259" t="s">
        <v>236</v>
      </c>
      <c r="AU501" s="259" t="s">
        <v>88</v>
      </c>
      <c r="AV501" s="13" t="s">
        <v>19</v>
      </c>
      <c r="AW501" s="13" t="s">
        <v>36</v>
      </c>
      <c r="AX501" s="13" t="s">
        <v>88</v>
      </c>
      <c r="AY501" s="259" t="s">
        <v>221</v>
      </c>
    </row>
    <row r="502" s="2" customFormat="1" ht="24.15" customHeight="1">
      <c r="A502" s="40"/>
      <c r="B502" s="41"/>
      <c r="C502" s="229" t="s">
        <v>1428</v>
      </c>
      <c r="D502" s="229" t="s">
        <v>225</v>
      </c>
      <c r="E502" s="230" t="s">
        <v>2377</v>
      </c>
      <c r="F502" s="231" t="s">
        <v>2378</v>
      </c>
      <c r="G502" s="232" t="s">
        <v>507</v>
      </c>
      <c r="H502" s="233">
        <v>36.82</v>
      </c>
      <c r="I502" s="234"/>
      <c r="J502" s="235">
        <f>ROUND(I502*H502,2)</f>
        <v>0</v>
      </c>
      <c r="K502" s="231" t="s">
        <v>229</v>
      </c>
      <c r="L502" s="46"/>
      <c r="M502" s="236" t="s">
        <v>1</v>
      </c>
      <c r="N502" s="237" t="s">
        <v>45</v>
      </c>
      <c r="O502" s="93"/>
      <c r="P502" s="238">
        <f>O502*H502</f>
        <v>0</v>
      </c>
      <c r="Q502" s="238">
        <v>0.023869999999999999</v>
      </c>
      <c r="R502" s="238">
        <f>Q502*H502</f>
        <v>0.87889339999999994</v>
      </c>
      <c r="S502" s="238">
        <v>0</v>
      </c>
      <c r="T502" s="239">
        <f>S502*H502</f>
        <v>0</v>
      </c>
      <c r="U502" s="40"/>
      <c r="V502" s="40"/>
      <c r="W502" s="40"/>
      <c r="X502" s="40"/>
      <c r="Y502" s="40"/>
      <c r="Z502" s="40"/>
      <c r="AA502" s="40"/>
      <c r="AB502" s="40"/>
      <c r="AC502" s="40"/>
      <c r="AD502" s="40"/>
      <c r="AE502" s="40"/>
      <c r="AR502" s="240" t="s">
        <v>224</v>
      </c>
      <c r="AT502" s="240" t="s">
        <v>225</v>
      </c>
      <c r="AU502" s="240" t="s">
        <v>88</v>
      </c>
      <c r="AY502" s="18" t="s">
        <v>221</v>
      </c>
      <c r="BE502" s="241">
        <f>IF(N502="základní",J502,0)</f>
        <v>0</v>
      </c>
      <c r="BF502" s="241">
        <f>IF(N502="snížená",J502,0)</f>
        <v>0</v>
      </c>
      <c r="BG502" s="241">
        <f>IF(N502="zákl. přenesená",J502,0)</f>
        <v>0</v>
      </c>
      <c r="BH502" s="241">
        <f>IF(N502="sníž. přenesená",J502,0)</f>
        <v>0</v>
      </c>
      <c r="BI502" s="241">
        <f>IF(N502="nulová",J502,0)</f>
        <v>0</v>
      </c>
      <c r="BJ502" s="18" t="s">
        <v>88</v>
      </c>
      <c r="BK502" s="241">
        <f>ROUND(I502*H502,2)</f>
        <v>0</v>
      </c>
      <c r="BL502" s="18" t="s">
        <v>224</v>
      </c>
      <c r="BM502" s="240" t="s">
        <v>2379</v>
      </c>
    </row>
    <row r="503" s="2" customFormat="1">
      <c r="A503" s="40"/>
      <c r="B503" s="41"/>
      <c r="C503" s="42"/>
      <c r="D503" s="242" t="s">
        <v>232</v>
      </c>
      <c r="E503" s="42"/>
      <c r="F503" s="243" t="s">
        <v>2380</v>
      </c>
      <c r="G503" s="42"/>
      <c r="H503" s="42"/>
      <c r="I503" s="244"/>
      <c r="J503" s="42"/>
      <c r="K503" s="42"/>
      <c r="L503" s="46"/>
      <c r="M503" s="245"/>
      <c r="N503" s="246"/>
      <c r="O503" s="93"/>
      <c r="P503" s="93"/>
      <c r="Q503" s="93"/>
      <c r="R503" s="93"/>
      <c r="S503" s="93"/>
      <c r="T503" s="94"/>
      <c r="U503" s="40"/>
      <c r="V503" s="40"/>
      <c r="W503" s="40"/>
      <c r="X503" s="40"/>
      <c r="Y503" s="40"/>
      <c r="Z503" s="40"/>
      <c r="AA503" s="40"/>
      <c r="AB503" s="40"/>
      <c r="AC503" s="40"/>
      <c r="AD503" s="40"/>
      <c r="AE503" s="40"/>
      <c r="AT503" s="18" t="s">
        <v>232</v>
      </c>
      <c r="AU503" s="18" t="s">
        <v>88</v>
      </c>
    </row>
    <row r="504" s="2" customFormat="1">
      <c r="A504" s="40"/>
      <c r="B504" s="41"/>
      <c r="C504" s="42"/>
      <c r="D504" s="247" t="s">
        <v>312</v>
      </c>
      <c r="E504" s="42"/>
      <c r="F504" s="317" t="s">
        <v>2363</v>
      </c>
      <c r="G504" s="42"/>
      <c r="H504" s="42"/>
      <c r="I504" s="244"/>
      <c r="J504" s="42"/>
      <c r="K504" s="42"/>
      <c r="L504" s="46"/>
      <c r="M504" s="245"/>
      <c r="N504" s="246"/>
      <c r="O504" s="93"/>
      <c r="P504" s="93"/>
      <c r="Q504" s="93"/>
      <c r="R504" s="93"/>
      <c r="S504" s="93"/>
      <c r="T504" s="94"/>
      <c r="U504" s="40"/>
      <c r="V504" s="40"/>
      <c r="W504" s="40"/>
      <c r="X504" s="40"/>
      <c r="Y504" s="40"/>
      <c r="Z504" s="40"/>
      <c r="AA504" s="40"/>
      <c r="AB504" s="40"/>
      <c r="AC504" s="40"/>
      <c r="AD504" s="40"/>
      <c r="AE504" s="40"/>
      <c r="AT504" s="18" t="s">
        <v>312</v>
      </c>
      <c r="AU504" s="18" t="s">
        <v>88</v>
      </c>
    </row>
    <row r="505" s="14" customFormat="1">
      <c r="A505" s="14"/>
      <c r="B505" s="260"/>
      <c r="C505" s="261"/>
      <c r="D505" s="247" t="s">
        <v>236</v>
      </c>
      <c r="E505" s="262" t="s">
        <v>1</v>
      </c>
      <c r="F505" s="263" t="s">
        <v>2381</v>
      </c>
      <c r="G505" s="261"/>
      <c r="H505" s="262" t="s">
        <v>1</v>
      </c>
      <c r="I505" s="264"/>
      <c r="J505" s="261"/>
      <c r="K505" s="261"/>
      <c r="L505" s="265"/>
      <c r="M505" s="266"/>
      <c r="N505" s="267"/>
      <c r="O505" s="267"/>
      <c r="P505" s="267"/>
      <c r="Q505" s="267"/>
      <c r="R505" s="267"/>
      <c r="S505" s="267"/>
      <c r="T505" s="268"/>
      <c r="U505" s="14"/>
      <c r="V505" s="14"/>
      <c r="W505" s="14"/>
      <c r="X505" s="14"/>
      <c r="Y505" s="14"/>
      <c r="Z505" s="14"/>
      <c r="AA505" s="14"/>
      <c r="AB505" s="14"/>
      <c r="AC505" s="14"/>
      <c r="AD505" s="14"/>
      <c r="AE505" s="14"/>
      <c r="AT505" s="269" t="s">
        <v>236</v>
      </c>
      <c r="AU505" s="269" t="s">
        <v>88</v>
      </c>
      <c r="AV505" s="14" t="s">
        <v>88</v>
      </c>
      <c r="AW505" s="14" t="s">
        <v>36</v>
      </c>
      <c r="AX505" s="14" t="s">
        <v>80</v>
      </c>
      <c r="AY505" s="269" t="s">
        <v>221</v>
      </c>
    </row>
    <row r="506" s="13" customFormat="1">
      <c r="A506" s="13"/>
      <c r="B506" s="249"/>
      <c r="C506" s="250"/>
      <c r="D506" s="247" t="s">
        <v>236</v>
      </c>
      <c r="E506" s="251" t="s">
        <v>2382</v>
      </c>
      <c r="F506" s="252" t="s">
        <v>2383</v>
      </c>
      <c r="G506" s="250"/>
      <c r="H506" s="253">
        <v>36.82</v>
      </c>
      <c r="I506" s="254"/>
      <c r="J506" s="250"/>
      <c r="K506" s="250"/>
      <c r="L506" s="255"/>
      <c r="M506" s="256"/>
      <c r="N506" s="257"/>
      <c r="O506" s="257"/>
      <c r="P506" s="257"/>
      <c r="Q506" s="257"/>
      <c r="R506" s="257"/>
      <c r="S506" s="257"/>
      <c r="T506" s="258"/>
      <c r="U506" s="13"/>
      <c r="V506" s="13"/>
      <c r="W506" s="13"/>
      <c r="X506" s="13"/>
      <c r="Y506" s="13"/>
      <c r="Z506" s="13"/>
      <c r="AA506" s="13"/>
      <c r="AB506" s="13"/>
      <c r="AC506" s="13"/>
      <c r="AD506" s="13"/>
      <c r="AE506" s="13"/>
      <c r="AT506" s="259" t="s">
        <v>236</v>
      </c>
      <c r="AU506" s="259" t="s">
        <v>88</v>
      </c>
      <c r="AV506" s="13" t="s">
        <v>19</v>
      </c>
      <c r="AW506" s="13" t="s">
        <v>36</v>
      </c>
      <c r="AX506" s="13" t="s">
        <v>80</v>
      </c>
      <c r="AY506" s="259" t="s">
        <v>221</v>
      </c>
    </row>
    <row r="507" s="13" customFormat="1">
      <c r="A507" s="13"/>
      <c r="B507" s="249"/>
      <c r="C507" s="250"/>
      <c r="D507" s="247" t="s">
        <v>236</v>
      </c>
      <c r="E507" s="251" t="s">
        <v>2384</v>
      </c>
      <c r="F507" s="252" t="s">
        <v>2385</v>
      </c>
      <c r="G507" s="250"/>
      <c r="H507" s="253">
        <v>36.82</v>
      </c>
      <c r="I507" s="254"/>
      <c r="J507" s="250"/>
      <c r="K507" s="250"/>
      <c r="L507" s="255"/>
      <c r="M507" s="256"/>
      <c r="N507" s="257"/>
      <c r="O507" s="257"/>
      <c r="P507" s="257"/>
      <c r="Q507" s="257"/>
      <c r="R507" s="257"/>
      <c r="S507" s="257"/>
      <c r="T507" s="258"/>
      <c r="U507" s="13"/>
      <c r="V507" s="13"/>
      <c r="W507" s="13"/>
      <c r="X507" s="13"/>
      <c r="Y507" s="13"/>
      <c r="Z507" s="13"/>
      <c r="AA507" s="13"/>
      <c r="AB507" s="13"/>
      <c r="AC507" s="13"/>
      <c r="AD507" s="13"/>
      <c r="AE507" s="13"/>
      <c r="AT507" s="259" t="s">
        <v>236</v>
      </c>
      <c r="AU507" s="259" t="s">
        <v>88</v>
      </c>
      <c r="AV507" s="13" t="s">
        <v>19</v>
      </c>
      <c r="AW507" s="13" t="s">
        <v>36</v>
      </c>
      <c r="AX507" s="13" t="s">
        <v>88</v>
      </c>
      <c r="AY507" s="259" t="s">
        <v>221</v>
      </c>
    </row>
    <row r="508" s="2" customFormat="1" ht="24.15" customHeight="1">
      <c r="A508" s="40"/>
      <c r="B508" s="41"/>
      <c r="C508" s="229" t="s">
        <v>1433</v>
      </c>
      <c r="D508" s="229" t="s">
        <v>225</v>
      </c>
      <c r="E508" s="230" t="s">
        <v>2386</v>
      </c>
      <c r="F508" s="231" t="s">
        <v>2387</v>
      </c>
      <c r="G508" s="232" t="s">
        <v>507</v>
      </c>
      <c r="H508" s="233">
        <v>36.82</v>
      </c>
      <c r="I508" s="234"/>
      <c r="J508" s="235">
        <f>ROUND(I508*H508,2)</f>
        <v>0</v>
      </c>
      <c r="K508" s="231" t="s">
        <v>229</v>
      </c>
      <c r="L508" s="46"/>
      <c r="M508" s="236" t="s">
        <v>1</v>
      </c>
      <c r="N508" s="237" t="s">
        <v>45</v>
      </c>
      <c r="O508" s="93"/>
      <c r="P508" s="238">
        <f>O508*H508</f>
        <v>0</v>
      </c>
      <c r="Q508" s="238">
        <v>0</v>
      </c>
      <c r="R508" s="238">
        <f>Q508*H508</f>
        <v>0</v>
      </c>
      <c r="S508" s="238">
        <v>0</v>
      </c>
      <c r="T508" s="239">
        <f>S508*H508</f>
        <v>0</v>
      </c>
      <c r="U508" s="40"/>
      <c r="V508" s="40"/>
      <c r="W508" s="40"/>
      <c r="X508" s="40"/>
      <c r="Y508" s="40"/>
      <c r="Z508" s="40"/>
      <c r="AA508" s="40"/>
      <c r="AB508" s="40"/>
      <c r="AC508" s="40"/>
      <c r="AD508" s="40"/>
      <c r="AE508" s="40"/>
      <c r="AR508" s="240" t="s">
        <v>224</v>
      </c>
      <c r="AT508" s="240" t="s">
        <v>225</v>
      </c>
      <c r="AU508" s="240" t="s">
        <v>88</v>
      </c>
      <c r="AY508" s="18" t="s">
        <v>221</v>
      </c>
      <c r="BE508" s="241">
        <f>IF(N508="základní",J508,0)</f>
        <v>0</v>
      </c>
      <c r="BF508" s="241">
        <f>IF(N508="snížená",J508,0)</f>
        <v>0</v>
      </c>
      <c r="BG508" s="241">
        <f>IF(N508="zákl. přenesená",J508,0)</f>
        <v>0</v>
      </c>
      <c r="BH508" s="241">
        <f>IF(N508="sníž. přenesená",J508,0)</f>
        <v>0</v>
      </c>
      <c r="BI508" s="241">
        <f>IF(N508="nulová",J508,0)</f>
        <v>0</v>
      </c>
      <c r="BJ508" s="18" t="s">
        <v>88</v>
      </c>
      <c r="BK508" s="241">
        <f>ROUND(I508*H508,2)</f>
        <v>0</v>
      </c>
      <c r="BL508" s="18" t="s">
        <v>224</v>
      </c>
      <c r="BM508" s="240" t="s">
        <v>2388</v>
      </c>
    </row>
    <row r="509" s="2" customFormat="1">
      <c r="A509" s="40"/>
      <c r="B509" s="41"/>
      <c r="C509" s="42"/>
      <c r="D509" s="242" t="s">
        <v>232</v>
      </c>
      <c r="E509" s="42"/>
      <c r="F509" s="243" t="s">
        <v>2389</v>
      </c>
      <c r="G509" s="42"/>
      <c r="H509" s="42"/>
      <c r="I509" s="244"/>
      <c r="J509" s="42"/>
      <c r="K509" s="42"/>
      <c r="L509" s="46"/>
      <c r="M509" s="245"/>
      <c r="N509" s="246"/>
      <c r="O509" s="93"/>
      <c r="P509" s="93"/>
      <c r="Q509" s="93"/>
      <c r="R509" s="93"/>
      <c r="S509" s="93"/>
      <c r="T509" s="94"/>
      <c r="U509" s="40"/>
      <c r="V509" s="40"/>
      <c r="W509" s="40"/>
      <c r="X509" s="40"/>
      <c r="Y509" s="40"/>
      <c r="Z509" s="40"/>
      <c r="AA509" s="40"/>
      <c r="AB509" s="40"/>
      <c r="AC509" s="40"/>
      <c r="AD509" s="40"/>
      <c r="AE509" s="40"/>
      <c r="AT509" s="18" t="s">
        <v>232</v>
      </c>
      <c r="AU509" s="18" t="s">
        <v>88</v>
      </c>
    </row>
    <row r="510" s="2" customFormat="1">
      <c r="A510" s="40"/>
      <c r="B510" s="41"/>
      <c r="C510" s="42"/>
      <c r="D510" s="247" t="s">
        <v>312</v>
      </c>
      <c r="E510" s="42"/>
      <c r="F510" s="317" t="s">
        <v>2363</v>
      </c>
      <c r="G510" s="42"/>
      <c r="H510" s="42"/>
      <c r="I510" s="244"/>
      <c r="J510" s="42"/>
      <c r="K510" s="42"/>
      <c r="L510" s="46"/>
      <c r="M510" s="245"/>
      <c r="N510" s="246"/>
      <c r="O510" s="93"/>
      <c r="P510" s="93"/>
      <c r="Q510" s="93"/>
      <c r="R510" s="93"/>
      <c r="S510" s="93"/>
      <c r="T510" s="94"/>
      <c r="U510" s="40"/>
      <c r="V510" s="40"/>
      <c r="W510" s="40"/>
      <c r="X510" s="40"/>
      <c r="Y510" s="40"/>
      <c r="Z510" s="40"/>
      <c r="AA510" s="40"/>
      <c r="AB510" s="40"/>
      <c r="AC510" s="40"/>
      <c r="AD510" s="40"/>
      <c r="AE510" s="40"/>
      <c r="AT510" s="18" t="s">
        <v>312</v>
      </c>
      <c r="AU510" s="18" t="s">
        <v>88</v>
      </c>
    </row>
    <row r="511" s="13" customFormat="1">
      <c r="A511" s="13"/>
      <c r="B511" s="249"/>
      <c r="C511" s="250"/>
      <c r="D511" s="247" t="s">
        <v>236</v>
      </c>
      <c r="E511" s="251" t="s">
        <v>2390</v>
      </c>
      <c r="F511" s="252" t="s">
        <v>2391</v>
      </c>
      <c r="G511" s="250"/>
      <c r="H511" s="253">
        <v>36.82</v>
      </c>
      <c r="I511" s="254"/>
      <c r="J511" s="250"/>
      <c r="K511" s="250"/>
      <c r="L511" s="255"/>
      <c r="M511" s="256"/>
      <c r="N511" s="257"/>
      <c r="O511" s="257"/>
      <c r="P511" s="257"/>
      <c r="Q511" s="257"/>
      <c r="R511" s="257"/>
      <c r="S511" s="257"/>
      <c r="T511" s="258"/>
      <c r="U511" s="13"/>
      <c r="V511" s="13"/>
      <c r="W511" s="13"/>
      <c r="X511" s="13"/>
      <c r="Y511" s="13"/>
      <c r="Z511" s="13"/>
      <c r="AA511" s="13"/>
      <c r="AB511" s="13"/>
      <c r="AC511" s="13"/>
      <c r="AD511" s="13"/>
      <c r="AE511" s="13"/>
      <c r="AT511" s="259" t="s">
        <v>236</v>
      </c>
      <c r="AU511" s="259" t="s">
        <v>88</v>
      </c>
      <c r="AV511" s="13" t="s">
        <v>19</v>
      </c>
      <c r="AW511" s="13" t="s">
        <v>36</v>
      </c>
      <c r="AX511" s="13" t="s">
        <v>88</v>
      </c>
      <c r="AY511" s="259" t="s">
        <v>221</v>
      </c>
    </row>
    <row r="512" s="2" customFormat="1" ht="37.8" customHeight="1">
      <c r="A512" s="40"/>
      <c r="B512" s="41"/>
      <c r="C512" s="229" t="s">
        <v>1437</v>
      </c>
      <c r="D512" s="229" t="s">
        <v>225</v>
      </c>
      <c r="E512" s="230" t="s">
        <v>2392</v>
      </c>
      <c r="F512" s="231" t="s">
        <v>2393</v>
      </c>
      <c r="G512" s="232" t="s">
        <v>515</v>
      </c>
      <c r="H512" s="233">
        <v>0.52500000000000002</v>
      </c>
      <c r="I512" s="234"/>
      <c r="J512" s="235">
        <f>ROUND(I512*H512,2)</f>
        <v>0</v>
      </c>
      <c r="K512" s="231" t="s">
        <v>229</v>
      </c>
      <c r="L512" s="46"/>
      <c r="M512" s="236" t="s">
        <v>1</v>
      </c>
      <c r="N512" s="237" t="s">
        <v>45</v>
      </c>
      <c r="O512" s="93"/>
      <c r="P512" s="238">
        <f>O512*H512</f>
        <v>0</v>
      </c>
      <c r="Q512" s="238">
        <v>2.4533700000000001</v>
      </c>
      <c r="R512" s="238">
        <f>Q512*H512</f>
        <v>1.2880192500000001</v>
      </c>
      <c r="S512" s="238">
        <v>0</v>
      </c>
      <c r="T512" s="239">
        <f>S512*H512</f>
        <v>0</v>
      </c>
      <c r="U512" s="40"/>
      <c r="V512" s="40"/>
      <c r="W512" s="40"/>
      <c r="X512" s="40"/>
      <c r="Y512" s="40"/>
      <c r="Z512" s="40"/>
      <c r="AA512" s="40"/>
      <c r="AB512" s="40"/>
      <c r="AC512" s="40"/>
      <c r="AD512" s="40"/>
      <c r="AE512" s="40"/>
      <c r="AR512" s="240" t="s">
        <v>224</v>
      </c>
      <c r="AT512" s="240" t="s">
        <v>225</v>
      </c>
      <c r="AU512" s="240" t="s">
        <v>88</v>
      </c>
      <c r="AY512" s="18" t="s">
        <v>221</v>
      </c>
      <c r="BE512" s="241">
        <f>IF(N512="základní",J512,0)</f>
        <v>0</v>
      </c>
      <c r="BF512" s="241">
        <f>IF(N512="snížená",J512,0)</f>
        <v>0</v>
      </c>
      <c r="BG512" s="241">
        <f>IF(N512="zákl. přenesená",J512,0)</f>
        <v>0</v>
      </c>
      <c r="BH512" s="241">
        <f>IF(N512="sníž. přenesená",J512,0)</f>
        <v>0</v>
      </c>
      <c r="BI512" s="241">
        <f>IF(N512="nulová",J512,0)</f>
        <v>0</v>
      </c>
      <c r="BJ512" s="18" t="s">
        <v>88</v>
      </c>
      <c r="BK512" s="241">
        <f>ROUND(I512*H512,2)</f>
        <v>0</v>
      </c>
      <c r="BL512" s="18" t="s">
        <v>224</v>
      </c>
      <c r="BM512" s="240" t="s">
        <v>2394</v>
      </c>
    </row>
    <row r="513" s="2" customFormat="1">
      <c r="A513" s="40"/>
      <c r="B513" s="41"/>
      <c r="C513" s="42"/>
      <c r="D513" s="242" t="s">
        <v>232</v>
      </c>
      <c r="E513" s="42"/>
      <c r="F513" s="243" t="s">
        <v>2395</v>
      </c>
      <c r="G513" s="42"/>
      <c r="H513" s="42"/>
      <c r="I513" s="244"/>
      <c r="J513" s="42"/>
      <c r="K513" s="42"/>
      <c r="L513" s="46"/>
      <c r="M513" s="245"/>
      <c r="N513" s="246"/>
      <c r="O513" s="93"/>
      <c r="P513" s="93"/>
      <c r="Q513" s="93"/>
      <c r="R513" s="93"/>
      <c r="S513" s="93"/>
      <c r="T513" s="94"/>
      <c r="U513" s="40"/>
      <c r="V513" s="40"/>
      <c r="W513" s="40"/>
      <c r="X513" s="40"/>
      <c r="Y513" s="40"/>
      <c r="Z513" s="40"/>
      <c r="AA513" s="40"/>
      <c r="AB513" s="40"/>
      <c r="AC513" s="40"/>
      <c r="AD513" s="40"/>
      <c r="AE513" s="40"/>
      <c r="AT513" s="18" t="s">
        <v>232</v>
      </c>
      <c r="AU513" s="18" t="s">
        <v>88</v>
      </c>
    </row>
    <row r="514" s="14" customFormat="1">
      <c r="A514" s="14"/>
      <c r="B514" s="260"/>
      <c r="C514" s="261"/>
      <c r="D514" s="247" t="s">
        <v>236</v>
      </c>
      <c r="E514" s="262" t="s">
        <v>1</v>
      </c>
      <c r="F514" s="263" t="s">
        <v>2396</v>
      </c>
      <c r="G514" s="261"/>
      <c r="H514" s="262" t="s">
        <v>1</v>
      </c>
      <c r="I514" s="264"/>
      <c r="J514" s="261"/>
      <c r="K514" s="261"/>
      <c r="L514" s="265"/>
      <c r="M514" s="266"/>
      <c r="N514" s="267"/>
      <c r="O514" s="267"/>
      <c r="P514" s="267"/>
      <c r="Q514" s="267"/>
      <c r="R514" s="267"/>
      <c r="S514" s="267"/>
      <c r="T514" s="268"/>
      <c r="U514" s="14"/>
      <c r="V514" s="14"/>
      <c r="W514" s="14"/>
      <c r="X514" s="14"/>
      <c r="Y514" s="14"/>
      <c r="Z514" s="14"/>
      <c r="AA514" s="14"/>
      <c r="AB514" s="14"/>
      <c r="AC514" s="14"/>
      <c r="AD514" s="14"/>
      <c r="AE514" s="14"/>
      <c r="AT514" s="269" t="s">
        <v>236</v>
      </c>
      <c r="AU514" s="269" t="s">
        <v>88</v>
      </c>
      <c r="AV514" s="14" t="s">
        <v>88</v>
      </c>
      <c r="AW514" s="14" t="s">
        <v>36</v>
      </c>
      <c r="AX514" s="14" t="s">
        <v>80</v>
      </c>
      <c r="AY514" s="269" t="s">
        <v>221</v>
      </c>
    </row>
    <row r="515" s="13" customFormat="1">
      <c r="A515" s="13"/>
      <c r="B515" s="249"/>
      <c r="C515" s="250"/>
      <c r="D515" s="247" t="s">
        <v>236</v>
      </c>
      <c r="E515" s="251" t="s">
        <v>2397</v>
      </c>
      <c r="F515" s="252" t="s">
        <v>2398</v>
      </c>
      <c r="G515" s="250"/>
      <c r="H515" s="253">
        <v>0.52500000000000002</v>
      </c>
      <c r="I515" s="254"/>
      <c r="J515" s="250"/>
      <c r="K515" s="250"/>
      <c r="L515" s="255"/>
      <c r="M515" s="256"/>
      <c r="N515" s="257"/>
      <c r="O515" s="257"/>
      <c r="P515" s="257"/>
      <c r="Q515" s="257"/>
      <c r="R515" s="257"/>
      <c r="S515" s="257"/>
      <c r="T515" s="258"/>
      <c r="U515" s="13"/>
      <c r="V515" s="13"/>
      <c r="W515" s="13"/>
      <c r="X515" s="13"/>
      <c r="Y515" s="13"/>
      <c r="Z515" s="13"/>
      <c r="AA515" s="13"/>
      <c r="AB515" s="13"/>
      <c r="AC515" s="13"/>
      <c r="AD515" s="13"/>
      <c r="AE515" s="13"/>
      <c r="AT515" s="259" t="s">
        <v>236</v>
      </c>
      <c r="AU515" s="259" t="s">
        <v>88</v>
      </c>
      <c r="AV515" s="13" t="s">
        <v>19</v>
      </c>
      <c r="AW515" s="13" t="s">
        <v>36</v>
      </c>
      <c r="AX515" s="13" t="s">
        <v>80</v>
      </c>
      <c r="AY515" s="259" t="s">
        <v>221</v>
      </c>
    </row>
    <row r="516" s="13" customFormat="1">
      <c r="A516" s="13"/>
      <c r="B516" s="249"/>
      <c r="C516" s="250"/>
      <c r="D516" s="247" t="s">
        <v>236</v>
      </c>
      <c r="E516" s="251" t="s">
        <v>2399</v>
      </c>
      <c r="F516" s="252" t="s">
        <v>2400</v>
      </c>
      <c r="G516" s="250"/>
      <c r="H516" s="253">
        <v>0.52500000000000002</v>
      </c>
      <c r="I516" s="254"/>
      <c r="J516" s="250"/>
      <c r="K516" s="250"/>
      <c r="L516" s="255"/>
      <c r="M516" s="256"/>
      <c r="N516" s="257"/>
      <c r="O516" s="257"/>
      <c r="P516" s="257"/>
      <c r="Q516" s="257"/>
      <c r="R516" s="257"/>
      <c r="S516" s="257"/>
      <c r="T516" s="258"/>
      <c r="U516" s="13"/>
      <c r="V516" s="13"/>
      <c r="W516" s="13"/>
      <c r="X516" s="13"/>
      <c r="Y516" s="13"/>
      <c r="Z516" s="13"/>
      <c r="AA516" s="13"/>
      <c r="AB516" s="13"/>
      <c r="AC516" s="13"/>
      <c r="AD516" s="13"/>
      <c r="AE516" s="13"/>
      <c r="AT516" s="259" t="s">
        <v>236</v>
      </c>
      <c r="AU516" s="259" t="s">
        <v>88</v>
      </c>
      <c r="AV516" s="13" t="s">
        <v>19</v>
      </c>
      <c r="AW516" s="13" t="s">
        <v>36</v>
      </c>
      <c r="AX516" s="13" t="s">
        <v>88</v>
      </c>
      <c r="AY516" s="259" t="s">
        <v>221</v>
      </c>
    </row>
    <row r="517" s="2" customFormat="1" ht="37.8" customHeight="1">
      <c r="A517" s="40"/>
      <c r="B517" s="41"/>
      <c r="C517" s="229" t="s">
        <v>1443</v>
      </c>
      <c r="D517" s="229" t="s">
        <v>225</v>
      </c>
      <c r="E517" s="230" t="s">
        <v>2401</v>
      </c>
      <c r="F517" s="231" t="s">
        <v>2402</v>
      </c>
      <c r="G517" s="232" t="s">
        <v>507</v>
      </c>
      <c r="H517" s="233">
        <v>10.640000000000001</v>
      </c>
      <c r="I517" s="234"/>
      <c r="J517" s="235">
        <f>ROUND(I517*H517,2)</f>
        <v>0</v>
      </c>
      <c r="K517" s="231" t="s">
        <v>229</v>
      </c>
      <c r="L517" s="46"/>
      <c r="M517" s="236" t="s">
        <v>1</v>
      </c>
      <c r="N517" s="237" t="s">
        <v>45</v>
      </c>
      <c r="O517" s="93"/>
      <c r="P517" s="238">
        <f>O517*H517</f>
        <v>0</v>
      </c>
      <c r="Q517" s="238">
        <v>0.01282</v>
      </c>
      <c r="R517" s="238">
        <f>Q517*H517</f>
        <v>0.13640479999999999</v>
      </c>
      <c r="S517" s="238">
        <v>0</v>
      </c>
      <c r="T517" s="239">
        <f>S517*H517</f>
        <v>0</v>
      </c>
      <c r="U517" s="40"/>
      <c r="V517" s="40"/>
      <c r="W517" s="40"/>
      <c r="X517" s="40"/>
      <c r="Y517" s="40"/>
      <c r="Z517" s="40"/>
      <c r="AA517" s="40"/>
      <c r="AB517" s="40"/>
      <c r="AC517" s="40"/>
      <c r="AD517" s="40"/>
      <c r="AE517" s="40"/>
      <c r="AR517" s="240" t="s">
        <v>224</v>
      </c>
      <c r="AT517" s="240" t="s">
        <v>225</v>
      </c>
      <c r="AU517" s="240" t="s">
        <v>88</v>
      </c>
      <c r="AY517" s="18" t="s">
        <v>221</v>
      </c>
      <c r="BE517" s="241">
        <f>IF(N517="základní",J517,0)</f>
        <v>0</v>
      </c>
      <c r="BF517" s="241">
        <f>IF(N517="snížená",J517,0)</f>
        <v>0</v>
      </c>
      <c r="BG517" s="241">
        <f>IF(N517="zákl. přenesená",J517,0)</f>
        <v>0</v>
      </c>
      <c r="BH517" s="241">
        <f>IF(N517="sníž. přenesená",J517,0)</f>
        <v>0</v>
      </c>
      <c r="BI517" s="241">
        <f>IF(N517="nulová",J517,0)</f>
        <v>0</v>
      </c>
      <c r="BJ517" s="18" t="s">
        <v>88</v>
      </c>
      <c r="BK517" s="241">
        <f>ROUND(I517*H517,2)</f>
        <v>0</v>
      </c>
      <c r="BL517" s="18" t="s">
        <v>224</v>
      </c>
      <c r="BM517" s="240" t="s">
        <v>2403</v>
      </c>
    </row>
    <row r="518" s="2" customFormat="1">
      <c r="A518" s="40"/>
      <c r="B518" s="41"/>
      <c r="C518" s="42"/>
      <c r="D518" s="242" t="s">
        <v>232</v>
      </c>
      <c r="E518" s="42"/>
      <c r="F518" s="243" t="s">
        <v>2404</v>
      </c>
      <c r="G518" s="42"/>
      <c r="H518" s="42"/>
      <c r="I518" s="244"/>
      <c r="J518" s="42"/>
      <c r="K518" s="42"/>
      <c r="L518" s="46"/>
      <c r="M518" s="245"/>
      <c r="N518" s="246"/>
      <c r="O518" s="93"/>
      <c r="P518" s="93"/>
      <c r="Q518" s="93"/>
      <c r="R518" s="93"/>
      <c r="S518" s="93"/>
      <c r="T518" s="94"/>
      <c r="U518" s="40"/>
      <c r="V518" s="40"/>
      <c r="W518" s="40"/>
      <c r="X518" s="40"/>
      <c r="Y518" s="40"/>
      <c r="Z518" s="40"/>
      <c r="AA518" s="40"/>
      <c r="AB518" s="40"/>
      <c r="AC518" s="40"/>
      <c r="AD518" s="40"/>
      <c r="AE518" s="40"/>
      <c r="AT518" s="18" t="s">
        <v>232</v>
      </c>
      <c r="AU518" s="18" t="s">
        <v>88</v>
      </c>
    </row>
    <row r="519" s="14" customFormat="1">
      <c r="A519" s="14"/>
      <c r="B519" s="260"/>
      <c r="C519" s="261"/>
      <c r="D519" s="247" t="s">
        <v>236</v>
      </c>
      <c r="E519" s="262" t="s">
        <v>1</v>
      </c>
      <c r="F519" s="263" t="s">
        <v>2405</v>
      </c>
      <c r="G519" s="261"/>
      <c r="H519" s="262" t="s">
        <v>1</v>
      </c>
      <c r="I519" s="264"/>
      <c r="J519" s="261"/>
      <c r="K519" s="261"/>
      <c r="L519" s="265"/>
      <c r="M519" s="266"/>
      <c r="N519" s="267"/>
      <c r="O519" s="267"/>
      <c r="P519" s="267"/>
      <c r="Q519" s="267"/>
      <c r="R519" s="267"/>
      <c r="S519" s="267"/>
      <c r="T519" s="268"/>
      <c r="U519" s="14"/>
      <c r="V519" s="14"/>
      <c r="W519" s="14"/>
      <c r="X519" s="14"/>
      <c r="Y519" s="14"/>
      <c r="Z519" s="14"/>
      <c r="AA519" s="14"/>
      <c r="AB519" s="14"/>
      <c r="AC519" s="14"/>
      <c r="AD519" s="14"/>
      <c r="AE519" s="14"/>
      <c r="AT519" s="269" t="s">
        <v>236</v>
      </c>
      <c r="AU519" s="269" t="s">
        <v>88</v>
      </c>
      <c r="AV519" s="14" t="s">
        <v>88</v>
      </c>
      <c r="AW519" s="14" t="s">
        <v>36</v>
      </c>
      <c r="AX519" s="14" t="s">
        <v>80</v>
      </c>
      <c r="AY519" s="269" t="s">
        <v>221</v>
      </c>
    </row>
    <row r="520" s="13" customFormat="1">
      <c r="A520" s="13"/>
      <c r="B520" s="249"/>
      <c r="C520" s="250"/>
      <c r="D520" s="247" t="s">
        <v>236</v>
      </c>
      <c r="E520" s="251" t="s">
        <v>2406</v>
      </c>
      <c r="F520" s="252" t="s">
        <v>2407</v>
      </c>
      <c r="G520" s="250"/>
      <c r="H520" s="253">
        <v>10.640000000000001</v>
      </c>
      <c r="I520" s="254"/>
      <c r="J520" s="250"/>
      <c r="K520" s="250"/>
      <c r="L520" s="255"/>
      <c r="M520" s="256"/>
      <c r="N520" s="257"/>
      <c r="O520" s="257"/>
      <c r="P520" s="257"/>
      <c r="Q520" s="257"/>
      <c r="R520" s="257"/>
      <c r="S520" s="257"/>
      <c r="T520" s="258"/>
      <c r="U520" s="13"/>
      <c r="V520" s="13"/>
      <c r="W520" s="13"/>
      <c r="X520" s="13"/>
      <c r="Y520" s="13"/>
      <c r="Z520" s="13"/>
      <c r="AA520" s="13"/>
      <c r="AB520" s="13"/>
      <c r="AC520" s="13"/>
      <c r="AD520" s="13"/>
      <c r="AE520" s="13"/>
      <c r="AT520" s="259" t="s">
        <v>236</v>
      </c>
      <c r="AU520" s="259" t="s">
        <v>88</v>
      </c>
      <c r="AV520" s="13" t="s">
        <v>19</v>
      </c>
      <c r="AW520" s="13" t="s">
        <v>36</v>
      </c>
      <c r="AX520" s="13" t="s">
        <v>80</v>
      </c>
      <c r="AY520" s="259" t="s">
        <v>221</v>
      </c>
    </row>
    <row r="521" s="13" customFormat="1">
      <c r="A521" s="13"/>
      <c r="B521" s="249"/>
      <c r="C521" s="250"/>
      <c r="D521" s="247" t="s">
        <v>236</v>
      </c>
      <c r="E521" s="251" t="s">
        <v>2408</v>
      </c>
      <c r="F521" s="252" t="s">
        <v>2409</v>
      </c>
      <c r="G521" s="250"/>
      <c r="H521" s="253">
        <v>10.640000000000001</v>
      </c>
      <c r="I521" s="254"/>
      <c r="J521" s="250"/>
      <c r="K521" s="250"/>
      <c r="L521" s="255"/>
      <c r="M521" s="256"/>
      <c r="N521" s="257"/>
      <c r="O521" s="257"/>
      <c r="P521" s="257"/>
      <c r="Q521" s="257"/>
      <c r="R521" s="257"/>
      <c r="S521" s="257"/>
      <c r="T521" s="258"/>
      <c r="U521" s="13"/>
      <c r="V521" s="13"/>
      <c r="W521" s="13"/>
      <c r="X521" s="13"/>
      <c r="Y521" s="13"/>
      <c r="Z521" s="13"/>
      <c r="AA521" s="13"/>
      <c r="AB521" s="13"/>
      <c r="AC521" s="13"/>
      <c r="AD521" s="13"/>
      <c r="AE521" s="13"/>
      <c r="AT521" s="259" t="s">
        <v>236</v>
      </c>
      <c r="AU521" s="259" t="s">
        <v>88</v>
      </c>
      <c r="AV521" s="13" t="s">
        <v>19</v>
      </c>
      <c r="AW521" s="13" t="s">
        <v>36</v>
      </c>
      <c r="AX521" s="13" t="s">
        <v>88</v>
      </c>
      <c r="AY521" s="259" t="s">
        <v>221</v>
      </c>
    </row>
    <row r="522" s="2" customFormat="1" ht="37.8" customHeight="1">
      <c r="A522" s="40"/>
      <c r="B522" s="41"/>
      <c r="C522" s="229" t="s">
        <v>1447</v>
      </c>
      <c r="D522" s="229" t="s">
        <v>225</v>
      </c>
      <c r="E522" s="230" t="s">
        <v>2410</v>
      </c>
      <c r="F522" s="231" t="s">
        <v>2411</v>
      </c>
      <c r="G522" s="232" t="s">
        <v>507</v>
      </c>
      <c r="H522" s="233">
        <v>10.640000000000001</v>
      </c>
      <c r="I522" s="234"/>
      <c r="J522" s="235">
        <f>ROUND(I522*H522,2)</f>
        <v>0</v>
      </c>
      <c r="K522" s="231" t="s">
        <v>229</v>
      </c>
      <c r="L522" s="46"/>
      <c r="M522" s="236" t="s">
        <v>1</v>
      </c>
      <c r="N522" s="237" t="s">
        <v>45</v>
      </c>
      <c r="O522" s="93"/>
      <c r="P522" s="238">
        <f>O522*H522</f>
        <v>0</v>
      </c>
      <c r="Q522" s="238">
        <v>0</v>
      </c>
      <c r="R522" s="238">
        <f>Q522*H522</f>
        <v>0</v>
      </c>
      <c r="S522" s="238">
        <v>0</v>
      </c>
      <c r="T522" s="239">
        <f>S522*H522</f>
        <v>0</v>
      </c>
      <c r="U522" s="40"/>
      <c r="V522" s="40"/>
      <c r="W522" s="40"/>
      <c r="X522" s="40"/>
      <c r="Y522" s="40"/>
      <c r="Z522" s="40"/>
      <c r="AA522" s="40"/>
      <c r="AB522" s="40"/>
      <c r="AC522" s="40"/>
      <c r="AD522" s="40"/>
      <c r="AE522" s="40"/>
      <c r="AR522" s="240" t="s">
        <v>224</v>
      </c>
      <c r="AT522" s="240" t="s">
        <v>225</v>
      </c>
      <c r="AU522" s="240" t="s">
        <v>88</v>
      </c>
      <c r="AY522" s="18" t="s">
        <v>221</v>
      </c>
      <c r="BE522" s="241">
        <f>IF(N522="základní",J522,0)</f>
        <v>0</v>
      </c>
      <c r="BF522" s="241">
        <f>IF(N522="snížená",J522,0)</f>
        <v>0</v>
      </c>
      <c r="BG522" s="241">
        <f>IF(N522="zákl. přenesená",J522,0)</f>
        <v>0</v>
      </c>
      <c r="BH522" s="241">
        <f>IF(N522="sníž. přenesená",J522,0)</f>
        <v>0</v>
      </c>
      <c r="BI522" s="241">
        <f>IF(N522="nulová",J522,0)</f>
        <v>0</v>
      </c>
      <c r="BJ522" s="18" t="s">
        <v>88</v>
      </c>
      <c r="BK522" s="241">
        <f>ROUND(I522*H522,2)</f>
        <v>0</v>
      </c>
      <c r="BL522" s="18" t="s">
        <v>224</v>
      </c>
      <c r="BM522" s="240" t="s">
        <v>2412</v>
      </c>
    </row>
    <row r="523" s="2" customFormat="1">
      <c r="A523" s="40"/>
      <c r="B523" s="41"/>
      <c r="C523" s="42"/>
      <c r="D523" s="242" t="s">
        <v>232</v>
      </c>
      <c r="E523" s="42"/>
      <c r="F523" s="243" t="s">
        <v>2413</v>
      </c>
      <c r="G523" s="42"/>
      <c r="H523" s="42"/>
      <c r="I523" s="244"/>
      <c r="J523" s="42"/>
      <c r="K523" s="42"/>
      <c r="L523" s="46"/>
      <c r="M523" s="245"/>
      <c r="N523" s="246"/>
      <c r="O523" s="93"/>
      <c r="P523" s="93"/>
      <c r="Q523" s="93"/>
      <c r="R523" s="93"/>
      <c r="S523" s="93"/>
      <c r="T523" s="94"/>
      <c r="U523" s="40"/>
      <c r="V523" s="40"/>
      <c r="W523" s="40"/>
      <c r="X523" s="40"/>
      <c r="Y523" s="40"/>
      <c r="Z523" s="40"/>
      <c r="AA523" s="40"/>
      <c r="AB523" s="40"/>
      <c r="AC523" s="40"/>
      <c r="AD523" s="40"/>
      <c r="AE523" s="40"/>
      <c r="AT523" s="18" t="s">
        <v>232</v>
      </c>
      <c r="AU523" s="18" t="s">
        <v>88</v>
      </c>
    </row>
    <row r="524" s="13" customFormat="1">
      <c r="A524" s="13"/>
      <c r="B524" s="249"/>
      <c r="C524" s="250"/>
      <c r="D524" s="247" t="s">
        <v>236</v>
      </c>
      <c r="E524" s="251" t="s">
        <v>2414</v>
      </c>
      <c r="F524" s="252" t="s">
        <v>2415</v>
      </c>
      <c r="G524" s="250"/>
      <c r="H524" s="253">
        <v>10.640000000000001</v>
      </c>
      <c r="I524" s="254"/>
      <c r="J524" s="250"/>
      <c r="K524" s="250"/>
      <c r="L524" s="255"/>
      <c r="M524" s="256"/>
      <c r="N524" s="257"/>
      <c r="O524" s="257"/>
      <c r="P524" s="257"/>
      <c r="Q524" s="257"/>
      <c r="R524" s="257"/>
      <c r="S524" s="257"/>
      <c r="T524" s="258"/>
      <c r="U524" s="13"/>
      <c r="V524" s="13"/>
      <c r="W524" s="13"/>
      <c r="X524" s="13"/>
      <c r="Y524" s="13"/>
      <c r="Z524" s="13"/>
      <c r="AA524" s="13"/>
      <c r="AB524" s="13"/>
      <c r="AC524" s="13"/>
      <c r="AD524" s="13"/>
      <c r="AE524" s="13"/>
      <c r="AT524" s="259" t="s">
        <v>236</v>
      </c>
      <c r="AU524" s="259" t="s">
        <v>88</v>
      </c>
      <c r="AV524" s="13" t="s">
        <v>19</v>
      </c>
      <c r="AW524" s="13" t="s">
        <v>36</v>
      </c>
      <c r="AX524" s="13" t="s">
        <v>88</v>
      </c>
      <c r="AY524" s="259" t="s">
        <v>221</v>
      </c>
    </row>
    <row r="525" s="2" customFormat="1" ht="76.35" customHeight="1">
      <c r="A525" s="40"/>
      <c r="B525" s="41"/>
      <c r="C525" s="229" t="s">
        <v>1451</v>
      </c>
      <c r="D525" s="229" t="s">
        <v>225</v>
      </c>
      <c r="E525" s="230" t="s">
        <v>2416</v>
      </c>
      <c r="F525" s="231" t="s">
        <v>2417</v>
      </c>
      <c r="G525" s="232" t="s">
        <v>699</v>
      </c>
      <c r="H525" s="233">
        <v>10.800000000000001</v>
      </c>
      <c r="I525" s="234"/>
      <c r="J525" s="235">
        <f>ROUND(I525*H525,2)</f>
        <v>0</v>
      </c>
      <c r="K525" s="231" t="s">
        <v>229</v>
      </c>
      <c r="L525" s="46"/>
      <c r="M525" s="236" t="s">
        <v>1</v>
      </c>
      <c r="N525" s="237" t="s">
        <v>45</v>
      </c>
      <c r="O525" s="93"/>
      <c r="P525" s="238">
        <f>O525*H525</f>
        <v>0</v>
      </c>
      <c r="Q525" s="238">
        <v>0.0064700000000000001</v>
      </c>
      <c r="R525" s="238">
        <f>Q525*H525</f>
        <v>0.069876000000000008</v>
      </c>
      <c r="S525" s="238">
        <v>0</v>
      </c>
      <c r="T525" s="239">
        <f>S525*H525</f>
        <v>0</v>
      </c>
      <c r="U525" s="40"/>
      <c r="V525" s="40"/>
      <c r="W525" s="40"/>
      <c r="X525" s="40"/>
      <c r="Y525" s="40"/>
      <c r="Z525" s="40"/>
      <c r="AA525" s="40"/>
      <c r="AB525" s="40"/>
      <c r="AC525" s="40"/>
      <c r="AD525" s="40"/>
      <c r="AE525" s="40"/>
      <c r="AR525" s="240" t="s">
        <v>224</v>
      </c>
      <c r="AT525" s="240" t="s">
        <v>225</v>
      </c>
      <c r="AU525" s="240" t="s">
        <v>88</v>
      </c>
      <c r="AY525" s="18" t="s">
        <v>221</v>
      </c>
      <c r="BE525" s="241">
        <f>IF(N525="základní",J525,0)</f>
        <v>0</v>
      </c>
      <c r="BF525" s="241">
        <f>IF(N525="snížená",J525,0)</f>
        <v>0</v>
      </c>
      <c r="BG525" s="241">
        <f>IF(N525="zákl. přenesená",J525,0)</f>
        <v>0</v>
      </c>
      <c r="BH525" s="241">
        <f>IF(N525="sníž. přenesená",J525,0)</f>
        <v>0</v>
      </c>
      <c r="BI525" s="241">
        <f>IF(N525="nulová",J525,0)</f>
        <v>0</v>
      </c>
      <c r="BJ525" s="18" t="s">
        <v>88</v>
      </c>
      <c r="BK525" s="241">
        <f>ROUND(I525*H525,2)</f>
        <v>0</v>
      </c>
      <c r="BL525" s="18" t="s">
        <v>224</v>
      </c>
      <c r="BM525" s="240" t="s">
        <v>2418</v>
      </c>
    </row>
    <row r="526" s="2" customFormat="1">
      <c r="A526" s="40"/>
      <c r="B526" s="41"/>
      <c r="C526" s="42"/>
      <c r="D526" s="242" t="s">
        <v>232</v>
      </c>
      <c r="E526" s="42"/>
      <c r="F526" s="243" t="s">
        <v>2419</v>
      </c>
      <c r="G526" s="42"/>
      <c r="H526" s="42"/>
      <c r="I526" s="244"/>
      <c r="J526" s="42"/>
      <c r="K526" s="42"/>
      <c r="L526" s="46"/>
      <c r="M526" s="245"/>
      <c r="N526" s="246"/>
      <c r="O526" s="93"/>
      <c r="P526" s="93"/>
      <c r="Q526" s="93"/>
      <c r="R526" s="93"/>
      <c r="S526" s="93"/>
      <c r="T526" s="94"/>
      <c r="U526" s="40"/>
      <c r="V526" s="40"/>
      <c r="W526" s="40"/>
      <c r="X526" s="40"/>
      <c r="Y526" s="40"/>
      <c r="Z526" s="40"/>
      <c r="AA526" s="40"/>
      <c r="AB526" s="40"/>
      <c r="AC526" s="40"/>
      <c r="AD526" s="40"/>
      <c r="AE526" s="40"/>
      <c r="AT526" s="18" t="s">
        <v>232</v>
      </c>
      <c r="AU526" s="18" t="s">
        <v>88</v>
      </c>
    </row>
    <row r="527" s="2" customFormat="1">
      <c r="A527" s="40"/>
      <c r="B527" s="41"/>
      <c r="C527" s="42"/>
      <c r="D527" s="247" t="s">
        <v>312</v>
      </c>
      <c r="E527" s="42"/>
      <c r="F527" s="248" t="s">
        <v>2420</v>
      </c>
      <c r="G527" s="42"/>
      <c r="H527" s="42"/>
      <c r="I527" s="244"/>
      <c r="J527" s="42"/>
      <c r="K527" s="42"/>
      <c r="L527" s="46"/>
      <c r="M527" s="245"/>
      <c r="N527" s="246"/>
      <c r="O527" s="93"/>
      <c r="P527" s="93"/>
      <c r="Q527" s="93"/>
      <c r="R527" s="93"/>
      <c r="S527" s="93"/>
      <c r="T527" s="94"/>
      <c r="U527" s="40"/>
      <c r="V527" s="40"/>
      <c r="W527" s="40"/>
      <c r="X527" s="40"/>
      <c r="Y527" s="40"/>
      <c r="Z527" s="40"/>
      <c r="AA527" s="40"/>
      <c r="AB527" s="40"/>
      <c r="AC527" s="40"/>
      <c r="AD527" s="40"/>
      <c r="AE527" s="40"/>
      <c r="AT527" s="18" t="s">
        <v>312</v>
      </c>
      <c r="AU527" s="18" t="s">
        <v>88</v>
      </c>
    </row>
    <row r="528" s="14" customFormat="1">
      <c r="A528" s="14"/>
      <c r="B528" s="260"/>
      <c r="C528" s="261"/>
      <c r="D528" s="247" t="s">
        <v>236</v>
      </c>
      <c r="E528" s="262" t="s">
        <v>1</v>
      </c>
      <c r="F528" s="263" t="s">
        <v>2421</v>
      </c>
      <c r="G528" s="261"/>
      <c r="H528" s="262" t="s">
        <v>1</v>
      </c>
      <c r="I528" s="264"/>
      <c r="J528" s="261"/>
      <c r="K528" s="261"/>
      <c r="L528" s="265"/>
      <c r="M528" s="266"/>
      <c r="N528" s="267"/>
      <c r="O528" s="267"/>
      <c r="P528" s="267"/>
      <c r="Q528" s="267"/>
      <c r="R528" s="267"/>
      <c r="S528" s="267"/>
      <c r="T528" s="268"/>
      <c r="U528" s="14"/>
      <c r="V528" s="14"/>
      <c r="W528" s="14"/>
      <c r="X528" s="14"/>
      <c r="Y528" s="14"/>
      <c r="Z528" s="14"/>
      <c r="AA528" s="14"/>
      <c r="AB528" s="14"/>
      <c r="AC528" s="14"/>
      <c r="AD528" s="14"/>
      <c r="AE528" s="14"/>
      <c r="AT528" s="269" t="s">
        <v>236</v>
      </c>
      <c r="AU528" s="269" t="s">
        <v>88</v>
      </c>
      <c r="AV528" s="14" t="s">
        <v>88</v>
      </c>
      <c r="AW528" s="14" t="s">
        <v>36</v>
      </c>
      <c r="AX528" s="14" t="s">
        <v>80</v>
      </c>
      <c r="AY528" s="269" t="s">
        <v>221</v>
      </c>
    </row>
    <row r="529" s="13" customFormat="1">
      <c r="A529" s="13"/>
      <c r="B529" s="249"/>
      <c r="C529" s="250"/>
      <c r="D529" s="247" t="s">
        <v>236</v>
      </c>
      <c r="E529" s="251" t="s">
        <v>2422</v>
      </c>
      <c r="F529" s="252" t="s">
        <v>2423</v>
      </c>
      <c r="G529" s="250"/>
      <c r="H529" s="253">
        <v>10.800000000000001</v>
      </c>
      <c r="I529" s="254"/>
      <c r="J529" s="250"/>
      <c r="K529" s="250"/>
      <c r="L529" s="255"/>
      <c r="M529" s="256"/>
      <c r="N529" s="257"/>
      <c r="O529" s="257"/>
      <c r="P529" s="257"/>
      <c r="Q529" s="257"/>
      <c r="R529" s="257"/>
      <c r="S529" s="257"/>
      <c r="T529" s="258"/>
      <c r="U529" s="13"/>
      <c r="V529" s="13"/>
      <c r="W529" s="13"/>
      <c r="X529" s="13"/>
      <c r="Y529" s="13"/>
      <c r="Z529" s="13"/>
      <c r="AA529" s="13"/>
      <c r="AB529" s="13"/>
      <c r="AC529" s="13"/>
      <c r="AD529" s="13"/>
      <c r="AE529" s="13"/>
      <c r="AT529" s="259" t="s">
        <v>236</v>
      </c>
      <c r="AU529" s="259" t="s">
        <v>88</v>
      </c>
      <c r="AV529" s="13" t="s">
        <v>19</v>
      </c>
      <c r="AW529" s="13" t="s">
        <v>36</v>
      </c>
      <c r="AX529" s="13" t="s">
        <v>80</v>
      </c>
      <c r="AY529" s="259" t="s">
        <v>221</v>
      </c>
    </row>
    <row r="530" s="13" customFormat="1">
      <c r="A530" s="13"/>
      <c r="B530" s="249"/>
      <c r="C530" s="250"/>
      <c r="D530" s="247" t="s">
        <v>236</v>
      </c>
      <c r="E530" s="251" t="s">
        <v>2424</v>
      </c>
      <c r="F530" s="252" t="s">
        <v>2425</v>
      </c>
      <c r="G530" s="250"/>
      <c r="H530" s="253">
        <v>10.800000000000001</v>
      </c>
      <c r="I530" s="254"/>
      <c r="J530" s="250"/>
      <c r="K530" s="250"/>
      <c r="L530" s="255"/>
      <c r="M530" s="256"/>
      <c r="N530" s="257"/>
      <c r="O530" s="257"/>
      <c r="P530" s="257"/>
      <c r="Q530" s="257"/>
      <c r="R530" s="257"/>
      <c r="S530" s="257"/>
      <c r="T530" s="258"/>
      <c r="U530" s="13"/>
      <c r="V530" s="13"/>
      <c r="W530" s="13"/>
      <c r="X530" s="13"/>
      <c r="Y530" s="13"/>
      <c r="Z530" s="13"/>
      <c r="AA530" s="13"/>
      <c r="AB530" s="13"/>
      <c r="AC530" s="13"/>
      <c r="AD530" s="13"/>
      <c r="AE530" s="13"/>
      <c r="AT530" s="259" t="s">
        <v>236</v>
      </c>
      <c r="AU530" s="259" t="s">
        <v>88</v>
      </c>
      <c r="AV530" s="13" t="s">
        <v>19</v>
      </c>
      <c r="AW530" s="13" t="s">
        <v>36</v>
      </c>
      <c r="AX530" s="13" t="s">
        <v>88</v>
      </c>
      <c r="AY530" s="259" t="s">
        <v>221</v>
      </c>
    </row>
    <row r="531" s="2" customFormat="1" ht="16.5" customHeight="1">
      <c r="A531" s="40"/>
      <c r="B531" s="41"/>
      <c r="C531" s="284" t="s">
        <v>1455</v>
      </c>
      <c r="D531" s="284" t="s">
        <v>330</v>
      </c>
      <c r="E531" s="285" t="s">
        <v>2426</v>
      </c>
      <c r="F531" s="286" t="s">
        <v>2427</v>
      </c>
      <c r="G531" s="287" t="s">
        <v>2428</v>
      </c>
      <c r="H531" s="288">
        <v>27</v>
      </c>
      <c r="I531" s="289"/>
      <c r="J531" s="290">
        <f>ROUND(I531*H531,2)</f>
        <v>0</v>
      </c>
      <c r="K531" s="286" t="s">
        <v>1</v>
      </c>
      <c r="L531" s="291"/>
      <c r="M531" s="292" t="s">
        <v>1</v>
      </c>
      <c r="N531" s="293" t="s">
        <v>45</v>
      </c>
      <c r="O531" s="93"/>
      <c r="P531" s="238">
        <f>O531*H531</f>
        <v>0</v>
      </c>
      <c r="Q531" s="238">
        <v>0.089999999999999997</v>
      </c>
      <c r="R531" s="238">
        <f>Q531*H531</f>
        <v>2.4299999999999997</v>
      </c>
      <c r="S531" s="238">
        <v>0</v>
      </c>
      <c r="T531" s="239">
        <f>S531*H531</f>
        <v>0</v>
      </c>
      <c r="U531" s="40"/>
      <c r="V531" s="40"/>
      <c r="W531" s="40"/>
      <c r="X531" s="40"/>
      <c r="Y531" s="40"/>
      <c r="Z531" s="40"/>
      <c r="AA531" s="40"/>
      <c r="AB531" s="40"/>
      <c r="AC531" s="40"/>
      <c r="AD531" s="40"/>
      <c r="AE531" s="40"/>
      <c r="AR531" s="240" t="s">
        <v>267</v>
      </c>
      <c r="AT531" s="240" t="s">
        <v>330</v>
      </c>
      <c r="AU531" s="240" t="s">
        <v>88</v>
      </c>
      <c r="AY531" s="18" t="s">
        <v>221</v>
      </c>
      <c r="BE531" s="241">
        <f>IF(N531="základní",J531,0)</f>
        <v>0</v>
      </c>
      <c r="BF531" s="241">
        <f>IF(N531="snížená",J531,0)</f>
        <v>0</v>
      </c>
      <c r="BG531" s="241">
        <f>IF(N531="zákl. přenesená",J531,0)</f>
        <v>0</v>
      </c>
      <c r="BH531" s="241">
        <f>IF(N531="sníž. přenesená",J531,0)</f>
        <v>0</v>
      </c>
      <c r="BI531" s="241">
        <f>IF(N531="nulová",J531,0)</f>
        <v>0</v>
      </c>
      <c r="BJ531" s="18" t="s">
        <v>88</v>
      </c>
      <c r="BK531" s="241">
        <f>ROUND(I531*H531,2)</f>
        <v>0</v>
      </c>
      <c r="BL531" s="18" t="s">
        <v>224</v>
      </c>
      <c r="BM531" s="240" t="s">
        <v>2429</v>
      </c>
    </row>
    <row r="532" s="2" customFormat="1">
      <c r="A532" s="40"/>
      <c r="B532" s="41"/>
      <c r="C532" s="42"/>
      <c r="D532" s="247" t="s">
        <v>234</v>
      </c>
      <c r="E532" s="42"/>
      <c r="F532" s="248" t="s">
        <v>2430</v>
      </c>
      <c r="G532" s="42"/>
      <c r="H532" s="42"/>
      <c r="I532" s="244"/>
      <c r="J532" s="42"/>
      <c r="K532" s="42"/>
      <c r="L532" s="46"/>
      <c r="M532" s="245"/>
      <c r="N532" s="246"/>
      <c r="O532" s="93"/>
      <c r="P532" s="93"/>
      <c r="Q532" s="93"/>
      <c r="R532" s="93"/>
      <c r="S532" s="93"/>
      <c r="T532" s="94"/>
      <c r="U532" s="40"/>
      <c r="V532" s="40"/>
      <c r="W532" s="40"/>
      <c r="X532" s="40"/>
      <c r="Y532" s="40"/>
      <c r="Z532" s="40"/>
      <c r="AA532" s="40"/>
      <c r="AB532" s="40"/>
      <c r="AC532" s="40"/>
      <c r="AD532" s="40"/>
      <c r="AE532" s="40"/>
      <c r="AT532" s="18" t="s">
        <v>234</v>
      </c>
      <c r="AU532" s="18" t="s">
        <v>88</v>
      </c>
    </row>
    <row r="533" s="13" customFormat="1">
      <c r="A533" s="13"/>
      <c r="B533" s="249"/>
      <c r="C533" s="250"/>
      <c r="D533" s="247" t="s">
        <v>236</v>
      </c>
      <c r="E533" s="251" t="s">
        <v>2431</v>
      </c>
      <c r="F533" s="252" t="s">
        <v>387</v>
      </c>
      <c r="G533" s="250"/>
      <c r="H533" s="253">
        <v>27</v>
      </c>
      <c r="I533" s="254"/>
      <c r="J533" s="250"/>
      <c r="K533" s="250"/>
      <c r="L533" s="255"/>
      <c r="M533" s="256"/>
      <c r="N533" s="257"/>
      <c r="O533" s="257"/>
      <c r="P533" s="257"/>
      <c r="Q533" s="257"/>
      <c r="R533" s="257"/>
      <c r="S533" s="257"/>
      <c r="T533" s="258"/>
      <c r="U533" s="13"/>
      <c r="V533" s="13"/>
      <c r="W533" s="13"/>
      <c r="X533" s="13"/>
      <c r="Y533" s="13"/>
      <c r="Z533" s="13"/>
      <c r="AA533" s="13"/>
      <c r="AB533" s="13"/>
      <c r="AC533" s="13"/>
      <c r="AD533" s="13"/>
      <c r="AE533" s="13"/>
      <c r="AT533" s="259" t="s">
        <v>236</v>
      </c>
      <c r="AU533" s="259" t="s">
        <v>88</v>
      </c>
      <c r="AV533" s="13" t="s">
        <v>19</v>
      </c>
      <c r="AW533" s="13" t="s">
        <v>36</v>
      </c>
      <c r="AX533" s="13" t="s">
        <v>88</v>
      </c>
      <c r="AY533" s="259" t="s">
        <v>221</v>
      </c>
    </row>
    <row r="534" s="2" customFormat="1" ht="24.15" customHeight="1">
      <c r="A534" s="40"/>
      <c r="B534" s="41"/>
      <c r="C534" s="229" t="s">
        <v>1460</v>
      </c>
      <c r="D534" s="229" t="s">
        <v>225</v>
      </c>
      <c r="E534" s="230" t="s">
        <v>2432</v>
      </c>
      <c r="F534" s="231" t="s">
        <v>2433</v>
      </c>
      <c r="G534" s="232" t="s">
        <v>507</v>
      </c>
      <c r="H534" s="233">
        <v>9.5999999999999996</v>
      </c>
      <c r="I534" s="234"/>
      <c r="J534" s="235">
        <f>ROUND(I534*H534,2)</f>
        <v>0</v>
      </c>
      <c r="K534" s="231" t="s">
        <v>229</v>
      </c>
      <c r="L534" s="46"/>
      <c r="M534" s="236" t="s">
        <v>1</v>
      </c>
      <c r="N534" s="237" t="s">
        <v>45</v>
      </c>
      <c r="O534" s="93"/>
      <c r="P534" s="238">
        <f>O534*H534</f>
        <v>0</v>
      </c>
      <c r="Q534" s="238">
        <v>0.24787000000000001</v>
      </c>
      <c r="R534" s="238">
        <f>Q534*H534</f>
        <v>2.3795519999999999</v>
      </c>
      <c r="S534" s="238">
        <v>0</v>
      </c>
      <c r="T534" s="239">
        <f>S534*H534</f>
        <v>0</v>
      </c>
      <c r="U534" s="40"/>
      <c r="V534" s="40"/>
      <c r="W534" s="40"/>
      <c r="X534" s="40"/>
      <c r="Y534" s="40"/>
      <c r="Z534" s="40"/>
      <c r="AA534" s="40"/>
      <c r="AB534" s="40"/>
      <c r="AC534" s="40"/>
      <c r="AD534" s="40"/>
      <c r="AE534" s="40"/>
      <c r="AR534" s="240" t="s">
        <v>224</v>
      </c>
      <c r="AT534" s="240" t="s">
        <v>225</v>
      </c>
      <c r="AU534" s="240" t="s">
        <v>88</v>
      </c>
      <c r="AY534" s="18" t="s">
        <v>221</v>
      </c>
      <c r="BE534" s="241">
        <f>IF(N534="základní",J534,0)</f>
        <v>0</v>
      </c>
      <c r="BF534" s="241">
        <f>IF(N534="snížená",J534,0)</f>
        <v>0</v>
      </c>
      <c r="BG534" s="241">
        <f>IF(N534="zákl. přenesená",J534,0)</f>
        <v>0</v>
      </c>
      <c r="BH534" s="241">
        <f>IF(N534="sníž. přenesená",J534,0)</f>
        <v>0</v>
      </c>
      <c r="BI534" s="241">
        <f>IF(N534="nulová",J534,0)</f>
        <v>0</v>
      </c>
      <c r="BJ534" s="18" t="s">
        <v>88</v>
      </c>
      <c r="BK534" s="241">
        <f>ROUND(I534*H534,2)</f>
        <v>0</v>
      </c>
      <c r="BL534" s="18" t="s">
        <v>224</v>
      </c>
      <c r="BM534" s="240" t="s">
        <v>2434</v>
      </c>
    </row>
    <row r="535" s="2" customFormat="1">
      <c r="A535" s="40"/>
      <c r="B535" s="41"/>
      <c r="C535" s="42"/>
      <c r="D535" s="242" t="s">
        <v>232</v>
      </c>
      <c r="E535" s="42"/>
      <c r="F535" s="243" t="s">
        <v>2435</v>
      </c>
      <c r="G535" s="42"/>
      <c r="H535" s="42"/>
      <c r="I535" s="244"/>
      <c r="J535" s="42"/>
      <c r="K535" s="42"/>
      <c r="L535" s="46"/>
      <c r="M535" s="245"/>
      <c r="N535" s="246"/>
      <c r="O535" s="93"/>
      <c r="P535" s="93"/>
      <c r="Q535" s="93"/>
      <c r="R535" s="93"/>
      <c r="S535" s="93"/>
      <c r="T535" s="94"/>
      <c r="U535" s="40"/>
      <c r="V535" s="40"/>
      <c r="W535" s="40"/>
      <c r="X535" s="40"/>
      <c r="Y535" s="40"/>
      <c r="Z535" s="40"/>
      <c r="AA535" s="40"/>
      <c r="AB535" s="40"/>
      <c r="AC535" s="40"/>
      <c r="AD535" s="40"/>
      <c r="AE535" s="40"/>
      <c r="AT535" s="18" t="s">
        <v>232</v>
      </c>
      <c r="AU535" s="18" t="s">
        <v>88</v>
      </c>
    </row>
    <row r="536" s="2" customFormat="1">
      <c r="A536" s="40"/>
      <c r="B536" s="41"/>
      <c r="C536" s="42"/>
      <c r="D536" s="247" t="s">
        <v>312</v>
      </c>
      <c r="E536" s="42"/>
      <c r="F536" s="248" t="s">
        <v>2436</v>
      </c>
      <c r="G536" s="42"/>
      <c r="H536" s="42"/>
      <c r="I536" s="244"/>
      <c r="J536" s="42"/>
      <c r="K536" s="42"/>
      <c r="L536" s="46"/>
      <c r="M536" s="245"/>
      <c r="N536" s="246"/>
      <c r="O536" s="93"/>
      <c r="P536" s="93"/>
      <c r="Q536" s="93"/>
      <c r="R536" s="93"/>
      <c r="S536" s="93"/>
      <c r="T536" s="94"/>
      <c r="U536" s="40"/>
      <c r="V536" s="40"/>
      <c r="W536" s="40"/>
      <c r="X536" s="40"/>
      <c r="Y536" s="40"/>
      <c r="Z536" s="40"/>
      <c r="AA536" s="40"/>
      <c r="AB536" s="40"/>
      <c r="AC536" s="40"/>
      <c r="AD536" s="40"/>
      <c r="AE536" s="40"/>
      <c r="AT536" s="18" t="s">
        <v>312</v>
      </c>
      <c r="AU536" s="18" t="s">
        <v>88</v>
      </c>
    </row>
    <row r="537" s="14" customFormat="1">
      <c r="A537" s="14"/>
      <c r="B537" s="260"/>
      <c r="C537" s="261"/>
      <c r="D537" s="247" t="s">
        <v>236</v>
      </c>
      <c r="E537" s="262" t="s">
        <v>1</v>
      </c>
      <c r="F537" s="263" t="s">
        <v>2437</v>
      </c>
      <c r="G537" s="261"/>
      <c r="H537" s="262" t="s">
        <v>1</v>
      </c>
      <c r="I537" s="264"/>
      <c r="J537" s="261"/>
      <c r="K537" s="261"/>
      <c r="L537" s="265"/>
      <c r="M537" s="266"/>
      <c r="N537" s="267"/>
      <c r="O537" s="267"/>
      <c r="P537" s="267"/>
      <c r="Q537" s="267"/>
      <c r="R537" s="267"/>
      <c r="S537" s="267"/>
      <c r="T537" s="268"/>
      <c r="U537" s="14"/>
      <c r="V537" s="14"/>
      <c r="W537" s="14"/>
      <c r="X537" s="14"/>
      <c r="Y537" s="14"/>
      <c r="Z537" s="14"/>
      <c r="AA537" s="14"/>
      <c r="AB537" s="14"/>
      <c r="AC537" s="14"/>
      <c r="AD537" s="14"/>
      <c r="AE537" s="14"/>
      <c r="AT537" s="269" t="s">
        <v>236</v>
      </c>
      <c r="AU537" s="269" t="s">
        <v>88</v>
      </c>
      <c r="AV537" s="14" t="s">
        <v>88</v>
      </c>
      <c r="AW537" s="14" t="s">
        <v>36</v>
      </c>
      <c r="AX537" s="14" t="s">
        <v>80</v>
      </c>
      <c r="AY537" s="269" t="s">
        <v>221</v>
      </c>
    </row>
    <row r="538" s="13" customFormat="1">
      <c r="A538" s="13"/>
      <c r="B538" s="249"/>
      <c r="C538" s="250"/>
      <c r="D538" s="247" t="s">
        <v>236</v>
      </c>
      <c r="E538" s="251" t="s">
        <v>2438</v>
      </c>
      <c r="F538" s="252" t="s">
        <v>2439</v>
      </c>
      <c r="G538" s="250"/>
      <c r="H538" s="253">
        <v>9.5999999999999996</v>
      </c>
      <c r="I538" s="254"/>
      <c r="J538" s="250"/>
      <c r="K538" s="250"/>
      <c r="L538" s="255"/>
      <c r="M538" s="256"/>
      <c r="N538" s="257"/>
      <c r="O538" s="257"/>
      <c r="P538" s="257"/>
      <c r="Q538" s="257"/>
      <c r="R538" s="257"/>
      <c r="S538" s="257"/>
      <c r="T538" s="258"/>
      <c r="U538" s="13"/>
      <c r="V538" s="13"/>
      <c r="W538" s="13"/>
      <c r="X538" s="13"/>
      <c r="Y538" s="13"/>
      <c r="Z538" s="13"/>
      <c r="AA538" s="13"/>
      <c r="AB538" s="13"/>
      <c r="AC538" s="13"/>
      <c r="AD538" s="13"/>
      <c r="AE538" s="13"/>
      <c r="AT538" s="259" t="s">
        <v>236</v>
      </c>
      <c r="AU538" s="259" t="s">
        <v>88</v>
      </c>
      <c r="AV538" s="13" t="s">
        <v>19</v>
      </c>
      <c r="AW538" s="13" t="s">
        <v>36</v>
      </c>
      <c r="AX538" s="13" t="s">
        <v>80</v>
      </c>
      <c r="AY538" s="259" t="s">
        <v>221</v>
      </c>
    </row>
    <row r="539" s="13" customFormat="1">
      <c r="A539" s="13"/>
      <c r="B539" s="249"/>
      <c r="C539" s="250"/>
      <c r="D539" s="247" t="s">
        <v>236</v>
      </c>
      <c r="E539" s="251" t="s">
        <v>2440</v>
      </c>
      <c r="F539" s="252" t="s">
        <v>2441</v>
      </c>
      <c r="G539" s="250"/>
      <c r="H539" s="253">
        <v>9.5999999999999996</v>
      </c>
      <c r="I539" s="254"/>
      <c r="J539" s="250"/>
      <c r="K539" s="250"/>
      <c r="L539" s="255"/>
      <c r="M539" s="256"/>
      <c r="N539" s="257"/>
      <c r="O539" s="257"/>
      <c r="P539" s="257"/>
      <c r="Q539" s="257"/>
      <c r="R539" s="257"/>
      <c r="S539" s="257"/>
      <c r="T539" s="258"/>
      <c r="U539" s="13"/>
      <c r="V539" s="13"/>
      <c r="W539" s="13"/>
      <c r="X539" s="13"/>
      <c r="Y539" s="13"/>
      <c r="Z539" s="13"/>
      <c r="AA539" s="13"/>
      <c r="AB539" s="13"/>
      <c r="AC539" s="13"/>
      <c r="AD539" s="13"/>
      <c r="AE539" s="13"/>
      <c r="AT539" s="259" t="s">
        <v>236</v>
      </c>
      <c r="AU539" s="259" t="s">
        <v>88</v>
      </c>
      <c r="AV539" s="13" t="s">
        <v>19</v>
      </c>
      <c r="AW539" s="13" t="s">
        <v>36</v>
      </c>
      <c r="AX539" s="13" t="s">
        <v>88</v>
      </c>
      <c r="AY539" s="259" t="s">
        <v>221</v>
      </c>
    </row>
    <row r="540" s="2" customFormat="1" ht="24.15" customHeight="1">
      <c r="A540" s="40"/>
      <c r="B540" s="41"/>
      <c r="C540" s="229" t="s">
        <v>1467</v>
      </c>
      <c r="D540" s="229" t="s">
        <v>225</v>
      </c>
      <c r="E540" s="230" t="s">
        <v>2442</v>
      </c>
      <c r="F540" s="231" t="s">
        <v>2443</v>
      </c>
      <c r="G540" s="232" t="s">
        <v>507</v>
      </c>
      <c r="H540" s="233">
        <v>35.149999999999999</v>
      </c>
      <c r="I540" s="234"/>
      <c r="J540" s="235">
        <f>ROUND(I540*H540,2)</f>
        <v>0</v>
      </c>
      <c r="K540" s="231" t="s">
        <v>229</v>
      </c>
      <c r="L540" s="46"/>
      <c r="M540" s="236" t="s">
        <v>1</v>
      </c>
      <c r="N540" s="237" t="s">
        <v>45</v>
      </c>
      <c r="O540" s="93"/>
      <c r="P540" s="238">
        <f>O540*H540</f>
        <v>0</v>
      </c>
      <c r="Q540" s="238">
        <v>0.37175000000000002</v>
      </c>
      <c r="R540" s="238">
        <f>Q540*H540</f>
        <v>13.067012500000001</v>
      </c>
      <c r="S540" s="238">
        <v>0</v>
      </c>
      <c r="T540" s="239">
        <f>S540*H540</f>
        <v>0</v>
      </c>
      <c r="U540" s="40"/>
      <c r="V540" s="40"/>
      <c r="W540" s="40"/>
      <c r="X540" s="40"/>
      <c r="Y540" s="40"/>
      <c r="Z540" s="40"/>
      <c r="AA540" s="40"/>
      <c r="AB540" s="40"/>
      <c r="AC540" s="40"/>
      <c r="AD540" s="40"/>
      <c r="AE540" s="40"/>
      <c r="AR540" s="240" t="s">
        <v>224</v>
      </c>
      <c r="AT540" s="240" t="s">
        <v>225</v>
      </c>
      <c r="AU540" s="240" t="s">
        <v>88</v>
      </c>
      <c r="AY540" s="18" t="s">
        <v>221</v>
      </c>
      <c r="BE540" s="241">
        <f>IF(N540="základní",J540,0)</f>
        <v>0</v>
      </c>
      <c r="BF540" s="241">
        <f>IF(N540="snížená",J540,0)</f>
        <v>0</v>
      </c>
      <c r="BG540" s="241">
        <f>IF(N540="zákl. přenesená",J540,0)</f>
        <v>0</v>
      </c>
      <c r="BH540" s="241">
        <f>IF(N540="sníž. přenesená",J540,0)</f>
        <v>0</v>
      </c>
      <c r="BI540" s="241">
        <f>IF(N540="nulová",J540,0)</f>
        <v>0</v>
      </c>
      <c r="BJ540" s="18" t="s">
        <v>88</v>
      </c>
      <c r="BK540" s="241">
        <f>ROUND(I540*H540,2)</f>
        <v>0</v>
      </c>
      <c r="BL540" s="18" t="s">
        <v>224</v>
      </c>
      <c r="BM540" s="240" t="s">
        <v>2444</v>
      </c>
    </row>
    <row r="541" s="2" customFormat="1">
      <c r="A541" s="40"/>
      <c r="B541" s="41"/>
      <c r="C541" s="42"/>
      <c r="D541" s="242" t="s">
        <v>232</v>
      </c>
      <c r="E541" s="42"/>
      <c r="F541" s="243" t="s">
        <v>2445</v>
      </c>
      <c r="G541" s="42"/>
      <c r="H541" s="42"/>
      <c r="I541" s="244"/>
      <c r="J541" s="42"/>
      <c r="K541" s="42"/>
      <c r="L541" s="46"/>
      <c r="M541" s="245"/>
      <c r="N541" s="246"/>
      <c r="O541" s="93"/>
      <c r="P541" s="93"/>
      <c r="Q541" s="93"/>
      <c r="R541" s="93"/>
      <c r="S541" s="93"/>
      <c r="T541" s="94"/>
      <c r="U541" s="40"/>
      <c r="V541" s="40"/>
      <c r="W541" s="40"/>
      <c r="X541" s="40"/>
      <c r="Y541" s="40"/>
      <c r="Z541" s="40"/>
      <c r="AA541" s="40"/>
      <c r="AB541" s="40"/>
      <c r="AC541" s="40"/>
      <c r="AD541" s="40"/>
      <c r="AE541" s="40"/>
      <c r="AT541" s="18" t="s">
        <v>232</v>
      </c>
      <c r="AU541" s="18" t="s">
        <v>88</v>
      </c>
    </row>
    <row r="542" s="2" customFormat="1">
      <c r="A542" s="40"/>
      <c r="B542" s="41"/>
      <c r="C542" s="42"/>
      <c r="D542" s="247" t="s">
        <v>312</v>
      </c>
      <c r="E542" s="42"/>
      <c r="F542" s="248" t="s">
        <v>2436</v>
      </c>
      <c r="G542" s="42"/>
      <c r="H542" s="42"/>
      <c r="I542" s="244"/>
      <c r="J542" s="42"/>
      <c r="K542" s="42"/>
      <c r="L542" s="46"/>
      <c r="M542" s="245"/>
      <c r="N542" s="246"/>
      <c r="O542" s="93"/>
      <c r="P542" s="93"/>
      <c r="Q542" s="93"/>
      <c r="R542" s="93"/>
      <c r="S542" s="93"/>
      <c r="T542" s="94"/>
      <c r="U542" s="40"/>
      <c r="V542" s="40"/>
      <c r="W542" s="40"/>
      <c r="X542" s="40"/>
      <c r="Y542" s="40"/>
      <c r="Z542" s="40"/>
      <c r="AA542" s="40"/>
      <c r="AB542" s="40"/>
      <c r="AC542" s="40"/>
      <c r="AD542" s="40"/>
      <c r="AE542" s="40"/>
      <c r="AT542" s="18" t="s">
        <v>312</v>
      </c>
      <c r="AU542" s="18" t="s">
        <v>88</v>
      </c>
    </row>
    <row r="543" s="2" customFormat="1">
      <c r="A543" s="40"/>
      <c r="B543" s="41"/>
      <c r="C543" s="42"/>
      <c r="D543" s="247" t="s">
        <v>234</v>
      </c>
      <c r="E543" s="42"/>
      <c r="F543" s="248" t="s">
        <v>2446</v>
      </c>
      <c r="G543" s="42"/>
      <c r="H543" s="42"/>
      <c r="I543" s="244"/>
      <c r="J543" s="42"/>
      <c r="K543" s="42"/>
      <c r="L543" s="46"/>
      <c r="M543" s="245"/>
      <c r="N543" s="246"/>
      <c r="O543" s="93"/>
      <c r="P543" s="93"/>
      <c r="Q543" s="93"/>
      <c r="R543" s="93"/>
      <c r="S543" s="93"/>
      <c r="T543" s="94"/>
      <c r="U543" s="40"/>
      <c r="V543" s="40"/>
      <c r="W543" s="40"/>
      <c r="X543" s="40"/>
      <c r="Y543" s="40"/>
      <c r="Z543" s="40"/>
      <c r="AA543" s="40"/>
      <c r="AB543" s="40"/>
      <c r="AC543" s="40"/>
      <c r="AD543" s="40"/>
      <c r="AE543" s="40"/>
      <c r="AT543" s="18" t="s">
        <v>234</v>
      </c>
      <c r="AU543" s="18" t="s">
        <v>88</v>
      </c>
    </row>
    <row r="544" s="14" customFormat="1">
      <c r="A544" s="14"/>
      <c r="B544" s="260"/>
      <c r="C544" s="261"/>
      <c r="D544" s="247" t="s">
        <v>236</v>
      </c>
      <c r="E544" s="262" t="s">
        <v>1</v>
      </c>
      <c r="F544" s="263" t="s">
        <v>2447</v>
      </c>
      <c r="G544" s="261"/>
      <c r="H544" s="262" t="s">
        <v>1</v>
      </c>
      <c r="I544" s="264"/>
      <c r="J544" s="261"/>
      <c r="K544" s="261"/>
      <c r="L544" s="265"/>
      <c r="M544" s="266"/>
      <c r="N544" s="267"/>
      <c r="O544" s="267"/>
      <c r="P544" s="267"/>
      <c r="Q544" s="267"/>
      <c r="R544" s="267"/>
      <c r="S544" s="267"/>
      <c r="T544" s="268"/>
      <c r="U544" s="14"/>
      <c r="V544" s="14"/>
      <c r="W544" s="14"/>
      <c r="X544" s="14"/>
      <c r="Y544" s="14"/>
      <c r="Z544" s="14"/>
      <c r="AA544" s="14"/>
      <c r="AB544" s="14"/>
      <c r="AC544" s="14"/>
      <c r="AD544" s="14"/>
      <c r="AE544" s="14"/>
      <c r="AT544" s="269" t="s">
        <v>236</v>
      </c>
      <c r="AU544" s="269" t="s">
        <v>88</v>
      </c>
      <c r="AV544" s="14" t="s">
        <v>88</v>
      </c>
      <c r="AW544" s="14" t="s">
        <v>36</v>
      </c>
      <c r="AX544" s="14" t="s">
        <v>80</v>
      </c>
      <c r="AY544" s="269" t="s">
        <v>221</v>
      </c>
    </row>
    <row r="545" s="13" customFormat="1">
      <c r="A545" s="13"/>
      <c r="B545" s="249"/>
      <c r="C545" s="250"/>
      <c r="D545" s="247" t="s">
        <v>236</v>
      </c>
      <c r="E545" s="251" t="s">
        <v>2448</v>
      </c>
      <c r="F545" s="252" t="s">
        <v>2449</v>
      </c>
      <c r="G545" s="250"/>
      <c r="H545" s="253">
        <v>13</v>
      </c>
      <c r="I545" s="254"/>
      <c r="J545" s="250"/>
      <c r="K545" s="250"/>
      <c r="L545" s="255"/>
      <c r="M545" s="256"/>
      <c r="N545" s="257"/>
      <c r="O545" s="257"/>
      <c r="P545" s="257"/>
      <c r="Q545" s="257"/>
      <c r="R545" s="257"/>
      <c r="S545" s="257"/>
      <c r="T545" s="258"/>
      <c r="U545" s="13"/>
      <c r="V545" s="13"/>
      <c r="W545" s="13"/>
      <c r="X545" s="13"/>
      <c r="Y545" s="13"/>
      <c r="Z545" s="13"/>
      <c r="AA545" s="13"/>
      <c r="AB545" s="13"/>
      <c r="AC545" s="13"/>
      <c r="AD545" s="13"/>
      <c r="AE545" s="13"/>
      <c r="AT545" s="259" t="s">
        <v>236</v>
      </c>
      <c r="AU545" s="259" t="s">
        <v>88</v>
      </c>
      <c r="AV545" s="13" t="s">
        <v>19</v>
      </c>
      <c r="AW545" s="13" t="s">
        <v>36</v>
      </c>
      <c r="AX545" s="13" t="s">
        <v>80</v>
      </c>
      <c r="AY545" s="259" t="s">
        <v>221</v>
      </c>
    </row>
    <row r="546" s="14" customFormat="1">
      <c r="A546" s="14"/>
      <c r="B546" s="260"/>
      <c r="C546" s="261"/>
      <c r="D546" s="247" t="s">
        <v>236</v>
      </c>
      <c r="E546" s="262" t="s">
        <v>1</v>
      </c>
      <c r="F546" s="263" t="s">
        <v>2450</v>
      </c>
      <c r="G546" s="261"/>
      <c r="H546" s="262" t="s">
        <v>1</v>
      </c>
      <c r="I546" s="264"/>
      <c r="J546" s="261"/>
      <c r="K546" s="261"/>
      <c r="L546" s="265"/>
      <c r="M546" s="266"/>
      <c r="N546" s="267"/>
      <c r="O546" s="267"/>
      <c r="P546" s="267"/>
      <c r="Q546" s="267"/>
      <c r="R546" s="267"/>
      <c r="S546" s="267"/>
      <c r="T546" s="268"/>
      <c r="U546" s="14"/>
      <c r="V546" s="14"/>
      <c r="W546" s="14"/>
      <c r="X546" s="14"/>
      <c r="Y546" s="14"/>
      <c r="Z546" s="14"/>
      <c r="AA546" s="14"/>
      <c r="AB546" s="14"/>
      <c r="AC546" s="14"/>
      <c r="AD546" s="14"/>
      <c r="AE546" s="14"/>
      <c r="AT546" s="269" t="s">
        <v>236</v>
      </c>
      <c r="AU546" s="269" t="s">
        <v>88</v>
      </c>
      <c r="AV546" s="14" t="s">
        <v>88</v>
      </c>
      <c r="AW546" s="14" t="s">
        <v>36</v>
      </c>
      <c r="AX546" s="14" t="s">
        <v>80</v>
      </c>
      <c r="AY546" s="269" t="s">
        <v>221</v>
      </c>
    </row>
    <row r="547" s="13" customFormat="1">
      <c r="A547" s="13"/>
      <c r="B547" s="249"/>
      <c r="C547" s="250"/>
      <c r="D547" s="247" t="s">
        <v>236</v>
      </c>
      <c r="E547" s="251" t="s">
        <v>1814</v>
      </c>
      <c r="F547" s="252" t="s">
        <v>2451</v>
      </c>
      <c r="G547" s="250"/>
      <c r="H547" s="253">
        <v>22.149999999999999</v>
      </c>
      <c r="I547" s="254"/>
      <c r="J547" s="250"/>
      <c r="K547" s="250"/>
      <c r="L547" s="255"/>
      <c r="M547" s="256"/>
      <c r="N547" s="257"/>
      <c r="O547" s="257"/>
      <c r="P547" s="257"/>
      <c r="Q547" s="257"/>
      <c r="R547" s="257"/>
      <c r="S547" s="257"/>
      <c r="T547" s="258"/>
      <c r="U547" s="13"/>
      <c r="V547" s="13"/>
      <c r="W547" s="13"/>
      <c r="X547" s="13"/>
      <c r="Y547" s="13"/>
      <c r="Z547" s="13"/>
      <c r="AA547" s="13"/>
      <c r="AB547" s="13"/>
      <c r="AC547" s="13"/>
      <c r="AD547" s="13"/>
      <c r="AE547" s="13"/>
      <c r="AT547" s="259" t="s">
        <v>236</v>
      </c>
      <c r="AU547" s="259" t="s">
        <v>88</v>
      </c>
      <c r="AV547" s="13" t="s">
        <v>19</v>
      </c>
      <c r="AW547" s="13" t="s">
        <v>36</v>
      </c>
      <c r="AX547" s="13" t="s">
        <v>80</v>
      </c>
      <c r="AY547" s="259" t="s">
        <v>221</v>
      </c>
    </row>
    <row r="548" s="13" customFormat="1">
      <c r="A548" s="13"/>
      <c r="B548" s="249"/>
      <c r="C548" s="250"/>
      <c r="D548" s="247" t="s">
        <v>236</v>
      </c>
      <c r="E548" s="251" t="s">
        <v>2452</v>
      </c>
      <c r="F548" s="252" t="s">
        <v>2453</v>
      </c>
      <c r="G548" s="250"/>
      <c r="H548" s="253">
        <v>35.149999999999999</v>
      </c>
      <c r="I548" s="254"/>
      <c r="J548" s="250"/>
      <c r="K548" s="250"/>
      <c r="L548" s="255"/>
      <c r="M548" s="256"/>
      <c r="N548" s="257"/>
      <c r="O548" s="257"/>
      <c r="P548" s="257"/>
      <c r="Q548" s="257"/>
      <c r="R548" s="257"/>
      <c r="S548" s="257"/>
      <c r="T548" s="258"/>
      <c r="U548" s="13"/>
      <c r="V548" s="13"/>
      <c r="W548" s="13"/>
      <c r="X548" s="13"/>
      <c r="Y548" s="13"/>
      <c r="Z548" s="13"/>
      <c r="AA548" s="13"/>
      <c r="AB548" s="13"/>
      <c r="AC548" s="13"/>
      <c r="AD548" s="13"/>
      <c r="AE548" s="13"/>
      <c r="AT548" s="259" t="s">
        <v>236</v>
      </c>
      <c r="AU548" s="259" t="s">
        <v>88</v>
      </c>
      <c r="AV548" s="13" t="s">
        <v>19</v>
      </c>
      <c r="AW548" s="13" t="s">
        <v>36</v>
      </c>
      <c r="AX548" s="13" t="s">
        <v>88</v>
      </c>
      <c r="AY548" s="259" t="s">
        <v>221</v>
      </c>
    </row>
    <row r="549" s="2" customFormat="1" ht="24.15" customHeight="1">
      <c r="A549" s="40"/>
      <c r="B549" s="41"/>
      <c r="C549" s="229" t="s">
        <v>1473</v>
      </c>
      <c r="D549" s="229" t="s">
        <v>225</v>
      </c>
      <c r="E549" s="230" t="s">
        <v>2454</v>
      </c>
      <c r="F549" s="231" t="s">
        <v>2455</v>
      </c>
      <c r="G549" s="232" t="s">
        <v>507</v>
      </c>
      <c r="H549" s="233">
        <v>47.600000000000001</v>
      </c>
      <c r="I549" s="234"/>
      <c r="J549" s="235">
        <f>ROUND(I549*H549,2)</f>
        <v>0</v>
      </c>
      <c r="K549" s="231" t="s">
        <v>229</v>
      </c>
      <c r="L549" s="46"/>
      <c r="M549" s="236" t="s">
        <v>1</v>
      </c>
      <c r="N549" s="237" t="s">
        <v>45</v>
      </c>
      <c r="O549" s="93"/>
      <c r="P549" s="238">
        <f>O549*H549</f>
        <v>0</v>
      </c>
      <c r="Q549" s="238">
        <v>0.45584000000000002</v>
      </c>
      <c r="R549" s="238">
        <f>Q549*H549</f>
        <v>21.697984000000002</v>
      </c>
      <c r="S549" s="238">
        <v>0</v>
      </c>
      <c r="T549" s="239">
        <f>S549*H549</f>
        <v>0</v>
      </c>
      <c r="U549" s="40"/>
      <c r="V549" s="40"/>
      <c r="W549" s="40"/>
      <c r="X549" s="40"/>
      <c r="Y549" s="40"/>
      <c r="Z549" s="40"/>
      <c r="AA549" s="40"/>
      <c r="AB549" s="40"/>
      <c r="AC549" s="40"/>
      <c r="AD549" s="40"/>
      <c r="AE549" s="40"/>
      <c r="AR549" s="240" t="s">
        <v>224</v>
      </c>
      <c r="AT549" s="240" t="s">
        <v>225</v>
      </c>
      <c r="AU549" s="240" t="s">
        <v>88</v>
      </c>
      <c r="AY549" s="18" t="s">
        <v>221</v>
      </c>
      <c r="BE549" s="241">
        <f>IF(N549="základní",J549,0)</f>
        <v>0</v>
      </c>
      <c r="BF549" s="241">
        <f>IF(N549="snížená",J549,0)</f>
        <v>0</v>
      </c>
      <c r="BG549" s="241">
        <f>IF(N549="zákl. přenesená",J549,0)</f>
        <v>0</v>
      </c>
      <c r="BH549" s="241">
        <f>IF(N549="sníž. přenesená",J549,0)</f>
        <v>0</v>
      </c>
      <c r="BI549" s="241">
        <f>IF(N549="nulová",J549,0)</f>
        <v>0</v>
      </c>
      <c r="BJ549" s="18" t="s">
        <v>88</v>
      </c>
      <c r="BK549" s="241">
        <f>ROUND(I549*H549,2)</f>
        <v>0</v>
      </c>
      <c r="BL549" s="18" t="s">
        <v>224</v>
      </c>
      <c r="BM549" s="240" t="s">
        <v>2456</v>
      </c>
    </row>
    <row r="550" s="2" customFormat="1">
      <c r="A550" s="40"/>
      <c r="B550" s="41"/>
      <c r="C550" s="42"/>
      <c r="D550" s="242" t="s">
        <v>232</v>
      </c>
      <c r="E550" s="42"/>
      <c r="F550" s="243" t="s">
        <v>2457</v>
      </c>
      <c r="G550" s="42"/>
      <c r="H550" s="42"/>
      <c r="I550" s="244"/>
      <c r="J550" s="42"/>
      <c r="K550" s="42"/>
      <c r="L550" s="46"/>
      <c r="M550" s="245"/>
      <c r="N550" s="246"/>
      <c r="O550" s="93"/>
      <c r="P550" s="93"/>
      <c r="Q550" s="93"/>
      <c r="R550" s="93"/>
      <c r="S550" s="93"/>
      <c r="T550" s="94"/>
      <c r="U550" s="40"/>
      <c r="V550" s="40"/>
      <c r="W550" s="40"/>
      <c r="X550" s="40"/>
      <c r="Y550" s="40"/>
      <c r="Z550" s="40"/>
      <c r="AA550" s="40"/>
      <c r="AB550" s="40"/>
      <c r="AC550" s="40"/>
      <c r="AD550" s="40"/>
      <c r="AE550" s="40"/>
      <c r="AT550" s="18" t="s">
        <v>232</v>
      </c>
      <c r="AU550" s="18" t="s">
        <v>88</v>
      </c>
    </row>
    <row r="551" s="2" customFormat="1">
      <c r="A551" s="40"/>
      <c r="B551" s="41"/>
      <c r="C551" s="42"/>
      <c r="D551" s="247" t="s">
        <v>312</v>
      </c>
      <c r="E551" s="42"/>
      <c r="F551" s="248" t="s">
        <v>2436</v>
      </c>
      <c r="G551" s="42"/>
      <c r="H551" s="42"/>
      <c r="I551" s="244"/>
      <c r="J551" s="42"/>
      <c r="K551" s="42"/>
      <c r="L551" s="46"/>
      <c r="M551" s="245"/>
      <c r="N551" s="246"/>
      <c r="O551" s="93"/>
      <c r="P551" s="93"/>
      <c r="Q551" s="93"/>
      <c r="R551" s="93"/>
      <c r="S551" s="93"/>
      <c r="T551" s="94"/>
      <c r="U551" s="40"/>
      <c r="V551" s="40"/>
      <c r="W551" s="40"/>
      <c r="X551" s="40"/>
      <c r="Y551" s="40"/>
      <c r="Z551" s="40"/>
      <c r="AA551" s="40"/>
      <c r="AB551" s="40"/>
      <c r="AC551" s="40"/>
      <c r="AD551" s="40"/>
      <c r="AE551" s="40"/>
      <c r="AT551" s="18" t="s">
        <v>312</v>
      </c>
      <c r="AU551" s="18" t="s">
        <v>88</v>
      </c>
    </row>
    <row r="552" s="2" customFormat="1">
      <c r="A552" s="40"/>
      <c r="B552" s="41"/>
      <c r="C552" s="42"/>
      <c r="D552" s="247" t="s">
        <v>234</v>
      </c>
      <c r="E552" s="42"/>
      <c r="F552" s="248" t="s">
        <v>2458</v>
      </c>
      <c r="G552" s="42"/>
      <c r="H552" s="42"/>
      <c r="I552" s="244"/>
      <c r="J552" s="42"/>
      <c r="K552" s="42"/>
      <c r="L552" s="46"/>
      <c r="M552" s="245"/>
      <c r="N552" s="246"/>
      <c r="O552" s="93"/>
      <c r="P552" s="93"/>
      <c r="Q552" s="93"/>
      <c r="R552" s="93"/>
      <c r="S552" s="93"/>
      <c r="T552" s="94"/>
      <c r="U552" s="40"/>
      <c r="V552" s="40"/>
      <c r="W552" s="40"/>
      <c r="X552" s="40"/>
      <c r="Y552" s="40"/>
      <c r="Z552" s="40"/>
      <c r="AA552" s="40"/>
      <c r="AB552" s="40"/>
      <c r="AC552" s="40"/>
      <c r="AD552" s="40"/>
      <c r="AE552" s="40"/>
      <c r="AT552" s="18" t="s">
        <v>234</v>
      </c>
      <c r="AU552" s="18" t="s">
        <v>88</v>
      </c>
    </row>
    <row r="553" s="14" customFormat="1">
      <c r="A553" s="14"/>
      <c r="B553" s="260"/>
      <c r="C553" s="261"/>
      <c r="D553" s="247" t="s">
        <v>236</v>
      </c>
      <c r="E553" s="262" t="s">
        <v>1</v>
      </c>
      <c r="F553" s="263" t="s">
        <v>2459</v>
      </c>
      <c r="G553" s="261"/>
      <c r="H553" s="262" t="s">
        <v>1</v>
      </c>
      <c r="I553" s="264"/>
      <c r="J553" s="261"/>
      <c r="K553" s="261"/>
      <c r="L553" s="265"/>
      <c r="M553" s="266"/>
      <c r="N553" s="267"/>
      <c r="O553" s="267"/>
      <c r="P553" s="267"/>
      <c r="Q553" s="267"/>
      <c r="R553" s="267"/>
      <c r="S553" s="267"/>
      <c r="T553" s="268"/>
      <c r="U553" s="14"/>
      <c r="V553" s="14"/>
      <c r="W553" s="14"/>
      <c r="X553" s="14"/>
      <c r="Y553" s="14"/>
      <c r="Z553" s="14"/>
      <c r="AA553" s="14"/>
      <c r="AB553" s="14"/>
      <c r="AC553" s="14"/>
      <c r="AD553" s="14"/>
      <c r="AE553" s="14"/>
      <c r="AT553" s="269" t="s">
        <v>236</v>
      </c>
      <c r="AU553" s="269" t="s">
        <v>88</v>
      </c>
      <c r="AV553" s="14" t="s">
        <v>88</v>
      </c>
      <c r="AW553" s="14" t="s">
        <v>36</v>
      </c>
      <c r="AX553" s="14" t="s">
        <v>80</v>
      </c>
      <c r="AY553" s="269" t="s">
        <v>221</v>
      </c>
    </row>
    <row r="554" s="13" customFormat="1">
      <c r="A554" s="13"/>
      <c r="B554" s="249"/>
      <c r="C554" s="250"/>
      <c r="D554" s="247" t="s">
        <v>236</v>
      </c>
      <c r="E554" s="251" t="s">
        <v>2460</v>
      </c>
      <c r="F554" s="252" t="s">
        <v>2461</v>
      </c>
      <c r="G554" s="250"/>
      <c r="H554" s="253">
        <v>47.600000000000001</v>
      </c>
      <c r="I554" s="254"/>
      <c r="J554" s="250"/>
      <c r="K554" s="250"/>
      <c r="L554" s="255"/>
      <c r="M554" s="256"/>
      <c r="N554" s="257"/>
      <c r="O554" s="257"/>
      <c r="P554" s="257"/>
      <c r="Q554" s="257"/>
      <c r="R554" s="257"/>
      <c r="S554" s="257"/>
      <c r="T554" s="258"/>
      <c r="U554" s="13"/>
      <c r="V554" s="13"/>
      <c r="W554" s="13"/>
      <c r="X554" s="13"/>
      <c r="Y554" s="13"/>
      <c r="Z554" s="13"/>
      <c r="AA554" s="13"/>
      <c r="AB554" s="13"/>
      <c r="AC554" s="13"/>
      <c r="AD554" s="13"/>
      <c r="AE554" s="13"/>
      <c r="AT554" s="259" t="s">
        <v>236</v>
      </c>
      <c r="AU554" s="259" t="s">
        <v>88</v>
      </c>
      <c r="AV554" s="13" t="s">
        <v>19</v>
      </c>
      <c r="AW554" s="13" t="s">
        <v>36</v>
      </c>
      <c r="AX554" s="13" t="s">
        <v>80</v>
      </c>
      <c r="AY554" s="259" t="s">
        <v>221</v>
      </c>
    </row>
    <row r="555" s="13" customFormat="1">
      <c r="A555" s="13"/>
      <c r="B555" s="249"/>
      <c r="C555" s="250"/>
      <c r="D555" s="247" t="s">
        <v>236</v>
      </c>
      <c r="E555" s="251" t="s">
        <v>2462</v>
      </c>
      <c r="F555" s="252" t="s">
        <v>2463</v>
      </c>
      <c r="G555" s="250"/>
      <c r="H555" s="253">
        <v>47.600000000000001</v>
      </c>
      <c r="I555" s="254"/>
      <c r="J555" s="250"/>
      <c r="K555" s="250"/>
      <c r="L555" s="255"/>
      <c r="M555" s="256"/>
      <c r="N555" s="257"/>
      <c r="O555" s="257"/>
      <c r="P555" s="257"/>
      <c r="Q555" s="257"/>
      <c r="R555" s="257"/>
      <c r="S555" s="257"/>
      <c r="T555" s="258"/>
      <c r="U555" s="13"/>
      <c r="V555" s="13"/>
      <c r="W555" s="13"/>
      <c r="X555" s="13"/>
      <c r="Y555" s="13"/>
      <c r="Z555" s="13"/>
      <c r="AA555" s="13"/>
      <c r="AB555" s="13"/>
      <c r="AC555" s="13"/>
      <c r="AD555" s="13"/>
      <c r="AE555" s="13"/>
      <c r="AT555" s="259" t="s">
        <v>236</v>
      </c>
      <c r="AU555" s="259" t="s">
        <v>88</v>
      </c>
      <c r="AV555" s="13" t="s">
        <v>19</v>
      </c>
      <c r="AW555" s="13" t="s">
        <v>36</v>
      </c>
      <c r="AX555" s="13" t="s">
        <v>88</v>
      </c>
      <c r="AY555" s="259" t="s">
        <v>221</v>
      </c>
    </row>
    <row r="556" s="2" customFormat="1" ht="24.15" customHeight="1">
      <c r="A556" s="40"/>
      <c r="B556" s="41"/>
      <c r="C556" s="229" t="s">
        <v>1348</v>
      </c>
      <c r="D556" s="229" t="s">
        <v>225</v>
      </c>
      <c r="E556" s="230" t="s">
        <v>2464</v>
      </c>
      <c r="F556" s="231" t="s">
        <v>2465</v>
      </c>
      <c r="G556" s="232" t="s">
        <v>507</v>
      </c>
      <c r="H556" s="233">
        <v>9.5999999999999996</v>
      </c>
      <c r="I556" s="234"/>
      <c r="J556" s="235">
        <f>ROUND(I556*H556,2)</f>
        <v>0</v>
      </c>
      <c r="K556" s="231" t="s">
        <v>229</v>
      </c>
      <c r="L556" s="46"/>
      <c r="M556" s="236" t="s">
        <v>1</v>
      </c>
      <c r="N556" s="237" t="s">
        <v>45</v>
      </c>
      <c r="O556" s="93"/>
      <c r="P556" s="238">
        <f>O556*H556</f>
        <v>0</v>
      </c>
      <c r="Q556" s="238">
        <v>0</v>
      </c>
      <c r="R556" s="238">
        <f>Q556*H556</f>
        <v>0</v>
      </c>
      <c r="S556" s="238">
        <v>0</v>
      </c>
      <c r="T556" s="239">
        <f>S556*H556</f>
        <v>0</v>
      </c>
      <c r="U556" s="40"/>
      <c r="V556" s="40"/>
      <c r="W556" s="40"/>
      <c r="X556" s="40"/>
      <c r="Y556" s="40"/>
      <c r="Z556" s="40"/>
      <c r="AA556" s="40"/>
      <c r="AB556" s="40"/>
      <c r="AC556" s="40"/>
      <c r="AD556" s="40"/>
      <c r="AE556" s="40"/>
      <c r="AR556" s="240" t="s">
        <v>224</v>
      </c>
      <c r="AT556" s="240" t="s">
        <v>225</v>
      </c>
      <c r="AU556" s="240" t="s">
        <v>88</v>
      </c>
      <c r="AY556" s="18" t="s">
        <v>221</v>
      </c>
      <c r="BE556" s="241">
        <f>IF(N556="základní",J556,0)</f>
        <v>0</v>
      </c>
      <c r="BF556" s="241">
        <f>IF(N556="snížená",J556,0)</f>
        <v>0</v>
      </c>
      <c r="BG556" s="241">
        <f>IF(N556="zákl. přenesená",J556,0)</f>
        <v>0</v>
      </c>
      <c r="BH556" s="241">
        <f>IF(N556="sníž. přenesená",J556,0)</f>
        <v>0</v>
      </c>
      <c r="BI556" s="241">
        <f>IF(N556="nulová",J556,0)</f>
        <v>0</v>
      </c>
      <c r="BJ556" s="18" t="s">
        <v>88</v>
      </c>
      <c r="BK556" s="241">
        <f>ROUND(I556*H556,2)</f>
        <v>0</v>
      </c>
      <c r="BL556" s="18" t="s">
        <v>224</v>
      </c>
      <c r="BM556" s="240" t="s">
        <v>2466</v>
      </c>
    </row>
    <row r="557" s="2" customFormat="1">
      <c r="A557" s="40"/>
      <c r="B557" s="41"/>
      <c r="C557" s="42"/>
      <c r="D557" s="242" t="s">
        <v>232</v>
      </c>
      <c r="E557" s="42"/>
      <c r="F557" s="243" t="s">
        <v>2467</v>
      </c>
      <c r="G557" s="42"/>
      <c r="H557" s="42"/>
      <c r="I557" s="244"/>
      <c r="J557" s="42"/>
      <c r="K557" s="42"/>
      <c r="L557" s="46"/>
      <c r="M557" s="245"/>
      <c r="N557" s="246"/>
      <c r="O557" s="93"/>
      <c r="P557" s="93"/>
      <c r="Q557" s="93"/>
      <c r="R557" s="93"/>
      <c r="S557" s="93"/>
      <c r="T557" s="94"/>
      <c r="U557" s="40"/>
      <c r="V557" s="40"/>
      <c r="W557" s="40"/>
      <c r="X557" s="40"/>
      <c r="Y557" s="40"/>
      <c r="Z557" s="40"/>
      <c r="AA557" s="40"/>
      <c r="AB557" s="40"/>
      <c r="AC557" s="40"/>
      <c r="AD557" s="40"/>
      <c r="AE557" s="40"/>
      <c r="AT557" s="18" t="s">
        <v>232</v>
      </c>
      <c r="AU557" s="18" t="s">
        <v>88</v>
      </c>
    </row>
    <row r="558" s="2" customFormat="1">
      <c r="A558" s="40"/>
      <c r="B558" s="41"/>
      <c r="C558" s="42"/>
      <c r="D558" s="247" t="s">
        <v>312</v>
      </c>
      <c r="E558" s="42"/>
      <c r="F558" s="248" t="s">
        <v>2436</v>
      </c>
      <c r="G558" s="42"/>
      <c r="H558" s="42"/>
      <c r="I558" s="244"/>
      <c r="J558" s="42"/>
      <c r="K558" s="42"/>
      <c r="L558" s="46"/>
      <c r="M558" s="245"/>
      <c r="N558" s="246"/>
      <c r="O558" s="93"/>
      <c r="P558" s="93"/>
      <c r="Q558" s="93"/>
      <c r="R558" s="93"/>
      <c r="S558" s="93"/>
      <c r="T558" s="94"/>
      <c r="U558" s="40"/>
      <c r="V558" s="40"/>
      <c r="W558" s="40"/>
      <c r="X558" s="40"/>
      <c r="Y558" s="40"/>
      <c r="Z558" s="40"/>
      <c r="AA558" s="40"/>
      <c r="AB558" s="40"/>
      <c r="AC558" s="40"/>
      <c r="AD558" s="40"/>
      <c r="AE558" s="40"/>
      <c r="AT558" s="18" t="s">
        <v>312</v>
      </c>
      <c r="AU558" s="18" t="s">
        <v>88</v>
      </c>
    </row>
    <row r="559" s="14" customFormat="1">
      <c r="A559" s="14"/>
      <c r="B559" s="260"/>
      <c r="C559" s="261"/>
      <c r="D559" s="247" t="s">
        <v>236</v>
      </c>
      <c r="E559" s="262" t="s">
        <v>1</v>
      </c>
      <c r="F559" s="263" t="s">
        <v>2468</v>
      </c>
      <c r="G559" s="261"/>
      <c r="H559" s="262" t="s">
        <v>1</v>
      </c>
      <c r="I559" s="264"/>
      <c r="J559" s="261"/>
      <c r="K559" s="261"/>
      <c r="L559" s="265"/>
      <c r="M559" s="266"/>
      <c r="N559" s="267"/>
      <c r="O559" s="267"/>
      <c r="P559" s="267"/>
      <c r="Q559" s="267"/>
      <c r="R559" s="267"/>
      <c r="S559" s="267"/>
      <c r="T559" s="268"/>
      <c r="U559" s="14"/>
      <c r="V559" s="14"/>
      <c r="W559" s="14"/>
      <c r="X559" s="14"/>
      <c r="Y559" s="14"/>
      <c r="Z559" s="14"/>
      <c r="AA559" s="14"/>
      <c r="AB559" s="14"/>
      <c r="AC559" s="14"/>
      <c r="AD559" s="14"/>
      <c r="AE559" s="14"/>
      <c r="AT559" s="269" t="s">
        <v>236</v>
      </c>
      <c r="AU559" s="269" t="s">
        <v>88</v>
      </c>
      <c r="AV559" s="14" t="s">
        <v>88</v>
      </c>
      <c r="AW559" s="14" t="s">
        <v>36</v>
      </c>
      <c r="AX559" s="14" t="s">
        <v>80</v>
      </c>
      <c r="AY559" s="269" t="s">
        <v>221</v>
      </c>
    </row>
    <row r="560" s="13" customFormat="1">
      <c r="A560" s="13"/>
      <c r="B560" s="249"/>
      <c r="C560" s="250"/>
      <c r="D560" s="247" t="s">
        <v>236</v>
      </c>
      <c r="E560" s="251" t="s">
        <v>2469</v>
      </c>
      <c r="F560" s="252" t="s">
        <v>2470</v>
      </c>
      <c r="G560" s="250"/>
      <c r="H560" s="253">
        <v>9.5999999999999996</v>
      </c>
      <c r="I560" s="254"/>
      <c r="J560" s="250"/>
      <c r="K560" s="250"/>
      <c r="L560" s="255"/>
      <c r="M560" s="256"/>
      <c r="N560" s="257"/>
      <c r="O560" s="257"/>
      <c r="P560" s="257"/>
      <c r="Q560" s="257"/>
      <c r="R560" s="257"/>
      <c r="S560" s="257"/>
      <c r="T560" s="258"/>
      <c r="U560" s="13"/>
      <c r="V560" s="13"/>
      <c r="W560" s="13"/>
      <c r="X560" s="13"/>
      <c r="Y560" s="13"/>
      <c r="Z560" s="13"/>
      <c r="AA560" s="13"/>
      <c r="AB560" s="13"/>
      <c r="AC560" s="13"/>
      <c r="AD560" s="13"/>
      <c r="AE560" s="13"/>
      <c r="AT560" s="259" t="s">
        <v>236</v>
      </c>
      <c r="AU560" s="259" t="s">
        <v>88</v>
      </c>
      <c r="AV560" s="13" t="s">
        <v>19</v>
      </c>
      <c r="AW560" s="13" t="s">
        <v>36</v>
      </c>
      <c r="AX560" s="13" t="s">
        <v>80</v>
      </c>
      <c r="AY560" s="259" t="s">
        <v>221</v>
      </c>
    </row>
    <row r="561" s="13" customFormat="1">
      <c r="A561" s="13"/>
      <c r="B561" s="249"/>
      <c r="C561" s="250"/>
      <c r="D561" s="247" t="s">
        <v>236</v>
      </c>
      <c r="E561" s="251" t="s">
        <v>2471</v>
      </c>
      <c r="F561" s="252" t="s">
        <v>2472</v>
      </c>
      <c r="G561" s="250"/>
      <c r="H561" s="253">
        <v>9.5999999999999996</v>
      </c>
      <c r="I561" s="254"/>
      <c r="J561" s="250"/>
      <c r="K561" s="250"/>
      <c r="L561" s="255"/>
      <c r="M561" s="256"/>
      <c r="N561" s="257"/>
      <c r="O561" s="257"/>
      <c r="P561" s="257"/>
      <c r="Q561" s="257"/>
      <c r="R561" s="257"/>
      <c r="S561" s="257"/>
      <c r="T561" s="258"/>
      <c r="U561" s="13"/>
      <c r="V561" s="13"/>
      <c r="W561" s="13"/>
      <c r="X561" s="13"/>
      <c r="Y561" s="13"/>
      <c r="Z561" s="13"/>
      <c r="AA561" s="13"/>
      <c r="AB561" s="13"/>
      <c r="AC561" s="13"/>
      <c r="AD561" s="13"/>
      <c r="AE561" s="13"/>
      <c r="AT561" s="259" t="s">
        <v>236</v>
      </c>
      <c r="AU561" s="259" t="s">
        <v>88</v>
      </c>
      <c r="AV561" s="13" t="s">
        <v>19</v>
      </c>
      <c r="AW561" s="13" t="s">
        <v>36</v>
      </c>
      <c r="AX561" s="13" t="s">
        <v>88</v>
      </c>
      <c r="AY561" s="259" t="s">
        <v>221</v>
      </c>
    </row>
    <row r="562" s="2" customFormat="1" ht="24.15" customHeight="1">
      <c r="A562" s="40"/>
      <c r="B562" s="41"/>
      <c r="C562" s="229" t="s">
        <v>1355</v>
      </c>
      <c r="D562" s="229" t="s">
        <v>225</v>
      </c>
      <c r="E562" s="230" t="s">
        <v>2473</v>
      </c>
      <c r="F562" s="231" t="s">
        <v>2474</v>
      </c>
      <c r="G562" s="232" t="s">
        <v>507</v>
      </c>
      <c r="H562" s="233">
        <v>9</v>
      </c>
      <c r="I562" s="234"/>
      <c r="J562" s="235">
        <f>ROUND(I562*H562,2)</f>
        <v>0</v>
      </c>
      <c r="K562" s="231" t="s">
        <v>229</v>
      </c>
      <c r="L562" s="46"/>
      <c r="M562" s="236" t="s">
        <v>1</v>
      </c>
      <c r="N562" s="237" t="s">
        <v>45</v>
      </c>
      <c r="O562" s="93"/>
      <c r="P562" s="238">
        <f>O562*H562</f>
        <v>0</v>
      </c>
      <c r="Q562" s="238">
        <v>0.31879000000000002</v>
      </c>
      <c r="R562" s="238">
        <f>Q562*H562</f>
        <v>2.86911</v>
      </c>
      <c r="S562" s="238">
        <v>0</v>
      </c>
      <c r="T562" s="239">
        <f>S562*H562</f>
        <v>0</v>
      </c>
      <c r="U562" s="40"/>
      <c r="V562" s="40"/>
      <c r="W562" s="40"/>
      <c r="X562" s="40"/>
      <c r="Y562" s="40"/>
      <c r="Z562" s="40"/>
      <c r="AA562" s="40"/>
      <c r="AB562" s="40"/>
      <c r="AC562" s="40"/>
      <c r="AD562" s="40"/>
      <c r="AE562" s="40"/>
      <c r="AR562" s="240" t="s">
        <v>2194</v>
      </c>
      <c r="AT562" s="240" t="s">
        <v>225</v>
      </c>
      <c r="AU562" s="240" t="s">
        <v>88</v>
      </c>
      <c r="AY562" s="18" t="s">
        <v>221</v>
      </c>
      <c r="BE562" s="241">
        <f>IF(N562="základní",J562,0)</f>
        <v>0</v>
      </c>
      <c r="BF562" s="241">
        <f>IF(N562="snížená",J562,0)</f>
        <v>0</v>
      </c>
      <c r="BG562" s="241">
        <f>IF(N562="zákl. přenesená",J562,0)</f>
        <v>0</v>
      </c>
      <c r="BH562" s="241">
        <f>IF(N562="sníž. přenesená",J562,0)</f>
        <v>0</v>
      </c>
      <c r="BI562" s="241">
        <f>IF(N562="nulová",J562,0)</f>
        <v>0</v>
      </c>
      <c r="BJ562" s="18" t="s">
        <v>88</v>
      </c>
      <c r="BK562" s="241">
        <f>ROUND(I562*H562,2)</f>
        <v>0</v>
      </c>
      <c r="BL562" s="18" t="s">
        <v>2194</v>
      </c>
      <c r="BM562" s="240" t="s">
        <v>2475</v>
      </c>
    </row>
    <row r="563" s="2" customFormat="1">
      <c r="A563" s="40"/>
      <c r="B563" s="41"/>
      <c r="C563" s="42"/>
      <c r="D563" s="242" t="s">
        <v>232</v>
      </c>
      <c r="E563" s="42"/>
      <c r="F563" s="243" t="s">
        <v>2476</v>
      </c>
      <c r="G563" s="42"/>
      <c r="H563" s="42"/>
      <c r="I563" s="244"/>
      <c r="J563" s="42"/>
      <c r="K563" s="42"/>
      <c r="L563" s="46"/>
      <c r="M563" s="245"/>
      <c r="N563" s="246"/>
      <c r="O563" s="93"/>
      <c r="P563" s="93"/>
      <c r="Q563" s="93"/>
      <c r="R563" s="93"/>
      <c r="S563" s="93"/>
      <c r="T563" s="94"/>
      <c r="U563" s="40"/>
      <c r="V563" s="40"/>
      <c r="W563" s="40"/>
      <c r="X563" s="40"/>
      <c r="Y563" s="40"/>
      <c r="Z563" s="40"/>
      <c r="AA563" s="40"/>
      <c r="AB563" s="40"/>
      <c r="AC563" s="40"/>
      <c r="AD563" s="40"/>
      <c r="AE563" s="40"/>
      <c r="AT563" s="18" t="s">
        <v>232</v>
      </c>
      <c r="AU563" s="18" t="s">
        <v>88</v>
      </c>
    </row>
    <row r="564" s="2" customFormat="1">
      <c r="A564" s="40"/>
      <c r="B564" s="41"/>
      <c r="C564" s="42"/>
      <c r="D564" s="247" t="s">
        <v>312</v>
      </c>
      <c r="E564" s="42"/>
      <c r="F564" s="248" t="s">
        <v>661</v>
      </c>
      <c r="G564" s="42"/>
      <c r="H564" s="42"/>
      <c r="I564" s="244"/>
      <c r="J564" s="42"/>
      <c r="K564" s="42"/>
      <c r="L564" s="46"/>
      <c r="M564" s="245"/>
      <c r="N564" s="246"/>
      <c r="O564" s="93"/>
      <c r="P564" s="93"/>
      <c r="Q564" s="93"/>
      <c r="R564" s="93"/>
      <c r="S564" s="93"/>
      <c r="T564" s="94"/>
      <c r="U564" s="40"/>
      <c r="V564" s="40"/>
      <c r="W564" s="40"/>
      <c r="X564" s="40"/>
      <c r="Y564" s="40"/>
      <c r="Z564" s="40"/>
      <c r="AA564" s="40"/>
      <c r="AB564" s="40"/>
      <c r="AC564" s="40"/>
      <c r="AD564" s="40"/>
      <c r="AE564" s="40"/>
      <c r="AT564" s="18" t="s">
        <v>312</v>
      </c>
      <c r="AU564" s="18" t="s">
        <v>88</v>
      </c>
    </row>
    <row r="565" s="14" customFormat="1">
      <c r="A565" s="14"/>
      <c r="B565" s="260"/>
      <c r="C565" s="261"/>
      <c r="D565" s="247" t="s">
        <v>236</v>
      </c>
      <c r="E565" s="262" t="s">
        <v>1</v>
      </c>
      <c r="F565" s="263" t="s">
        <v>2477</v>
      </c>
      <c r="G565" s="261"/>
      <c r="H565" s="262" t="s">
        <v>1</v>
      </c>
      <c r="I565" s="264"/>
      <c r="J565" s="261"/>
      <c r="K565" s="261"/>
      <c r="L565" s="265"/>
      <c r="M565" s="266"/>
      <c r="N565" s="267"/>
      <c r="O565" s="267"/>
      <c r="P565" s="267"/>
      <c r="Q565" s="267"/>
      <c r="R565" s="267"/>
      <c r="S565" s="267"/>
      <c r="T565" s="268"/>
      <c r="U565" s="14"/>
      <c r="V565" s="14"/>
      <c r="W565" s="14"/>
      <c r="X565" s="14"/>
      <c r="Y565" s="14"/>
      <c r="Z565" s="14"/>
      <c r="AA565" s="14"/>
      <c r="AB565" s="14"/>
      <c r="AC565" s="14"/>
      <c r="AD565" s="14"/>
      <c r="AE565" s="14"/>
      <c r="AT565" s="269" t="s">
        <v>236</v>
      </c>
      <c r="AU565" s="269" t="s">
        <v>88</v>
      </c>
      <c r="AV565" s="14" t="s">
        <v>88</v>
      </c>
      <c r="AW565" s="14" t="s">
        <v>36</v>
      </c>
      <c r="AX565" s="14" t="s">
        <v>80</v>
      </c>
      <c r="AY565" s="269" t="s">
        <v>221</v>
      </c>
    </row>
    <row r="566" s="13" customFormat="1">
      <c r="A566" s="13"/>
      <c r="B566" s="249"/>
      <c r="C566" s="250"/>
      <c r="D566" s="247" t="s">
        <v>236</v>
      </c>
      <c r="E566" s="251" t="s">
        <v>1</v>
      </c>
      <c r="F566" s="252" t="s">
        <v>2478</v>
      </c>
      <c r="G566" s="250"/>
      <c r="H566" s="253">
        <v>9</v>
      </c>
      <c r="I566" s="254"/>
      <c r="J566" s="250"/>
      <c r="K566" s="250"/>
      <c r="L566" s="255"/>
      <c r="M566" s="256"/>
      <c r="N566" s="257"/>
      <c r="O566" s="257"/>
      <c r="P566" s="257"/>
      <c r="Q566" s="257"/>
      <c r="R566" s="257"/>
      <c r="S566" s="257"/>
      <c r="T566" s="258"/>
      <c r="U566" s="13"/>
      <c r="V566" s="13"/>
      <c r="W566" s="13"/>
      <c r="X566" s="13"/>
      <c r="Y566" s="13"/>
      <c r="Z566" s="13"/>
      <c r="AA566" s="13"/>
      <c r="AB566" s="13"/>
      <c r="AC566" s="13"/>
      <c r="AD566" s="13"/>
      <c r="AE566" s="13"/>
      <c r="AT566" s="259" t="s">
        <v>236</v>
      </c>
      <c r="AU566" s="259" t="s">
        <v>88</v>
      </c>
      <c r="AV566" s="13" t="s">
        <v>19</v>
      </c>
      <c r="AW566" s="13" t="s">
        <v>36</v>
      </c>
      <c r="AX566" s="13" t="s">
        <v>88</v>
      </c>
      <c r="AY566" s="259" t="s">
        <v>221</v>
      </c>
    </row>
    <row r="567" s="2" customFormat="1" ht="33" customHeight="1">
      <c r="A567" s="40"/>
      <c r="B567" s="41"/>
      <c r="C567" s="229" t="s">
        <v>1360</v>
      </c>
      <c r="D567" s="229" t="s">
        <v>225</v>
      </c>
      <c r="E567" s="230" t="s">
        <v>2479</v>
      </c>
      <c r="F567" s="231" t="s">
        <v>2480</v>
      </c>
      <c r="G567" s="232" t="s">
        <v>515</v>
      </c>
      <c r="H567" s="233">
        <v>28.350000000000001</v>
      </c>
      <c r="I567" s="234"/>
      <c r="J567" s="235">
        <f>ROUND(I567*H567,2)</f>
        <v>0</v>
      </c>
      <c r="K567" s="231" t="s">
        <v>229</v>
      </c>
      <c r="L567" s="46"/>
      <c r="M567" s="236" t="s">
        <v>1</v>
      </c>
      <c r="N567" s="237" t="s">
        <v>45</v>
      </c>
      <c r="O567" s="93"/>
      <c r="P567" s="238">
        <f>O567*H567</f>
        <v>0</v>
      </c>
      <c r="Q567" s="238">
        <v>2.4127200000000002</v>
      </c>
      <c r="R567" s="238">
        <f>Q567*H567</f>
        <v>68.40061200000001</v>
      </c>
      <c r="S567" s="238">
        <v>0</v>
      </c>
      <c r="T567" s="239">
        <f>S567*H567</f>
        <v>0</v>
      </c>
      <c r="U567" s="40"/>
      <c r="V567" s="40"/>
      <c r="W567" s="40"/>
      <c r="X567" s="40"/>
      <c r="Y567" s="40"/>
      <c r="Z567" s="40"/>
      <c r="AA567" s="40"/>
      <c r="AB567" s="40"/>
      <c r="AC567" s="40"/>
      <c r="AD567" s="40"/>
      <c r="AE567" s="40"/>
      <c r="AR567" s="240" t="s">
        <v>224</v>
      </c>
      <c r="AT567" s="240" t="s">
        <v>225</v>
      </c>
      <c r="AU567" s="240" t="s">
        <v>88</v>
      </c>
      <c r="AY567" s="18" t="s">
        <v>221</v>
      </c>
      <c r="BE567" s="241">
        <f>IF(N567="základní",J567,0)</f>
        <v>0</v>
      </c>
      <c r="BF567" s="241">
        <f>IF(N567="snížená",J567,0)</f>
        <v>0</v>
      </c>
      <c r="BG567" s="241">
        <f>IF(N567="zákl. přenesená",J567,0)</f>
        <v>0</v>
      </c>
      <c r="BH567" s="241">
        <f>IF(N567="sníž. přenesená",J567,0)</f>
        <v>0</v>
      </c>
      <c r="BI567" s="241">
        <f>IF(N567="nulová",J567,0)</f>
        <v>0</v>
      </c>
      <c r="BJ567" s="18" t="s">
        <v>88</v>
      </c>
      <c r="BK567" s="241">
        <f>ROUND(I567*H567,2)</f>
        <v>0</v>
      </c>
      <c r="BL567" s="18" t="s">
        <v>224</v>
      </c>
      <c r="BM567" s="240" t="s">
        <v>2481</v>
      </c>
    </row>
    <row r="568" s="2" customFormat="1">
      <c r="A568" s="40"/>
      <c r="B568" s="41"/>
      <c r="C568" s="42"/>
      <c r="D568" s="242" t="s">
        <v>232</v>
      </c>
      <c r="E568" s="42"/>
      <c r="F568" s="243" t="s">
        <v>2482</v>
      </c>
      <c r="G568" s="42"/>
      <c r="H568" s="42"/>
      <c r="I568" s="244"/>
      <c r="J568" s="42"/>
      <c r="K568" s="42"/>
      <c r="L568" s="46"/>
      <c r="M568" s="245"/>
      <c r="N568" s="246"/>
      <c r="O568" s="93"/>
      <c r="P568" s="93"/>
      <c r="Q568" s="93"/>
      <c r="R568" s="93"/>
      <c r="S568" s="93"/>
      <c r="T568" s="94"/>
      <c r="U568" s="40"/>
      <c r="V568" s="40"/>
      <c r="W568" s="40"/>
      <c r="X568" s="40"/>
      <c r="Y568" s="40"/>
      <c r="Z568" s="40"/>
      <c r="AA568" s="40"/>
      <c r="AB568" s="40"/>
      <c r="AC568" s="40"/>
      <c r="AD568" s="40"/>
      <c r="AE568" s="40"/>
      <c r="AT568" s="18" t="s">
        <v>232</v>
      </c>
      <c r="AU568" s="18" t="s">
        <v>88</v>
      </c>
    </row>
    <row r="569" s="2" customFormat="1">
      <c r="A569" s="40"/>
      <c r="B569" s="41"/>
      <c r="C569" s="42"/>
      <c r="D569" s="247" t="s">
        <v>312</v>
      </c>
      <c r="E569" s="42"/>
      <c r="F569" s="248" t="s">
        <v>2483</v>
      </c>
      <c r="G569" s="42"/>
      <c r="H569" s="42"/>
      <c r="I569" s="244"/>
      <c r="J569" s="42"/>
      <c r="K569" s="42"/>
      <c r="L569" s="46"/>
      <c r="M569" s="245"/>
      <c r="N569" s="246"/>
      <c r="O569" s="93"/>
      <c r="P569" s="93"/>
      <c r="Q569" s="93"/>
      <c r="R569" s="93"/>
      <c r="S569" s="93"/>
      <c r="T569" s="94"/>
      <c r="U569" s="40"/>
      <c r="V569" s="40"/>
      <c r="W569" s="40"/>
      <c r="X569" s="40"/>
      <c r="Y569" s="40"/>
      <c r="Z569" s="40"/>
      <c r="AA569" s="40"/>
      <c r="AB569" s="40"/>
      <c r="AC569" s="40"/>
      <c r="AD569" s="40"/>
      <c r="AE569" s="40"/>
      <c r="AT569" s="18" t="s">
        <v>312</v>
      </c>
      <c r="AU569" s="18" t="s">
        <v>88</v>
      </c>
    </row>
    <row r="570" s="14" customFormat="1">
      <c r="A570" s="14"/>
      <c r="B570" s="260"/>
      <c r="C570" s="261"/>
      <c r="D570" s="247" t="s">
        <v>236</v>
      </c>
      <c r="E570" s="262" t="s">
        <v>1</v>
      </c>
      <c r="F570" s="263" t="s">
        <v>2484</v>
      </c>
      <c r="G570" s="261"/>
      <c r="H570" s="262" t="s">
        <v>1</v>
      </c>
      <c r="I570" s="264"/>
      <c r="J570" s="261"/>
      <c r="K570" s="261"/>
      <c r="L570" s="265"/>
      <c r="M570" s="266"/>
      <c r="N570" s="267"/>
      <c r="O570" s="267"/>
      <c r="P570" s="267"/>
      <c r="Q570" s="267"/>
      <c r="R570" s="267"/>
      <c r="S570" s="267"/>
      <c r="T570" s="268"/>
      <c r="U570" s="14"/>
      <c r="V570" s="14"/>
      <c r="W570" s="14"/>
      <c r="X570" s="14"/>
      <c r="Y570" s="14"/>
      <c r="Z570" s="14"/>
      <c r="AA570" s="14"/>
      <c r="AB570" s="14"/>
      <c r="AC570" s="14"/>
      <c r="AD570" s="14"/>
      <c r="AE570" s="14"/>
      <c r="AT570" s="269" t="s">
        <v>236</v>
      </c>
      <c r="AU570" s="269" t="s">
        <v>88</v>
      </c>
      <c r="AV570" s="14" t="s">
        <v>88</v>
      </c>
      <c r="AW570" s="14" t="s">
        <v>36</v>
      </c>
      <c r="AX570" s="14" t="s">
        <v>80</v>
      </c>
      <c r="AY570" s="269" t="s">
        <v>221</v>
      </c>
    </row>
    <row r="571" s="13" customFormat="1">
      <c r="A571" s="13"/>
      <c r="B571" s="249"/>
      <c r="C571" s="250"/>
      <c r="D571" s="247" t="s">
        <v>236</v>
      </c>
      <c r="E571" s="251" t="s">
        <v>2485</v>
      </c>
      <c r="F571" s="252" t="s">
        <v>2486</v>
      </c>
      <c r="G571" s="250"/>
      <c r="H571" s="253">
        <v>28.350000000000001</v>
      </c>
      <c r="I571" s="254"/>
      <c r="J571" s="250"/>
      <c r="K571" s="250"/>
      <c r="L571" s="255"/>
      <c r="M571" s="256"/>
      <c r="N571" s="257"/>
      <c r="O571" s="257"/>
      <c r="P571" s="257"/>
      <c r="Q571" s="257"/>
      <c r="R571" s="257"/>
      <c r="S571" s="257"/>
      <c r="T571" s="258"/>
      <c r="U571" s="13"/>
      <c r="V571" s="13"/>
      <c r="W571" s="13"/>
      <c r="X571" s="13"/>
      <c r="Y571" s="13"/>
      <c r="Z571" s="13"/>
      <c r="AA571" s="13"/>
      <c r="AB571" s="13"/>
      <c r="AC571" s="13"/>
      <c r="AD571" s="13"/>
      <c r="AE571" s="13"/>
      <c r="AT571" s="259" t="s">
        <v>236</v>
      </c>
      <c r="AU571" s="259" t="s">
        <v>88</v>
      </c>
      <c r="AV571" s="13" t="s">
        <v>19</v>
      </c>
      <c r="AW571" s="13" t="s">
        <v>36</v>
      </c>
      <c r="AX571" s="13" t="s">
        <v>80</v>
      </c>
      <c r="AY571" s="259" t="s">
        <v>221</v>
      </c>
    </row>
    <row r="572" s="13" customFormat="1">
      <c r="A572" s="13"/>
      <c r="B572" s="249"/>
      <c r="C572" s="250"/>
      <c r="D572" s="247" t="s">
        <v>236</v>
      </c>
      <c r="E572" s="251" t="s">
        <v>2487</v>
      </c>
      <c r="F572" s="252" t="s">
        <v>2488</v>
      </c>
      <c r="G572" s="250"/>
      <c r="H572" s="253">
        <v>28.350000000000001</v>
      </c>
      <c r="I572" s="254"/>
      <c r="J572" s="250"/>
      <c r="K572" s="250"/>
      <c r="L572" s="255"/>
      <c r="M572" s="256"/>
      <c r="N572" s="257"/>
      <c r="O572" s="257"/>
      <c r="P572" s="257"/>
      <c r="Q572" s="257"/>
      <c r="R572" s="257"/>
      <c r="S572" s="257"/>
      <c r="T572" s="258"/>
      <c r="U572" s="13"/>
      <c r="V572" s="13"/>
      <c r="W572" s="13"/>
      <c r="X572" s="13"/>
      <c r="Y572" s="13"/>
      <c r="Z572" s="13"/>
      <c r="AA572" s="13"/>
      <c r="AB572" s="13"/>
      <c r="AC572" s="13"/>
      <c r="AD572" s="13"/>
      <c r="AE572" s="13"/>
      <c r="AT572" s="259" t="s">
        <v>236</v>
      </c>
      <c r="AU572" s="259" t="s">
        <v>88</v>
      </c>
      <c r="AV572" s="13" t="s">
        <v>19</v>
      </c>
      <c r="AW572" s="13" t="s">
        <v>36</v>
      </c>
      <c r="AX572" s="13" t="s">
        <v>88</v>
      </c>
      <c r="AY572" s="259" t="s">
        <v>221</v>
      </c>
    </row>
    <row r="573" s="2" customFormat="1" ht="24.15" customHeight="1">
      <c r="A573" s="40"/>
      <c r="B573" s="41"/>
      <c r="C573" s="229" t="s">
        <v>1646</v>
      </c>
      <c r="D573" s="229" t="s">
        <v>225</v>
      </c>
      <c r="E573" s="230" t="s">
        <v>2489</v>
      </c>
      <c r="F573" s="231" t="s">
        <v>2490</v>
      </c>
      <c r="G573" s="232" t="s">
        <v>515</v>
      </c>
      <c r="H573" s="233">
        <v>10.800000000000001</v>
      </c>
      <c r="I573" s="234"/>
      <c r="J573" s="235">
        <f>ROUND(I573*H573,2)</f>
        <v>0</v>
      </c>
      <c r="K573" s="231" t="s">
        <v>229</v>
      </c>
      <c r="L573" s="46"/>
      <c r="M573" s="236" t="s">
        <v>1</v>
      </c>
      <c r="N573" s="237" t="s">
        <v>45</v>
      </c>
      <c r="O573" s="93"/>
      <c r="P573" s="238">
        <f>O573*H573</f>
        <v>0</v>
      </c>
      <c r="Q573" s="238">
        <v>2.0899999999999999</v>
      </c>
      <c r="R573" s="238">
        <f>Q573*H573</f>
        <v>22.571999999999999</v>
      </c>
      <c r="S573" s="238">
        <v>0</v>
      </c>
      <c r="T573" s="239">
        <f>S573*H573</f>
        <v>0</v>
      </c>
      <c r="U573" s="40"/>
      <c r="V573" s="40"/>
      <c r="W573" s="40"/>
      <c r="X573" s="40"/>
      <c r="Y573" s="40"/>
      <c r="Z573" s="40"/>
      <c r="AA573" s="40"/>
      <c r="AB573" s="40"/>
      <c r="AC573" s="40"/>
      <c r="AD573" s="40"/>
      <c r="AE573" s="40"/>
      <c r="AR573" s="240" t="s">
        <v>224</v>
      </c>
      <c r="AT573" s="240" t="s">
        <v>225</v>
      </c>
      <c r="AU573" s="240" t="s">
        <v>88</v>
      </c>
      <c r="AY573" s="18" t="s">
        <v>221</v>
      </c>
      <c r="BE573" s="241">
        <f>IF(N573="základní",J573,0)</f>
        <v>0</v>
      </c>
      <c r="BF573" s="241">
        <f>IF(N573="snížená",J573,0)</f>
        <v>0</v>
      </c>
      <c r="BG573" s="241">
        <f>IF(N573="zákl. přenesená",J573,0)</f>
        <v>0</v>
      </c>
      <c r="BH573" s="241">
        <f>IF(N573="sníž. přenesená",J573,0)</f>
        <v>0</v>
      </c>
      <c r="BI573" s="241">
        <f>IF(N573="nulová",J573,0)</f>
        <v>0</v>
      </c>
      <c r="BJ573" s="18" t="s">
        <v>88</v>
      </c>
      <c r="BK573" s="241">
        <f>ROUND(I573*H573,2)</f>
        <v>0</v>
      </c>
      <c r="BL573" s="18" t="s">
        <v>224</v>
      </c>
      <c r="BM573" s="240" t="s">
        <v>2491</v>
      </c>
    </row>
    <row r="574" s="2" customFormat="1">
      <c r="A574" s="40"/>
      <c r="B574" s="41"/>
      <c r="C574" s="42"/>
      <c r="D574" s="242" t="s">
        <v>232</v>
      </c>
      <c r="E574" s="42"/>
      <c r="F574" s="243" t="s">
        <v>2492</v>
      </c>
      <c r="G574" s="42"/>
      <c r="H574" s="42"/>
      <c r="I574" s="244"/>
      <c r="J574" s="42"/>
      <c r="K574" s="42"/>
      <c r="L574" s="46"/>
      <c r="M574" s="245"/>
      <c r="N574" s="246"/>
      <c r="O574" s="93"/>
      <c r="P574" s="93"/>
      <c r="Q574" s="93"/>
      <c r="R574" s="93"/>
      <c r="S574" s="93"/>
      <c r="T574" s="94"/>
      <c r="U574" s="40"/>
      <c r="V574" s="40"/>
      <c r="W574" s="40"/>
      <c r="X574" s="40"/>
      <c r="Y574" s="40"/>
      <c r="Z574" s="40"/>
      <c r="AA574" s="40"/>
      <c r="AB574" s="40"/>
      <c r="AC574" s="40"/>
      <c r="AD574" s="40"/>
      <c r="AE574" s="40"/>
      <c r="AT574" s="18" t="s">
        <v>232</v>
      </c>
      <c r="AU574" s="18" t="s">
        <v>88</v>
      </c>
    </row>
    <row r="575" s="2" customFormat="1">
      <c r="A575" s="40"/>
      <c r="B575" s="41"/>
      <c r="C575" s="42"/>
      <c r="D575" s="247" t="s">
        <v>312</v>
      </c>
      <c r="E575" s="42"/>
      <c r="F575" s="248" t="s">
        <v>2493</v>
      </c>
      <c r="G575" s="42"/>
      <c r="H575" s="42"/>
      <c r="I575" s="244"/>
      <c r="J575" s="42"/>
      <c r="K575" s="42"/>
      <c r="L575" s="46"/>
      <c r="M575" s="245"/>
      <c r="N575" s="246"/>
      <c r="O575" s="93"/>
      <c r="P575" s="93"/>
      <c r="Q575" s="93"/>
      <c r="R575" s="93"/>
      <c r="S575" s="93"/>
      <c r="T575" s="94"/>
      <c r="U575" s="40"/>
      <c r="V575" s="40"/>
      <c r="W575" s="40"/>
      <c r="X575" s="40"/>
      <c r="Y575" s="40"/>
      <c r="Z575" s="40"/>
      <c r="AA575" s="40"/>
      <c r="AB575" s="40"/>
      <c r="AC575" s="40"/>
      <c r="AD575" s="40"/>
      <c r="AE575" s="40"/>
      <c r="AT575" s="18" t="s">
        <v>312</v>
      </c>
      <c r="AU575" s="18" t="s">
        <v>88</v>
      </c>
    </row>
    <row r="576" s="14" customFormat="1">
      <c r="A576" s="14"/>
      <c r="B576" s="260"/>
      <c r="C576" s="261"/>
      <c r="D576" s="247" t="s">
        <v>236</v>
      </c>
      <c r="E576" s="262" t="s">
        <v>1</v>
      </c>
      <c r="F576" s="263" t="s">
        <v>2494</v>
      </c>
      <c r="G576" s="261"/>
      <c r="H576" s="262" t="s">
        <v>1</v>
      </c>
      <c r="I576" s="264"/>
      <c r="J576" s="261"/>
      <c r="K576" s="261"/>
      <c r="L576" s="265"/>
      <c r="M576" s="266"/>
      <c r="N576" s="267"/>
      <c r="O576" s="267"/>
      <c r="P576" s="267"/>
      <c r="Q576" s="267"/>
      <c r="R576" s="267"/>
      <c r="S576" s="267"/>
      <c r="T576" s="268"/>
      <c r="U576" s="14"/>
      <c r="V576" s="14"/>
      <c r="W576" s="14"/>
      <c r="X576" s="14"/>
      <c r="Y576" s="14"/>
      <c r="Z576" s="14"/>
      <c r="AA576" s="14"/>
      <c r="AB576" s="14"/>
      <c r="AC576" s="14"/>
      <c r="AD576" s="14"/>
      <c r="AE576" s="14"/>
      <c r="AT576" s="269" t="s">
        <v>236</v>
      </c>
      <c r="AU576" s="269" t="s">
        <v>88</v>
      </c>
      <c r="AV576" s="14" t="s">
        <v>88</v>
      </c>
      <c r="AW576" s="14" t="s">
        <v>36</v>
      </c>
      <c r="AX576" s="14" t="s">
        <v>80</v>
      </c>
      <c r="AY576" s="269" t="s">
        <v>221</v>
      </c>
    </row>
    <row r="577" s="13" customFormat="1">
      <c r="A577" s="13"/>
      <c r="B577" s="249"/>
      <c r="C577" s="250"/>
      <c r="D577" s="247" t="s">
        <v>236</v>
      </c>
      <c r="E577" s="251" t="s">
        <v>2495</v>
      </c>
      <c r="F577" s="252" t="s">
        <v>2496</v>
      </c>
      <c r="G577" s="250"/>
      <c r="H577" s="253">
        <v>10.800000000000001</v>
      </c>
      <c r="I577" s="254"/>
      <c r="J577" s="250"/>
      <c r="K577" s="250"/>
      <c r="L577" s="255"/>
      <c r="M577" s="256"/>
      <c r="N577" s="257"/>
      <c r="O577" s="257"/>
      <c r="P577" s="257"/>
      <c r="Q577" s="257"/>
      <c r="R577" s="257"/>
      <c r="S577" s="257"/>
      <c r="T577" s="258"/>
      <c r="U577" s="13"/>
      <c r="V577" s="13"/>
      <c r="W577" s="13"/>
      <c r="X577" s="13"/>
      <c r="Y577" s="13"/>
      <c r="Z577" s="13"/>
      <c r="AA577" s="13"/>
      <c r="AB577" s="13"/>
      <c r="AC577" s="13"/>
      <c r="AD577" s="13"/>
      <c r="AE577" s="13"/>
      <c r="AT577" s="259" t="s">
        <v>236</v>
      </c>
      <c r="AU577" s="259" t="s">
        <v>88</v>
      </c>
      <c r="AV577" s="13" t="s">
        <v>19</v>
      </c>
      <c r="AW577" s="13" t="s">
        <v>36</v>
      </c>
      <c r="AX577" s="13" t="s">
        <v>80</v>
      </c>
      <c r="AY577" s="259" t="s">
        <v>221</v>
      </c>
    </row>
    <row r="578" s="13" customFormat="1">
      <c r="A578" s="13"/>
      <c r="B578" s="249"/>
      <c r="C578" s="250"/>
      <c r="D578" s="247" t="s">
        <v>236</v>
      </c>
      <c r="E578" s="251" t="s">
        <v>2497</v>
      </c>
      <c r="F578" s="252" t="s">
        <v>2498</v>
      </c>
      <c r="G578" s="250"/>
      <c r="H578" s="253">
        <v>10.800000000000001</v>
      </c>
      <c r="I578" s="254"/>
      <c r="J578" s="250"/>
      <c r="K578" s="250"/>
      <c r="L578" s="255"/>
      <c r="M578" s="256"/>
      <c r="N578" s="257"/>
      <c r="O578" s="257"/>
      <c r="P578" s="257"/>
      <c r="Q578" s="257"/>
      <c r="R578" s="257"/>
      <c r="S578" s="257"/>
      <c r="T578" s="258"/>
      <c r="U578" s="13"/>
      <c r="V578" s="13"/>
      <c r="W578" s="13"/>
      <c r="X578" s="13"/>
      <c r="Y578" s="13"/>
      <c r="Z578" s="13"/>
      <c r="AA578" s="13"/>
      <c r="AB578" s="13"/>
      <c r="AC578" s="13"/>
      <c r="AD578" s="13"/>
      <c r="AE578" s="13"/>
      <c r="AT578" s="259" t="s">
        <v>236</v>
      </c>
      <c r="AU578" s="259" t="s">
        <v>88</v>
      </c>
      <c r="AV578" s="13" t="s">
        <v>19</v>
      </c>
      <c r="AW578" s="13" t="s">
        <v>36</v>
      </c>
      <c r="AX578" s="13" t="s">
        <v>88</v>
      </c>
      <c r="AY578" s="259" t="s">
        <v>221</v>
      </c>
    </row>
    <row r="579" s="2" customFormat="1" ht="24.15" customHeight="1">
      <c r="A579" s="40"/>
      <c r="B579" s="41"/>
      <c r="C579" s="229" t="s">
        <v>1470</v>
      </c>
      <c r="D579" s="229" t="s">
        <v>225</v>
      </c>
      <c r="E579" s="230" t="s">
        <v>2499</v>
      </c>
      <c r="F579" s="231" t="s">
        <v>2500</v>
      </c>
      <c r="G579" s="232" t="s">
        <v>515</v>
      </c>
      <c r="H579" s="233">
        <v>19.620000000000001</v>
      </c>
      <c r="I579" s="234"/>
      <c r="J579" s="235">
        <f>ROUND(I579*H579,2)</f>
        <v>0</v>
      </c>
      <c r="K579" s="231" t="s">
        <v>229</v>
      </c>
      <c r="L579" s="46"/>
      <c r="M579" s="236" t="s">
        <v>1</v>
      </c>
      <c r="N579" s="237" t="s">
        <v>45</v>
      </c>
      <c r="O579" s="93"/>
      <c r="P579" s="238">
        <f>O579*H579</f>
        <v>0</v>
      </c>
      <c r="Q579" s="238">
        <v>2.4500000000000002</v>
      </c>
      <c r="R579" s="238">
        <f>Q579*H579</f>
        <v>48.069000000000003</v>
      </c>
      <c r="S579" s="238">
        <v>0</v>
      </c>
      <c r="T579" s="239">
        <f>S579*H579</f>
        <v>0</v>
      </c>
      <c r="U579" s="40"/>
      <c r="V579" s="40"/>
      <c r="W579" s="40"/>
      <c r="X579" s="40"/>
      <c r="Y579" s="40"/>
      <c r="Z579" s="40"/>
      <c r="AA579" s="40"/>
      <c r="AB579" s="40"/>
      <c r="AC579" s="40"/>
      <c r="AD579" s="40"/>
      <c r="AE579" s="40"/>
      <c r="AR579" s="240" t="s">
        <v>224</v>
      </c>
      <c r="AT579" s="240" t="s">
        <v>225</v>
      </c>
      <c r="AU579" s="240" t="s">
        <v>88</v>
      </c>
      <c r="AY579" s="18" t="s">
        <v>221</v>
      </c>
      <c r="BE579" s="241">
        <f>IF(N579="základní",J579,0)</f>
        <v>0</v>
      </c>
      <c r="BF579" s="241">
        <f>IF(N579="snížená",J579,0)</f>
        <v>0</v>
      </c>
      <c r="BG579" s="241">
        <f>IF(N579="zákl. přenesená",J579,0)</f>
        <v>0</v>
      </c>
      <c r="BH579" s="241">
        <f>IF(N579="sníž. přenesená",J579,0)</f>
        <v>0</v>
      </c>
      <c r="BI579" s="241">
        <f>IF(N579="nulová",J579,0)</f>
        <v>0</v>
      </c>
      <c r="BJ579" s="18" t="s">
        <v>88</v>
      </c>
      <c r="BK579" s="241">
        <f>ROUND(I579*H579,2)</f>
        <v>0</v>
      </c>
      <c r="BL579" s="18" t="s">
        <v>224</v>
      </c>
      <c r="BM579" s="240" t="s">
        <v>2501</v>
      </c>
    </row>
    <row r="580" s="2" customFormat="1">
      <c r="A580" s="40"/>
      <c r="B580" s="41"/>
      <c r="C580" s="42"/>
      <c r="D580" s="242" t="s">
        <v>232</v>
      </c>
      <c r="E580" s="42"/>
      <c r="F580" s="243" t="s">
        <v>2502</v>
      </c>
      <c r="G580" s="42"/>
      <c r="H580" s="42"/>
      <c r="I580" s="244"/>
      <c r="J580" s="42"/>
      <c r="K580" s="42"/>
      <c r="L580" s="46"/>
      <c r="M580" s="245"/>
      <c r="N580" s="246"/>
      <c r="O580" s="93"/>
      <c r="P580" s="93"/>
      <c r="Q580" s="93"/>
      <c r="R580" s="93"/>
      <c r="S580" s="93"/>
      <c r="T580" s="94"/>
      <c r="U580" s="40"/>
      <c r="V580" s="40"/>
      <c r="W580" s="40"/>
      <c r="X580" s="40"/>
      <c r="Y580" s="40"/>
      <c r="Z580" s="40"/>
      <c r="AA580" s="40"/>
      <c r="AB580" s="40"/>
      <c r="AC580" s="40"/>
      <c r="AD580" s="40"/>
      <c r="AE580" s="40"/>
      <c r="AT580" s="18" t="s">
        <v>232</v>
      </c>
      <c r="AU580" s="18" t="s">
        <v>88</v>
      </c>
    </row>
    <row r="581" s="2" customFormat="1">
      <c r="A581" s="40"/>
      <c r="B581" s="41"/>
      <c r="C581" s="42"/>
      <c r="D581" s="247" t="s">
        <v>312</v>
      </c>
      <c r="E581" s="42"/>
      <c r="F581" s="248" t="s">
        <v>2493</v>
      </c>
      <c r="G581" s="42"/>
      <c r="H581" s="42"/>
      <c r="I581" s="244"/>
      <c r="J581" s="42"/>
      <c r="K581" s="42"/>
      <c r="L581" s="46"/>
      <c r="M581" s="245"/>
      <c r="N581" s="246"/>
      <c r="O581" s="93"/>
      <c r="P581" s="93"/>
      <c r="Q581" s="93"/>
      <c r="R581" s="93"/>
      <c r="S581" s="93"/>
      <c r="T581" s="94"/>
      <c r="U581" s="40"/>
      <c r="V581" s="40"/>
      <c r="W581" s="40"/>
      <c r="X581" s="40"/>
      <c r="Y581" s="40"/>
      <c r="Z581" s="40"/>
      <c r="AA581" s="40"/>
      <c r="AB581" s="40"/>
      <c r="AC581" s="40"/>
      <c r="AD581" s="40"/>
      <c r="AE581" s="40"/>
      <c r="AT581" s="18" t="s">
        <v>312</v>
      </c>
      <c r="AU581" s="18" t="s">
        <v>88</v>
      </c>
    </row>
    <row r="582" s="14" customFormat="1">
      <c r="A582" s="14"/>
      <c r="B582" s="260"/>
      <c r="C582" s="261"/>
      <c r="D582" s="247" t="s">
        <v>236</v>
      </c>
      <c r="E582" s="262" t="s">
        <v>1</v>
      </c>
      <c r="F582" s="263" t="s">
        <v>2503</v>
      </c>
      <c r="G582" s="261"/>
      <c r="H582" s="262" t="s">
        <v>1</v>
      </c>
      <c r="I582" s="264"/>
      <c r="J582" s="261"/>
      <c r="K582" s="261"/>
      <c r="L582" s="265"/>
      <c r="M582" s="266"/>
      <c r="N582" s="267"/>
      <c r="O582" s="267"/>
      <c r="P582" s="267"/>
      <c r="Q582" s="267"/>
      <c r="R582" s="267"/>
      <c r="S582" s="267"/>
      <c r="T582" s="268"/>
      <c r="U582" s="14"/>
      <c r="V582" s="14"/>
      <c r="W582" s="14"/>
      <c r="X582" s="14"/>
      <c r="Y582" s="14"/>
      <c r="Z582" s="14"/>
      <c r="AA582" s="14"/>
      <c r="AB582" s="14"/>
      <c r="AC582" s="14"/>
      <c r="AD582" s="14"/>
      <c r="AE582" s="14"/>
      <c r="AT582" s="269" t="s">
        <v>236</v>
      </c>
      <c r="AU582" s="269" t="s">
        <v>88</v>
      </c>
      <c r="AV582" s="14" t="s">
        <v>88</v>
      </c>
      <c r="AW582" s="14" t="s">
        <v>36</v>
      </c>
      <c r="AX582" s="14" t="s">
        <v>80</v>
      </c>
      <c r="AY582" s="269" t="s">
        <v>221</v>
      </c>
    </row>
    <row r="583" s="13" customFormat="1">
      <c r="A583" s="13"/>
      <c r="B583" s="249"/>
      <c r="C583" s="250"/>
      <c r="D583" s="247" t="s">
        <v>236</v>
      </c>
      <c r="E583" s="251" t="s">
        <v>2504</v>
      </c>
      <c r="F583" s="252" t="s">
        <v>2505</v>
      </c>
      <c r="G583" s="250"/>
      <c r="H583" s="253">
        <v>19.620000000000001</v>
      </c>
      <c r="I583" s="254"/>
      <c r="J583" s="250"/>
      <c r="K583" s="250"/>
      <c r="L583" s="255"/>
      <c r="M583" s="256"/>
      <c r="N583" s="257"/>
      <c r="O583" s="257"/>
      <c r="P583" s="257"/>
      <c r="Q583" s="257"/>
      <c r="R583" s="257"/>
      <c r="S583" s="257"/>
      <c r="T583" s="258"/>
      <c r="U583" s="13"/>
      <c r="V583" s="13"/>
      <c r="W583" s="13"/>
      <c r="X583" s="13"/>
      <c r="Y583" s="13"/>
      <c r="Z583" s="13"/>
      <c r="AA583" s="13"/>
      <c r="AB583" s="13"/>
      <c r="AC583" s="13"/>
      <c r="AD583" s="13"/>
      <c r="AE583" s="13"/>
      <c r="AT583" s="259" t="s">
        <v>236</v>
      </c>
      <c r="AU583" s="259" t="s">
        <v>88</v>
      </c>
      <c r="AV583" s="13" t="s">
        <v>19</v>
      </c>
      <c r="AW583" s="13" t="s">
        <v>36</v>
      </c>
      <c r="AX583" s="13" t="s">
        <v>80</v>
      </c>
      <c r="AY583" s="259" t="s">
        <v>221</v>
      </c>
    </row>
    <row r="584" s="13" customFormat="1">
      <c r="A584" s="13"/>
      <c r="B584" s="249"/>
      <c r="C584" s="250"/>
      <c r="D584" s="247" t="s">
        <v>236</v>
      </c>
      <c r="E584" s="251" t="s">
        <v>2506</v>
      </c>
      <c r="F584" s="252" t="s">
        <v>2507</v>
      </c>
      <c r="G584" s="250"/>
      <c r="H584" s="253">
        <v>19.620000000000001</v>
      </c>
      <c r="I584" s="254"/>
      <c r="J584" s="250"/>
      <c r="K584" s="250"/>
      <c r="L584" s="255"/>
      <c r="M584" s="256"/>
      <c r="N584" s="257"/>
      <c r="O584" s="257"/>
      <c r="P584" s="257"/>
      <c r="Q584" s="257"/>
      <c r="R584" s="257"/>
      <c r="S584" s="257"/>
      <c r="T584" s="258"/>
      <c r="U584" s="13"/>
      <c r="V584" s="13"/>
      <c r="W584" s="13"/>
      <c r="X584" s="13"/>
      <c r="Y584" s="13"/>
      <c r="Z584" s="13"/>
      <c r="AA584" s="13"/>
      <c r="AB584" s="13"/>
      <c r="AC584" s="13"/>
      <c r="AD584" s="13"/>
      <c r="AE584" s="13"/>
      <c r="AT584" s="259" t="s">
        <v>236</v>
      </c>
      <c r="AU584" s="259" t="s">
        <v>88</v>
      </c>
      <c r="AV584" s="13" t="s">
        <v>19</v>
      </c>
      <c r="AW584" s="13" t="s">
        <v>36</v>
      </c>
      <c r="AX584" s="13" t="s">
        <v>88</v>
      </c>
      <c r="AY584" s="259" t="s">
        <v>221</v>
      </c>
    </row>
    <row r="585" s="2" customFormat="1" ht="16.5" customHeight="1">
      <c r="A585" s="40"/>
      <c r="B585" s="41"/>
      <c r="C585" s="229" t="s">
        <v>1651</v>
      </c>
      <c r="D585" s="229" t="s">
        <v>225</v>
      </c>
      <c r="E585" s="230" t="s">
        <v>2508</v>
      </c>
      <c r="F585" s="231" t="s">
        <v>2509</v>
      </c>
      <c r="G585" s="232" t="s">
        <v>515</v>
      </c>
      <c r="H585" s="233">
        <v>19.98</v>
      </c>
      <c r="I585" s="234"/>
      <c r="J585" s="235">
        <f>ROUND(I585*H585,2)</f>
        <v>0</v>
      </c>
      <c r="K585" s="231" t="s">
        <v>229</v>
      </c>
      <c r="L585" s="46"/>
      <c r="M585" s="236" t="s">
        <v>1</v>
      </c>
      <c r="N585" s="237" t="s">
        <v>45</v>
      </c>
      <c r="O585" s="93"/>
      <c r="P585" s="238">
        <f>O585*H585</f>
        <v>0</v>
      </c>
      <c r="Q585" s="238">
        <v>2.4300000000000002</v>
      </c>
      <c r="R585" s="238">
        <f>Q585*H585</f>
        <v>48.551400000000001</v>
      </c>
      <c r="S585" s="238">
        <v>0</v>
      </c>
      <c r="T585" s="239">
        <f>S585*H585</f>
        <v>0</v>
      </c>
      <c r="U585" s="40"/>
      <c r="V585" s="40"/>
      <c r="W585" s="40"/>
      <c r="X585" s="40"/>
      <c r="Y585" s="40"/>
      <c r="Z585" s="40"/>
      <c r="AA585" s="40"/>
      <c r="AB585" s="40"/>
      <c r="AC585" s="40"/>
      <c r="AD585" s="40"/>
      <c r="AE585" s="40"/>
      <c r="AR585" s="240" t="s">
        <v>224</v>
      </c>
      <c r="AT585" s="240" t="s">
        <v>225</v>
      </c>
      <c r="AU585" s="240" t="s">
        <v>88</v>
      </c>
      <c r="AY585" s="18" t="s">
        <v>221</v>
      </c>
      <c r="BE585" s="241">
        <f>IF(N585="základní",J585,0)</f>
        <v>0</v>
      </c>
      <c r="BF585" s="241">
        <f>IF(N585="snížená",J585,0)</f>
        <v>0</v>
      </c>
      <c r="BG585" s="241">
        <f>IF(N585="zákl. přenesená",J585,0)</f>
        <v>0</v>
      </c>
      <c r="BH585" s="241">
        <f>IF(N585="sníž. přenesená",J585,0)</f>
        <v>0</v>
      </c>
      <c r="BI585" s="241">
        <f>IF(N585="nulová",J585,0)</f>
        <v>0</v>
      </c>
      <c r="BJ585" s="18" t="s">
        <v>88</v>
      </c>
      <c r="BK585" s="241">
        <f>ROUND(I585*H585,2)</f>
        <v>0</v>
      </c>
      <c r="BL585" s="18" t="s">
        <v>224</v>
      </c>
      <c r="BM585" s="240" t="s">
        <v>2510</v>
      </c>
    </row>
    <row r="586" s="2" customFormat="1">
      <c r="A586" s="40"/>
      <c r="B586" s="41"/>
      <c r="C586" s="42"/>
      <c r="D586" s="242" t="s">
        <v>232</v>
      </c>
      <c r="E586" s="42"/>
      <c r="F586" s="243" t="s">
        <v>2511</v>
      </c>
      <c r="G586" s="42"/>
      <c r="H586" s="42"/>
      <c r="I586" s="244"/>
      <c r="J586" s="42"/>
      <c r="K586" s="42"/>
      <c r="L586" s="46"/>
      <c r="M586" s="245"/>
      <c r="N586" s="246"/>
      <c r="O586" s="93"/>
      <c r="P586" s="93"/>
      <c r="Q586" s="93"/>
      <c r="R586" s="93"/>
      <c r="S586" s="93"/>
      <c r="T586" s="94"/>
      <c r="U586" s="40"/>
      <c r="V586" s="40"/>
      <c r="W586" s="40"/>
      <c r="X586" s="40"/>
      <c r="Y586" s="40"/>
      <c r="Z586" s="40"/>
      <c r="AA586" s="40"/>
      <c r="AB586" s="40"/>
      <c r="AC586" s="40"/>
      <c r="AD586" s="40"/>
      <c r="AE586" s="40"/>
      <c r="AT586" s="18" t="s">
        <v>232</v>
      </c>
      <c r="AU586" s="18" t="s">
        <v>88</v>
      </c>
    </row>
    <row r="587" s="2" customFormat="1">
      <c r="A587" s="40"/>
      <c r="B587" s="41"/>
      <c r="C587" s="42"/>
      <c r="D587" s="247" t="s">
        <v>312</v>
      </c>
      <c r="E587" s="42"/>
      <c r="F587" s="248" t="s">
        <v>2512</v>
      </c>
      <c r="G587" s="42"/>
      <c r="H587" s="42"/>
      <c r="I587" s="244"/>
      <c r="J587" s="42"/>
      <c r="K587" s="42"/>
      <c r="L587" s="46"/>
      <c r="M587" s="245"/>
      <c r="N587" s="246"/>
      <c r="O587" s="93"/>
      <c r="P587" s="93"/>
      <c r="Q587" s="93"/>
      <c r="R587" s="93"/>
      <c r="S587" s="93"/>
      <c r="T587" s="94"/>
      <c r="U587" s="40"/>
      <c r="V587" s="40"/>
      <c r="W587" s="40"/>
      <c r="X587" s="40"/>
      <c r="Y587" s="40"/>
      <c r="Z587" s="40"/>
      <c r="AA587" s="40"/>
      <c r="AB587" s="40"/>
      <c r="AC587" s="40"/>
      <c r="AD587" s="40"/>
      <c r="AE587" s="40"/>
      <c r="AT587" s="18" t="s">
        <v>312</v>
      </c>
      <c r="AU587" s="18" t="s">
        <v>88</v>
      </c>
    </row>
    <row r="588" s="14" customFormat="1">
      <c r="A588" s="14"/>
      <c r="B588" s="260"/>
      <c r="C588" s="261"/>
      <c r="D588" s="247" t="s">
        <v>236</v>
      </c>
      <c r="E588" s="262" t="s">
        <v>1</v>
      </c>
      <c r="F588" s="263" t="s">
        <v>2513</v>
      </c>
      <c r="G588" s="261"/>
      <c r="H588" s="262" t="s">
        <v>1</v>
      </c>
      <c r="I588" s="264"/>
      <c r="J588" s="261"/>
      <c r="K588" s="261"/>
      <c r="L588" s="265"/>
      <c r="M588" s="266"/>
      <c r="N588" s="267"/>
      <c r="O588" s="267"/>
      <c r="P588" s="267"/>
      <c r="Q588" s="267"/>
      <c r="R588" s="267"/>
      <c r="S588" s="267"/>
      <c r="T588" s="268"/>
      <c r="U588" s="14"/>
      <c r="V588" s="14"/>
      <c r="W588" s="14"/>
      <c r="X588" s="14"/>
      <c r="Y588" s="14"/>
      <c r="Z588" s="14"/>
      <c r="AA588" s="14"/>
      <c r="AB588" s="14"/>
      <c r="AC588" s="14"/>
      <c r="AD588" s="14"/>
      <c r="AE588" s="14"/>
      <c r="AT588" s="269" t="s">
        <v>236</v>
      </c>
      <c r="AU588" s="269" t="s">
        <v>88</v>
      </c>
      <c r="AV588" s="14" t="s">
        <v>88</v>
      </c>
      <c r="AW588" s="14" t="s">
        <v>36</v>
      </c>
      <c r="AX588" s="14" t="s">
        <v>80</v>
      </c>
      <c r="AY588" s="269" t="s">
        <v>221</v>
      </c>
    </row>
    <row r="589" s="13" customFormat="1">
      <c r="A589" s="13"/>
      <c r="B589" s="249"/>
      <c r="C589" s="250"/>
      <c r="D589" s="247" t="s">
        <v>236</v>
      </c>
      <c r="E589" s="251" t="s">
        <v>2514</v>
      </c>
      <c r="F589" s="252" t="s">
        <v>2515</v>
      </c>
      <c r="G589" s="250"/>
      <c r="H589" s="253">
        <v>19.98</v>
      </c>
      <c r="I589" s="254"/>
      <c r="J589" s="250"/>
      <c r="K589" s="250"/>
      <c r="L589" s="255"/>
      <c r="M589" s="256"/>
      <c r="N589" s="257"/>
      <c r="O589" s="257"/>
      <c r="P589" s="257"/>
      <c r="Q589" s="257"/>
      <c r="R589" s="257"/>
      <c r="S589" s="257"/>
      <c r="T589" s="258"/>
      <c r="U589" s="13"/>
      <c r="V589" s="13"/>
      <c r="W589" s="13"/>
      <c r="X589" s="13"/>
      <c r="Y589" s="13"/>
      <c r="Z589" s="13"/>
      <c r="AA589" s="13"/>
      <c r="AB589" s="13"/>
      <c r="AC589" s="13"/>
      <c r="AD589" s="13"/>
      <c r="AE589" s="13"/>
      <c r="AT589" s="259" t="s">
        <v>236</v>
      </c>
      <c r="AU589" s="259" t="s">
        <v>88</v>
      </c>
      <c r="AV589" s="13" t="s">
        <v>19</v>
      </c>
      <c r="AW589" s="13" t="s">
        <v>36</v>
      </c>
      <c r="AX589" s="13" t="s">
        <v>80</v>
      </c>
      <c r="AY589" s="259" t="s">
        <v>221</v>
      </c>
    </row>
    <row r="590" s="13" customFormat="1">
      <c r="A590" s="13"/>
      <c r="B590" s="249"/>
      <c r="C590" s="250"/>
      <c r="D590" s="247" t="s">
        <v>236</v>
      </c>
      <c r="E590" s="251" t="s">
        <v>2516</v>
      </c>
      <c r="F590" s="252" t="s">
        <v>2517</v>
      </c>
      <c r="G590" s="250"/>
      <c r="H590" s="253">
        <v>19.98</v>
      </c>
      <c r="I590" s="254"/>
      <c r="J590" s="250"/>
      <c r="K590" s="250"/>
      <c r="L590" s="255"/>
      <c r="M590" s="256"/>
      <c r="N590" s="257"/>
      <c r="O590" s="257"/>
      <c r="P590" s="257"/>
      <c r="Q590" s="257"/>
      <c r="R590" s="257"/>
      <c r="S590" s="257"/>
      <c r="T590" s="258"/>
      <c r="U590" s="13"/>
      <c r="V590" s="13"/>
      <c r="W590" s="13"/>
      <c r="X590" s="13"/>
      <c r="Y590" s="13"/>
      <c r="Z590" s="13"/>
      <c r="AA590" s="13"/>
      <c r="AB590" s="13"/>
      <c r="AC590" s="13"/>
      <c r="AD590" s="13"/>
      <c r="AE590" s="13"/>
      <c r="AT590" s="259" t="s">
        <v>236</v>
      </c>
      <c r="AU590" s="259" t="s">
        <v>88</v>
      </c>
      <c r="AV590" s="13" t="s">
        <v>19</v>
      </c>
      <c r="AW590" s="13" t="s">
        <v>36</v>
      </c>
      <c r="AX590" s="13" t="s">
        <v>88</v>
      </c>
      <c r="AY590" s="259" t="s">
        <v>221</v>
      </c>
    </row>
    <row r="591" s="2" customFormat="1" ht="33" customHeight="1">
      <c r="A591" s="40"/>
      <c r="B591" s="41"/>
      <c r="C591" s="229" t="s">
        <v>1654</v>
      </c>
      <c r="D591" s="229" t="s">
        <v>225</v>
      </c>
      <c r="E591" s="230" t="s">
        <v>2518</v>
      </c>
      <c r="F591" s="231" t="s">
        <v>2519</v>
      </c>
      <c r="G591" s="232" t="s">
        <v>515</v>
      </c>
      <c r="H591" s="233">
        <v>2.4300000000000002</v>
      </c>
      <c r="I591" s="234"/>
      <c r="J591" s="235">
        <f>ROUND(I591*H591,2)</f>
        <v>0</v>
      </c>
      <c r="K591" s="231" t="s">
        <v>229</v>
      </c>
      <c r="L591" s="46"/>
      <c r="M591" s="236" t="s">
        <v>1</v>
      </c>
      <c r="N591" s="237" t="s">
        <v>45</v>
      </c>
      <c r="O591" s="93"/>
      <c r="P591" s="238">
        <f>O591*H591</f>
        <v>0</v>
      </c>
      <c r="Q591" s="238">
        <v>1.8480000000000001</v>
      </c>
      <c r="R591" s="238">
        <f>Q591*H591</f>
        <v>4.4906400000000009</v>
      </c>
      <c r="S591" s="238">
        <v>0</v>
      </c>
      <c r="T591" s="239">
        <f>S591*H591</f>
        <v>0</v>
      </c>
      <c r="U591" s="40"/>
      <c r="V591" s="40"/>
      <c r="W591" s="40"/>
      <c r="X591" s="40"/>
      <c r="Y591" s="40"/>
      <c r="Z591" s="40"/>
      <c r="AA591" s="40"/>
      <c r="AB591" s="40"/>
      <c r="AC591" s="40"/>
      <c r="AD591" s="40"/>
      <c r="AE591" s="40"/>
      <c r="AR591" s="240" t="s">
        <v>224</v>
      </c>
      <c r="AT591" s="240" t="s">
        <v>225</v>
      </c>
      <c r="AU591" s="240" t="s">
        <v>88</v>
      </c>
      <c r="AY591" s="18" t="s">
        <v>221</v>
      </c>
      <c r="BE591" s="241">
        <f>IF(N591="základní",J591,0)</f>
        <v>0</v>
      </c>
      <c r="BF591" s="241">
        <f>IF(N591="snížená",J591,0)</f>
        <v>0</v>
      </c>
      <c r="BG591" s="241">
        <f>IF(N591="zákl. přenesená",J591,0)</f>
        <v>0</v>
      </c>
      <c r="BH591" s="241">
        <f>IF(N591="sníž. přenesená",J591,0)</f>
        <v>0</v>
      </c>
      <c r="BI591" s="241">
        <f>IF(N591="nulová",J591,0)</f>
        <v>0</v>
      </c>
      <c r="BJ591" s="18" t="s">
        <v>88</v>
      </c>
      <c r="BK591" s="241">
        <f>ROUND(I591*H591,2)</f>
        <v>0</v>
      </c>
      <c r="BL591" s="18" t="s">
        <v>224</v>
      </c>
      <c r="BM591" s="240" t="s">
        <v>2520</v>
      </c>
    </row>
    <row r="592" s="2" customFormat="1">
      <c r="A592" s="40"/>
      <c r="B592" s="41"/>
      <c r="C592" s="42"/>
      <c r="D592" s="242" t="s">
        <v>232</v>
      </c>
      <c r="E592" s="42"/>
      <c r="F592" s="243" t="s">
        <v>2521</v>
      </c>
      <c r="G592" s="42"/>
      <c r="H592" s="42"/>
      <c r="I592" s="244"/>
      <c r="J592" s="42"/>
      <c r="K592" s="42"/>
      <c r="L592" s="46"/>
      <c r="M592" s="245"/>
      <c r="N592" s="246"/>
      <c r="O592" s="93"/>
      <c r="P592" s="93"/>
      <c r="Q592" s="93"/>
      <c r="R592" s="93"/>
      <c r="S592" s="93"/>
      <c r="T592" s="94"/>
      <c r="U592" s="40"/>
      <c r="V592" s="40"/>
      <c r="W592" s="40"/>
      <c r="X592" s="40"/>
      <c r="Y592" s="40"/>
      <c r="Z592" s="40"/>
      <c r="AA592" s="40"/>
      <c r="AB592" s="40"/>
      <c r="AC592" s="40"/>
      <c r="AD592" s="40"/>
      <c r="AE592" s="40"/>
      <c r="AT592" s="18" t="s">
        <v>232</v>
      </c>
      <c r="AU592" s="18" t="s">
        <v>88</v>
      </c>
    </row>
    <row r="593" s="2" customFormat="1">
      <c r="A593" s="40"/>
      <c r="B593" s="41"/>
      <c r="C593" s="42"/>
      <c r="D593" s="247" t="s">
        <v>312</v>
      </c>
      <c r="E593" s="42"/>
      <c r="F593" s="248" t="s">
        <v>693</v>
      </c>
      <c r="G593" s="42"/>
      <c r="H593" s="42"/>
      <c r="I593" s="244"/>
      <c r="J593" s="42"/>
      <c r="K593" s="42"/>
      <c r="L593" s="46"/>
      <c r="M593" s="245"/>
      <c r="N593" s="246"/>
      <c r="O593" s="93"/>
      <c r="P593" s="93"/>
      <c r="Q593" s="93"/>
      <c r="R593" s="93"/>
      <c r="S593" s="93"/>
      <c r="T593" s="94"/>
      <c r="U593" s="40"/>
      <c r="V593" s="40"/>
      <c r="W593" s="40"/>
      <c r="X593" s="40"/>
      <c r="Y593" s="40"/>
      <c r="Z593" s="40"/>
      <c r="AA593" s="40"/>
      <c r="AB593" s="40"/>
      <c r="AC593" s="40"/>
      <c r="AD593" s="40"/>
      <c r="AE593" s="40"/>
      <c r="AT593" s="18" t="s">
        <v>312</v>
      </c>
      <c r="AU593" s="18" t="s">
        <v>88</v>
      </c>
    </row>
    <row r="594" s="14" customFormat="1">
      <c r="A594" s="14"/>
      <c r="B594" s="260"/>
      <c r="C594" s="261"/>
      <c r="D594" s="247" t="s">
        <v>236</v>
      </c>
      <c r="E594" s="262" t="s">
        <v>1</v>
      </c>
      <c r="F594" s="263" t="s">
        <v>2522</v>
      </c>
      <c r="G594" s="261"/>
      <c r="H594" s="262" t="s">
        <v>1</v>
      </c>
      <c r="I594" s="264"/>
      <c r="J594" s="261"/>
      <c r="K594" s="261"/>
      <c r="L594" s="265"/>
      <c r="M594" s="266"/>
      <c r="N594" s="267"/>
      <c r="O594" s="267"/>
      <c r="P594" s="267"/>
      <c r="Q594" s="267"/>
      <c r="R594" s="267"/>
      <c r="S594" s="267"/>
      <c r="T594" s="268"/>
      <c r="U594" s="14"/>
      <c r="V594" s="14"/>
      <c r="W594" s="14"/>
      <c r="X594" s="14"/>
      <c r="Y594" s="14"/>
      <c r="Z594" s="14"/>
      <c r="AA594" s="14"/>
      <c r="AB594" s="14"/>
      <c r="AC594" s="14"/>
      <c r="AD594" s="14"/>
      <c r="AE594" s="14"/>
      <c r="AT594" s="269" t="s">
        <v>236</v>
      </c>
      <c r="AU594" s="269" t="s">
        <v>88</v>
      </c>
      <c r="AV594" s="14" t="s">
        <v>88</v>
      </c>
      <c r="AW594" s="14" t="s">
        <v>36</v>
      </c>
      <c r="AX594" s="14" t="s">
        <v>80</v>
      </c>
      <c r="AY594" s="269" t="s">
        <v>221</v>
      </c>
    </row>
    <row r="595" s="13" customFormat="1">
      <c r="A595" s="13"/>
      <c r="B595" s="249"/>
      <c r="C595" s="250"/>
      <c r="D595" s="247" t="s">
        <v>236</v>
      </c>
      <c r="E595" s="251" t="s">
        <v>2523</v>
      </c>
      <c r="F595" s="252" t="s">
        <v>2524</v>
      </c>
      <c r="G595" s="250"/>
      <c r="H595" s="253">
        <v>2.4300000000000002</v>
      </c>
      <c r="I595" s="254"/>
      <c r="J595" s="250"/>
      <c r="K595" s="250"/>
      <c r="L595" s="255"/>
      <c r="M595" s="256"/>
      <c r="N595" s="257"/>
      <c r="O595" s="257"/>
      <c r="P595" s="257"/>
      <c r="Q595" s="257"/>
      <c r="R595" s="257"/>
      <c r="S595" s="257"/>
      <c r="T595" s="258"/>
      <c r="U595" s="13"/>
      <c r="V595" s="13"/>
      <c r="W595" s="13"/>
      <c r="X595" s="13"/>
      <c r="Y595" s="13"/>
      <c r="Z595" s="13"/>
      <c r="AA595" s="13"/>
      <c r="AB595" s="13"/>
      <c r="AC595" s="13"/>
      <c r="AD595" s="13"/>
      <c r="AE595" s="13"/>
      <c r="AT595" s="259" t="s">
        <v>236</v>
      </c>
      <c r="AU595" s="259" t="s">
        <v>88</v>
      </c>
      <c r="AV595" s="13" t="s">
        <v>19</v>
      </c>
      <c r="AW595" s="13" t="s">
        <v>36</v>
      </c>
      <c r="AX595" s="13" t="s">
        <v>80</v>
      </c>
      <c r="AY595" s="259" t="s">
        <v>221</v>
      </c>
    </row>
    <row r="596" s="13" customFormat="1">
      <c r="A596" s="13"/>
      <c r="B596" s="249"/>
      <c r="C596" s="250"/>
      <c r="D596" s="247" t="s">
        <v>236</v>
      </c>
      <c r="E596" s="251" t="s">
        <v>2525</v>
      </c>
      <c r="F596" s="252" t="s">
        <v>2526</v>
      </c>
      <c r="G596" s="250"/>
      <c r="H596" s="253">
        <v>2.4300000000000002</v>
      </c>
      <c r="I596" s="254"/>
      <c r="J596" s="250"/>
      <c r="K596" s="250"/>
      <c r="L596" s="255"/>
      <c r="M596" s="256"/>
      <c r="N596" s="257"/>
      <c r="O596" s="257"/>
      <c r="P596" s="257"/>
      <c r="Q596" s="257"/>
      <c r="R596" s="257"/>
      <c r="S596" s="257"/>
      <c r="T596" s="258"/>
      <c r="U596" s="13"/>
      <c r="V596" s="13"/>
      <c r="W596" s="13"/>
      <c r="X596" s="13"/>
      <c r="Y596" s="13"/>
      <c r="Z596" s="13"/>
      <c r="AA596" s="13"/>
      <c r="AB596" s="13"/>
      <c r="AC596" s="13"/>
      <c r="AD596" s="13"/>
      <c r="AE596" s="13"/>
      <c r="AT596" s="259" t="s">
        <v>236</v>
      </c>
      <c r="AU596" s="259" t="s">
        <v>88</v>
      </c>
      <c r="AV596" s="13" t="s">
        <v>19</v>
      </c>
      <c r="AW596" s="13" t="s">
        <v>36</v>
      </c>
      <c r="AX596" s="13" t="s">
        <v>88</v>
      </c>
      <c r="AY596" s="259" t="s">
        <v>221</v>
      </c>
    </row>
    <row r="597" s="2" customFormat="1" ht="55.5" customHeight="1">
      <c r="A597" s="40"/>
      <c r="B597" s="41"/>
      <c r="C597" s="229" t="s">
        <v>1657</v>
      </c>
      <c r="D597" s="229" t="s">
        <v>225</v>
      </c>
      <c r="E597" s="230" t="s">
        <v>1366</v>
      </c>
      <c r="F597" s="231" t="s">
        <v>2527</v>
      </c>
      <c r="G597" s="232" t="s">
        <v>507</v>
      </c>
      <c r="H597" s="233">
        <v>9</v>
      </c>
      <c r="I597" s="234"/>
      <c r="J597" s="235">
        <f>ROUND(I597*H597,2)</f>
        <v>0</v>
      </c>
      <c r="K597" s="231" t="s">
        <v>229</v>
      </c>
      <c r="L597" s="46"/>
      <c r="M597" s="236" t="s">
        <v>1</v>
      </c>
      <c r="N597" s="237" t="s">
        <v>45</v>
      </c>
      <c r="O597" s="93"/>
      <c r="P597" s="238">
        <f>O597*H597</f>
        <v>0</v>
      </c>
      <c r="Q597" s="238">
        <v>0.60104999999999997</v>
      </c>
      <c r="R597" s="238">
        <f>Q597*H597</f>
        <v>5.4094499999999996</v>
      </c>
      <c r="S597" s="238">
        <v>0</v>
      </c>
      <c r="T597" s="239">
        <f>S597*H597</f>
        <v>0</v>
      </c>
      <c r="U597" s="40"/>
      <c r="V597" s="40"/>
      <c r="W597" s="40"/>
      <c r="X597" s="40"/>
      <c r="Y597" s="40"/>
      <c r="Z597" s="40"/>
      <c r="AA597" s="40"/>
      <c r="AB597" s="40"/>
      <c r="AC597" s="40"/>
      <c r="AD597" s="40"/>
      <c r="AE597" s="40"/>
      <c r="AR597" s="240" t="s">
        <v>2194</v>
      </c>
      <c r="AT597" s="240" t="s">
        <v>225</v>
      </c>
      <c r="AU597" s="240" t="s">
        <v>88</v>
      </c>
      <c r="AY597" s="18" t="s">
        <v>221</v>
      </c>
      <c r="BE597" s="241">
        <f>IF(N597="základní",J597,0)</f>
        <v>0</v>
      </c>
      <c r="BF597" s="241">
        <f>IF(N597="snížená",J597,0)</f>
        <v>0</v>
      </c>
      <c r="BG597" s="241">
        <f>IF(N597="zákl. přenesená",J597,0)</f>
        <v>0</v>
      </c>
      <c r="BH597" s="241">
        <f>IF(N597="sníž. přenesená",J597,0)</f>
        <v>0</v>
      </c>
      <c r="BI597" s="241">
        <f>IF(N597="nulová",J597,0)</f>
        <v>0</v>
      </c>
      <c r="BJ597" s="18" t="s">
        <v>88</v>
      </c>
      <c r="BK597" s="241">
        <f>ROUND(I597*H597,2)</f>
        <v>0</v>
      </c>
      <c r="BL597" s="18" t="s">
        <v>2194</v>
      </c>
      <c r="BM597" s="240" t="s">
        <v>2528</v>
      </c>
    </row>
    <row r="598" s="2" customFormat="1">
      <c r="A598" s="40"/>
      <c r="B598" s="41"/>
      <c r="C598" s="42"/>
      <c r="D598" s="242" t="s">
        <v>232</v>
      </c>
      <c r="E598" s="42"/>
      <c r="F598" s="243" t="s">
        <v>1369</v>
      </c>
      <c r="G598" s="42"/>
      <c r="H598" s="42"/>
      <c r="I598" s="244"/>
      <c r="J598" s="42"/>
      <c r="K598" s="42"/>
      <c r="L598" s="46"/>
      <c r="M598" s="245"/>
      <c r="N598" s="246"/>
      <c r="O598" s="93"/>
      <c r="P598" s="93"/>
      <c r="Q598" s="93"/>
      <c r="R598" s="93"/>
      <c r="S598" s="93"/>
      <c r="T598" s="94"/>
      <c r="U598" s="40"/>
      <c r="V598" s="40"/>
      <c r="W598" s="40"/>
      <c r="X598" s="40"/>
      <c r="Y598" s="40"/>
      <c r="Z598" s="40"/>
      <c r="AA598" s="40"/>
      <c r="AB598" s="40"/>
      <c r="AC598" s="40"/>
      <c r="AD598" s="40"/>
      <c r="AE598" s="40"/>
      <c r="AT598" s="18" t="s">
        <v>232</v>
      </c>
      <c r="AU598" s="18" t="s">
        <v>88</v>
      </c>
    </row>
    <row r="599" s="2" customFormat="1">
      <c r="A599" s="40"/>
      <c r="B599" s="41"/>
      <c r="C599" s="42"/>
      <c r="D599" s="247" t="s">
        <v>312</v>
      </c>
      <c r="E599" s="42"/>
      <c r="F599" s="248" t="s">
        <v>1104</v>
      </c>
      <c r="G599" s="42"/>
      <c r="H599" s="42"/>
      <c r="I599" s="244"/>
      <c r="J599" s="42"/>
      <c r="K599" s="42"/>
      <c r="L599" s="46"/>
      <c r="M599" s="245"/>
      <c r="N599" s="246"/>
      <c r="O599" s="93"/>
      <c r="P599" s="93"/>
      <c r="Q599" s="93"/>
      <c r="R599" s="93"/>
      <c r="S599" s="93"/>
      <c r="T599" s="94"/>
      <c r="U599" s="40"/>
      <c r="V599" s="40"/>
      <c r="W599" s="40"/>
      <c r="X599" s="40"/>
      <c r="Y599" s="40"/>
      <c r="Z599" s="40"/>
      <c r="AA599" s="40"/>
      <c r="AB599" s="40"/>
      <c r="AC599" s="40"/>
      <c r="AD599" s="40"/>
      <c r="AE599" s="40"/>
      <c r="AT599" s="18" t="s">
        <v>312</v>
      </c>
      <c r="AU599" s="18" t="s">
        <v>88</v>
      </c>
    </row>
    <row r="600" s="14" customFormat="1">
      <c r="A600" s="14"/>
      <c r="B600" s="260"/>
      <c r="C600" s="261"/>
      <c r="D600" s="247" t="s">
        <v>236</v>
      </c>
      <c r="E600" s="262" t="s">
        <v>1</v>
      </c>
      <c r="F600" s="263" t="s">
        <v>2529</v>
      </c>
      <c r="G600" s="261"/>
      <c r="H600" s="262" t="s">
        <v>1</v>
      </c>
      <c r="I600" s="264"/>
      <c r="J600" s="261"/>
      <c r="K600" s="261"/>
      <c r="L600" s="265"/>
      <c r="M600" s="266"/>
      <c r="N600" s="267"/>
      <c r="O600" s="267"/>
      <c r="P600" s="267"/>
      <c r="Q600" s="267"/>
      <c r="R600" s="267"/>
      <c r="S600" s="267"/>
      <c r="T600" s="268"/>
      <c r="U600" s="14"/>
      <c r="V600" s="14"/>
      <c r="W600" s="14"/>
      <c r="X600" s="14"/>
      <c r="Y600" s="14"/>
      <c r="Z600" s="14"/>
      <c r="AA600" s="14"/>
      <c r="AB600" s="14"/>
      <c r="AC600" s="14"/>
      <c r="AD600" s="14"/>
      <c r="AE600" s="14"/>
      <c r="AT600" s="269" t="s">
        <v>236</v>
      </c>
      <c r="AU600" s="269" t="s">
        <v>88</v>
      </c>
      <c r="AV600" s="14" t="s">
        <v>88</v>
      </c>
      <c r="AW600" s="14" t="s">
        <v>36</v>
      </c>
      <c r="AX600" s="14" t="s">
        <v>80</v>
      </c>
      <c r="AY600" s="269" t="s">
        <v>221</v>
      </c>
    </row>
    <row r="601" s="13" customFormat="1">
      <c r="A601" s="13"/>
      <c r="B601" s="249"/>
      <c r="C601" s="250"/>
      <c r="D601" s="247" t="s">
        <v>236</v>
      </c>
      <c r="E601" s="251" t="s">
        <v>1</v>
      </c>
      <c r="F601" s="252" t="s">
        <v>2478</v>
      </c>
      <c r="G601" s="250"/>
      <c r="H601" s="253">
        <v>9</v>
      </c>
      <c r="I601" s="254"/>
      <c r="J601" s="250"/>
      <c r="K601" s="250"/>
      <c r="L601" s="255"/>
      <c r="M601" s="256"/>
      <c r="N601" s="257"/>
      <c r="O601" s="257"/>
      <c r="P601" s="257"/>
      <c r="Q601" s="257"/>
      <c r="R601" s="257"/>
      <c r="S601" s="257"/>
      <c r="T601" s="258"/>
      <c r="U601" s="13"/>
      <c r="V601" s="13"/>
      <c r="W601" s="13"/>
      <c r="X601" s="13"/>
      <c r="Y601" s="13"/>
      <c r="Z601" s="13"/>
      <c r="AA601" s="13"/>
      <c r="AB601" s="13"/>
      <c r="AC601" s="13"/>
      <c r="AD601" s="13"/>
      <c r="AE601" s="13"/>
      <c r="AT601" s="259" t="s">
        <v>236</v>
      </c>
      <c r="AU601" s="259" t="s">
        <v>88</v>
      </c>
      <c r="AV601" s="13" t="s">
        <v>19</v>
      </c>
      <c r="AW601" s="13" t="s">
        <v>36</v>
      </c>
      <c r="AX601" s="13" t="s">
        <v>88</v>
      </c>
      <c r="AY601" s="259" t="s">
        <v>221</v>
      </c>
    </row>
    <row r="602" s="2" customFormat="1" ht="55.5" customHeight="1">
      <c r="A602" s="40"/>
      <c r="B602" s="41"/>
      <c r="C602" s="229" t="s">
        <v>1662</v>
      </c>
      <c r="D602" s="229" t="s">
        <v>225</v>
      </c>
      <c r="E602" s="230" t="s">
        <v>2530</v>
      </c>
      <c r="F602" s="231" t="s">
        <v>2531</v>
      </c>
      <c r="G602" s="232" t="s">
        <v>507</v>
      </c>
      <c r="H602" s="233">
        <v>29.033000000000001</v>
      </c>
      <c r="I602" s="234"/>
      <c r="J602" s="235">
        <f>ROUND(I602*H602,2)</f>
        <v>0</v>
      </c>
      <c r="K602" s="231" t="s">
        <v>229</v>
      </c>
      <c r="L602" s="46"/>
      <c r="M602" s="236" t="s">
        <v>1</v>
      </c>
      <c r="N602" s="237" t="s">
        <v>45</v>
      </c>
      <c r="O602" s="93"/>
      <c r="P602" s="238">
        <f>O602*H602</f>
        <v>0</v>
      </c>
      <c r="Q602" s="238">
        <v>1.0311999999999999</v>
      </c>
      <c r="R602" s="238">
        <f>Q602*H602</f>
        <v>29.938829599999998</v>
      </c>
      <c r="S602" s="238">
        <v>0</v>
      </c>
      <c r="T602" s="239">
        <f>S602*H602</f>
        <v>0</v>
      </c>
      <c r="U602" s="40"/>
      <c r="V602" s="40"/>
      <c r="W602" s="40"/>
      <c r="X602" s="40"/>
      <c r="Y602" s="40"/>
      <c r="Z602" s="40"/>
      <c r="AA602" s="40"/>
      <c r="AB602" s="40"/>
      <c r="AC602" s="40"/>
      <c r="AD602" s="40"/>
      <c r="AE602" s="40"/>
      <c r="AR602" s="240" t="s">
        <v>224</v>
      </c>
      <c r="AT602" s="240" t="s">
        <v>225</v>
      </c>
      <c r="AU602" s="240" t="s">
        <v>88</v>
      </c>
      <c r="AY602" s="18" t="s">
        <v>221</v>
      </c>
      <c r="BE602" s="241">
        <f>IF(N602="základní",J602,0)</f>
        <v>0</v>
      </c>
      <c r="BF602" s="241">
        <f>IF(N602="snížená",J602,0)</f>
        <v>0</v>
      </c>
      <c r="BG602" s="241">
        <f>IF(N602="zákl. přenesená",J602,0)</f>
        <v>0</v>
      </c>
      <c r="BH602" s="241">
        <f>IF(N602="sníž. přenesená",J602,0)</f>
        <v>0</v>
      </c>
      <c r="BI602" s="241">
        <f>IF(N602="nulová",J602,0)</f>
        <v>0</v>
      </c>
      <c r="BJ602" s="18" t="s">
        <v>88</v>
      </c>
      <c r="BK602" s="241">
        <f>ROUND(I602*H602,2)</f>
        <v>0</v>
      </c>
      <c r="BL602" s="18" t="s">
        <v>224</v>
      </c>
      <c r="BM602" s="240" t="s">
        <v>2532</v>
      </c>
    </row>
    <row r="603" s="2" customFormat="1">
      <c r="A603" s="40"/>
      <c r="B603" s="41"/>
      <c r="C603" s="42"/>
      <c r="D603" s="242" t="s">
        <v>232</v>
      </c>
      <c r="E603" s="42"/>
      <c r="F603" s="243" t="s">
        <v>2533</v>
      </c>
      <c r="G603" s="42"/>
      <c r="H603" s="42"/>
      <c r="I603" s="244"/>
      <c r="J603" s="42"/>
      <c r="K603" s="42"/>
      <c r="L603" s="46"/>
      <c r="M603" s="245"/>
      <c r="N603" s="246"/>
      <c r="O603" s="93"/>
      <c r="P603" s="93"/>
      <c r="Q603" s="93"/>
      <c r="R603" s="93"/>
      <c r="S603" s="93"/>
      <c r="T603" s="94"/>
      <c r="U603" s="40"/>
      <c r="V603" s="40"/>
      <c r="W603" s="40"/>
      <c r="X603" s="40"/>
      <c r="Y603" s="40"/>
      <c r="Z603" s="40"/>
      <c r="AA603" s="40"/>
      <c r="AB603" s="40"/>
      <c r="AC603" s="40"/>
      <c r="AD603" s="40"/>
      <c r="AE603" s="40"/>
      <c r="AT603" s="18" t="s">
        <v>232</v>
      </c>
      <c r="AU603" s="18" t="s">
        <v>88</v>
      </c>
    </row>
    <row r="604" s="2" customFormat="1">
      <c r="A604" s="40"/>
      <c r="B604" s="41"/>
      <c r="C604" s="42"/>
      <c r="D604" s="247" t="s">
        <v>312</v>
      </c>
      <c r="E604" s="42"/>
      <c r="F604" s="248" t="s">
        <v>2534</v>
      </c>
      <c r="G604" s="42"/>
      <c r="H604" s="42"/>
      <c r="I604" s="244"/>
      <c r="J604" s="42"/>
      <c r="K604" s="42"/>
      <c r="L604" s="46"/>
      <c r="M604" s="245"/>
      <c r="N604" s="246"/>
      <c r="O604" s="93"/>
      <c r="P604" s="93"/>
      <c r="Q604" s="93"/>
      <c r="R604" s="93"/>
      <c r="S604" s="93"/>
      <c r="T604" s="94"/>
      <c r="U604" s="40"/>
      <c r="V604" s="40"/>
      <c r="W604" s="40"/>
      <c r="X604" s="40"/>
      <c r="Y604" s="40"/>
      <c r="Z604" s="40"/>
      <c r="AA604" s="40"/>
      <c r="AB604" s="40"/>
      <c r="AC604" s="40"/>
      <c r="AD604" s="40"/>
      <c r="AE604" s="40"/>
      <c r="AT604" s="18" t="s">
        <v>312</v>
      </c>
      <c r="AU604" s="18" t="s">
        <v>88</v>
      </c>
    </row>
    <row r="605" s="14" customFormat="1">
      <c r="A605" s="14"/>
      <c r="B605" s="260"/>
      <c r="C605" s="261"/>
      <c r="D605" s="247" t="s">
        <v>236</v>
      </c>
      <c r="E605" s="262" t="s">
        <v>1</v>
      </c>
      <c r="F605" s="263" t="s">
        <v>2535</v>
      </c>
      <c r="G605" s="261"/>
      <c r="H605" s="262" t="s">
        <v>1</v>
      </c>
      <c r="I605" s="264"/>
      <c r="J605" s="261"/>
      <c r="K605" s="261"/>
      <c r="L605" s="265"/>
      <c r="M605" s="266"/>
      <c r="N605" s="267"/>
      <c r="O605" s="267"/>
      <c r="P605" s="267"/>
      <c r="Q605" s="267"/>
      <c r="R605" s="267"/>
      <c r="S605" s="267"/>
      <c r="T605" s="268"/>
      <c r="U605" s="14"/>
      <c r="V605" s="14"/>
      <c r="W605" s="14"/>
      <c r="X605" s="14"/>
      <c r="Y605" s="14"/>
      <c r="Z605" s="14"/>
      <c r="AA605" s="14"/>
      <c r="AB605" s="14"/>
      <c r="AC605" s="14"/>
      <c r="AD605" s="14"/>
      <c r="AE605" s="14"/>
      <c r="AT605" s="269" t="s">
        <v>236</v>
      </c>
      <c r="AU605" s="269" t="s">
        <v>88</v>
      </c>
      <c r="AV605" s="14" t="s">
        <v>88</v>
      </c>
      <c r="AW605" s="14" t="s">
        <v>36</v>
      </c>
      <c r="AX605" s="14" t="s">
        <v>80</v>
      </c>
      <c r="AY605" s="269" t="s">
        <v>221</v>
      </c>
    </row>
    <row r="606" s="13" customFormat="1">
      <c r="A606" s="13"/>
      <c r="B606" s="249"/>
      <c r="C606" s="250"/>
      <c r="D606" s="247" t="s">
        <v>236</v>
      </c>
      <c r="E606" s="251" t="s">
        <v>2536</v>
      </c>
      <c r="F606" s="252" t="s">
        <v>2449</v>
      </c>
      <c r="G606" s="250"/>
      <c r="H606" s="253">
        <v>13</v>
      </c>
      <c r="I606" s="254"/>
      <c r="J606" s="250"/>
      <c r="K606" s="250"/>
      <c r="L606" s="255"/>
      <c r="M606" s="256"/>
      <c r="N606" s="257"/>
      <c r="O606" s="257"/>
      <c r="P606" s="257"/>
      <c r="Q606" s="257"/>
      <c r="R606" s="257"/>
      <c r="S606" s="257"/>
      <c r="T606" s="258"/>
      <c r="U606" s="13"/>
      <c r="V606" s="13"/>
      <c r="W606" s="13"/>
      <c r="X606" s="13"/>
      <c r="Y606" s="13"/>
      <c r="Z606" s="13"/>
      <c r="AA606" s="13"/>
      <c r="AB606" s="13"/>
      <c r="AC606" s="13"/>
      <c r="AD606" s="13"/>
      <c r="AE606" s="13"/>
      <c r="AT606" s="259" t="s">
        <v>236</v>
      </c>
      <c r="AU606" s="259" t="s">
        <v>88</v>
      </c>
      <c r="AV606" s="13" t="s">
        <v>19</v>
      </c>
      <c r="AW606" s="13" t="s">
        <v>36</v>
      </c>
      <c r="AX606" s="13" t="s">
        <v>80</v>
      </c>
      <c r="AY606" s="259" t="s">
        <v>221</v>
      </c>
    </row>
    <row r="607" s="14" customFormat="1">
      <c r="A607" s="14"/>
      <c r="B607" s="260"/>
      <c r="C607" s="261"/>
      <c r="D607" s="247" t="s">
        <v>236</v>
      </c>
      <c r="E607" s="262" t="s">
        <v>1</v>
      </c>
      <c r="F607" s="263" t="s">
        <v>2537</v>
      </c>
      <c r="G607" s="261"/>
      <c r="H607" s="262" t="s">
        <v>1</v>
      </c>
      <c r="I607" s="264"/>
      <c r="J607" s="261"/>
      <c r="K607" s="261"/>
      <c r="L607" s="265"/>
      <c r="M607" s="266"/>
      <c r="N607" s="267"/>
      <c r="O607" s="267"/>
      <c r="P607" s="267"/>
      <c r="Q607" s="267"/>
      <c r="R607" s="267"/>
      <c r="S607" s="267"/>
      <c r="T607" s="268"/>
      <c r="U607" s="14"/>
      <c r="V607" s="14"/>
      <c r="W607" s="14"/>
      <c r="X607" s="14"/>
      <c r="Y607" s="14"/>
      <c r="Z607" s="14"/>
      <c r="AA607" s="14"/>
      <c r="AB607" s="14"/>
      <c r="AC607" s="14"/>
      <c r="AD607" s="14"/>
      <c r="AE607" s="14"/>
      <c r="AT607" s="269" t="s">
        <v>236</v>
      </c>
      <c r="AU607" s="269" t="s">
        <v>88</v>
      </c>
      <c r="AV607" s="14" t="s">
        <v>88</v>
      </c>
      <c r="AW607" s="14" t="s">
        <v>36</v>
      </c>
      <c r="AX607" s="14" t="s">
        <v>80</v>
      </c>
      <c r="AY607" s="269" t="s">
        <v>221</v>
      </c>
    </row>
    <row r="608" s="13" customFormat="1">
      <c r="A608" s="13"/>
      <c r="B608" s="249"/>
      <c r="C608" s="250"/>
      <c r="D608" s="247" t="s">
        <v>236</v>
      </c>
      <c r="E608" s="251" t="s">
        <v>1</v>
      </c>
      <c r="F608" s="252" t="s">
        <v>2538</v>
      </c>
      <c r="G608" s="250"/>
      <c r="H608" s="253">
        <v>16.033000000000001</v>
      </c>
      <c r="I608" s="254"/>
      <c r="J608" s="250"/>
      <c r="K608" s="250"/>
      <c r="L608" s="255"/>
      <c r="M608" s="256"/>
      <c r="N608" s="257"/>
      <c r="O608" s="257"/>
      <c r="P608" s="257"/>
      <c r="Q608" s="257"/>
      <c r="R608" s="257"/>
      <c r="S608" s="257"/>
      <c r="T608" s="258"/>
      <c r="U608" s="13"/>
      <c r="V608" s="13"/>
      <c r="W608" s="13"/>
      <c r="X608" s="13"/>
      <c r="Y608" s="13"/>
      <c r="Z608" s="13"/>
      <c r="AA608" s="13"/>
      <c r="AB608" s="13"/>
      <c r="AC608" s="13"/>
      <c r="AD608" s="13"/>
      <c r="AE608" s="13"/>
      <c r="AT608" s="259" t="s">
        <v>236</v>
      </c>
      <c r="AU608" s="259" t="s">
        <v>88</v>
      </c>
      <c r="AV608" s="13" t="s">
        <v>19</v>
      </c>
      <c r="AW608" s="13" t="s">
        <v>36</v>
      </c>
      <c r="AX608" s="13" t="s">
        <v>80</v>
      </c>
      <c r="AY608" s="259" t="s">
        <v>221</v>
      </c>
    </row>
    <row r="609" s="15" customFormat="1">
      <c r="A609" s="15"/>
      <c r="B609" s="270"/>
      <c r="C609" s="271"/>
      <c r="D609" s="247" t="s">
        <v>236</v>
      </c>
      <c r="E609" s="272" t="s">
        <v>1</v>
      </c>
      <c r="F609" s="273" t="s">
        <v>356</v>
      </c>
      <c r="G609" s="271"/>
      <c r="H609" s="274">
        <v>29.033000000000001</v>
      </c>
      <c r="I609" s="275"/>
      <c r="J609" s="271"/>
      <c r="K609" s="271"/>
      <c r="L609" s="276"/>
      <c r="M609" s="277"/>
      <c r="N609" s="278"/>
      <c r="O609" s="278"/>
      <c r="P609" s="278"/>
      <c r="Q609" s="278"/>
      <c r="R609" s="278"/>
      <c r="S609" s="278"/>
      <c r="T609" s="279"/>
      <c r="U609" s="15"/>
      <c r="V609" s="15"/>
      <c r="W609" s="15"/>
      <c r="X609" s="15"/>
      <c r="Y609" s="15"/>
      <c r="Z609" s="15"/>
      <c r="AA609" s="15"/>
      <c r="AB609" s="15"/>
      <c r="AC609" s="15"/>
      <c r="AD609" s="15"/>
      <c r="AE609" s="15"/>
      <c r="AT609" s="280" t="s">
        <v>236</v>
      </c>
      <c r="AU609" s="280" t="s">
        <v>88</v>
      </c>
      <c r="AV609" s="15" t="s">
        <v>224</v>
      </c>
      <c r="AW609" s="15" t="s">
        <v>36</v>
      </c>
      <c r="AX609" s="15" t="s">
        <v>88</v>
      </c>
      <c r="AY609" s="280" t="s">
        <v>221</v>
      </c>
    </row>
    <row r="610" s="12" customFormat="1" ht="25.92" customHeight="1">
      <c r="A610" s="12"/>
      <c r="B610" s="213"/>
      <c r="C610" s="214"/>
      <c r="D610" s="215" t="s">
        <v>79</v>
      </c>
      <c r="E610" s="216" t="s">
        <v>220</v>
      </c>
      <c r="F610" s="216" t="s">
        <v>862</v>
      </c>
      <c r="G610" s="214"/>
      <c r="H610" s="214"/>
      <c r="I610" s="217"/>
      <c r="J610" s="218">
        <f>BK610</f>
        <v>0</v>
      </c>
      <c r="K610" s="214"/>
      <c r="L610" s="219"/>
      <c r="M610" s="220"/>
      <c r="N610" s="221"/>
      <c r="O610" s="221"/>
      <c r="P610" s="222">
        <f>SUM(P611:P693)</f>
        <v>0</v>
      </c>
      <c r="Q610" s="221"/>
      <c r="R610" s="222">
        <f>SUM(R611:R693)</f>
        <v>409.69929350000001</v>
      </c>
      <c r="S610" s="221"/>
      <c r="T610" s="223">
        <f>SUM(T611:T693)</f>
        <v>0</v>
      </c>
      <c r="U610" s="12"/>
      <c r="V610" s="12"/>
      <c r="W610" s="12"/>
      <c r="X610" s="12"/>
      <c r="Y610" s="12"/>
      <c r="Z610" s="12"/>
      <c r="AA610" s="12"/>
      <c r="AB610" s="12"/>
      <c r="AC610" s="12"/>
      <c r="AD610" s="12"/>
      <c r="AE610" s="12"/>
      <c r="AR610" s="224" t="s">
        <v>224</v>
      </c>
      <c r="AT610" s="225" t="s">
        <v>79</v>
      </c>
      <c r="AU610" s="225" t="s">
        <v>80</v>
      </c>
      <c r="AY610" s="224" t="s">
        <v>221</v>
      </c>
      <c r="BK610" s="226">
        <f>SUM(BK611:BK693)</f>
        <v>0</v>
      </c>
    </row>
    <row r="611" s="2" customFormat="1" ht="24.15" customHeight="1">
      <c r="A611" s="40"/>
      <c r="B611" s="41"/>
      <c r="C611" s="229" t="s">
        <v>1665</v>
      </c>
      <c r="D611" s="229" t="s">
        <v>225</v>
      </c>
      <c r="E611" s="230" t="s">
        <v>871</v>
      </c>
      <c r="F611" s="231" t="s">
        <v>872</v>
      </c>
      <c r="G611" s="232" t="s">
        <v>507</v>
      </c>
      <c r="H611" s="233">
        <v>356.39999999999998</v>
      </c>
      <c r="I611" s="234"/>
      <c r="J611" s="235">
        <f>ROUND(I611*H611,2)</f>
        <v>0</v>
      </c>
      <c r="K611" s="231" t="s">
        <v>229</v>
      </c>
      <c r="L611" s="46"/>
      <c r="M611" s="236" t="s">
        <v>1</v>
      </c>
      <c r="N611" s="237" t="s">
        <v>45</v>
      </c>
      <c r="O611" s="93"/>
      <c r="P611" s="238">
        <f>O611*H611</f>
        <v>0</v>
      </c>
      <c r="Q611" s="238">
        <v>0.46000000000000002</v>
      </c>
      <c r="R611" s="238">
        <f>Q611*H611</f>
        <v>163.94399999999999</v>
      </c>
      <c r="S611" s="238">
        <v>0</v>
      </c>
      <c r="T611" s="239">
        <f>S611*H611</f>
        <v>0</v>
      </c>
      <c r="U611" s="40"/>
      <c r="V611" s="40"/>
      <c r="W611" s="40"/>
      <c r="X611" s="40"/>
      <c r="Y611" s="40"/>
      <c r="Z611" s="40"/>
      <c r="AA611" s="40"/>
      <c r="AB611" s="40"/>
      <c r="AC611" s="40"/>
      <c r="AD611" s="40"/>
      <c r="AE611" s="40"/>
      <c r="AR611" s="240" t="s">
        <v>224</v>
      </c>
      <c r="AT611" s="240" t="s">
        <v>225</v>
      </c>
      <c r="AU611" s="240" t="s">
        <v>88</v>
      </c>
      <c r="AY611" s="18" t="s">
        <v>221</v>
      </c>
      <c r="BE611" s="241">
        <f>IF(N611="základní",J611,0)</f>
        <v>0</v>
      </c>
      <c r="BF611" s="241">
        <f>IF(N611="snížená",J611,0)</f>
        <v>0</v>
      </c>
      <c r="BG611" s="241">
        <f>IF(N611="zákl. přenesená",J611,0)</f>
        <v>0</v>
      </c>
      <c r="BH611" s="241">
        <f>IF(N611="sníž. přenesená",J611,0)</f>
        <v>0</v>
      </c>
      <c r="BI611" s="241">
        <f>IF(N611="nulová",J611,0)</f>
        <v>0</v>
      </c>
      <c r="BJ611" s="18" t="s">
        <v>88</v>
      </c>
      <c r="BK611" s="241">
        <f>ROUND(I611*H611,2)</f>
        <v>0</v>
      </c>
      <c r="BL611" s="18" t="s">
        <v>224</v>
      </c>
      <c r="BM611" s="240" t="s">
        <v>2539</v>
      </c>
    </row>
    <row r="612" s="2" customFormat="1">
      <c r="A612" s="40"/>
      <c r="B612" s="41"/>
      <c r="C612" s="42"/>
      <c r="D612" s="242" t="s">
        <v>232</v>
      </c>
      <c r="E612" s="42"/>
      <c r="F612" s="243" t="s">
        <v>874</v>
      </c>
      <c r="G612" s="42"/>
      <c r="H612" s="42"/>
      <c r="I612" s="244"/>
      <c r="J612" s="42"/>
      <c r="K612" s="42"/>
      <c r="L612" s="46"/>
      <c r="M612" s="245"/>
      <c r="N612" s="246"/>
      <c r="O612" s="93"/>
      <c r="P612" s="93"/>
      <c r="Q612" s="93"/>
      <c r="R612" s="93"/>
      <c r="S612" s="93"/>
      <c r="T612" s="94"/>
      <c r="U612" s="40"/>
      <c r="V612" s="40"/>
      <c r="W612" s="40"/>
      <c r="X612" s="40"/>
      <c r="Y612" s="40"/>
      <c r="Z612" s="40"/>
      <c r="AA612" s="40"/>
      <c r="AB612" s="40"/>
      <c r="AC612" s="40"/>
      <c r="AD612" s="40"/>
      <c r="AE612" s="40"/>
      <c r="AT612" s="18" t="s">
        <v>232</v>
      </c>
      <c r="AU612" s="18" t="s">
        <v>88</v>
      </c>
    </row>
    <row r="613" s="14" customFormat="1">
      <c r="A613" s="14"/>
      <c r="B613" s="260"/>
      <c r="C613" s="261"/>
      <c r="D613" s="247" t="s">
        <v>236</v>
      </c>
      <c r="E613" s="262" t="s">
        <v>1</v>
      </c>
      <c r="F613" s="263" t="s">
        <v>2540</v>
      </c>
      <c r="G613" s="261"/>
      <c r="H613" s="262" t="s">
        <v>1</v>
      </c>
      <c r="I613" s="264"/>
      <c r="J613" s="261"/>
      <c r="K613" s="261"/>
      <c r="L613" s="265"/>
      <c r="M613" s="266"/>
      <c r="N613" s="267"/>
      <c r="O613" s="267"/>
      <c r="P613" s="267"/>
      <c r="Q613" s="267"/>
      <c r="R613" s="267"/>
      <c r="S613" s="267"/>
      <c r="T613" s="268"/>
      <c r="U613" s="14"/>
      <c r="V613" s="14"/>
      <c r="W613" s="14"/>
      <c r="X613" s="14"/>
      <c r="Y613" s="14"/>
      <c r="Z613" s="14"/>
      <c r="AA613" s="14"/>
      <c r="AB613" s="14"/>
      <c r="AC613" s="14"/>
      <c r="AD613" s="14"/>
      <c r="AE613" s="14"/>
      <c r="AT613" s="269" t="s">
        <v>236</v>
      </c>
      <c r="AU613" s="269" t="s">
        <v>88</v>
      </c>
      <c r="AV613" s="14" t="s">
        <v>88</v>
      </c>
      <c r="AW613" s="14" t="s">
        <v>36</v>
      </c>
      <c r="AX613" s="14" t="s">
        <v>80</v>
      </c>
      <c r="AY613" s="269" t="s">
        <v>221</v>
      </c>
    </row>
    <row r="614" s="13" customFormat="1">
      <c r="A614" s="13"/>
      <c r="B614" s="249"/>
      <c r="C614" s="250"/>
      <c r="D614" s="247" t="s">
        <v>236</v>
      </c>
      <c r="E614" s="251" t="s">
        <v>2541</v>
      </c>
      <c r="F614" s="252" t="s">
        <v>2542</v>
      </c>
      <c r="G614" s="250"/>
      <c r="H614" s="253">
        <v>259.36000000000001</v>
      </c>
      <c r="I614" s="254"/>
      <c r="J614" s="250"/>
      <c r="K614" s="250"/>
      <c r="L614" s="255"/>
      <c r="M614" s="256"/>
      <c r="N614" s="257"/>
      <c r="O614" s="257"/>
      <c r="P614" s="257"/>
      <c r="Q614" s="257"/>
      <c r="R614" s="257"/>
      <c r="S614" s="257"/>
      <c r="T614" s="258"/>
      <c r="U614" s="13"/>
      <c r="V614" s="13"/>
      <c r="W614" s="13"/>
      <c r="X614" s="13"/>
      <c r="Y614" s="13"/>
      <c r="Z614" s="13"/>
      <c r="AA614" s="13"/>
      <c r="AB614" s="13"/>
      <c r="AC614" s="13"/>
      <c r="AD614" s="13"/>
      <c r="AE614" s="13"/>
      <c r="AT614" s="259" t="s">
        <v>236</v>
      </c>
      <c r="AU614" s="259" t="s">
        <v>88</v>
      </c>
      <c r="AV614" s="13" t="s">
        <v>19</v>
      </c>
      <c r="AW614" s="13" t="s">
        <v>36</v>
      </c>
      <c r="AX614" s="13" t="s">
        <v>80</v>
      </c>
      <c r="AY614" s="259" t="s">
        <v>221</v>
      </c>
    </row>
    <row r="615" s="14" customFormat="1">
      <c r="A615" s="14"/>
      <c r="B615" s="260"/>
      <c r="C615" s="261"/>
      <c r="D615" s="247" t="s">
        <v>236</v>
      </c>
      <c r="E615" s="262" t="s">
        <v>1</v>
      </c>
      <c r="F615" s="263" t="s">
        <v>2543</v>
      </c>
      <c r="G615" s="261"/>
      <c r="H615" s="262" t="s">
        <v>1</v>
      </c>
      <c r="I615" s="264"/>
      <c r="J615" s="261"/>
      <c r="K615" s="261"/>
      <c r="L615" s="265"/>
      <c r="M615" s="266"/>
      <c r="N615" s="267"/>
      <c r="O615" s="267"/>
      <c r="P615" s="267"/>
      <c r="Q615" s="267"/>
      <c r="R615" s="267"/>
      <c r="S615" s="267"/>
      <c r="T615" s="268"/>
      <c r="U615" s="14"/>
      <c r="V615" s="14"/>
      <c r="W615" s="14"/>
      <c r="X615" s="14"/>
      <c r="Y615" s="14"/>
      <c r="Z615" s="14"/>
      <c r="AA615" s="14"/>
      <c r="AB615" s="14"/>
      <c r="AC615" s="14"/>
      <c r="AD615" s="14"/>
      <c r="AE615" s="14"/>
      <c r="AT615" s="269" t="s">
        <v>236</v>
      </c>
      <c r="AU615" s="269" t="s">
        <v>88</v>
      </c>
      <c r="AV615" s="14" t="s">
        <v>88</v>
      </c>
      <c r="AW615" s="14" t="s">
        <v>36</v>
      </c>
      <c r="AX615" s="14" t="s">
        <v>80</v>
      </c>
      <c r="AY615" s="269" t="s">
        <v>221</v>
      </c>
    </row>
    <row r="616" s="13" customFormat="1">
      <c r="A616" s="13"/>
      <c r="B616" s="249"/>
      <c r="C616" s="250"/>
      <c r="D616" s="247" t="s">
        <v>236</v>
      </c>
      <c r="E616" s="251" t="s">
        <v>1817</v>
      </c>
      <c r="F616" s="252" t="s">
        <v>2544</v>
      </c>
      <c r="G616" s="250"/>
      <c r="H616" s="253">
        <v>66.280000000000001</v>
      </c>
      <c r="I616" s="254"/>
      <c r="J616" s="250"/>
      <c r="K616" s="250"/>
      <c r="L616" s="255"/>
      <c r="M616" s="256"/>
      <c r="N616" s="257"/>
      <c r="O616" s="257"/>
      <c r="P616" s="257"/>
      <c r="Q616" s="257"/>
      <c r="R616" s="257"/>
      <c r="S616" s="257"/>
      <c r="T616" s="258"/>
      <c r="U616" s="13"/>
      <c r="V616" s="13"/>
      <c r="W616" s="13"/>
      <c r="X616" s="13"/>
      <c r="Y616" s="13"/>
      <c r="Z616" s="13"/>
      <c r="AA616" s="13"/>
      <c r="AB616" s="13"/>
      <c r="AC616" s="13"/>
      <c r="AD616" s="13"/>
      <c r="AE616" s="13"/>
      <c r="AT616" s="259" t="s">
        <v>236</v>
      </c>
      <c r="AU616" s="259" t="s">
        <v>88</v>
      </c>
      <c r="AV616" s="13" t="s">
        <v>19</v>
      </c>
      <c r="AW616" s="13" t="s">
        <v>36</v>
      </c>
      <c r="AX616" s="13" t="s">
        <v>80</v>
      </c>
      <c r="AY616" s="259" t="s">
        <v>221</v>
      </c>
    </row>
    <row r="617" s="14" customFormat="1">
      <c r="A617" s="14"/>
      <c r="B617" s="260"/>
      <c r="C617" s="261"/>
      <c r="D617" s="247" t="s">
        <v>236</v>
      </c>
      <c r="E617" s="262" t="s">
        <v>1</v>
      </c>
      <c r="F617" s="263" t="s">
        <v>2545</v>
      </c>
      <c r="G617" s="261"/>
      <c r="H617" s="262" t="s">
        <v>1</v>
      </c>
      <c r="I617" s="264"/>
      <c r="J617" s="261"/>
      <c r="K617" s="261"/>
      <c r="L617" s="265"/>
      <c r="M617" s="266"/>
      <c r="N617" s="267"/>
      <c r="O617" s="267"/>
      <c r="P617" s="267"/>
      <c r="Q617" s="267"/>
      <c r="R617" s="267"/>
      <c r="S617" s="267"/>
      <c r="T617" s="268"/>
      <c r="U617" s="14"/>
      <c r="V617" s="14"/>
      <c r="W617" s="14"/>
      <c r="X617" s="14"/>
      <c r="Y617" s="14"/>
      <c r="Z617" s="14"/>
      <c r="AA617" s="14"/>
      <c r="AB617" s="14"/>
      <c r="AC617" s="14"/>
      <c r="AD617" s="14"/>
      <c r="AE617" s="14"/>
      <c r="AT617" s="269" t="s">
        <v>236</v>
      </c>
      <c r="AU617" s="269" t="s">
        <v>88</v>
      </c>
      <c r="AV617" s="14" t="s">
        <v>88</v>
      </c>
      <c r="AW617" s="14" t="s">
        <v>36</v>
      </c>
      <c r="AX617" s="14" t="s">
        <v>80</v>
      </c>
      <c r="AY617" s="269" t="s">
        <v>221</v>
      </c>
    </row>
    <row r="618" s="13" customFormat="1">
      <c r="A618" s="13"/>
      <c r="B618" s="249"/>
      <c r="C618" s="250"/>
      <c r="D618" s="247" t="s">
        <v>236</v>
      </c>
      <c r="E618" s="251" t="s">
        <v>1866</v>
      </c>
      <c r="F618" s="252" t="s">
        <v>2546</v>
      </c>
      <c r="G618" s="250"/>
      <c r="H618" s="253">
        <v>30.760000000000002</v>
      </c>
      <c r="I618" s="254"/>
      <c r="J618" s="250"/>
      <c r="K618" s="250"/>
      <c r="L618" s="255"/>
      <c r="M618" s="256"/>
      <c r="N618" s="257"/>
      <c r="O618" s="257"/>
      <c r="P618" s="257"/>
      <c r="Q618" s="257"/>
      <c r="R618" s="257"/>
      <c r="S618" s="257"/>
      <c r="T618" s="258"/>
      <c r="U618" s="13"/>
      <c r="V618" s="13"/>
      <c r="W618" s="13"/>
      <c r="X618" s="13"/>
      <c r="Y618" s="13"/>
      <c r="Z618" s="13"/>
      <c r="AA618" s="13"/>
      <c r="AB618" s="13"/>
      <c r="AC618" s="13"/>
      <c r="AD618" s="13"/>
      <c r="AE618" s="13"/>
      <c r="AT618" s="259" t="s">
        <v>236</v>
      </c>
      <c r="AU618" s="259" t="s">
        <v>88</v>
      </c>
      <c r="AV618" s="13" t="s">
        <v>19</v>
      </c>
      <c r="AW618" s="13" t="s">
        <v>36</v>
      </c>
      <c r="AX618" s="13" t="s">
        <v>80</v>
      </c>
      <c r="AY618" s="259" t="s">
        <v>221</v>
      </c>
    </row>
    <row r="619" s="13" customFormat="1">
      <c r="A619" s="13"/>
      <c r="B619" s="249"/>
      <c r="C619" s="250"/>
      <c r="D619" s="247" t="s">
        <v>236</v>
      </c>
      <c r="E619" s="251" t="s">
        <v>2547</v>
      </c>
      <c r="F619" s="252" t="s">
        <v>2548</v>
      </c>
      <c r="G619" s="250"/>
      <c r="H619" s="253">
        <v>356.39999999999998</v>
      </c>
      <c r="I619" s="254"/>
      <c r="J619" s="250"/>
      <c r="K619" s="250"/>
      <c r="L619" s="255"/>
      <c r="M619" s="256"/>
      <c r="N619" s="257"/>
      <c r="O619" s="257"/>
      <c r="P619" s="257"/>
      <c r="Q619" s="257"/>
      <c r="R619" s="257"/>
      <c r="S619" s="257"/>
      <c r="T619" s="258"/>
      <c r="U619" s="13"/>
      <c r="V619" s="13"/>
      <c r="W619" s="13"/>
      <c r="X619" s="13"/>
      <c r="Y619" s="13"/>
      <c r="Z619" s="13"/>
      <c r="AA619" s="13"/>
      <c r="AB619" s="13"/>
      <c r="AC619" s="13"/>
      <c r="AD619" s="13"/>
      <c r="AE619" s="13"/>
      <c r="AT619" s="259" t="s">
        <v>236</v>
      </c>
      <c r="AU619" s="259" t="s">
        <v>88</v>
      </c>
      <c r="AV619" s="13" t="s">
        <v>19</v>
      </c>
      <c r="AW619" s="13" t="s">
        <v>36</v>
      </c>
      <c r="AX619" s="13" t="s">
        <v>88</v>
      </c>
      <c r="AY619" s="259" t="s">
        <v>221</v>
      </c>
    </row>
    <row r="620" s="2" customFormat="1" ht="37.8" customHeight="1">
      <c r="A620" s="40"/>
      <c r="B620" s="41"/>
      <c r="C620" s="229" t="s">
        <v>1671</v>
      </c>
      <c r="D620" s="229" t="s">
        <v>225</v>
      </c>
      <c r="E620" s="230" t="s">
        <v>2549</v>
      </c>
      <c r="F620" s="231" t="s">
        <v>2550</v>
      </c>
      <c r="G620" s="232" t="s">
        <v>507</v>
      </c>
      <c r="H620" s="233">
        <v>343.44999999999999</v>
      </c>
      <c r="I620" s="234"/>
      <c r="J620" s="235">
        <f>ROUND(I620*H620,2)</f>
        <v>0</v>
      </c>
      <c r="K620" s="231" t="s">
        <v>229</v>
      </c>
      <c r="L620" s="46"/>
      <c r="M620" s="236" t="s">
        <v>1</v>
      </c>
      <c r="N620" s="237" t="s">
        <v>45</v>
      </c>
      <c r="O620" s="93"/>
      <c r="P620" s="238">
        <f>O620*H620</f>
        <v>0</v>
      </c>
      <c r="Q620" s="238">
        <v>0.37190000000000001</v>
      </c>
      <c r="R620" s="238">
        <f>Q620*H620</f>
        <v>127.729055</v>
      </c>
      <c r="S620" s="238">
        <v>0</v>
      </c>
      <c r="T620" s="239">
        <f>S620*H620</f>
        <v>0</v>
      </c>
      <c r="U620" s="40"/>
      <c r="V620" s="40"/>
      <c r="W620" s="40"/>
      <c r="X620" s="40"/>
      <c r="Y620" s="40"/>
      <c r="Z620" s="40"/>
      <c r="AA620" s="40"/>
      <c r="AB620" s="40"/>
      <c r="AC620" s="40"/>
      <c r="AD620" s="40"/>
      <c r="AE620" s="40"/>
      <c r="AR620" s="240" t="s">
        <v>224</v>
      </c>
      <c r="AT620" s="240" t="s">
        <v>225</v>
      </c>
      <c r="AU620" s="240" t="s">
        <v>88</v>
      </c>
      <c r="AY620" s="18" t="s">
        <v>221</v>
      </c>
      <c r="BE620" s="241">
        <f>IF(N620="základní",J620,0)</f>
        <v>0</v>
      </c>
      <c r="BF620" s="241">
        <f>IF(N620="snížená",J620,0)</f>
        <v>0</v>
      </c>
      <c r="BG620" s="241">
        <f>IF(N620="zákl. přenesená",J620,0)</f>
        <v>0</v>
      </c>
      <c r="BH620" s="241">
        <f>IF(N620="sníž. přenesená",J620,0)</f>
        <v>0</v>
      </c>
      <c r="BI620" s="241">
        <f>IF(N620="nulová",J620,0)</f>
        <v>0</v>
      </c>
      <c r="BJ620" s="18" t="s">
        <v>88</v>
      </c>
      <c r="BK620" s="241">
        <f>ROUND(I620*H620,2)</f>
        <v>0</v>
      </c>
      <c r="BL620" s="18" t="s">
        <v>224</v>
      </c>
      <c r="BM620" s="240" t="s">
        <v>2551</v>
      </c>
    </row>
    <row r="621" s="2" customFormat="1">
      <c r="A621" s="40"/>
      <c r="B621" s="41"/>
      <c r="C621" s="42"/>
      <c r="D621" s="242" t="s">
        <v>232</v>
      </c>
      <c r="E621" s="42"/>
      <c r="F621" s="243" t="s">
        <v>2552</v>
      </c>
      <c r="G621" s="42"/>
      <c r="H621" s="42"/>
      <c r="I621" s="244"/>
      <c r="J621" s="42"/>
      <c r="K621" s="42"/>
      <c r="L621" s="46"/>
      <c r="M621" s="245"/>
      <c r="N621" s="246"/>
      <c r="O621" s="93"/>
      <c r="P621" s="93"/>
      <c r="Q621" s="93"/>
      <c r="R621" s="93"/>
      <c r="S621" s="93"/>
      <c r="T621" s="94"/>
      <c r="U621" s="40"/>
      <c r="V621" s="40"/>
      <c r="W621" s="40"/>
      <c r="X621" s="40"/>
      <c r="Y621" s="40"/>
      <c r="Z621" s="40"/>
      <c r="AA621" s="40"/>
      <c r="AB621" s="40"/>
      <c r="AC621" s="40"/>
      <c r="AD621" s="40"/>
      <c r="AE621" s="40"/>
      <c r="AT621" s="18" t="s">
        <v>232</v>
      </c>
      <c r="AU621" s="18" t="s">
        <v>88</v>
      </c>
    </row>
    <row r="622" s="2" customFormat="1">
      <c r="A622" s="40"/>
      <c r="B622" s="41"/>
      <c r="C622" s="42"/>
      <c r="D622" s="247" t="s">
        <v>312</v>
      </c>
      <c r="E622" s="42"/>
      <c r="F622" s="248" t="s">
        <v>2553</v>
      </c>
      <c r="G622" s="42"/>
      <c r="H622" s="42"/>
      <c r="I622" s="244"/>
      <c r="J622" s="42"/>
      <c r="K622" s="42"/>
      <c r="L622" s="46"/>
      <c r="M622" s="245"/>
      <c r="N622" s="246"/>
      <c r="O622" s="93"/>
      <c r="P622" s="93"/>
      <c r="Q622" s="93"/>
      <c r="R622" s="93"/>
      <c r="S622" s="93"/>
      <c r="T622" s="94"/>
      <c r="U622" s="40"/>
      <c r="V622" s="40"/>
      <c r="W622" s="40"/>
      <c r="X622" s="40"/>
      <c r="Y622" s="40"/>
      <c r="Z622" s="40"/>
      <c r="AA622" s="40"/>
      <c r="AB622" s="40"/>
      <c r="AC622" s="40"/>
      <c r="AD622" s="40"/>
      <c r="AE622" s="40"/>
      <c r="AT622" s="18" t="s">
        <v>312</v>
      </c>
      <c r="AU622" s="18" t="s">
        <v>88</v>
      </c>
    </row>
    <row r="623" s="14" customFormat="1">
      <c r="A623" s="14"/>
      <c r="B623" s="260"/>
      <c r="C623" s="261"/>
      <c r="D623" s="247" t="s">
        <v>236</v>
      </c>
      <c r="E623" s="262" t="s">
        <v>1</v>
      </c>
      <c r="F623" s="263" t="s">
        <v>2554</v>
      </c>
      <c r="G623" s="261"/>
      <c r="H623" s="262" t="s">
        <v>1</v>
      </c>
      <c r="I623" s="264"/>
      <c r="J623" s="261"/>
      <c r="K623" s="261"/>
      <c r="L623" s="265"/>
      <c r="M623" s="266"/>
      <c r="N623" s="267"/>
      <c r="O623" s="267"/>
      <c r="P623" s="267"/>
      <c r="Q623" s="267"/>
      <c r="R623" s="267"/>
      <c r="S623" s="267"/>
      <c r="T623" s="268"/>
      <c r="U623" s="14"/>
      <c r="V623" s="14"/>
      <c r="W623" s="14"/>
      <c r="X623" s="14"/>
      <c r="Y623" s="14"/>
      <c r="Z623" s="14"/>
      <c r="AA623" s="14"/>
      <c r="AB623" s="14"/>
      <c r="AC623" s="14"/>
      <c r="AD623" s="14"/>
      <c r="AE623" s="14"/>
      <c r="AT623" s="269" t="s">
        <v>236</v>
      </c>
      <c r="AU623" s="269" t="s">
        <v>88</v>
      </c>
      <c r="AV623" s="14" t="s">
        <v>88</v>
      </c>
      <c r="AW623" s="14" t="s">
        <v>36</v>
      </c>
      <c r="AX623" s="14" t="s">
        <v>80</v>
      </c>
      <c r="AY623" s="269" t="s">
        <v>221</v>
      </c>
    </row>
    <row r="624" s="13" customFormat="1">
      <c r="A624" s="13"/>
      <c r="B624" s="249"/>
      <c r="C624" s="250"/>
      <c r="D624" s="247" t="s">
        <v>236</v>
      </c>
      <c r="E624" s="251" t="s">
        <v>2555</v>
      </c>
      <c r="F624" s="252" t="s">
        <v>2556</v>
      </c>
      <c r="G624" s="250"/>
      <c r="H624" s="253">
        <v>250.435</v>
      </c>
      <c r="I624" s="254"/>
      <c r="J624" s="250"/>
      <c r="K624" s="250"/>
      <c r="L624" s="255"/>
      <c r="M624" s="256"/>
      <c r="N624" s="257"/>
      <c r="O624" s="257"/>
      <c r="P624" s="257"/>
      <c r="Q624" s="257"/>
      <c r="R624" s="257"/>
      <c r="S624" s="257"/>
      <c r="T624" s="258"/>
      <c r="U624" s="13"/>
      <c r="V624" s="13"/>
      <c r="W624" s="13"/>
      <c r="X624" s="13"/>
      <c r="Y624" s="13"/>
      <c r="Z624" s="13"/>
      <c r="AA624" s="13"/>
      <c r="AB624" s="13"/>
      <c r="AC624" s="13"/>
      <c r="AD624" s="13"/>
      <c r="AE624" s="13"/>
      <c r="AT624" s="259" t="s">
        <v>236</v>
      </c>
      <c r="AU624" s="259" t="s">
        <v>88</v>
      </c>
      <c r="AV624" s="13" t="s">
        <v>19</v>
      </c>
      <c r="AW624" s="13" t="s">
        <v>36</v>
      </c>
      <c r="AX624" s="13" t="s">
        <v>80</v>
      </c>
      <c r="AY624" s="259" t="s">
        <v>221</v>
      </c>
    </row>
    <row r="625" s="14" customFormat="1">
      <c r="A625" s="14"/>
      <c r="B625" s="260"/>
      <c r="C625" s="261"/>
      <c r="D625" s="247" t="s">
        <v>236</v>
      </c>
      <c r="E625" s="262" t="s">
        <v>1</v>
      </c>
      <c r="F625" s="263" t="s">
        <v>2543</v>
      </c>
      <c r="G625" s="261"/>
      <c r="H625" s="262" t="s">
        <v>1</v>
      </c>
      <c r="I625" s="264"/>
      <c r="J625" s="261"/>
      <c r="K625" s="261"/>
      <c r="L625" s="265"/>
      <c r="M625" s="266"/>
      <c r="N625" s="267"/>
      <c r="O625" s="267"/>
      <c r="P625" s="267"/>
      <c r="Q625" s="267"/>
      <c r="R625" s="267"/>
      <c r="S625" s="267"/>
      <c r="T625" s="268"/>
      <c r="U625" s="14"/>
      <c r="V625" s="14"/>
      <c r="W625" s="14"/>
      <c r="X625" s="14"/>
      <c r="Y625" s="14"/>
      <c r="Z625" s="14"/>
      <c r="AA625" s="14"/>
      <c r="AB625" s="14"/>
      <c r="AC625" s="14"/>
      <c r="AD625" s="14"/>
      <c r="AE625" s="14"/>
      <c r="AT625" s="269" t="s">
        <v>236</v>
      </c>
      <c r="AU625" s="269" t="s">
        <v>88</v>
      </c>
      <c r="AV625" s="14" t="s">
        <v>88</v>
      </c>
      <c r="AW625" s="14" t="s">
        <v>36</v>
      </c>
      <c r="AX625" s="14" t="s">
        <v>80</v>
      </c>
      <c r="AY625" s="269" t="s">
        <v>221</v>
      </c>
    </row>
    <row r="626" s="13" customFormat="1">
      <c r="A626" s="13"/>
      <c r="B626" s="249"/>
      <c r="C626" s="250"/>
      <c r="D626" s="247" t="s">
        <v>236</v>
      </c>
      <c r="E626" s="251" t="s">
        <v>1820</v>
      </c>
      <c r="F626" s="252" t="s">
        <v>2557</v>
      </c>
      <c r="G626" s="250"/>
      <c r="H626" s="253">
        <v>62.255000000000003</v>
      </c>
      <c r="I626" s="254"/>
      <c r="J626" s="250"/>
      <c r="K626" s="250"/>
      <c r="L626" s="255"/>
      <c r="M626" s="256"/>
      <c r="N626" s="257"/>
      <c r="O626" s="257"/>
      <c r="P626" s="257"/>
      <c r="Q626" s="257"/>
      <c r="R626" s="257"/>
      <c r="S626" s="257"/>
      <c r="T626" s="258"/>
      <c r="U626" s="13"/>
      <c r="V626" s="13"/>
      <c r="W626" s="13"/>
      <c r="X626" s="13"/>
      <c r="Y626" s="13"/>
      <c r="Z626" s="13"/>
      <c r="AA626" s="13"/>
      <c r="AB626" s="13"/>
      <c r="AC626" s="13"/>
      <c r="AD626" s="13"/>
      <c r="AE626" s="13"/>
      <c r="AT626" s="259" t="s">
        <v>236</v>
      </c>
      <c r="AU626" s="259" t="s">
        <v>88</v>
      </c>
      <c r="AV626" s="13" t="s">
        <v>19</v>
      </c>
      <c r="AW626" s="13" t="s">
        <v>36</v>
      </c>
      <c r="AX626" s="13" t="s">
        <v>80</v>
      </c>
      <c r="AY626" s="259" t="s">
        <v>221</v>
      </c>
    </row>
    <row r="627" s="14" customFormat="1">
      <c r="A627" s="14"/>
      <c r="B627" s="260"/>
      <c r="C627" s="261"/>
      <c r="D627" s="247" t="s">
        <v>236</v>
      </c>
      <c r="E627" s="262" t="s">
        <v>1</v>
      </c>
      <c r="F627" s="263" t="s">
        <v>2545</v>
      </c>
      <c r="G627" s="261"/>
      <c r="H627" s="262" t="s">
        <v>1</v>
      </c>
      <c r="I627" s="264"/>
      <c r="J627" s="261"/>
      <c r="K627" s="261"/>
      <c r="L627" s="265"/>
      <c r="M627" s="266"/>
      <c r="N627" s="267"/>
      <c r="O627" s="267"/>
      <c r="P627" s="267"/>
      <c r="Q627" s="267"/>
      <c r="R627" s="267"/>
      <c r="S627" s="267"/>
      <c r="T627" s="268"/>
      <c r="U627" s="14"/>
      <c r="V627" s="14"/>
      <c r="W627" s="14"/>
      <c r="X627" s="14"/>
      <c r="Y627" s="14"/>
      <c r="Z627" s="14"/>
      <c r="AA627" s="14"/>
      <c r="AB627" s="14"/>
      <c r="AC627" s="14"/>
      <c r="AD627" s="14"/>
      <c r="AE627" s="14"/>
      <c r="AT627" s="269" t="s">
        <v>236</v>
      </c>
      <c r="AU627" s="269" t="s">
        <v>88</v>
      </c>
      <c r="AV627" s="14" t="s">
        <v>88</v>
      </c>
      <c r="AW627" s="14" t="s">
        <v>36</v>
      </c>
      <c r="AX627" s="14" t="s">
        <v>80</v>
      </c>
      <c r="AY627" s="269" t="s">
        <v>221</v>
      </c>
    </row>
    <row r="628" s="13" customFormat="1">
      <c r="A628" s="13"/>
      <c r="B628" s="249"/>
      <c r="C628" s="250"/>
      <c r="D628" s="247" t="s">
        <v>236</v>
      </c>
      <c r="E628" s="251" t="s">
        <v>1869</v>
      </c>
      <c r="F628" s="252" t="s">
        <v>2546</v>
      </c>
      <c r="G628" s="250"/>
      <c r="H628" s="253">
        <v>30.760000000000002</v>
      </c>
      <c r="I628" s="254"/>
      <c r="J628" s="250"/>
      <c r="K628" s="250"/>
      <c r="L628" s="255"/>
      <c r="M628" s="256"/>
      <c r="N628" s="257"/>
      <c r="O628" s="257"/>
      <c r="P628" s="257"/>
      <c r="Q628" s="257"/>
      <c r="R628" s="257"/>
      <c r="S628" s="257"/>
      <c r="T628" s="258"/>
      <c r="U628" s="13"/>
      <c r="V628" s="13"/>
      <c r="W628" s="13"/>
      <c r="X628" s="13"/>
      <c r="Y628" s="13"/>
      <c r="Z628" s="13"/>
      <c r="AA628" s="13"/>
      <c r="AB628" s="13"/>
      <c r="AC628" s="13"/>
      <c r="AD628" s="13"/>
      <c r="AE628" s="13"/>
      <c r="AT628" s="259" t="s">
        <v>236</v>
      </c>
      <c r="AU628" s="259" t="s">
        <v>88</v>
      </c>
      <c r="AV628" s="13" t="s">
        <v>19</v>
      </c>
      <c r="AW628" s="13" t="s">
        <v>36</v>
      </c>
      <c r="AX628" s="13" t="s">
        <v>80</v>
      </c>
      <c r="AY628" s="259" t="s">
        <v>221</v>
      </c>
    </row>
    <row r="629" s="13" customFormat="1">
      <c r="A629" s="13"/>
      <c r="B629" s="249"/>
      <c r="C629" s="250"/>
      <c r="D629" s="247" t="s">
        <v>236</v>
      </c>
      <c r="E629" s="251" t="s">
        <v>2558</v>
      </c>
      <c r="F629" s="252" t="s">
        <v>2559</v>
      </c>
      <c r="G629" s="250"/>
      <c r="H629" s="253">
        <v>343.44999999999999</v>
      </c>
      <c r="I629" s="254"/>
      <c r="J629" s="250"/>
      <c r="K629" s="250"/>
      <c r="L629" s="255"/>
      <c r="M629" s="256"/>
      <c r="N629" s="257"/>
      <c r="O629" s="257"/>
      <c r="P629" s="257"/>
      <c r="Q629" s="257"/>
      <c r="R629" s="257"/>
      <c r="S629" s="257"/>
      <c r="T629" s="258"/>
      <c r="U629" s="13"/>
      <c r="V629" s="13"/>
      <c r="W629" s="13"/>
      <c r="X629" s="13"/>
      <c r="Y629" s="13"/>
      <c r="Z629" s="13"/>
      <c r="AA629" s="13"/>
      <c r="AB629" s="13"/>
      <c r="AC629" s="13"/>
      <c r="AD629" s="13"/>
      <c r="AE629" s="13"/>
      <c r="AT629" s="259" t="s">
        <v>236</v>
      </c>
      <c r="AU629" s="259" t="s">
        <v>88</v>
      </c>
      <c r="AV629" s="13" t="s">
        <v>19</v>
      </c>
      <c r="AW629" s="13" t="s">
        <v>36</v>
      </c>
      <c r="AX629" s="13" t="s">
        <v>88</v>
      </c>
      <c r="AY629" s="259" t="s">
        <v>221</v>
      </c>
    </row>
    <row r="630" s="2" customFormat="1" ht="49.05" customHeight="1">
      <c r="A630" s="40"/>
      <c r="B630" s="41"/>
      <c r="C630" s="229" t="s">
        <v>1675</v>
      </c>
      <c r="D630" s="229" t="s">
        <v>225</v>
      </c>
      <c r="E630" s="230" t="s">
        <v>2560</v>
      </c>
      <c r="F630" s="231" t="s">
        <v>2561</v>
      </c>
      <c r="G630" s="232" t="s">
        <v>507</v>
      </c>
      <c r="H630" s="233">
        <v>330.75</v>
      </c>
      <c r="I630" s="234"/>
      <c r="J630" s="235">
        <f>ROUND(I630*H630,2)</f>
        <v>0</v>
      </c>
      <c r="K630" s="231" t="s">
        <v>229</v>
      </c>
      <c r="L630" s="46"/>
      <c r="M630" s="236" t="s">
        <v>1</v>
      </c>
      <c r="N630" s="237" t="s">
        <v>45</v>
      </c>
      <c r="O630" s="93"/>
      <c r="P630" s="238">
        <f>O630*H630</f>
        <v>0</v>
      </c>
      <c r="Q630" s="238">
        <v>0.18462999999999999</v>
      </c>
      <c r="R630" s="238">
        <f>Q630*H630</f>
        <v>61.066372499999993</v>
      </c>
      <c r="S630" s="238">
        <v>0</v>
      </c>
      <c r="T630" s="239">
        <f>S630*H630</f>
        <v>0</v>
      </c>
      <c r="U630" s="40"/>
      <c r="V630" s="40"/>
      <c r="W630" s="40"/>
      <c r="X630" s="40"/>
      <c r="Y630" s="40"/>
      <c r="Z630" s="40"/>
      <c r="AA630" s="40"/>
      <c r="AB630" s="40"/>
      <c r="AC630" s="40"/>
      <c r="AD630" s="40"/>
      <c r="AE630" s="40"/>
      <c r="AR630" s="240" t="s">
        <v>224</v>
      </c>
      <c r="AT630" s="240" t="s">
        <v>225</v>
      </c>
      <c r="AU630" s="240" t="s">
        <v>88</v>
      </c>
      <c r="AY630" s="18" t="s">
        <v>221</v>
      </c>
      <c r="BE630" s="241">
        <f>IF(N630="základní",J630,0)</f>
        <v>0</v>
      </c>
      <c r="BF630" s="241">
        <f>IF(N630="snížená",J630,0)</f>
        <v>0</v>
      </c>
      <c r="BG630" s="241">
        <f>IF(N630="zákl. přenesená",J630,0)</f>
        <v>0</v>
      </c>
      <c r="BH630" s="241">
        <f>IF(N630="sníž. přenesená",J630,0)</f>
        <v>0</v>
      </c>
      <c r="BI630" s="241">
        <f>IF(N630="nulová",J630,0)</f>
        <v>0</v>
      </c>
      <c r="BJ630" s="18" t="s">
        <v>88</v>
      </c>
      <c r="BK630" s="241">
        <f>ROUND(I630*H630,2)</f>
        <v>0</v>
      </c>
      <c r="BL630" s="18" t="s">
        <v>224</v>
      </c>
      <c r="BM630" s="240" t="s">
        <v>2562</v>
      </c>
    </row>
    <row r="631" s="2" customFormat="1">
      <c r="A631" s="40"/>
      <c r="B631" s="41"/>
      <c r="C631" s="42"/>
      <c r="D631" s="242" t="s">
        <v>232</v>
      </c>
      <c r="E631" s="42"/>
      <c r="F631" s="243" t="s">
        <v>2563</v>
      </c>
      <c r="G631" s="42"/>
      <c r="H631" s="42"/>
      <c r="I631" s="244"/>
      <c r="J631" s="42"/>
      <c r="K631" s="42"/>
      <c r="L631" s="46"/>
      <c r="M631" s="245"/>
      <c r="N631" s="246"/>
      <c r="O631" s="93"/>
      <c r="P631" s="93"/>
      <c r="Q631" s="93"/>
      <c r="R631" s="93"/>
      <c r="S631" s="93"/>
      <c r="T631" s="94"/>
      <c r="U631" s="40"/>
      <c r="V631" s="40"/>
      <c r="W631" s="40"/>
      <c r="X631" s="40"/>
      <c r="Y631" s="40"/>
      <c r="Z631" s="40"/>
      <c r="AA631" s="40"/>
      <c r="AB631" s="40"/>
      <c r="AC631" s="40"/>
      <c r="AD631" s="40"/>
      <c r="AE631" s="40"/>
      <c r="AT631" s="18" t="s">
        <v>232</v>
      </c>
      <c r="AU631" s="18" t="s">
        <v>88</v>
      </c>
    </row>
    <row r="632" s="2" customFormat="1">
      <c r="A632" s="40"/>
      <c r="B632" s="41"/>
      <c r="C632" s="42"/>
      <c r="D632" s="247" t="s">
        <v>312</v>
      </c>
      <c r="E632" s="42"/>
      <c r="F632" s="248" t="s">
        <v>2564</v>
      </c>
      <c r="G632" s="42"/>
      <c r="H632" s="42"/>
      <c r="I632" s="244"/>
      <c r="J632" s="42"/>
      <c r="K632" s="42"/>
      <c r="L632" s="46"/>
      <c r="M632" s="245"/>
      <c r="N632" s="246"/>
      <c r="O632" s="93"/>
      <c r="P632" s="93"/>
      <c r="Q632" s="93"/>
      <c r="R632" s="93"/>
      <c r="S632" s="93"/>
      <c r="T632" s="94"/>
      <c r="U632" s="40"/>
      <c r="V632" s="40"/>
      <c r="W632" s="40"/>
      <c r="X632" s="40"/>
      <c r="Y632" s="40"/>
      <c r="Z632" s="40"/>
      <c r="AA632" s="40"/>
      <c r="AB632" s="40"/>
      <c r="AC632" s="40"/>
      <c r="AD632" s="40"/>
      <c r="AE632" s="40"/>
      <c r="AT632" s="18" t="s">
        <v>312</v>
      </c>
      <c r="AU632" s="18" t="s">
        <v>88</v>
      </c>
    </row>
    <row r="633" s="2" customFormat="1">
      <c r="A633" s="40"/>
      <c r="B633" s="41"/>
      <c r="C633" s="42"/>
      <c r="D633" s="247" t="s">
        <v>234</v>
      </c>
      <c r="E633" s="42"/>
      <c r="F633" s="248" t="s">
        <v>2565</v>
      </c>
      <c r="G633" s="42"/>
      <c r="H633" s="42"/>
      <c r="I633" s="244"/>
      <c r="J633" s="42"/>
      <c r="K633" s="42"/>
      <c r="L633" s="46"/>
      <c r="M633" s="245"/>
      <c r="N633" s="246"/>
      <c r="O633" s="93"/>
      <c r="P633" s="93"/>
      <c r="Q633" s="93"/>
      <c r="R633" s="93"/>
      <c r="S633" s="93"/>
      <c r="T633" s="94"/>
      <c r="U633" s="40"/>
      <c r="V633" s="40"/>
      <c r="W633" s="40"/>
      <c r="X633" s="40"/>
      <c r="Y633" s="40"/>
      <c r="Z633" s="40"/>
      <c r="AA633" s="40"/>
      <c r="AB633" s="40"/>
      <c r="AC633" s="40"/>
      <c r="AD633" s="40"/>
      <c r="AE633" s="40"/>
      <c r="AT633" s="18" t="s">
        <v>234</v>
      </c>
      <c r="AU633" s="18" t="s">
        <v>88</v>
      </c>
    </row>
    <row r="634" s="14" customFormat="1">
      <c r="A634" s="14"/>
      <c r="B634" s="260"/>
      <c r="C634" s="261"/>
      <c r="D634" s="247" t="s">
        <v>236</v>
      </c>
      <c r="E634" s="262" t="s">
        <v>1</v>
      </c>
      <c r="F634" s="263" t="s">
        <v>2554</v>
      </c>
      <c r="G634" s="261"/>
      <c r="H634" s="262" t="s">
        <v>1</v>
      </c>
      <c r="I634" s="264"/>
      <c r="J634" s="261"/>
      <c r="K634" s="261"/>
      <c r="L634" s="265"/>
      <c r="M634" s="266"/>
      <c r="N634" s="267"/>
      <c r="O634" s="267"/>
      <c r="P634" s="267"/>
      <c r="Q634" s="267"/>
      <c r="R634" s="267"/>
      <c r="S634" s="267"/>
      <c r="T634" s="268"/>
      <c r="U634" s="14"/>
      <c r="V634" s="14"/>
      <c r="W634" s="14"/>
      <c r="X634" s="14"/>
      <c r="Y634" s="14"/>
      <c r="Z634" s="14"/>
      <c r="AA634" s="14"/>
      <c r="AB634" s="14"/>
      <c r="AC634" s="14"/>
      <c r="AD634" s="14"/>
      <c r="AE634" s="14"/>
      <c r="AT634" s="269" t="s">
        <v>236</v>
      </c>
      <c r="AU634" s="269" t="s">
        <v>88</v>
      </c>
      <c r="AV634" s="14" t="s">
        <v>88</v>
      </c>
      <c r="AW634" s="14" t="s">
        <v>36</v>
      </c>
      <c r="AX634" s="14" t="s">
        <v>80</v>
      </c>
      <c r="AY634" s="269" t="s">
        <v>221</v>
      </c>
    </row>
    <row r="635" s="13" customFormat="1">
      <c r="A635" s="13"/>
      <c r="B635" s="249"/>
      <c r="C635" s="250"/>
      <c r="D635" s="247" t="s">
        <v>236</v>
      </c>
      <c r="E635" s="251" t="s">
        <v>2566</v>
      </c>
      <c r="F635" s="252" t="s">
        <v>2567</v>
      </c>
      <c r="G635" s="250"/>
      <c r="H635" s="253">
        <v>244.82499999999999</v>
      </c>
      <c r="I635" s="254"/>
      <c r="J635" s="250"/>
      <c r="K635" s="250"/>
      <c r="L635" s="255"/>
      <c r="M635" s="256"/>
      <c r="N635" s="257"/>
      <c r="O635" s="257"/>
      <c r="P635" s="257"/>
      <c r="Q635" s="257"/>
      <c r="R635" s="257"/>
      <c r="S635" s="257"/>
      <c r="T635" s="258"/>
      <c r="U635" s="13"/>
      <c r="V635" s="13"/>
      <c r="W635" s="13"/>
      <c r="X635" s="13"/>
      <c r="Y635" s="13"/>
      <c r="Z635" s="13"/>
      <c r="AA635" s="13"/>
      <c r="AB635" s="13"/>
      <c r="AC635" s="13"/>
      <c r="AD635" s="13"/>
      <c r="AE635" s="13"/>
      <c r="AT635" s="259" t="s">
        <v>236</v>
      </c>
      <c r="AU635" s="259" t="s">
        <v>88</v>
      </c>
      <c r="AV635" s="13" t="s">
        <v>19</v>
      </c>
      <c r="AW635" s="13" t="s">
        <v>36</v>
      </c>
      <c r="AX635" s="13" t="s">
        <v>80</v>
      </c>
      <c r="AY635" s="259" t="s">
        <v>221</v>
      </c>
    </row>
    <row r="636" s="14" customFormat="1">
      <c r="A636" s="14"/>
      <c r="B636" s="260"/>
      <c r="C636" s="261"/>
      <c r="D636" s="247" t="s">
        <v>236</v>
      </c>
      <c r="E636" s="262" t="s">
        <v>1</v>
      </c>
      <c r="F636" s="263" t="s">
        <v>2543</v>
      </c>
      <c r="G636" s="261"/>
      <c r="H636" s="262" t="s">
        <v>1</v>
      </c>
      <c r="I636" s="264"/>
      <c r="J636" s="261"/>
      <c r="K636" s="261"/>
      <c r="L636" s="265"/>
      <c r="M636" s="266"/>
      <c r="N636" s="267"/>
      <c r="O636" s="267"/>
      <c r="P636" s="267"/>
      <c r="Q636" s="267"/>
      <c r="R636" s="267"/>
      <c r="S636" s="267"/>
      <c r="T636" s="268"/>
      <c r="U636" s="14"/>
      <c r="V636" s="14"/>
      <c r="W636" s="14"/>
      <c r="X636" s="14"/>
      <c r="Y636" s="14"/>
      <c r="Z636" s="14"/>
      <c r="AA636" s="14"/>
      <c r="AB636" s="14"/>
      <c r="AC636" s="14"/>
      <c r="AD636" s="14"/>
      <c r="AE636" s="14"/>
      <c r="AT636" s="269" t="s">
        <v>236</v>
      </c>
      <c r="AU636" s="269" t="s">
        <v>88</v>
      </c>
      <c r="AV636" s="14" t="s">
        <v>88</v>
      </c>
      <c r="AW636" s="14" t="s">
        <v>36</v>
      </c>
      <c r="AX636" s="14" t="s">
        <v>80</v>
      </c>
      <c r="AY636" s="269" t="s">
        <v>221</v>
      </c>
    </row>
    <row r="637" s="13" customFormat="1">
      <c r="A637" s="13"/>
      <c r="B637" s="249"/>
      <c r="C637" s="250"/>
      <c r="D637" s="247" t="s">
        <v>236</v>
      </c>
      <c r="E637" s="251" t="s">
        <v>1823</v>
      </c>
      <c r="F637" s="252" t="s">
        <v>2568</v>
      </c>
      <c r="G637" s="250"/>
      <c r="H637" s="253">
        <v>59.725000000000001</v>
      </c>
      <c r="I637" s="254"/>
      <c r="J637" s="250"/>
      <c r="K637" s="250"/>
      <c r="L637" s="255"/>
      <c r="M637" s="256"/>
      <c r="N637" s="257"/>
      <c r="O637" s="257"/>
      <c r="P637" s="257"/>
      <c r="Q637" s="257"/>
      <c r="R637" s="257"/>
      <c r="S637" s="257"/>
      <c r="T637" s="258"/>
      <c r="U637" s="13"/>
      <c r="V637" s="13"/>
      <c r="W637" s="13"/>
      <c r="X637" s="13"/>
      <c r="Y637" s="13"/>
      <c r="Z637" s="13"/>
      <c r="AA637" s="13"/>
      <c r="AB637" s="13"/>
      <c r="AC637" s="13"/>
      <c r="AD637" s="13"/>
      <c r="AE637" s="13"/>
      <c r="AT637" s="259" t="s">
        <v>236</v>
      </c>
      <c r="AU637" s="259" t="s">
        <v>88</v>
      </c>
      <c r="AV637" s="13" t="s">
        <v>19</v>
      </c>
      <c r="AW637" s="13" t="s">
        <v>36</v>
      </c>
      <c r="AX637" s="13" t="s">
        <v>80</v>
      </c>
      <c r="AY637" s="259" t="s">
        <v>221</v>
      </c>
    </row>
    <row r="638" s="14" customFormat="1">
      <c r="A638" s="14"/>
      <c r="B638" s="260"/>
      <c r="C638" s="261"/>
      <c r="D638" s="247" t="s">
        <v>236</v>
      </c>
      <c r="E638" s="262" t="s">
        <v>1</v>
      </c>
      <c r="F638" s="263" t="s">
        <v>2545</v>
      </c>
      <c r="G638" s="261"/>
      <c r="H638" s="262" t="s">
        <v>1</v>
      </c>
      <c r="I638" s="264"/>
      <c r="J638" s="261"/>
      <c r="K638" s="261"/>
      <c r="L638" s="265"/>
      <c r="M638" s="266"/>
      <c r="N638" s="267"/>
      <c r="O638" s="267"/>
      <c r="P638" s="267"/>
      <c r="Q638" s="267"/>
      <c r="R638" s="267"/>
      <c r="S638" s="267"/>
      <c r="T638" s="268"/>
      <c r="U638" s="14"/>
      <c r="V638" s="14"/>
      <c r="W638" s="14"/>
      <c r="X638" s="14"/>
      <c r="Y638" s="14"/>
      <c r="Z638" s="14"/>
      <c r="AA638" s="14"/>
      <c r="AB638" s="14"/>
      <c r="AC638" s="14"/>
      <c r="AD638" s="14"/>
      <c r="AE638" s="14"/>
      <c r="AT638" s="269" t="s">
        <v>236</v>
      </c>
      <c r="AU638" s="269" t="s">
        <v>88</v>
      </c>
      <c r="AV638" s="14" t="s">
        <v>88</v>
      </c>
      <c r="AW638" s="14" t="s">
        <v>36</v>
      </c>
      <c r="AX638" s="14" t="s">
        <v>80</v>
      </c>
      <c r="AY638" s="269" t="s">
        <v>221</v>
      </c>
    </row>
    <row r="639" s="13" customFormat="1">
      <c r="A639" s="13"/>
      <c r="B639" s="249"/>
      <c r="C639" s="250"/>
      <c r="D639" s="247" t="s">
        <v>236</v>
      </c>
      <c r="E639" s="251" t="s">
        <v>1871</v>
      </c>
      <c r="F639" s="252" t="s">
        <v>2569</v>
      </c>
      <c r="G639" s="250"/>
      <c r="H639" s="253">
        <v>26.199999999999999</v>
      </c>
      <c r="I639" s="254"/>
      <c r="J639" s="250"/>
      <c r="K639" s="250"/>
      <c r="L639" s="255"/>
      <c r="M639" s="256"/>
      <c r="N639" s="257"/>
      <c r="O639" s="257"/>
      <c r="P639" s="257"/>
      <c r="Q639" s="257"/>
      <c r="R639" s="257"/>
      <c r="S639" s="257"/>
      <c r="T639" s="258"/>
      <c r="U639" s="13"/>
      <c r="V639" s="13"/>
      <c r="W639" s="13"/>
      <c r="X639" s="13"/>
      <c r="Y639" s="13"/>
      <c r="Z639" s="13"/>
      <c r="AA639" s="13"/>
      <c r="AB639" s="13"/>
      <c r="AC639" s="13"/>
      <c r="AD639" s="13"/>
      <c r="AE639" s="13"/>
      <c r="AT639" s="259" t="s">
        <v>236</v>
      </c>
      <c r="AU639" s="259" t="s">
        <v>88</v>
      </c>
      <c r="AV639" s="13" t="s">
        <v>19</v>
      </c>
      <c r="AW639" s="13" t="s">
        <v>36</v>
      </c>
      <c r="AX639" s="13" t="s">
        <v>80</v>
      </c>
      <c r="AY639" s="259" t="s">
        <v>221</v>
      </c>
    </row>
    <row r="640" s="13" customFormat="1">
      <c r="A640" s="13"/>
      <c r="B640" s="249"/>
      <c r="C640" s="250"/>
      <c r="D640" s="247" t="s">
        <v>236</v>
      </c>
      <c r="E640" s="251" t="s">
        <v>2570</v>
      </c>
      <c r="F640" s="252" t="s">
        <v>2571</v>
      </c>
      <c r="G640" s="250"/>
      <c r="H640" s="253">
        <v>330.75</v>
      </c>
      <c r="I640" s="254"/>
      <c r="J640" s="250"/>
      <c r="K640" s="250"/>
      <c r="L640" s="255"/>
      <c r="M640" s="256"/>
      <c r="N640" s="257"/>
      <c r="O640" s="257"/>
      <c r="P640" s="257"/>
      <c r="Q640" s="257"/>
      <c r="R640" s="257"/>
      <c r="S640" s="257"/>
      <c r="T640" s="258"/>
      <c r="U640" s="13"/>
      <c r="V640" s="13"/>
      <c r="W640" s="13"/>
      <c r="X640" s="13"/>
      <c r="Y640" s="13"/>
      <c r="Z640" s="13"/>
      <c r="AA640" s="13"/>
      <c r="AB640" s="13"/>
      <c r="AC640" s="13"/>
      <c r="AD640" s="13"/>
      <c r="AE640" s="13"/>
      <c r="AT640" s="259" t="s">
        <v>236</v>
      </c>
      <c r="AU640" s="259" t="s">
        <v>88</v>
      </c>
      <c r="AV640" s="13" t="s">
        <v>19</v>
      </c>
      <c r="AW640" s="13" t="s">
        <v>36</v>
      </c>
      <c r="AX640" s="13" t="s">
        <v>88</v>
      </c>
      <c r="AY640" s="259" t="s">
        <v>221</v>
      </c>
    </row>
    <row r="641" s="2" customFormat="1" ht="37.8" customHeight="1">
      <c r="A641" s="40"/>
      <c r="B641" s="41"/>
      <c r="C641" s="229" t="s">
        <v>1677</v>
      </c>
      <c r="D641" s="229" t="s">
        <v>225</v>
      </c>
      <c r="E641" s="230" t="s">
        <v>878</v>
      </c>
      <c r="F641" s="231" t="s">
        <v>879</v>
      </c>
      <c r="G641" s="232" t="s">
        <v>507</v>
      </c>
      <c r="H641" s="233">
        <v>45</v>
      </c>
      <c r="I641" s="234"/>
      <c r="J641" s="235">
        <f>ROUND(I641*H641,2)</f>
        <v>0</v>
      </c>
      <c r="K641" s="231" t="s">
        <v>229</v>
      </c>
      <c r="L641" s="46"/>
      <c r="M641" s="236" t="s">
        <v>1</v>
      </c>
      <c r="N641" s="237" t="s">
        <v>45</v>
      </c>
      <c r="O641" s="93"/>
      <c r="P641" s="238">
        <f>O641*H641</f>
        <v>0</v>
      </c>
      <c r="Q641" s="238">
        <v>0.23000000000000001</v>
      </c>
      <c r="R641" s="238">
        <f>Q641*H641</f>
        <v>10.35</v>
      </c>
      <c r="S641" s="238">
        <v>0</v>
      </c>
      <c r="T641" s="239">
        <f>S641*H641</f>
        <v>0</v>
      </c>
      <c r="U641" s="40"/>
      <c r="V641" s="40"/>
      <c r="W641" s="40"/>
      <c r="X641" s="40"/>
      <c r="Y641" s="40"/>
      <c r="Z641" s="40"/>
      <c r="AA641" s="40"/>
      <c r="AB641" s="40"/>
      <c r="AC641" s="40"/>
      <c r="AD641" s="40"/>
      <c r="AE641" s="40"/>
      <c r="AR641" s="240" t="s">
        <v>224</v>
      </c>
      <c r="AT641" s="240" t="s">
        <v>225</v>
      </c>
      <c r="AU641" s="240" t="s">
        <v>88</v>
      </c>
      <c r="AY641" s="18" t="s">
        <v>221</v>
      </c>
      <c r="BE641" s="241">
        <f>IF(N641="základní",J641,0)</f>
        <v>0</v>
      </c>
      <c r="BF641" s="241">
        <f>IF(N641="snížená",J641,0)</f>
        <v>0</v>
      </c>
      <c r="BG641" s="241">
        <f>IF(N641="zákl. přenesená",J641,0)</f>
        <v>0</v>
      </c>
      <c r="BH641" s="241">
        <f>IF(N641="sníž. přenesená",J641,0)</f>
        <v>0</v>
      </c>
      <c r="BI641" s="241">
        <f>IF(N641="nulová",J641,0)</f>
        <v>0</v>
      </c>
      <c r="BJ641" s="18" t="s">
        <v>88</v>
      </c>
      <c r="BK641" s="241">
        <f>ROUND(I641*H641,2)</f>
        <v>0</v>
      </c>
      <c r="BL641" s="18" t="s">
        <v>224</v>
      </c>
      <c r="BM641" s="240" t="s">
        <v>2572</v>
      </c>
    </row>
    <row r="642" s="2" customFormat="1">
      <c r="A642" s="40"/>
      <c r="B642" s="41"/>
      <c r="C642" s="42"/>
      <c r="D642" s="242" t="s">
        <v>232</v>
      </c>
      <c r="E642" s="42"/>
      <c r="F642" s="243" t="s">
        <v>881</v>
      </c>
      <c r="G642" s="42"/>
      <c r="H642" s="42"/>
      <c r="I642" s="244"/>
      <c r="J642" s="42"/>
      <c r="K642" s="42"/>
      <c r="L642" s="46"/>
      <c r="M642" s="245"/>
      <c r="N642" s="246"/>
      <c r="O642" s="93"/>
      <c r="P642" s="93"/>
      <c r="Q642" s="93"/>
      <c r="R642" s="93"/>
      <c r="S642" s="93"/>
      <c r="T642" s="94"/>
      <c r="U642" s="40"/>
      <c r="V642" s="40"/>
      <c r="W642" s="40"/>
      <c r="X642" s="40"/>
      <c r="Y642" s="40"/>
      <c r="Z642" s="40"/>
      <c r="AA642" s="40"/>
      <c r="AB642" s="40"/>
      <c r="AC642" s="40"/>
      <c r="AD642" s="40"/>
      <c r="AE642" s="40"/>
      <c r="AT642" s="18" t="s">
        <v>232</v>
      </c>
      <c r="AU642" s="18" t="s">
        <v>88</v>
      </c>
    </row>
    <row r="643" s="2" customFormat="1">
      <c r="A643" s="40"/>
      <c r="B643" s="41"/>
      <c r="C643" s="42"/>
      <c r="D643" s="247" t="s">
        <v>312</v>
      </c>
      <c r="E643" s="42"/>
      <c r="F643" s="248" t="s">
        <v>882</v>
      </c>
      <c r="G643" s="42"/>
      <c r="H643" s="42"/>
      <c r="I643" s="244"/>
      <c r="J643" s="42"/>
      <c r="K643" s="42"/>
      <c r="L643" s="46"/>
      <c r="M643" s="245"/>
      <c r="N643" s="246"/>
      <c r="O643" s="93"/>
      <c r="P643" s="93"/>
      <c r="Q643" s="93"/>
      <c r="R643" s="93"/>
      <c r="S643" s="93"/>
      <c r="T643" s="94"/>
      <c r="U643" s="40"/>
      <c r="V643" s="40"/>
      <c r="W643" s="40"/>
      <c r="X643" s="40"/>
      <c r="Y643" s="40"/>
      <c r="Z643" s="40"/>
      <c r="AA643" s="40"/>
      <c r="AB643" s="40"/>
      <c r="AC643" s="40"/>
      <c r="AD643" s="40"/>
      <c r="AE643" s="40"/>
      <c r="AT643" s="18" t="s">
        <v>312</v>
      </c>
      <c r="AU643" s="18" t="s">
        <v>88</v>
      </c>
    </row>
    <row r="644" s="14" customFormat="1">
      <c r="A644" s="14"/>
      <c r="B644" s="260"/>
      <c r="C644" s="261"/>
      <c r="D644" s="247" t="s">
        <v>236</v>
      </c>
      <c r="E644" s="262" t="s">
        <v>1</v>
      </c>
      <c r="F644" s="263" t="s">
        <v>2573</v>
      </c>
      <c r="G644" s="261"/>
      <c r="H644" s="262" t="s">
        <v>1</v>
      </c>
      <c r="I644" s="264"/>
      <c r="J644" s="261"/>
      <c r="K644" s="261"/>
      <c r="L644" s="265"/>
      <c r="M644" s="266"/>
      <c r="N644" s="267"/>
      <c r="O644" s="267"/>
      <c r="P644" s="267"/>
      <c r="Q644" s="267"/>
      <c r="R644" s="267"/>
      <c r="S644" s="267"/>
      <c r="T644" s="268"/>
      <c r="U644" s="14"/>
      <c r="V644" s="14"/>
      <c r="W644" s="14"/>
      <c r="X644" s="14"/>
      <c r="Y644" s="14"/>
      <c r="Z644" s="14"/>
      <c r="AA644" s="14"/>
      <c r="AB644" s="14"/>
      <c r="AC644" s="14"/>
      <c r="AD644" s="14"/>
      <c r="AE644" s="14"/>
      <c r="AT644" s="269" t="s">
        <v>236</v>
      </c>
      <c r="AU644" s="269" t="s">
        <v>88</v>
      </c>
      <c r="AV644" s="14" t="s">
        <v>88</v>
      </c>
      <c r="AW644" s="14" t="s">
        <v>36</v>
      </c>
      <c r="AX644" s="14" t="s">
        <v>80</v>
      </c>
      <c r="AY644" s="269" t="s">
        <v>221</v>
      </c>
    </row>
    <row r="645" s="13" customFormat="1">
      <c r="A645" s="13"/>
      <c r="B645" s="249"/>
      <c r="C645" s="250"/>
      <c r="D645" s="247" t="s">
        <v>236</v>
      </c>
      <c r="E645" s="251" t="s">
        <v>2574</v>
      </c>
      <c r="F645" s="252" t="s">
        <v>2575</v>
      </c>
      <c r="G645" s="250"/>
      <c r="H645" s="253">
        <v>25.5</v>
      </c>
      <c r="I645" s="254"/>
      <c r="J645" s="250"/>
      <c r="K645" s="250"/>
      <c r="L645" s="255"/>
      <c r="M645" s="256"/>
      <c r="N645" s="257"/>
      <c r="O645" s="257"/>
      <c r="P645" s="257"/>
      <c r="Q645" s="257"/>
      <c r="R645" s="257"/>
      <c r="S645" s="257"/>
      <c r="T645" s="258"/>
      <c r="U645" s="13"/>
      <c r="V645" s="13"/>
      <c r="W645" s="13"/>
      <c r="X645" s="13"/>
      <c r="Y645" s="13"/>
      <c r="Z645" s="13"/>
      <c r="AA645" s="13"/>
      <c r="AB645" s="13"/>
      <c r="AC645" s="13"/>
      <c r="AD645" s="13"/>
      <c r="AE645" s="13"/>
      <c r="AT645" s="259" t="s">
        <v>236</v>
      </c>
      <c r="AU645" s="259" t="s">
        <v>88</v>
      </c>
      <c r="AV645" s="13" t="s">
        <v>19</v>
      </c>
      <c r="AW645" s="13" t="s">
        <v>36</v>
      </c>
      <c r="AX645" s="13" t="s">
        <v>80</v>
      </c>
      <c r="AY645" s="259" t="s">
        <v>221</v>
      </c>
    </row>
    <row r="646" s="13" customFormat="1">
      <c r="A646" s="13"/>
      <c r="B646" s="249"/>
      <c r="C646" s="250"/>
      <c r="D646" s="247" t="s">
        <v>236</v>
      </c>
      <c r="E646" s="251" t="s">
        <v>1827</v>
      </c>
      <c r="F646" s="252" t="s">
        <v>2576</v>
      </c>
      <c r="G646" s="250"/>
      <c r="H646" s="253">
        <v>11.5</v>
      </c>
      <c r="I646" s="254"/>
      <c r="J646" s="250"/>
      <c r="K646" s="250"/>
      <c r="L646" s="255"/>
      <c r="M646" s="256"/>
      <c r="N646" s="257"/>
      <c r="O646" s="257"/>
      <c r="P646" s="257"/>
      <c r="Q646" s="257"/>
      <c r="R646" s="257"/>
      <c r="S646" s="257"/>
      <c r="T646" s="258"/>
      <c r="U646" s="13"/>
      <c r="V646" s="13"/>
      <c r="W646" s="13"/>
      <c r="X646" s="13"/>
      <c r="Y646" s="13"/>
      <c r="Z646" s="13"/>
      <c r="AA646" s="13"/>
      <c r="AB646" s="13"/>
      <c r="AC646" s="13"/>
      <c r="AD646" s="13"/>
      <c r="AE646" s="13"/>
      <c r="AT646" s="259" t="s">
        <v>236</v>
      </c>
      <c r="AU646" s="259" t="s">
        <v>88</v>
      </c>
      <c r="AV646" s="13" t="s">
        <v>19</v>
      </c>
      <c r="AW646" s="13" t="s">
        <v>36</v>
      </c>
      <c r="AX646" s="13" t="s">
        <v>80</v>
      </c>
      <c r="AY646" s="259" t="s">
        <v>221</v>
      </c>
    </row>
    <row r="647" s="13" customFormat="1">
      <c r="A647" s="13"/>
      <c r="B647" s="249"/>
      <c r="C647" s="250"/>
      <c r="D647" s="247" t="s">
        <v>236</v>
      </c>
      <c r="E647" s="251" t="s">
        <v>1875</v>
      </c>
      <c r="F647" s="252" t="s">
        <v>2577</v>
      </c>
      <c r="G647" s="250"/>
      <c r="H647" s="253">
        <v>8</v>
      </c>
      <c r="I647" s="254"/>
      <c r="J647" s="250"/>
      <c r="K647" s="250"/>
      <c r="L647" s="255"/>
      <c r="M647" s="256"/>
      <c r="N647" s="257"/>
      <c r="O647" s="257"/>
      <c r="P647" s="257"/>
      <c r="Q647" s="257"/>
      <c r="R647" s="257"/>
      <c r="S647" s="257"/>
      <c r="T647" s="258"/>
      <c r="U647" s="13"/>
      <c r="V647" s="13"/>
      <c r="W647" s="13"/>
      <c r="X647" s="13"/>
      <c r="Y647" s="13"/>
      <c r="Z647" s="13"/>
      <c r="AA647" s="13"/>
      <c r="AB647" s="13"/>
      <c r="AC647" s="13"/>
      <c r="AD647" s="13"/>
      <c r="AE647" s="13"/>
      <c r="AT647" s="259" t="s">
        <v>236</v>
      </c>
      <c r="AU647" s="259" t="s">
        <v>88</v>
      </c>
      <c r="AV647" s="13" t="s">
        <v>19</v>
      </c>
      <c r="AW647" s="13" t="s">
        <v>36</v>
      </c>
      <c r="AX647" s="13" t="s">
        <v>80</v>
      </c>
      <c r="AY647" s="259" t="s">
        <v>221</v>
      </c>
    </row>
    <row r="648" s="13" customFormat="1">
      <c r="A648" s="13"/>
      <c r="B648" s="249"/>
      <c r="C648" s="250"/>
      <c r="D648" s="247" t="s">
        <v>236</v>
      </c>
      <c r="E648" s="251" t="s">
        <v>2578</v>
      </c>
      <c r="F648" s="252" t="s">
        <v>2579</v>
      </c>
      <c r="G648" s="250"/>
      <c r="H648" s="253">
        <v>45</v>
      </c>
      <c r="I648" s="254"/>
      <c r="J648" s="250"/>
      <c r="K648" s="250"/>
      <c r="L648" s="255"/>
      <c r="M648" s="256"/>
      <c r="N648" s="257"/>
      <c r="O648" s="257"/>
      <c r="P648" s="257"/>
      <c r="Q648" s="257"/>
      <c r="R648" s="257"/>
      <c r="S648" s="257"/>
      <c r="T648" s="258"/>
      <c r="U648" s="13"/>
      <c r="V648" s="13"/>
      <c r="W648" s="13"/>
      <c r="X648" s="13"/>
      <c r="Y648" s="13"/>
      <c r="Z648" s="13"/>
      <c r="AA648" s="13"/>
      <c r="AB648" s="13"/>
      <c r="AC648" s="13"/>
      <c r="AD648" s="13"/>
      <c r="AE648" s="13"/>
      <c r="AT648" s="259" t="s">
        <v>236</v>
      </c>
      <c r="AU648" s="259" t="s">
        <v>88</v>
      </c>
      <c r="AV648" s="13" t="s">
        <v>19</v>
      </c>
      <c r="AW648" s="13" t="s">
        <v>36</v>
      </c>
      <c r="AX648" s="13" t="s">
        <v>88</v>
      </c>
      <c r="AY648" s="259" t="s">
        <v>221</v>
      </c>
    </row>
    <row r="649" s="2" customFormat="1" ht="24.15" customHeight="1">
      <c r="A649" s="40"/>
      <c r="B649" s="41"/>
      <c r="C649" s="229" t="s">
        <v>1679</v>
      </c>
      <c r="D649" s="229" t="s">
        <v>225</v>
      </c>
      <c r="E649" s="230" t="s">
        <v>2580</v>
      </c>
      <c r="F649" s="231" t="s">
        <v>2581</v>
      </c>
      <c r="G649" s="232" t="s">
        <v>515</v>
      </c>
      <c r="H649" s="233">
        <v>4.0499999999999998</v>
      </c>
      <c r="I649" s="234"/>
      <c r="J649" s="235">
        <f>ROUND(I649*H649,2)</f>
        <v>0</v>
      </c>
      <c r="K649" s="231" t="s">
        <v>229</v>
      </c>
      <c r="L649" s="46"/>
      <c r="M649" s="236" t="s">
        <v>1</v>
      </c>
      <c r="N649" s="237" t="s">
        <v>45</v>
      </c>
      <c r="O649" s="93"/>
      <c r="P649" s="238">
        <f>O649*H649</f>
        <v>0</v>
      </c>
      <c r="Q649" s="238">
        <v>0</v>
      </c>
      <c r="R649" s="238">
        <f>Q649*H649</f>
        <v>0</v>
      </c>
      <c r="S649" s="238">
        <v>0</v>
      </c>
      <c r="T649" s="239">
        <f>S649*H649</f>
        <v>0</v>
      </c>
      <c r="U649" s="40"/>
      <c r="V649" s="40"/>
      <c r="W649" s="40"/>
      <c r="X649" s="40"/>
      <c r="Y649" s="40"/>
      <c r="Z649" s="40"/>
      <c r="AA649" s="40"/>
      <c r="AB649" s="40"/>
      <c r="AC649" s="40"/>
      <c r="AD649" s="40"/>
      <c r="AE649" s="40"/>
      <c r="AR649" s="240" t="s">
        <v>224</v>
      </c>
      <c r="AT649" s="240" t="s">
        <v>225</v>
      </c>
      <c r="AU649" s="240" t="s">
        <v>88</v>
      </c>
      <c r="AY649" s="18" t="s">
        <v>221</v>
      </c>
      <c r="BE649" s="241">
        <f>IF(N649="základní",J649,0)</f>
        <v>0</v>
      </c>
      <c r="BF649" s="241">
        <f>IF(N649="snížená",J649,0)</f>
        <v>0</v>
      </c>
      <c r="BG649" s="241">
        <f>IF(N649="zákl. přenesená",J649,0)</f>
        <v>0</v>
      </c>
      <c r="BH649" s="241">
        <f>IF(N649="sníž. přenesená",J649,0)</f>
        <v>0</v>
      </c>
      <c r="BI649" s="241">
        <f>IF(N649="nulová",J649,0)</f>
        <v>0</v>
      </c>
      <c r="BJ649" s="18" t="s">
        <v>88</v>
      </c>
      <c r="BK649" s="241">
        <f>ROUND(I649*H649,2)</f>
        <v>0</v>
      </c>
      <c r="BL649" s="18" t="s">
        <v>224</v>
      </c>
      <c r="BM649" s="240" t="s">
        <v>2582</v>
      </c>
    </row>
    <row r="650" s="2" customFormat="1">
      <c r="A650" s="40"/>
      <c r="B650" s="41"/>
      <c r="C650" s="42"/>
      <c r="D650" s="242" t="s">
        <v>232</v>
      </c>
      <c r="E650" s="42"/>
      <c r="F650" s="243" t="s">
        <v>2583</v>
      </c>
      <c r="G650" s="42"/>
      <c r="H650" s="42"/>
      <c r="I650" s="244"/>
      <c r="J650" s="42"/>
      <c r="K650" s="42"/>
      <c r="L650" s="46"/>
      <c r="M650" s="245"/>
      <c r="N650" s="246"/>
      <c r="O650" s="93"/>
      <c r="P650" s="93"/>
      <c r="Q650" s="93"/>
      <c r="R650" s="93"/>
      <c r="S650" s="93"/>
      <c r="T650" s="94"/>
      <c r="U650" s="40"/>
      <c r="V650" s="40"/>
      <c r="W650" s="40"/>
      <c r="X650" s="40"/>
      <c r="Y650" s="40"/>
      <c r="Z650" s="40"/>
      <c r="AA650" s="40"/>
      <c r="AB650" s="40"/>
      <c r="AC650" s="40"/>
      <c r="AD650" s="40"/>
      <c r="AE650" s="40"/>
      <c r="AT650" s="18" t="s">
        <v>232</v>
      </c>
      <c r="AU650" s="18" t="s">
        <v>88</v>
      </c>
    </row>
    <row r="651" s="2" customFormat="1">
      <c r="A651" s="40"/>
      <c r="B651" s="41"/>
      <c r="C651" s="42"/>
      <c r="D651" s="247" t="s">
        <v>312</v>
      </c>
      <c r="E651" s="42"/>
      <c r="F651" s="248" t="s">
        <v>2584</v>
      </c>
      <c r="G651" s="42"/>
      <c r="H651" s="42"/>
      <c r="I651" s="244"/>
      <c r="J651" s="42"/>
      <c r="K651" s="42"/>
      <c r="L651" s="46"/>
      <c r="M651" s="245"/>
      <c r="N651" s="246"/>
      <c r="O651" s="93"/>
      <c r="P651" s="93"/>
      <c r="Q651" s="93"/>
      <c r="R651" s="93"/>
      <c r="S651" s="93"/>
      <c r="T651" s="94"/>
      <c r="U651" s="40"/>
      <c r="V651" s="40"/>
      <c r="W651" s="40"/>
      <c r="X651" s="40"/>
      <c r="Y651" s="40"/>
      <c r="Z651" s="40"/>
      <c r="AA651" s="40"/>
      <c r="AB651" s="40"/>
      <c r="AC651" s="40"/>
      <c r="AD651" s="40"/>
      <c r="AE651" s="40"/>
      <c r="AT651" s="18" t="s">
        <v>312</v>
      </c>
      <c r="AU651" s="18" t="s">
        <v>88</v>
      </c>
    </row>
    <row r="652" s="2" customFormat="1" ht="24.15" customHeight="1">
      <c r="A652" s="40"/>
      <c r="B652" s="41"/>
      <c r="C652" s="229" t="s">
        <v>1683</v>
      </c>
      <c r="D652" s="229" t="s">
        <v>225</v>
      </c>
      <c r="E652" s="230" t="s">
        <v>2585</v>
      </c>
      <c r="F652" s="231" t="s">
        <v>2586</v>
      </c>
      <c r="G652" s="232" t="s">
        <v>507</v>
      </c>
      <c r="H652" s="233">
        <v>333.89999999999998</v>
      </c>
      <c r="I652" s="234"/>
      <c r="J652" s="235">
        <f>ROUND(I652*H652,2)</f>
        <v>0</v>
      </c>
      <c r="K652" s="231" t="s">
        <v>229</v>
      </c>
      <c r="L652" s="46"/>
      <c r="M652" s="236" t="s">
        <v>1</v>
      </c>
      <c r="N652" s="237" t="s">
        <v>45</v>
      </c>
      <c r="O652" s="93"/>
      <c r="P652" s="238">
        <f>O652*H652</f>
        <v>0</v>
      </c>
      <c r="Q652" s="238">
        <v>0.00034000000000000002</v>
      </c>
      <c r="R652" s="238">
        <f>Q652*H652</f>
        <v>0.113526</v>
      </c>
      <c r="S652" s="238">
        <v>0</v>
      </c>
      <c r="T652" s="239">
        <f>S652*H652</f>
        <v>0</v>
      </c>
      <c r="U652" s="40"/>
      <c r="V652" s="40"/>
      <c r="W652" s="40"/>
      <c r="X652" s="40"/>
      <c r="Y652" s="40"/>
      <c r="Z652" s="40"/>
      <c r="AA652" s="40"/>
      <c r="AB652" s="40"/>
      <c r="AC652" s="40"/>
      <c r="AD652" s="40"/>
      <c r="AE652" s="40"/>
      <c r="AR652" s="240" t="s">
        <v>224</v>
      </c>
      <c r="AT652" s="240" t="s">
        <v>225</v>
      </c>
      <c r="AU652" s="240" t="s">
        <v>88</v>
      </c>
      <c r="AY652" s="18" t="s">
        <v>221</v>
      </c>
      <c r="BE652" s="241">
        <f>IF(N652="základní",J652,0)</f>
        <v>0</v>
      </c>
      <c r="BF652" s="241">
        <f>IF(N652="snížená",J652,0)</f>
        <v>0</v>
      </c>
      <c r="BG652" s="241">
        <f>IF(N652="zákl. přenesená",J652,0)</f>
        <v>0</v>
      </c>
      <c r="BH652" s="241">
        <f>IF(N652="sníž. přenesená",J652,0)</f>
        <v>0</v>
      </c>
      <c r="BI652" s="241">
        <f>IF(N652="nulová",J652,0)</f>
        <v>0</v>
      </c>
      <c r="BJ652" s="18" t="s">
        <v>88</v>
      </c>
      <c r="BK652" s="241">
        <f>ROUND(I652*H652,2)</f>
        <v>0</v>
      </c>
      <c r="BL652" s="18" t="s">
        <v>224</v>
      </c>
      <c r="BM652" s="240" t="s">
        <v>2587</v>
      </c>
    </row>
    <row r="653" s="2" customFormat="1">
      <c r="A653" s="40"/>
      <c r="B653" s="41"/>
      <c r="C653" s="42"/>
      <c r="D653" s="242" t="s">
        <v>232</v>
      </c>
      <c r="E653" s="42"/>
      <c r="F653" s="243" t="s">
        <v>2588</v>
      </c>
      <c r="G653" s="42"/>
      <c r="H653" s="42"/>
      <c r="I653" s="244"/>
      <c r="J653" s="42"/>
      <c r="K653" s="42"/>
      <c r="L653" s="46"/>
      <c r="M653" s="245"/>
      <c r="N653" s="246"/>
      <c r="O653" s="93"/>
      <c r="P653" s="93"/>
      <c r="Q653" s="93"/>
      <c r="R653" s="93"/>
      <c r="S653" s="93"/>
      <c r="T653" s="94"/>
      <c r="U653" s="40"/>
      <c r="V653" s="40"/>
      <c r="W653" s="40"/>
      <c r="X653" s="40"/>
      <c r="Y653" s="40"/>
      <c r="Z653" s="40"/>
      <c r="AA653" s="40"/>
      <c r="AB653" s="40"/>
      <c r="AC653" s="40"/>
      <c r="AD653" s="40"/>
      <c r="AE653" s="40"/>
      <c r="AT653" s="18" t="s">
        <v>232</v>
      </c>
      <c r="AU653" s="18" t="s">
        <v>88</v>
      </c>
    </row>
    <row r="654" s="2" customFormat="1">
      <c r="A654" s="40"/>
      <c r="B654" s="41"/>
      <c r="C654" s="42"/>
      <c r="D654" s="247" t="s">
        <v>312</v>
      </c>
      <c r="E654" s="42"/>
      <c r="F654" s="248" t="s">
        <v>2589</v>
      </c>
      <c r="G654" s="42"/>
      <c r="H654" s="42"/>
      <c r="I654" s="244"/>
      <c r="J654" s="42"/>
      <c r="K654" s="42"/>
      <c r="L654" s="46"/>
      <c r="M654" s="245"/>
      <c r="N654" s="246"/>
      <c r="O654" s="93"/>
      <c r="P654" s="93"/>
      <c r="Q654" s="93"/>
      <c r="R654" s="93"/>
      <c r="S654" s="93"/>
      <c r="T654" s="94"/>
      <c r="U654" s="40"/>
      <c r="V654" s="40"/>
      <c r="W654" s="40"/>
      <c r="X654" s="40"/>
      <c r="Y654" s="40"/>
      <c r="Z654" s="40"/>
      <c r="AA654" s="40"/>
      <c r="AB654" s="40"/>
      <c r="AC654" s="40"/>
      <c r="AD654" s="40"/>
      <c r="AE654" s="40"/>
      <c r="AT654" s="18" t="s">
        <v>312</v>
      </c>
      <c r="AU654" s="18" t="s">
        <v>88</v>
      </c>
    </row>
    <row r="655" s="2" customFormat="1">
      <c r="A655" s="40"/>
      <c r="B655" s="41"/>
      <c r="C655" s="42"/>
      <c r="D655" s="247" t="s">
        <v>234</v>
      </c>
      <c r="E655" s="42"/>
      <c r="F655" s="248" t="s">
        <v>2590</v>
      </c>
      <c r="G655" s="42"/>
      <c r="H655" s="42"/>
      <c r="I655" s="244"/>
      <c r="J655" s="42"/>
      <c r="K655" s="42"/>
      <c r="L655" s="46"/>
      <c r="M655" s="245"/>
      <c r="N655" s="246"/>
      <c r="O655" s="93"/>
      <c r="P655" s="93"/>
      <c r="Q655" s="93"/>
      <c r="R655" s="93"/>
      <c r="S655" s="93"/>
      <c r="T655" s="94"/>
      <c r="U655" s="40"/>
      <c r="V655" s="40"/>
      <c r="W655" s="40"/>
      <c r="X655" s="40"/>
      <c r="Y655" s="40"/>
      <c r="Z655" s="40"/>
      <c r="AA655" s="40"/>
      <c r="AB655" s="40"/>
      <c r="AC655" s="40"/>
      <c r="AD655" s="40"/>
      <c r="AE655" s="40"/>
      <c r="AT655" s="18" t="s">
        <v>234</v>
      </c>
      <c r="AU655" s="18" t="s">
        <v>88</v>
      </c>
    </row>
    <row r="656" s="14" customFormat="1">
      <c r="A656" s="14"/>
      <c r="B656" s="260"/>
      <c r="C656" s="261"/>
      <c r="D656" s="247" t="s">
        <v>236</v>
      </c>
      <c r="E656" s="262" t="s">
        <v>1</v>
      </c>
      <c r="F656" s="263" t="s">
        <v>2554</v>
      </c>
      <c r="G656" s="261"/>
      <c r="H656" s="262" t="s">
        <v>1</v>
      </c>
      <c r="I656" s="264"/>
      <c r="J656" s="261"/>
      <c r="K656" s="261"/>
      <c r="L656" s="265"/>
      <c r="M656" s="266"/>
      <c r="N656" s="267"/>
      <c r="O656" s="267"/>
      <c r="P656" s="267"/>
      <c r="Q656" s="267"/>
      <c r="R656" s="267"/>
      <c r="S656" s="267"/>
      <c r="T656" s="268"/>
      <c r="U656" s="14"/>
      <c r="V656" s="14"/>
      <c r="W656" s="14"/>
      <c r="X656" s="14"/>
      <c r="Y656" s="14"/>
      <c r="Z656" s="14"/>
      <c r="AA656" s="14"/>
      <c r="AB656" s="14"/>
      <c r="AC656" s="14"/>
      <c r="AD656" s="14"/>
      <c r="AE656" s="14"/>
      <c r="AT656" s="269" t="s">
        <v>236</v>
      </c>
      <c r="AU656" s="269" t="s">
        <v>88</v>
      </c>
      <c r="AV656" s="14" t="s">
        <v>88</v>
      </c>
      <c r="AW656" s="14" t="s">
        <v>36</v>
      </c>
      <c r="AX656" s="14" t="s">
        <v>80</v>
      </c>
      <c r="AY656" s="269" t="s">
        <v>221</v>
      </c>
    </row>
    <row r="657" s="13" customFormat="1">
      <c r="A657" s="13"/>
      <c r="B657" s="249"/>
      <c r="C657" s="250"/>
      <c r="D657" s="247" t="s">
        <v>236</v>
      </c>
      <c r="E657" s="251" t="s">
        <v>2591</v>
      </c>
      <c r="F657" s="252" t="s">
        <v>2592</v>
      </c>
      <c r="G657" s="250"/>
      <c r="H657" s="253">
        <v>246.61000000000001</v>
      </c>
      <c r="I657" s="254"/>
      <c r="J657" s="250"/>
      <c r="K657" s="250"/>
      <c r="L657" s="255"/>
      <c r="M657" s="256"/>
      <c r="N657" s="257"/>
      <c r="O657" s="257"/>
      <c r="P657" s="257"/>
      <c r="Q657" s="257"/>
      <c r="R657" s="257"/>
      <c r="S657" s="257"/>
      <c r="T657" s="258"/>
      <c r="U657" s="13"/>
      <c r="V657" s="13"/>
      <c r="W657" s="13"/>
      <c r="X657" s="13"/>
      <c r="Y657" s="13"/>
      <c r="Z657" s="13"/>
      <c r="AA657" s="13"/>
      <c r="AB657" s="13"/>
      <c r="AC657" s="13"/>
      <c r="AD657" s="13"/>
      <c r="AE657" s="13"/>
      <c r="AT657" s="259" t="s">
        <v>236</v>
      </c>
      <c r="AU657" s="259" t="s">
        <v>88</v>
      </c>
      <c r="AV657" s="13" t="s">
        <v>19</v>
      </c>
      <c r="AW657" s="13" t="s">
        <v>36</v>
      </c>
      <c r="AX657" s="13" t="s">
        <v>80</v>
      </c>
      <c r="AY657" s="259" t="s">
        <v>221</v>
      </c>
    </row>
    <row r="658" s="14" customFormat="1">
      <c r="A658" s="14"/>
      <c r="B658" s="260"/>
      <c r="C658" s="261"/>
      <c r="D658" s="247" t="s">
        <v>236</v>
      </c>
      <c r="E658" s="262" t="s">
        <v>1</v>
      </c>
      <c r="F658" s="263" t="s">
        <v>2543</v>
      </c>
      <c r="G658" s="261"/>
      <c r="H658" s="262" t="s">
        <v>1</v>
      </c>
      <c r="I658" s="264"/>
      <c r="J658" s="261"/>
      <c r="K658" s="261"/>
      <c r="L658" s="265"/>
      <c r="M658" s="266"/>
      <c r="N658" s="267"/>
      <c r="O658" s="267"/>
      <c r="P658" s="267"/>
      <c r="Q658" s="267"/>
      <c r="R658" s="267"/>
      <c r="S658" s="267"/>
      <c r="T658" s="268"/>
      <c r="U658" s="14"/>
      <c r="V658" s="14"/>
      <c r="W658" s="14"/>
      <c r="X658" s="14"/>
      <c r="Y658" s="14"/>
      <c r="Z658" s="14"/>
      <c r="AA658" s="14"/>
      <c r="AB658" s="14"/>
      <c r="AC658" s="14"/>
      <c r="AD658" s="14"/>
      <c r="AE658" s="14"/>
      <c r="AT658" s="269" t="s">
        <v>236</v>
      </c>
      <c r="AU658" s="269" t="s">
        <v>88</v>
      </c>
      <c r="AV658" s="14" t="s">
        <v>88</v>
      </c>
      <c r="AW658" s="14" t="s">
        <v>36</v>
      </c>
      <c r="AX658" s="14" t="s">
        <v>80</v>
      </c>
      <c r="AY658" s="269" t="s">
        <v>221</v>
      </c>
    </row>
    <row r="659" s="13" customFormat="1">
      <c r="A659" s="13"/>
      <c r="B659" s="249"/>
      <c r="C659" s="250"/>
      <c r="D659" s="247" t="s">
        <v>236</v>
      </c>
      <c r="E659" s="251" t="s">
        <v>1830</v>
      </c>
      <c r="F659" s="252" t="s">
        <v>2593</v>
      </c>
      <c r="G659" s="250"/>
      <c r="H659" s="253">
        <v>60.530000000000001</v>
      </c>
      <c r="I659" s="254"/>
      <c r="J659" s="250"/>
      <c r="K659" s="250"/>
      <c r="L659" s="255"/>
      <c r="M659" s="256"/>
      <c r="N659" s="257"/>
      <c r="O659" s="257"/>
      <c r="P659" s="257"/>
      <c r="Q659" s="257"/>
      <c r="R659" s="257"/>
      <c r="S659" s="257"/>
      <c r="T659" s="258"/>
      <c r="U659" s="13"/>
      <c r="V659" s="13"/>
      <c r="W659" s="13"/>
      <c r="X659" s="13"/>
      <c r="Y659" s="13"/>
      <c r="Z659" s="13"/>
      <c r="AA659" s="13"/>
      <c r="AB659" s="13"/>
      <c r="AC659" s="13"/>
      <c r="AD659" s="13"/>
      <c r="AE659" s="13"/>
      <c r="AT659" s="259" t="s">
        <v>236</v>
      </c>
      <c r="AU659" s="259" t="s">
        <v>88</v>
      </c>
      <c r="AV659" s="13" t="s">
        <v>19</v>
      </c>
      <c r="AW659" s="13" t="s">
        <v>36</v>
      </c>
      <c r="AX659" s="13" t="s">
        <v>80</v>
      </c>
      <c r="AY659" s="259" t="s">
        <v>221</v>
      </c>
    </row>
    <row r="660" s="14" customFormat="1">
      <c r="A660" s="14"/>
      <c r="B660" s="260"/>
      <c r="C660" s="261"/>
      <c r="D660" s="247" t="s">
        <v>236</v>
      </c>
      <c r="E660" s="262" t="s">
        <v>1</v>
      </c>
      <c r="F660" s="263" t="s">
        <v>2545</v>
      </c>
      <c r="G660" s="261"/>
      <c r="H660" s="262" t="s">
        <v>1</v>
      </c>
      <c r="I660" s="264"/>
      <c r="J660" s="261"/>
      <c r="K660" s="261"/>
      <c r="L660" s="265"/>
      <c r="M660" s="266"/>
      <c r="N660" s="267"/>
      <c r="O660" s="267"/>
      <c r="P660" s="267"/>
      <c r="Q660" s="267"/>
      <c r="R660" s="267"/>
      <c r="S660" s="267"/>
      <c r="T660" s="268"/>
      <c r="U660" s="14"/>
      <c r="V660" s="14"/>
      <c r="W660" s="14"/>
      <c r="X660" s="14"/>
      <c r="Y660" s="14"/>
      <c r="Z660" s="14"/>
      <c r="AA660" s="14"/>
      <c r="AB660" s="14"/>
      <c r="AC660" s="14"/>
      <c r="AD660" s="14"/>
      <c r="AE660" s="14"/>
      <c r="AT660" s="269" t="s">
        <v>236</v>
      </c>
      <c r="AU660" s="269" t="s">
        <v>88</v>
      </c>
      <c r="AV660" s="14" t="s">
        <v>88</v>
      </c>
      <c r="AW660" s="14" t="s">
        <v>36</v>
      </c>
      <c r="AX660" s="14" t="s">
        <v>80</v>
      </c>
      <c r="AY660" s="269" t="s">
        <v>221</v>
      </c>
    </row>
    <row r="661" s="13" customFormat="1">
      <c r="A661" s="13"/>
      <c r="B661" s="249"/>
      <c r="C661" s="250"/>
      <c r="D661" s="247" t="s">
        <v>236</v>
      </c>
      <c r="E661" s="251" t="s">
        <v>1877</v>
      </c>
      <c r="F661" s="252" t="s">
        <v>2594</v>
      </c>
      <c r="G661" s="250"/>
      <c r="H661" s="253">
        <v>26.760000000000002</v>
      </c>
      <c r="I661" s="254"/>
      <c r="J661" s="250"/>
      <c r="K661" s="250"/>
      <c r="L661" s="255"/>
      <c r="M661" s="256"/>
      <c r="N661" s="257"/>
      <c r="O661" s="257"/>
      <c r="P661" s="257"/>
      <c r="Q661" s="257"/>
      <c r="R661" s="257"/>
      <c r="S661" s="257"/>
      <c r="T661" s="258"/>
      <c r="U661" s="13"/>
      <c r="V661" s="13"/>
      <c r="W661" s="13"/>
      <c r="X661" s="13"/>
      <c r="Y661" s="13"/>
      <c r="Z661" s="13"/>
      <c r="AA661" s="13"/>
      <c r="AB661" s="13"/>
      <c r="AC661" s="13"/>
      <c r="AD661" s="13"/>
      <c r="AE661" s="13"/>
      <c r="AT661" s="259" t="s">
        <v>236</v>
      </c>
      <c r="AU661" s="259" t="s">
        <v>88</v>
      </c>
      <c r="AV661" s="13" t="s">
        <v>19</v>
      </c>
      <c r="AW661" s="13" t="s">
        <v>36</v>
      </c>
      <c r="AX661" s="13" t="s">
        <v>80</v>
      </c>
      <c r="AY661" s="259" t="s">
        <v>221</v>
      </c>
    </row>
    <row r="662" s="13" customFormat="1">
      <c r="A662" s="13"/>
      <c r="B662" s="249"/>
      <c r="C662" s="250"/>
      <c r="D662" s="247" t="s">
        <v>236</v>
      </c>
      <c r="E662" s="251" t="s">
        <v>2595</v>
      </c>
      <c r="F662" s="252" t="s">
        <v>2596</v>
      </c>
      <c r="G662" s="250"/>
      <c r="H662" s="253">
        <v>333.89999999999998</v>
      </c>
      <c r="I662" s="254"/>
      <c r="J662" s="250"/>
      <c r="K662" s="250"/>
      <c r="L662" s="255"/>
      <c r="M662" s="256"/>
      <c r="N662" s="257"/>
      <c r="O662" s="257"/>
      <c r="P662" s="257"/>
      <c r="Q662" s="257"/>
      <c r="R662" s="257"/>
      <c r="S662" s="257"/>
      <c r="T662" s="258"/>
      <c r="U662" s="13"/>
      <c r="V662" s="13"/>
      <c r="W662" s="13"/>
      <c r="X662" s="13"/>
      <c r="Y662" s="13"/>
      <c r="Z662" s="13"/>
      <c r="AA662" s="13"/>
      <c r="AB662" s="13"/>
      <c r="AC662" s="13"/>
      <c r="AD662" s="13"/>
      <c r="AE662" s="13"/>
      <c r="AT662" s="259" t="s">
        <v>236</v>
      </c>
      <c r="AU662" s="259" t="s">
        <v>88</v>
      </c>
      <c r="AV662" s="13" t="s">
        <v>19</v>
      </c>
      <c r="AW662" s="13" t="s">
        <v>36</v>
      </c>
      <c r="AX662" s="13" t="s">
        <v>88</v>
      </c>
      <c r="AY662" s="259" t="s">
        <v>221</v>
      </c>
    </row>
    <row r="663" s="2" customFormat="1" ht="24.15" customHeight="1">
      <c r="A663" s="40"/>
      <c r="B663" s="41"/>
      <c r="C663" s="229" t="s">
        <v>1687</v>
      </c>
      <c r="D663" s="229" t="s">
        <v>225</v>
      </c>
      <c r="E663" s="230" t="s">
        <v>2597</v>
      </c>
      <c r="F663" s="231" t="s">
        <v>2598</v>
      </c>
      <c r="G663" s="232" t="s">
        <v>507</v>
      </c>
      <c r="H663" s="233">
        <v>413.10000000000002</v>
      </c>
      <c r="I663" s="234"/>
      <c r="J663" s="235">
        <f>ROUND(I663*H663,2)</f>
        <v>0</v>
      </c>
      <c r="K663" s="231" t="s">
        <v>229</v>
      </c>
      <c r="L663" s="46"/>
      <c r="M663" s="236" t="s">
        <v>1</v>
      </c>
      <c r="N663" s="237" t="s">
        <v>45</v>
      </c>
      <c r="O663" s="93"/>
      <c r="P663" s="238">
        <f>O663*H663</f>
        <v>0</v>
      </c>
      <c r="Q663" s="238">
        <v>0.00040999999999999999</v>
      </c>
      <c r="R663" s="238">
        <f>Q663*H663</f>
        <v>0.16937099999999999</v>
      </c>
      <c r="S663" s="238">
        <v>0</v>
      </c>
      <c r="T663" s="239">
        <f>S663*H663</f>
        <v>0</v>
      </c>
      <c r="U663" s="40"/>
      <c r="V663" s="40"/>
      <c r="W663" s="40"/>
      <c r="X663" s="40"/>
      <c r="Y663" s="40"/>
      <c r="Z663" s="40"/>
      <c r="AA663" s="40"/>
      <c r="AB663" s="40"/>
      <c r="AC663" s="40"/>
      <c r="AD663" s="40"/>
      <c r="AE663" s="40"/>
      <c r="AR663" s="240" t="s">
        <v>224</v>
      </c>
      <c r="AT663" s="240" t="s">
        <v>225</v>
      </c>
      <c r="AU663" s="240" t="s">
        <v>88</v>
      </c>
      <c r="AY663" s="18" t="s">
        <v>221</v>
      </c>
      <c r="BE663" s="241">
        <f>IF(N663="základní",J663,0)</f>
        <v>0</v>
      </c>
      <c r="BF663" s="241">
        <f>IF(N663="snížená",J663,0)</f>
        <v>0</v>
      </c>
      <c r="BG663" s="241">
        <f>IF(N663="zákl. přenesená",J663,0)</f>
        <v>0</v>
      </c>
      <c r="BH663" s="241">
        <f>IF(N663="sníž. přenesená",J663,0)</f>
        <v>0</v>
      </c>
      <c r="BI663" s="241">
        <f>IF(N663="nulová",J663,0)</f>
        <v>0</v>
      </c>
      <c r="BJ663" s="18" t="s">
        <v>88</v>
      </c>
      <c r="BK663" s="241">
        <f>ROUND(I663*H663,2)</f>
        <v>0</v>
      </c>
      <c r="BL663" s="18" t="s">
        <v>224</v>
      </c>
      <c r="BM663" s="240" t="s">
        <v>2599</v>
      </c>
    </row>
    <row r="664" s="2" customFormat="1">
      <c r="A664" s="40"/>
      <c r="B664" s="41"/>
      <c r="C664" s="42"/>
      <c r="D664" s="242" t="s">
        <v>232</v>
      </c>
      <c r="E664" s="42"/>
      <c r="F664" s="243" t="s">
        <v>2600</v>
      </c>
      <c r="G664" s="42"/>
      <c r="H664" s="42"/>
      <c r="I664" s="244"/>
      <c r="J664" s="42"/>
      <c r="K664" s="42"/>
      <c r="L664" s="46"/>
      <c r="M664" s="245"/>
      <c r="N664" s="246"/>
      <c r="O664" s="93"/>
      <c r="P664" s="93"/>
      <c r="Q664" s="93"/>
      <c r="R664" s="93"/>
      <c r="S664" s="93"/>
      <c r="T664" s="94"/>
      <c r="U664" s="40"/>
      <c r="V664" s="40"/>
      <c r="W664" s="40"/>
      <c r="X664" s="40"/>
      <c r="Y664" s="40"/>
      <c r="Z664" s="40"/>
      <c r="AA664" s="40"/>
      <c r="AB664" s="40"/>
      <c r="AC664" s="40"/>
      <c r="AD664" s="40"/>
      <c r="AE664" s="40"/>
      <c r="AT664" s="18" t="s">
        <v>232</v>
      </c>
      <c r="AU664" s="18" t="s">
        <v>88</v>
      </c>
    </row>
    <row r="665" s="2" customFormat="1">
      <c r="A665" s="40"/>
      <c r="B665" s="41"/>
      <c r="C665" s="42"/>
      <c r="D665" s="247" t="s">
        <v>234</v>
      </c>
      <c r="E665" s="42"/>
      <c r="F665" s="248" t="s">
        <v>2601</v>
      </c>
      <c r="G665" s="42"/>
      <c r="H665" s="42"/>
      <c r="I665" s="244"/>
      <c r="J665" s="42"/>
      <c r="K665" s="42"/>
      <c r="L665" s="46"/>
      <c r="M665" s="245"/>
      <c r="N665" s="246"/>
      <c r="O665" s="93"/>
      <c r="P665" s="93"/>
      <c r="Q665" s="93"/>
      <c r="R665" s="93"/>
      <c r="S665" s="93"/>
      <c r="T665" s="94"/>
      <c r="U665" s="40"/>
      <c r="V665" s="40"/>
      <c r="W665" s="40"/>
      <c r="X665" s="40"/>
      <c r="Y665" s="40"/>
      <c r="Z665" s="40"/>
      <c r="AA665" s="40"/>
      <c r="AB665" s="40"/>
      <c r="AC665" s="40"/>
      <c r="AD665" s="40"/>
      <c r="AE665" s="40"/>
      <c r="AT665" s="18" t="s">
        <v>234</v>
      </c>
      <c r="AU665" s="18" t="s">
        <v>88</v>
      </c>
    </row>
    <row r="666" s="14" customFormat="1">
      <c r="A666" s="14"/>
      <c r="B666" s="260"/>
      <c r="C666" s="261"/>
      <c r="D666" s="247" t="s">
        <v>236</v>
      </c>
      <c r="E666" s="262" t="s">
        <v>1</v>
      </c>
      <c r="F666" s="263" t="s">
        <v>2554</v>
      </c>
      <c r="G666" s="261"/>
      <c r="H666" s="262" t="s">
        <v>1</v>
      </c>
      <c r="I666" s="264"/>
      <c r="J666" s="261"/>
      <c r="K666" s="261"/>
      <c r="L666" s="265"/>
      <c r="M666" s="266"/>
      <c r="N666" s="267"/>
      <c r="O666" s="267"/>
      <c r="P666" s="267"/>
      <c r="Q666" s="267"/>
      <c r="R666" s="267"/>
      <c r="S666" s="267"/>
      <c r="T666" s="268"/>
      <c r="U666" s="14"/>
      <c r="V666" s="14"/>
      <c r="W666" s="14"/>
      <c r="X666" s="14"/>
      <c r="Y666" s="14"/>
      <c r="Z666" s="14"/>
      <c r="AA666" s="14"/>
      <c r="AB666" s="14"/>
      <c r="AC666" s="14"/>
      <c r="AD666" s="14"/>
      <c r="AE666" s="14"/>
      <c r="AT666" s="269" t="s">
        <v>236</v>
      </c>
      <c r="AU666" s="269" t="s">
        <v>88</v>
      </c>
      <c r="AV666" s="14" t="s">
        <v>88</v>
      </c>
      <c r="AW666" s="14" t="s">
        <v>36</v>
      </c>
      <c r="AX666" s="14" t="s">
        <v>80</v>
      </c>
      <c r="AY666" s="269" t="s">
        <v>221</v>
      </c>
    </row>
    <row r="667" s="13" customFormat="1">
      <c r="A667" s="13"/>
      <c r="B667" s="249"/>
      <c r="C667" s="250"/>
      <c r="D667" s="247" t="s">
        <v>236</v>
      </c>
      <c r="E667" s="251" t="s">
        <v>2602</v>
      </c>
      <c r="F667" s="252" t="s">
        <v>2603</v>
      </c>
      <c r="G667" s="250"/>
      <c r="H667" s="253">
        <v>243.03999999999999</v>
      </c>
      <c r="I667" s="254"/>
      <c r="J667" s="250"/>
      <c r="K667" s="250"/>
      <c r="L667" s="255"/>
      <c r="M667" s="256"/>
      <c r="N667" s="257"/>
      <c r="O667" s="257"/>
      <c r="P667" s="257"/>
      <c r="Q667" s="257"/>
      <c r="R667" s="257"/>
      <c r="S667" s="257"/>
      <c r="T667" s="258"/>
      <c r="U667" s="13"/>
      <c r="V667" s="13"/>
      <c r="W667" s="13"/>
      <c r="X667" s="13"/>
      <c r="Y667" s="13"/>
      <c r="Z667" s="13"/>
      <c r="AA667" s="13"/>
      <c r="AB667" s="13"/>
      <c r="AC667" s="13"/>
      <c r="AD667" s="13"/>
      <c r="AE667" s="13"/>
      <c r="AT667" s="259" t="s">
        <v>236</v>
      </c>
      <c r="AU667" s="259" t="s">
        <v>88</v>
      </c>
      <c r="AV667" s="13" t="s">
        <v>19</v>
      </c>
      <c r="AW667" s="13" t="s">
        <v>36</v>
      </c>
      <c r="AX667" s="13" t="s">
        <v>80</v>
      </c>
      <c r="AY667" s="259" t="s">
        <v>221</v>
      </c>
    </row>
    <row r="668" s="14" customFormat="1">
      <c r="A668" s="14"/>
      <c r="B668" s="260"/>
      <c r="C668" s="261"/>
      <c r="D668" s="247" t="s">
        <v>236</v>
      </c>
      <c r="E668" s="262" t="s">
        <v>1</v>
      </c>
      <c r="F668" s="263" t="s">
        <v>2543</v>
      </c>
      <c r="G668" s="261"/>
      <c r="H668" s="262" t="s">
        <v>1</v>
      </c>
      <c r="I668" s="264"/>
      <c r="J668" s="261"/>
      <c r="K668" s="261"/>
      <c r="L668" s="265"/>
      <c r="M668" s="266"/>
      <c r="N668" s="267"/>
      <c r="O668" s="267"/>
      <c r="P668" s="267"/>
      <c r="Q668" s="267"/>
      <c r="R668" s="267"/>
      <c r="S668" s="267"/>
      <c r="T668" s="268"/>
      <c r="U668" s="14"/>
      <c r="V668" s="14"/>
      <c r="W668" s="14"/>
      <c r="X668" s="14"/>
      <c r="Y668" s="14"/>
      <c r="Z668" s="14"/>
      <c r="AA668" s="14"/>
      <c r="AB668" s="14"/>
      <c r="AC668" s="14"/>
      <c r="AD668" s="14"/>
      <c r="AE668" s="14"/>
      <c r="AT668" s="269" t="s">
        <v>236</v>
      </c>
      <c r="AU668" s="269" t="s">
        <v>88</v>
      </c>
      <c r="AV668" s="14" t="s">
        <v>88</v>
      </c>
      <c r="AW668" s="14" t="s">
        <v>36</v>
      </c>
      <c r="AX668" s="14" t="s">
        <v>80</v>
      </c>
      <c r="AY668" s="269" t="s">
        <v>221</v>
      </c>
    </row>
    <row r="669" s="13" customFormat="1">
      <c r="A669" s="13"/>
      <c r="B669" s="249"/>
      <c r="C669" s="250"/>
      <c r="D669" s="247" t="s">
        <v>236</v>
      </c>
      <c r="E669" s="251" t="s">
        <v>1833</v>
      </c>
      <c r="F669" s="252" t="s">
        <v>2604</v>
      </c>
      <c r="G669" s="250"/>
      <c r="H669" s="253">
        <v>58.920000000000002</v>
      </c>
      <c r="I669" s="254"/>
      <c r="J669" s="250"/>
      <c r="K669" s="250"/>
      <c r="L669" s="255"/>
      <c r="M669" s="256"/>
      <c r="N669" s="257"/>
      <c r="O669" s="257"/>
      <c r="P669" s="257"/>
      <c r="Q669" s="257"/>
      <c r="R669" s="257"/>
      <c r="S669" s="257"/>
      <c r="T669" s="258"/>
      <c r="U669" s="13"/>
      <c r="V669" s="13"/>
      <c r="W669" s="13"/>
      <c r="X669" s="13"/>
      <c r="Y669" s="13"/>
      <c r="Z669" s="13"/>
      <c r="AA669" s="13"/>
      <c r="AB669" s="13"/>
      <c r="AC669" s="13"/>
      <c r="AD669" s="13"/>
      <c r="AE669" s="13"/>
      <c r="AT669" s="259" t="s">
        <v>236</v>
      </c>
      <c r="AU669" s="259" t="s">
        <v>88</v>
      </c>
      <c r="AV669" s="13" t="s">
        <v>19</v>
      </c>
      <c r="AW669" s="13" t="s">
        <v>36</v>
      </c>
      <c r="AX669" s="13" t="s">
        <v>80</v>
      </c>
      <c r="AY669" s="259" t="s">
        <v>221</v>
      </c>
    </row>
    <row r="670" s="14" customFormat="1">
      <c r="A670" s="14"/>
      <c r="B670" s="260"/>
      <c r="C670" s="261"/>
      <c r="D670" s="247" t="s">
        <v>236</v>
      </c>
      <c r="E670" s="262" t="s">
        <v>1</v>
      </c>
      <c r="F670" s="263" t="s">
        <v>2545</v>
      </c>
      <c r="G670" s="261"/>
      <c r="H670" s="262" t="s">
        <v>1</v>
      </c>
      <c r="I670" s="264"/>
      <c r="J670" s="261"/>
      <c r="K670" s="261"/>
      <c r="L670" s="265"/>
      <c r="M670" s="266"/>
      <c r="N670" s="267"/>
      <c r="O670" s="267"/>
      <c r="P670" s="267"/>
      <c r="Q670" s="267"/>
      <c r="R670" s="267"/>
      <c r="S670" s="267"/>
      <c r="T670" s="268"/>
      <c r="U670" s="14"/>
      <c r="V670" s="14"/>
      <c r="W670" s="14"/>
      <c r="X670" s="14"/>
      <c r="Y670" s="14"/>
      <c r="Z670" s="14"/>
      <c r="AA670" s="14"/>
      <c r="AB670" s="14"/>
      <c r="AC670" s="14"/>
      <c r="AD670" s="14"/>
      <c r="AE670" s="14"/>
      <c r="AT670" s="269" t="s">
        <v>236</v>
      </c>
      <c r="AU670" s="269" t="s">
        <v>88</v>
      </c>
      <c r="AV670" s="14" t="s">
        <v>88</v>
      </c>
      <c r="AW670" s="14" t="s">
        <v>36</v>
      </c>
      <c r="AX670" s="14" t="s">
        <v>80</v>
      </c>
      <c r="AY670" s="269" t="s">
        <v>221</v>
      </c>
    </row>
    <row r="671" s="13" customFormat="1">
      <c r="A671" s="13"/>
      <c r="B671" s="249"/>
      <c r="C671" s="250"/>
      <c r="D671" s="247" t="s">
        <v>236</v>
      </c>
      <c r="E671" s="251" t="s">
        <v>1879</v>
      </c>
      <c r="F671" s="252" t="s">
        <v>2605</v>
      </c>
      <c r="G671" s="250"/>
      <c r="H671" s="253">
        <v>25.640000000000001</v>
      </c>
      <c r="I671" s="254"/>
      <c r="J671" s="250"/>
      <c r="K671" s="250"/>
      <c r="L671" s="255"/>
      <c r="M671" s="256"/>
      <c r="N671" s="257"/>
      <c r="O671" s="257"/>
      <c r="P671" s="257"/>
      <c r="Q671" s="257"/>
      <c r="R671" s="257"/>
      <c r="S671" s="257"/>
      <c r="T671" s="258"/>
      <c r="U671" s="13"/>
      <c r="V671" s="13"/>
      <c r="W671" s="13"/>
      <c r="X671" s="13"/>
      <c r="Y671" s="13"/>
      <c r="Z671" s="13"/>
      <c r="AA671" s="13"/>
      <c r="AB671" s="13"/>
      <c r="AC671" s="13"/>
      <c r="AD671" s="13"/>
      <c r="AE671" s="13"/>
      <c r="AT671" s="259" t="s">
        <v>236</v>
      </c>
      <c r="AU671" s="259" t="s">
        <v>88</v>
      </c>
      <c r="AV671" s="13" t="s">
        <v>19</v>
      </c>
      <c r="AW671" s="13" t="s">
        <v>36</v>
      </c>
      <c r="AX671" s="13" t="s">
        <v>80</v>
      </c>
      <c r="AY671" s="259" t="s">
        <v>221</v>
      </c>
    </row>
    <row r="672" s="14" customFormat="1">
      <c r="A672" s="14"/>
      <c r="B672" s="260"/>
      <c r="C672" s="261"/>
      <c r="D672" s="247" t="s">
        <v>236</v>
      </c>
      <c r="E672" s="262" t="s">
        <v>1</v>
      </c>
      <c r="F672" s="263" t="s">
        <v>2606</v>
      </c>
      <c r="G672" s="261"/>
      <c r="H672" s="262" t="s">
        <v>1</v>
      </c>
      <c r="I672" s="264"/>
      <c r="J672" s="261"/>
      <c r="K672" s="261"/>
      <c r="L672" s="265"/>
      <c r="M672" s="266"/>
      <c r="N672" s="267"/>
      <c r="O672" s="267"/>
      <c r="P672" s="267"/>
      <c r="Q672" s="267"/>
      <c r="R672" s="267"/>
      <c r="S672" s="267"/>
      <c r="T672" s="268"/>
      <c r="U672" s="14"/>
      <c r="V672" s="14"/>
      <c r="W672" s="14"/>
      <c r="X672" s="14"/>
      <c r="Y672" s="14"/>
      <c r="Z672" s="14"/>
      <c r="AA672" s="14"/>
      <c r="AB672" s="14"/>
      <c r="AC672" s="14"/>
      <c r="AD672" s="14"/>
      <c r="AE672" s="14"/>
      <c r="AT672" s="269" t="s">
        <v>236</v>
      </c>
      <c r="AU672" s="269" t="s">
        <v>88</v>
      </c>
      <c r="AV672" s="14" t="s">
        <v>88</v>
      </c>
      <c r="AW672" s="14" t="s">
        <v>36</v>
      </c>
      <c r="AX672" s="14" t="s">
        <v>80</v>
      </c>
      <c r="AY672" s="269" t="s">
        <v>221</v>
      </c>
    </row>
    <row r="673" s="13" customFormat="1">
      <c r="A673" s="13"/>
      <c r="B673" s="249"/>
      <c r="C673" s="250"/>
      <c r="D673" s="247" t="s">
        <v>236</v>
      </c>
      <c r="E673" s="251" t="s">
        <v>1891</v>
      </c>
      <c r="F673" s="252" t="s">
        <v>2607</v>
      </c>
      <c r="G673" s="250"/>
      <c r="H673" s="253">
        <v>85.5</v>
      </c>
      <c r="I673" s="254"/>
      <c r="J673" s="250"/>
      <c r="K673" s="250"/>
      <c r="L673" s="255"/>
      <c r="M673" s="256"/>
      <c r="N673" s="257"/>
      <c r="O673" s="257"/>
      <c r="P673" s="257"/>
      <c r="Q673" s="257"/>
      <c r="R673" s="257"/>
      <c r="S673" s="257"/>
      <c r="T673" s="258"/>
      <c r="U673" s="13"/>
      <c r="V673" s="13"/>
      <c r="W673" s="13"/>
      <c r="X673" s="13"/>
      <c r="Y673" s="13"/>
      <c r="Z673" s="13"/>
      <c r="AA673" s="13"/>
      <c r="AB673" s="13"/>
      <c r="AC673" s="13"/>
      <c r="AD673" s="13"/>
      <c r="AE673" s="13"/>
      <c r="AT673" s="259" t="s">
        <v>236</v>
      </c>
      <c r="AU673" s="259" t="s">
        <v>88</v>
      </c>
      <c r="AV673" s="13" t="s">
        <v>19</v>
      </c>
      <c r="AW673" s="13" t="s">
        <v>36</v>
      </c>
      <c r="AX673" s="13" t="s">
        <v>80</v>
      </c>
      <c r="AY673" s="259" t="s">
        <v>221</v>
      </c>
    </row>
    <row r="674" s="13" customFormat="1">
      <c r="A674" s="13"/>
      <c r="B674" s="249"/>
      <c r="C674" s="250"/>
      <c r="D674" s="247" t="s">
        <v>236</v>
      </c>
      <c r="E674" s="251" t="s">
        <v>2608</v>
      </c>
      <c r="F674" s="252" t="s">
        <v>2609</v>
      </c>
      <c r="G674" s="250"/>
      <c r="H674" s="253">
        <v>413.10000000000002</v>
      </c>
      <c r="I674" s="254"/>
      <c r="J674" s="250"/>
      <c r="K674" s="250"/>
      <c r="L674" s="255"/>
      <c r="M674" s="256"/>
      <c r="N674" s="257"/>
      <c r="O674" s="257"/>
      <c r="P674" s="257"/>
      <c r="Q674" s="257"/>
      <c r="R674" s="257"/>
      <c r="S674" s="257"/>
      <c r="T674" s="258"/>
      <c r="U674" s="13"/>
      <c r="V674" s="13"/>
      <c r="W674" s="13"/>
      <c r="X674" s="13"/>
      <c r="Y674" s="13"/>
      <c r="Z674" s="13"/>
      <c r="AA674" s="13"/>
      <c r="AB674" s="13"/>
      <c r="AC674" s="13"/>
      <c r="AD674" s="13"/>
      <c r="AE674" s="13"/>
      <c r="AT674" s="259" t="s">
        <v>236</v>
      </c>
      <c r="AU674" s="259" t="s">
        <v>88</v>
      </c>
      <c r="AV674" s="13" t="s">
        <v>19</v>
      </c>
      <c r="AW674" s="13" t="s">
        <v>36</v>
      </c>
      <c r="AX674" s="13" t="s">
        <v>88</v>
      </c>
      <c r="AY674" s="259" t="s">
        <v>221</v>
      </c>
    </row>
    <row r="675" s="2" customFormat="1" ht="44.25" customHeight="1">
      <c r="A675" s="40"/>
      <c r="B675" s="41"/>
      <c r="C675" s="229" t="s">
        <v>1690</v>
      </c>
      <c r="D675" s="229" t="s">
        <v>225</v>
      </c>
      <c r="E675" s="230" t="s">
        <v>2610</v>
      </c>
      <c r="F675" s="231" t="s">
        <v>2611</v>
      </c>
      <c r="G675" s="232" t="s">
        <v>507</v>
      </c>
      <c r="H675" s="233">
        <v>411.30000000000001</v>
      </c>
      <c r="I675" s="234"/>
      <c r="J675" s="235">
        <f>ROUND(I675*H675,2)</f>
        <v>0</v>
      </c>
      <c r="K675" s="231" t="s">
        <v>229</v>
      </c>
      <c r="L675" s="46"/>
      <c r="M675" s="236" t="s">
        <v>1</v>
      </c>
      <c r="N675" s="237" t="s">
        <v>45</v>
      </c>
      <c r="O675" s="93"/>
      <c r="P675" s="238">
        <f>O675*H675</f>
        <v>0</v>
      </c>
      <c r="Q675" s="238">
        <v>0.10373</v>
      </c>
      <c r="R675" s="238">
        <f>Q675*H675</f>
        <v>42.664149000000002</v>
      </c>
      <c r="S675" s="238">
        <v>0</v>
      </c>
      <c r="T675" s="239">
        <f>S675*H675</f>
        <v>0</v>
      </c>
      <c r="U675" s="40"/>
      <c r="V675" s="40"/>
      <c r="W675" s="40"/>
      <c r="X675" s="40"/>
      <c r="Y675" s="40"/>
      <c r="Z675" s="40"/>
      <c r="AA675" s="40"/>
      <c r="AB675" s="40"/>
      <c r="AC675" s="40"/>
      <c r="AD675" s="40"/>
      <c r="AE675" s="40"/>
      <c r="AR675" s="240" t="s">
        <v>224</v>
      </c>
      <c r="AT675" s="240" t="s">
        <v>225</v>
      </c>
      <c r="AU675" s="240" t="s">
        <v>88</v>
      </c>
      <c r="AY675" s="18" t="s">
        <v>221</v>
      </c>
      <c r="BE675" s="241">
        <f>IF(N675="základní",J675,0)</f>
        <v>0</v>
      </c>
      <c r="BF675" s="241">
        <f>IF(N675="snížená",J675,0)</f>
        <v>0</v>
      </c>
      <c r="BG675" s="241">
        <f>IF(N675="zákl. přenesená",J675,0)</f>
        <v>0</v>
      </c>
      <c r="BH675" s="241">
        <f>IF(N675="sníž. přenesená",J675,0)</f>
        <v>0</v>
      </c>
      <c r="BI675" s="241">
        <f>IF(N675="nulová",J675,0)</f>
        <v>0</v>
      </c>
      <c r="BJ675" s="18" t="s">
        <v>88</v>
      </c>
      <c r="BK675" s="241">
        <f>ROUND(I675*H675,2)</f>
        <v>0</v>
      </c>
      <c r="BL675" s="18" t="s">
        <v>224</v>
      </c>
      <c r="BM675" s="240" t="s">
        <v>2612</v>
      </c>
    </row>
    <row r="676" s="2" customFormat="1">
      <c r="A676" s="40"/>
      <c r="B676" s="41"/>
      <c r="C676" s="42"/>
      <c r="D676" s="242" t="s">
        <v>232</v>
      </c>
      <c r="E676" s="42"/>
      <c r="F676" s="243" t="s">
        <v>2613</v>
      </c>
      <c r="G676" s="42"/>
      <c r="H676" s="42"/>
      <c r="I676" s="244"/>
      <c r="J676" s="42"/>
      <c r="K676" s="42"/>
      <c r="L676" s="46"/>
      <c r="M676" s="245"/>
      <c r="N676" s="246"/>
      <c r="O676" s="93"/>
      <c r="P676" s="93"/>
      <c r="Q676" s="93"/>
      <c r="R676" s="93"/>
      <c r="S676" s="93"/>
      <c r="T676" s="94"/>
      <c r="U676" s="40"/>
      <c r="V676" s="40"/>
      <c r="W676" s="40"/>
      <c r="X676" s="40"/>
      <c r="Y676" s="40"/>
      <c r="Z676" s="40"/>
      <c r="AA676" s="40"/>
      <c r="AB676" s="40"/>
      <c r="AC676" s="40"/>
      <c r="AD676" s="40"/>
      <c r="AE676" s="40"/>
      <c r="AT676" s="18" t="s">
        <v>232</v>
      </c>
      <c r="AU676" s="18" t="s">
        <v>88</v>
      </c>
    </row>
    <row r="677" s="2" customFormat="1">
      <c r="A677" s="40"/>
      <c r="B677" s="41"/>
      <c r="C677" s="42"/>
      <c r="D677" s="247" t="s">
        <v>312</v>
      </c>
      <c r="E677" s="42"/>
      <c r="F677" s="248" t="s">
        <v>1034</v>
      </c>
      <c r="G677" s="42"/>
      <c r="H677" s="42"/>
      <c r="I677" s="244"/>
      <c r="J677" s="42"/>
      <c r="K677" s="42"/>
      <c r="L677" s="46"/>
      <c r="M677" s="245"/>
      <c r="N677" s="246"/>
      <c r="O677" s="93"/>
      <c r="P677" s="93"/>
      <c r="Q677" s="93"/>
      <c r="R677" s="93"/>
      <c r="S677" s="93"/>
      <c r="T677" s="94"/>
      <c r="U677" s="40"/>
      <c r="V677" s="40"/>
      <c r="W677" s="40"/>
      <c r="X677" s="40"/>
      <c r="Y677" s="40"/>
      <c r="Z677" s="40"/>
      <c r="AA677" s="40"/>
      <c r="AB677" s="40"/>
      <c r="AC677" s="40"/>
      <c r="AD677" s="40"/>
      <c r="AE677" s="40"/>
      <c r="AT677" s="18" t="s">
        <v>312</v>
      </c>
      <c r="AU677" s="18" t="s">
        <v>88</v>
      </c>
    </row>
    <row r="678" s="2" customFormat="1">
      <c r="A678" s="40"/>
      <c r="B678" s="41"/>
      <c r="C678" s="42"/>
      <c r="D678" s="247" t="s">
        <v>234</v>
      </c>
      <c r="E678" s="42"/>
      <c r="F678" s="248" t="s">
        <v>2614</v>
      </c>
      <c r="G678" s="42"/>
      <c r="H678" s="42"/>
      <c r="I678" s="244"/>
      <c r="J678" s="42"/>
      <c r="K678" s="42"/>
      <c r="L678" s="46"/>
      <c r="M678" s="245"/>
      <c r="N678" s="246"/>
      <c r="O678" s="93"/>
      <c r="P678" s="93"/>
      <c r="Q678" s="93"/>
      <c r="R678" s="93"/>
      <c r="S678" s="93"/>
      <c r="T678" s="94"/>
      <c r="U678" s="40"/>
      <c r="V678" s="40"/>
      <c r="W678" s="40"/>
      <c r="X678" s="40"/>
      <c r="Y678" s="40"/>
      <c r="Z678" s="40"/>
      <c r="AA678" s="40"/>
      <c r="AB678" s="40"/>
      <c r="AC678" s="40"/>
      <c r="AD678" s="40"/>
      <c r="AE678" s="40"/>
      <c r="AT678" s="18" t="s">
        <v>234</v>
      </c>
      <c r="AU678" s="18" t="s">
        <v>88</v>
      </c>
    </row>
    <row r="679" s="14" customFormat="1">
      <c r="A679" s="14"/>
      <c r="B679" s="260"/>
      <c r="C679" s="261"/>
      <c r="D679" s="247" t="s">
        <v>236</v>
      </c>
      <c r="E679" s="262" t="s">
        <v>1</v>
      </c>
      <c r="F679" s="263" t="s">
        <v>2554</v>
      </c>
      <c r="G679" s="261"/>
      <c r="H679" s="262" t="s">
        <v>1</v>
      </c>
      <c r="I679" s="264"/>
      <c r="J679" s="261"/>
      <c r="K679" s="261"/>
      <c r="L679" s="265"/>
      <c r="M679" s="266"/>
      <c r="N679" s="267"/>
      <c r="O679" s="267"/>
      <c r="P679" s="267"/>
      <c r="Q679" s="267"/>
      <c r="R679" s="267"/>
      <c r="S679" s="267"/>
      <c r="T679" s="268"/>
      <c r="U679" s="14"/>
      <c r="V679" s="14"/>
      <c r="W679" s="14"/>
      <c r="X679" s="14"/>
      <c r="Y679" s="14"/>
      <c r="Z679" s="14"/>
      <c r="AA679" s="14"/>
      <c r="AB679" s="14"/>
      <c r="AC679" s="14"/>
      <c r="AD679" s="14"/>
      <c r="AE679" s="14"/>
      <c r="AT679" s="269" t="s">
        <v>236</v>
      </c>
      <c r="AU679" s="269" t="s">
        <v>88</v>
      </c>
      <c r="AV679" s="14" t="s">
        <v>88</v>
      </c>
      <c r="AW679" s="14" t="s">
        <v>36</v>
      </c>
      <c r="AX679" s="14" t="s">
        <v>80</v>
      </c>
      <c r="AY679" s="269" t="s">
        <v>221</v>
      </c>
    </row>
    <row r="680" s="13" customFormat="1">
      <c r="A680" s="13"/>
      <c r="B680" s="249"/>
      <c r="C680" s="250"/>
      <c r="D680" s="247" t="s">
        <v>236</v>
      </c>
      <c r="E680" s="251" t="s">
        <v>2615</v>
      </c>
      <c r="F680" s="252" t="s">
        <v>2616</v>
      </c>
      <c r="G680" s="250"/>
      <c r="H680" s="253">
        <v>242.02000000000001</v>
      </c>
      <c r="I680" s="254"/>
      <c r="J680" s="250"/>
      <c r="K680" s="250"/>
      <c r="L680" s="255"/>
      <c r="M680" s="256"/>
      <c r="N680" s="257"/>
      <c r="O680" s="257"/>
      <c r="P680" s="257"/>
      <c r="Q680" s="257"/>
      <c r="R680" s="257"/>
      <c r="S680" s="257"/>
      <c r="T680" s="258"/>
      <c r="U680" s="13"/>
      <c r="V680" s="13"/>
      <c r="W680" s="13"/>
      <c r="X680" s="13"/>
      <c r="Y680" s="13"/>
      <c r="Z680" s="13"/>
      <c r="AA680" s="13"/>
      <c r="AB680" s="13"/>
      <c r="AC680" s="13"/>
      <c r="AD680" s="13"/>
      <c r="AE680" s="13"/>
      <c r="AT680" s="259" t="s">
        <v>236</v>
      </c>
      <c r="AU680" s="259" t="s">
        <v>88</v>
      </c>
      <c r="AV680" s="13" t="s">
        <v>19</v>
      </c>
      <c r="AW680" s="13" t="s">
        <v>36</v>
      </c>
      <c r="AX680" s="13" t="s">
        <v>80</v>
      </c>
      <c r="AY680" s="259" t="s">
        <v>221</v>
      </c>
    </row>
    <row r="681" s="14" customFormat="1">
      <c r="A681" s="14"/>
      <c r="B681" s="260"/>
      <c r="C681" s="261"/>
      <c r="D681" s="247" t="s">
        <v>236</v>
      </c>
      <c r="E681" s="262" t="s">
        <v>1</v>
      </c>
      <c r="F681" s="263" t="s">
        <v>2543</v>
      </c>
      <c r="G681" s="261"/>
      <c r="H681" s="262" t="s">
        <v>1</v>
      </c>
      <c r="I681" s="264"/>
      <c r="J681" s="261"/>
      <c r="K681" s="261"/>
      <c r="L681" s="265"/>
      <c r="M681" s="266"/>
      <c r="N681" s="267"/>
      <c r="O681" s="267"/>
      <c r="P681" s="267"/>
      <c r="Q681" s="267"/>
      <c r="R681" s="267"/>
      <c r="S681" s="267"/>
      <c r="T681" s="268"/>
      <c r="U681" s="14"/>
      <c r="V681" s="14"/>
      <c r="W681" s="14"/>
      <c r="X681" s="14"/>
      <c r="Y681" s="14"/>
      <c r="Z681" s="14"/>
      <c r="AA681" s="14"/>
      <c r="AB681" s="14"/>
      <c r="AC681" s="14"/>
      <c r="AD681" s="14"/>
      <c r="AE681" s="14"/>
      <c r="AT681" s="269" t="s">
        <v>236</v>
      </c>
      <c r="AU681" s="269" t="s">
        <v>88</v>
      </c>
      <c r="AV681" s="14" t="s">
        <v>88</v>
      </c>
      <c r="AW681" s="14" t="s">
        <v>36</v>
      </c>
      <c r="AX681" s="14" t="s">
        <v>80</v>
      </c>
      <c r="AY681" s="269" t="s">
        <v>221</v>
      </c>
    </row>
    <row r="682" s="13" customFormat="1">
      <c r="A682" s="13"/>
      <c r="B682" s="249"/>
      <c r="C682" s="250"/>
      <c r="D682" s="247" t="s">
        <v>236</v>
      </c>
      <c r="E682" s="251" t="s">
        <v>1836</v>
      </c>
      <c r="F682" s="252" t="s">
        <v>2617</v>
      </c>
      <c r="G682" s="250"/>
      <c r="H682" s="253">
        <v>58.460000000000001</v>
      </c>
      <c r="I682" s="254"/>
      <c r="J682" s="250"/>
      <c r="K682" s="250"/>
      <c r="L682" s="255"/>
      <c r="M682" s="256"/>
      <c r="N682" s="257"/>
      <c r="O682" s="257"/>
      <c r="P682" s="257"/>
      <c r="Q682" s="257"/>
      <c r="R682" s="257"/>
      <c r="S682" s="257"/>
      <c r="T682" s="258"/>
      <c r="U682" s="13"/>
      <c r="V682" s="13"/>
      <c r="W682" s="13"/>
      <c r="X682" s="13"/>
      <c r="Y682" s="13"/>
      <c r="Z682" s="13"/>
      <c r="AA682" s="13"/>
      <c r="AB682" s="13"/>
      <c r="AC682" s="13"/>
      <c r="AD682" s="13"/>
      <c r="AE682" s="13"/>
      <c r="AT682" s="259" t="s">
        <v>236</v>
      </c>
      <c r="AU682" s="259" t="s">
        <v>88</v>
      </c>
      <c r="AV682" s="13" t="s">
        <v>19</v>
      </c>
      <c r="AW682" s="13" t="s">
        <v>36</v>
      </c>
      <c r="AX682" s="13" t="s">
        <v>80</v>
      </c>
      <c r="AY682" s="259" t="s">
        <v>221</v>
      </c>
    </row>
    <row r="683" s="14" customFormat="1">
      <c r="A683" s="14"/>
      <c r="B683" s="260"/>
      <c r="C683" s="261"/>
      <c r="D683" s="247" t="s">
        <v>236</v>
      </c>
      <c r="E683" s="262" t="s">
        <v>1</v>
      </c>
      <c r="F683" s="263" t="s">
        <v>2545</v>
      </c>
      <c r="G683" s="261"/>
      <c r="H683" s="262" t="s">
        <v>1</v>
      </c>
      <c r="I683" s="264"/>
      <c r="J683" s="261"/>
      <c r="K683" s="261"/>
      <c r="L683" s="265"/>
      <c r="M683" s="266"/>
      <c r="N683" s="267"/>
      <c r="O683" s="267"/>
      <c r="P683" s="267"/>
      <c r="Q683" s="267"/>
      <c r="R683" s="267"/>
      <c r="S683" s="267"/>
      <c r="T683" s="268"/>
      <c r="U683" s="14"/>
      <c r="V683" s="14"/>
      <c r="W683" s="14"/>
      <c r="X683" s="14"/>
      <c r="Y683" s="14"/>
      <c r="Z683" s="14"/>
      <c r="AA683" s="14"/>
      <c r="AB683" s="14"/>
      <c r="AC683" s="14"/>
      <c r="AD683" s="14"/>
      <c r="AE683" s="14"/>
      <c r="AT683" s="269" t="s">
        <v>236</v>
      </c>
      <c r="AU683" s="269" t="s">
        <v>88</v>
      </c>
      <c r="AV683" s="14" t="s">
        <v>88</v>
      </c>
      <c r="AW683" s="14" t="s">
        <v>36</v>
      </c>
      <c r="AX683" s="14" t="s">
        <v>80</v>
      </c>
      <c r="AY683" s="269" t="s">
        <v>221</v>
      </c>
    </row>
    <row r="684" s="13" customFormat="1">
      <c r="A684" s="13"/>
      <c r="B684" s="249"/>
      <c r="C684" s="250"/>
      <c r="D684" s="247" t="s">
        <v>236</v>
      </c>
      <c r="E684" s="251" t="s">
        <v>1881</v>
      </c>
      <c r="F684" s="252" t="s">
        <v>2618</v>
      </c>
      <c r="G684" s="250"/>
      <c r="H684" s="253">
        <v>25.32</v>
      </c>
      <c r="I684" s="254"/>
      <c r="J684" s="250"/>
      <c r="K684" s="250"/>
      <c r="L684" s="255"/>
      <c r="M684" s="256"/>
      <c r="N684" s="257"/>
      <c r="O684" s="257"/>
      <c r="P684" s="257"/>
      <c r="Q684" s="257"/>
      <c r="R684" s="257"/>
      <c r="S684" s="257"/>
      <c r="T684" s="258"/>
      <c r="U684" s="13"/>
      <c r="V684" s="13"/>
      <c r="W684" s="13"/>
      <c r="X684" s="13"/>
      <c r="Y684" s="13"/>
      <c r="Z684" s="13"/>
      <c r="AA684" s="13"/>
      <c r="AB684" s="13"/>
      <c r="AC684" s="13"/>
      <c r="AD684" s="13"/>
      <c r="AE684" s="13"/>
      <c r="AT684" s="259" t="s">
        <v>236</v>
      </c>
      <c r="AU684" s="259" t="s">
        <v>88</v>
      </c>
      <c r="AV684" s="13" t="s">
        <v>19</v>
      </c>
      <c r="AW684" s="13" t="s">
        <v>36</v>
      </c>
      <c r="AX684" s="13" t="s">
        <v>80</v>
      </c>
      <c r="AY684" s="259" t="s">
        <v>221</v>
      </c>
    </row>
    <row r="685" s="14" customFormat="1">
      <c r="A685" s="14"/>
      <c r="B685" s="260"/>
      <c r="C685" s="261"/>
      <c r="D685" s="247" t="s">
        <v>236</v>
      </c>
      <c r="E685" s="262" t="s">
        <v>1</v>
      </c>
      <c r="F685" s="263" t="s">
        <v>2606</v>
      </c>
      <c r="G685" s="261"/>
      <c r="H685" s="262" t="s">
        <v>1</v>
      </c>
      <c r="I685" s="264"/>
      <c r="J685" s="261"/>
      <c r="K685" s="261"/>
      <c r="L685" s="265"/>
      <c r="M685" s="266"/>
      <c r="N685" s="267"/>
      <c r="O685" s="267"/>
      <c r="P685" s="267"/>
      <c r="Q685" s="267"/>
      <c r="R685" s="267"/>
      <c r="S685" s="267"/>
      <c r="T685" s="268"/>
      <c r="U685" s="14"/>
      <c r="V685" s="14"/>
      <c r="W685" s="14"/>
      <c r="X685" s="14"/>
      <c r="Y685" s="14"/>
      <c r="Z685" s="14"/>
      <c r="AA685" s="14"/>
      <c r="AB685" s="14"/>
      <c r="AC685" s="14"/>
      <c r="AD685" s="14"/>
      <c r="AE685" s="14"/>
      <c r="AT685" s="269" t="s">
        <v>236</v>
      </c>
      <c r="AU685" s="269" t="s">
        <v>88</v>
      </c>
      <c r="AV685" s="14" t="s">
        <v>88</v>
      </c>
      <c r="AW685" s="14" t="s">
        <v>36</v>
      </c>
      <c r="AX685" s="14" t="s">
        <v>80</v>
      </c>
      <c r="AY685" s="269" t="s">
        <v>221</v>
      </c>
    </row>
    <row r="686" s="13" customFormat="1">
      <c r="A686" s="13"/>
      <c r="B686" s="249"/>
      <c r="C686" s="250"/>
      <c r="D686" s="247" t="s">
        <v>236</v>
      </c>
      <c r="E686" s="251" t="s">
        <v>1893</v>
      </c>
      <c r="F686" s="252" t="s">
        <v>2607</v>
      </c>
      <c r="G686" s="250"/>
      <c r="H686" s="253">
        <v>85.5</v>
      </c>
      <c r="I686" s="254"/>
      <c r="J686" s="250"/>
      <c r="K686" s="250"/>
      <c r="L686" s="255"/>
      <c r="M686" s="256"/>
      <c r="N686" s="257"/>
      <c r="O686" s="257"/>
      <c r="P686" s="257"/>
      <c r="Q686" s="257"/>
      <c r="R686" s="257"/>
      <c r="S686" s="257"/>
      <c r="T686" s="258"/>
      <c r="U686" s="13"/>
      <c r="V686" s="13"/>
      <c r="W686" s="13"/>
      <c r="X686" s="13"/>
      <c r="Y686" s="13"/>
      <c r="Z686" s="13"/>
      <c r="AA686" s="13"/>
      <c r="AB686" s="13"/>
      <c r="AC686" s="13"/>
      <c r="AD686" s="13"/>
      <c r="AE686" s="13"/>
      <c r="AT686" s="259" t="s">
        <v>236</v>
      </c>
      <c r="AU686" s="259" t="s">
        <v>88</v>
      </c>
      <c r="AV686" s="13" t="s">
        <v>19</v>
      </c>
      <c r="AW686" s="13" t="s">
        <v>36</v>
      </c>
      <c r="AX686" s="13" t="s">
        <v>80</v>
      </c>
      <c r="AY686" s="259" t="s">
        <v>221</v>
      </c>
    </row>
    <row r="687" s="13" customFormat="1">
      <c r="A687" s="13"/>
      <c r="B687" s="249"/>
      <c r="C687" s="250"/>
      <c r="D687" s="247" t="s">
        <v>236</v>
      </c>
      <c r="E687" s="251" t="s">
        <v>2619</v>
      </c>
      <c r="F687" s="252" t="s">
        <v>2620</v>
      </c>
      <c r="G687" s="250"/>
      <c r="H687" s="253">
        <v>411.30000000000001</v>
      </c>
      <c r="I687" s="254"/>
      <c r="J687" s="250"/>
      <c r="K687" s="250"/>
      <c r="L687" s="255"/>
      <c r="M687" s="256"/>
      <c r="N687" s="257"/>
      <c r="O687" s="257"/>
      <c r="P687" s="257"/>
      <c r="Q687" s="257"/>
      <c r="R687" s="257"/>
      <c r="S687" s="257"/>
      <c r="T687" s="258"/>
      <c r="U687" s="13"/>
      <c r="V687" s="13"/>
      <c r="W687" s="13"/>
      <c r="X687" s="13"/>
      <c r="Y687" s="13"/>
      <c r="Z687" s="13"/>
      <c r="AA687" s="13"/>
      <c r="AB687" s="13"/>
      <c r="AC687" s="13"/>
      <c r="AD687" s="13"/>
      <c r="AE687" s="13"/>
      <c r="AT687" s="259" t="s">
        <v>236</v>
      </c>
      <c r="AU687" s="259" t="s">
        <v>88</v>
      </c>
      <c r="AV687" s="13" t="s">
        <v>19</v>
      </c>
      <c r="AW687" s="13" t="s">
        <v>36</v>
      </c>
      <c r="AX687" s="13" t="s">
        <v>88</v>
      </c>
      <c r="AY687" s="259" t="s">
        <v>221</v>
      </c>
    </row>
    <row r="688" s="2" customFormat="1" ht="37.8" customHeight="1">
      <c r="A688" s="40"/>
      <c r="B688" s="41"/>
      <c r="C688" s="229" t="s">
        <v>1695</v>
      </c>
      <c r="D688" s="229" t="s">
        <v>225</v>
      </c>
      <c r="E688" s="230" t="s">
        <v>2621</v>
      </c>
      <c r="F688" s="231" t="s">
        <v>2622</v>
      </c>
      <c r="G688" s="232" t="s">
        <v>507</v>
      </c>
      <c r="H688" s="233">
        <v>42.75</v>
      </c>
      <c r="I688" s="234"/>
      <c r="J688" s="235">
        <f>ROUND(I688*H688,2)</f>
        <v>0</v>
      </c>
      <c r="K688" s="231" t="s">
        <v>229</v>
      </c>
      <c r="L688" s="46"/>
      <c r="M688" s="236" t="s">
        <v>1</v>
      </c>
      <c r="N688" s="237" t="s">
        <v>45</v>
      </c>
      <c r="O688" s="93"/>
      <c r="P688" s="238">
        <f>O688*H688</f>
        <v>0</v>
      </c>
      <c r="Q688" s="238">
        <v>0.085680000000000006</v>
      </c>
      <c r="R688" s="238">
        <f>Q688*H688</f>
        <v>3.6628200000000004</v>
      </c>
      <c r="S688" s="238">
        <v>0</v>
      </c>
      <c r="T688" s="239">
        <f>S688*H688</f>
        <v>0</v>
      </c>
      <c r="U688" s="40"/>
      <c r="V688" s="40"/>
      <c r="W688" s="40"/>
      <c r="X688" s="40"/>
      <c r="Y688" s="40"/>
      <c r="Z688" s="40"/>
      <c r="AA688" s="40"/>
      <c r="AB688" s="40"/>
      <c r="AC688" s="40"/>
      <c r="AD688" s="40"/>
      <c r="AE688" s="40"/>
      <c r="AR688" s="240" t="s">
        <v>224</v>
      </c>
      <c r="AT688" s="240" t="s">
        <v>225</v>
      </c>
      <c r="AU688" s="240" t="s">
        <v>88</v>
      </c>
      <c r="AY688" s="18" t="s">
        <v>221</v>
      </c>
      <c r="BE688" s="241">
        <f>IF(N688="základní",J688,0)</f>
        <v>0</v>
      </c>
      <c r="BF688" s="241">
        <f>IF(N688="snížená",J688,0)</f>
        <v>0</v>
      </c>
      <c r="BG688" s="241">
        <f>IF(N688="zákl. přenesená",J688,0)</f>
        <v>0</v>
      </c>
      <c r="BH688" s="241">
        <f>IF(N688="sníž. přenesená",J688,0)</f>
        <v>0</v>
      </c>
      <c r="BI688" s="241">
        <f>IF(N688="nulová",J688,0)</f>
        <v>0</v>
      </c>
      <c r="BJ688" s="18" t="s">
        <v>88</v>
      </c>
      <c r="BK688" s="241">
        <f>ROUND(I688*H688,2)</f>
        <v>0</v>
      </c>
      <c r="BL688" s="18" t="s">
        <v>224</v>
      </c>
      <c r="BM688" s="240" t="s">
        <v>2623</v>
      </c>
    </row>
    <row r="689" s="2" customFormat="1">
      <c r="A689" s="40"/>
      <c r="B689" s="41"/>
      <c r="C689" s="42"/>
      <c r="D689" s="242" t="s">
        <v>232</v>
      </c>
      <c r="E689" s="42"/>
      <c r="F689" s="243" t="s">
        <v>2624</v>
      </c>
      <c r="G689" s="42"/>
      <c r="H689" s="42"/>
      <c r="I689" s="244"/>
      <c r="J689" s="42"/>
      <c r="K689" s="42"/>
      <c r="L689" s="46"/>
      <c r="M689" s="245"/>
      <c r="N689" s="246"/>
      <c r="O689" s="93"/>
      <c r="P689" s="93"/>
      <c r="Q689" s="93"/>
      <c r="R689" s="93"/>
      <c r="S689" s="93"/>
      <c r="T689" s="94"/>
      <c r="U689" s="40"/>
      <c r="V689" s="40"/>
      <c r="W689" s="40"/>
      <c r="X689" s="40"/>
      <c r="Y689" s="40"/>
      <c r="Z689" s="40"/>
      <c r="AA689" s="40"/>
      <c r="AB689" s="40"/>
      <c r="AC689" s="40"/>
      <c r="AD689" s="40"/>
      <c r="AE689" s="40"/>
      <c r="AT689" s="18" t="s">
        <v>232</v>
      </c>
      <c r="AU689" s="18" t="s">
        <v>88</v>
      </c>
    </row>
    <row r="690" s="2" customFormat="1">
      <c r="A690" s="40"/>
      <c r="B690" s="41"/>
      <c r="C690" s="42"/>
      <c r="D690" s="247" t="s">
        <v>312</v>
      </c>
      <c r="E690" s="42"/>
      <c r="F690" s="248" t="s">
        <v>2625</v>
      </c>
      <c r="G690" s="42"/>
      <c r="H690" s="42"/>
      <c r="I690" s="244"/>
      <c r="J690" s="42"/>
      <c r="K690" s="42"/>
      <c r="L690" s="46"/>
      <c r="M690" s="245"/>
      <c r="N690" s="246"/>
      <c r="O690" s="93"/>
      <c r="P690" s="93"/>
      <c r="Q690" s="93"/>
      <c r="R690" s="93"/>
      <c r="S690" s="93"/>
      <c r="T690" s="94"/>
      <c r="U690" s="40"/>
      <c r="V690" s="40"/>
      <c r="W690" s="40"/>
      <c r="X690" s="40"/>
      <c r="Y690" s="40"/>
      <c r="Z690" s="40"/>
      <c r="AA690" s="40"/>
      <c r="AB690" s="40"/>
      <c r="AC690" s="40"/>
      <c r="AD690" s="40"/>
      <c r="AE690" s="40"/>
      <c r="AT690" s="18" t="s">
        <v>312</v>
      </c>
      <c r="AU690" s="18" t="s">
        <v>88</v>
      </c>
    </row>
    <row r="691" s="14" customFormat="1">
      <c r="A691" s="14"/>
      <c r="B691" s="260"/>
      <c r="C691" s="261"/>
      <c r="D691" s="247" t="s">
        <v>236</v>
      </c>
      <c r="E691" s="262" t="s">
        <v>1</v>
      </c>
      <c r="F691" s="263" t="s">
        <v>2626</v>
      </c>
      <c r="G691" s="261"/>
      <c r="H691" s="262" t="s">
        <v>1</v>
      </c>
      <c r="I691" s="264"/>
      <c r="J691" s="261"/>
      <c r="K691" s="261"/>
      <c r="L691" s="265"/>
      <c r="M691" s="266"/>
      <c r="N691" s="267"/>
      <c r="O691" s="267"/>
      <c r="P691" s="267"/>
      <c r="Q691" s="267"/>
      <c r="R691" s="267"/>
      <c r="S691" s="267"/>
      <c r="T691" s="268"/>
      <c r="U691" s="14"/>
      <c r="V691" s="14"/>
      <c r="W691" s="14"/>
      <c r="X691" s="14"/>
      <c r="Y691" s="14"/>
      <c r="Z691" s="14"/>
      <c r="AA691" s="14"/>
      <c r="AB691" s="14"/>
      <c r="AC691" s="14"/>
      <c r="AD691" s="14"/>
      <c r="AE691" s="14"/>
      <c r="AT691" s="269" t="s">
        <v>236</v>
      </c>
      <c r="AU691" s="269" t="s">
        <v>88</v>
      </c>
      <c r="AV691" s="14" t="s">
        <v>88</v>
      </c>
      <c r="AW691" s="14" t="s">
        <v>36</v>
      </c>
      <c r="AX691" s="14" t="s">
        <v>80</v>
      </c>
      <c r="AY691" s="269" t="s">
        <v>221</v>
      </c>
    </row>
    <row r="692" s="13" customFormat="1">
      <c r="A692" s="13"/>
      <c r="B692" s="249"/>
      <c r="C692" s="250"/>
      <c r="D692" s="247" t="s">
        <v>236</v>
      </c>
      <c r="E692" s="251" t="s">
        <v>2627</v>
      </c>
      <c r="F692" s="252" t="s">
        <v>2628</v>
      </c>
      <c r="G692" s="250"/>
      <c r="H692" s="253">
        <v>42.75</v>
      </c>
      <c r="I692" s="254"/>
      <c r="J692" s="250"/>
      <c r="K692" s="250"/>
      <c r="L692" s="255"/>
      <c r="M692" s="256"/>
      <c r="N692" s="257"/>
      <c r="O692" s="257"/>
      <c r="P692" s="257"/>
      <c r="Q692" s="257"/>
      <c r="R692" s="257"/>
      <c r="S692" s="257"/>
      <c r="T692" s="258"/>
      <c r="U692" s="13"/>
      <c r="V692" s="13"/>
      <c r="W692" s="13"/>
      <c r="X692" s="13"/>
      <c r="Y692" s="13"/>
      <c r="Z692" s="13"/>
      <c r="AA692" s="13"/>
      <c r="AB692" s="13"/>
      <c r="AC692" s="13"/>
      <c r="AD692" s="13"/>
      <c r="AE692" s="13"/>
      <c r="AT692" s="259" t="s">
        <v>236</v>
      </c>
      <c r="AU692" s="259" t="s">
        <v>88</v>
      </c>
      <c r="AV692" s="13" t="s">
        <v>19</v>
      </c>
      <c r="AW692" s="13" t="s">
        <v>36</v>
      </c>
      <c r="AX692" s="13" t="s">
        <v>80</v>
      </c>
      <c r="AY692" s="259" t="s">
        <v>221</v>
      </c>
    </row>
    <row r="693" s="13" customFormat="1">
      <c r="A693" s="13"/>
      <c r="B693" s="249"/>
      <c r="C693" s="250"/>
      <c r="D693" s="247" t="s">
        <v>236</v>
      </c>
      <c r="E693" s="251" t="s">
        <v>2629</v>
      </c>
      <c r="F693" s="252" t="s">
        <v>2630</v>
      </c>
      <c r="G693" s="250"/>
      <c r="H693" s="253">
        <v>42.75</v>
      </c>
      <c r="I693" s="254"/>
      <c r="J693" s="250"/>
      <c r="K693" s="250"/>
      <c r="L693" s="255"/>
      <c r="M693" s="256"/>
      <c r="N693" s="257"/>
      <c r="O693" s="257"/>
      <c r="P693" s="257"/>
      <c r="Q693" s="257"/>
      <c r="R693" s="257"/>
      <c r="S693" s="257"/>
      <c r="T693" s="258"/>
      <c r="U693" s="13"/>
      <c r="V693" s="13"/>
      <c r="W693" s="13"/>
      <c r="X693" s="13"/>
      <c r="Y693" s="13"/>
      <c r="Z693" s="13"/>
      <c r="AA693" s="13"/>
      <c r="AB693" s="13"/>
      <c r="AC693" s="13"/>
      <c r="AD693" s="13"/>
      <c r="AE693" s="13"/>
      <c r="AT693" s="259" t="s">
        <v>236</v>
      </c>
      <c r="AU693" s="259" t="s">
        <v>88</v>
      </c>
      <c r="AV693" s="13" t="s">
        <v>19</v>
      </c>
      <c r="AW693" s="13" t="s">
        <v>36</v>
      </c>
      <c r="AX693" s="13" t="s">
        <v>88</v>
      </c>
      <c r="AY693" s="259" t="s">
        <v>221</v>
      </c>
    </row>
    <row r="694" s="12" customFormat="1" ht="25.92" customHeight="1">
      <c r="A694" s="12"/>
      <c r="B694" s="213"/>
      <c r="C694" s="214"/>
      <c r="D694" s="215" t="s">
        <v>79</v>
      </c>
      <c r="E694" s="216" t="s">
        <v>257</v>
      </c>
      <c r="F694" s="216" t="s">
        <v>2631</v>
      </c>
      <c r="G694" s="214"/>
      <c r="H694" s="214"/>
      <c r="I694" s="217"/>
      <c r="J694" s="218">
        <f>BK694</f>
        <v>0</v>
      </c>
      <c r="K694" s="214"/>
      <c r="L694" s="219"/>
      <c r="M694" s="220"/>
      <c r="N694" s="221"/>
      <c r="O694" s="221"/>
      <c r="P694" s="222">
        <f>SUM(P695:P698)</f>
        <v>0</v>
      </c>
      <c r="Q694" s="221"/>
      <c r="R694" s="222">
        <f>SUM(R695:R698)</f>
        <v>0.02904</v>
      </c>
      <c r="S694" s="221"/>
      <c r="T694" s="223">
        <f>SUM(T695:T698)</f>
        <v>0</v>
      </c>
      <c r="U694" s="12"/>
      <c r="V694" s="12"/>
      <c r="W694" s="12"/>
      <c r="X694" s="12"/>
      <c r="Y694" s="12"/>
      <c r="Z694" s="12"/>
      <c r="AA694" s="12"/>
      <c r="AB694" s="12"/>
      <c r="AC694" s="12"/>
      <c r="AD694" s="12"/>
      <c r="AE694" s="12"/>
      <c r="AR694" s="224" t="s">
        <v>224</v>
      </c>
      <c r="AT694" s="225" t="s">
        <v>79</v>
      </c>
      <c r="AU694" s="225" t="s">
        <v>80</v>
      </c>
      <c r="AY694" s="224" t="s">
        <v>221</v>
      </c>
      <c r="BK694" s="226">
        <f>SUM(BK695:BK698)</f>
        <v>0</v>
      </c>
    </row>
    <row r="695" s="2" customFormat="1" ht="16.5" customHeight="1">
      <c r="A695" s="40"/>
      <c r="B695" s="41"/>
      <c r="C695" s="229" t="s">
        <v>1702</v>
      </c>
      <c r="D695" s="229" t="s">
        <v>225</v>
      </c>
      <c r="E695" s="230" t="s">
        <v>2632</v>
      </c>
      <c r="F695" s="231" t="s">
        <v>2633</v>
      </c>
      <c r="G695" s="232" t="s">
        <v>507</v>
      </c>
      <c r="H695" s="233">
        <v>88</v>
      </c>
      <c r="I695" s="234"/>
      <c r="J695" s="235">
        <f>ROUND(I695*H695,2)</f>
        <v>0</v>
      </c>
      <c r="K695" s="231" t="s">
        <v>229</v>
      </c>
      <c r="L695" s="46"/>
      <c r="M695" s="236" t="s">
        <v>1</v>
      </c>
      <c r="N695" s="237" t="s">
        <v>45</v>
      </c>
      <c r="O695" s="93"/>
      <c r="P695" s="238">
        <f>O695*H695</f>
        <v>0</v>
      </c>
      <c r="Q695" s="238">
        <v>0.00033</v>
      </c>
      <c r="R695" s="238">
        <f>Q695*H695</f>
        <v>0.02904</v>
      </c>
      <c r="S695" s="238">
        <v>0</v>
      </c>
      <c r="T695" s="239">
        <f>S695*H695</f>
        <v>0</v>
      </c>
      <c r="U695" s="40"/>
      <c r="V695" s="40"/>
      <c r="W695" s="40"/>
      <c r="X695" s="40"/>
      <c r="Y695" s="40"/>
      <c r="Z695" s="40"/>
      <c r="AA695" s="40"/>
      <c r="AB695" s="40"/>
      <c r="AC695" s="40"/>
      <c r="AD695" s="40"/>
      <c r="AE695" s="40"/>
      <c r="AR695" s="240" t="s">
        <v>224</v>
      </c>
      <c r="AT695" s="240" t="s">
        <v>225</v>
      </c>
      <c r="AU695" s="240" t="s">
        <v>88</v>
      </c>
      <c r="AY695" s="18" t="s">
        <v>221</v>
      </c>
      <c r="BE695" s="241">
        <f>IF(N695="základní",J695,0)</f>
        <v>0</v>
      </c>
      <c r="BF695" s="241">
        <f>IF(N695="snížená",J695,0)</f>
        <v>0</v>
      </c>
      <c r="BG695" s="241">
        <f>IF(N695="zákl. přenesená",J695,0)</f>
        <v>0</v>
      </c>
      <c r="BH695" s="241">
        <f>IF(N695="sníž. přenesená",J695,0)</f>
        <v>0</v>
      </c>
      <c r="BI695" s="241">
        <f>IF(N695="nulová",J695,0)</f>
        <v>0</v>
      </c>
      <c r="BJ695" s="18" t="s">
        <v>88</v>
      </c>
      <c r="BK695" s="241">
        <f>ROUND(I695*H695,2)</f>
        <v>0</v>
      </c>
      <c r="BL695" s="18" t="s">
        <v>224</v>
      </c>
      <c r="BM695" s="240" t="s">
        <v>2634</v>
      </c>
    </row>
    <row r="696" s="2" customFormat="1">
      <c r="A696" s="40"/>
      <c r="B696" s="41"/>
      <c r="C696" s="42"/>
      <c r="D696" s="242" t="s">
        <v>232</v>
      </c>
      <c r="E696" s="42"/>
      <c r="F696" s="243" t="s">
        <v>2635</v>
      </c>
      <c r="G696" s="42"/>
      <c r="H696" s="42"/>
      <c r="I696" s="244"/>
      <c r="J696" s="42"/>
      <c r="K696" s="42"/>
      <c r="L696" s="46"/>
      <c r="M696" s="245"/>
      <c r="N696" s="246"/>
      <c r="O696" s="93"/>
      <c r="P696" s="93"/>
      <c r="Q696" s="93"/>
      <c r="R696" s="93"/>
      <c r="S696" s="93"/>
      <c r="T696" s="94"/>
      <c r="U696" s="40"/>
      <c r="V696" s="40"/>
      <c r="W696" s="40"/>
      <c r="X696" s="40"/>
      <c r="Y696" s="40"/>
      <c r="Z696" s="40"/>
      <c r="AA696" s="40"/>
      <c r="AB696" s="40"/>
      <c r="AC696" s="40"/>
      <c r="AD696" s="40"/>
      <c r="AE696" s="40"/>
      <c r="AT696" s="18" t="s">
        <v>232</v>
      </c>
      <c r="AU696" s="18" t="s">
        <v>88</v>
      </c>
    </row>
    <row r="697" s="13" customFormat="1">
      <c r="A697" s="13"/>
      <c r="B697" s="249"/>
      <c r="C697" s="250"/>
      <c r="D697" s="247" t="s">
        <v>236</v>
      </c>
      <c r="E697" s="251" t="s">
        <v>2636</v>
      </c>
      <c r="F697" s="252" t="s">
        <v>2637</v>
      </c>
      <c r="G697" s="250"/>
      <c r="H697" s="253">
        <v>88</v>
      </c>
      <c r="I697" s="254"/>
      <c r="J697" s="250"/>
      <c r="K697" s="250"/>
      <c r="L697" s="255"/>
      <c r="M697" s="256"/>
      <c r="N697" s="257"/>
      <c r="O697" s="257"/>
      <c r="P697" s="257"/>
      <c r="Q697" s="257"/>
      <c r="R697" s="257"/>
      <c r="S697" s="257"/>
      <c r="T697" s="258"/>
      <c r="U697" s="13"/>
      <c r="V697" s="13"/>
      <c r="W697" s="13"/>
      <c r="X697" s="13"/>
      <c r="Y697" s="13"/>
      <c r="Z697" s="13"/>
      <c r="AA697" s="13"/>
      <c r="AB697" s="13"/>
      <c r="AC697" s="13"/>
      <c r="AD697" s="13"/>
      <c r="AE697" s="13"/>
      <c r="AT697" s="259" t="s">
        <v>236</v>
      </c>
      <c r="AU697" s="259" t="s">
        <v>88</v>
      </c>
      <c r="AV697" s="13" t="s">
        <v>19</v>
      </c>
      <c r="AW697" s="13" t="s">
        <v>36</v>
      </c>
      <c r="AX697" s="13" t="s">
        <v>80</v>
      </c>
      <c r="AY697" s="259" t="s">
        <v>221</v>
      </c>
    </row>
    <row r="698" s="13" customFormat="1">
      <c r="A698" s="13"/>
      <c r="B698" s="249"/>
      <c r="C698" s="250"/>
      <c r="D698" s="247" t="s">
        <v>236</v>
      </c>
      <c r="E698" s="251" t="s">
        <v>2638</v>
      </c>
      <c r="F698" s="252" t="s">
        <v>2639</v>
      </c>
      <c r="G698" s="250"/>
      <c r="H698" s="253">
        <v>88</v>
      </c>
      <c r="I698" s="254"/>
      <c r="J698" s="250"/>
      <c r="K698" s="250"/>
      <c r="L698" s="255"/>
      <c r="M698" s="256"/>
      <c r="N698" s="257"/>
      <c r="O698" s="257"/>
      <c r="P698" s="257"/>
      <c r="Q698" s="257"/>
      <c r="R698" s="257"/>
      <c r="S698" s="257"/>
      <c r="T698" s="258"/>
      <c r="U698" s="13"/>
      <c r="V698" s="13"/>
      <c r="W698" s="13"/>
      <c r="X698" s="13"/>
      <c r="Y698" s="13"/>
      <c r="Z698" s="13"/>
      <c r="AA698" s="13"/>
      <c r="AB698" s="13"/>
      <c r="AC698" s="13"/>
      <c r="AD698" s="13"/>
      <c r="AE698" s="13"/>
      <c r="AT698" s="259" t="s">
        <v>236</v>
      </c>
      <c r="AU698" s="259" t="s">
        <v>88</v>
      </c>
      <c r="AV698" s="13" t="s">
        <v>19</v>
      </c>
      <c r="AW698" s="13" t="s">
        <v>36</v>
      </c>
      <c r="AX698" s="13" t="s">
        <v>88</v>
      </c>
      <c r="AY698" s="259" t="s">
        <v>221</v>
      </c>
    </row>
    <row r="699" s="12" customFormat="1" ht="25.92" customHeight="1">
      <c r="A699" s="12"/>
      <c r="B699" s="213"/>
      <c r="C699" s="214"/>
      <c r="D699" s="215" t="s">
        <v>79</v>
      </c>
      <c r="E699" s="216" t="s">
        <v>2640</v>
      </c>
      <c r="F699" s="216" t="s">
        <v>2641</v>
      </c>
      <c r="G699" s="214"/>
      <c r="H699" s="214"/>
      <c r="I699" s="217"/>
      <c r="J699" s="218">
        <f>BK699</f>
        <v>0</v>
      </c>
      <c r="K699" s="214"/>
      <c r="L699" s="219"/>
      <c r="M699" s="220"/>
      <c r="N699" s="221"/>
      <c r="O699" s="221"/>
      <c r="P699" s="222">
        <f>SUM(P700:P805)</f>
        <v>0</v>
      </c>
      <c r="Q699" s="221"/>
      <c r="R699" s="222">
        <f>SUM(R700:R805)</f>
        <v>1.5049548999999998</v>
      </c>
      <c r="S699" s="221"/>
      <c r="T699" s="223">
        <f>SUM(T700:T805)</f>
        <v>0</v>
      </c>
      <c r="U699" s="12"/>
      <c r="V699" s="12"/>
      <c r="W699" s="12"/>
      <c r="X699" s="12"/>
      <c r="Y699" s="12"/>
      <c r="Z699" s="12"/>
      <c r="AA699" s="12"/>
      <c r="AB699" s="12"/>
      <c r="AC699" s="12"/>
      <c r="AD699" s="12"/>
      <c r="AE699" s="12"/>
      <c r="AR699" s="224" t="s">
        <v>224</v>
      </c>
      <c r="AT699" s="225" t="s">
        <v>79</v>
      </c>
      <c r="AU699" s="225" t="s">
        <v>80</v>
      </c>
      <c r="AY699" s="224" t="s">
        <v>221</v>
      </c>
      <c r="BK699" s="226">
        <f>SUM(BK700:BK805)</f>
        <v>0</v>
      </c>
    </row>
    <row r="700" s="2" customFormat="1" ht="37.8" customHeight="1">
      <c r="A700" s="40"/>
      <c r="B700" s="41"/>
      <c r="C700" s="229" t="s">
        <v>1706</v>
      </c>
      <c r="D700" s="229" t="s">
        <v>225</v>
      </c>
      <c r="E700" s="230" t="s">
        <v>2642</v>
      </c>
      <c r="F700" s="231" t="s">
        <v>2643</v>
      </c>
      <c r="G700" s="232" t="s">
        <v>507</v>
      </c>
      <c r="H700" s="233">
        <v>4.96</v>
      </c>
      <c r="I700" s="234"/>
      <c r="J700" s="235">
        <f>ROUND(I700*H700,2)</f>
        <v>0</v>
      </c>
      <c r="K700" s="231" t="s">
        <v>229</v>
      </c>
      <c r="L700" s="46"/>
      <c r="M700" s="236" t="s">
        <v>1</v>
      </c>
      <c r="N700" s="237" t="s">
        <v>45</v>
      </c>
      <c r="O700" s="93"/>
      <c r="P700" s="238">
        <f>O700*H700</f>
        <v>0</v>
      </c>
      <c r="Q700" s="238">
        <v>0</v>
      </c>
      <c r="R700" s="238">
        <f>Q700*H700</f>
        <v>0</v>
      </c>
      <c r="S700" s="238">
        <v>0</v>
      </c>
      <c r="T700" s="239">
        <f>S700*H700</f>
        <v>0</v>
      </c>
      <c r="U700" s="40"/>
      <c r="V700" s="40"/>
      <c r="W700" s="40"/>
      <c r="X700" s="40"/>
      <c r="Y700" s="40"/>
      <c r="Z700" s="40"/>
      <c r="AA700" s="40"/>
      <c r="AB700" s="40"/>
      <c r="AC700" s="40"/>
      <c r="AD700" s="40"/>
      <c r="AE700" s="40"/>
      <c r="AR700" s="240" t="s">
        <v>224</v>
      </c>
      <c r="AT700" s="240" t="s">
        <v>225</v>
      </c>
      <c r="AU700" s="240" t="s">
        <v>88</v>
      </c>
      <c r="AY700" s="18" t="s">
        <v>221</v>
      </c>
      <c r="BE700" s="241">
        <f>IF(N700="základní",J700,0)</f>
        <v>0</v>
      </c>
      <c r="BF700" s="241">
        <f>IF(N700="snížená",J700,0)</f>
        <v>0</v>
      </c>
      <c r="BG700" s="241">
        <f>IF(N700="zákl. přenesená",J700,0)</f>
        <v>0</v>
      </c>
      <c r="BH700" s="241">
        <f>IF(N700="sníž. přenesená",J700,0)</f>
        <v>0</v>
      </c>
      <c r="BI700" s="241">
        <f>IF(N700="nulová",J700,0)</f>
        <v>0</v>
      </c>
      <c r="BJ700" s="18" t="s">
        <v>88</v>
      </c>
      <c r="BK700" s="241">
        <f>ROUND(I700*H700,2)</f>
        <v>0</v>
      </c>
      <c r="BL700" s="18" t="s">
        <v>224</v>
      </c>
      <c r="BM700" s="240" t="s">
        <v>2644</v>
      </c>
    </row>
    <row r="701" s="2" customFormat="1">
      <c r="A701" s="40"/>
      <c r="B701" s="41"/>
      <c r="C701" s="42"/>
      <c r="D701" s="242" t="s">
        <v>232</v>
      </c>
      <c r="E701" s="42"/>
      <c r="F701" s="243" t="s">
        <v>2645</v>
      </c>
      <c r="G701" s="42"/>
      <c r="H701" s="42"/>
      <c r="I701" s="244"/>
      <c r="J701" s="42"/>
      <c r="K701" s="42"/>
      <c r="L701" s="46"/>
      <c r="M701" s="245"/>
      <c r="N701" s="246"/>
      <c r="O701" s="93"/>
      <c r="P701" s="93"/>
      <c r="Q701" s="93"/>
      <c r="R701" s="93"/>
      <c r="S701" s="93"/>
      <c r="T701" s="94"/>
      <c r="U701" s="40"/>
      <c r="V701" s="40"/>
      <c r="W701" s="40"/>
      <c r="X701" s="40"/>
      <c r="Y701" s="40"/>
      <c r="Z701" s="40"/>
      <c r="AA701" s="40"/>
      <c r="AB701" s="40"/>
      <c r="AC701" s="40"/>
      <c r="AD701" s="40"/>
      <c r="AE701" s="40"/>
      <c r="AT701" s="18" t="s">
        <v>232</v>
      </c>
      <c r="AU701" s="18" t="s">
        <v>88</v>
      </c>
    </row>
    <row r="702" s="2" customFormat="1">
      <c r="A702" s="40"/>
      <c r="B702" s="41"/>
      <c r="C702" s="42"/>
      <c r="D702" s="247" t="s">
        <v>312</v>
      </c>
      <c r="E702" s="42"/>
      <c r="F702" s="248" t="s">
        <v>2646</v>
      </c>
      <c r="G702" s="42"/>
      <c r="H702" s="42"/>
      <c r="I702" s="244"/>
      <c r="J702" s="42"/>
      <c r="K702" s="42"/>
      <c r="L702" s="46"/>
      <c r="M702" s="245"/>
      <c r="N702" s="246"/>
      <c r="O702" s="93"/>
      <c r="P702" s="93"/>
      <c r="Q702" s="93"/>
      <c r="R702" s="93"/>
      <c r="S702" s="93"/>
      <c r="T702" s="94"/>
      <c r="U702" s="40"/>
      <c r="V702" s="40"/>
      <c r="W702" s="40"/>
      <c r="X702" s="40"/>
      <c r="Y702" s="40"/>
      <c r="Z702" s="40"/>
      <c r="AA702" s="40"/>
      <c r="AB702" s="40"/>
      <c r="AC702" s="40"/>
      <c r="AD702" s="40"/>
      <c r="AE702" s="40"/>
      <c r="AT702" s="18" t="s">
        <v>312</v>
      </c>
      <c r="AU702" s="18" t="s">
        <v>88</v>
      </c>
    </row>
    <row r="703" s="14" customFormat="1">
      <c r="A703" s="14"/>
      <c r="B703" s="260"/>
      <c r="C703" s="261"/>
      <c r="D703" s="247" t="s">
        <v>236</v>
      </c>
      <c r="E703" s="262" t="s">
        <v>1</v>
      </c>
      <c r="F703" s="263" t="s">
        <v>2647</v>
      </c>
      <c r="G703" s="261"/>
      <c r="H703" s="262" t="s">
        <v>1</v>
      </c>
      <c r="I703" s="264"/>
      <c r="J703" s="261"/>
      <c r="K703" s="261"/>
      <c r="L703" s="265"/>
      <c r="M703" s="266"/>
      <c r="N703" s="267"/>
      <c r="O703" s="267"/>
      <c r="P703" s="267"/>
      <c r="Q703" s="267"/>
      <c r="R703" s="267"/>
      <c r="S703" s="267"/>
      <c r="T703" s="268"/>
      <c r="U703" s="14"/>
      <c r="V703" s="14"/>
      <c r="W703" s="14"/>
      <c r="X703" s="14"/>
      <c r="Y703" s="14"/>
      <c r="Z703" s="14"/>
      <c r="AA703" s="14"/>
      <c r="AB703" s="14"/>
      <c r="AC703" s="14"/>
      <c r="AD703" s="14"/>
      <c r="AE703" s="14"/>
      <c r="AT703" s="269" t="s">
        <v>236</v>
      </c>
      <c r="AU703" s="269" t="s">
        <v>88</v>
      </c>
      <c r="AV703" s="14" t="s">
        <v>88</v>
      </c>
      <c r="AW703" s="14" t="s">
        <v>36</v>
      </c>
      <c r="AX703" s="14" t="s">
        <v>80</v>
      </c>
      <c r="AY703" s="269" t="s">
        <v>221</v>
      </c>
    </row>
    <row r="704" s="13" customFormat="1">
      <c r="A704" s="13"/>
      <c r="B704" s="249"/>
      <c r="C704" s="250"/>
      <c r="D704" s="247" t="s">
        <v>236</v>
      </c>
      <c r="E704" s="251" t="s">
        <v>2648</v>
      </c>
      <c r="F704" s="252" t="s">
        <v>2649</v>
      </c>
      <c r="G704" s="250"/>
      <c r="H704" s="253">
        <v>4.96</v>
      </c>
      <c r="I704" s="254"/>
      <c r="J704" s="250"/>
      <c r="K704" s="250"/>
      <c r="L704" s="255"/>
      <c r="M704" s="256"/>
      <c r="N704" s="257"/>
      <c r="O704" s="257"/>
      <c r="P704" s="257"/>
      <c r="Q704" s="257"/>
      <c r="R704" s="257"/>
      <c r="S704" s="257"/>
      <c r="T704" s="258"/>
      <c r="U704" s="13"/>
      <c r="V704" s="13"/>
      <c r="W704" s="13"/>
      <c r="X704" s="13"/>
      <c r="Y704" s="13"/>
      <c r="Z704" s="13"/>
      <c r="AA704" s="13"/>
      <c r="AB704" s="13"/>
      <c r="AC704" s="13"/>
      <c r="AD704" s="13"/>
      <c r="AE704" s="13"/>
      <c r="AT704" s="259" t="s">
        <v>236</v>
      </c>
      <c r="AU704" s="259" t="s">
        <v>88</v>
      </c>
      <c r="AV704" s="13" t="s">
        <v>19</v>
      </c>
      <c r="AW704" s="13" t="s">
        <v>36</v>
      </c>
      <c r="AX704" s="13" t="s">
        <v>80</v>
      </c>
      <c r="AY704" s="259" t="s">
        <v>221</v>
      </c>
    </row>
    <row r="705" s="13" customFormat="1">
      <c r="A705" s="13"/>
      <c r="B705" s="249"/>
      <c r="C705" s="250"/>
      <c r="D705" s="247" t="s">
        <v>236</v>
      </c>
      <c r="E705" s="251" t="s">
        <v>2650</v>
      </c>
      <c r="F705" s="252" t="s">
        <v>2651</v>
      </c>
      <c r="G705" s="250"/>
      <c r="H705" s="253">
        <v>4.96</v>
      </c>
      <c r="I705" s="254"/>
      <c r="J705" s="250"/>
      <c r="K705" s="250"/>
      <c r="L705" s="255"/>
      <c r="M705" s="256"/>
      <c r="N705" s="257"/>
      <c r="O705" s="257"/>
      <c r="P705" s="257"/>
      <c r="Q705" s="257"/>
      <c r="R705" s="257"/>
      <c r="S705" s="257"/>
      <c r="T705" s="258"/>
      <c r="U705" s="13"/>
      <c r="V705" s="13"/>
      <c r="W705" s="13"/>
      <c r="X705" s="13"/>
      <c r="Y705" s="13"/>
      <c r="Z705" s="13"/>
      <c r="AA705" s="13"/>
      <c r="AB705" s="13"/>
      <c r="AC705" s="13"/>
      <c r="AD705" s="13"/>
      <c r="AE705" s="13"/>
      <c r="AT705" s="259" t="s">
        <v>236</v>
      </c>
      <c r="AU705" s="259" t="s">
        <v>88</v>
      </c>
      <c r="AV705" s="13" t="s">
        <v>19</v>
      </c>
      <c r="AW705" s="13" t="s">
        <v>36</v>
      </c>
      <c r="AX705" s="13" t="s">
        <v>88</v>
      </c>
      <c r="AY705" s="259" t="s">
        <v>221</v>
      </c>
    </row>
    <row r="706" s="2" customFormat="1" ht="16.5" customHeight="1">
      <c r="A706" s="40"/>
      <c r="B706" s="41"/>
      <c r="C706" s="284" t="s">
        <v>1712</v>
      </c>
      <c r="D706" s="284" t="s">
        <v>330</v>
      </c>
      <c r="E706" s="285" t="s">
        <v>2652</v>
      </c>
      <c r="F706" s="286" t="s">
        <v>2653</v>
      </c>
      <c r="G706" s="287" t="s">
        <v>651</v>
      </c>
      <c r="H706" s="288">
        <v>0.001</v>
      </c>
      <c r="I706" s="289"/>
      <c r="J706" s="290">
        <f>ROUND(I706*H706,2)</f>
        <v>0</v>
      </c>
      <c r="K706" s="286" t="s">
        <v>229</v>
      </c>
      <c r="L706" s="291"/>
      <c r="M706" s="292" t="s">
        <v>1</v>
      </c>
      <c r="N706" s="293" t="s">
        <v>45</v>
      </c>
      <c r="O706" s="93"/>
      <c r="P706" s="238">
        <f>O706*H706</f>
        <v>0</v>
      </c>
      <c r="Q706" s="238">
        <v>1</v>
      </c>
      <c r="R706" s="238">
        <f>Q706*H706</f>
        <v>0.001</v>
      </c>
      <c r="S706" s="238">
        <v>0</v>
      </c>
      <c r="T706" s="239">
        <f>S706*H706</f>
        <v>0</v>
      </c>
      <c r="U706" s="40"/>
      <c r="V706" s="40"/>
      <c r="W706" s="40"/>
      <c r="X706" s="40"/>
      <c r="Y706" s="40"/>
      <c r="Z706" s="40"/>
      <c r="AA706" s="40"/>
      <c r="AB706" s="40"/>
      <c r="AC706" s="40"/>
      <c r="AD706" s="40"/>
      <c r="AE706" s="40"/>
      <c r="AR706" s="240" t="s">
        <v>267</v>
      </c>
      <c r="AT706" s="240" t="s">
        <v>330</v>
      </c>
      <c r="AU706" s="240" t="s">
        <v>88</v>
      </c>
      <c r="AY706" s="18" t="s">
        <v>221</v>
      </c>
      <c r="BE706" s="241">
        <f>IF(N706="základní",J706,0)</f>
        <v>0</v>
      </c>
      <c r="BF706" s="241">
        <f>IF(N706="snížená",J706,0)</f>
        <v>0</v>
      </c>
      <c r="BG706" s="241">
        <f>IF(N706="zákl. přenesená",J706,0)</f>
        <v>0</v>
      </c>
      <c r="BH706" s="241">
        <f>IF(N706="sníž. přenesená",J706,0)</f>
        <v>0</v>
      </c>
      <c r="BI706" s="241">
        <f>IF(N706="nulová",J706,0)</f>
        <v>0</v>
      </c>
      <c r="BJ706" s="18" t="s">
        <v>88</v>
      </c>
      <c r="BK706" s="241">
        <f>ROUND(I706*H706,2)</f>
        <v>0</v>
      </c>
      <c r="BL706" s="18" t="s">
        <v>224</v>
      </c>
      <c r="BM706" s="240" t="s">
        <v>2654</v>
      </c>
    </row>
    <row r="707" s="2" customFormat="1">
      <c r="A707" s="40"/>
      <c r="B707" s="41"/>
      <c r="C707" s="42"/>
      <c r="D707" s="247" t="s">
        <v>234</v>
      </c>
      <c r="E707" s="42"/>
      <c r="F707" s="248" t="s">
        <v>2655</v>
      </c>
      <c r="G707" s="42"/>
      <c r="H707" s="42"/>
      <c r="I707" s="244"/>
      <c r="J707" s="42"/>
      <c r="K707" s="42"/>
      <c r="L707" s="46"/>
      <c r="M707" s="245"/>
      <c r="N707" s="246"/>
      <c r="O707" s="93"/>
      <c r="P707" s="93"/>
      <c r="Q707" s="93"/>
      <c r="R707" s="93"/>
      <c r="S707" s="93"/>
      <c r="T707" s="94"/>
      <c r="U707" s="40"/>
      <c r="V707" s="40"/>
      <c r="W707" s="40"/>
      <c r="X707" s="40"/>
      <c r="Y707" s="40"/>
      <c r="Z707" s="40"/>
      <c r="AA707" s="40"/>
      <c r="AB707" s="40"/>
      <c r="AC707" s="40"/>
      <c r="AD707" s="40"/>
      <c r="AE707" s="40"/>
      <c r="AT707" s="18" t="s">
        <v>234</v>
      </c>
      <c r="AU707" s="18" t="s">
        <v>88</v>
      </c>
    </row>
    <row r="708" s="13" customFormat="1">
      <c r="A708" s="13"/>
      <c r="B708" s="249"/>
      <c r="C708" s="250"/>
      <c r="D708" s="247" t="s">
        <v>236</v>
      </c>
      <c r="E708" s="251" t="s">
        <v>2656</v>
      </c>
      <c r="F708" s="252" t="s">
        <v>2657</v>
      </c>
      <c r="G708" s="250"/>
      <c r="H708" s="253">
        <v>4.96</v>
      </c>
      <c r="I708" s="254"/>
      <c r="J708" s="250"/>
      <c r="K708" s="250"/>
      <c r="L708" s="255"/>
      <c r="M708" s="256"/>
      <c r="N708" s="257"/>
      <c r="O708" s="257"/>
      <c r="P708" s="257"/>
      <c r="Q708" s="257"/>
      <c r="R708" s="257"/>
      <c r="S708" s="257"/>
      <c r="T708" s="258"/>
      <c r="U708" s="13"/>
      <c r="V708" s="13"/>
      <c r="W708" s="13"/>
      <c r="X708" s="13"/>
      <c r="Y708" s="13"/>
      <c r="Z708" s="13"/>
      <c r="AA708" s="13"/>
      <c r="AB708" s="13"/>
      <c r="AC708" s="13"/>
      <c r="AD708" s="13"/>
      <c r="AE708" s="13"/>
      <c r="AT708" s="259" t="s">
        <v>236</v>
      </c>
      <c r="AU708" s="259" t="s">
        <v>88</v>
      </c>
      <c r="AV708" s="13" t="s">
        <v>19</v>
      </c>
      <c r="AW708" s="13" t="s">
        <v>36</v>
      </c>
      <c r="AX708" s="13" t="s">
        <v>80</v>
      </c>
      <c r="AY708" s="259" t="s">
        <v>221</v>
      </c>
    </row>
    <row r="709" s="13" customFormat="1">
      <c r="A709" s="13"/>
      <c r="B709" s="249"/>
      <c r="C709" s="250"/>
      <c r="D709" s="247" t="s">
        <v>236</v>
      </c>
      <c r="E709" s="251" t="s">
        <v>1855</v>
      </c>
      <c r="F709" s="252" t="s">
        <v>2658</v>
      </c>
      <c r="G709" s="250"/>
      <c r="H709" s="253">
        <v>4.96</v>
      </c>
      <c r="I709" s="254"/>
      <c r="J709" s="250"/>
      <c r="K709" s="250"/>
      <c r="L709" s="255"/>
      <c r="M709" s="256"/>
      <c r="N709" s="257"/>
      <c r="O709" s="257"/>
      <c r="P709" s="257"/>
      <c r="Q709" s="257"/>
      <c r="R709" s="257"/>
      <c r="S709" s="257"/>
      <c r="T709" s="258"/>
      <c r="U709" s="13"/>
      <c r="V709" s="13"/>
      <c r="W709" s="13"/>
      <c r="X709" s="13"/>
      <c r="Y709" s="13"/>
      <c r="Z709" s="13"/>
      <c r="AA709" s="13"/>
      <c r="AB709" s="13"/>
      <c r="AC709" s="13"/>
      <c r="AD709" s="13"/>
      <c r="AE709" s="13"/>
      <c r="AT709" s="259" t="s">
        <v>236</v>
      </c>
      <c r="AU709" s="259" t="s">
        <v>88</v>
      </c>
      <c r="AV709" s="13" t="s">
        <v>19</v>
      </c>
      <c r="AW709" s="13" t="s">
        <v>36</v>
      </c>
      <c r="AX709" s="13" t="s">
        <v>80</v>
      </c>
      <c r="AY709" s="259" t="s">
        <v>221</v>
      </c>
    </row>
    <row r="710" s="13" customFormat="1">
      <c r="A710" s="13"/>
      <c r="B710" s="249"/>
      <c r="C710" s="250"/>
      <c r="D710" s="247" t="s">
        <v>236</v>
      </c>
      <c r="E710" s="251" t="s">
        <v>2659</v>
      </c>
      <c r="F710" s="252" t="s">
        <v>2660</v>
      </c>
      <c r="G710" s="250"/>
      <c r="H710" s="253">
        <v>0.001</v>
      </c>
      <c r="I710" s="254"/>
      <c r="J710" s="250"/>
      <c r="K710" s="250"/>
      <c r="L710" s="255"/>
      <c r="M710" s="256"/>
      <c r="N710" s="257"/>
      <c r="O710" s="257"/>
      <c r="P710" s="257"/>
      <c r="Q710" s="257"/>
      <c r="R710" s="257"/>
      <c r="S710" s="257"/>
      <c r="T710" s="258"/>
      <c r="U710" s="13"/>
      <c r="V710" s="13"/>
      <c r="W710" s="13"/>
      <c r="X710" s="13"/>
      <c r="Y710" s="13"/>
      <c r="Z710" s="13"/>
      <c r="AA710" s="13"/>
      <c r="AB710" s="13"/>
      <c r="AC710" s="13"/>
      <c r="AD710" s="13"/>
      <c r="AE710" s="13"/>
      <c r="AT710" s="259" t="s">
        <v>236</v>
      </c>
      <c r="AU710" s="259" t="s">
        <v>88</v>
      </c>
      <c r="AV710" s="13" t="s">
        <v>19</v>
      </c>
      <c r="AW710" s="13" t="s">
        <v>36</v>
      </c>
      <c r="AX710" s="13" t="s">
        <v>88</v>
      </c>
      <c r="AY710" s="259" t="s">
        <v>221</v>
      </c>
    </row>
    <row r="711" s="2" customFormat="1" ht="33" customHeight="1">
      <c r="A711" s="40"/>
      <c r="B711" s="41"/>
      <c r="C711" s="229" t="s">
        <v>1716</v>
      </c>
      <c r="D711" s="229" t="s">
        <v>225</v>
      </c>
      <c r="E711" s="230" t="s">
        <v>2661</v>
      </c>
      <c r="F711" s="231" t="s">
        <v>2662</v>
      </c>
      <c r="G711" s="232" t="s">
        <v>507</v>
      </c>
      <c r="H711" s="233">
        <v>37.259999999999998</v>
      </c>
      <c r="I711" s="234"/>
      <c r="J711" s="235">
        <f>ROUND(I711*H711,2)</f>
        <v>0</v>
      </c>
      <c r="K711" s="231" t="s">
        <v>229</v>
      </c>
      <c r="L711" s="46"/>
      <c r="M711" s="236" t="s">
        <v>1</v>
      </c>
      <c r="N711" s="237" t="s">
        <v>45</v>
      </c>
      <c r="O711" s="93"/>
      <c r="P711" s="238">
        <f>O711*H711</f>
        <v>0</v>
      </c>
      <c r="Q711" s="238">
        <v>0</v>
      </c>
      <c r="R711" s="238">
        <f>Q711*H711</f>
        <v>0</v>
      </c>
      <c r="S711" s="238">
        <v>0</v>
      </c>
      <c r="T711" s="239">
        <f>S711*H711</f>
        <v>0</v>
      </c>
      <c r="U711" s="40"/>
      <c r="V711" s="40"/>
      <c r="W711" s="40"/>
      <c r="X711" s="40"/>
      <c r="Y711" s="40"/>
      <c r="Z711" s="40"/>
      <c r="AA711" s="40"/>
      <c r="AB711" s="40"/>
      <c r="AC711" s="40"/>
      <c r="AD711" s="40"/>
      <c r="AE711" s="40"/>
      <c r="AR711" s="240" t="s">
        <v>224</v>
      </c>
      <c r="AT711" s="240" t="s">
        <v>225</v>
      </c>
      <c r="AU711" s="240" t="s">
        <v>88</v>
      </c>
      <c r="AY711" s="18" t="s">
        <v>221</v>
      </c>
      <c r="BE711" s="241">
        <f>IF(N711="základní",J711,0)</f>
        <v>0</v>
      </c>
      <c r="BF711" s="241">
        <f>IF(N711="snížená",J711,0)</f>
        <v>0</v>
      </c>
      <c r="BG711" s="241">
        <f>IF(N711="zákl. přenesená",J711,0)</f>
        <v>0</v>
      </c>
      <c r="BH711" s="241">
        <f>IF(N711="sníž. přenesená",J711,0)</f>
        <v>0</v>
      </c>
      <c r="BI711" s="241">
        <f>IF(N711="nulová",J711,0)</f>
        <v>0</v>
      </c>
      <c r="BJ711" s="18" t="s">
        <v>88</v>
      </c>
      <c r="BK711" s="241">
        <f>ROUND(I711*H711,2)</f>
        <v>0</v>
      </c>
      <c r="BL711" s="18" t="s">
        <v>224</v>
      </c>
      <c r="BM711" s="240" t="s">
        <v>2663</v>
      </c>
    </row>
    <row r="712" s="2" customFormat="1">
      <c r="A712" s="40"/>
      <c r="B712" s="41"/>
      <c r="C712" s="42"/>
      <c r="D712" s="242" t="s">
        <v>232</v>
      </c>
      <c r="E712" s="42"/>
      <c r="F712" s="243" t="s">
        <v>2664</v>
      </c>
      <c r="G712" s="42"/>
      <c r="H712" s="42"/>
      <c r="I712" s="244"/>
      <c r="J712" s="42"/>
      <c r="K712" s="42"/>
      <c r="L712" s="46"/>
      <c r="M712" s="245"/>
      <c r="N712" s="246"/>
      <c r="O712" s="93"/>
      <c r="P712" s="93"/>
      <c r="Q712" s="93"/>
      <c r="R712" s="93"/>
      <c r="S712" s="93"/>
      <c r="T712" s="94"/>
      <c r="U712" s="40"/>
      <c r="V712" s="40"/>
      <c r="W712" s="40"/>
      <c r="X712" s="40"/>
      <c r="Y712" s="40"/>
      <c r="Z712" s="40"/>
      <c r="AA712" s="40"/>
      <c r="AB712" s="40"/>
      <c r="AC712" s="40"/>
      <c r="AD712" s="40"/>
      <c r="AE712" s="40"/>
      <c r="AT712" s="18" t="s">
        <v>232</v>
      </c>
      <c r="AU712" s="18" t="s">
        <v>88</v>
      </c>
    </row>
    <row r="713" s="2" customFormat="1">
      <c r="A713" s="40"/>
      <c r="B713" s="41"/>
      <c r="C713" s="42"/>
      <c r="D713" s="247" t="s">
        <v>312</v>
      </c>
      <c r="E713" s="42"/>
      <c r="F713" s="248" t="s">
        <v>2646</v>
      </c>
      <c r="G713" s="42"/>
      <c r="H713" s="42"/>
      <c r="I713" s="244"/>
      <c r="J713" s="42"/>
      <c r="K713" s="42"/>
      <c r="L713" s="46"/>
      <c r="M713" s="245"/>
      <c r="N713" s="246"/>
      <c r="O713" s="93"/>
      <c r="P713" s="93"/>
      <c r="Q713" s="93"/>
      <c r="R713" s="93"/>
      <c r="S713" s="93"/>
      <c r="T713" s="94"/>
      <c r="U713" s="40"/>
      <c r="V713" s="40"/>
      <c r="W713" s="40"/>
      <c r="X713" s="40"/>
      <c r="Y713" s="40"/>
      <c r="Z713" s="40"/>
      <c r="AA713" s="40"/>
      <c r="AB713" s="40"/>
      <c r="AC713" s="40"/>
      <c r="AD713" s="40"/>
      <c r="AE713" s="40"/>
      <c r="AT713" s="18" t="s">
        <v>312</v>
      </c>
      <c r="AU713" s="18" t="s">
        <v>88</v>
      </c>
    </row>
    <row r="714" s="14" customFormat="1">
      <c r="A714" s="14"/>
      <c r="B714" s="260"/>
      <c r="C714" s="261"/>
      <c r="D714" s="247" t="s">
        <v>236</v>
      </c>
      <c r="E714" s="262" t="s">
        <v>1</v>
      </c>
      <c r="F714" s="263" t="s">
        <v>2665</v>
      </c>
      <c r="G714" s="261"/>
      <c r="H714" s="262" t="s">
        <v>1</v>
      </c>
      <c r="I714" s="264"/>
      <c r="J714" s="261"/>
      <c r="K714" s="261"/>
      <c r="L714" s="265"/>
      <c r="M714" s="266"/>
      <c r="N714" s="267"/>
      <c r="O714" s="267"/>
      <c r="P714" s="267"/>
      <c r="Q714" s="267"/>
      <c r="R714" s="267"/>
      <c r="S714" s="267"/>
      <c r="T714" s="268"/>
      <c r="U714" s="14"/>
      <c r="V714" s="14"/>
      <c r="W714" s="14"/>
      <c r="X714" s="14"/>
      <c r="Y714" s="14"/>
      <c r="Z714" s="14"/>
      <c r="AA714" s="14"/>
      <c r="AB714" s="14"/>
      <c r="AC714" s="14"/>
      <c r="AD714" s="14"/>
      <c r="AE714" s="14"/>
      <c r="AT714" s="269" t="s">
        <v>236</v>
      </c>
      <c r="AU714" s="269" t="s">
        <v>88</v>
      </c>
      <c r="AV714" s="14" t="s">
        <v>88</v>
      </c>
      <c r="AW714" s="14" t="s">
        <v>36</v>
      </c>
      <c r="AX714" s="14" t="s">
        <v>80</v>
      </c>
      <c r="AY714" s="269" t="s">
        <v>221</v>
      </c>
    </row>
    <row r="715" s="13" customFormat="1">
      <c r="A715" s="13"/>
      <c r="B715" s="249"/>
      <c r="C715" s="250"/>
      <c r="D715" s="247" t="s">
        <v>236</v>
      </c>
      <c r="E715" s="251" t="s">
        <v>2666</v>
      </c>
      <c r="F715" s="252" t="s">
        <v>2667</v>
      </c>
      <c r="G715" s="250"/>
      <c r="H715" s="253">
        <v>19.440000000000001</v>
      </c>
      <c r="I715" s="254"/>
      <c r="J715" s="250"/>
      <c r="K715" s="250"/>
      <c r="L715" s="255"/>
      <c r="M715" s="256"/>
      <c r="N715" s="257"/>
      <c r="O715" s="257"/>
      <c r="P715" s="257"/>
      <c r="Q715" s="257"/>
      <c r="R715" s="257"/>
      <c r="S715" s="257"/>
      <c r="T715" s="258"/>
      <c r="U715" s="13"/>
      <c r="V715" s="13"/>
      <c r="W715" s="13"/>
      <c r="X715" s="13"/>
      <c r="Y715" s="13"/>
      <c r="Z715" s="13"/>
      <c r="AA715" s="13"/>
      <c r="AB715" s="13"/>
      <c r="AC715" s="13"/>
      <c r="AD715" s="13"/>
      <c r="AE715" s="13"/>
      <c r="AT715" s="259" t="s">
        <v>236</v>
      </c>
      <c r="AU715" s="259" t="s">
        <v>88</v>
      </c>
      <c r="AV715" s="13" t="s">
        <v>19</v>
      </c>
      <c r="AW715" s="13" t="s">
        <v>36</v>
      </c>
      <c r="AX715" s="13" t="s">
        <v>80</v>
      </c>
      <c r="AY715" s="259" t="s">
        <v>221</v>
      </c>
    </row>
    <row r="716" s="13" customFormat="1">
      <c r="A716" s="13"/>
      <c r="B716" s="249"/>
      <c r="C716" s="250"/>
      <c r="D716" s="247" t="s">
        <v>236</v>
      </c>
      <c r="E716" s="251" t="s">
        <v>1763</v>
      </c>
      <c r="F716" s="252" t="s">
        <v>2668</v>
      </c>
      <c r="G716" s="250"/>
      <c r="H716" s="253">
        <v>17.82</v>
      </c>
      <c r="I716" s="254"/>
      <c r="J716" s="250"/>
      <c r="K716" s="250"/>
      <c r="L716" s="255"/>
      <c r="M716" s="256"/>
      <c r="N716" s="257"/>
      <c r="O716" s="257"/>
      <c r="P716" s="257"/>
      <c r="Q716" s="257"/>
      <c r="R716" s="257"/>
      <c r="S716" s="257"/>
      <c r="T716" s="258"/>
      <c r="U716" s="13"/>
      <c r="V716" s="13"/>
      <c r="W716" s="13"/>
      <c r="X716" s="13"/>
      <c r="Y716" s="13"/>
      <c r="Z716" s="13"/>
      <c r="AA716" s="13"/>
      <c r="AB716" s="13"/>
      <c r="AC716" s="13"/>
      <c r="AD716" s="13"/>
      <c r="AE716" s="13"/>
      <c r="AT716" s="259" t="s">
        <v>236</v>
      </c>
      <c r="AU716" s="259" t="s">
        <v>88</v>
      </c>
      <c r="AV716" s="13" t="s">
        <v>19</v>
      </c>
      <c r="AW716" s="13" t="s">
        <v>36</v>
      </c>
      <c r="AX716" s="13" t="s">
        <v>80</v>
      </c>
      <c r="AY716" s="259" t="s">
        <v>221</v>
      </c>
    </row>
    <row r="717" s="13" customFormat="1">
      <c r="A717" s="13"/>
      <c r="B717" s="249"/>
      <c r="C717" s="250"/>
      <c r="D717" s="247" t="s">
        <v>236</v>
      </c>
      <c r="E717" s="251" t="s">
        <v>2669</v>
      </c>
      <c r="F717" s="252" t="s">
        <v>2670</v>
      </c>
      <c r="G717" s="250"/>
      <c r="H717" s="253">
        <v>37.259999999999998</v>
      </c>
      <c r="I717" s="254"/>
      <c r="J717" s="250"/>
      <c r="K717" s="250"/>
      <c r="L717" s="255"/>
      <c r="M717" s="256"/>
      <c r="N717" s="257"/>
      <c r="O717" s="257"/>
      <c r="P717" s="257"/>
      <c r="Q717" s="257"/>
      <c r="R717" s="257"/>
      <c r="S717" s="257"/>
      <c r="T717" s="258"/>
      <c r="U717" s="13"/>
      <c r="V717" s="13"/>
      <c r="W717" s="13"/>
      <c r="X717" s="13"/>
      <c r="Y717" s="13"/>
      <c r="Z717" s="13"/>
      <c r="AA717" s="13"/>
      <c r="AB717" s="13"/>
      <c r="AC717" s="13"/>
      <c r="AD717" s="13"/>
      <c r="AE717" s="13"/>
      <c r="AT717" s="259" t="s">
        <v>236</v>
      </c>
      <c r="AU717" s="259" t="s">
        <v>88</v>
      </c>
      <c r="AV717" s="13" t="s">
        <v>19</v>
      </c>
      <c r="AW717" s="13" t="s">
        <v>36</v>
      </c>
      <c r="AX717" s="13" t="s">
        <v>88</v>
      </c>
      <c r="AY717" s="259" t="s">
        <v>221</v>
      </c>
    </row>
    <row r="718" s="2" customFormat="1" ht="16.5" customHeight="1">
      <c r="A718" s="40"/>
      <c r="B718" s="41"/>
      <c r="C718" s="284" t="s">
        <v>1720</v>
      </c>
      <c r="D718" s="284" t="s">
        <v>330</v>
      </c>
      <c r="E718" s="285" t="s">
        <v>2671</v>
      </c>
      <c r="F718" s="286" t="s">
        <v>2672</v>
      </c>
      <c r="G718" s="287" t="s">
        <v>651</v>
      </c>
      <c r="H718" s="288">
        <v>0.012999999999999999</v>
      </c>
      <c r="I718" s="289"/>
      <c r="J718" s="290">
        <f>ROUND(I718*H718,2)</f>
        <v>0</v>
      </c>
      <c r="K718" s="286" t="s">
        <v>229</v>
      </c>
      <c r="L718" s="291"/>
      <c r="M718" s="292" t="s">
        <v>1</v>
      </c>
      <c r="N718" s="293" t="s">
        <v>45</v>
      </c>
      <c r="O718" s="93"/>
      <c r="P718" s="238">
        <f>O718*H718</f>
        <v>0</v>
      </c>
      <c r="Q718" s="238">
        <v>1</v>
      </c>
      <c r="R718" s="238">
        <f>Q718*H718</f>
        <v>0.012999999999999999</v>
      </c>
      <c r="S718" s="238">
        <v>0</v>
      </c>
      <c r="T718" s="239">
        <f>S718*H718</f>
        <v>0</v>
      </c>
      <c r="U718" s="40"/>
      <c r="V718" s="40"/>
      <c r="W718" s="40"/>
      <c r="X718" s="40"/>
      <c r="Y718" s="40"/>
      <c r="Z718" s="40"/>
      <c r="AA718" s="40"/>
      <c r="AB718" s="40"/>
      <c r="AC718" s="40"/>
      <c r="AD718" s="40"/>
      <c r="AE718" s="40"/>
      <c r="AR718" s="240" t="s">
        <v>267</v>
      </c>
      <c r="AT718" s="240" t="s">
        <v>330</v>
      </c>
      <c r="AU718" s="240" t="s">
        <v>88</v>
      </c>
      <c r="AY718" s="18" t="s">
        <v>221</v>
      </c>
      <c r="BE718" s="241">
        <f>IF(N718="základní",J718,0)</f>
        <v>0</v>
      </c>
      <c r="BF718" s="241">
        <f>IF(N718="snížená",J718,0)</f>
        <v>0</v>
      </c>
      <c r="BG718" s="241">
        <f>IF(N718="zákl. přenesená",J718,0)</f>
        <v>0</v>
      </c>
      <c r="BH718" s="241">
        <f>IF(N718="sníž. přenesená",J718,0)</f>
        <v>0</v>
      </c>
      <c r="BI718" s="241">
        <f>IF(N718="nulová",J718,0)</f>
        <v>0</v>
      </c>
      <c r="BJ718" s="18" t="s">
        <v>88</v>
      </c>
      <c r="BK718" s="241">
        <f>ROUND(I718*H718,2)</f>
        <v>0</v>
      </c>
      <c r="BL718" s="18" t="s">
        <v>224</v>
      </c>
      <c r="BM718" s="240" t="s">
        <v>2673</v>
      </c>
    </row>
    <row r="719" s="2" customFormat="1">
      <c r="A719" s="40"/>
      <c r="B719" s="41"/>
      <c r="C719" s="42"/>
      <c r="D719" s="247" t="s">
        <v>234</v>
      </c>
      <c r="E719" s="42"/>
      <c r="F719" s="248" t="s">
        <v>2674</v>
      </c>
      <c r="G719" s="42"/>
      <c r="H719" s="42"/>
      <c r="I719" s="244"/>
      <c r="J719" s="42"/>
      <c r="K719" s="42"/>
      <c r="L719" s="46"/>
      <c r="M719" s="245"/>
      <c r="N719" s="246"/>
      <c r="O719" s="93"/>
      <c r="P719" s="93"/>
      <c r="Q719" s="93"/>
      <c r="R719" s="93"/>
      <c r="S719" s="93"/>
      <c r="T719" s="94"/>
      <c r="U719" s="40"/>
      <c r="V719" s="40"/>
      <c r="W719" s="40"/>
      <c r="X719" s="40"/>
      <c r="Y719" s="40"/>
      <c r="Z719" s="40"/>
      <c r="AA719" s="40"/>
      <c r="AB719" s="40"/>
      <c r="AC719" s="40"/>
      <c r="AD719" s="40"/>
      <c r="AE719" s="40"/>
      <c r="AT719" s="18" t="s">
        <v>234</v>
      </c>
      <c r="AU719" s="18" t="s">
        <v>88</v>
      </c>
    </row>
    <row r="720" s="14" customFormat="1">
      <c r="A720" s="14"/>
      <c r="B720" s="260"/>
      <c r="C720" s="261"/>
      <c r="D720" s="247" t="s">
        <v>236</v>
      </c>
      <c r="E720" s="262" t="s">
        <v>1</v>
      </c>
      <c r="F720" s="263" t="s">
        <v>2675</v>
      </c>
      <c r="G720" s="261"/>
      <c r="H720" s="262" t="s">
        <v>1</v>
      </c>
      <c r="I720" s="264"/>
      <c r="J720" s="261"/>
      <c r="K720" s="261"/>
      <c r="L720" s="265"/>
      <c r="M720" s="266"/>
      <c r="N720" s="267"/>
      <c r="O720" s="267"/>
      <c r="P720" s="267"/>
      <c r="Q720" s="267"/>
      <c r="R720" s="267"/>
      <c r="S720" s="267"/>
      <c r="T720" s="268"/>
      <c r="U720" s="14"/>
      <c r="V720" s="14"/>
      <c r="W720" s="14"/>
      <c r="X720" s="14"/>
      <c r="Y720" s="14"/>
      <c r="Z720" s="14"/>
      <c r="AA720" s="14"/>
      <c r="AB720" s="14"/>
      <c r="AC720" s="14"/>
      <c r="AD720" s="14"/>
      <c r="AE720" s="14"/>
      <c r="AT720" s="269" t="s">
        <v>236</v>
      </c>
      <c r="AU720" s="269" t="s">
        <v>88</v>
      </c>
      <c r="AV720" s="14" t="s">
        <v>88</v>
      </c>
      <c r="AW720" s="14" t="s">
        <v>36</v>
      </c>
      <c r="AX720" s="14" t="s">
        <v>80</v>
      </c>
      <c r="AY720" s="269" t="s">
        <v>221</v>
      </c>
    </row>
    <row r="721" s="13" customFormat="1">
      <c r="A721" s="13"/>
      <c r="B721" s="249"/>
      <c r="C721" s="250"/>
      <c r="D721" s="247" t="s">
        <v>236</v>
      </c>
      <c r="E721" s="251" t="s">
        <v>2676</v>
      </c>
      <c r="F721" s="252" t="s">
        <v>2677</v>
      </c>
      <c r="G721" s="250"/>
      <c r="H721" s="253">
        <v>37.259999999999998</v>
      </c>
      <c r="I721" s="254"/>
      <c r="J721" s="250"/>
      <c r="K721" s="250"/>
      <c r="L721" s="255"/>
      <c r="M721" s="256"/>
      <c r="N721" s="257"/>
      <c r="O721" s="257"/>
      <c r="P721" s="257"/>
      <c r="Q721" s="257"/>
      <c r="R721" s="257"/>
      <c r="S721" s="257"/>
      <c r="T721" s="258"/>
      <c r="U721" s="13"/>
      <c r="V721" s="13"/>
      <c r="W721" s="13"/>
      <c r="X721" s="13"/>
      <c r="Y721" s="13"/>
      <c r="Z721" s="13"/>
      <c r="AA721" s="13"/>
      <c r="AB721" s="13"/>
      <c r="AC721" s="13"/>
      <c r="AD721" s="13"/>
      <c r="AE721" s="13"/>
      <c r="AT721" s="259" t="s">
        <v>236</v>
      </c>
      <c r="AU721" s="259" t="s">
        <v>88</v>
      </c>
      <c r="AV721" s="13" t="s">
        <v>19</v>
      </c>
      <c r="AW721" s="13" t="s">
        <v>36</v>
      </c>
      <c r="AX721" s="13" t="s">
        <v>80</v>
      </c>
      <c r="AY721" s="259" t="s">
        <v>221</v>
      </c>
    </row>
    <row r="722" s="13" customFormat="1">
      <c r="A722" s="13"/>
      <c r="B722" s="249"/>
      <c r="C722" s="250"/>
      <c r="D722" s="247" t="s">
        <v>236</v>
      </c>
      <c r="E722" s="251" t="s">
        <v>1766</v>
      </c>
      <c r="F722" s="252" t="s">
        <v>2678</v>
      </c>
      <c r="G722" s="250"/>
      <c r="H722" s="253">
        <v>37.259999999999998</v>
      </c>
      <c r="I722" s="254"/>
      <c r="J722" s="250"/>
      <c r="K722" s="250"/>
      <c r="L722" s="255"/>
      <c r="M722" s="256"/>
      <c r="N722" s="257"/>
      <c r="O722" s="257"/>
      <c r="P722" s="257"/>
      <c r="Q722" s="257"/>
      <c r="R722" s="257"/>
      <c r="S722" s="257"/>
      <c r="T722" s="258"/>
      <c r="U722" s="13"/>
      <c r="V722" s="13"/>
      <c r="W722" s="13"/>
      <c r="X722" s="13"/>
      <c r="Y722" s="13"/>
      <c r="Z722" s="13"/>
      <c r="AA722" s="13"/>
      <c r="AB722" s="13"/>
      <c r="AC722" s="13"/>
      <c r="AD722" s="13"/>
      <c r="AE722" s="13"/>
      <c r="AT722" s="259" t="s">
        <v>236</v>
      </c>
      <c r="AU722" s="259" t="s">
        <v>88</v>
      </c>
      <c r="AV722" s="13" t="s">
        <v>19</v>
      </c>
      <c r="AW722" s="13" t="s">
        <v>36</v>
      </c>
      <c r="AX722" s="13" t="s">
        <v>80</v>
      </c>
      <c r="AY722" s="259" t="s">
        <v>221</v>
      </c>
    </row>
    <row r="723" s="13" customFormat="1">
      <c r="A723" s="13"/>
      <c r="B723" s="249"/>
      <c r="C723" s="250"/>
      <c r="D723" s="247" t="s">
        <v>236</v>
      </c>
      <c r="E723" s="251" t="s">
        <v>2679</v>
      </c>
      <c r="F723" s="252" t="s">
        <v>2680</v>
      </c>
      <c r="G723" s="250"/>
      <c r="H723" s="253">
        <v>0.012999999999999999</v>
      </c>
      <c r="I723" s="254"/>
      <c r="J723" s="250"/>
      <c r="K723" s="250"/>
      <c r="L723" s="255"/>
      <c r="M723" s="256"/>
      <c r="N723" s="257"/>
      <c r="O723" s="257"/>
      <c r="P723" s="257"/>
      <c r="Q723" s="257"/>
      <c r="R723" s="257"/>
      <c r="S723" s="257"/>
      <c r="T723" s="258"/>
      <c r="U723" s="13"/>
      <c r="V723" s="13"/>
      <c r="W723" s="13"/>
      <c r="X723" s="13"/>
      <c r="Y723" s="13"/>
      <c r="Z723" s="13"/>
      <c r="AA723" s="13"/>
      <c r="AB723" s="13"/>
      <c r="AC723" s="13"/>
      <c r="AD723" s="13"/>
      <c r="AE723" s="13"/>
      <c r="AT723" s="259" t="s">
        <v>236</v>
      </c>
      <c r="AU723" s="259" t="s">
        <v>88</v>
      </c>
      <c r="AV723" s="13" t="s">
        <v>19</v>
      </c>
      <c r="AW723" s="13" t="s">
        <v>36</v>
      </c>
      <c r="AX723" s="13" t="s">
        <v>88</v>
      </c>
      <c r="AY723" s="259" t="s">
        <v>221</v>
      </c>
    </row>
    <row r="724" s="2" customFormat="1" ht="33" customHeight="1">
      <c r="A724" s="40"/>
      <c r="B724" s="41"/>
      <c r="C724" s="229" t="s">
        <v>1723</v>
      </c>
      <c r="D724" s="229" t="s">
        <v>225</v>
      </c>
      <c r="E724" s="230" t="s">
        <v>2681</v>
      </c>
      <c r="F724" s="231" t="s">
        <v>2682</v>
      </c>
      <c r="G724" s="232" t="s">
        <v>507</v>
      </c>
      <c r="H724" s="233">
        <v>74.519999999999996</v>
      </c>
      <c r="I724" s="234"/>
      <c r="J724" s="235">
        <f>ROUND(I724*H724,2)</f>
        <v>0</v>
      </c>
      <c r="K724" s="231" t="s">
        <v>229</v>
      </c>
      <c r="L724" s="46"/>
      <c r="M724" s="236" t="s">
        <v>1</v>
      </c>
      <c r="N724" s="237" t="s">
        <v>45</v>
      </c>
      <c r="O724" s="93"/>
      <c r="P724" s="238">
        <f>O724*H724</f>
        <v>0</v>
      </c>
      <c r="Q724" s="238">
        <v>3.0000000000000001E-05</v>
      </c>
      <c r="R724" s="238">
        <f>Q724*H724</f>
        <v>0.0022355999999999999</v>
      </c>
      <c r="S724" s="238">
        <v>0</v>
      </c>
      <c r="T724" s="239">
        <f>S724*H724</f>
        <v>0</v>
      </c>
      <c r="U724" s="40"/>
      <c r="V724" s="40"/>
      <c r="W724" s="40"/>
      <c r="X724" s="40"/>
      <c r="Y724" s="40"/>
      <c r="Z724" s="40"/>
      <c r="AA724" s="40"/>
      <c r="AB724" s="40"/>
      <c r="AC724" s="40"/>
      <c r="AD724" s="40"/>
      <c r="AE724" s="40"/>
      <c r="AR724" s="240" t="s">
        <v>224</v>
      </c>
      <c r="AT724" s="240" t="s">
        <v>225</v>
      </c>
      <c r="AU724" s="240" t="s">
        <v>88</v>
      </c>
      <c r="AY724" s="18" t="s">
        <v>221</v>
      </c>
      <c r="BE724" s="241">
        <f>IF(N724="základní",J724,0)</f>
        <v>0</v>
      </c>
      <c r="BF724" s="241">
        <f>IF(N724="snížená",J724,0)</f>
        <v>0</v>
      </c>
      <c r="BG724" s="241">
        <f>IF(N724="zákl. přenesená",J724,0)</f>
        <v>0</v>
      </c>
      <c r="BH724" s="241">
        <f>IF(N724="sníž. přenesená",J724,0)</f>
        <v>0</v>
      </c>
      <c r="BI724" s="241">
        <f>IF(N724="nulová",J724,0)</f>
        <v>0</v>
      </c>
      <c r="BJ724" s="18" t="s">
        <v>88</v>
      </c>
      <c r="BK724" s="241">
        <f>ROUND(I724*H724,2)</f>
        <v>0</v>
      </c>
      <c r="BL724" s="18" t="s">
        <v>224</v>
      </c>
      <c r="BM724" s="240" t="s">
        <v>2683</v>
      </c>
    </row>
    <row r="725" s="2" customFormat="1">
      <c r="A725" s="40"/>
      <c r="B725" s="41"/>
      <c r="C725" s="42"/>
      <c r="D725" s="242" t="s">
        <v>232</v>
      </c>
      <c r="E725" s="42"/>
      <c r="F725" s="243" t="s">
        <v>2684</v>
      </c>
      <c r="G725" s="42"/>
      <c r="H725" s="42"/>
      <c r="I725" s="244"/>
      <c r="J725" s="42"/>
      <c r="K725" s="42"/>
      <c r="L725" s="46"/>
      <c r="M725" s="245"/>
      <c r="N725" s="246"/>
      <c r="O725" s="93"/>
      <c r="P725" s="93"/>
      <c r="Q725" s="93"/>
      <c r="R725" s="93"/>
      <c r="S725" s="93"/>
      <c r="T725" s="94"/>
      <c r="U725" s="40"/>
      <c r="V725" s="40"/>
      <c r="W725" s="40"/>
      <c r="X725" s="40"/>
      <c r="Y725" s="40"/>
      <c r="Z725" s="40"/>
      <c r="AA725" s="40"/>
      <c r="AB725" s="40"/>
      <c r="AC725" s="40"/>
      <c r="AD725" s="40"/>
      <c r="AE725" s="40"/>
      <c r="AT725" s="18" t="s">
        <v>232</v>
      </c>
      <c r="AU725" s="18" t="s">
        <v>88</v>
      </c>
    </row>
    <row r="726" s="2" customFormat="1">
      <c r="A726" s="40"/>
      <c r="B726" s="41"/>
      <c r="C726" s="42"/>
      <c r="D726" s="247" t="s">
        <v>312</v>
      </c>
      <c r="E726" s="42"/>
      <c r="F726" s="248" t="s">
        <v>2646</v>
      </c>
      <c r="G726" s="42"/>
      <c r="H726" s="42"/>
      <c r="I726" s="244"/>
      <c r="J726" s="42"/>
      <c r="K726" s="42"/>
      <c r="L726" s="46"/>
      <c r="M726" s="245"/>
      <c r="N726" s="246"/>
      <c r="O726" s="93"/>
      <c r="P726" s="93"/>
      <c r="Q726" s="93"/>
      <c r="R726" s="93"/>
      <c r="S726" s="93"/>
      <c r="T726" s="94"/>
      <c r="U726" s="40"/>
      <c r="V726" s="40"/>
      <c r="W726" s="40"/>
      <c r="X726" s="40"/>
      <c r="Y726" s="40"/>
      <c r="Z726" s="40"/>
      <c r="AA726" s="40"/>
      <c r="AB726" s="40"/>
      <c r="AC726" s="40"/>
      <c r="AD726" s="40"/>
      <c r="AE726" s="40"/>
      <c r="AT726" s="18" t="s">
        <v>312</v>
      </c>
      <c r="AU726" s="18" t="s">
        <v>88</v>
      </c>
    </row>
    <row r="727" s="14" customFormat="1">
      <c r="A727" s="14"/>
      <c r="B727" s="260"/>
      <c r="C727" s="261"/>
      <c r="D727" s="247" t="s">
        <v>236</v>
      </c>
      <c r="E727" s="262" t="s">
        <v>1</v>
      </c>
      <c r="F727" s="263" t="s">
        <v>2685</v>
      </c>
      <c r="G727" s="261"/>
      <c r="H727" s="262" t="s">
        <v>1</v>
      </c>
      <c r="I727" s="264"/>
      <c r="J727" s="261"/>
      <c r="K727" s="261"/>
      <c r="L727" s="265"/>
      <c r="M727" s="266"/>
      <c r="N727" s="267"/>
      <c r="O727" s="267"/>
      <c r="P727" s="267"/>
      <c r="Q727" s="267"/>
      <c r="R727" s="267"/>
      <c r="S727" s="267"/>
      <c r="T727" s="268"/>
      <c r="U727" s="14"/>
      <c r="V727" s="14"/>
      <c r="W727" s="14"/>
      <c r="X727" s="14"/>
      <c r="Y727" s="14"/>
      <c r="Z727" s="14"/>
      <c r="AA727" s="14"/>
      <c r="AB727" s="14"/>
      <c r="AC727" s="14"/>
      <c r="AD727" s="14"/>
      <c r="AE727" s="14"/>
      <c r="AT727" s="269" t="s">
        <v>236</v>
      </c>
      <c r="AU727" s="269" t="s">
        <v>88</v>
      </c>
      <c r="AV727" s="14" t="s">
        <v>88</v>
      </c>
      <c r="AW727" s="14" t="s">
        <v>36</v>
      </c>
      <c r="AX727" s="14" t="s">
        <v>80</v>
      </c>
      <c r="AY727" s="269" t="s">
        <v>221</v>
      </c>
    </row>
    <row r="728" s="13" customFormat="1">
      <c r="A728" s="13"/>
      <c r="B728" s="249"/>
      <c r="C728" s="250"/>
      <c r="D728" s="247" t="s">
        <v>236</v>
      </c>
      <c r="E728" s="251" t="s">
        <v>2686</v>
      </c>
      <c r="F728" s="252" t="s">
        <v>2687</v>
      </c>
      <c r="G728" s="250"/>
      <c r="H728" s="253">
        <v>38.880000000000003</v>
      </c>
      <c r="I728" s="254"/>
      <c r="J728" s="250"/>
      <c r="K728" s="250"/>
      <c r="L728" s="255"/>
      <c r="M728" s="256"/>
      <c r="N728" s="257"/>
      <c r="O728" s="257"/>
      <c r="P728" s="257"/>
      <c r="Q728" s="257"/>
      <c r="R728" s="257"/>
      <c r="S728" s="257"/>
      <c r="T728" s="258"/>
      <c r="U728" s="13"/>
      <c r="V728" s="13"/>
      <c r="W728" s="13"/>
      <c r="X728" s="13"/>
      <c r="Y728" s="13"/>
      <c r="Z728" s="13"/>
      <c r="AA728" s="13"/>
      <c r="AB728" s="13"/>
      <c r="AC728" s="13"/>
      <c r="AD728" s="13"/>
      <c r="AE728" s="13"/>
      <c r="AT728" s="259" t="s">
        <v>236</v>
      </c>
      <c r="AU728" s="259" t="s">
        <v>88</v>
      </c>
      <c r="AV728" s="13" t="s">
        <v>19</v>
      </c>
      <c r="AW728" s="13" t="s">
        <v>36</v>
      </c>
      <c r="AX728" s="13" t="s">
        <v>80</v>
      </c>
      <c r="AY728" s="259" t="s">
        <v>221</v>
      </c>
    </row>
    <row r="729" s="13" customFormat="1">
      <c r="A729" s="13"/>
      <c r="B729" s="249"/>
      <c r="C729" s="250"/>
      <c r="D729" s="247" t="s">
        <v>236</v>
      </c>
      <c r="E729" s="251" t="s">
        <v>1769</v>
      </c>
      <c r="F729" s="252" t="s">
        <v>2688</v>
      </c>
      <c r="G729" s="250"/>
      <c r="H729" s="253">
        <v>35.640000000000001</v>
      </c>
      <c r="I729" s="254"/>
      <c r="J729" s="250"/>
      <c r="K729" s="250"/>
      <c r="L729" s="255"/>
      <c r="M729" s="256"/>
      <c r="N729" s="257"/>
      <c r="O729" s="257"/>
      <c r="P729" s="257"/>
      <c r="Q729" s="257"/>
      <c r="R729" s="257"/>
      <c r="S729" s="257"/>
      <c r="T729" s="258"/>
      <c r="U729" s="13"/>
      <c r="V729" s="13"/>
      <c r="W729" s="13"/>
      <c r="X729" s="13"/>
      <c r="Y729" s="13"/>
      <c r="Z729" s="13"/>
      <c r="AA729" s="13"/>
      <c r="AB729" s="13"/>
      <c r="AC729" s="13"/>
      <c r="AD729" s="13"/>
      <c r="AE729" s="13"/>
      <c r="AT729" s="259" t="s">
        <v>236</v>
      </c>
      <c r="AU729" s="259" t="s">
        <v>88</v>
      </c>
      <c r="AV729" s="13" t="s">
        <v>19</v>
      </c>
      <c r="AW729" s="13" t="s">
        <v>36</v>
      </c>
      <c r="AX729" s="13" t="s">
        <v>80</v>
      </c>
      <c r="AY729" s="259" t="s">
        <v>221</v>
      </c>
    </row>
    <row r="730" s="13" customFormat="1">
      <c r="A730" s="13"/>
      <c r="B730" s="249"/>
      <c r="C730" s="250"/>
      <c r="D730" s="247" t="s">
        <v>236</v>
      </c>
      <c r="E730" s="251" t="s">
        <v>2689</v>
      </c>
      <c r="F730" s="252" t="s">
        <v>2690</v>
      </c>
      <c r="G730" s="250"/>
      <c r="H730" s="253">
        <v>74.519999999999996</v>
      </c>
      <c r="I730" s="254"/>
      <c r="J730" s="250"/>
      <c r="K730" s="250"/>
      <c r="L730" s="255"/>
      <c r="M730" s="256"/>
      <c r="N730" s="257"/>
      <c r="O730" s="257"/>
      <c r="P730" s="257"/>
      <c r="Q730" s="257"/>
      <c r="R730" s="257"/>
      <c r="S730" s="257"/>
      <c r="T730" s="258"/>
      <c r="U730" s="13"/>
      <c r="V730" s="13"/>
      <c r="W730" s="13"/>
      <c r="X730" s="13"/>
      <c r="Y730" s="13"/>
      <c r="Z730" s="13"/>
      <c r="AA730" s="13"/>
      <c r="AB730" s="13"/>
      <c r="AC730" s="13"/>
      <c r="AD730" s="13"/>
      <c r="AE730" s="13"/>
      <c r="AT730" s="259" t="s">
        <v>236</v>
      </c>
      <c r="AU730" s="259" t="s">
        <v>88</v>
      </c>
      <c r="AV730" s="13" t="s">
        <v>19</v>
      </c>
      <c r="AW730" s="13" t="s">
        <v>36</v>
      </c>
      <c r="AX730" s="13" t="s">
        <v>88</v>
      </c>
      <c r="AY730" s="259" t="s">
        <v>221</v>
      </c>
    </row>
    <row r="731" s="2" customFormat="1" ht="16.5" customHeight="1">
      <c r="A731" s="40"/>
      <c r="B731" s="41"/>
      <c r="C731" s="284" t="s">
        <v>1726</v>
      </c>
      <c r="D731" s="284" t="s">
        <v>330</v>
      </c>
      <c r="E731" s="285" t="s">
        <v>2691</v>
      </c>
      <c r="F731" s="286" t="s">
        <v>2692</v>
      </c>
      <c r="G731" s="287" t="s">
        <v>651</v>
      </c>
      <c r="H731" s="288">
        <v>0.127</v>
      </c>
      <c r="I731" s="289"/>
      <c r="J731" s="290">
        <f>ROUND(I731*H731,2)</f>
        <v>0</v>
      </c>
      <c r="K731" s="286" t="s">
        <v>229</v>
      </c>
      <c r="L731" s="291"/>
      <c r="M731" s="292" t="s">
        <v>1</v>
      </c>
      <c r="N731" s="293" t="s">
        <v>45</v>
      </c>
      <c r="O731" s="93"/>
      <c r="P731" s="238">
        <f>O731*H731</f>
        <v>0</v>
      </c>
      <c r="Q731" s="238">
        <v>1</v>
      </c>
      <c r="R731" s="238">
        <f>Q731*H731</f>
        <v>0.127</v>
      </c>
      <c r="S731" s="238">
        <v>0</v>
      </c>
      <c r="T731" s="239">
        <f>S731*H731</f>
        <v>0</v>
      </c>
      <c r="U731" s="40"/>
      <c r="V731" s="40"/>
      <c r="W731" s="40"/>
      <c r="X731" s="40"/>
      <c r="Y731" s="40"/>
      <c r="Z731" s="40"/>
      <c r="AA731" s="40"/>
      <c r="AB731" s="40"/>
      <c r="AC731" s="40"/>
      <c r="AD731" s="40"/>
      <c r="AE731" s="40"/>
      <c r="AR731" s="240" t="s">
        <v>267</v>
      </c>
      <c r="AT731" s="240" t="s">
        <v>330</v>
      </c>
      <c r="AU731" s="240" t="s">
        <v>88</v>
      </c>
      <c r="AY731" s="18" t="s">
        <v>221</v>
      </c>
      <c r="BE731" s="241">
        <f>IF(N731="základní",J731,0)</f>
        <v>0</v>
      </c>
      <c r="BF731" s="241">
        <f>IF(N731="snížená",J731,0)</f>
        <v>0</v>
      </c>
      <c r="BG731" s="241">
        <f>IF(N731="zákl. přenesená",J731,0)</f>
        <v>0</v>
      </c>
      <c r="BH731" s="241">
        <f>IF(N731="sníž. přenesená",J731,0)</f>
        <v>0</v>
      </c>
      <c r="BI731" s="241">
        <f>IF(N731="nulová",J731,0)</f>
        <v>0</v>
      </c>
      <c r="BJ731" s="18" t="s">
        <v>88</v>
      </c>
      <c r="BK731" s="241">
        <f>ROUND(I731*H731,2)</f>
        <v>0</v>
      </c>
      <c r="BL731" s="18" t="s">
        <v>224</v>
      </c>
      <c r="BM731" s="240" t="s">
        <v>2693</v>
      </c>
    </row>
    <row r="732" s="2" customFormat="1">
      <c r="A732" s="40"/>
      <c r="B732" s="41"/>
      <c r="C732" s="42"/>
      <c r="D732" s="247" t="s">
        <v>234</v>
      </c>
      <c r="E732" s="42"/>
      <c r="F732" s="248" t="s">
        <v>2694</v>
      </c>
      <c r="G732" s="42"/>
      <c r="H732" s="42"/>
      <c r="I732" s="244"/>
      <c r="J732" s="42"/>
      <c r="K732" s="42"/>
      <c r="L732" s="46"/>
      <c r="M732" s="245"/>
      <c r="N732" s="246"/>
      <c r="O732" s="93"/>
      <c r="P732" s="93"/>
      <c r="Q732" s="93"/>
      <c r="R732" s="93"/>
      <c r="S732" s="93"/>
      <c r="T732" s="94"/>
      <c r="U732" s="40"/>
      <c r="V732" s="40"/>
      <c r="W732" s="40"/>
      <c r="X732" s="40"/>
      <c r="Y732" s="40"/>
      <c r="Z732" s="40"/>
      <c r="AA732" s="40"/>
      <c r="AB732" s="40"/>
      <c r="AC732" s="40"/>
      <c r="AD732" s="40"/>
      <c r="AE732" s="40"/>
      <c r="AT732" s="18" t="s">
        <v>234</v>
      </c>
      <c r="AU732" s="18" t="s">
        <v>88</v>
      </c>
    </row>
    <row r="733" s="14" customFormat="1">
      <c r="A733" s="14"/>
      <c r="B733" s="260"/>
      <c r="C733" s="261"/>
      <c r="D733" s="247" t="s">
        <v>236</v>
      </c>
      <c r="E733" s="262" t="s">
        <v>1</v>
      </c>
      <c r="F733" s="263" t="s">
        <v>2695</v>
      </c>
      <c r="G733" s="261"/>
      <c r="H733" s="262" t="s">
        <v>1</v>
      </c>
      <c r="I733" s="264"/>
      <c r="J733" s="261"/>
      <c r="K733" s="261"/>
      <c r="L733" s="265"/>
      <c r="M733" s="266"/>
      <c r="N733" s="267"/>
      <c r="O733" s="267"/>
      <c r="P733" s="267"/>
      <c r="Q733" s="267"/>
      <c r="R733" s="267"/>
      <c r="S733" s="267"/>
      <c r="T733" s="268"/>
      <c r="U733" s="14"/>
      <c r="V733" s="14"/>
      <c r="W733" s="14"/>
      <c r="X733" s="14"/>
      <c r="Y733" s="14"/>
      <c r="Z733" s="14"/>
      <c r="AA733" s="14"/>
      <c r="AB733" s="14"/>
      <c r="AC733" s="14"/>
      <c r="AD733" s="14"/>
      <c r="AE733" s="14"/>
      <c r="AT733" s="269" t="s">
        <v>236</v>
      </c>
      <c r="AU733" s="269" t="s">
        <v>88</v>
      </c>
      <c r="AV733" s="14" t="s">
        <v>88</v>
      </c>
      <c r="AW733" s="14" t="s">
        <v>36</v>
      </c>
      <c r="AX733" s="14" t="s">
        <v>80</v>
      </c>
      <c r="AY733" s="269" t="s">
        <v>221</v>
      </c>
    </row>
    <row r="734" s="13" customFormat="1">
      <c r="A734" s="13"/>
      <c r="B734" s="249"/>
      <c r="C734" s="250"/>
      <c r="D734" s="247" t="s">
        <v>236</v>
      </c>
      <c r="E734" s="251" t="s">
        <v>2696</v>
      </c>
      <c r="F734" s="252" t="s">
        <v>2697</v>
      </c>
      <c r="G734" s="250"/>
      <c r="H734" s="253">
        <v>74.519999999999996</v>
      </c>
      <c r="I734" s="254"/>
      <c r="J734" s="250"/>
      <c r="K734" s="250"/>
      <c r="L734" s="255"/>
      <c r="M734" s="256"/>
      <c r="N734" s="257"/>
      <c r="O734" s="257"/>
      <c r="P734" s="257"/>
      <c r="Q734" s="257"/>
      <c r="R734" s="257"/>
      <c r="S734" s="257"/>
      <c r="T734" s="258"/>
      <c r="U734" s="13"/>
      <c r="V734" s="13"/>
      <c r="W734" s="13"/>
      <c r="X734" s="13"/>
      <c r="Y734" s="13"/>
      <c r="Z734" s="13"/>
      <c r="AA734" s="13"/>
      <c r="AB734" s="13"/>
      <c r="AC734" s="13"/>
      <c r="AD734" s="13"/>
      <c r="AE734" s="13"/>
      <c r="AT734" s="259" t="s">
        <v>236</v>
      </c>
      <c r="AU734" s="259" t="s">
        <v>88</v>
      </c>
      <c r="AV734" s="13" t="s">
        <v>19</v>
      </c>
      <c r="AW734" s="13" t="s">
        <v>36</v>
      </c>
      <c r="AX734" s="13" t="s">
        <v>80</v>
      </c>
      <c r="AY734" s="259" t="s">
        <v>221</v>
      </c>
    </row>
    <row r="735" s="13" customFormat="1">
      <c r="A735" s="13"/>
      <c r="B735" s="249"/>
      <c r="C735" s="250"/>
      <c r="D735" s="247" t="s">
        <v>236</v>
      </c>
      <c r="E735" s="251" t="s">
        <v>1772</v>
      </c>
      <c r="F735" s="252" t="s">
        <v>2698</v>
      </c>
      <c r="G735" s="250"/>
      <c r="H735" s="253">
        <v>74.519999999999996</v>
      </c>
      <c r="I735" s="254"/>
      <c r="J735" s="250"/>
      <c r="K735" s="250"/>
      <c r="L735" s="255"/>
      <c r="M735" s="256"/>
      <c r="N735" s="257"/>
      <c r="O735" s="257"/>
      <c r="P735" s="257"/>
      <c r="Q735" s="257"/>
      <c r="R735" s="257"/>
      <c r="S735" s="257"/>
      <c r="T735" s="258"/>
      <c r="U735" s="13"/>
      <c r="V735" s="13"/>
      <c r="W735" s="13"/>
      <c r="X735" s="13"/>
      <c r="Y735" s="13"/>
      <c r="Z735" s="13"/>
      <c r="AA735" s="13"/>
      <c r="AB735" s="13"/>
      <c r="AC735" s="13"/>
      <c r="AD735" s="13"/>
      <c r="AE735" s="13"/>
      <c r="AT735" s="259" t="s">
        <v>236</v>
      </c>
      <c r="AU735" s="259" t="s">
        <v>88</v>
      </c>
      <c r="AV735" s="13" t="s">
        <v>19</v>
      </c>
      <c r="AW735" s="13" t="s">
        <v>36</v>
      </c>
      <c r="AX735" s="13" t="s">
        <v>80</v>
      </c>
      <c r="AY735" s="259" t="s">
        <v>221</v>
      </c>
    </row>
    <row r="736" s="13" customFormat="1">
      <c r="A736" s="13"/>
      <c r="B736" s="249"/>
      <c r="C736" s="250"/>
      <c r="D736" s="247" t="s">
        <v>236</v>
      </c>
      <c r="E736" s="251" t="s">
        <v>2699</v>
      </c>
      <c r="F736" s="252" t="s">
        <v>2700</v>
      </c>
      <c r="G736" s="250"/>
      <c r="H736" s="253">
        <v>0.127</v>
      </c>
      <c r="I736" s="254"/>
      <c r="J736" s="250"/>
      <c r="K736" s="250"/>
      <c r="L736" s="255"/>
      <c r="M736" s="256"/>
      <c r="N736" s="257"/>
      <c r="O736" s="257"/>
      <c r="P736" s="257"/>
      <c r="Q736" s="257"/>
      <c r="R736" s="257"/>
      <c r="S736" s="257"/>
      <c r="T736" s="258"/>
      <c r="U736" s="13"/>
      <c r="V736" s="13"/>
      <c r="W736" s="13"/>
      <c r="X736" s="13"/>
      <c r="Y736" s="13"/>
      <c r="Z736" s="13"/>
      <c r="AA736" s="13"/>
      <c r="AB736" s="13"/>
      <c r="AC736" s="13"/>
      <c r="AD736" s="13"/>
      <c r="AE736" s="13"/>
      <c r="AT736" s="259" t="s">
        <v>236</v>
      </c>
      <c r="AU736" s="259" t="s">
        <v>88</v>
      </c>
      <c r="AV736" s="13" t="s">
        <v>19</v>
      </c>
      <c r="AW736" s="13" t="s">
        <v>36</v>
      </c>
      <c r="AX736" s="13" t="s">
        <v>88</v>
      </c>
      <c r="AY736" s="259" t="s">
        <v>221</v>
      </c>
    </row>
    <row r="737" s="2" customFormat="1" ht="24.15" customHeight="1">
      <c r="A737" s="40"/>
      <c r="B737" s="41"/>
      <c r="C737" s="229" t="s">
        <v>1730</v>
      </c>
      <c r="D737" s="229" t="s">
        <v>225</v>
      </c>
      <c r="E737" s="230" t="s">
        <v>2701</v>
      </c>
      <c r="F737" s="231" t="s">
        <v>2702</v>
      </c>
      <c r="G737" s="232" t="s">
        <v>507</v>
      </c>
      <c r="H737" s="233">
        <v>65.519999999999996</v>
      </c>
      <c r="I737" s="234"/>
      <c r="J737" s="235">
        <f>ROUND(I737*H737,2)</f>
        <v>0</v>
      </c>
      <c r="K737" s="231" t="s">
        <v>229</v>
      </c>
      <c r="L737" s="46"/>
      <c r="M737" s="236" t="s">
        <v>1</v>
      </c>
      <c r="N737" s="237" t="s">
        <v>45</v>
      </c>
      <c r="O737" s="93"/>
      <c r="P737" s="238">
        <f>O737*H737</f>
        <v>0</v>
      </c>
      <c r="Q737" s="238">
        <v>0.00040000000000000002</v>
      </c>
      <c r="R737" s="238">
        <f>Q737*H737</f>
        <v>0.026207999999999999</v>
      </c>
      <c r="S737" s="238">
        <v>0</v>
      </c>
      <c r="T737" s="239">
        <f>S737*H737</f>
        <v>0</v>
      </c>
      <c r="U737" s="40"/>
      <c r="V737" s="40"/>
      <c r="W737" s="40"/>
      <c r="X737" s="40"/>
      <c r="Y737" s="40"/>
      <c r="Z737" s="40"/>
      <c r="AA737" s="40"/>
      <c r="AB737" s="40"/>
      <c r="AC737" s="40"/>
      <c r="AD737" s="40"/>
      <c r="AE737" s="40"/>
      <c r="AR737" s="240" t="s">
        <v>224</v>
      </c>
      <c r="AT737" s="240" t="s">
        <v>225</v>
      </c>
      <c r="AU737" s="240" t="s">
        <v>88</v>
      </c>
      <c r="AY737" s="18" t="s">
        <v>221</v>
      </c>
      <c r="BE737" s="241">
        <f>IF(N737="základní",J737,0)</f>
        <v>0</v>
      </c>
      <c r="BF737" s="241">
        <f>IF(N737="snížená",J737,0)</f>
        <v>0</v>
      </c>
      <c r="BG737" s="241">
        <f>IF(N737="zákl. přenesená",J737,0)</f>
        <v>0</v>
      </c>
      <c r="BH737" s="241">
        <f>IF(N737="sníž. přenesená",J737,0)</f>
        <v>0</v>
      </c>
      <c r="BI737" s="241">
        <f>IF(N737="nulová",J737,0)</f>
        <v>0</v>
      </c>
      <c r="BJ737" s="18" t="s">
        <v>88</v>
      </c>
      <c r="BK737" s="241">
        <f>ROUND(I737*H737,2)</f>
        <v>0</v>
      </c>
      <c r="BL737" s="18" t="s">
        <v>224</v>
      </c>
      <c r="BM737" s="240" t="s">
        <v>2703</v>
      </c>
    </row>
    <row r="738" s="2" customFormat="1">
      <c r="A738" s="40"/>
      <c r="B738" s="41"/>
      <c r="C738" s="42"/>
      <c r="D738" s="242" t="s">
        <v>232</v>
      </c>
      <c r="E738" s="42"/>
      <c r="F738" s="243" t="s">
        <v>2704</v>
      </c>
      <c r="G738" s="42"/>
      <c r="H738" s="42"/>
      <c r="I738" s="244"/>
      <c r="J738" s="42"/>
      <c r="K738" s="42"/>
      <c r="L738" s="46"/>
      <c r="M738" s="245"/>
      <c r="N738" s="246"/>
      <c r="O738" s="93"/>
      <c r="P738" s="93"/>
      <c r="Q738" s="93"/>
      <c r="R738" s="93"/>
      <c r="S738" s="93"/>
      <c r="T738" s="94"/>
      <c r="U738" s="40"/>
      <c r="V738" s="40"/>
      <c r="W738" s="40"/>
      <c r="X738" s="40"/>
      <c r="Y738" s="40"/>
      <c r="Z738" s="40"/>
      <c r="AA738" s="40"/>
      <c r="AB738" s="40"/>
      <c r="AC738" s="40"/>
      <c r="AD738" s="40"/>
      <c r="AE738" s="40"/>
      <c r="AT738" s="18" t="s">
        <v>232</v>
      </c>
      <c r="AU738" s="18" t="s">
        <v>88</v>
      </c>
    </row>
    <row r="739" s="2" customFormat="1">
      <c r="A739" s="40"/>
      <c r="B739" s="41"/>
      <c r="C739" s="42"/>
      <c r="D739" s="247" t="s">
        <v>312</v>
      </c>
      <c r="E739" s="42"/>
      <c r="F739" s="248" t="s">
        <v>2705</v>
      </c>
      <c r="G739" s="42"/>
      <c r="H739" s="42"/>
      <c r="I739" s="244"/>
      <c r="J739" s="42"/>
      <c r="K739" s="42"/>
      <c r="L739" s="46"/>
      <c r="M739" s="245"/>
      <c r="N739" s="246"/>
      <c r="O739" s="93"/>
      <c r="P739" s="93"/>
      <c r="Q739" s="93"/>
      <c r="R739" s="93"/>
      <c r="S739" s="93"/>
      <c r="T739" s="94"/>
      <c r="U739" s="40"/>
      <c r="V739" s="40"/>
      <c r="W739" s="40"/>
      <c r="X739" s="40"/>
      <c r="Y739" s="40"/>
      <c r="Z739" s="40"/>
      <c r="AA739" s="40"/>
      <c r="AB739" s="40"/>
      <c r="AC739" s="40"/>
      <c r="AD739" s="40"/>
      <c r="AE739" s="40"/>
      <c r="AT739" s="18" t="s">
        <v>312</v>
      </c>
      <c r="AU739" s="18" t="s">
        <v>88</v>
      </c>
    </row>
    <row r="740" s="14" customFormat="1">
      <c r="A740" s="14"/>
      <c r="B740" s="260"/>
      <c r="C740" s="261"/>
      <c r="D740" s="247" t="s">
        <v>236</v>
      </c>
      <c r="E740" s="262" t="s">
        <v>1</v>
      </c>
      <c r="F740" s="263" t="s">
        <v>2706</v>
      </c>
      <c r="G740" s="261"/>
      <c r="H740" s="262" t="s">
        <v>1</v>
      </c>
      <c r="I740" s="264"/>
      <c r="J740" s="261"/>
      <c r="K740" s="261"/>
      <c r="L740" s="265"/>
      <c r="M740" s="266"/>
      <c r="N740" s="267"/>
      <c r="O740" s="267"/>
      <c r="P740" s="267"/>
      <c r="Q740" s="267"/>
      <c r="R740" s="267"/>
      <c r="S740" s="267"/>
      <c r="T740" s="268"/>
      <c r="U740" s="14"/>
      <c r="V740" s="14"/>
      <c r="W740" s="14"/>
      <c r="X740" s="14"/>
      <c r="Y740" s="14"/>
      <c r="Z740" s="14"/>
      <c r="AA740" s="14"/>
      <c r="AB740" s="14"/>
      <c r="AC740" s="14"/>
      <c r="AD740" s="14"/>
      <c r="AE740" s="14"/>
      <c r="AT740" s="269" t="s">
        <v>236</v>
      </c>
      <c r="AU740" s="269" t="s">
        <v>88</v>
      </c>
      <c r="AV740" s="14" t="s">
        <v>88</v>
      </c>
      <c r="AW740" s="14" t="s">
        <v>36</v>
      </c>
      <c r="AX740" s="14" t="s">
        <v>80</v>
      </c>
      <c r="AY740" s="269" t="s">
        <v>221</v>
      </c>
    </row>
    <row r="741" s="13" customFormat="1">
      <c r="A741" s="13"/>
      <c r="B741" s="249"/>
      <c r="C741" s="250"/>
      <c r="D741" s="247" t="s">
        <v>236</v>
      </c>
      <c r="E741" s="251" t="s">
        <v>2707</v>
      </c>
      <c r="F741" s="252" t="s">
        <v>2708</v>
      </c>
      <c r="G741" s="250"/>
      <c r="H741" s="253">
        <v>65.519999999999996</v>
      </c>
      <c r="I741" s="254"/>
      <c r="J741" s="250"/>
      <c r="K741" s="250"/>
      <c r="L741" s="255"/>
      <c r="M741" s="256"/>
      <c r="N741" s="257"/>
      <c r="O741" s="257"/>
      <c r="P741" s="257"/>
      <c r="Q741" s="257"/>
      <c r="R741" s="257"/>
      <c r="S741" s="257"/>
      <c r="T741" s="258"/>
      <c r="U741" s="13"/>
      <c r="V741" s="13"/>
      <c r="W741" s="13"/>
      <c r="X741" s="13"/>
      <c r="Y741" s="13"/>
      <c r="Z741" s="13"/>
      <c r="AA741" s="13"/>
      <c r="AB741" s="13"/>
      <c r="AC741" s="13"/>
      <c r="AD741" s="13"/>
      <c r="AE741" s="13"/>
      <c r="AT741" s="259" t="s">
        <v>236</v>
      </c>
      <c r="AU741" s="259" t="s">
        <v>88</v>
      </c>
      <c r="AV741" s="13" t="s">
        <v>19</v>
      </c>
      <c r="AW741" s="13" t="s">
        <v>36</v>
      </c>
      <c r="AX741" s="13" t="s">
        <v>80</v>
      </c>
      <c r="AY741" s="259" t="s">
        <v>221</v>
      </c>
    </row>
    <row r="742" s="13" customFormat="1">
      <c r="A742" s="13"/>
      <c r="B742" s="249"/>
      <c r="C742" s="250"/>
      <c r="D742" s="247" t="s">
        <v>236</v>
      </c>
      <c r="E742" s="251" t="s">
        <v>2709</v>
      </c>
      <c r="F742" s="252" t="s">
        <v>2710</v>
      </c>
      <c r="G742" s="250"/>
      <c r="H742" s="253">
        <v>65.519999999999996</v>
      </c>
      <c r="I742" s="254"/>
      <c r="J742" s="250"/>
      <c r="K742" s="250"/>
      <c r="L742" s="255"/>
      <c r="M742" s="256"/>
      <c r="N742" s="257"/>
      <c r="O742" s="257"/>
      <c r="P742" s="257"/>
      <c r="Q742" s="257"/>
      <c r="R742" s="257"/>
      <c r="S742" s="257"/>
      <c r="T742" s="258"/>
      <c r="U742" s="13"/>
      <c r="V742" s="13"/>
      <c r="W742" s="13"/>
      <c r="X742" s="13"/>
      <c r="Y742" s="13"/>
      <c r="Z742" s="13"/>
      <c r="AA742" s="13"/>
      <c r="AB742" s="13"/>
      <c r="AC742" s="13"/>
      <c r="AD742" s="13"/>
      <c r="AE742" s="13"/>
      <c r="AT742" s="259" t="s">
        <v>236</v>
      </c>
      <c r="AU742" s="259" t="s">
        <v>88</v>
      </c>
      <c r="AV742" s="13" t="s">
        <v>19</v>
      </c>
      <c r="AW742" s="13" t="s">
        <v>36</v>
      </c>
      <c r="AX742" s="13" t="s">
        <v>88</v>
      </c>
      <c r="AY742" s="259" t="s">
        <v>221</v>
      </c>
    </row>
    <row r="743" s="2" customFormat="1" ht="37.8" customHeight="1">
      <c r="A743" s="40"/>
      <c r="B743" s="41"/>
      <c r="C743" s="284" t="s">
        <v>1734</v>
      </c>
      <c r="D743" s="284" t="s">
        <v>330</v>
      </c>
      <c r="E743" s="285" t="s">
        <v>2711</v>
      </c>
      <c r="F743" s="286" t="s">
        <v>2712</v>
      </c>
      <c r="G743" s="287" t="s">
        <v>507</v>
      </c>
      <c r="H743" s="288">
        <v>220.66200000000001</v>
      </c>
      <c r="I743" s="289"/>
      <c r="J743" s="290">
        <f>ROUND(I743*H743,2)</f>
        <v>0</v>
      </c>
      <c r="K743" s="286" t="s">
        <v>229</v>
      </c>
      <c r="L743" s="291"/>
      <c r="M743" s="292" t="s">
        <v>1</v>
      </c>
      <c r="N743" s="293" t="s">
        <v>45</v>
      </c>
      <c r="O743" s="93"/>
      <c r="P743" s="238">
        <f>O743*H743</f>
        <v>0</v>
      </c>
      <c r="Q743" s="238">
        <v>0.0047999999999999996</v>
      </c>
      <c r="R743" s="238">
        <f>Q743*H743</f>
        <v>1.0591775999999999</v>
      </c>
      <c r="S743" s="238">
        <v>0</v>
      </c>
      <c r="T743" s="239">
        <f>S743*H743</f>
        <v>0</v>
      </c>
      <c r="U743" s="40"/>
      <c r="V743" s="40"/>
      <c r="W743" s="40"/>
      <c r="X743" s="40"/>
      <c r="Y743" s="40"/>
      <c r="Z743" s="40"/>
      <c r="AA743" s="40"/>
      <c r="AB743" s="40"/>
      <c r="AC743" s="40"/>
      <c r="AD743" s="40"/>
      <c r="AE743" s="40"/>
      <c r="AR743" s="240" t="s">
        <v>267</v>
      </c>
      <c r="AT743" s="240" t="s">
        <v>330</v>
      </c>
      <c r="AU743" s="240" t="s">
        <v>88</v>
      </c>
      <c r="AY743" s="18" t="s">
        <v>221</v>
      </c>
      <c r="BE743" s="241">
        <f>IF(N743="základní",J743,0)</f>
        <v>0</v>
      </c>
      <c r="BF743" s="241">
        <f>IF(N743="snížená",J743,0)</f>
        <v>0</v>
      </c>
      <c r="BG743" s="241">
        <f>IF(N743="zákl. přenesená",J743,0)</f>
        <v>0</v>
      </c>
      <c r="BH743" s="241">
        <f>IF(N743="sníž. přenesená",J743,0)</f>
        <v>0</v>
      </c>
      <c r="BI743" s="241">
        <f>IF(N743="nulová",J743,0)</f>
        <v>0</v>
      </c>
      <c r="BJ743" s="18" t="s">
        <v>88</v>
      </c>
      <c r="BK743" s="241">
        <f>ROUND(I743*H743,2)</f>
        <v>0</v>
      </c>
      <c r="BL743" s="18" t="s">
        <v>224</v>
      </c>
      <c r="BM743" s="240" t="s">
        <v>2713</v>
      </c>
    </row>
    <row r="744" s="14" customFormat="1">
      <c r="A744" s="14"/>
      <c r="B744" s="260"/>
      <c r="C744" s="261"/>
      <c r="D744" s="247" t="s">
        <v>236</v>
      </c>
      <c r="E744" s="262" t="s">
        <v>1</v>
      </c>
      <c r="F744" s="263" t="s">
        <v>2714</v>
      </c>
      <c r="G744" s="261"/>
      <c r="H744" s="262" t="s">
        <v>1</v>
      </c>
      <c r="I744" s="264"/>
      <c r="J744" s="261"/>
      <c r="K744" s="261"/>
      <c r="L744" s="265"/>
      <c r="M744" s="266"/>
      <c r="N744" s="267"/>
      <c r="O744" s="267"/>
      <c r="P744" s="267"/>
      <c r="Q744" s="267"/>
      <c r="R744" s="267"/>
      <c r="S744" s="267"/>
      <c r="T744" s="268"/>
      <c r="U744" s="14"/>
      <c r="V744" s="14"/>
      <c r="W744" s="14"/>
      <c r="X744" s="14"/>
      <c r="Y744" s="14"/>
      <c r="Z744" s="14"/>
      <c r="AA744" s="14"/>
      <c r="AB744" s="14"/>
      <c r="AC744" s="14"/>
      <c r="AD744" s="14"/>
      <c r="AE744" s="14"/>
      <c r="AT744" s="269" t="s">
        <v>236</v>
      </c>
      <c r="AU744" s="269" t="s">
        <v>88</v>
      </c>
      <c r="AV744" s="14" t="s">
        <v>88</v>
      </c>
      <c r="AW744" s="14" t="s">
        <v>36</v>
      </c>
      <c r="AX744" s="14" t="s">
        <v>80</v>
      </c>
      <c r="AY744" s="269" t="s">
        <v>221</v>
      </c>
    </row>
    <row r="745" s="13" customFormat="1">
      <c r="A745" s="13"/>
      <c r="B745" s="249"/>
      <c r="C745" s="250"/>
      <c r="D745" s="247" t="s">
        <v>236</v>
      </c>
      <c r="E745" s="251" t="s">
        <v>2715</v>
      </c>
      <c r="F745" s="252" t="s">
        <v>2716</v>
      </c>
      <c r="G745" s="250"/>
      <c r="H745" s="253">
        <v>191.88</v>
      </c>
      <c r="I745" s="254"/>
      <c r="J745" s="250"/>
      <c r="K745" s="250"/>
      <c r="L745" s="255"/>
      <c r="M745" s="256"/>
      <c r="N745" s="257"/>
      <c r="O745" s="257"/>
      <c r="P745" s="257"/>
      <c r="Q745" s="257"/>
      <c r="R745" s="257"/>
      <c r="S745" s="257"/>
      <c r="T745" s="258"/>
      <c r="U745" s="13"/>
      <c r="V745" s="13"/>
      <c r="W745" s="13"/>
      <c r="X745" s="13"/>
      <c r="Y745" s="13"/>
      <c r="Z745" s="13"/>
      <c r="AA745" s="13"/>
      <c r="AB745" s="13"/>
      <c r="AC745" s="13"/>
      <c r="AD745" s="13"/>
      <c r="AE745" s="13"/>
      <c r="AT745" s="259" t="s">
        <v>236</v>
      </c>
      <c r="AU745" s="259" t="s">
        <v>88</v>
      </c>
      <c r="AV745" s="13" t="s">
        <v>19</v>
      </c>
      <c r="AW745" s="13" t="s">
        <v>36</v>
      </c>
      <c r="AX745" s="13" t="s">
        <v>80</v>
      </c>
      <c r="AY745" s="259" t="s">
        <v>221</v>
      </c>
    </row>
    <row r="746" s="13" customFormat="1">
      <c r="A746" s="13"/>
      <c r="B746" s="249"/>
      <c r="C746" s="250"/>
      <c r="D746" s="247" t="s">
        <v>236</v>
      </c>
      <c r="E746" s="251" t="s">
        <v>1775</v>
      </c>
      <c r="F746" s="252" t="s">
        <v>2717</v>
      </c>
      <c r="G746" s="250"/>
      <c r="H746" s="253">
        <v>191.88</v>
      </c>
      <c r="I746" s="254"/>
      <c r="J746" s="250"/>
      <c r="K746" s="250"/>
      <c r="L746" s="255"/>
      <c r="M746" s="256"/>
      <c r="N746" s="257"/>
      <c r="O746" s="257"/>
      <c r="P746" s="257"/>
      <c r="Q746" s="257"/>
      <c r="R746" s="257"/>
      <c r="S746" s="257"/>
      <c r="T746" s="258"/>
      <c r="U746" s="13"/>
      <c r="V746" s="13"/>
      <c r="W746" s="13"/>
      <c r="X746" s="13"/>
      <c r="Y746" s="13"/>
      <c r="Z746" s="13"/>
      <c r="AA746" s="13"/>
      <c r="AB746" s="13"/>
      <c r="AC746" s="13"/>
      <c r="AD746" s="13"/>
      <c r="AE746" s="13"/>
      <c r="AT746" s="259" t="s">
        <v>236</v>
      </c>
      <c r="AU746" s="259" t="s">
        <v>88</v>
      </c>
      <c r="AV746" s="13" t="s">
        <v>19</v>
      </c>
      <c r="AW746" s="13" t="s">
        <v>36</v>
      </c>
      <c r="AX746" s="13" t="s">
        <v>80</v>
      </c>
      <c r="AY746" s="259" t="s">
        <v>221</v>
      </c>
    </row>
    <row r="747" s="13" customFormat="1">
      <c r="A747" s="13"/>
      <c r="B747" s="249"/>
      <c r="C747" s="250"/>
      <c r="D747" s="247" t="s">
        <v>236</v>
      </c>
      <c r="E747" s="251" t="s">
        <v>2718</v>
      </c>
      <c r="F747" s="252" t="s">
        <v>2719</v>
      </c>
      <c r="G747" s="250"/>
      <c r="H747" s="253">
        <v>220.66200000000001</v>
      </c>
      <c r="I747" s="254"/>
      <c r="J747" s="250"/>
      <c r="K747" s="250"/>
      <c r="L747" s="255"/>
      <c r="M747" s="256"/>
      <c r="N747" s="257"/>
      <c r="O747" s="257"/>
      <c r="P747" s="257"/>
      <c r="Q747" s="257"/>
      <c r="R747" s="257"/>
      <c r="S747" s="257"/>
      <c r="T747" s="258"/>
      <c r="U747" s="13"/>
      <c r="V747" s="13"/>
      <c r="W747" s="13"/>
      <c r="X747" s="13"/>
      <c r="Y747" s="13"/>
      <c r="Z747" s="13"/>
      <c r="AA747" s="13"/>
      <c r="AB747" s="13"/>
      <c r="AC747" s="13"/>
      <c r="AD747" s="13"/>
      <c r="AE747" s="13"/>
      <c r="AT747" s="259" t="s">
        <v>236</v>
      </c>
      <c r="AU747" s="259" t="s">
        <v>88</v>
      </c>
      <c r="AV747" s="13" t="s">
        <v>19</v>
      </c>
      <c r="AW747" s="13" t="s">
        <v>36</v>
      </c>
      <c r="AX747" s="13" t="s">
        <v>88</v>
      </c>
      <c r="AY747" s="259" t="s">
        <v>221</v>
      </c>
    </row>
    <row r="748" s="2" customFormat="1" ht="24.15" customHeight="1">
      <c r="A748" s="40"/>
      <c r="B748" s="41"/>
      <c r="C748" s="229" t="s">
        <v>1738</v>
      </c>
      <c r="D748" s="229" t="s">
        <v>225</v>
      </c>
      <c r="E748" s="230" t="s">
        <v>2720</v>
      </c>
      <c r="F748" s="231" t="s">
        <v>2721</v>
      </c>
      <c r="G748" s="232" t="s">
        <v>507</v>
      </c>
      <c r="H748" s="233">
        <v>126.36</v>
      </c>
      <c r="I748" s="234"/>
      <c r="J748" s="235">
        <f>ROUND(I748*H748,2)</f>
        <v>0</v>
      </c>
      <c r="K748" s="231" t="s">
        <v>229</v>
      </c>
      <c r="L748" s="46"/>
      <c r="M748" s="236" t="s">
        <v>1</v>
      </c>
      <c r="N748" s="237" t="s">
        <v>45</v>
      </c>
      <c r="O748" s="93"/>
      <c r="P748" s="238">
        <f>O748*H748</f>
        <v>0</v>
      </c>
      <c r="Q748" s="238">
        <v>0.00040000000000000002</v>
      </c>
      <c r="R748" s="238">
        <f>Q748*H748</f>
        <v>0.050544000000000006</v>
      </c>
      <c r="S748" s="238">
        <v>0</v>
      </c>
      <c r="T748" s="239">
        <f>S748*H748</f>
        <v>0</v>
      </c>
      <c r="U748" s="40"/>
      <c r="V748" s="40"/>
      <c r="W748" s="40"/>
      <c r="X748" s="40"/>
      <c r="Y748" s="40"/>
      <c r="Z748" s="40"/>
      <c r="AA748" s="40"/>
      <c r="AB748" s="40"/>
      <c r="AC748" s="40"/>
      <c r="AD748" s="40"/>
      <c r="AE748" s="40"/>
      <c r="AR748" s="240" t="s">
        <v>224</v>
      </c>
      <c r="AT748" s="240" t="s">
        <v>225</v>
      </c>
      <c r="AU748" s="240" t="s">
        <v>88</v>
      </c>
      <c r="AY748" s="18" t="s">
        <v>221</v>
      </c>
      <c r="BE748" s="241">
        <f>IF(N748="základní",J748,0)</f>
        <v>0</v>
      </c>
      <c r="BF748" s="241">
        <f>IF(N748="snížená",J748,0)</f>
        <v>0</v>
      </c>
      <c r="BG748" s="241">
        <f>IF(N748="zákl. přenesená",J748,0)</f>
        <v>0</v>
      </c>
      <c r="BH748" s="241">
        <f>IF(N748="sníž. přenesená",J748,0)</f>
        <v>0</v>
      </c>
      <c r="BI748" s="241">
        <f>IF(N748="nulová",J748,0)</f>
        <v>0</v>
      </c>
      <c r="BJ748" s="18" t="s">
        <v>88</v>
      </c>
      <c r="BK748" s="241">
        <f>ROUND(I748*H748,2)</f>
        <v>0</v>
      </c>
      <c r="BL748" s="18" t="s">
        <v>224</v>
      </c>
      <c r="BM748" s="240" t="s">
        <v>2722</v>
      </c>
    </row>
    <row r="749" s="2" customFormat="1">
      <c r="A749" s="40"/>
      <c r="B749" s="41"/>
      <c r="C749" s="42"/>
      <c r="D749" s="242" t="s">
        <v>232</v>
      </c>
      <c r="E749" s="42"/>
      <c r="F749" s="243" t="s">
        <v>2723</v>
      </c>
      <c r="G749" s="42"/>
      <c r="H749" s="42"/>
      <c r="I749" s="244"/>
      <c r="J749" s="42"/>
      <c r="K749" s="42"/>
      <c r="L749" s="46"/>
      <c r="M749" s="245"/>
      <c r="N749" s="246"/>
      <c r="O749" s="93"/>
      <c r="P749" s="93"/>
      <c r="Q749" s="93"/>
      <c r="R749" s="93"/>
      <c r="S749" s="93"/>
      <c r="T749" s="94"/>
      <c r="U749" s="40"/>
      <c r="V749" s="40"/>
      <c r="W749" s="40"/>
      <c r="X749" s="40"/>
      <c r="Y749" s="40"/>
      <c r="Z749" s="40"/>
      <c r="AA749" s="40"/>
      <c r="AB749" s="40"/>
      <c r="AC749" s="40"/>
      <c r="AD749" s="40"/>
      <c r="AE749" s="40"/>
      <c r="AT749" s="18" t="s">
        <v>232</v>
      </c>
      <c r="AU749" s="18" t="s">
        <v>88</v>
      </c>
    </row>
    <row r="750" s="2" customFormat="1">
      <c r="A750" s="40"/>
      <c r="B750" s="41"/>
      <c r="C750" s="42"/>
      <c r="D750" s="247" t="s">
        <v>312</v>
      </c>
      <c r="E750" s="42"/>
      <c r="F750" s="248" t="s">
        <v>2705</v>
      </c>
      <c r="G750" s="42"/>
      <c r="H750" s="42"/>
      <c r="I750" s="244"/>
      <c r="J750" s="42"/>
      <c r="K750" s="42"/>
      <c r="L750" s="46"/>
      <c r="M750" s="245"/>
      <c r="N750" s="246"/>
      <c r="O750" s="93"/>
      <c r="P750" s="93"/>
      <c r="Q750" s="93"/>
      <c r="R750" s="93"/>
      <c r="S750" s="93"/>
      <c r="T750" s="94"/>
      <c r="U750" s="40"/>
      <c r="V750" s="40"/>
      <c r="W750" s="40"/>
      <c r="X750" s="40"/>
      <c r="Y750" s="40"/>
      <c r="Z750" s="40"/>
      <c r="AA750" s="40"/>
      <c r="AB750" s="40"/>
      <c r="AC750" s="40"/>
      <c r="AD750" s="40"/>
      <c r="AE750" s="40"/>
      <c r="AT750" s="18" t="s">
        <v>312</v>
      </c>
      <c r="AU750" s="18" t="s">
        <v>88</v>
      </c>
    </row>
    <row r="751" s="14" customFormat="1">
      <c r="A751" s="14"/>
      <c r="B751" s="260"/>
      <c r="C751" s="261"/>
      <c r="D751" s="247" t="s">
        <v>236</v>
      </c>
      <c r="E751" s="262" t="s">
        <v>1</v>
      </c>
      <c r="F751" s="263" t="s">
        <v>2724</v>
      </c>
      <c r="G751" s="261"/>
      <c r="H751" s="262" t="s">
        <v>1</v>
      </c>
      <c r="I751" s="264"/>
      <c r="J751" s="261"/>
      <c r="K751" s="261"/>
      <c r="L751" s="265"/>
      <c r="M751" s="266"/>
      <c r="N751" s="267"/>
      <c r="O751" s="267"/>
      <c r="P751" s="267"/>
      <c r="Q751" s="267"/>
      <c r="R751" s="267"/>
      <c r="S751" s="267"/>
      <c r="T751" s="268"/>
      <c r="U751" s="14"/>
      <c r="V751" s="14"/>
      <c r="W751" s="14"/>
      <c r="X751" s="14"/>
      <c r="Y751" s="14"/>
      <c r="Z751" s="14"/>
      <c r="AA751" s="14"/>
      <c r="AB751" s="14"/>
      <c r="AC751" s="14"/>
      <c r="AD751" s="14"/>
      <c r="AE751" s="14"/>
      <c r="AT751" s="269" t="s">
        <v>236</v>
      </c>
      <c r="AU751" s="269" t="s">
        <v>88</v>
      </c>
      <c r="AV751" s="14" t="s">
        <v>88</v>
      </c>
      <c r="AW751" s="14" t="s">
        <v>36</v>
      </c>
      <c r="AX751" s="14" t="s">
        <v>80</v>
      </c>
      <c r="AY751" s="269" t="s">
        <v>221</v>
      </c>
    </row>
    <row r="752" s="14" customFormat="1">
      <c r="A752" s="14"/>
      <c r="B752" s="260"/>
      <c r="C752" s="261"/>
      <c r="D752" s="247" t="s">
        <v>236</v>
      </c>
      <c r="E752" s="262" t="s">
        <v>1</v>
      </c>
      <c r="F752" s="263" t="s">
        <v>2166</v>
      </c>
      <c r="G752" s="261"/>
      <c r="H752" s="262" t="s">
        <v>1</v>
      </c>
      <c r="I752" s="264"/>
      <c r="J752" s="261"/>
      <c r="K752" s="261"/>
      <c r="L752" s="265"/>
      <c r="M752" s="266"/>
      <c r="N752" s="267"/>
      <c r="O752" s="267"/>
      <c r="P752" s="267"/>
      <c r="Q752" s="267"/>
      <c r="R752" s="267"/>
      <c r="S752" s="267"/>
      <c r="T752" s="268"/>
      <c r="U752" s="14"/>
      <c r="V752" s="14"/>
      <c r="W752" s="14"/>
      <c r="X752" s="14"/>
      <c r="Y752" s="14"/>
      <c r="Z752" s="14"/>
      <c r="AA752" s="14"/>
      <c r="AB752" s="14"/>
      <c r="AC752" s="14"/>
      <c r="AD752" s="14"/>
      <c r="AE752" s="14"/>
      <c r="AT752" s="269" t="s">
        <v>236</v>
      </c>
      <c r="AU752" s="269" t="s">
        <v>88</v>
      </c>
      <c r="AV752" s="14" t="s">
        <v>88</v>
      </c>
      <c r="AW752" s="14" t="s">
        <v>36</v>
      </c>
      <c r="AX752" s="14" t="s">
        <v>80</v>
      </c>
      <c r="AY752" s="269" t="s">
        <v>221</v>
      </c>
    </row>
    <row r="753" s="13" customFormat="1">
      <c r="A753" s="13"/>
      <c r="B753" s="249"/>
      <c r="C753" s="250"/>
      <c r="D753" s="247" t="s">
        <v>236</v>
      </c>
      <c r="E753" s="251" t="s">
        <v>2725</v>
      </c>
      <c r="F753" s="252" t="s">
        <v>2726</v>
      </c>
      <c r="G753" s="250"/>
      <c r="H753" s="253">
        <v>65.609999999999999</v>
      </c>
      <c r="I753" s="254"/>
      <c r="J753" s="250"/>
      <c r="K753" s="250"/>
      <c r="L753" s="255"/>
      <c r="M753" s="256"/>
      <c r="N753" s="257"/>
      <c r="O753" s="257"/>
      <c r="P753" s="257"/>
      <c r="Q753" s="257"/>
      <c r="R753" s="257"/>
      <c r="S753" s="257"/>
      <c r="T753" s="258"/>
      <c r="U753" s="13"/>
      <c r="V753" s="13"/>
      <c r="W753" s="13"/>
      <c r="X753" s="13"/>
      <c r="Y753" s="13"/>
      <c r="Z753" s="13"/>
      <c r="AA753" s="13"/>
      <c r="AB753" s="13"/>
      <c r="AC753" s="13"/>
      <c r="AD753" s="13"/>
      <c r="AE753" s="13"/>
      <c r="AT753" s="259" t="s">
        <v>236</v>
      </c>
      <c r="AU753" s="259" t="s">
        <v>88</v>
      </c>
      <c r="AV753" s="13" t="s">
        <v>19</v>
      </c>
      <c r="AW753" s="13" t="s">
        <v>36</v>
      </c>
      <c r="AX753" s="13" t="s">
        <v>80</v>
      </c>
      <c r="AY753" s="259" t="s">
        <v>221</v>
      </c>
    </row>
    <row r="754" s="14" customFormat="1">
      <c r="A754" s="14"/>
      <c r="B754" s="260"/>
      <c r="C754" s="261"/>
      <c r="D754" s="247" t="s">
        <v>236</v>
      </c>
      <c r="E754" s="262" t="s">
        <v>1</v>
      </c>
      <c r="F754" s="263" t="s">
        <v>2727</v>
      </c>
      <c r="G754" s="261"/>
      <c r="H754" s="262" t="s">
        <v>1</v>
      </c>
      <c r="I754" s="264"/>
      <c r="J754" s="261"/>
      <c r="K754" s="261"/>
      <c r="L754" s="265"/>
      <c r="M754" s="266"/>
      <c r="N754" s="267"/>
      <c r="O754" s="267"/>
      <c r="P754" s="267"/>
      <c r="Q754" s="267"/>
      <c r="R754" s="267"/>
      <c r="S754" s="267"/>
      <c r="T754" s="268"/>
      <c r="U754" s="14"/>
      <c r="V754" s="14"/>
      <c r="W754" s="14"/>
      <c r="X754" s="14"/>
      <c r="Y754" s="14"/>
      <c r="Z754" s="14"/>
      <c r="AA754" s="14"/>
      <c r="AB754" s="14"/>
      <c r="AC754" s="14"/>
      <c r="AD754" s="14"/>
      <c r="AE754" s="14"/>
      <c r="AT754" s="269" t="s">
        <v>236</v>
      </c>
      <c r="AU754" s="269" t="s">
        <v>88</v>
      </c>
      <c r="AV754" s="14" t="s">
        <v>88</v>
      </c>
      <c r="AW754" s="14" t="s">
        <v>36</v>
      </c>
      <c r="AX754" s="14" t="s">
        <v>80</v>
      </c>
      <c r="AY754" s="269" t="s">
        <v>221</v>
      </c>
    </row>
    <row r="755" s="13" customFormat="1">
      <c r="A755" s="13"/>
      <c r="B755" s="249"/>
      <c r="C755" s="250"/>
      <c r="D755" s="247" t="s">
        <v>236</v>
      </c>
      <c r="E755" s="251" t="s">
        <v>1778</v>
      </c>
      <c r="F755" s="252" t="s">
        <v>2728</v>
      </c>
      <c r="G755" s="250"/>
      <c r="H755" s="253">
        <v>60.75</v>
      </c>
      <c r="I755" s="254"/>
      <c r="J755" s="250"/>
      <c r="K755" s="250"/>
      <c r="L755" s="255"/>
      <c r="M755" s="256"/>
      <c r="N755" s="257"/>
      <c r="O755" s="257"/>
      <c r="P755" s="257"/>
      <c r="Q755" s="257"/>
      <c r="R755" s="257"/>
      <c r="S755" s="257"/>
      <c r="T755" s="258"/>
      <c r="U755" s="13"/>
      <c r="V755" s="13"/>
      <c r="W755" s="13"/>
      <c r="X755" s="13"/>
      <c r="Y755" s="13"/>
      <c r="Z755" s="13"/>
      <c r="AA755" s="13"/>
      <c r="AB755" s="13"/>
      <c r="AC755" s="13"/>
      <c r="AD755" s="13"/>
      <c r="AE755" s="13"/>
      <c r="AT755" s="259" t="s">
        <v>236</v>
      </c>
      <c r="AU755" s="259" t="s">
        <v>88</v>
      </c>
      <c r="AV755" s="13" t="s">
        <v>19</v>
      </c>
      <c r="AW755" s="13" t="s">
        <v>36</v>
      </c>
      <c r="AX755" s="13" t="s">
        <v>80</v>
      </c>
      <c r="AY755" s="259" t="s">
        <v>221</v>
      </c>
    </row>
    <row r="756" s="13" customFormat="1">
      <c r="A756" s="13"/>
      <c r="B756" s="249"/>
      <c r="C756" s="250"/>
      <c r="D756" s="247" t="s">
        <v>236</v>
      </c>
      <c r="E756" s="251" t="s">
        <v>2729</v>
      </c>
      <c r="F756" s="252" t="s">
        <v>2730</v>
      </c>
      <c r="G756" s="250"/>
      <c r="H756" s="253">
        <v>126.36</v>
      </c>
      <c r="I756" s="254"/>
      <c r="J756" s="250"/>
      <c r="K756" s="250"/>
      <c r="L756" s="255"/>
      <c r="M756" s="256"/>
      <c r="N756" s="257"/>
      <c r="O756" s="257"/>
      <c r="P756" s="257"/>
      <c r="Q756" s="257"/>
      <c r="R756" s="257"/>
      <c r="S756" s="257"/>
      <c r="T756" s="258"/>
      <c r="U756" s="13"/>
      <c r="V756" s="13"/>
      <c r="W756" s="13"/>
      <c r="X756" s="13"/>
      <c r="Y756" s="13"/>
      <c r="Z756" s="13"/>
      <c r="AA756" s="13"/>
      <c r="AB756" s="13"/>
      <c r="AC756" s="13"/>
      <c r="AD756" s="13"/>
      <c r="AE756" s="13"/>
      <c r="AT756" s="259" t="s">
        <v>236</v>
      </c>
      <c r="AU756" s="259" t="s">
        <v>88</v>
      </c>
      <c r="AV756" s="13" t="s">
        <v>19</v>
      </c>
      <c r="AW756" s="13" t="s">
        <v>36</v>
      </c>
      <c r="AX756" s="13" t="s">
        <v>88</v>
      </c>
      <c r="AY756" s="259" t="s">
        <v>221</v>
      </c>
    </row>
    <row r="757" s="2" customFormat="1" ht="62.7" customHeight="1">
      <c r="A757" s="40"/>
      <c r="B757" s="41"/>
      <c r="C757" s="229" t="s">
        <v>1740</v>
      </c>
      <c r="D757" s="229" t="s">
        <v>225</v>
      </c>
      <c r="E757" s="230" t="s">
        <v>2731</v>
      </c>
      <c r="F757" s="231" t="s">
        <v>2732</v>
      </c>
      <c r="G757" s="232" t="s">
        <v>507</v>
      </c>
      <c r="H757" s="233">
        <v>36</v>
      </c>
      <c r="I757" s="234"/>
      <c r="J757" s="235">
        <f>ROUND(I757*H757,2)</f>
        <v>0</v>
      </c>
      <c r="K757" s="231" t="s">
        <v>229</v>
      </c>
      <c r="L757" s="46"/>
      <c r="M757" s="236" t="s">
        <v>1</v>
      </c>
      <c r="N757" s="237" t="s">
        <v>45</v>
      </c>
      <c r="O757" s="93"/>
      <c r="P757" s="238">
        <f>O757*H757</f>
        <v>0</v>
      </c>
      <c r="Q757" s="238">
        <v>0</v>
      </c>
      <c r="R757" s="238">
        <f>Q757*H757</f>
        <v>0</v>
      </c>
      <c r="S757" s="238">
        <v>0</v>
      </c>
      <c r="T757" s="239">
        <f>S757*H757</f>
        <v>0</v>
      </c>
      <c r="U757" s="40"/>
      <c r="V757" s="40"/>
      <c r="W757" s="40"/>
      <c r="X757" s="40"/>
      <c r="Y757" s="40"/>
      <c r="Z757" s="40"/>
      <c r="AA757" s="40"/>
      <c r="AB757" s="40"/>
      <c r="AC757" s="40"/>
      <c r="AD757" s="40"/>
      <c r="AE757" s="40"/>
      <c r="AR757" s="240" t="s">
        <v>224</v>
      </c>
      <c r="AT757" s="240" t="s">
        <v>225</v>
      </c>
      <c r="AU757" s="240" t="s">
        <v>88</v>
      </c>
      <c r="AY757" s="18" t="s">
        <v>221</v>
      </c>
      <c r="BE757" s="241">
        <f>IF(N757="základní",J757,0)</f>
        <v>0</v>
      </c>
      <c r="BF757" s="241">
        <f>IF(N757="snížená",J757,0)</f>
        <v>0</v>
      </c>
      <c r="BG757" s="241">
        <f>IF(N757="zákl. přenesená",J757,0)</f>
        <v>0</v>
      </c>
      <c r="BH757" s="241">
        <f>IF(N757="sníž. přenesená",J757,0)</f>
        <v>0</v>
      </c>
      <c r="BI757" s="241">
        <f>IF(N757="nulová",J757,0)</f>
        <v>0</v>
      </c>
      <c r="BJ757" s="18" t="s">
        <v>88</v>
      </c>
      <c r="BK757" s="241">
        <f>ROUND(I757*H757,2)</f>
        <v>0</v>
      </c>
      <c r="BL757" s="18" t="s">
        <v>224</v>
      </c>
      <c r="BM757" s="240" t="s">
        <v>2733</v>
      </c>
    </row>
    <row r="758" s="2" customFormat="1">
      <c r="A758" s="40"/>
      <c r="B758" s="41"/>
      <c r="C758" s="42"/>
      <c r="D758" s="242" t="s">
        <v>232</v>
      </c>
      <c r="E758" s="42"/>
      <c r="F758" s="243" t="s">
        <v>2734</v>
      </c>
      <c r="G758" s="42"/>
      <c r="H758" s="42"/>
      <c r="I758" s="244"/>
      <c r="J758" s="42"/>
      <c r="K758" s="42"/>
      <c r="L758" s="46"/>
      <c r="M758" s="245"/>
      <c r="N758" s="246"/>
      <c r="O758" s="93"/>
      <c r="P758" s="93"/>
      <c r="Q758" s="93"/>
      <c r="R758" s="93"/>
      <c r="S758" s="93"/>
      <c r="T758" s="94"/>
      <c r="U758" s="40"/>
      <c r="V758" s="40"/>
      <c r="W758" s="40"/>
      <c r="X758" s="40"/>
      <c r="Y758" s="40"/>
      <c r="Z758" s="40"/>
      <c r="AA758" s="40"/>
      <c r="AB758" s="40"/>
      <c r="AC758" s="40"/>
      <c r="AD758" s="40"/>
      <c r="AE758" s="40"/>
      <c r="AT758" s="18" t="s">
        <v>232</v>
      </c>
      <c r="AU758" s="18" t="s">
        <v>88</v>
      </c>
    </row>
    <row r="759" s="2" customFormat="1">
      <c r="A759" s="40"/>
      <c r="B759" s="41"/>
      <c r="C759" s="42"/>
      <c r="D759" s="247" t="s">
        <v>312</v>
      </c>
      <c r="E759" s="42"/>
      <c r="F759" s="248" t="s">
        <v>2735</v>
      </c>
      <c r="G759" s="42"/>
      <c r="H759" s="42"/>
      <c r="I759" s="244"/>
      <c r="J759" s="42"/>
      <c r="K759" s="42"/>
      <c r="L759" s="46"/>
      <c r="M759" s="245"/>
      <c r="N759" s="246"/>
      <c r="O759" s="93"/>
      <c r="P759" s="93"/>
      <c r="Q759" s="93"/>
      <c r="R759" s="93"/>
      <c r="S759" s="93"/>
      <c r="T759" s="94"/>
      <c r="U759" s="40"/>
      <c r="V759" s="40"/>
      <c r="W759" s="40"/>
      <c r="X759" s="40"/>
      <c r="Y759" s="40"/>
      <c r="Z759" s="40"/>
      <c r="AA759" s="40"/>
      <c r="AB759" s="40"/>
      <c r="AC759" s="40"/>
      <c r="AD759" s="40"/>
      <c r="AE759" s="40"/>
      <c r="AT759" s="18" t="s">
        <v>312</v>
      </c>
      <c r="AU759" s="18" t="s">
        <v>88</v>
      </c>
    </row>
    <row r="760" s="14" customFormat="1">
      <c r="A760" s="14"/>
      <c r="B760" s="260"/>
      <c r="C760" s="261"/>
      <c r="D760" s="247" t="s">
        <v>236</v>
      </c>
      <c r="E760" s="262" t="s">
        <v>1</v>
      </c>
      <c r="F760" s="263" t="s">
        <v>2736</v>
      </c>
      <c r="G760" s="261"/>
      <c r="H760" s="262" t="s">
        <v>1</v>
      </c>
      <c r="I760" s="264"/>
      <c r="J760" s="261"/>
      <c r="K760" s="261"/>
      <c r="L760" s="265"/>
      <c r="M760" s="266"/>
      <c r="N760" s="267"/>
      <c r="O760" s="267"/>
      <c r="P760" s="267"/>
      <c r="Q760" s="267"/>
      <c r="R760" s="267"/>
      <c r="S760" s="267"/>
      <c r="T760" s="268"/>
      <c r="U760" s="14"/>
      <c r="V760" s="14"/>
      <c r="W760" s="14"/>
      <c r="X760" s="14"/>
      <c r="Y760" s="14"/>
      <c r="Z760" s="14"/>
      <c r="AA760" s="14"/>
      <c r="AB760" s="14"/>
      <c r="AC760" s="14"/>
      <c r="AD760" s="14"/>
      <c r="AE760" s="14"/>
      <c r="AT760" s="269" t="s">
        <v>236</v>
      </c>
      <c r="AU760" s="269" t="s">
        <v>88</v>
      </c>
      <c r="AV760" s="14" t="s">
        <v>88</v>
      </c>
      <c r="AW760" s="14" t="s">
        <v>36</v>
      </c>
      <c r="AX760" s="14" t="s">
        <v>80</v>
      </c>
      <c r="AY760" s="269" t="s">
        <v>221</v>
      </c>
    </row>
    <row r="761" s="13" customFormat="1">
      <c r="A761" s="13"/>
      <c r="B761" s="249"/>
      <c r="C761" s="250"/>
      <c r="D761" s="247" t="s">
        <v>236</v>
      </c>
      <c r="E761" s="251" t="s">
        <v>2737</v>
      </c>
      <c r="F761" s="252" t="s">
        <v>2738</v>
      </c>
      <c r="G761" s="250"/>
      <c r="H761" s="253">
        <v>36</v>
      </c>
      <c r="I761" s="254"/>
      <c r="J761" s="250"/>
      <c r="K761" s="250"/>
      <c r="L761" s="255"/>
      <c r="M761" s="256"/>
      <c r="N761" s="257"/>
      <c r="O761" s="257"/>
      <c r="P761" s="257"/>
      <c r="Q761" s="257"/>
      <c r="R761" s="257"/>
      <c r="S761" s="257"/>
      <c r="T761" s="258"/>
      <c r="U761" s="13"/>
      <c r="V761" s="13"/>
      <c r="W761" s="13"/>
      <c r="X761" s="13"/>
      <c r="Y761" s="13"/>
      <c r="Z761" s="13"/>
      <c r="AA761" s="13"/>
      <c r="AB761" s="13"/>
      <c r="AC761" s="13"/>
      <c r="AD761" s="13"/>
      <c r="AE761" s="13"/>
      <c r="AT761" s="259" t="s">
        <v>236</v>
      </c>
      <c r="AU761" s="259" t="s">
        <v>88</v>
      </c>
      <c r="AV761" s="13" t="s">
        <v>19</v>
      </c>
      <c r="AW761" s="13" t="s">
        <v>36</v>
      </c>
      <c r="AX761" s="13" t="s">
        <v>80</v>
      </c>
      <c r="AY761" s="259" t="s">
        <v>221</v>
      </c>
    </row>
    <row r="762" s="13" customFormat="1">
      <c r="A762" s="13"/>
      <c r="B762" s="249"/>
      <c r="C762" s="250"/>
      <c r="D762" s="247" t="s">
        <v>236</v>
      </c>
      <c r="E762" s="251" t="s">
        <v>2739</v>
      </c>
      <c r="F762" s="252" t="s">
        <v>2740</v>
      </c>
      <c r="G762" s="250"/>
      <c r="H762" s="253">
        <v>36</v>
      </c>
      <c r="I762" s="254"/>
      <c r="J762" s="250"/>
      <c r="K762" s="250"/>
      <c r="L762" s="255"/>
      <c r="M762" s="256"/>
      <c r="N762" s="257"/>
      <c r="O762" s="257"/>
      <c r="P762" s="257"/>
      <c r="Q762" s="257"/>
      <c r="R762" s="257"/>
      <c r="S762" s="257"/>
      <c r="T762" s="258"/>
      <c r="U762" s="13"/>
      <c r="V762" s="13"/>
      <c r="W762" s="13"/>
      <c r="X762" s="13"/>
      <c r="Y762" s="13"/>
      <c r="Z762" s="13"/>
      <c r="AA762" s="13"/>
      <c r="AB762" s="13"/>
      <c r="AC762" s="13"/>
      <c r="AD762" s="13"/>
      <c r="AE762" s="13"/>
      <c r="AT762" s="259" t="s">
        <v>236</v>
      </c>
      <c r="AU762" s="259" t="s">
        <v>88</v>
      </c>
      <c r="AV762" s="13" t="s">
        <v>19</v>
      </c>
      <c r="AW762" s="13" t="s">
        <v>36</v>
      </c>
      <c r="AX762" s="13" t="s">
        <v>88</v>
      </c>
      <c r="AY762" s="259" t="s">
        <v>221</v>
      </c>
    </row>
    <row r="763" s="2" customFormat="1" ht="16.5" customHeight="1">
      <c r="A763" s="40"/>
      <c r="B763" s="41"/>
      <c r="C763" s="284" t="s">
        <v>1742</v>
      </c>
      <c r="D763" s="284" t="s">
        <v>330</v>
      </c>
      <c r="E763" s="285" t="s">
        <v>2741</v>
      </c>
      <c r="F763" s="286" t="s">
        <v>2742</v>
      </c>
      <c r="G763" s="287" t="s">
        <v>507</v>
      </c>
      <c r="H763" s="288">
        <v>41.399999999999999</v>
      </c>
      <c r="I763" s="289"/>
      <c r="J763" s="290">
        <f>ROUND(I763*H763,2)</f>
        <v>0</v>
      </c>
      <c r="K763" s="286" t="s">
        <v>229</v>
      </c>
      <c r="L763" s="291"/>
      <c r="M763" s="292" t="s">
        <v>1</v>
      </c>
      <c r="N763" s="293" t="s">
        <v>45</v>
      </c>
      <c r="O763" s="93"/>
      <c r="P763" s="238">
        <f>O763*H763</f>
        <v>0</v>
      </c>
      <c r="Q763" s="238">
        <v>0.0020999999999999999</v>
      </c>
      <c r="R763" s="238">
        <f>Q763*H763</f>
        <v>0.08693999999999999</v>
      </c>
      <c r="S763" s="238">
        <v>0</v>
      </c>
      <c r="T763" s="239">
        <f>S763*H763</f>
        <v>0</v>
      </c>
      <c r="U763" s="40"/>
      <c r="V763" s="40"/>
      <c r="W763" s="40"/>
      <c r="X763" s="40"/>
      <c r="Y763" s="40"/>
      <c r="Z763" s="40"/>
      <c r="AA763" s="40"/>
      <c r="AB763" s="40"/>
      <c r="AC763" s="40"/>
      <c r="AD763" s="40"/>
      <c r="AE763" s="40"/>
      <c r="AR763" s="240" t="s">
        <v>267</v>
      </c>
      <c r="AT763" s="240" t="s">
        <v>330</v>
      </c>
      <c r="AU763" s="240" t="s">
        <v>88</v>
      </c>
      <c r="AY763" s="18" t="s">
        <v>221</v>
      </c>
      <c r="BE763" s="241">
        <f>IF(N763="základní",J763,0)</f>
        <v>0</v>
      </c>
      <c r="BF763" s="241">
        <f>IF(N763="snížená",J763,0)</f>
        <v>0</v>
      </c>
      <c r="BG763" s="241">
        <f>IF(N763="zákl. přenesená",J763,0)</f>
        <v>0</v>
      </c>
      <c r="BH763" s="241">
        <f>IF(N763="sníž. přenesená",J763,0)</f>
        <v>0</v>
      </c>
      <c r="BI763" s="241">
        <f>IF(N763="nulová",J763,0)</f>
        <v>0</v>
      </c>
      <c r="BJ763" s="18" t="s">
        <v>88</v>
      </c>
      <c r="BK763" s="241">
        <f>ROUND(I763*H763,2)</f>
        <v>0</v>
      </c>
      <c r="BL763" s="18" t="s">
        <v>224</v>
      </c>
      <c r="BM763" s="240" t="s">
        <v>2743</v>
      </c>
    </row>
    <row r="764" s="14" customFormat="1">
      <c r="A764" s="14"/>
      <c r="B764" s="260"/>
      <c r="C764" s="261"/>
      <c r="D764" s="247" t="s">
        <v>236</v>
      </c>
      <c r="E764" s="262" t="s">
        <v>1</v>
      </c>
      <c r="F764" s="263" t="s">
        <v>2744</v>
      </c>
      <c r="G764" s="261"/>
      <c r="H764" s="262" t="s">
        <v>1</v>
      </c>
      <c r="I764" s="264"/>
      <c r="J764" s="261"/>
      <c r="K764" s="261"/>
      <c r="L764" s="265"/>
      <c r="M764" s="266"/>
      <c r="N764" s="267"/>
      <c r="O764" s="267"/>
      <c r="P764" s="267"/>
      <c r="Q764" s="267"/>
      <c r="R764" s="267"/>
      <c r="S764" s="267"/>
      <c r="T764" s="268"/>
      <c r="U764" s="14"/>
      <c r="V764" s="14"/>
      <c r="W764" s="14"/>
      <c r="X764" s="14"/>
      <c r="Y764" s="14"/>
      <c r="Z764" s="14"/>
      <c r="AA764" s="14"/>
      <c r="AB764" s="14"/>
      <c r="AC764" s="14"/>
      <c r="AD764" s="14"/>
      <c r="AE764" s="14"/>
      <c r="AT764" s="269" t="s">
        <v>236</v>
      </c>
      <c r="AU764" s="269" t="s">
        <v>88</v>
      </c>
      <c r="AV764" s="14" t="s">
        <v>88</v>
      </c>
      <c r="AW764" s="14" t="s">
        <v>36</v>
      </c>
      <c r="AX764" s="14" t="s">
        <v>80</v>
      </c>
      <c r="AY764" s="269" t="s">
        <v>221</v>
      </c>
    </row>
    <row r="765" s="13" customFormat="1">
      <c r="A765" s="13"/>
      <c r="B765" s="249"/>
      <c r="C765" s="250"/>
      <c r="D765" s="247" t="s">
        <v>236</v>
      </c>
      <c r="E765" s="251" t="s">
        <v>1</v>
      </c>
      <c r="F765" s="252" t="s">
        <v>442</v>
      </c>
      <c r="G765" s="250"/>
      <c r="H765" s="253">
        <v>36</v>
      </c>
      <c r="I765" s="254"/>
      <c r="J765" s="250"/>
      <c r="K765" s="250"/>
      <c r="L765" s="255"/>
      <c r="M765" s="256"/>
      <c r="N765" s="257"/>
      <c r="O765" s="257"/>
      <c r="P765" s="257"/>
      <c r="Q765" s="257"/>
      <c r="R765" s="257"/>
      <c r="S765" s="257"/>
      <c r="T765" s="258"/>
      <c r="U765" s="13"/>
      <c r="V765" s="13"/>
      <c r="W765" s="13"/>
      <c r="X765" s="13"/>
      <c r="Y765" s="13"/>
      <c r="Z765" s="13"/>
      <c r="AA765" s="13"/>
      <c r="AB765" s="13"/>
      <c r="AC765" s="13"/>
      <c r="AD765" s="13"/>
      <c r="AE765" s="13"/>
      <c r="AT765" s="259" t="s">
        <v>236</v>
      </c>
      <c r="AU765" s="259" t="s">
        <v>88</v>
      </c>
      <c r="AV765" s="13" t="s">
        <v>19</v>
      </c>
      <c r="AW765" s="13" t="s">
        <v>36</v>
      </c>
      <c r="AX765" s="13" t="s">
        <v>80</v>
      </c>
      <c r="AY765" s="259" t="s">
        <v>221</v>
      </c>
    </row>
    <row r="766" s="13" customFormat="1">
      <c r="A766" s="13"/>
      <c r="B766" s="249"/>
      <c r="C766" s="250"/>
      <c r="D766" s="247" t="s">
        <v>236</v>
      </c>
      <c r="E766" s="251" t="s">
        <v>1</v>
      </c>
      <c r="F766" s="252" t="s">
        <v>2745</v>
      </c>
      <c r="G766" s="250"/>
      <c r="H766" s="253">
        <v>36</v>
      </c>
      <c r="I766" s="254"/>
      <c r="J766" s="250"/>
      <c r="K766" s="250"/>
      <c r="L766" s="255"/>
      <c r="M766" s="256"/>
      <c r="N766" s="257"/>
      <c r="O766" s="257"/>
      <c r="P766" s="257"/>
      <c r="Q766" s="257"/>
      <c r="R766" s="257"/>
      <c r="S766" s="257"/>
      <c r="T766" s="258"/>
      <c r="U766" s="13"/>
      <c r="V766" s="13"/>
      <c r="W766" s="13"/>
      <c r="X766" s="13"/>
      <c r="Y766" s="13"/>
      <c r="Z766" s="13"/>
      <c r="AA766" s="13"/>
      <c r="AB766" s="13"/>
      <c r="AC766" s="13"/>
      <c r="AD766" s="13"/>
      <c r="AE766" s="13"/>
      <c r="AT766" s="259" t="s">
        <v>236</v>
      </c>
      <c r="AU766" s="259" t="s">
        <v>88</v>
      </c>
      <c r="AV766" s="13" t="s">
        <v>19</v>
      </c>
      <c r="AW766" s="13" t="s">
        <v>36</v>
      </c>
      <c r="AX766" s="13" t="s">
        <v>80</v>
      </c>
      <c r="AY766" s="259" t="s">
        <v>221</v>
      </c>
    </row>
    <row r="767" s="13" customFormat="1">
      <c r="A767" s="13"/>
      <c r="B767" s="249"/>
      <c r="C767" s="250"/>
      <c r="D767" s="247" t="s">
        <v>236</v>
      </c>
      <c r="E767" s="251" t="s">
        <v>1</v>
      </c>
      <c r="F767" s="252" t="s">
        <v>2746</v>
      </c>
      <c r="G767" s="250"/>
      <c r="H767" s="253">
        <v>41.399999999999999</v>
      </c>
      <c r="I767" s="254"/>
      <c r="J767" s="250"/>
      <c r="K767" s="250"/>
      <c r="L767" s="255"/>
      <c r="M767" s="256"/>
      <c r="N767" s="257"/>
      <c r="O767" s="257"/>
      <c r="P767" s="257"/>
      <c r="Q767" s="257"/>
      <c r="R767" s="257"/>
      <c r="S767" s="257"/>
      <c r="T767" s="258"/>
      <c r="U767" s="13"/>
      <c r="V767" s="13"/>
      <c r="W767" s="13"/>
      <c r="X767" s="13"/>
      <c r="Y767" s="13"/>
      <c r="Z767" s="13"/>
      <c r="AA767" s="13"/>
      <c r="AB767" s="13"/>
      <c r="AC767" s="13"/>
      <c r="AD767" s="13"/>
      <c r="AE767" s="13"/>
      <c r="AT767" s="259" t="s">
        <v>236</v>
      </c>
      <c r="AU767" s="259" t="s">
        <v>88</v>
      </c>
      <c r="AV767" s="13" t="s">
        <v>19</v>
      </c>
      <c r="AW767" s="13" t="s">
        <v>36</v>
      </c>
      <c r="AX767" s="13" t="s">
        <v>88</v>
      </c>
      <c r="AY767" s="259" t="s">
        <v>221</v>
      </c>
    </row>
    <row r="768" s="2" customFormat="1" ht="24.15" customHeight="1">
      <c r="A768" s="40"/>
      <c r="B768" s="41"/>
      <c r="C768" s="229" t="s">
        <v>1746</v>
      </c>
      <c r="D768" s="229" t="s">
        <v>225</v>
      </c>
      <c r="E768" s="230" t="s">
        <v>2747</v>
      </c>
      <c r="F768" s="231" t="s">
        <v>2748</v>
      </c>
      <c r="G768" s="232" t="s">
        <v>507</v>
      </c>
      <c r="H768" s="233">
        <v>72</v>
      </c>
      <c r="I768" s="234"/>
      <c r="J768" s="235">
        <f>ROUND(I768*H768,2)</f>
        <v>0</v>
      </c>
      <c r="K768" s="231" t="s">
        <v>229</v>
      </c>
      <c r="L768" s="46"/>
      <c r="M768" s="236" t="s">
        <v>1</v>
      </c>
      <c r="N768" s="237" t="s">
        <v>45</v>
      </c>
      <c r="O768" s="93"/>
      <c r="P768" s="238">
        <f>O768*H768</f>
        <v>0</v>
      </c>
      <c r="Q768" s="238">
        <v>0</v>
      </c>
      <c r="R768" s="238">
        <f>Q768*H768</f>
        <v>0</v>
      </c>
      <c r="S768" s="238">
        <v>0</v>
      </c>
      <c r="T768" s="239">
        <f>S768*H768</f>
        <v>0</v>
      </c>
      <c r="U768" s="40"/>
      <c r="V768" s="40"/>
      <c r="W768" s="40"/>
      <c r="X768" s="40"/>
      <c r="Y768" s="40"/>
      <c r="Z768" s="40"/>
      <c r="AA768" s="40"/>
      <c r="AB768" s="40"/>
      <c r="AC768" s="40"/>
      <c r="AD768" s="40"/>
      <c r="AE768" s="40"/>
      <c r="AR768" s="240" t="s">
        <v>224</v>
      </c>
      <c r="AT768" s="240" t="s">
        <v>225</v>
      </c>
      <c r="AU768" s="240" t="s">
        <v>88</v>
      </c>
      <c r="AY768" s="18" t="s">
        <v>221</v>
      </c>
      <c r="BE768" s="241">
        <f>IF(N768="základní",J768,0)</f>
        <v>0</v>
      </c>
      <c r="BF768" s="241">
        <f>IF(N768="snížená",J768,0)</f>
        <v>0</v>
      </c>
      <c r="BG768" s="241">
        <f>IF(N768="zákl. přenesená",J768,0)</f>
        <v>0</v>
      </c>
      <c r="BH768" s="241">
        <f>IF(N768="sníž. přenesená",J768,0)</f>
        <v>0</v>
      </c>
      <c r="BI768" s="241">
        <f>IF(N768="nulová",J768,0)</f>
        <v>0</v>
      </c>
      <c r="BJ768" s="18" t="s">
        <v>88</v>
      </c>
      <c r="BK768" s="241">
        <f>ROUND(I768*H768,2)</f>
        <v>0</v>
      </c>
      <c r="BL768" s="18" t="s">
        <v>224</v>
      </c>
      <c r="BM768" s="240" t="s">
        <v>2749</v>
      </c>
    </row>
    <row r="769" s="2" customFormat="1">
      <c r="A769" s="40"/>
      <c r="B769" s="41"/>
      <c r="C769" s="42"/>
      <c r="D769" s="242" t="s">
        <v>232</v>
      </c>
      <c r="E769" s="42"/>
      <c r="F769" s="243" t="s">
        <v>2750</v>
      </c>
      <c r="G769" s="42"/>
      <c r="H769" s="42"/>
      <c r="I769" s="244"/>
      <c r="J769" s="42"/>
      <c r="K769" s="42"/>
      <c r="L769" s="46"/>
      <c r="M769" s="245"/>
      <c r="N769" s="246"/>
      <c r="O769" s="93"/>
      <c r="P769" s="93"/>
      <c r="Q769" s="93"/>
      <c r="R769" s="93"/>
      <c r="S769" s="93"/>
      <c r="T769" s="94"/>
      <c r="U769" s="40"/>
      <c r="V769" s="40"/>
      <c r="W769" s="40"/>
      <c r="X769" s="40"/>
      <c r="Y769" s="40"/>
      <c r="Z769" s="40"/>
      <c r="AA769" s="40"/>
      <c r="AB769" s="40"/>
      <c r="AC769" s="40"/>
      <c r="AD769" s="40"/>
      <c r="AE769" s="40"/>
      <c r="AT769" s="18" t="s">
        <v>232</v>
      </c>
      <c r="AU769" s="18" t="s">
        <v>88</v>
      </c>
    </row>
    <row r="770" s="2" customFormat="1">
      <c r="A770" s="40"/>
      <c r="B770" s="41"/>
      <c r="C770" s="42"/>
      <c r="D770" s="247" t="s">
        <v>312</v>
      </c>
      <c r="E770" s="42"/>
      <c r="F770" s="248" t="s">
        <v>2751</v>
      </c>
      <c r="G770" s="42"/>
      <c r="H770" s="42"/>
      <c r="I770" s="244"/>
      <c r="J770" s="42"/>
      <c r="K770" s="42"/>
      <c r="L770" s="46"/>
      <c r="M770" s="245"/>
      <c r="N770" s="246"/>
      <c r="O770" s="93"/>
      <c r="P770" s="93"/>
      <c r="Q770" s="93"/>
      <c r="R770" s="93"/>
      <c r="S770" s="93"/>
      <c r="T770" s="94"/>
      <c r="U770" s="40"/>
      <c r="V770" s="40"/>
      <c r="W770" s="40"/>
      <c r="X770" s="40"/>
      <c r="Y770" s="40"/>
      <c r="Z770" s="40"/>
      <c r="AA770" s="40"/>
      <c r="AB770" s="40"/>
      <c r="AC770" s="40"/>
      <c r="AD770" s="40"/>
      <c r="AE770" s="40"/>
      <c r="AT770" s="18" t="s">
        <v>312</v>
      </c>
      <c r="AU770" s="18" t="s">
        <v>88</v>
      </c>
    </row>
    <row r="771" s="2" customFormat="1" ht="24.15" customHeight="1">
      <c r="A771" s="40"/>
      <c r="B771" s="41"/>
      <c r="C771" s="284" t="s">
        <v>1748</v>
      </c>
      <c r="D771" s="284" t="s">
        <v>330</v>
      </c>
      <c r="E771" s="285" t="s">
        <v>2752</v>
      </c>
      <c r="F771" s="286" t="s">
        <v>2753</v>
      </c>
      <c r="G771" s="287" t="s">
        <v>507</v>
      </c>
      <c r="H771" s="288">
        <v>236.85900000000001</v>
      </c>
      <c r="I771" s="289"/>
      <c r="J771" s="290">
        <f>ROUND(I771*H771,2)</f>
        <v>0</v>
      </c>
      <c r="K771" s="286" t="s">
        <v>229</v>
      </c>
      <c r="L771" s="291"/>
      <c r="M771" s="292" t="s">
        <v>1</v>
      </c>
      <c r="N771" s="293" t="s">
        <v>45</v>
      </c>
      <c r="O771" s="93"/>
      <c r="P771" s="238">
        <f>O771*H771</f>
        <v>0</v>
      </c>
      <c r="Q771" s="238">
        <v>0.00029999999999999997</v>
      </c>
      <c r="R771" s="238">
        <f>Q771*H771</f>
        <v>0.071057700000000001</v>
      </c>
      <c r="S771" s="238">
        <v>0</v>
      </c>
      <c r="T771" s="239">
        <f>S771*H771</f>
        <v>0</v>
      </c>
      <c r="U771" s="40"/>
      <c r="V771" s="40"/>
      <c r="W771" s="40"/>
      <c r="X771" s="40"/>
      <c r="Y771" s="40"/>
      <c r="Z771" s="40"/>
      <c r="AA771" s="40"/>
      <c r="AB771" s="40"/>
      <c r="AC771" s="40"/>
      <c r="AD771" s="40"/>
      <c r="AE771" s="40"/>
      <c r="AR771" s="240" t="s">
        <v>267</v>
      </c>
      <c r="AT771" s="240" t="s">
        <v>330</v>
      </c>
      <c r="AU771" s="240" t="s">
        <v>88</v>
      </c>
      <c r="AY771" s="18" t="s">
        <v>221</v>
      </c>
      <c r="BE771" s="241">
        <f>IF(N771="základní",J771,0)</f>
        <v>0</v>
      </c>
      <c r="BF771" s="241">
        <f>IF(N771="snížená",J771,0)</f>
        <v>0</v>
      </c>
      <c r="BG771" s="241">
        <f>IF(N771="zákl. přenesená",J771,0)</f>
        <v>0</v>
      </c>
      <c r="BH771" s="241">
        <f>IF(N771="sníž. přenesená",J771,0)</f>
        <v>0</v>
      </c>
      <c r="BI771" s="241">
        <f>IF(N771="nulová",J771,0)</f>
        <v>0</v>
      </c>
      <c r="BJ771" s="18" t="s">
        <v>88</v>
      </c>
      <c r="BK771" s="241">
        <f>ROUND(I771*H771,2)</f>
        <v>0</v>
      </c>
      <c r="BL771" s="18" t="s">
        <v>224</v>
      </c>
      <c r="BM771" s="240" t="s">
        <v>2754</v>
      </c>
    </row>
    <row r="772" s="14" customFormat="1">
      <c r="A772" s="14"/>
      <c r="B772" s="260"/>
      <c r="C772" s="261"/>
      <c r="D772" s="247" t="s">
        <v>236</v>
      </c>
      <c r="E772" s="262" t="s">
        <v>1</v>
      </c>
      <c r="F772" s="263" t="s">
        <v>2755</v>
      </c>
      <c r="G772" s="261"/>
      <c r="H772" s="262" t="s">
        <v>1</v>
      </c>
      <c r="I772" s="264"/>
      <c r="J772" s="261"/>
      <c r="K772" s="261"/>
      <c r="L772" s="265"/>
      <c r="M772" s="266"/>
      <c r="N772" s="267"/>
      <c r="O772" s="267"/>
      <c r="P772" s="267"/>
      <c r="Q772" s="267"/>
      <c r="R772" s="267"/>
      <c r="S772" s="267"/>
      <c r="T772" s="268"/>
      <c r="U772" s="14"/>
      <c r="V772" s="14"/>
      <c r="W772" s="14"/>
      <c r="X772" s="14"/>
      <c r="Y772" s="14"/>
      <c r="Z772" s="14"/>
      <c r="AA772" s="14"/>
      <c r="AB772" s="14"/>
      <c r="AC772" s="14"/>
      <c r="AD772" s="14"/>
      <c r="AE772" s="14"/>
      <c r="AT772" s="269" t="s">
        <v>236</v>
      </c>
      <c r="AU772" s="269" t="s">
        <v>88</v>
      </c>
      <c r="AV772" s="14" t="s">
        <v>88</v>
      </c>
      <c r="AW772" s="14" t="s">
        <v>36</v>
      </c>
      <c r="AX772" s="14" t="s">
        <v>80</v>
      </c>
      <c r="AY772" s="269" t="s">
        <v>221</v>
      </c>
    </row>
    <row r="773" s="13" customFormat="1">
      <c r="A773" s="13"/>
      <c r="B773" s="249"/>
      <c r="C773" s="250"/>
      <c r="D773" s="247" t="s">
        <v>236</v>
      </c>
      <c r="E773" s="251" t="s">
        <v>2756</v>
      </c>
      <c r="F773" s="252" t="s">
        <v>1677</v>
      </c>
      <c r="G773" s="250"/>
      <c r="H773" s="253">
        <v>72</v>
      </c>
      <c r="I773" s="254"/>
      <c r="J773" s="250"/>
      <c r="K773" s="250"/>
      <c r="L773" s="255"/>
      <c r="M773" s="256"/>
      <c r="N773" s="257"/>
      <c r="O773" s="257"/>
      <c r="P773" s="257"/>
      <c r="Q773" s="257"/>
      <c r="R773" s="257"/>
      <c r="S773" s="257"/>
      <c r="T773" s="258"/>
      <c r="U773" s="13"/>
      <c r="V773" s="13"/>
      <c r="W773" s="13"/>
      <c r="X773" s="13"/>
      <c r="Y773" s="13"/>
      <c r="Z773" s="13"/>
      <c r="AA773" s="13"/>
      <c r="AB773" s="13"/>
      <c r="AC773" s="13"/>
      <c r="AD773" s="13"/>
      <c r="AE773" s="13"/>
      <c r="AT773" s="259" t="s">
        <v>236</v>
      </c>
      <c r="AU773" s="259" t="s">
        <v>88</v>
      </c>
      <c r="AV773" s="13" t="s">
        <v>19</v>
      </c>
      <c r="AW773" s="13" t="s">
        <v>36</v>
      </c>
      <c r="AX773" s="13" t="s">
        <v>80</v>
      </c>
      <c r="AY773" s="259" t="s">
        <v>221</v>
      </c>
    </row>
    <row r="774" s="14" customFormat="1">
      <c r="A774" s="14"/>
      <c r="B774" s="260"/>
      <c r="C774" s="261"/>
      <c r="D774" s="247" t="s">
        <v>236</v>
      </c>
      <c r="E774" s="262" t="s">
        <v>1</v>
      </c>
      <c r="F774" s="263" t="s">
        <v>2757</v>
      </c>
      <c r="G774" s="261"/>
      <c r="H774" s="262" t="s">
        <v>1</v>
      </c>
      <c r="I774" s="264"/>
      <c r="J774" s="261"/>
      <c r="K774" s="261"/>
      <c r="L774" s="265"/>
      <c r="M774" s="266"/>
      <c r="N774" s="267"/>
      <c r="O774" s="267"/>
      <c r="P774" s="267"/>
      <c r="Q774" s="267"/>
      <c r="R774" s="267"/>
      <c r="S774" s="267"/>
      <c r="T774" s="268"/>
      <c r="U774" s="14"/>
      <c r="V774" s="14"/>
      <c r="W774" s="14"/>
      <c r="X774" s="14"/>
      <c r="Y774" s="14"/>
      <c r="Z774" s="14"/>
      <c r="AA774" s="14"/>
      <c r="AB774" s="14"/>
      <c r="AC774" s="14"/>
      <c r="AD774" s="14"/>
      <c r="AE774" s="14"/>
      <c r="AT774" s="269" t="s">
        <v>236</v>
      </c>
      <c r="AU774" s="269" t="s">
        <v>88</v>
      </c>
      <c r="AV774" s="14" t="s">
        <v>88</v>
      </c>
      <c r="AW774" s="14" t="s">
        <v>36</v>
      </c>
      <c r="AX774" s="14" t="s">
        <v>80</v>
      </c>
      <c r="AY774" s="269" t="s">
        <v>221</v>
      </c>
    </row>
    <row r="775" s="13" customFormat="1">
      <c r="A775" s="13"/>
      <c r="B775" s="249"/>
      <c r="C775" s="250"/>
      <c r="D775" s="247" t="s">
        <v>236</v>
      </c>
      <c r="E775" s="251" t="s">
        <v>1783</v>
      </c>
      <c r="F775" s="252" t="s">
        <v>2758</v>
      </c>
      <c r="G775" s="250"/>
      <c r="H775" s="253">
        <v>153.58000000000001</v>
      </c>
      <c r="I775" s="254"/>
      <c r="J775" s="250"/>
      <c r="K775" s="250"/>
      <c r="L775" s="255"/>
      <c r="M775" s="256"/>
      <c r="N775" s="257"/>
      <c r="O775" s="257"/>
      <c r="P775" s="257"/>
      <c r="Q775" s="257"/>
      <c r="R775" s="257"/>
      <c r="S775" s="257"/>
      <c r="T775" s="258"/>
      <c r="U775" s="13"/>
      <c r="V775" s="13"/>
      <c r="W775" s="13"/>
      <c r="X775" s="13"/>
      <c r="Y775" s="13"/>
      <c r="Z775" s="13"/>
      <c r="AA775" s="13"/>
      <c r="AB775" s="13"/>
      <c r="AC775" s="13"/>
      <c r="AD775" s="13"/>
      <c r="AE775" s="13"/>
      <c r="AT775" s="259" t="s">
        <v>236</v>
      </c>
      <c r="AU775" s="259" t="s">
        <v>88</v>
      </c>
      <c r="AV775" s="13" t="s">
        <v>19</v>
      </c>
      <c r="AW775" s="13" t="s">
        <v>36</v>
      </c>
      <c r="AX775" s="13" t="s">
        <v>80</v>
      </c>
      <c r="AY775" s="259" t="s">
        <v>221</v>
      </c>
    </row>
    <row r="776" s="13" customFormat="1">
      <c r="A776" s="13"/>
      <c r="B776" s="249"/>
      <c r="C776" s="250"/>
      <c r="D776" s="247" t="s">
        <v>236</v>
      </c>
      <c r="E776" s="251" t="s">
        <v>1858</v>
      </c>
      <c r="F776" s="252" t="s">
        <v>2759</v>
      </c>
      <c r="G776" s="250"/>
      <c r="H776" s="253">
        <v>225.58000000000001</v>
      </c>
      <c r="I776" s="254"/>
      <c r="J776" s="250"/>
      <c r="K776" s="250"/>
      <c r="L776" s="255"/>
      <c r="M776" s="256"/>
      <c r="N776" s="257"/>
      <c r="O776" s="257"/>
      <c r="P776" s="257"/>
      <c r="Q776" s="257"/>
      <c r="R776" s="257"/>
      <c r="S776" s="257"/>
      <c r="T776" s="258"/>
      <c r="U776" s="13"/>
      <c r="V776" s="13"/>
      <c r="W776" s="13"/>
      <c r="X776" s="13"/>
      <c r="Y776" s="13"/>
      <c r="Z776" s="13"/>
      <c r="AA776" s="13"/>
      <c r="AB776" s="13"/>
      <c r="AC776" s="13"/>
      <c r="AD776" s="13"/>
      <c r="AE776" s="13"/>
      <c r="AT776" s="259" t="s">
        <v>236</v>
      </c>
      <c r="AU776" s="259" t="s">
        <v>88</v>
      </c>
      <c r="AV776" s="13" t="s">
        <v>19</v>
      </c>
      <c r="AW776" s="13" t="s">
        <v>36</v>
      </c>
      <c r="AX776" s="13" t="s">
        <v>80</v>
      </c>
      <c r="AY776" s="259" t="s">
        <v>221</v>
      </c>
    </row>
    <row r="777" s="13" customFormat="1">
      <c r="A777" s="13"/>
      <c r="B777" s="249"/>
      <c r="C777" s="250"/>
      <c r="D777" s="247" t="s">
        <v>236</v>
      </c>
      <c r="E777" s="251" t="s">
        <v>2760</v>
      </c>
      <c r="F777" s="252" t="s">
        <v>2761</v>
      </c>
      <c r="G777" s="250"/>
      <c r="H777" s="253">
        <v>236.85900000000001</v>
      </c>
      <c r="I777" s="254"/>
      <c r="J777" s="250"/>
      <c r="K777" s="250"/>
      <c r="L777" s="255"/>
      <c r="M777" s="256"/>
      <c r="N777" s="257"/>
      <c r="O777" s="257"/>
      <c r="P777" s="257"/>
      <c r="Q777" s="257"/>
      <c r="R777" s="257"/>
      <c r="S777" s="257"/>
      <c r="T777" s="258"/>
      <c r="U777" s="13"/>
      <c r="V777" s="13"/>
      <c r="W777" s="13"/>
      <c r="X777" s="13"/>
      <c r="Y777" s="13"/>
      <c r="Z777" s="13"/>
      <c r="AA777" s="13"/>
      <c r="AB777" s="13"/>
      <c r="AC777" s="13"/>
      <c r="AD777" s="13"/>
      <c r="AE777" s="13"/>
      <c r="AT777" s="259" t="s">
        <v>236</v>
      </c>
      <c r="AU777" s="259" t="s">
        <v>88</v>
      </c>
      <c r="AV777" s="13" t="s">
        <v>19</v>
      </c>
      <c r="AW777" s="13" t="s">
        <v>36</v>
      </c>
      <c r="AX777" s="13" t="s">
        <v>88</v>
      </c>
      <c r="AY777" s="259" t="s">
        <v>221</v>
      </c>
    </row>
    <row r="778" s="2" customFormat="1" ht="37.8" customHeight="1">
      <c r="A778" s="40"/>
      <c r="B778" s="41"/>
      <c r="C778" s="229" t="s">
        <v>1750</v>
      </c>
      <c r="D778" s="229" t="s">
        <v>225</v>
      </c>
      <c r="E778" s="230" t="s">
        <v>2762</v>
      </c>
      <c r="F778" s="231" t="s">
        <v>2763</v>
      </c>
      <c r="G778" s="232" t="s">
        <v>507</v>
      </c>
      <c r="H778" s="233">
        <v>153.58000000000001</v>
      </c>
      <c r="I778" s="234"/>
      <c r="J778" s="235">
        <f>ROUND(I778*H778,2)</f>
        <v>0</v>
      </c>
      <c r="K778" s="231" t="s">
        <v>229</v>
      </c>
      <c r="L778" s="46"/>
      <c r="M778" s="236" t="s">
        <v>1</v>
      </c>
      <c r="N778" s="237" t="s">
        <v>45</v>
      </c>
      <c r="O778" s="93"/>
      <c r="P778" s="238">
        <f>O778*H778</f>
        <v>0</v>
      </c>
      <c r="Q778" s="238">
        <v>0</v>
      </c>
      <c r="R778" s="238">
        <f>Q778*H778</f>
        <v>0</v>
      </c>
      <c r="S778" s="238">
        <v>0</v>
      </c>
      <c r="T778" s="239">
        <f>S778*H778</f>
        <v>0</v>
      </c>
      <c r="U778" s="40"/>
      <c r="V778" s="40"/>
      <c r="W778" s="40"/>
      <c r="X778" s="40"/>
      <c r="Y778" s="40"/>
      <c r="Z778" s="40"/>
      <c r="AA778" s="40"/>
      <c r="AB778" s="40"/>
      <c r="AC778" s="40"/>
      <c r="AD778" s="40"/>
      <c r="AE778" s="40"/>
      <c r="AR778" s="240" t="s">
        <v>224</v>
      </c>
      <c r="AT778" s="240" t="s">
        <v>225</v>
      </c>
      <c r="AU778" s="240" t="s">
        <v>88</v>
      </c>
      <c r="AY778" s="18" t="s">
        <v>221</v>
      </c>
      <c r="BE778" s="241">
        <f>IF(N778="základní",J778,0)</f>
        <v>0</v>
      </c>
      <c r="BF778" s="241">
        <f>IF(N778="snížená",J778,0)</f>
        <v>0</v>
      </c>
      <c r="BG778" s="241">
        <f>IF(N778="zákl. přenesená",J778,0)</f>
        <v>0</v>
      </c>
      <c r="BH778" s="241">
        <f>IF(N778="sníž. přenesená",J778,0)</f>
        <v>0</v>
      </c>
      <c r="BI778" s="241">
        <f>IF(N778="nulová",J778,0)</f>
        <v>0</v>
      </c>
      <c r="BJ778" s="18" t="s">
        <v>88</v>
      </c>
      <c r="BK778" s="241">
        <f>ROUND(I778*H778,2)</f>
        <v>0</v>
      </c>
      <c r="BL778" s="18" t="s">
        <v>224</v>
      </c>
      <c r="BM778" s="240" t="s">
        <v>2764</v>
      </c>
    </row>
    <row r="779" s="2" customFormat="1">
      <c r="A779" s="40"/>
      <c r="B779" s="41"/>
      <c r="C779" s="42"/>
      <c r="D779" s="242" t="s">
        <v>232</v>
      </c>
      <c r="E779" s="42"/>
      <c r="F779" s="243" t="s">
        <v>2765</v>
      </c>
      <c r="G779" s="42"/>
      <c r="H779" s="42"/>
      <c r="I779" s="244"/>
      <c r="J779" s="42"/>
      <c r="K779" s="42"/>
      <c r="L779" s="46"/>
      <c r="M779" s="245"/>
      <c r="N779" s="246"/>
      <c r="O779" s="93"/>
      <c r="P779" s="93"/>
      <c r="Q779" s="93"/>
      <c r="R779" s="93"/>
      <c r="S779" s="93"/>
      <c r="T779" s="94"/>
      <c r="U779" s="40"/>
      <c r="V779" s="40"/>
      <c r="W779" s="40"/>
      <c r="X779" s="40"/>
      <c r="Y779" s="40"/>
      <c r="Z779" s="40"/>
      <c r="AA779" s="40"/>
      <c r="AB779" s="40"/>
      <c r="AC779" s="40"/>
      <c r="AD779" s="40"/>
      <c r="AE779" s="40"/>
      <c r="AT779" s="18" t="s">
        <v>232</v>
      </c>
      <c r="AU779" s="18" t="s">
        <v>88</v>
      </c>
    </row>
    <row r="780" s="14" customFormat="1">
      <c r="A780" s="14"/>
      <c r="B780" s="260"/>
      <c r="C780" s="261"/>
      <c r="D780" s="247" t="s">
        <v>236</v>
      </c>
      <c r="E780" s="262" t="s">
        <v>1</v>
      </c>
      <c r="F780" s="263" t="s">
        <v>2766</v>
      </c>
      <c r="G780" s="261"/>
      <c r="H780" s="262" t="s">
        <v>1</v>
      </c>
      <c r="I780" s="264"/>
      <c r="J780" s="261"/>
      <c r="K780" s="261"/>
      <c r="L780" s="265"/>
      <c r="M780" s="266"/>
      <c r="N780" s="267"/>
      <c r="O780" s="267"/>
      <c r="P780" s="267"/>
      <c r="Q780" s="267"/>
      <c r="R780" s="267"/>
      <c r="S780" s="267"/>
      <c r="T780" s="268"/>
      <c r="U780" s="14"/>
      <c r="V780" s="14"/>
      <c r="W780" s="14"/>
      <c r="X780" s="14"/>
      <c r="Y780" s="14"/>
      <c r="Z780" s="14"/>
      <c r="AA780" s="14"/>
      <c r="AB780" s="14"/>
      <c r="AC780" s="14"/>
      <c r="AD780" s="14"/>
      <c r="AE780" s="14"/>
      <c r="AT780" s="269" t="s">
        <v>236</v>
      </c>
      <c r="AU780" s="269" t="s">
        <v>88</v>
      </c>
      <c r="AV780" s="14" t="s">
        <v>88</v>
      </c>
      <c r="AW780" s="14" t="s">
        <v>36</v>
      </c>
      <c r="AX780" s="14" t="s">
        <v>80</v>
      </c>
      <c r="AY780" s="269" t="s">
        <v>221</v>
      </c>
    </row>
    <row r="781" s="13" customFormat="1">
      <c r="A781" s="13"/>
      <c r="B781" s="249"/>
      <c r="C781" s="250"/>
      <c r="D781" s="247" t="s">
        <v>236</v>
      </c>
      <c r="E781" s="251" t="s">
        <v>2767</v>
      </c>
      <c r="F781" s="252" t="s">
        <v>1677</v>
      </c>
      <c r="G781" s="250"/>
      <c r="H781" s="253">
        <v>72</v>
      </c>
      <c r="I781" s="254"/>
      <c r="J781" s="250"/>
      <c r="K781" s="250"/>
      <c r="L781" s="255"/>
      <c r="M781" s="256"/>
      <c r="N781" s="257"/>
      <c r="O781" s="257"/>
      <c r="P781" s="257"/>
      <c r="Q781" s="257"/>
      <c r="R781" s="257"/>
      <c r="S781" s="257"/>
      <c r="T781" s="258"/>
      <c r="U781" s="13"/>
      <c r="V781" s="13"/>
      <c r="W781" s="13"/>
      <c r="X781" s="13"/>
      <c r="Y781" s="13"/>
      <c r="Z781" s="13"/>
      <c r="AA781" s="13"/>
      <c r="AB781" s="13"/>
      <c r="AC781" s="13"/>
      <c r="AD781" s="13"/>
      <c r="AE781" s="13"/>
      <c r="AT781" s="259" t="s">
        <v>236</v>
      </c>
      <c r="AU781" s="259" t="s">
        <v>88</v>
      </c>
      <c r="AV781" s="13" t="s">
        <v>19</v>
      </c>
      <c r="AW781" s="13" t="s">
        <v>36</v>
      </c>
      <c r="AX781" s="13" t="s">
        <v>80</v>
      </c>
      <c r="AY781" s="259" t="s">
        <v>221</v>
      </c>
    </row>
    <row r="782" s="13" customFormat="1">
      <c r="A782" s="13"/>
      <c r="B782" s="249"/>
      <c r="C782" s="250"/>
      <c r="D782" s="247" t="s">
        <v>236</v>
      </c>
      <c r="E782" s="251" t="s">
        <v>1786</v>
      </c>
      <c r="F782" s="252" t="s">
        <v>2768</v>
      </c>
      <c r="G782" s="250"/>
      <c r="H782" s="253">
        <v>21.260000000000002</v>
      </c>
      <c r="I782" s="254"/>
      <c r="J782" s="250"/>
      <c r="K782" s="250"/>
      <c r="L782" s="255"/>
      <c r="M782" s="256"/>
      <c r="N782" s="257"/>
      <c r="O782" s="257"/>
      <c r="P782" s="257"/>
      <c r="Q782" s="257"/>
      <c r="R782" s="257"/>
      <c r="S782" s="257"/>
      <c r="T782" s="258"/>
      <c r="U782" s="13"/>
      <c r="V782" s="13"/>
      <c r="W782" s="13"/>
      <c r="X782" s="13"/>
      <c r="Y782" s="13"/>
      <c r="Z782" s="13"/>
      <c r="AA782" s="13"/>
      <c r="AB782" s="13"/>
      <c r="AC782" s="13"/>
      <c r="AD782" s="13"/>
      <c r="AE782" s="13"/>
      <c r="AT782" s="259" t="s">
        <v>236</v>
      </c>
      <c r="AU782" s="259" t="s">
        <v>88</v>
      </c>
      <c r="AV782" s="13" t="s">
        <v>19</v>
      </c>
      <c r="AW782" s="13" t="s">
        <v>36</v>
      </c>
      <c r="AX782" s="13" t="s">
        <v>80</v>
      </c>
      <c r="AY782" s="259" t="s">
        <v>221</v>
      </c>
    </row>
    <row r="783" s="13" customFormat="1">
      <c r="A783" s="13"/>
      <c r="B783" s="249"/>
      <c r="C783" s="250"/>
      <c r="D783" s="247" t="s">
        <v>236</v>
      </c>
      <c r="E783" s="251" t="s">
        <v>1860</v>
      </c>
      <c r="F783" s="252" t="s">
        <v>2769</v>
      </c>
      <c r="G783" s="250"/>
      <c r="H783" s="253">
        <v>23.059999999999999</v>
      </c>
      <c r="I783" s="254"/>
      <c r="J783" s="250"/>
      <c r="K783" s="250"/>
      <c r="L783" s="255"/>
      <c r="M783" s="256"/>
      <c r="N783" s="257"/>
      <c r="O783" s="257"/>
      <c r="P783" s="257"/>
      <c r="Q783" s="257"/>
      <c r="R783" s="257"/>
      <c r="S783" s="257"/>
      <c r="T783" s="258"/>
      <c r="U783" s="13"/>
      <c r="V783" s="13"/>
      <c r="W783" s="13"/>
      <c r="X783" s="13"/>
      <c r="Y783" s="13"/>
      <c r="Z783" s="13"/>
      <c r="AA783" s="13"/>
      <c r="AB783" s="13"/>
      <c r="AC783" s="13"/>
      <c r="AD783" s="13"/>
      <c r="AE783" s="13"/>
      <c r="AT783" s="259" t="s">
        <v>236</v>
      </c>
      <c r="AU783" s="259" t="s">
        <v>88</v>
      </c>
      <c r="AV783" s="13" t="s">
        <v>19</v>
      </c>
      <c r="AW783" s="13" t="s">
        <v>36</v>
      </c>
      <c r="AX783" s="13" t="s">
        <v>80</v>
      </c>
      <c r="AY783" s="259" t="s">
        <v>221</v>
      </c>
    </row>
    <row r="784" s="14" customFormat="1">
      <c r="A784" s="14"/>
      <c r="B784" s="260"/>
      <c r="C784" s="261"/>
      <c r="D784" s="247" t="s">
        <v>236</v>
      </c>
      <c r="E784" s="262" t="s">
        <v>1</v>
      </c>
      <c r="F784" s="263" t="s">
        <v>2770</v>
      </c>
      <c r="G784" s="261"/>
      <c r="H784" s="262" t="s">
        <v>1</v>
      </c>
      <c r="I784" s="264"/>
      <c r="J784" s="261"/>
      <c r="K784" s="261"/>
      <c r="L784" s="265"/>
      <c r="M784" s="266"/>
      <c r="N784" s="267"/>
      <c r="O784" s="267"/>
      <c r="P784" s="267"/>
      <c r="Q784" s="267"/>
      <c r="R784" s="267"/>
      <c r="S784" s="267"/>
      <c r="T784" s="268"/>
      <c r="U784" s="14"/>
      <c r="V784" s="14"/>
      <c r="W784" s="14"/>
      <c r="X784" s="14"/>
      <c r="Y784" s="14"/>
      <c r="Z784" s="14"/>
      <c r="AA784" s="14"/>
      <c r="AB784" s="14"/>
      <c r="AC784" s="14"/>
      <c r="AD784" s="14"/>
      <c r="AE784" s="14"/>
      <c r="AT784" s="269" t="s">
        <v>236</v>
      </c>
      <c r="AU784" s="269" t="s">
        <v>88</v>
      </c>
      <c r="AV784" s="14" t="s">
        <v>88</v>
      </c>
      <c r="AW784" s="14" t="s">
        <v>36</v>
      </c>
      <c r="AX784" s="14" t="s">
        <v>80</v>
      </c>
      <c r="AY784" s="269" t="s">
        <v>221</v>
      </c>
    </row>
    <row r="785" s="13" customFormat="1">
      <c r="A785" s="13"/>
      <c r="B785" s="249"/>
      <c r="C785" s="250"/>
      <c r="D785" s="247" t="s">
        <v>236</v>
      </c>
      <c r="E785" s="251" t="s">
        <v>1886</v>
      </c>
      <c r="F785" s="252" t="s">
        <v>2677</v>
      </c>
      <c r="G785" s="250"/>
      <c r="H785" s="253">
        <v>37.259999999999998</v>
      </c>
      <c r="I785" s="254"/>
      <c r="J785" s="250"/>
      <c r="K785" s="250"/>
      <c r="L785" s="255"/>
      <c r="M785" s="256"/>
      <c r="N785" s="257"/>
      <c r="O785" s="257"/>
      <c r="P785" s="257"/>
      <c r="Q785" s="257"/>
      <c r="R785" s="257"/>
      <c r="S785" s="257"/>
      <c r="T785" s="258"/>
      <c r="U785" s="13"/>
      <c r="V785" s="13"/>
      <c r="W785" s="13"/>
      <c r="X785" s="13"/>
      <c r="Y785" s="13"/>
      <c r="Z785" s="13"/>
      <c r="AA785" s="13"/>
      <c r="AB785" s="13"/>
      <c r="AC785" s="13"/>
      <c r="AD785" s="13"/>
      <c r="AE785" s="13"/>
      <c r="AT785" s="259" t="s">
        <v>236</v>
      </c>
      <c r="AU785" s="259" t="s">
        <v>88</v>
      </c>
      <c r="AV785" s="13" t="s">
        <v>19</v>
      </c>
      <c r="AW785" s="13" t="s">
        <v>36</v>
      </c>
      <c r="AX785" s="13" t="s">
        <v>80</v>
      </c>
      <c r="AY785" s="259" t="s">
        <v>221</v>
      </c>
    </row>
    <row r="786" s="13" customFormat="1">
      <c r="A786" s="13"/>
      <c r="B786" s="249"/>
      <c r="C786" s="250"/>
      <c r="D786" s="247" t="s">
        <v>236</v>
      </c>
      <c r="E786" s="251" t="s">
        <v>2771</v>
      </c>
      <c r="F786" s="252" t="s">
        <v>2772</v>
      </c>
      <c r="G786" s="250"/>
      <c r="H786" s="253">
        <v>153.58000000000001</v>
      </c>
      <c r="I786" s="254"/>
      <c r="J786" s="250"/>
      <c r="K786" s="250"/>
      <c r="L786" s="255"/>
      <c r="M786" s="256"/>
      <c r="N786" s="257"/>
      <c r="O786" s="257"/>
      <c r="P786" s="257"/>
      <c r="Q786" s="257"/>
      <c r="R786" s="257"/>
      <c r="S786" s="257"/>
      <c r="T786" s="258"/>
      <c r="U786" s="13"/>
      <c r="V786" s="13"/>
      <c r="W786" s="13"/>
      <c r="X786" s="13"/>
      <c r="Y786" s="13"/>
      <c r="Z786" s="13"/>
      <c r="AA786" s="13"/>
      <c r="AB786" s="13"/>
      <c r="AC786" s="13"/>
      <c r="AD786" s="13"/>
      <c r="AE786" s="13"/>
      <c r="AT786" s="259" t="s">
        <v>236</v>
      </c>
      <c r="AU786" s="259" t="s">
        <v>88</v>
      </c>
      <c r="AV786" s="13" t="s">
        <v>19</v>
      </c>
      <c r="AW786" s="13" t="s">
        <v>36</v>
      </c>
      <c r="AX786" s="13" t="s">
        <v>88</v>
      </c>
      <c r="AY786" s="259" t="s">
        <v>221</v>
      </c>
    </row>
    <row r="787" s="2" customFormat="1" ht="33" customHeight="1">
      <c r="A787" s="40"/>
      <c r="B787" s="41"/>
      <c r="C787" s="229" t="s">
        <v>1752</v>
      </c>
      <c r="D787" s="229" t="s">
        <v>225</v>
      </c>
      <c r="E787" s="230" t="s">
        <v>2773</v>
      </c>
      <c r="F787" s="231" t="s">
        <v>2774</v>
      </c>
      <c r="G787" s="232" t="s">
        <v>699</v>
      </c>
      <c r="H787" s="233">
        <v>19</v>
      </c>
      <c r="I787" s="234"/>
      <c r="J787" s="235">
        <f>ROUND(I787*H787,2)</f>
        <v>0</v>
      </c>
      <c r="K787" s="231" t="s">
        <v>229</v>
      </c>
      <c r="L787" s="46"/>
      <c r="M787" s="236" t="s">
        <v>1</v>
      </c>
      <c r="N787" s="237" t="s">
        <v>45</v>
      </c>
      <c r="O787" s="93"/>
      <c r="P787" s="238">
        <f>O787*H787</f>
        <v>0</v>
      </c>
      <c r="Q787" s="238">
        <v>0.00040000000000000002</v>
      </c>
      <c r="R787" s="238">
        <f>Q787*H787</f>
        <v>0.0076</v>
      </c>
      <c r="S787" s="238">
        <v>0</v>
      </c>
      <c r="T787" s="239">
        <f>S787*H787</f>
        <v>0</v>
      </c>
      <c r="U787" s="40"/>
      <c r="V787" s="40"/>
      <c r="W787" s="40"/>
      <c r="X787" s="40"/>
      <c r="Y787" s="40"/>
      <c r="Z787" s="40"/>
      <c r="AA787" s="40"/>
      <c r="AB787" s="40"/>
      <c r="AC787" s="40"/>
      <c r="AD787" s="40"/>
      <c r="AE787" s="40"/>
      <c r="AR787" s="240" t="s">
        <v>224</v>
      </c>
      <c r="AT787" s="240" t="s">
        <v>225</v>
      </c>
      <c r="AU787" s="240" t="s">
        <v>88</v>
      </c>
      <c r="AY787" s="18" t="s">
        <v>221</v>
      </c>
      <c r="BE787" s="241">
        <f>IF(N787="základní",J787,0)</f>
        <v>0</v>
      </c>
      <c r="BF787" s="241">
        <f>IF(N787="snížená",J787,0)</f>
        <v>0</v>
      </c>
      <c r="BG787" s="241">
        <f>IF(N787="zákl. přenesená",J787,0)</f>
        <v>0</v>
      </c>
      <c r="BH787" s="241">
        <f>IF(N787="sníž. přenesená",J787,0)</f>
        <v>0</v>
      </c>
      <c r="BI787" s="241">
        <f>IF(N787="nulová",J787,0)</f>
        <v>0</v>
      </c>
      <c r="BJ787" s="18" t="s">
        <v>88</v>
      </c>
      <c r="BK787" s="241">
        <f>ROUND(I787*H787,2)</f>
        <v>0</v>
      </c>
      <c r="BL787" s="18" t="s">
        <v>224</v>
      </c>
      <c r="BM787" s="240" t="s">
        <v>2775</v>
      </c>
    </row>
    <row r="788" s="2" customFormat="1">
      <c r="A788" s="40"/>
      <c r="B788" s="41"/>
      <c r="C788" s="42"/>
      <c r="D788" s="242" t="s">
        <v>232</v>
      </c>
      <c r="E788" s="42"/>
      <c r="F788" s="243" t="s">
        <v>2776</v>
      </c>
      <c r="G788" s="42"/>
      <c r="H788" s="42"/>
      <c r="I788" s="244"/>
      <c r="J788" s="42"/>
      <c r="K788" s="42"/>
      <c r="L788" s="46"/>
      <c r="M788" s="245"/>
      <c r="N788" s="246"/>
      <c r="O788" s="93"/>
      <c r="P788" s="93"/>
      <c r="Q788" s="93"/>
      <c r="R788" s="93"/>
      <c r="S788" s="93"/>
      <c r="T788" s="94"/>
      <c r="U788" s="40"/>
      <c r="V788" s="40"/>
      <c r="W788" s="40"/>
      <c r="X788" s="40"/>
      <c r="Y788" s="40"/>
      <c r="Z788" s="40"/>
      <c r="AA788" s="40"/>
      <c r="AB788" s="40"/>
      <c r="AC788" s="40"/>
      <c r="AD788" s="40"/>
      <c r="AE788" s="40"/>
      <c r="AT788" s="18" t="s">
        <v>232</v>
      </c>
      <c r="AU788" s="18" t="s">
        <v>88</v>
      </c>
    </row>
    <row r="789" s="14" customFormat="1">
      <c r="A789" s="14"/>
      <c r="B789" s="260"/>
      <c r="C789" s="261"/>
      <c r="D789" s="247" t="s">
        <v>236</v>
      </c>
      <c r="E789" s="262" t="s">
        <v>1</v>
      </c>
      <c r="F789" s="263" t="s">
        <v>2777</v>
      </c>
      <c r="G789" s="261"/>
      <c r="H789" s="262" t="s">
        <v>1</v>
      </c>
      <c r="I789" s="264"/>
      <c r="J789" s="261"/>
      <c r="K789" s="261"/>
      <c r="L789" s="265"/>
      <c r="M789" s="266"/>
      <c r="N789" s="267"/>
      <c r="O789" s="267"/>
      <c r="P789" s="267"/>
      <c r="Q789" s="267"/>
      <c r="R789" s="267"/>
      <c r="S789" s="267"/>
      <c r="T789" s="268"/>
      <c r="U789" s="14"/>
      <c r="V789" s="14"/>
      <c r="W789" s="14"/>
      <c r="X789" s="14"/>
      <c r="Y789" s="14"/>
      <c r="Z789" s="14"/>
      <c r="AA789" s="14"/>
      <c r="AB789" s="14"/>
      <c r="AC789" s="14"/>
      <c r="AD789" s="14"/>
      <c r="AE789" s="14"/>
      <c r="AT789" s="269" t="s">
        <v>236</v>
      </c>
      <c r="AU789" s="269" t="s">
        <v>88</v>
      </c>
      <c r="AV789" s="14" t="s">
        <v>88</v>
      </c>
      <c r="AW789" s="14" t="s">
        <v>36</v>
      </c>
      <c r="AX789" s="14" t="s">
        <v>80</v>
      </c>
      <c r="AY789" s="269" t="s">
        <v>221</v>
      </c>
    </row>
    <row r="790" s="13" customFormat="1">
      <c r="A790" s="13"/>
      <c r="B790" s="249"/>
      <c r="C790" s="250"/>
      <c r="D790" s="247" t="s">
        <v>236</v>
      </c>
      <c r="E790" s="251" t="s">
        <v>2778</v>
      </c>
      <c r="F790" s="252" t="s">
        <v>2779</v>
      </c>
      <c r="G790" s="250"/>
      <c r="H790" s="253">
        <v>19</v>
      </c>
      <c r="I790" s="254"/>
      <c r="J790" s="250"/>
      <c r="K790" s="250"/>
      <c r="L790" s="255"/>
      <c r="M790" s="256"/>
      <c r="N790" s="257"/>
      <c r="O790" s="257"/>
      <c r="P790" s="257"/>
      <c r="Q790" s="257"/>
      <c r="R790" s="257"/>
      <c r="S790" s="257"/>
      <c r="T790" s="258"/>
      <c r="U790" s="13"/>
      <c r="V790" s="13"/>
      <c r="W790" s="13"/>
      <c r="X790" s="13"/>
      <c r="Y790" s="13"/>
      <c r="Z790" s="13"/>
      <c r="AA790" s="13"/>
      <c r="AB790" s="13"/>
      <c r="AC790" s="13"/>
      <c r="AD790" s="13"/>
      <c r="AE790" s="13"/>
      <c r="AT790" s="259" t="s">
        <v>236</v>
      </c>
      <c r="AU790" s="259" t="s">
        <v>88</v>
      </c>
      <c r="AV790" s="13" t="s">
        <v>19</v>
      </c>
      <c r="AW790" s="13" t="s">
        <v>36</v>
      </c>
      <c r="AX790" s="13" t="s">
        <v>80</v>
      </c>
      <c r="AY790" s="259" t="s">
        <v>221</v>
      </c>
    </row>
    <row r="791" s="13" customFormat="1">
      <c r="A791" s="13"/>
      <c r="B791" s="249"/>
      <c r="C791" s="250"/>
      <c r="D791" s="247" t="s">
        <v>236</v>
      </c>
      <c r="E791" s="251" t="s">
        <v>2780</v>
      </c>
      <c r="F791" s="252" t="s">
        <v>2781</v>
      </c>
      <c r="G791" s="250"/>
      <c r="H791" s="253">
        <v>19</v>
      </c>
      <c r="I791" s="254"/>
      <c r="J791" s="250"/>
      <c r="K791" s="250"/>
      <c r="L791" s="255"/>
      <c r="M791" s="256"/>
      <c r="N791" s="257"/>
      <c r="O791" s="257"/>
      <c r="P791" s="257"/>
      <c r="Q791" s="257"/>
      <c r="R791" s="257"/>
      <c r="S791" s="257"/>
      <c r="T791" s="258"/>
      <c r="U791" s="13"/>
      <c r="V791" s="13"/>
      <c r="W791" s="13"/>
      <c r="X791" s="13"/>
      <c r="Y791" s="13"/>
      <c r="Z791" s="13"/>
      <c r="AA791" s="13"/>
      <c r="AB791" s="13"/>
      <c r="AC791" s="13"/>
      <c r="AD791" s="13"/>
      <c r="AE791" s="13"/>
      <c r="AT791" s="259" t="s">
        <v>236</v>
      </c>
      <c r="AU791" s="259" t="s">
        <v>88</v>
      </c>
      <c r="AV791" s="13" t="s">
        <v>19</v>
      </c>
      <c r="AW791" s="13" t="s">
        <v>36</v>
      </c>
      <c r="AX791" s="13" t="s">
        <v>88</v>
      </c>
      <c r="AY791" s="259" t="s">
        <v>221</v>
      </c>
    </row>
    <row r="792" s="2" customFormat="1" ht="16.5" customHeight="1">
      <c r="A792" s="40"/>
      <c r="B792" s="41"/>
      <c r="C792" s="284" t="s">
        <v>1755</v>
      </c>
      <c r="D792" s="284" t="s">
        <v>330</v>
      </c>
      <c r="E792" s="285" t="s">
        <v>2782</v>
      </c>
      <c r="F792" s="286" t="s">
        <v>2783</v>
      </c>
      <c r="G792" s="287" t="s">
        <v>350</v>
      </c>
      <c r="H792" s="288">
        <v>12.539999999999999</v>
      </c>
      <c r="I792" s="289"/>
      <c r="J792" s="290">
        <f>ROUND(I792*H792,2)</f>
        <v>0</v>
      </c>
      <c r="K792" s="286" t="s">
        <v>1</v>
      </c>
      <c r="L792" s="291"/>
      <c r="M792" s="292" t="s">
        <v>1</v>
      </c>
      <c r="N792" s="293" t="s">
        <v>45</v>
      </c>
      <c r="O792" s="93"/>
      <c r="P792" s="238">
        <f>O792*H792</f>
        <v>0</v>
      </c>
      <c r="Q792" s="238">
        <v>0.0047999999999999996</v>
      </c>
      <c r="R792" s="238">
        <f>Q792*H792</f>
        <v>0.060191999999999989</v>
      </c>
      <c r="S792" s="238">
        <v>0</v>
      </c>
      <c r="T792" s="239">
        <f>S792*H792</f>
        <v>0</v>
      </c>
      <c r="U792" s="40"/>
      <c r="V792" s="40"/>
      <c r="W792" s="40"/>
      <c r="X792" s="40"/>
      <c r="Y792" s="40"/>
      <c r="Z792" s="40"/>
      <c r="AA792" s="40"/>
      <c r="AB792" s="40"/>
      <c r="AC792" s="40"/>
      <c r="AD792" s="40"/>
      <c r="AE792" s="40"/>
      <c r="AR792" s="240" t="s">
        <v>267</v>
      </c>
      <c r="AT792" s="240" t="s">
        <v>330</v>
      </c>
      <c r="AU792" s="240" t="s">
        <v>88</v>
      </c>
      <c r="AY792" s="18" t="s">
        <v>221</v>
      </c>
      <c r="BE792" s="241">
        <f>IF(N792="základní",J792,0)</f>
        <v>0</v>
      </c>
      <c r="BF792" s="241">
        <f>IF(N792="snížená",J792,0)</f>
        <v>0</v>
      </c>
      <c r="BG792" s="241">
        <f>IF(N792="zákl. přenesená",J792,0)</f>
        <v>0</v>
      </c>
      <c r="BH792" s="241">
        <f>IF(N792="sníž. přenesená",J792,0)</f>
        <v>0</v>
      </c>
      <c r="BI792" s="241">
        <f>IF(N792="nulová",J792,0)</f>
        <v>0</v>
      </c>
      <c r="BJ792" s="18" t="s">
        <v>88</v>
      </c>
      <c r="BK792" s="241">
        <f>ROUND(I792*H792,2)</f>
        <v>0</v>
      </c>
      <c r="BL792" s="18" t="s">
        <v>224</v>
      </c>
      <c r="BM792" s="240" t="s">
        <v>2784</v>
      </c>
    </row>
    <row r="793" s="14" customFormat="1">
      <c r="A793" s="14"/>
      <c r="B793" s="260"/>
      <c r="C793" s="261"/>
      <c r="D793" s="247" t="s">
        <v>236</v>
      </c>
      <c r="E793" s="262" t="s">
        <v>1</v>
      </c>
      <c r="F793" s="263" t="s">
        <v>2785</v>
      </c>
      <c r="G793" s="261"/>
      <c r="H793" s="262" t="s">
        <v>1</v>
      </c>
      <c r="I793" s="264"/>
      <c r="J793" s="261"/>
      <c r="K793" s="261"/>
      <c r="L793" s="265"/>
      <c r="M793" s="266"/>
      <c r="N793" s="267"/>
      <c r="O793" s="267"/>
      <c r="P793" s="267"/>
      <c r="Q793" s="267"/>
      <c r="R793" s="267"/>
      <c r="S793" s="267"/>
      <c r="T793" s="268"/>
      <c r="U793" s="14"/>
      <c r="V793" s="14"/>
      <c r="W793" s="14"/>
      <c r="X793" s="14"/>
      <c r="Y793" s="14"/>
      <c r="Z793" s="14"/>
      <c r="AA793" s="14"/>
      <c r="AB793" s="14"/>
      <c r="AC793" s="14"/>
      <c r="AD793" s="14"/>
      <c r="AE793" s="14"/>
      <c r="AT793" s="269" t="s">
        <v>236</v>
      </c>
      <c r="AU793" s="269" t="s">
        <v>88</v>
      </c>
      <c r="AV793" s="14" t="s">
        <v>88</v>
      </c>
      <c r="AW793" s="14" t="s">
        <v>36</v>
      </c>
      <c r="AX793" s="14" t="s">
        <v>80</v>
      </c>
      <c r="AY793" s="269" t="s">
        <v>221</v>
      </c>
    </row>
    <row r="794" s="13" customFormat="1">
      <c r="A794" s="13"/>
      <c r="B794" s="249"/>
      <c r="C794" s="250"/>
      <c r="D794" s="247" t="s">
        <v>236</v>
      </c>
      <c r="E794" s="251" t="s">
        <v>2786</v>
      </c>
      <c r="F794" s="252" t="s">
        <v>2787</v>
      </c>
      <c r="G794" s="250"/>
      <c r="H794" s="253">
        <v>11.4</v>
      </c>
      <c r="I794" s="254"/>
      <c r="J794" s="250"/>
      <c r="K794" s="250"/>
      <c r="L794" s="255"/>
      <c r="M794" s="256"/>
      <c r="N794" s="257"/>
      <c r="O794" s="257"/>
      <c r="P794" s="257"/>
      <c r="Q794" s="257"/>
      <c r="R794" s="257"/>
      <c r="S794" s="257"/>
      <c r="T794" s="258"/>
      <c r="U794" s="13"/>
      <c r="V794" s="13"/>
      <c r="W794" s="13"/>
      <c r="X794" s="13"/>
      <c r="Y794" s="13"/>
      <c r="Z794" s="13"/>
      <c r="AA794" s="13"/>
      <c r="AB794" s="13"/>
      <c r="AC794" s="13"/>
      <c r="AD794" s="13"/>
      <c r="AE794" s="13"/>
      <c r="AT794" s="259" t="s">
        <v>236</v>
      </c>
      <c r="AU794" s="259" t="s">
        <v>88</v>
      </c>
      <c r="AV794" s="13" t="s">
        <v>19</v>
      </c>
      <c r="AW794" s="13" t="s">
        <v>36</v>
      </c>
      <c r="AX794" s="13" t="s">
        <v>80</v>
      </c>
      <c r="AY794" s="259" t="s">
        <v>221</v>
      </c>
    </row>
    <row r="795" s="13" customFormat="1">
      <c r="A795" s="13"/>
      <c r="B795" s="249"/>
      <c r="C795" s="250"/>
      <c r="D795" s="247" t="s">
        <v>236</v>
      </c>
      <c r="E795" s="251" t="s">
        <v>1788</v>
      </c>
      <c r="F795" s="252" t="s">
        <v>2788</v>
      </c>
      <c r="G795" s="250"/>
      <c r="H795" s="253">
        <v>11.4</v>
      </c>
      <c r="I795" s="254"/>
      <c r="J795" s="250"/>
      <c r="K795" s="250"/>
      <c r="L795" s="255"/>
      <c r="M795" s="256"/>
      <c r="N795" s="257"/>
      <c r="O795" s="257"/>
      <c r="P795" s="257"/>
      <c r="Q795" s="257"/>
      <c r="R795" s="257"/>
      <c r="S795" s="257"/>
      <c r="T795" s="258"/>
      <c r="U795" s="13"/>
      <c r="V795" s="13"/>
      <c r="W795" s="13"/>
      <c r="X795" s="13"/>
      <c r="Y795" s="13"/>
      <c r="Z795" s="13"/>
      <c r="AA795" s="13"/>
      <c r="AB795" s="13"/>
      <c r="AC795" s="13"/>
      <c r="AD795" s="13"/>
      <c r="AE795" s="13"/>
      <c r="AT795" s="259" t="s">
        <v>236</v>
      </c>
      <c r="AU795" s="259" t="s">
        <v>88</v>
      </c>
      <c r="AV795" s="13" t="s">
        <v>19</v>
      </c>
      <c r="AW795" s="13" t="s">
        <v>36</v>
      </c>
      <c r="AX795" s="13" t="s">
        <v>80</v>
      </c>
      <c r="AY795" s="259" t="s">
        <v>221</v>
      </c>
    </row>
    <row r="796" s="13" customFormat="1">
      <c r="A796" s="13"/>
      <c r="B796" s="249"/>
      <c r="C796" s="250"/>
      <c r="D796" s="247" t="s">
        <v>236</v>
      </c>
      <c r="E796" s="251" t="s">
        <v>2789</v>
      </c>
      <c r="F796" s="252" t="s">
        <v>2790</v>
      </c>
      <c r="G796" s="250"/>
      <c r="H796" s="253">
        <v>12.539999999999999</v>
      </c>
      <c r="I796" s="254"/>
      <c r="J796" s="250"/>
      <c r="K796" s="250"/>
      <c r="L796" s="255"/>
      <c r="M796" s="256"/>
      <c r="N796" s="257"/>
      <c r="O796" s="257"/>
      <c r="P796" s="257"/>
      <c r="Q796" s="257"/>
      <c r="R796" s="257"/>
      <c r="S796" s="257"/>
      <c r="T796" s="258"/>
      <c r="U796" s="13"/>
      <c r="V796" s="13"/>
      <c r="W796" s="13"/>
      <c r="X796" s="13"/>
      <c r="Y796" s="13"/>
      <c r="Z796" s="13"/>
      <c r="AA796" s="13"/>
      <c r="AB796" s="13"/>
      <c r="AC796" s="13"/>
      <c r="AD796" s="13"/>
      <c r="AE796" s="13"/>
      <c r="AT796" s="259" t="s">
        <v>236</v>
      </c>
      <c r="AU796" s="259" t="s">
        <v>88</v>
      </c>
      <c r="AV796" s="13" t="s">
        <v>19</v>
      </c>
      <c r="AW796" s="13" t="s">
        <v>36</v>
      </c>
      <c r="AX796" s="13" t="s">
        <v>88</v>
      </c>
      <c r="AY796" s="259" t="s">
        <v>221</v>
      </c>
    </row>
    <row r="797" s="2" customFormat="1" ht="49.05" customHeight="1">
      <c r="A797" s="40"/>
      <c r="B797" s="41"/>
      <c r="C797" s="229" t="s">
        <v>2791</v>
      </c>
      <c r="D797" s="229" t="s">
        <v>225</v>
      </c>
      <c r="E797" s="230" t="s">
        <v>2792</v>
      </c>
      <c r="F797" s="231" t="s">
        <v>2793</v>
      </c>
      <c r="G797" s="232" t="s">
        <v>651</v>
      </c>
      <c r="H797" s="233">
        <v>1.5049999999999999</v>
      </c>
      <c r="I797" s="234"/>
      <c r="J797" s="235">
        <f>ROUND(I797*H797,2)</f>
        <v>0</v>
      </c>
      <c r="K797" s="231" t="s">
        <v>229</v>
      </c>
      <c r="L797" s="46"/>
      <c r="M797" s="236" t="s">
        <v>1</v>
      </c>
      <c r="N797" s="237" t="s">
        <v>45</v>
      </c>
      <c r="O797" s="93"/>
      <c r="P797" s="238">
        <f>O797*H797</f>
        <v>0</v>
      </c>
      <c r="Q797" s="238">
        <v>0</v>
      </c>
      <c r="R797" s="238">
        <f>Q797*H797</f>
        <v>0</v>
      </c>
      <c r="S797" s="238">
        <v>0</v>
      </c>
      <c r="T797" s="239">
        <f>S797*H797</f>
        <v>0</v>
      </c>
      <c r="U797" s="40"/>
      <c r="V797" s="40"/>
      <c r="W797" s="40"/>
      <c r="X797" s="40"/>
      <c r="Y797" s="40"/>
      <c r="Z797" s="40"/>
      <c r="AA797" s="40"/>
      <c r="AB797" s="40"/>
      <c r="AC797" s="40"/>
      <c r="AD797" s="40"/>
      <c r="AE797" s="40"/>
      <c r="AR797" s="240" t="s">
        <v>224</v>
      </c>
      <c r="AT797" s="240" t="s">
        <v>225</v>
      </c>
      <c r="AU797" s="240" t="s">
        <v>88</v>
      </c>
      <c r="AY797" s="18" t="s">
        <v>221</v>
      </c>
      <c r="BE797" s="241">
        <f>IF(N797="základní",J797,0)</f>
        <v>0</v>
      </c>
      <c r="BF797" s="241">
        <f>IF(N797="snížená",J797,0)</f>
        <v>0</v>
      </c>
      <c r="BG797" s="241">
        <f>IF(N797="zákl. přenesená",J797,0)</f>
        <v>0</v>
      </c>
      <c r="BH797" s="241">
        <f>IF(N797="sníž. přenesená",J797,0)</f>
        <v>0</v>
      </c>
      <c r="BI797" s="241">
        <f>IF(N797="nulová",J797,0)</f>
        <v>0</v>
      </c>
      <c r="BJ797" s="18" t="s">
        <v>88</v>
      </c>
      <c r="BK797" s="241">
        <f>ROUND(I797*H797,2)</f>
        <v>0</v>
      </c>
      <c r="BL797" s="18" t="s">
        <v>224</v>
      </c>
      <c r="BM797" s="240" t="s">
        <v>2794</v>
      </c>
    </row>
    <row r="798" s="2" customFormat="1">
      <c r="A798" s="40"/>
      <c r="B798" s="41"/>
      <c r="C798" s="42"/>
      <c r="D798" s="242" t="s">
        <v>232</v>
      </c>
      <c r="E798" s="42"/>
      <c r="F798" s="243" t="s">
        <v>2795</v>
      </c>
      <c r="G798" s="42"/>
      <c r="H798" s="42"/>
      <c r="I798" s="244"/>
      <c r="J798" s="42"/>
      <c r="K798" s="42"/>
      <c r="L798" s="46"/>
      <c r="M798" s="245"/>
      <c r="N798" s="246"/>
      <c r="O798" s="93"/>
      <c r="P798" s="93"/>
      <c r="Q798" s="93"/>
      <c r="R798" s="93"/>
      <c r="S798" s="93"/>
      <c r="T798" s="94"/>
      <c r="U798" s="40"/>
      <c r="V798" s="40"/>
      <c r="W798" s="40"/>
      <c r="X798" s="40"/>
      <c r="Y798" s="40"/>
      <c r="Z798" s="40"/>
      <c r="AA798" s="40"/>
      <c r="AB798" s="40"/>
      <c r="AC798" s="40"/>
      <c r="AD798" s="40"/>
      <c r="AE798" s="40"/>
      <c r="AT798" s="18" t="s">
        <v>232</v>
      </c>
      <c r="AU798" s="18" t="s">
        <v>88</v>
      </c>
    </row>
    <row r="799" s="2" customFormat="1">
      <c r="A799" s="40"/>
      <c r="B799" s="41"/>
      <c r="C799" s="42"/>
      <c r="D799" s="247" t="s">
        <v>312</v>
      </c>
      <c r="E799" s="42"/>
      <c r="F799" s="248" t="s">
        <v>2796</v>
      </c>
      <c r="G799" s="42"/>
      <c r="H799" s="42"/>
      <c r="I799" s="244"/>
      <c r="J799" s="42"/>
      <c r="K799" s="42"/>
      <c r="L799" s="46"/>
      <c r="M799" s="245"/>
      <c r="N799" s="246"/>
      <c r="O799" s="93"/>
      <c r="P799" s="93"/>
      <c r="Q799" s="93"/>
      <c r="R799" s="93"/>
      <c r="S799" s="93"/>
      <c r="T799" s="94"/>
      <c r="U799" s="40"/>
      <c r="V799" s="40"/>
      <c r="W799" s="40"/>
      <c r="X799" s="40"/>
      <c r="Y799" s="40"/>
      <c r="Z799" s="40"/>
      <c r="AA799" s="40"/>
      <c r="AB799" s="40"/>
      <c r="AC799" s="40"/>
      <c r="AD799" s="40"/>
      <c r="AE799" s="40"/>
      <c r="AT799" s="18" t="s">
        <v>312</v>
      </c>
      <c r="AU799" s="18" t="s">
        <v>88</v>
      </c>
    </row>
    <row r="800" s="2" customFormat="1" ht="55.5" customHeight="1">
      <c r="A800" s="40"/>
      <c r="B800" s="41"/>
      <c r="C800" s="229" t="s">
        <v>2797</v>
      </c>
      <c r="D800" s="229" t="s">
        <v>225</v>
      </c>
      <c r="E800" s="230" t="s">
        <v>2798</v>
      </c>
      <c r="F800" s="231" t="s">
        <v>2799</v>
      </c>
      <c r="G800" s="232" t="s">
        <v>651</v>
      </c>
      <c r="H800" s="233">
        <v>1.5049999999999999</v>
      </c>
      <c r="I800" s="234"/>
      <c r="J800" s="235">
        <f>ROUND(I800*H800,2)</f>
        <v>0</v>
      </c>
      <c r="K800" s="231" t="s">
        <v>229</v>
      </c>
      <c r="L800" s="46"/>
      <c r="M800" s="236" t="s">
        <v>1</v>
      </c>
      <c r="N800" s="237" t="s">
        <v>45</v>
      </c>
      <c r="O800" s="93"/>
      <c r="P800" s="238">
        <f>O800*H800</f>
        <v>0</v>
      </c>
      <c r="Q800" s="238">
        <v>0</v>
      </c>
      <c r="R800" s="238">
        <f>Q800*H800</f>
        <v>0</v>
      </c>
      <c r="S800" s="238">
        <v>0</v>
      </c>
      <c r="T800" s="239">
        <f>S800*H800</f>
        <v>0</v>
      </c>
      <c r="U800" s="40"/>
      <c r="V800" s="40"/>
      <c r="W800" s="40"/>
      <c r="X800" s="40"/>
      <c r="Y800" s="40"/>
      <c r="Z800" s="40"/>
      <c r="AA800" s="40"/>
      <c r="AB800" s="40"/>
      <c r="AC800" s="40"/>
      <c r="AD800" s="40"/>
      <c r="AE800" s="40"/>
      <c r="AR800" s="240" t="s">
        <v>224</v>
      </c>
      <c r="AT800" s="240" t="s">
        <v>225</v>
      </c>
      <c r="AU800" s="240" t="s">
        <v>88</v>
      </c>
      <c r="AY800" s="18" t="s">
        <v>221</v>
      </c>
      <c r="BE800" s="241">
        <f>IF(N800="základní",J800,0)</f>
        <v>0</v>
      </c>
      <c r="BF800" s="241">
        <f>IF(N800="snížená",J800,0)</f>
        <v>0</v>
      </c>
      <c r="BG800" s="241">
        <f>IF(N800="zákl. přenesená",J800,0)</f>
        <v>0</v>
      </c>
      <c r="BH800" s="241">
        <f>IF(N800="sníž. přenesená",J800,0)</f>
        <v>0</v>
      </c>
      <c r="BI800" s="241">
        <f>IF(N800="nulová",J800,0)</f>
        <v>0</v>
      </c>
      <c r="BJ800" s="18" t="s">
        <v>88</v>
      </c>
      <c r="BK800" s="241">
        <f>ROUND(I800*H800,2)</f>
        <v>0</v>
      </c>
      <c r="BL800" s="18" t="s">
        <v>224</v>
      </c>
      <c r="BM800" s="240" t="s">
        <v>2800</v>
      </c>
    </row>
    <row r="801" s="2" customFormat="1">
      <c r="A801" s="40"/>
      <c r="B801" s="41"/>
      <c r="C801" s="42"/>
      <c r="D801" s="242" t="s">
        <v>232</v>
      </c>
      <c r="E801" s="42"/>
      <c r="F801" s="243" t="s">
        <v>2801</v>
      </c>
      <c r="G801" s="42"/>
      <c r="H801" s="42"/>
      <c r="I801" s="244"/>
      <c r="J801" s="42"/>
      <c r="K801" s="42"/>
      <c r="L801" s="46"/>
      <c r="M801" s="245"/>
      <c r="N801" s="246"/>
      <c r="O801" s="93"/>
      <c r="P801" s="93"/>
      <c r="Q801" s="93"/>
      <c r="R801" s="93"/>
      <c r="S801" s="93"/>
      <c r="T801" s="94"/>
      <c r="U801" s="40"/>
      <c r="V801" s="40"/>
      <c r="W801" s="40"/>
      <c r="X801" s="40"/>
      <c r="Y801" s="40"/>
      <c r="Z801" s="40"/>
      <c r="AA801" s="40"/>
      <c r="AB801" s="40"/>
      <c r="AC801" s="40"/>
      <c r="AD801" s="40"/>
      <c r="AE801" s="40"/>
      <c r="AT801" s="18" t="s">
        <v>232</v>
      </c>
      <c r="AU801" s="18" t="s">
        <v>88</v>
      </c>
    </row>
    <row r="802" s="2" customFormat="1">
      <c r="A802" s="40"/>
      <c r="B802" s="41"/>
      <c r="C802" s="42"/>
      <c r="D802" s="247" t="s">
        <v>312</v>
      </c>
      <c r="E802" s="42"/>
      <c r="F802" s="248" t="s">
        <v>2796</v>
      </c>
      <c r="G802" s="42"/>
      <c r="H802" s="42"/>
      <c r="I802" s="244"/>
      <c r="J802" s="42"/>
      <c r="K802" s="42"/>
      <c r="L802" s="46"/>
      <c r="M802" s="245"/>
      <c r="N802" s="246"/>
      <c r="O802" s="93"/>
      <c r="P802" s="93"/>
      <c r="Q802" s="93"/>
      <c r="R802" s="93"/>
      <c r="S802" s="93"/>
      <c r="T802" s="94"/>
      <c r="U802" s="40"/>
      <c r="V802" s="40"/>
      <c r="W802" s="40"/>
      <c r="X802" s="40"/>
      <c r="Y802" s="40"/>
      <c r="Z802" s="40"/>
      <c r="AA802" s="40"/>
      <c r="AB802" s="40"/>
      <c r="AC802" s="40"/>
      <c r="AD802" s="40"/>
      <c r="AE802" s="40"/>
      <c r="AT802" s="18" t="s">
        <v>312</v>
      </c>
      <c r="AU802" s="18" t="s">
        <v>88</v>
      </c>
    </row>
    <row r="803" s="2" customFormat="1" ht="62.7" customHeight="1">
      <c r="A803" s="40"/>
      <c r="B803" s="41"/>
      <c r="C803" s="229" t="s">
        <v>2802</v>
      </c>
      <c r="D803" s="229" t="s">
        <v>225</v>
      </c>
      <c r="E803" s="230" t="s">
        <v>2803</v>
      </c>
      <c r="F803" s="231" t="s">
        <v>2804</v>
      </c>
      <c r="G803" s="232" t="s">
        <v>651</v>
      </c>
      <c r="H803" s="233">
        <v>1.5049999999999999</v>
      </c>
      <c r="I803" s="234"/>
      <c r="J803" s="235">
        <f>ROUND(I803*H803,2)</f>
        <v>0</v>
      </c>
      <c r="K803" s="231" t="s">
        <v>229</v>
      </c>
      <c r="L803" s="46"/>
      <c r="M803" s="236" t="s">
        <v>1</v>
      </c>
      <c r="N803" s="237" t="s">
        <v>45</v>
      </c>
      <c r="O803" s="93"/>
      <c r="P803" s="238">
        <f>O803*H803</f>
        <v>0</v>
      </c>
      <c r="Q803" s="238">
        <v>0</v>
      </c>
      <c r="R803" s="238">
        <f>Q803*H803</f>
        <v>0</v>
      </c>
      <c r="S803" s="238">
        <v>0</v>
      </c>
      <c r="T803" s="239">
        <f>S803*H803</f>
        <v>0</v>
      </c>
      <c r="U803" s="40"/>
      <c r="V803" s="40"/>
      <c r="W803" s="40"/>
      <c r="X803" s="40"/>
      <c r="Y803" s="40"/>
      <c r="Z803" s="40"/>
      <c r="AA803" s="40"/>
      <c r="AB803" s="40"/>
      <c r="AC803" s="40"/>
      <c r="AD803" s="40"/>
      <c r="AE803" s="40"/>
      <c r="AR803" s="240" t="s">
        <v>224</v>
      </c>
      <c r="AT803" s="240" t="s">
        <v>225</v>
      </c>
      <c r="AU803" s="240" t="s">
        <v>88</v>
      </c>
      <c r="AY803" s="18" t="s">
        <v>221</v>
      </c>
      <c r="BE803" s="241">
        <f>IF(N803="základní",J803,0)</f>
        <v>0</v>
      </c>
      <c r="BF803" s="241">
        <f>IF(N803="snížená",J803,0)</f>
        <v>0</v>
      </c>
      <c r="BG803" s="241">
        <f>IF(N803="zákl. přenesená",J803,0)</f>
        <v>0</v>
      </c>
      <c r="BH803" s="241">
        <f>IF(N803="sníž. přenesená",J803,0)</f>
        <v>0</v>
      </c>
      <c r="BI803" s="241">
        <f>IF(N803="nulová",J803,0)</f>
        <v>0</v>
      </c>
      <c r="BJ803" s="18" t="s">
        <v>88</v>
      </c>
      <c r="BK803" s="241">
        <f>ROUND(I803*H803,2)</f>
        <v>0</v>
      </c>
      <c r="BL803" s="18" t="s">
        <v>224</v>
      </c>
      <c r="BM803" s="240" t="s">
        <v>2805</v>
      </c>
    </row>
    <row r="804" s="2" customFormat="1">
      <c r="A804" s="40"/>
      <c r="B804" s="41"/>
      <c r="C804" s="42"/>
      <c r="D804" s="242" t="s">
        <v>232</v>
      </c>
      <c r="E804" s="42"/>
      <c r="F804" s="243" t="s">
        <v>2806</v>
      </c>
      <c r="G804" s="42"/>
      <c r="H804" s="42"/>
      <c r="I804" s="244"/>
      <c r="J804" s="42"/>
      <c r="K804" s="42"/>
      <c r="L804" s="46"/>
      <c r="M804" s="245"/>
      <c r="N804" s="246"/>
      <c r="O804" s="93"/>
      <c r="P804" s="93"/>
      <c r="Q804" s="93"/>
      <c r="R804" s="93"/>
      <c r="S804" s="93"/>
      <c r="T804" s="94"/>
      <c r="U804" s="40"/>
      <c r="V804" s="40"/>
      <c r="W804" s="40"/>
      <c r="X804" s="40"/>
      <c r="Y804" s="40"/>
      <c r="Z804" s="40"/>
      <c r="AA804" s="40"/>
      <c r="AB804" s="40"/>
      <c r="AC804" s="40"/>
      <c r="AD804" s="40"/>
      <c r="AE804" s="40"/>
      <c r="AT804" s="18" t="s">
        <v>232</v>
      </c>
      <c r="AU804" s="18" t="s">
        <v>88</v>
      </c>
    </row>
    <row r="805" s="2" customFormat="1">
      <c r="A805" s="40"/>
      <c r="B805" s="41"/>
      <c r="C805" s="42"/>
      <c r="D805" s="247" t="s">
        <v>312</v>
      </c>
      <c r="E805" s="42"/>
      <c r="F805" s="248" t="s">
        <v>2796</v>
      </c>
      <c r="G805" s="42"/>
      <c r="H805" s="42"/>
      <c r="I805" s="244"/>
      <c r="J805" s="42"/>
      <c r="K805" s="42"/>
      <c r="L805" s="46"/>
      <c r="M805" s="245"/>
      <c r="N805" s="246"/>
      <c r="O805" s="93"/>
      <c r="P805" s="93"/>
      <c r="Q805" s="93"/>
      <c r="R805" s="93"/>
      <c r="S805" s="93"/>
      <c r="T805" s="94"/>
      <c r="U805" s="40"/>
      <c r="V805" s="40"/>
      <c r="W805" s="40"/>
      <c r="X805" s="40"/>
      <c r="Y805" s="40"/>
      <c r="Z805" s="40"/>
      <c r="AA805" s="40"/>
      <c r="AB805" s="40"/>
      <c r="AC805" s="40"/>
      <c r="AD805" s="40"/>
      <c r="AE805" s="40"/>
      <c r="AT805" s="18" t="s">
        <v>312</v>
      </c>
      <c r="AU805" s="18" t="s">
        <v>88</v>
      </c>
    </row>
    <row r="806" s="12" customFormat="1" ht="25.92" customHeight="1">
      <c r="A806" s="12"/>
      <c r="B806" s="213"/>
      <c r="C806" s="214"/>
      <c r="D806" s="215" t="s">
        <v>79</v>
      </c>
      <c r="E806" s="216" t="s">
        <v>267</v>
      </c>
      <c r="F806" s="216" t="s">
        <v>696</v>
      </c>
      <c r="G806" s="214"/>
      <c r="H806" s="214"/>
      <c r="I806" s="217"/>
      <c r="J806" s="218">
        <f>BK806</f>
        <v>0</v>
      </c>
      <c r="K806" s="214"/>
      <c r="L806" s="219"/>
      <c r="M806" s="220"/>
      <c r="N806" s="221"/>
      <c r="O806" s="221"/>
      <c r="P806" s="222">
        <f>SUM(P807:P818)</f>
        <v>0</v>
      </c>
      <c r="Q806" s="221"/>
      <c r="R806" s="222">
        <f>SUM(R807:R818)</f>
        <v>0.02964</v>
      </c>
      <c r="S806" s="221"/>
      <c r="T806" s="223">
        <f>SUM(T807:T818)</f>
        <v>0</v>
      </c>
      <c r="U806" s="12"/>
      <c r="V806" s="12"/>
      <c r="W806" s="12"/>
      <c r="X806" s="12"/>
      <c r="Y806" s="12"/>
      <c r="Z806" s="12"/>
      <c r="AA806" s="12"/>
      <c r="AB806" s="12"/>
      <c r="AC806" s="12"/>
      <c r="AD806" s="12"/>
      <c r="AE806" s="12"/>
      <c r="AR806" s="224" t="s">
        <v>224</v>
      </c>
      <c r="AT806" s="225" t="s">
        <v>79</v>
      </c>
      <c r="AU806" s="225" t="s">
        <v>80</v>
      </c>
      <c r="AY806" s="224" t="s">
        <v>221</v>
      </c>
      <c r="BK806" s="226">
        <f>SUM(BK807:BK818)</f>
        <v>0</v>
      </c>
    </row>
    <row r="807" s="2" customFormat="1" ht="37.8" customHeight="1">
      <c r="A807" s="40"/>
      <c r="B807" s="41"/>
      <c r="C807" s="229" t="s">
        <v>2807</v>
      </c>
      <c r="D807" s="229" t="s">
        <v>225</v>
      </c>
      <c r="E807" s="230" t="s">
        <v>2808</v>
      </c>
      <c r="F807" s="231" t="s">
        <v>2809</v>
      </c>
      <c r="G807" s="232" t="s">
        <v>699</v>
      </c>
      <c r="H807" s="233">
        <v>20.5</v>
      </c>
      <c r="I807" s="234"/>
      <c r="J807" s="235">
        <f>ROUND(I807*H807,2)</f>
        <v>0</v>
      </c>
      <c r="K807" s="231" t="s">
        <v>229</v>
      </c>
      <c r="L807" s="46"/>
      <c r="M807" s="236" t="s">
        <v>1</v>
      </c>
      <c r="N807" s="237" t="s">
        <v>45</v>
      </c>
      <c r="O807" s="93"/>
      <c r="P807" s="238">
        <f>O807*H807</f>
        <v>0</v>
      </c>
      <c r="Q807" s="238">
        <v>0</v>
      </c>
      <c r="R807" s="238">
        <f>Q807*H807</f>
        <v>0</v>
      </c>
      <c r="S807" s="238">
        <v>0</v>
      </c>
      <c r="T807" s="239">
        <f>S807*H807</f>
        <v>0</v>
      </c>
      <c r="U807" s="40"/>
      <c r="V807" s="40"/>
      <c r="W807" s="40"/>
      <c r="X807" s="40"/>
      <c r="Y807" s="40"/>
      <c r="Z807" s="40"/>
      <c r="AA807" s="40"/>
      <c r="AB807" s="40"/>
      <c r="AC807" s="40"/>
      <c r="AD807" s="40"/>
      <c r="AE807" s="40"/>
      <c r="AR807" s="240" t="s">
        <v>224</v>
      </c>
      <c r="AT807" s="240" t="s">
        <v>225</v>
      </c>
      <c r="AU807" s="240" t="s">
        <v>88</v>
      </c>
      <c r="AY807" s="18" t="s">
        <v>221</v>
      </c>
      <c r="BE807" s="241">
        <f>IF(N807="základní",J807,0)</f>
        <v>0</v>
      </c>
      <c r="BF807" s="241">
        <f>IF(N807="snížená",J807,0)</f>
        <v>0</v>
      </c>
      <c r="BG807" s="241">
        <f>IF(N807="zákl. přenesená",J807,0)</f>
        <v>0</v>
      </c>
      <c r="BH807" s="241">
        <f>IF(N807="sníž. přenesená",J807,0)</f>
        <v>0</v>
      </c>
      <c r="BI807" s="241">
        <f>IF(N807="nulová",J807,0)</f>
        <v>0</v>
      </c>
      <c r="BJ807" s="18" t="s">
        <v>88</v>
      </c>
      <c r="BK807" s="241">
        <f>ROUND(I807*H807,2)</f>
        <v>0</v>
      </c>
      <c r="BL807" s="18" t="s">
        <v>224</v>
      </c>
      <c r="BM807" s="240" t="s">
        <v>2810</v>
      </c>
    </row>
    <row r="808" s="2" customFormat="1">
      <c r="A808" s="40"/>
      <c r="B808" s="41"/>
      <c r="C808" s="42"/>
      <c r="D808" s="242" t="s">
        <v>232</v>
      </c>
      <c r="E808" s="42"/>
      <c r="F808" s="243" t="s">
        <v>2811</v>
      </c>
      <c r="G808" s="42"/>
      <c r="H808" s="42"/>
      <c r="I808" s="244"/>
      <c r="J808" s="42"/>
      <c r="K808" s="42"/>
      <c r="L808" s="46"/>
      <c r="M808" s="245"/>
      <c r="N808" s="246"/>
      <c r="O808" s="93"/>
      <c r="P808" s="93"/>
      <c r="Q808" s="93"/>
      <c r="R808" s="93"/>
      <c r="S808" s="93"/>
      <c r="T808" s="94"/>
      <c r="U808" s="40"/>
      <c r="V808" s="40"/>
      <c r="W808" s="40"/>
      <c r="X808" s="40"/>
      <c r="Y808" s="40"/>
      <c r="Z808" s="40"/>
      <c r="AA808" s="40"/>
      <c r="AB808" s="40"/>
      <c r="AC808" s="40"/>
      <c r="AD808" s="40"/>
      <c r="AE808" s="40"/>
      <c r="AT808" s="18" t="s">
        <v>232</v>
      </c>
      <c r="AU808" s="18" t="s">
        <v>88</v>
      </c>
    </row>
    <row r="809" s="2" customFormat="1">
      <c r="A809" s="40"/>
      <c r="B809" s="41"/>
      <c r="C809" s="42"/>
      <c r="D809" s="247" t="s">
        <v>312</v>
      </c>
      <c r="E809" s="42"/>
      <c r="F809" s="248" t="s">
        <v>2812</v>
      </c>
      <c r="G809" s="42"/>
      <c r="H809" s="42"/>
      <c r="I809" s="244"/>
      <c r="J809" s="42"/>
      <c r="K809" s="42"/>
      <c r="L809" s="46"/>
      <c r="M809" s="245"/>
      <c r="N809" s="246"/>
      <c r="O809" s="93"/>
      <c r="P809" s="93"/>
      <c r="Q809" s="93"/>
      <c r="R809" s="93"/>
      <c r="S809" s="93"/>
      <c r="T809" s="94"/>
      <c r="U809" s="40"/>
      <c r="V809" s="40"/>
      <c r="W809" s="40"/>
      <c r="X809" s="40"/>
      <c r="Y809" s="40"/>
      <c r="Z809" s="40"/>
      <c r="AA809" s="40"/>
      <c r="AB809" s="40"/>
      <c r="AC809" s="40"/>
      <c r="AD809" s="40"/>
      <c r="AE809" s="40"/>
      <c r="AT809" s="18" t="s">
        <v>312</v>
      </c>
      <c r="AU809" s="18" t="s">
        <v>88</v>
      </c>
    </row>
    <row r="810" s="14" customFormat="1">
      <c r="A810" s="14"/>
      <c r="B810" s="260"/>
      <c r="C810" s="261"/>
      <c r="D810" s="247" t="s">
        <v>236</v>
      </c>
      <c r="E810" s="262" t="s">
        <v>1</v>
      </c>
      <c r="F810" s="263" t="s">
        <v>2813</v>
      </c>
      <c r="G810" s="261"/>
      <c r="H810" s="262" t="s">
        <v>1</v>
      </c>
      <c r="I810" s="264"/>
      <c r="J810" s="261"/>
      <c r="K810" s="261"/>
      <c r="L810" s="265"/>
      <c r="M810" s="266"/>
      <c r="N810" s="267"/>
      <c r="O810" s="267"/>
      <c r="P810" s="267"/>
      <c r="Q810" s="267"/>
      <c r="R810" s="267"/>
      <c r="S810" s="267"/>
      <c r="T810" s="268"/>
      <c r="U810" s="14"/>
      <c r="V810" s="14"/>
      <c r="W810" s="14"/>
      <c r="X810" s="14"/>
      <c r="Y810" s="14"/>
      <c r="Z810" s="14"/>
      <c r="AA810" s="14"/>
      <c r="AB810" s="14"/>
      <c r="AC810" s="14"/>
      <c r="AD810" s="14"/>
      <c r="AE810" s="14"/>
      <c r="AT810" s="269" t="s">
        <v>236</v>
      </c>
      <c r="AU810" s="269" t="s">
        <v>88</v>
      </c>
      <c r="AV810" s="14" t="s">
        <v>88</v>
      </c>
      <c r="AW810" s="14" t="s">
        <v>36</v>
      </c>
      <c r="AX810" s="14" t="s">
        <v>80</v>
      </c>
      <c r="AY810" s="269" t="s">
        <v>221</v>
      </c>
    </row>
    <row r="811" s="13" customFormat="1">
      <c r="A811" s="13"/>
      <c r="B811" s="249"/>
      <c r="C811" s="250"/>
      <c r="D811" s="247" t="s">
        <v>236</v>
      </c>
      <c r="E811" s="251" t="s">
        <v>2814</v>
      </c>
      <c r="F811" s="252" t="s">
        <v>2815</v>
      </c>
      <c r="G811" s="250"/>
      <c r="H811" s="253">
        <v>20.5</v>
      </c>
      <c r="I811" s="254"/>
      <c r="J811" s="250"/>
      <c r="K811" s="250"/>
      <c r="L811" s="255"/>
      <c r="M811" s="256"/>
      <c r="N811" s="257"/>
      <c r="O811" s="257"/>
      <c r="P811" s="257"/>
      <c r="Q811" s="257"/>
      <c r="R811" s="257"/>
      <c r="S811" s="257"/>
      <c r="T811" s="258"/>
      <c r="U811" s="13"/>
      <c r="V811" s="13"/>
      <c r="W811" s="13"/>
      <c r="X811" s="13"/>
      <c r="Y811" s="13"/>
      <c r="Z811" s="13"/>
      <c r="AA811" s="13"/>
      <c r="AB811" s="13"/>
      <c r="AC811" s="13"/>
      <c r="AD811" s="13"/>
      <c r="AE811" s="13"/>
      <c r="AT811" s="259" t="s">
        <v>236</v>
      </c>
      <c r="AU811" s="259" t="s">
        <v>88</v>
      </c>
      <c r="AV811" s="13" t="s">
        <v>19</v>
      </c>
      <c r="AW811" s="13" t="s">
        <v>36</v>
      </c>
      <c r="AX811" s="13" t="s">
        <v>80</v>
      </c>
      <c r="AY811" s="259" t="s">
        <v>221</v>
      </c>
    </row>
    <row r="812" s="13" customFormat="1">
      <c r="A812" s="13"/>
      <c r="B812" s="249"/>
      <c r="C812" s="250"/>
      <c r="D812" s="247" t="s">
        <v>236</v>
      </c>
      <c r="E812" s="251" t="s">
        <v>2816</v>
      </c>
      <c r="F812" s="252" t="s">
        <v>2817</v>
      </c>
      <c r="G812" s="250"/>
      <c r="H812" s="253">
        <v>20.5</v>
      </c>
      <c r="I812" s="254"/>
      <c r="J812" s="250"/>
      <c r="K812" s="250"/>
      <c r="L812" s="255"/>
      <c r="M812" s="256"/>
      <c r="N812" s="257"/>
      <c r="O812" s="257"/>
      <c r="P812" s="257"/>
      <c r="Q812" s="257"/>
      <c r="R812" s="257"/>
      <c r="S812" s="257"/>
      <c r="T812" s="258"/>
      <c r="U812" s="13"/>
      <c r="V812" s="13"/>
      <c r="W812" s="13"/>
      <c r="X812" s="13"/>
      <c r="Y812" s="13"/>
      <c r="Z812" s="13"/>
      <c r="AA812" s="13"/>
      <c r="AB812" s="13"/>
      <c r="AC812" s="13"/>
      <c r="AD812" s="13"/>
      <c r="AE812" s="13"/>
      <c r="AT812" s="259" t="s">
        <v>236</v>
      </c>
      <c r="AU812" s="259" t="s">
        <v>88</v>
      </c>
      <c r="AV812" s="13" t="s">
        <v>19</v>
      </c>
      <c r="AW812" s="13" t="s">
        <v>36</v>
      </c>
      <c r="AX812" s="13" t="s">
        <v>88</v>
      </c>
      <c r="AY812" s="259" t="s">
        <v>221</v>
      </c>
    </row>
    <row r="813" s="2" customFormat="1" ht="21.75" customHeight="1">
      <c r="A813" s="40"/>
      <c r="B813" s="41"/>
      <c r="C813" s="284" t="s">
        <v>2818</v>
      </c>
      <c r="D813" s="284" t="s">
        <v>330</v>
      </c>
      <c r="E813" s="285" t="s">
        <v>2819</v>
      </c>
      <c r="F813" s="286" t="s">
        <v>2820</v>
      </c>
      <c r="G813" s="287" t="s">
        <v>699</v>
      </c>
      <c r="H813" s="288">
        <v>21</v>
      </c>
      <c r="I813" s="289"/>
      <c r="J813" s="290">
        <f>ROUND(I813*H813,2)</f>
        <v>0</v>
      </c>
      <c r="K813" s="286" t="s">
        <v>229</v>
      </c>
      <c r="L813" s="291"/>
      <c r="M813" s="292" t="s">
        <v>1</v>
      </c>
      <c r="N813" s="293" t="s">
        <v>45</v>
      </c>
      <c r="O813" s="93"/>
      <c r="P813" s="238">
        <f>O813*H813</f>
        <v>0</v>
      </c>
      <c r="Q813" s="238">
        <v>0.0014</v>
      </c>
      <c r="R813" s="238">
        <f>Q813*H813</f>
        <v>0.029399999999999999</v>
      </c>
      <c r="S813" s="238">
        <v>0</v>
      </c>
      <c r="T813" s="239">
        <f>S813*H813</f>
        <v>0</v>
      </c>
      <c r="U813" s="40"/>
      <c r="V813" s="40"/>
      <c r="W813" s="40"/>
      <c r="X813" s="40"/>
      <c r="Y813" s="40"/>
      <c r="Z813" s="40"/>
      <c r="AA813" s="40"/>
      <c r="AB813" s="40"/>
      <c r="AC813" s="40"/>
      <c r="AD813" s="40"/>
      <c r="AE813" s="40"/>
      <c r="AR813" s="240" t="s">
        <v>267</v>
      </c>
      <c r="AT813" s="240" t="s">
        <v>330</v>
      </c>
      <c r="AU813" s="240" t="s">
        <v>88</v>
      </c>
      <c r="AY813" s="18" t="s">
        <v>221</v>
      </c>
      <c r="BE813" s="241">
        <f>IF(N813="základní",J813,0)</f>
        <v>0</v>
      </c>
      <c r="BF813" s="241">
        <f>IF(N813="snížená",J813,0)</f>
        <v>0</v>
      </c>
      <c r="BG813" s="241">
        <f>IF(N813="zákl. přenesená",J813,0)</f>
        <v>0</v>
      </c>
      <c r="BH813" s="241">
        <f>IF(N813="sníž. přenesená",J813,0)</f>
        <v>0</v>
      </c>
      <c r="BI813" s="241">
        <f>IF(N813="nulová",J813,0)</f>
        <v>0</v>
      </c>
      <c r="BJ813" s="18" t="s">
        <v>88</v>
      </c>
      <c r="BK813" s="241">
        <f>ROUND(I813*H813,2)</f>
        <v>0</v>
      </c>
      <c r="BL813" s="18" t="s">
        <v>224</v>
      </c>
      <c r="BM813" s="240" t="s">
        <v>2821</v>
      </c>
    </row>
    <row r="814" s="13" customFormat="1">
      <c r="A814" s="13"/>
      <c r="B814" s="249"/>
      <c r="C814" s="250"/>
      <c r="D814" s="247" t="s">
        <v>236</v>
      </c>
      <c r="E814" s="251" t="s">
        <v>1</v>
      </c>
      <c r="F814" s="252" t="s">
        <v>347</v>
      </c>
      <c r="G814" s="250"/>
      <c r="H814" s="253">
        <v>21</v>
      </c>
      <c r="I814" s="254"/>
      <c r="J814" s="250"/>
      <c r="K814" s="250"/>
      <c r="L814" s="255"/>
      <c r="M814" s="256"/>
      <c r="N814" s="257"/>
      <c r="O814" s="257"/>
      <c r="P814" s="257"/>
      <c r="Q814" s="257"/>
      <c r="R814" s="257"/>
      <c r="S814" s="257"/>
      <c r="T814" s="258"/>
      <c r="U814" s="13"/>
      <c r="V814" s="13"/>
      <c r="W814" s="13"/>
      <c r="X814" s="13"/>
      <c r="Y814" s="13"/>
      <c r="Z814" s="13"/>
      <c r="AA814" s="13"/>
      <c r="AB814" s="13"/>
      <c r="AC814" s="13"/>
      <c r="AD814" s="13"/>
      <c r="AE814" s="13"/>
      <c r="AT814" s="259" t="s">
        <v>236</v>
      </c>
      <c r="AU814" s="259" t="s">
        <v>88</v>
      </c>
      <c r="AV814" s="13" t="s">
        <v>19</v>
      </c>
      <c r="AW814" s="13" t="s">
        <v>36</v>
      </c>
      <c r="AX814" s="13" t="s">
        <v>88</v>
      </c>
      <c r="AY814" s="259" t="s">
        <v>221</v>
      </c>
    </row>
    <row r="815" s="2" customFormat="1" ht="24.15" customHeight="1">
      <c r="A815" s="40"/>
      <c r="B815" s="41"/>
      <c r="C815" s="229" t="s">
        <v>2822</v>
      </c>
      <c r="D815" s="229" t="s">
        <v>225</v>
      </c>
      <c r="E815" s="230" t="s">
        <v>2823</v>
      </c>
      <c r="F815" s="231" t="s">
        <v>2824</v>
      </c>
      <c r="G815" s="232" t="s">
        <v>665</v>
      </c>
      <c r="H815" s="233">
        <v>2</v>
      </c>
      <c r="I815" s="234"/>
      <c r="J815" s="235">
        <f>ROUND(I815*H815,2)</f>
        <v>0</v>
      </c>
      <c r="K815" s="231" t="s">
        <v>229</v>
      </c>
      <c r="L815" s="46"/>
      <c r="M815" s="236" t="s">
        <v>1</v>
      </c>
      <c r="N815" s="237" t="s">
        <v>45</v>
      </c>
      <c r="O815" s="93"/>
      <c r="P815" s="238">
        <f>O815*H815</f>
        <v>0</v>
      </c>
      <c r="Q815" s="238">
        <v>0.00012</v>
      </c>
      <c r="R815" s="238">
        <f>Q815*H815</f>
        <v>0.00024000000000000001</v>
      </c>
      <c r="S815" s="238">
        <v>0</v>
      </c>
      <c r="T815" s="239">
        <f>S815*H815</f>
        <v>0</v>
      </c>
      <c r="U815" s="40"/>
      <c r="V815" s="40"/>
      <c r="W815" s="40"/>
      <c r="X815" s="40"/>
      <c r="Y815" s="40"/>
      <c r="Z815" s="40"/>
      <c r="AA815" s="40"/>
      <c r="AB815" s="40"/>
      <c r="AC815" s="40"/>
      <c r="AD815" s="40"/>
      <c r="AE815" s="40"/>
      <c r="AR815" s="240" t="s">
        <v>224</v>
      </c>
      <c r="AT815" s="240" t="s">
        <v>225</v>
      </c>
      <c r="AU815" s="240" t="s">
        <v>88</v>
      </c>
      <c r="AY815" s="18" t="s">
        <v>221</v>
      </c>
      <c r="BE815" s="241">
        <f>IF(N815="základní",J815,0)</f>
        <v>0</v>
      </c>
      <c r="BF815" s="241">
        <f>IF(N815="snížená",J815,0)</f>
        <v>0</v>
      </c>
      <c r="BG815" s="241">
        <f>IF(N815="zákl. přenesená",J815,0)</f>
        <v>0</v>
      </c>
      <c r="BH815" s="241">
        <f>IF(N815="sníž. přenesená",J815,0)</f>
        <v>0</v>
      </c>
      <c r="BI815" s="241">
        <f>IF(N815="nulová",J815,0)</f>
        <v>0</v>
      </c>
      <c r="BJ815" s="18" t="s">
        <v>88</v>
      </c>
      <c r="BK815" s="241">
        <f>ROUND(I815*H815,2)</f>
        <v>0</v>
      </c>
      <c r="BL815" s="18" t="s">
        <v>224</v>
      </c>
      <c r="BM815" s="240" t="s">
        <v>2825</v>
      </c>
    </row>
    <row r="816" s="2" customFormat="1">
      <c r="A816" s="40"/>
      <c r="B816" s="41"/>
      <c r="C816" s="42"/>
      <c r="D816" s="242" t="s">
        <v>232</v>
      </c>
      <c r="E816" s="42"/>
      <c r="F816" s="243" t="s">
        <v>2826</v>
      </c>
      <c r="G816" s="42"/>
      <c r="H816" s="42"/>
      <c r="I816" s="244"/>
      <c r="J816" s="42"/>
      <c r="K816" s="42"/>
      <c r="L816" s="46"/>
      <c r="M816" s="245"/>
      <c r="N816" s="246"/>
      <c r="O816" s="93"/>
      <c r="P816" s="93"/>
      <c r="Q816" s="93"/>
      <c r="R816" s="93"/>
      <c r="S816" s="93"/>
      <c r="T816" s="94"/>
      <c r="U816" s="40"/>
      <c r="V816" s="40"/>
      <c r="W816" s="40"/>
      <c r="X816" s="40"/>
      <c r="Y816" s="40"/>
      <c r="Z816" s="40"/>
      <c r="AA816" s="40"/>
      <c r="AB816" s="40"/>
      <c r="AC816" s="40"/>
      <c r="AD816" s="40"/>
      <c r="AE816" s="40"/>
      <c r="AT816" s="18" t="s">
        <v>232</v>
      </c>
      <c r="AU816" s="18" t="s">
        <v>88</v>
      </c>
    </row>
    <row r="817" s="2" customFormat="1">
      <c r="A817" s="40"/>
      <c r="B817" s="41"/>
      <c r="C817" s="42"/>
      <c r="D817" s="247" t="s">
        <v>312</v>
      </c>
      <c r="E817" s="42"/>
      <c r="F817" s="248" t="s">
        <v>2827</v>
      </c>
      <c r="G817" s="42"/>
      <c r="H817" s="42"/>
      <c r="I817" s="244"/>
      <c r="J817" s="42"/>
      <c r="K817" s="42"/>
      <c r="L817" s="46"/>
      <c r="M817" s="245"/>
      <c r="N817" s="246"/>
      <c r="O817" s="93"/>
      <c r="P817" s="93"/>
      <c r="Q817" s="93"/>
      <c r="R817" s="93"/>
      <c r="S817" s="93"/>
      <c r="T817" s="94"/>
      <c r="U817" s="40"/>
      <c r="V817" s="40"/>
      <c r="W817" s="40"/>
      <c r="X817" s="40"/>
      <c r="Y817" s="40"/>
      <c r="Z817" s="40"/>
      <c r="AA817" s="40"/>
      <c r="AB817" s="40"/>
      <c r="AC817" s="40"/>
      <c r="AD817" s="40"/>
      <c r="AE817" s="40"/>
      <c r="AT817" s="18" t="s">
        <v>312</v>
      </c>
      <c r="AU817" s="18" t="s">
        <v>88</v>
      </c>
    </row>
    <row r="818" s="2" customFormat="1">
      <c r="A818" s="40"/>
      <c r="B818" s="41"/>
      <c r="C818" s="42"/>
      <c r="D818" s="247" t="s">
        <v>234</v>
      </c>
      <c r="E818" s="42"/>
      <c r="F818" s="248" t="s">
        <v>2828</v>
      </c>
      <c r="G818" s="42"/>
      <c r="H818" s="42"/>
      <c r="I818" s="244"/>
      <c r="J818" s="42"/>
      <c r="K818" s="42"/>
      <c r="L818" s="46"/>
      <c r="M818" s="245"/>
      <c r="N818" s="246"/>
      <c r="O818" s="93"/>
      <c r="P818" s="93"/>
      <c r="Q818" s="93"/>
      <c r="R818" s="93"/>
      <c r="S818" s="93"/>
      <c r="T818" s="94"/>
      <c r="U818" s="40"/>
      <c r="V818" s="40"/>
      <c r="W818" s="40"/>
      <c r="X818" s="40"/>
      <c r="Y818" s="40"/>
      <c r="Z818" s="40"/>
      <c r="AA818" s="40"/>
      <c r="AB818" s="40"/>
      <c r="AC818" s="40"/>
      <c r="AD818" s="40"/>
      <c r="AE818" s="40"/>
      <c r="AT818" s="18" t="s">
        <v>234</v>
      </c>
      <c r="AU818" s="18" t="s">
        <v>88</v>
      </c>
    </row>
    <row r="819" s="12" customFormat="1" ht="25.92" customHeight="1">
      <c r="A819" s="12"/>
      <c r="B819" s="213"/>
      <c r="C819" s="214"/>
      <c r="D819" s="215" t="s">
        <v>79</v>
      </c>
      <c r="E819" s="216" t="s">
        <v>272</v>
      </c>
      <c r="F819" s="216" t="s">
        <v>727</v>
      </c>
      <c r="G819" s="214"/>
      <c r="H819" s="214"/>
      <c r="I819" s="217"/>
      <c r="J819" s="218">
        <f>BK819</f>
        <v>0</v>
      </c>
      <c r="K819" s="214"/>
      <c r="L819" s="219"/>
      <c r="M819" s="220"/>
      <c r="N819" s="221"/>
      <c r="O819" s="221"/>
      <c r="P819" s="222">
        <f>SUM(P820:P889)</f>
        <v>0</v>
      </c>
      <c r="Q819" s="221"/>
      <c r="R819" s="222">
        <f>SUM(R820:R889)</f>
        <v>21.541714459999998</v>
      </c>
      <c r="S819" s="221"/>
      <c r="T819" s="223">
        <f>SUM(T820:T889)</f>
        <v>218.48619999999997</v>
      </c>
      <c r="U819" s="12"/>
      <c r="V819" s="12"/>
      <c r="W819" s="12"/>
      <c r="X819" s="12"/>
      <c r="Y819" s="12"/>
      <c r="Z819" s="12"/>
      <c r="AA819" s="12"/>
      <c r="AB819" s="12"/>
      <c r="AC819" s="12"/>
      <c r="AD819" s="12"/>
      <c r="AE819" s="12"/>
      <c r="AR819" s="224" t="s">
        <v>224</v>
      </c>
      <c r="AT819" s="225" t="s">
        <v>79</v>
      </c>
      <c r="AU819" s="225" t="s">
        <v>80</v>
      </c>
      <c r="AY819" s="224" t="s">
        <v>221</v>
      </c>
      <c r="BK819" s="226">
        <f>SUM(BK820:BK889)</f>
        <v>0</v>
      </c>
    </row>
    <row r="820" s="2" customFormat="1" ht="49.05" customHeight="1">
      <c r="A820" s="40"/>
      <c r="B820" s="41"/>
      <c r="C820" s="229" t="s">
        <v>2829</v>
      </c>
      <c r="D820" s="229" t="s">
        <v>225</v>
      </c>
      <c r="E820" s="230" t="s">
        <v>921</v>
      </c>
      <c r="F820" s="231" t="s">
        <v>922</v>
      </c>
      <c r="G820" s="232" t="s">
        <v>699</v>
      </c>
      <c r="H820" s="233">
        <v>12.050000000000001</v>
      </c>
      <c r="I820" s="234"/>
      <c r="J820" s="235">
        <f>ROUND(I820*H820,2)</f>
        <v>0</v>
      </c>
      <c r="K820" s="231" t="s">
        <v>229</v>
      </c>
      <c r="L820" s="46"/>
      <c r="M820" s="236" t="s">
        <v>1</v>
      </c>
      <c r="N820" s="237" t="s">
        <v>45</v>
      </c>
      <c r="O820" s="93"/>
      <c r="P820" s="238">
        <f>O820*H820</f>
        <v>0</v>
      </c>
      <c r="Q820" s="238">
        <v>0.15540000000000001</v>
      </c>
      <c r="R820" s="238">
        <f>Q820*H820</f>
        <v>1.8725700000000003</v>
      </c>
      <c r="S820" s="238">
        <v>0</v>
      </c>
      <c r="T820" s="239">
        <f>S820*H820</f>
        <v>0</v>
      </c>
      <c r="U820" s="40"/>
      <c r="V820" s="40"/>
      <c r="W820" s="40"/>
      <c r="X820" s="40"/>
      <c r="Y820" s="40"/>
      <c r="Z820" s="40"/>
      <c r="AA820" s="40"/>
      <c r="AB820" s="40"/>
      <c r="AC820" s="40"/>
      <c r="AD820" s="40"/>
      <c r="AE820" s="40"/>
      <c r="AR820" s="240" t="s">
        <v>224</v>
      </c>
      <c r="AT820" s="240" t="s">
        <v>225</v>
      </c>
      <c r="AU820" s="240" t="s">
        <v>88</v>
      </c>
      <c r="AY820" s="18" t="s">
        <v>221</v>
      </c>
      <c r="BE820" s="241">
        <f>IF(N820="základní",J820,0)</f>
        <v>0</v>
      </c>
      <c r="BF820" s="241">
        <f>IF(N820="snížená",J820,0)</f>
        <v>0</v>
      </c>
      <c r="BG820" s="241">
        <f>IF(N820="zákl. přenesená",J820,0)</f>
        <v>0</v>
      </c>
      <c r="BH820" s="241">
        <f>IF(N820="sníž. přenesená",J820,0)</f>
        <v>0</v>
      </c>
      <c r="BI820" s="241">
        <f>IF(N820="nulová",J820,0)</f>
        <v>0</v>
      </c>
      <c r="BJ820" s="18" t="s">
        <v>88</v>
      </c>
      <c r="BK820" s="241">
        <f>ROUND(I820*H820,2)</f>
        <v>0</v>
      </c>
      <c r="BL820" s="18" t="s">
        <v>224</v>
      </c>
      <c r="BM820" s="240" t="s">
        <v>2830</v>
      </c>
    </row>
    <row r="821" s="2" customFormat="1">
      <c r="A821" s="40"/>
      <c r="B821" s="41"/>
      <c r="C821" s="42"/>
      <c r="D821" s="242" t="s">
        <v>232</v>
      </c>
      <c r="E821" s="42"/>
      <c r="F821" s="243" t="s">
        <v>924</v>
      </c>
      <c r="G821" s="42"/>
      <c r="H821" s="42"/>
      <c r="I821" s="244"/>
      <c r="J821" s="42"/>
      <c r="K821" s="42"/>
      <c r="L821" s="46"/>
      <c r="M821" s="245"/>
      <c r="N821" s="246"/>
      <c r="O821" s="93"/>
      <c r="P821" s="93"/>
      <c r="Q821" s="93"/>
      <c r="R821" s="93"/>
      <c r="S821" s="93"/>
      <c r="T821" s="94"/>
      <c r="U821" s="40"/>
      <c r="V821" s="40"/>
      <c r="W821" s="40"/>
      <c r="X821" s="40"/>
      <c r="Y821" s="40"/>
      <c r="Z821" s="40"/>
      <c r="AA821" s="40"/>
      <c r="AB821" s="40"/>
      <c r="AC821" s="40"/>
      <c r="AD821" s="40"/>
      <c r="AE821" s="40"/>
      <c r="AT821" s="18" t="s">
        <v>232</v>
      </c>
      <c r="AU821" s="18" t="s">
        <v>88</v>
      </c>
    </row>
    <row r="822" s="2" customFormat="1">
      <c r="A822" s="40"/>
      <c r="B822" s="41"/>
      <c r="C822" s="42"/>
      <c r="D822" s="247" t="s">
        <v>312</v>
      </c>
      <c r="E822" s="42"/>
      <c r="F822" s="248" t="s">
        <v>925</v>
      </c>
      <c r="G822" s="42"/>
      <c r="H822" s="42"/>
      <c r="I822" s="244"/>
      <c r="J822" s="42"/>
      <c r="K822" s="42"/>
      <c r="L822" s="46"/>
      <c r="M822" s="245"/>
      <c r="N822" s="246"/>
      <c r="O822" s="93"/>
      <c r="P822" s="93"/>
      <c r="Q822" s="93"/>
      <c r="R822" s="93"/>
      <c r="S822" s="93"/>
      <c r="T822" s="94"/>
      <c r="U822" s="40"/>
      <c r="V822" s="40"/>
      <c r="W822" s="40"/>
      <c r="X822" s="40"/>
      <c r="Y822" s="40"/>
      <c r="Z822" s="40"/>
      <c r="AA822" s="40"/>
      <c r="AB822" s="40"/>
      <c r="AC822" s="40"/>
      <c r="AD822" s="40"/>
      <c r="AE822" s="40"/>
      <c r="AT822" s="18" t="s">
        <v>312</v>
      </c>
      <c r="AU822" s="18" t="s">
        <v>88</v>
      </c>
    </row>
    <row r="823" s="14" customFormat="1">
      <c r="A823" s="14"/>
      <c r="B823" s="260"/>
      <c r="C823" s="261"/>
      <c r="D823" s="247" t="s">
        <v>236</v>
      </c>
      <c r="E823" s="262" t="s">
        <v>1</v>
      </c>
      <c r="F823" s="263" t="s">
        <v>2831</v>
      </c>
      <c r="G823" s="261"/>
      <c r="H823" s="262" t="s">
        <v>1</v>
      </c>
      <c r="I823" s="264"/>
      <c r="J823" s="261"/>
      <c r="K823" s="261"/>
      <c r="L823" s="265"/>
      <c r="M823" s="266"/>
      <c r="N823" s="267"/>
      <c r="O823" s="267"/>
      <c r="P823" s="267"/>
      <c r="Q823" s="267"/>
      <c r="R823" s="267"/>
      <c r="S823" s="267"/>
      <c r="T823" s="268"/>
      <c r="U823" s="14"/>
      <c r="V823" s="14"/>
      <c r="W823" s="14"/>
      <c r="X823" s="14"/>
      <c r="Y823" s="14"/>
      <c r="Z823" s="14"/>
      <c r="AA823" s="14"/>
      <c r="AB823" s="14"/>
      <c r="AC823" s="14"/>
      <c r="AD823" s="14"/>
      <c r="AE823" s="14"/>
      <c r="AT823" s="269" t="s">
        <v>236</v>
      </c>
      <c r="AU823" s="269" t="s">
        <v>88</v>
      </c>
      <c r="AV823" s="14" t="s">
        <v>88</v>
      </c>
      <c r="AW823" s="14" t="s">
        <v>36</v>
      </c>
      <c r="AX823" s="14" t="s">
        <v>80</v>
      </c>
      <c r="AY823" s="269" t="s">
        <v>221</v>
      </c>
    </row>
    <row r="824" s="13" customFormat="1">
      <c r="A824" s="13"/>
      <c r="B824" s="249"/>
      <c r="C824" s="250"/>
      <c r="D824" s="247" t="s">
        <v>236</v>
      </c>
      <c r="E824" s="251" t="s">
        <v>2832</v>
      </c>
      <c r="F824" s="252" t="s">
        <v>2833</v>
      </c>
      <c r="G824" s="250"/>
      <c r="H824" s="253">
        <v>12.050000000000001</v>
      </c>
      <c r="I824" s="254"/>
      <c r="J824" s="250"/>
      <c r="K824" s="250"/>
      <c r="L824" s="255"/>
      <c r="M824" s="256"/>
      <c r="N824" s="257"/>
      <c r="O824" s="257"/>
      <c r="P824" s="257"/>
      <c r="Q824" s="257"/>
      <c r="R824" s="257"/>
      <c r="S824" s="257"/>
      <c r="T824" s="258"/>
      <c r="U824" s="13"/>
      <c r="V824" s="13"/>
      <c r="W824" s="13"/>
      <c r="X824" s="13"/>
      <c r="Y824" s="13"/>
      <c r="Z824" s="13"/>
      <c r="AA824" s="13"/>
      <c r="AB824" s="13"/>
      <c r="AC824" s="13"/>
      <c r="AD824" s="13"/>
      <c r="AE824" s="13"/>
      <c r="AT824" s="259" t="s">
        <v>236</v>
      </c>
      <c r="AU824" s="259" t="s">
        <v>88</v>
      </c>
      <c r="AV824" s="13" t="s">
        <v>19</v>
      </c>
      <c r="AW824" s="13" t="s">
        <v>36</v>
      </c>
      <c r="AX824" s="13" t="s">
        <v>80</v>
      </c>
      <c r="AY824" s="259" t="s">
        <v>221</v>
      </c>
    </row>
    <row r="825" s="13" customFormat="1">
      <c r="A825" s="13"/>
      <c r="B825" s="249"/>
      <c r="C825" s="250"/>
      <c r="D825" s="247" t="s">
        <v>236</v>
      </c>
      <c r="E825" s="251" t="s">
        <v>2834</v>
      </c>
      <c r="F825" s="252" t="s">
        <v>2835</v>
      </c>
      <c r="G825" s="250"/>
      <c r="H825" s="253">
        <v>12.050000000000001</v>
      </c>
      <c r="I825" s="254"/>
      <c r="J825" s="250"/>
      <c r="K825" s="250"/>
      <c r="L825" s="255"/>
      <c r="M825" s="256"/>
      <c r="N825" s="257"/>
      <c r="O825" s="257"/>
      <c r="P825" s="257"/>
      <c r="Q825" s="257"/>
      <c r="R825" s="257"/>
      <c r="S825" s="257"/>
      <c r="T825" s="258"/>
      <c r="U825" s="13"/>
      <c r="V825" s="13"/>
      <c r="W825" s="13"/>
      <c r="X825" s="13"/>
      <c r="Y825" s="13"/>
      <c r="Z825" s="13"/>
      <c r="AA825" s="13"/>
      <c r="AB825" s="13"/>
      <c r="AC825" s="13"/>
      <c r="AD825" s="13"/>
      <c r="AE825" s="13"/>
      <c r="AT825" s="259" t="s">
        <v>236</v>
      </c>
      <c r="AU825" s="259" t="s">
        <v>88</v>
      </c>
      <c r="AV825" s="13" t="s">
        <v>19</v>
      </c>
      <c r="AW825" s="13" t="s">
        <v>36</v>
      </c>
      <c r="AX825" s="13" t="s">
        <v>88</v>
      </c>
      <c r="AY825" s="259" t="s">
        <v>221</v>
      </c>
    </row>
    <row r="826" s="2" customFormat="1" ht="16.5" customHeight="1">
      <c r="A826" s="40"/>
      <c r="B826" s="41"/>
      <c r="C826" s="284" t="s">
        <v>2836</v>
      </c>
      <c r="D826" s="284" t="s">
        <v>330</v>
      </c>
      <c r="E826" s="285" t="s">
        <v>2837</v>
      </c>
      <c r="F826" s="286" t="s">
        <v>2838</v>
      </c>
      <c r="G826" s="287" t="s">
        <v>699</v>
      </c>
      <c r="H826" s="288">
        <v>12.050000000000001</v>
      </c>
      <c r="I826" s="289"/>
      <c r="J826" s="290">
        <f>ROUND(I826*H826,2)</f>
        <v>0</v>
      </c>
      <c r="K826" s="286" t="s">
        <v>229</v>
      </c>
      <c r="L826" s="291"/>
      <c r="M826" s="292" t="s">
        <v>1</v>
      </c>
      <c r="N826" s="293" t="s">
        <v>45</v>
      </c>
      <c r="O826" s="93"/>
      <c r="P826" s="238">
        <f>O826*H826</f>
        <v>0</v>
      </c>
      <c r="Q826" s="238">
        <v>0.080000000000000002</v>
      </c>
      <c r="R826" s="238">
        <f>Q826*H826</f>
        <v>0.96400000000000008</v>
      </c>
      <c r="S826" s="238">
        <v>0</v>
      </c>
      <c r="T826" s="239">
        <f>S826*H826</f>
        <v>0</v>
      </c>
      <c r="U826" s="40"/>
      <c r="V826" s="40"/>
      <c r="W826" s="40"/>
      <c r="X826" s="40"/>
      <c r="Y826" s="40"/>
      <c r="Z826" s="40"/>
      <c r="AA826" s="40"/>
      <c r="AB826" s="40"/>
      <c r="AC826" s="40"/>
      <c r="AD826" s="40"/>
      <c r="AE826" s="40"/>
      <c r="AR826" s="240" t="s">
        <v>267</v>
      </c>
      <c r="AT826" s="240" t="s">
        <v>330</v>
      </c>
      <c r="AU826" s="240" t="s">
        <v>88</v>
      </c>
      <c r="AY826" s="18" t="s">
        <v>221</v>
      </c>
      <c r="BE826" s="241">
        <f>IF(N826="základní",J826,0)</f>
        <v>0</v>
      </c>
      <c r="BF826" s="241">
        <f>IF(N826="snížená",J826,0)</f>
        <v>0</v>
      </c>
      <c r="BG826" s="241">
        <f>IF(N826="zákl. přenesená",J826,0)</f>
        <v>0</v>
      </c>
      <c r="BH826" s="241">
        <f>IF(N826="sníž. přenesená",J826,0)</f>
        <v>0</v>
      </c>
      <c r="BI826" s="241">
        <f>IF(N826="nulová",J826,0)</f>
        <v>0</v>
      </c>
      <c r="BJ826" s="18" t="s">
        <v>88</v>
      </c>
      <c r="BK826" s="241">
        <f>ROUND(I826*H826,2)</f>
        <v>0</v>
      </c>
      <c r="BL826" s="18" t="s">
        <v>224</v>
      </c>
      <c r="BM826" s="240" t="s">
        <v>2839</v>
      </c>
    </row>
    <row r="827" s="2" customFormat="1">
      <c r="A827" s="40"/>
      <c r="B827" s="41"/>
      <c r="C827" s="42"/>
      <c r="D827" s="247" t="s">
        <v>234</v>
      </c>
      <c r="E827" s="42"/>
      <c r="F827" s="248" t="s">
        <v>2840</v>
      </c>
      <c r="G827" s="42"/>
      <c r="H827" s="42"/>
      <c r="I827" s="244"/>
      <c r="J827" s="42"/>
      <c r="K827" s="42"/>
      <c r="L827" s="46"/>
      <c r="M827" s="245"/>
      <c r="N827" s="246"/>
      <c r="O827" s="93"/>
      <c r="P827" s="93"/>
      <c r="Q827" s="93"/>
      <c r="R827" s="93"/>
      <c r="S827" s="93"/>
      <c r="T827" s="94"/>
      <c r="U827" s="40"/>
      <c r="V827" s="40"/>
      <c r="W827" s="40"/>
      <c r="X827" s="40"/>
      <c r="Y827" s="40"/>
      <c r="Z827" s="40"/>
      <c r="AA827" s="40"/>
      <c r="AB827" s="40"/>
      <c r="AC827" s="40"/>
      <c r="AD827" s="40"/>
      <c r="AE827" s="40"/>
      <c r="AT827" s="18" t="s">
        <v>234</v>
      </c>
      <c r="AU827" s="18" t="s">
        <v>88</v>
      </c>
    </row>
    <row r="828" s="2" customFormat="1" ht="49.05" customHeight="1">
      <c r="A828" s="40"/>
      <c r="B828" s="41"/>
      <c r="C828" s="229" t="s">
        <v>2841</v>
      </c>
      <c r="D828" s="229" t="s">
        <v>225</v>
      </c>
      <c r="E828" s="230" t="s">
        <v>2842</v>
      </c>
      <c r="F828" s="231" t="s">
        <v>2843</v>
      </c>
      <c r="G828" s="232" t="s">
        <v>699</v>
      </c>
      <c r="H828" s="233">
        <v>53.201999999999998</v>
      </c>
      <c r="I828" s="234"/>
      <c r="J828" s="235">
        <f>ROUND(I828*H828,2)</f>
        <v>0</v>
      </c>
      <c r="K828" s="231" t="s">
        <v>229</v>
      </c>
      <c r="L828" s="46"/>
      <c r="M828" s="236" t="s">
        <v>1</v>
      </c>
      <c r="N828" s="237" t="s">
        <v>45</v>
      </c>
      <c r="O828" s="93"/>
      <c r="P828" s="238">
        <f>O828*H828</f>
        <v>0</v>
      </c>
      <c r="Q828" s="238">
        <v>0.095990000000000006</v>
      </c>
      <c r="R828" s="238">
        <f>Q828*H828</f>
        <v>5.1068599800000003</v>
      </c>
      <c r="S828" s="238">
        <v>0</v>
      </c>
      <c r="T828" s="239">
        <f>S828*H828</f>
        <v>0</v>
      </c>
      <c r="U828" s="40"/>
      <c r="V828" s="40"/>
      <c r="W828" s="40"/>
      <c r="X828" s="40"/>
      <c r="Y828" s="40"/>
      <c r="Z828" s="40"/>
      <c r="AA828" s="40"/>
      <c r="AB828" s="40"/>
      <c r="AC828" s="40"/>
      <c r="AD828" s="40"/>
      <c r="AE828" s="40"/>
      <c r="AR828" s="240" t="s">
        <v>224</v>
      </c>
      <c r="AT828" s="240" t="s">
        <v>225</v>
      </c>
      <c r="AU828" s="240" t="s">
        <v>88</v>
      </c>
      <c r="AY828" s="18" t="s">
        <v>221</v>
      </c>
      <c r="BE828" s="241">
        <f>IF(N828="základní",J828,0)</f>
        <v>0</v>
      </c>
      <c r="BF828" s="241">
        <f>IF(N828="snížená",J828,0)</f>
        <v>0</v>
      </c>
      <c r="BG828" s="241">
        <f>IF(N828="zákl. přenesená",J828,0)</f>
        <v>0</v>
      </c>
      <c r="BH828" s="241">
        <f>IF(N828="sníž. přenesená",J828,0)</f>
        <v>0</v>
      </c>
      <c r="BI828" s="241">
        <f>IF(N828="nulová",J828,0)</f>
        <v>0</v>
      </c>
      <c r="BJ828" s="18" t="s">
        <v>88</v>
      </c>
      <c r="BK828" s="241">
        <f>ROUND(I828*H828,2)</f>
        <v>0</v>
      </c>
      <c r="BL828" s="18" t="s">
        <v>224</v>
      </c>
      <c r="BM828" s="240" t="s">
        <v>2844</v>
      </c>
    </row>
    <row r="829" s="2" customFormat="1">
      <c r="A829" s="40"/>
      <c r="B829" s="41"/>
      <c r="C829" s="42"/>
      <c r="D829" s="242" t="s">
        <v>232</v>
      </c>
      <c r="E829" s="42"/>
      <c r="F829" s="243" t="s">
        <v>2845</v>
      </c>
      <c r="G829" s="42"/>
      <c r="H829" s="42"/>
      <c r="I829" s="244"/>
      <c r="J829" s="42"/>
      <c r="K829" s="42"/>
      <c r="L829" s="46"/>
      <c r="M829" s="245"/>
      <c r="N829" s="246"/>
      <c r="O829" s="93"/>
      <c r="P829" s="93"/>
      <c r="Q829" s="93"/>
      <c r="R829" s="93"/>
      <c r="S829" s="93"/>
      <c r="T829" s="94"/>
      <c r="U829" s="40"/>
      <c r="V829" s="40"/>
      <c r="W829" s="40"/>
      <c r="X829" s="40"/>
      <c r="Y829" s="40"/>
      <c r="Z829" s="40"/>
      <c r="AA829" s="40"/>
      <c r="AB829" s="40"/>
      <c r="AC829" s="40"/>
      <c r="AD829" s="40"/>
      <c r="AE829" s="40"/>
      <c r="AT829" s="18" t="s">
        <v>232</v>
      </c>
      <c r="AU829" s="18" t="s">
        <v>88</v>
      </c>
    </row>
    <row r="830" s="2" customFormat="1">
      <c r="A830" s="40"/>
      <c r="B830" s="41"/>
      <c r="C830" s="42"/>
      <c r="D830" s="247" t="s">
        <v>312</v>
      </c>
      <c r="E830" s="42"/>
      <c r="F830" s="248" t="s">
        <v>2846</v>
      </c>
      <c r="G830" s="42"/>
      <c r="H830" s="42"/>
      <c r="I830" s="244"/>
      <c r="J830" s="42"/>
      <c r="K830" s="42"/>
      <c r="L830" s="46"/>
      <c r="M830" s="245"/>
      <c r="N830" s="246"/>
      <c r="O830" s="93"/>
      <c r="P830" s="93"/>
      <c r="Q830" s="93"/>
      <c r="R830" s="93"/>
      <c r="S830" s="93"/>
      <c r="T830" s="94"/>
      <c r="U830" s="40"/>
      <c r="V830" s="40"/>
      <c r="W830" s="40"/>
      <c r="X830" s="40"/>
      <c r="Y830" s="40"/>
      <c r="Z830" s="40"/>
      <c r="AA830" s="40"/>
      <c r="AB830" s="40"/>
      <c r="AC830" s="40"/>
      <c r="AD830" s="40"/>
      <c r="AE830" s="40"/>
      <c r="AT830" s="18" t="s">
        <v>312</v>
      </c>
      <c r="AU830" s="18" t="s">
        <v>88</v>
      </c>
    </row>
    <row r="831" s="2" customFormat="1">
      <c r="A831" s="40"/>
      <c r="B831" s="41"/>
      <c r="C831" s="42"/>
      <c r="D831" s="247" t="s">
        <v>234</v>
      </c>
      <c r="E831" s="42"/>
      <c r="F831" s="248" t="s">
        <v>2847</v>
      </c>
      <c r="G831" s="42"/>
      <c r="H831" s="42"/>
      <c r="I831" s="244"/>
      <c r="J831" s="42"/>
      <c r="K831" s="42"/>
      <c r="L831" s="46"/>
      <c r="M831" s="245"/>
      <c r="N831" s="246"/>
      <c r="O831" s="93"/>
      <c r="P831" s="93"/>
      <c r="Q831" s="93"/>
      <c r="R831" s="93"/>
      <c r="S831" s="93"/>
      <c r="T831" s="94"/>
      <c r="U831" s="40"/>
      <c r="V831" s="40"/>
      <c r="W831" s="40"/>
      <c r="X831" s="40"/>
      <c r="Y831" s="40"/>
      <c r="Z831" s="40"/>
      <c r="AA831" s="40"/>
      <c r="AB831" s="40"/>
      <c r="AC831" s="40"/>
      <c r="AD831" s="40"/>
      <c r="AE831" s="40"/>
      <c r="AT831" s="18" t="s">
        <v>234</v>
      </c>
      <c r="AU831" s="18" t="s">
        <v>88</v>
      </c>
    </row>
    <row r="832" s="14" customFormat="1">
      <c r="A832" s="14"/>
      <c r="B832" s="260"/>
      <c r="C832" s="261"/>
      <c r="D832" s="247" t="s">
        <v>236</v>
      </c>
      <c r="E832" s="262" t="s">
        <v>1</v>
      </c>
      <c r="F832" s="263" t="s">
        <v>2848</v>
      </c>
      <c r="G832" s="261"/>
      <c r="H832" s="262" t="s">
        <v>1</v>
      </c>
      <c r="I832" s="264"/>
      <c r="J832" s="261"/>
      <c r="K832" s="261"/>
      <c r="L832" s="265"/>
      <c r="M832" s="266"/>
      <c r="N832" s="267"/>
      <c r="O832" s="267"/>
      <c r="P832" s="267"/>
      <c r="Q832" s="267"/>
      <c r="R832" s="267"/>
      <c r="S832" s="267"/>
      <c r="T832" s="268"/>
      <c r="U832" s="14"/>
      <c r="V832" s="14"/>
      <c r="W832" s="14"/>
      <c r="X832" s="14"/>
      <c r="Y832" s="14"/>
      <c r="Z832" s="14"/>
      <c r="AA832" s="14"/>
      <c r="AB832" s="14"/>
      <c r="AC832" s="14"/>
      <c r="AD832" s="14"/>
      <c r="AE832" s="14"/>
      <c r="AT832" s="269" t="s">
        <v>236</v>
      </c>
      <c r="AU832" s="269" t="s">
        <v>88</v>
      </c>
      <c r="AV832" s="14" t="s">
        <v>88</v>
      </c>
      <c r="AW832" s="14" t="s">
        <v>36</v>
      </c>
      <c r="AX832" s="14" t="s">
        <v>80</v>
      </c>
      <c r="AY832" s="269" t="s">
        <v>221</v>
      </c>
    </row>
    <row r="833" s="14" customFormat="1">
      <c r="A833" s="14"/>
      <c r="B833" s="260"/>
      <c r="C833" s="261"/>
      <c r="D833" s="247" t="s">
        <v>236</v>
      </c>
      <c r="E833" s="262" t="s">
        <v>1</v>
      </c>
      <c r="F833" s="263" t="s">
        <v>2849</v>
      </c>
      <c r="G833" s="261"/>
      <c r="H833" s="262" t="s">
        <v>1</v>
      </c>
      <c r="I833" s="264"/>
      <c r="J833" s="261"/>
      <c r="K833" s="261"/>
      <c r="L833" s="265"/>
      <c r="M833" s="266"/>
      <c r="N833" s="267"/>
      <c r="O833" s="267"/>
      <c r="P833" s="267"/>
      <c r="Q833" s="267"/>
      <c r="R833" s="267"/>
      <c r="S833" s="267"/>
      <c r="T833" s="268"/>
      <c r="U833" s="14"/>
      <c r="V833" s="14"/>
      <c r="W833" s="14"/>
      <c r="X833" s="14"/>
      <c r="Y833" s="14"/>
      <c r="Z833" s="14"/>
      <c r="AA833" s="14"/>
      <c r="AB833" s="14"/>
      <c r="AC833" s="14"/>
      <c r="AD833" s="14"/>
      <c r="AE833" s="14"/>
      <c r="AT833" s="269" t="s">
        <v>236</v>
      </c>
      <c r="AU833" s="269" t="s">
        <v>88</v>
      </c>
      <c r="AV833" s="14" t="s">
        <v>88</v>
      </c>
      <c r="AW833" s="14" t="s">
        <v>36</v>
      </c>
      <c r="AX833" s="14" t="s">
        <v>80</v>
      </c>
      <c r="AY833" s="269" t="s">
        <v>221</v>
      </c>
    </row>
    <row r="834" s="13" customFormat="1">
      <c r="A834" s="13"/>
      <c r="B834" s="249"/>
      <c r="C834" s="250"/>
      <c r="D834" s="247" t="s">
        <v>236</v>
      </c>
      <c r="E834" s="251" t="s">
        <v>2850</v>
      </c>
      <c r="F834" s="252" t="s">
        <v>2851</v>
      </c>
      <c r="G834" s="250"/>
      <c r="H834" s="253">
        <v>10.460000000000001</v>
      </c>
      <c r="I834" s="254"/>
      <c r="J834" s="250"/>
      <c r="K834" s="250"/>
      <c r="L834" s="255"/>
      <c r="M834" s="256"/>
      <c r="N834" s="257"/>
      <c r="O834" s="257"/>
      <c r="P834" s="257"/>
      <c r="Q834" s="257"/>
      <c r="R834" s="257"/>
      <c r="S834" s="257"/>
      <c r="T834" s="258"/>
      <c r="U834" s="13"/>
      <c r="V834" s="13"/>
      <c r="W834" s="13"/>
      <c r="X834" s="13"/>
      <c r="Y834" s="13"/>
      <c r="Z834" s="13"/>
      <c r="AA834" s="13"/>
      <c r="AB834" s="13"/>
      <c r="AC834" s="13"/>
      <c r="AD834" s="13"/>
      <c r="AE834" s="13"/>
      <c r="AT834" s="259" t="s">
        <v>236</v>
      </c>
      <c r="AU834" s="259" t="s">
        <v>88</v>
      </c>
      <c r="AV834" s="13" t="s">
        <v>19</v>
      </c>
      <c r="AW834" s="13" t="s">
        <v>36</v>
      </c>
      <c r="AX834" s="13" t="s">
        <v>80</v>
      </c>
      <c r="AY834" s="259" t="s">
        <v>221</v>
      </c>
    </row>
    <row r="835" s="14" customFormat="1">
      <c r="A835" s="14"/>
      <c r="B835" s="260"/>
      <c r="C835" s="261"/>
      <c r="D835" s="247" t="s">
        <v>236</v>
      </c>
      <c r="E835" s="262" t="s">
        <v>1</v>
      </c>
      <c r="F835" s="263" t="s">
        <v>2852</v>
      </c>
      <c r="G835" s="261"/>
      <c r="H835" s="262" t="s">
        <v>1</v>
      </c>
      <c r="I835" s="264"/>
      <c r="J835" s="261"/>
      <c r="K835" s="261"/>
      <c r="L835" s="265"/>
      <c r="M835" s="266"/>
      <c r="N835" s="267"/>
      <c r="O835" s="267"/>
      <c r="P835" s="267"/>
      <c r="Q835" s="267"/>
      <c r="R835" s="267"/>
      <c r="S835" s="267"/>
      <c r="T835" s="268"/>
      <c r="U835" s="14"/>
      <c r="V835" s="14"/>
      <c r="W835" s="14"/>
      <c r="X835" s="14"/>
      <c r="Y835" s="14"/>
      <c r="Z835" s="14"/>
      <c r="AA835" s="14"/>
      <c r="AB835" s="14"/>
      <c r="AC835" s="14"/>
      <c r="AD835" s="14"/>
      <c r="AE835" s="14"/>
      <c r="AT835" s="269" t="s">
        <v>236</v>
      </c>
      <c r="AU835" s="269" t="s">
        <v>88</v>
      </c>
      <c r="AV835" s="14" t="s">
        <v>88</v>
      </c>
      <c r="AW835" s="14" t="s">
        <v>36</v>
      </c>
      <c r="AX835" s="14" t="s">
        <v>80</v>
      </c>
      <c r="AY835" s="269" t="s">
        <v>221</v>
      </c>
    </row>
    <row r="836" s="13" customFormat="1">
      <c r="A836" s="13"/>
      <c r="B836" s="249"/>
      <c r="C836" s="250"/>
      <c r="D836" s="247" t="s">
        <v>236</v>
      </c>
      <c r="E836" s="251" t="s">
        <v>1838</v>
      </c>
      <c r="F836" s="252" t="s">
        <v>2853</v>
      </c>
      <c r="G836" s="250"/>
      <c r="H836" s="253">
        <v>8.9220000000000006</v>
      </c>
      <c r="I836" s="254"/>
      <c r="J836" s="250"/>
      <c r="K836" s="250"/>
      <c r="L836" s="255"/>
      <c r="M836" s="256"/>
      <c r="N836" s="257"/>
      <c r="O836" s="257"/>
      <c r="P836" s="257"/>
      <c r="Q836" s="257"/>
      <c r="R836" s="257"/>
      <c r="S836" s="257"/>
      <c r="T836" s="258"/>
      <c r="U836" s="13"/>
      <c r="V836" s="13"/>
      <c r="W836" s="13"/>
      <c r="X836" s="13"/>
      <c r="Y836" s="13"/>
      <c r="Z836" s="13"/>
      <c r="AA836" s="13"/>
      <c r="AB836" s="13"/>
      <c r="AC836" s="13"/>
      <c r="AD836" s="13"/>
      <c r="AE836" s="13"/>
      <c r="AT836" s="259" t="s">
        <v>236</v>
      </c>
      <c r="AU836" s="259" t="s">
        <v>88</v>
      </c>
      <c r="AV836" s="13" t="s">
        <v>19</v>
      </c>
      <c r="AW836" s="13" t="s">
        <v>36</v>
      </c>
      <c r="AX836" s="13" t="s">
        <v>80</v>
      </c>
      <c r="AY836" s="259" t="s">
        <v>221</v>
      </c>
    </row>
    <row r="837" s="14" customFormat="1">
      <c r="A837" s="14"/>
      <c r="B837" s="260"/>
      <c r="C837" s="261"/>
      <c r="D837" s="247" t="s">
        <v>236</v>
      </c>
      <c r="E837" s="262" t="s">
        <v>1</v>
      </c>
      <c r="F837" s="263" t="s">
        <v>2854</v>
      </c>
      <c r="G837" s="261"/>
      <c r="H837" s="262" t="s">
        <v>1</v>
      </c>
      <c r="I837" s="264"/>
      <c r="J837" s="261"/>
      <c r="K837" s="261"/>
      <c r="L837" s="265"/>
      <c r="M837" s="266"/>
      <c r="N837" s="267"/>
      <c r="O837" s="267"/>
      <c r="P837" s="267"/>
      <c r="Q837" s="267"/>
      <c r="R837" s="267"/>
      <c r="S837" s="267"/>
      <c r="T837" s="268"/>
      <c r="U837" s="14"/>
      <c r="V837" s="14"/>
      <c r="W837" s="14"/>
      <c r="X837" s="14"/>
      <c r="Y837" s="14"/>
      <c r="Z837" s="14"/>
      <c r="AA837" s="14"/>
      <c r="AB837" s="14"/>
      <c r="AC837" s="14"/>
      <c r="AD837" s="14"/>
      <c r="AE837" s="14"/>
      <c r="AT837" s="269" t="s">
        <v>236</v>
      </c>
      <c r="AU837" s="269" t="s">
        <v>88</v>
      </c>
      <c r="AV837" s="14" t="s">
        <v>88</v>
      </c>
      <c r="AW837" s="14" t="s">
        <v>36</v>
      </c>
      <c r="AX837" s="14" t="s">
        <v>80</v>
      </c>
      <c r="AY837" s="269" t="s">
        <v>221</v>
      </c>
    </row>
    <row r="838" s="13" customFormat="1">
      <c r="A838" s="13"/>
      <c r="B838" s="249"/>
      <c r="C838" s="250"/>
      <c r="D838" s="247" t="s">
        <v>236</v>
      </c>
      <c r="E838" s="251" t="s">
        <v>1883</v>
      </c>
      <c r="F838" s="252" t="s">
        <v>2855</v>
      </c>
      <c r="G838" s="250"/>
      <c r="H838" s="253">
        <v>20.800000000000001</v>
      </c>
      <c r="I838" s="254"/>
      <c r="J838" s="250"/>
      <c r="K838" s="250"/>
      <c r="L838" s="255"/>
      <c r="M838" s="256"/>
      <c r="N838" s="257"/>
      <c r="O838" s="257"/>
      <c r="P838" s="257"/>
      <c r="Q838" s="257"/>
      <c r="R838" s="257"/>
      <c r="S838" s="257"/>
      <c r="T838" s="258"/>
      <c r="U838" s="13"/>
      <c r="V838" s="13"/>
      <c r="W838" s="13"/>
      <c r="X838" s="13"/>
      <c r="Y838" s="13"/>
      <c r="Z838" s="13"/>
      <c r="AA838" s="13"/>
      <c r="AB838" s="13"/>
      <c r="AC838" s="13"/>
      <c r="AD838" s="13"/>
      <c r="AE838" s="13"/>
      <c r="AT838" s="259" t="s">
        <v>236</v>
      </c>
      <c r="AU838" s="259" t="s">
        <v>88</v>
      </c>
      <c r="AV838" s="13" t="s">
        <v>19</v>
      </c>
      <c r="AW838" s="13" t="s">
        <v>36</v>
      </c>
      <c r="AX838" s="13" t="s">
        <v>80</v>
      </c>
      <c r="AY838" s="259" t="s">
        <v>221</v>
      </c>
    </row>
    <row r="839" s="14" customFormat="1">
      <c r="A839" s="14"/>
      <c r="B839" s="260"/>
      <c r="C839" s="261"/>
      <c r="D839" s="247" t="s">
        <v>236</v>
      </c>
      <c r="E839" s="262" t="s">
        <v>1</v>
      </c>
      <c r="F839" s="263" t="s">
        <v>2856</v>
      </c>
      <c r="G839" s="261"/>
      <c r="H839" s="262" t="s">
        <v>1</v>
      </c>
      <c r="I839" s="264"/>
      <c r="J839" s="261"/>
      <c r="K839" s="261"/>
      <c r="L839" s="265"/>
      <c r="M839" s="266"/>
      <c r="N839" s="267"/>
      <c r="O839" s="267"/>
      <c r="P839" s="267"/>
      <c r="Q839" s="267"/>
      <c r="R839" s="267"/>
      <c r="S839" s="267"/>
      <c r="T839" s="268"/>
      <c r="U839" s="14"/>
      <c r="V839" s="14"/>
      <c r="W839" s="14"/>
      <c r="X839" s="14"/>
      <c r="Y839" s="14"/>
      <c r="Z839" s="14"/>
      <c r="AA839" s="14"/>
      <c r="AB839" s="14"/>
      <c r="AC839" s="14"/>
      <c r="AD839" s="14"/>
      <c r="AE839" s="14"/>
      <c r="AT839" s="269" t="s">
        <v>236</v>
      </c>
      <c r="AU839" s="269" t="s">
        <v>88</v>
      </c>
      <c r="AV839" s="14" t="s">
        <v>88</v>
      </c>
      <c r="AW839" s="14" t="s">
        <v>36</v>
      </c>
      <c r="AX839" s="14" t="s">
        <v>80</v>
      </c>
      <c r="AY839" s="269" t="s">
        <v>221</v>
      </c>
    </row>
    <row r="840" s="13" customFormat="1">
      <c r="A840" s="13"/>
      <c r="B840" s="249"/>
      <c r="C840" s="250"/>
      <c r="D840" s="247" t="s">
        <v>236</v>
      </c>
      <c r="E840" s="251" t="s">
        <v>1894</v>
      </c>
      <c r="F840" s="252" t="s">
        <v>2857</v>
      </c>
      <c r="G840" s="250"/>
      <c r="H840" s="253">
        <v>13.02</v>
      </c>
      <c r="I840" s="254"/>
      <c r="J840" s="250"/>
      <c r="K840" s="250"/>
      <c r="L840" s="255"/>
      <c r="M840" s="256"/>
      <c r="N840" s="257"/>
      <c r="O840" s="257"/>
      <c r="P840" s="257"/>
      <c r="Q840" s="257"/>
      <c r="R840" s="257"/>
      <c r="S840" s="257"/>
      <c r="T840" s="258"/>
      <c r="U840" s="13"/>
      <c r="V840" s="13"/>
      <c r="W840" s="13"/>
      <c r="X840" s="13"/>
      <c r="Y840" s="13"/>
      <c r="Z840" s="13"/>
      <c r="AA840" s="13"/>
      <c r="AB840" s="13"/>
      <c r="AC840" s="13"/>
      <c r="AD840" s="13"/>
      <c r="AE840" s="13"/>
      <c r="AT840" s="259" t="s">
        <v>236</v>
      </c>
      <c r="AU840" s="259" t="s">
        <v>88</v>
      </c>
      <c r="AV840" s="13" t="s">
        <v>19</v>
      </c>
      <c r="AW840" s="13" t="s">
        <v>36</v>
      </c>
      <c r="AX840" s="13" t="s">
        <v>80</v>
      </c>
      <c r="AY840" s="259" t="s">
        <v>221</v>
      </c>
    </row>
    <row r="841" s="13" customFormat="1">
      <c r="A841" s="13"/>
      <c r="B841" s="249"/>
      <c r="C841" s="250"/>
      <c r="D841" s="247" t="s">
        <v>236</v>
      </c>
      <c r="E841" s="251" t="s">
        <v>2858</v>
      </c>
      <c r="F841" s="252" t="s">
        <v>2859</v>
      </c>
      <c r="G841" s="250"/>
      <c r="H841" s="253">
        <v>53.201999999999998</v>
      </c>
      <c r="I841" s="254"/>
      <c r="J841" s="250"/>
      <c r="K841" s="250"/>
      <c r="L841" s="255"/>
      <c r="M841" s="256"/>
      <c r="N841" s="257"/>
      <c r="O841" s="257"/>
      <c r="P841" s="257"/>
      <c r="Q841" s="257"/>
      <c r="R841" s="257"/>
      <c r="S841" s="257"/>
      <c r="T841" s="258"/>
      <c r="U841" s="13"/>
      <c r="V841" s="13"/>
      <c r="W841" s="13"/>
      <c r="X841" s="13"/>
      <c r="Y841" s="13"/>
      <c r="Z841" s="13"/>
      <c r="AA841" s="13"/>
      <c r="AB841" s="13"/>
      <c r="AC841" s="13"/>
      <c r="AD841" s="13"/>
      <c r="AE841" s="13"/>
      <c r="AT841" s="259" t="s">
        <v>236</v>
      </c>
      <c r="AU841" s="259" t="s">
        <v>88</v>
      </c>
      <c r="AV841" s="13" t="s">
        <v>19</v>
      </c>
      <c r="AW841" s="13" t="s">
        <v>36</v>
      </c>
      <c r="AX841" s="13" t="s">
        <v>88</v>
      </c>
      <c r="AY841" s="259" t="s">
        <v>221</v>
      </c>
    </row>
    <row r="842" s="2" customFormat="1" ht="16.5" customHeight="1">
      <c r="A842" s="40"/>
      <c r="B842" s="41"/>
      <c r="C842" s="284" t="s">
        <v>2860</v>
      </c>
      <c r="D842" s="284" t="s">
        <v>330</v>
      </c>
      <c r="E842" s="285" t="s">
        <v>2861</v>
      </c>
      <c r="F842" s="286" t="s">
        <v>2862</v>
      </c>
      <c r="G842" s="287" t="s">
        <v>699</v>
      </c>
      <c r="H842" s="288">
        <v>45.350000000000001</v>
      </c>
      <c r="I842" s="289"/>
      <c r="J842" s="290">
        <f>ROUND(I842*H842,2)</f>
        <v>0</v>
      </c>
      <c r="K842" s="286" t="s">
        <v>229</v>
      </c>
      <c r="L842" s="291"/>
      <c r="M842" s="292" t="s">
        <v>1</v>
      </c>
      <c r="N842" s="293" t="s">
        <v>45</v>
      </c>
      <c r="O842" s="93"/>
      <c r="P842" s="238">
        <f>O842*H842</f>
        <v>0</v>
      </c>
      <c r="Q842" s="238">
        <v>0.056120000000000003</v>
      </c>
      <c r="R842" s="238">
        <f>Q842*H842</f>
        <v>2.545042</v>
      </c>
      <c r="S842" s="238">
        <v>0</v>
      </c>
      <c r="T842" s="239">
        <f>S842*H842</f>
        <v>0</v>
      </c>
      <c r="U842" s="40"/>
      <c r="V842" s="40"/>
      <c r="W842" s="40"/>
      <c r="X842" s="40"/>
      <c r="Y842" s="40"/>
      <c r="Z842" s="40"/>
      <c r="AA842" s="40"/>
      <c r="AB842" s="40"/>
      <c r="AC842" s="40"/>
      <c r="AD842" s="40"/>
      <c r="AE842" s="40"/>
      <c r="AR842" s="240" t="s">
        <v>267</v>
      </c>
      <c r="AT842" s="240" t="s">
        <v>330</v>
      </c>
      <c r="AU842" s="240" t="s">
        <v>88</v>
      </c>
      <c r="AY842" s="18" t="s">
        <v>221</v>
      </c>
      <c r="BE842" s="241">
        <f>IF(N842="základní",J842,0)</f>
        <v>0</v>
      </c>
      <c r="BF842" s="241">
        <f>IF(N842="snížená",J842,0)</f>
        <v>0</v>
      </c>
      <c r="BG842" s="241">
        <f>IF(N842="zákl. přenesená",J842,0)</f>
        <v>0</v>
      </c>
      <c r="BH842" s="241">
        <f>IF(N842="sníž. přenesená",J842,0)</f>
        <v>0</v>
      </c>
      <c r="BI842" s="241">
        <f>IF(N842="nulová",J842,0)</f>
        <v>0</v>
      </c>
      <c r="BJ842" s="18" t="s">
        <v>88</v>
      </c>
      <c r="BK842" s="241">
        <f>ROUND(I842*H842,2)</f>
        <v>0</v>
      </c>
      <c r="BL842" s="18" t="s">
        <v>224</v>
      </c>
      <c r="BM842" s="240" t="s">
        <v>2863</v>
      </c>
    </row>
    <row r="843" s="2" customFormat="1" ht="37.8" customHeight="1">
      <c r="A843" s="40"/>
      <c r="B843" s="41"/>
      <c r="C843" s="229" t="s">
        <v>2864</v>
      </c>
      <c r="D843" s="229" t="s">
        <v>225</v>
      </c>
      <c r="E843" s="230" t="s">
        <v>2865</v>
      </c>
      <c r="F843" s="231" t="s">
        <v>2866</v>
      </c>
      <c r="G843" s="232" t="s">
        <v>699</v>
      </c>
      <c r="H843" s="233">
        <v>27.300000000000001</v>
      </c>
      <c r="I843" s="234"/>
      <c r="J843" s="235">
        <f>ROUND(I843*H843,2)</f>
        <v>0</v>
      </c>
      <c r="K843" s="231" t="s">
        <v>229</v>
      </c>
      <c r="L843" s="46"/>
      <c r="M843" s="236" t="s">
        <v>1</v>
      </c>
      <c r="N843" s="237" t="s">
        <v>45</v>
      </c>
      <c r="O843" s="93"/>
      <c r="P843" s="238">
        <f>O843*H843</f>
        <v>0</v>
      </c>
      <c r="Q843" s="238">
        <v>1.0000000000000001E-05</v>
      </c>
      <c r="R843" s="238">
        <f>Q843*H843</f>
        <v>0.00027300000000000002</v>
      </c>
      <c r="S843" s="238">
        <v>0</v>
      </c>
      <c r="T843" s="239">
        <f>S843*H843</f>
        <v>0</v>
      </c>
      <c r="U843" s="40"/>
      <c r="V843" s="40"/>
      <c r="W843" s="40"/>
      <c r="X843" s="40"/>
      <c r="Y843" s="40"/>
      <c r="Z843" s="40"/>
      <c r="AA843" s="40"/>
      <c r="AB843" s="40"/>
      <c r="AC843" s="40"/>
      <c r="AD843" s="40"/>
      <c r="AE843" s="40"/>
      <c r="AR843" s="240" t="s">
        <v>224</v>
      </c>
      <c r="AT843" s="240" t="s">
        <v>225</v>
      </c>
      <c r="AU843" s="240" t="s">
        <v>88</v>
      </c>
      <c r="AY843" s="18" t="s">
        <v>221</v>
      </c>
      <c r="BE843" s="241">
        <f>IF(N843="základní",J843,0)</f>
        <v>0</v>
      </c>
      <c r="BF843" s="241">
        <f>IF(N843="snížená",J843,0)</f>
        <v>0</v>
      </c>
      <c r="BG843" s="241">
        <f>IF(N843="zákl. přenesená",J843,0)</f>
        <v>0</v>
      </c>
      <c r="BH843" s="241">
        <f>IF(N843="sníž. přenesená",J843,0)</f>
        <v>0</v>
      </c>
      <c r="BI843" s="241">
        <f>IF(N843="nulová",J843,0)</f>
        <v>0</v>
      </c>
      <c r="BJ843" s="18" t="s">
        <v>88</v>
      </c>
      <c r="BK843" s="241">
        <f>ROUND(I843*H843,2)</f>
        <v>0</v>
      </c>
      <c r="BL843" s="18" t="s">
        <v>224</v>
      </c>
      <c r="BM843" s="240" t="s">
        <v>2867</v>
      </c>
    </row>
    <row r="844" s="2" customFormat="1">
      <c r="A844" s="40"/>
      <c r="B844" s="41"/>
      <c r="C844" s="42"/>
      <c r="D844" s="242" t="s">
        <v>232</v>
      </c>
      <c r="E844" s="42"/>
      <c r="F844" s="243" t="s">
        <v>2868</v>
      </c>
      <c r="G844" s="42"/>
      <c r="H844" s="42"/>
      <c r="I844" s="244"/>
      <c r="J844" s="42"/>
      <c r="K844" s="42"/>
      <c r="L844" s="46"/>
      <c r="M844" s="245"/>
      <c r="N844" s="246"/>
      <c r="O844" s="93"/>
      <c r="P844" s="93"/>
      <c r="Q844" s="93"/>
      <c r="R844" s="93"/>
      <c r="S844" s="93"/>
      <c r="T844" s="94"/>
      <c r="U844" s="40"/>
      <c r="V844" s="40"/>
      <c r="W844" s="40"/>
      <c r="X844" s="40"/>
      <c r="Y844" s="40"/>
      <c r="Z844" s="40"/>
      <c r="AA844" s="40"/>
      <c r="AB844" s="40"/>
      <c r="AC844" s="40"/>
      <c r="AD844" s="40"/>
      <c r="AE844" s="40"/>
      <c r="AT844" s="18" t="s">
        <v>232</v>
      </c>
      <c r="AU844" s="18" t="s">
        <v>88</v>
      </c>
    </row>
    <row r="845" s="2" customFormat="1">
      <c r="A845" s="40"/>
      <c r="B845" s="41"/>
      <c r="C845" s="42"/>
      <c r="D845" s="247" t="s">
        <v>312</v>
      </c>
      <c r="E845" s="42"/>
      <c r="F845" s="248" t="s">
        <v>2869</v>
      </c>
      <c r="G845" s="42"/>
      <c r="H845" s="42"/>
      <c r="I845" s="244"/>
      <c r="J845" s="42"/>
      <c r="K845" s="42"/>
      <c r="L845" s="46"/>
      <c r="M845" s="245"/>
      <c r="N845" s="246"/>
      <c r="O845" s="93"/>
      <c r="P845" s="93"/>
      <c r="Q845" s="93"/>
      <c r="R845" s="93"/>
      <c r="S845" s="93"/>
      <c r="T845" s="94"/>
      <c r="U845" s="40"/>
      <c r="V845" s="40"/>
      <c r="W845" s="40"/>
      <c r="X845" s="40"/>
      <c r="Y845" s="40"/>
      <c r="Z845" s="40"/>
      <c r="AA845" s="40"/>
      <c r="AB845" s="40"/>
      <c r="AC845" s="40"/>
      <c r="AD845" s="40"/>
      <c r="AE845" s="40"/>
      <c r="AT845" s="18" t="s">
        <v>312</v>
      </c>
      <c r="AU845" s="18" t="s">
        <v>88</v>
      </c>
    </row>
    <row r="846" s="14" customFormat="1">
      <c r="A846" s="14"/>
      <c r="B846" s="260"/>
      <c r="C846" s="261"/>
      <c r="D846" s="247" t="s">
        <v>236</v>
      </c>
      <c r="E846" s="262" t="s">
        <v>1</v>
      </c>
      <c r="F846" s="263" t="s">
        <v>2870</v>
      </c>
      <c r="G846" s="261"/>
      <c r="H846" s="262" t="s">
        <v>1</v>
      </c>
      <c r="I846" s="264"/>
      <c r="J846" s="261"/>
      <c r="K846" s="261"/>
      <c r="L846" s="265"/>
      <c r="M846" s="266"/>
      <c r="N846" s="267"/>
      <c r="O846" s="267"/>
      <c r="P846" s="267"/>
      <c r="Q846" s="267"/>
      <c r="R846" s="267"/>
      <c r="S846" s="267"/>
      <c r="T846" s="268"/>
      <c r="U846" s="14"/>
      <c r="V846" s="14"/>
      <c r="W846" s="14"/>
      <c r="X846" s="14"/>
      <c r="Y846" s="14"/>
      <c r="Z846" s="14"/>
      <c r="AA846" s="14"/>
      <c r="AB846" s="14"/>
      <c r="AC846" s="14"/>
      <c r="AD846" s="14"/>
      <c r="AE846" s="14"/>
      <c r="AT846" s="269" t="s">
        <v>236</v>
      </c>
      <c r="AU846" s="269" t="s">
        <v>88</v>
      </c>
      <c r="AV846" s="14" t="s">
        <v>88</v>
      </c>
      <c r="AW846" s="14" t="s">
        <v>36</v>
      </c>
      <c r="AX846" s="14" t="s">
        <v>80</v>
      </c>
      <c r="AY846" s="269" t="s">
        <v>221</v>
      </c>
    </row>
    <row r="847" s="13" customFormat="1">
      <c r="A847" s="13"/>
      <c r="B847" s="249"/>
      <c r="C847" s="250"/>
      <c r="D847" s="247" t="s">
        <v>236</v>
      </c>
      <c r="E847" s="251" t="s">
        <v>2871</v>
      </c>
      <c r="F847" s="252" t="s">
        <v>2872</v>
      </c>
      <c r="G847" s="250"/>
      <c r="H847" s="253">
        <v>16.100000000000001</v>
      </c>
      <c r="I847" s="254"/>
      <c r="J847" s="250"/>
      <c r="K847" s="250"/>
      <c r="L847" s="255"/>
      <c r="M847" s="256"/>
      <c r="N847" s="257"/>
      <c r="O847" s="257"/>
      <c r="P847" s="257"/>
      <c r="Q847" s="257"/>
      <c r="R847" s="257"/>
      <c r="S847" s="257"/>
      <c r="T847" s="258"/>
      <c r="U847" s="13"/>
      <c r="V847" s="13"/>
      <c r="W847" s="13"/>
      <c r="X847" s="13"/>
      <c r="Y847" s="13"/>
      <c r="Z847" s="13"/>
      <c r="AA847" s="13"/>
      <c r="AB847" s="13"/>
      <c r="AC847" s="13"/>
      <c r="AD847" s="13"/>
      <c r="AE847" s="13"/>
      <c r="AT847" s="259" t="s">
        <v>236</v>
      </c>
      <c r="AU847" s="259" t="s">
        <v>88</v>
      </c>
      <c r="AV847" s="13" t="s">
        <v>19</v>
      </c>
      <c r="AW847" s="13" t="s">
        <v>36</v>
      </c>
      <c r="AX847" s="13" t="s">
        <v>80</v>
      </c>
      <c r="AY847" s="259" t="s">
        <v>221</v>
      </c>
    </row>
    <row r="848" s="14" customFormat="1">
      <c r="A848" s="14"/>
      <c r="B848" s="260"/>
      <c r="C848" s="261"/>
      <c r="D848" s="247" t="s">
        <v>236</v>
      </c>
      <c r="E848" s="262" t="s">
        <v>1</v>
      </c>
      <c r="F848" s="263" t="s">
        <v>2873</v>
      </c>
      <c r="G848" s="261"/>
      <c r="H848" s="262" t="s">
        <v>1</v>
      </c>
      <c r="I848" s="264"/>
      <c r="J848" s="261"/>
      <c r="K848" s="261"/>
      <c r="L848" s="265"/>
      <c r="M848" s="266"/>
      <c r="N848" s="267"/>
      <c r="O848" s="267"/>
      <c r="P848" s="267"/>
      <c r="Q848" s="267"/>
      <c r="R848" s="267"/>
      <c r="S848" s="267"/>
      <c r="T848" s="268"/>
      <c r="U848" s="14"/>
      <c r="V848" s="14"/>
      <c r="W848" s="14"/>
      <c r="X848" s="14"/>
      <c r="Y848" s="14"/>
      <c r="Z848" s="14"/>
      <c r="AA848" s="14"/>
      <c r="AB848" s="14"/>
      <c r="AC848" s="14"/>
      <c r="AD848" s="14"/>
      <c r="AE848" s="14"/>
      <c r="AT848" s="269" t="s">
        <v>236</v>
      </c>
      <c r="AU848" s="269" t="s">
        <v>88</v>
      </c>
      <c r="AV848" s="14" t="s">
        <v>88</v>
      </c>
      <c r="AW848" s="14" t="s">
        <v>36</v>
      </c>
      <c r="AX848" s="14" t="s">
        <v>80</v>
      </c>
      <c r="AY848" s="269" t="s">
        <v>221</v>
      </c>
    </row>
    <row r="849" s="13" customFormat="1">
      <c r="A849" s="13"/>
      <c r="B849" s="249"/>
      <c r="C849" s="250"/>
      <c r="D849" s="247" t="s">
        <v>236</v>
      </c>
      <c r="E849" s="251" t="s">
        <v>1840</v>
      </c>
      <c r="F849" s="252" t="s">
        <v>2874</v>
      </c>
      <c r="G849" s="250"/>
      <c r="H849" s="253">
        <v>11.199999999999999</v>
      </c>
      <c r="I849" s="254"/>
      <c r="J849" s="250"/>
      <c r="K849" s="250"/>
      <c r="L849" s="255"/>
      <c r="M849" s="256"/>
      <c r="N849" s="257"/>
      <c r="O849" s="257"/>
      <c r="P849" s="257"/>
      <c r="Q849" s="257"/>
      <c r="R849" s="257"/>
      <c r="S849" s="257"/>
      <c r="T849" s="258"/>
      <c r="U849" s="13"/>
      <c r="V849" s="13"/>
      <c r="W849" s="13"/>
      <c r="X849" s="13"/>
      <c r="Y849" s="13"/>
      <c r="Z849" s="13"/>
      <c r="AA849" s="13"/>
      <c r="AB849" s="13"/>
      <c r="AC849" s="13"/>
      <c r="AD849" s="13"/>
      <c r="AE849" s="13"/>
      <c r="AT849" s="259" t="s">
        <v>236</v>
      </c>
      <c r="AU849" s="259" t="s">
        <v>88</v>
      </c>
      <c r="AV849" s="13" t="s">
        <v>19</v>
      </c>
      <c r="AW849" s="13" t="s">
        <v>36</v>
      </c>
      <c r="AX849" s="13" t="s">
        <v>80</v>
      </c>
      <c r="AY849" s="259" t="s">
        <v>221</v>
      </c>
    </row>
    <row r="850" s="13" customFormat="1">
      <c r="A850" s="13"/>
      <c r="B850" s="249"/>
      <c r="C850" s="250"/>
      <c r="D850" s="247" t="s">
        <v>236</v>
      </c>
      <c r="E850" s="251" t="s">
        <v>2875</v>
      </c>
      <c r="F850" s="252" t="s">
        <v>2876</v>
      </c>
      <c r="G850" s="250"/>
      <c r="H850" s="253">
        <v>27.300000000000001</v>
      </c>
      <c r="I850" s="254"/>
      <c r="J850" s="250"/>
      <c r="K850" s="250"/>
      <c r="L850" s="255"/>
      <c r="M850" s="256"/>
      <c r="N850" s="257"/>
      <c r="O850" s="257"/>
      <c r="P850" s="257"/>
      <c r="Q850" s="257"/>
      <c r="R850" s="257"/>
      <c r="S850" s="257"/>
      <c r="T850" s="258"/>
      <c r="U850" s="13"/>
      <c r="V850" s="13"/>
      <c r="W850" s="13"/>
      <c r="X850" s="13"/>
      <c r="Y850" s="13"/>
      <c r="Z850" s="13"/>
      <c r="AA850" s="13"/>
      <c r="AB850" s="13"/>
      <c r="AC850" s="13"/>
      <c r="AD850" s="13"/>
      <c r="AE850" s="13"/>
      <c r="AT850" s="259" t="s">
        <v>236</v>
      </c>
      <c r="AU850" s="259" t="s">
        <v>88</v>
      </c>
      <c r="AV850" s="13" t="s">
        <v>19</v>
      </c>
      <c r="AW850" s="13" t="s">
        <v>36</v>
      </c>
      <c r="AX850" s="13" t="s">
        <v>88</v>
      </c>
      <c r="AY850" s="259" t="s">
        <v>221</v>
      </c>
    </row>
    <row r="851" s="2" customFormat="1" ht="55.5" customHeight="1">
      <c r="A851" s="40"/>
      <c r="B851" s="41"/>
      <c r="C851" s="229" t="s">
        <v>2877</v>
      </c>
      <c r="D851" s="229" t="s">
        <v>225</v>
      </c>
      <c r="E851" s="230" t="s">
        <v>2878</v>
      </c>
      <c r="F851" s="231" t="s">
        <v>2879</v>
      </c>
      <c r="G851" s="232" t="s">
        <v>699</v>
      </c>
      <c r="H851" s="233">
        <v>27.300000000000001</v>
      </c>
      <c r="I851" s="234"/>
      <c r="J851" s="235">
        <f>ROUND(I851*H851,2)</f>
        <v>0</v>
      </c>
      <c r="K851" s="231" t="s">
        <v>229</v>
      </c>
      <c r="L851" s="46"/>
      <c r="M851" s="236" t="s">
        <v>1</v>
      </c>
      <c r="N851" s="237" t="s">
        <v>45</v>
      </c>
      <c r="O851" s="93"/>
      <c r="P851" s="238">
        <f>O851*H851</f>
        <v>0</v>
      </c>
      <c r="Q851" s="238">
        <v>0.00088000000000000003</v>
      </c>
      <c r="R851" s="238">
        <f>Q851*H851</f>
        <v>0.024024</v>
      </c>
      <c r="S851" s="238">
        <v>0</v>
      </c>
      <c r="T851" s="239">
        <f>S851*H851</f>
        <v>0</v>
      </c>
      <c r="U851" s="40"/>
      <c r="V851" s="40"/>
      <c r="W851" s="40"/>
      <c r="X851" s="40"/>
      <c r="Y851" s="40"/>
      <c r="Z851" s="40"/>
      <c r="AA851" s="40"/>
      <c r="AB851" s="40"/>
      <c r="AC851" s="40"/>
      <c r="AD851" s="40"/>
      <c r="AE851" s="40"/>
      <c r="AR851" s="240" t="s">
        <v>224</v>
      </c>
      <c r="AT851" s="240" t="s">
        <v>225</v>
      </c>
      <c r="AU851" s="240" t="s">
        <v>88</v>
      </c>
      <c r="AY851" s="18" t="s">
        <v>221</v>
      </c>
      <c r="BE851" s="241">
        <f>IF(N851="základní",J851,0)</f>
        <v>0</v>
      </c>
      <c r="BF851" s="241">
        <f>IF(N851="snížená",J851,0)</f>
        <v>0</v>
      </c>
      <c r="BG851" s="241">
        <f>IF(N851="zákl. přenesená",J851,0)</f>
        <v>0</v>
      </c>
      <c r="BH851" s="241">
        <f>IF(N851="sníž. přenesená",J851,0)</f>
        <v>0</v>
      </c>
      <c r="BI851" s="241">
        <f>IF(N851="nulová",J851,0)</f>
        <v>0</v>
      </c>
      <c r="BJ851" s="18" t="s">
        <v>88</v>
      </c>
      <c r="BK851" s="241">
        <f>ROUND(I851*H851,2)</f>
        <v>0</v>
      </c>
      <c r="BL851" s="18" t="s">
        <v>224</v>
      </c>
      <c r="BM851" s="240" t="s">
        <v>2880</v>
      </c>
    </row>
    <row r="852" s="2" customFormat="1">
      <c r="A852" s="40"/>
      <c r="B852" s="41"/>
      <c r="C852" s="42"/>
      <c r="D852" s="242" t="s">
        <v>232</v>
      </c>
      <c r="E852" s="42"/>
      <c r="F852" s="243" t="s">
        <v>2881</v>
      </c>
      <c r="G852" s="42"/>
      <c r="H852" s="42"/>
      <c r="I852" s="244"/>
      <c r="J852" s="42"/>
      <c r="K852" s="42"/>
      <c r="L852" s="46"/>
      <c r="M852" s="245"/>
      <c r="N852" s="246"/>
      <c r="O852" s="93"/>
      <c r="P852" s="93"/>
      <c r="Q852" s="93"/>
      <c r="R852" s="93"/>
      <c r="S852" s="93"/>
      <c r="T852" s="94"/>
      <c r="U852" s="40"/>
      <c r="V852" s="40"/>
      <c r="W852" s="40"/>
      <c r="X852" s="40"/>
      <c r="Y852" s="40"/>
      <c r="Z852" s="40"/>
      <c r="AA852" s="40"/>
      <c r="AB852" s="40"/>
      <c r="AC852" s="40"/>
      <c r="AD852" s="40"/>
      <c r="AE852" s="40"/>
      <c r="AT852" s="18" t="s">
        <v>232</v>
      </c>
      <c r="AU852" s="18" t="s">
        <v>88</v>
      </c>
    </row>
    <row r="853" s="2" customFormat="1">
      <c r="A853" s="40"/>
      <c r="B853" s="41"/>
      <c r="C853" s="42"/>
      <c r="D853" s="247" t="s">
        <v>312</v>
      </c>
      <c r="E853" s="42"/>
      <c r="F853" s="248" t="s">
        <v>2882</v>
      </c>
      <c r="G853" s="42"/>
      <c r="H853" s="42"/>
      <c r="I853" s="244"/>
      <c r="J853" s="42"/>
      <c r="K853" s="42"/>
      <c r="L853" s="46"/>
      <c r="M853" s="245"/>
      <c r="N853" s="246"/>
      <c r="O853" s="93"/>
      <c r="P853" s="93"/>
      <c r="Q853" s="93"/>
      <c r="R853" s="93"/>
      <c r="S853" s="93"/>
      <c r="T853" s="94"/>
      <c r="U853" s="40"/>
      <c r="V853" s="40"/>
      <c r="W853" s="40"/>
      <c r="X853" s="40"/>
      <c r="Y853" s="40"/>
      <c r="Z853" s="40"/>
      <c r="AA853" s="40"/>
      <c r="AB853" s="40"/>
      <c r="AC853" s="40"/>
      <c r="AD853" s="40"/>
      <c r="AE853" s="40"/>
      <c r="AT853" s="18" t="s">
        <v>312</v>
      </c>
      <c r="AU853" s="18" t="s">
        <v>88</v>
      </c>
    </row>
    <row r="854" s="14" customFormat="1">
      <c r="A854" s="14"/>
      <c r="B854" s="260"/>
      <c r="C854" s="261"/>
      <c r="D854" s="247" t="s">
        <v>236</v>
      </c>
      <c r="E854" s="262" t="s">
        <v>1</v>
      </c>
      <c r="F854" s="263" t="s">
        <v>2883</v>
      </c>
      <c r="G854" s="261"/>
      <c r="H854" s="262" t="s">
        <v>1</v>
      </c>
      <c r="I854" s="264"/>
      <c r="J854" s="261"/>
      <c r="K854" s="261"/>
      <c r="L854" s="265"/>
      <c r="M854" s="266"/>
      <c r="N854" s="267"/>
      <c r="O854" s="267"/>
      <c r="P854" s="267"/>
      <c r="Q854" s="267"/>
      <c r="R854" s="267"/>
      <c r="S854" s="267"/>
      <c r="T854" s="268"/>
      <c r="U854" s="14"/>
      <c r="V854" s="14"/>
      <c r="W854" s="14"/>
      <c r="X854" s="14"/>
      <c r="Y854" s="14"/>
      <c r="Z854" s="14"/>
      <c r="AA854" s="14"/>
      <c r="AB854" s="14"/>
      <c r="AC854" s="14"/>
      <c r="AD854" s="14"/>
      <c r="AE854" s="14"/>
      <c r="AT854" s="269" t="s">
        <v>236</v>
      </c>
      <c r="AU854" s="269" t="s">
        <v>88</v>
      </c>
      <c r="AV854" s="14" t="s">
        <v>88</v>
      </c>
      <c r="AW854" s="14" t="s">
        <v>36</v>
      </c>
      <c r="AX854" s="14" t="s">
        <v>80</v>
      </c>
      <c r="AY854" s="269" t="s">
        <v>221</v>
      </c>
    </row>
    <row r="855" s="13" customFormat="1">
      <c r="A855" s="13"/>
      <c r="B855" s="249"/>
      <c r="C855" s="250"/>
      <c r="D855" s="247" t="s">
        <v>236</v>
      </c>
      <c r="E855" s="251" t="s">
        <v>2884</v>
      </c>
      <c r="F855" s="252" t="s">
        <v>2872</v>
      </c>
      <c r="G855" s="250"/>
      <c r="H855" s="253">
        <v>16.100000000000001</v>
      </c>
      <c r="I855" s="254"/>
      <c r="J855" s="250"/>
      <c r="K855" s="250"/>
      <c r="L855" s="255"/>
      <c r="M855" s="256"/>
      <c r="N855" s="257"/>
      <c r="O855" s="257"/>
      <c r="P855" s="257"/>
      <c r="Q855" s="257"/>
      <c r="R855" s="257"/>
      <c r="S855" s="257"/>
      <c r="T855" s="258"/>
      <c r="U855" s="13"/>
      <c r="V855" s="13"/>
      <c r="W855" s="13"/>
      <c r="X855" s="13"/>
      <c r="Y855" s="13"/>
      <c r="Z855" s="13"/>
      <c r="AA855" s="13"/>
      <c r="AB855" s="13"/>
      <c r="AC855" s="13"/>
      <c r="AD855" s="13"/>
      <c r="AE855" s="13"/>
      <c r="AT855" s="259" t="s">
        <v>236</v>
      </c>
      <c r="AU855" s="259" t="s">
        <v>88</v>
      </c>
      <c r="AV855" s="13" t="s">
        <v>19</v>
      </c>
      <c r="AW855" s="13" t="s">
        <v>36</v>
      </c>
      <c r="AX855" s="13" t="s">
        <v>80</v>
      </c>
      <c r="AY855" s="259" t="s">
        <v>221</v>
      </c>
    </row>
    <row r="856" s="14" customFormat="1">
      <c r="A856" s="14"/>
      <c r="B856" s="260"/>
      <c r="C856" s="261"/>
      <c r="D856" s="247" t="s">
        <v>236</v>
      </c>
      <c r="E856" s="262" t="s">
        <v>1</v>
      </c>
      <c r="F856" s="263" t="s">
        <v>2873</v>
      </c>
      <c r="G856" s="261"/>
      <c r="H856" s="262" t="s">
        <v>1</v>
      </c>
      <c r="I856" s="264"/>
      <c r="J856" s="261"/>
      <c r="K856" s="261"/>
      <c r="L856" s="265"/>
      <c r="M856" s="266"/>
      <c r="N856" s="267"/>
      <c r="O856" s="267"/>
      <c r="P856" s="267"/>
      <c r="Q856" s="267"/>
      <c r="R856" s="267"/>
      <c r="S856" s="267"/>
      <c r="T856" s="268"/>
      <c r="U856" s="14"/>
      <c r="V856" s="14"/>
      <c r="W856" s="14"/>
      <c r="X856" s="14"/>
      <c r="Y856" s="14"/>
      <c r="Z856" s="14"/>
      <c r="AA856" s="14"/>
      <c r="AB856" s="14"/>
      <c r="AC856" s="14"/>
      <c r="AD856" s="14"/>
      <c r="AE856" s="14"/>
      <c r="AT856" s="269" t="s">
        <v>236</v>
      </c>
      <c r="AU856" s="269" t="s">
        <v>88</v>
      </c>
      <c r="AV856" s="14" t="s">
        <v>88</v>
      </c>
      <c r="AW856" s="14" t="s">
        <v>36</v>
      </c>
      <c r="AX856" s="14" t="s">
        <v>80</v>
      </c>
      <c r="AY856" s="269" t="s">
        <v>221</v>
      </c>
    </row>
    <row r="857" s="13" customFormat="1">
      <c r="A857" s="13"/>
      <c r="B857" s="249"/>
      <c r="C857" s="250"/>
      <c r="D857" s="247" t="s">
        <v>236</v>
      </c>
      <c r="E857" s="251" t="s">
        <v>1843</v>
      </c>
      <c r="F857" s="252" t="s">
        <v>2874</v>
      </c>
      <c r="G857" s="250"/>
      <c r="H857" s="253">
        <v>11.199999999999999</v>
      </c>
      <c r="I857" s="254"/>
      <c r="J857" s="250"/>
      <c r="K857" s="250"/>
      <c r="L857" s="255"/>
      <c r="M857" s="256"/>
      <c r="N857" s="257"/>
      <c r="O857" s="257"/>
      <c r="P857" s="257"/>
      <c r="Q857" s="257"/>
      <c r="R857" s="257"/>
      <c r="S857" s="257"/>
      <c r="T857" s="258"/>
      <c r="U857" s="13"/>
      <c r="V857" s="13"/>
      <c r="W857" s="13"/>
      <c r="X857" s="13"/>
      <c r="Y857" s="13"/>
      <c r="Z857" s="13"/>
      <c r="AA857" s="13"/>
      <c r="AB857" s="13"/>
      <c r="AC857" s="13"/>
      <c r="AD857" s="13"/>
      <c r="AE857" s="13"/>
      <c r="AT857" s="259" t="s">
        <v>236</v>
      </c>
      <c r="AU857" s="259" t="s">
        <v>88</v>
      </c>
      <c r="AV857" s="13" t="s">
        <v>19</v>
      </c>
      <c r="AW857" s="13" t="s">
        <v>36</v>
      </c>
      <c r="AX857" s="13" t="s">
        <v>80</v>
      </c>
      <c r="AY857" s="259" t="s">
        <v>221</v>
      </c>
    </row>
    <row r="858" s="13" customFormat="1">
      <c r="A858" s="13"/>
      <c r="B858" s="249"/>
      <c r="C858" s="250"/>
      <c r="D858" s="247" t="s">
        <v>236</v>
      </c>
      <c r="E858" s="251" t="s">
        <v>2885</v>
      </c>
      <c r="F858" s="252" t="s">
        <v>2886</v>
      </c>
      <c r="G858" s="250"/>
      <c r="H858" s="253">
        <v>27.300000000000001</v>
      </c>
      <c r="I858" s="254"/>
      <c r="J858" s="250"/>
      <c r="K858" s="250"/>
      <c r="L858" s="255"/>
      <c r="M858" s="256"/>
      <c r="N858" s="257"/>
      <c r="O858" s="257"/>
      <c r="P858" s="257"/>
      <c r="Q858" s="257"/>
      <c r="R858" s="257"/>
      <c r="S858" s="257"/>
      <c r="T858" s="258"/>
      <c r="U858" s="13"/>
      <c r="V858" s="13"/>
      <c r="W858" s="13"/>
      <c r="X858" s="13"/>
      <c r="Y858" s="13"/>
      <c r="Z858" s="13"/>
      <c r="AA858" s="13"/>
      <c r="AB858" s="13"/>
      <c r="AC858" s="13"/>
      <c r="AD858" s="13"/>
      <c r="AE858" s="13"/>
      <c r="AT858" s="259" t="s">
        <v>236</v>
      </c>
      <c r="AU858" s="259" t="s">
        <v>88</v>
      </c>
      <c r="AV858" s="13" t="s">
        <v>19</v>
      </c>
      <c r="AW858" s="13" t="s">
        <v>36</v>
      </c>
      <c r="AX858" s="13" t="s">
        <v>88</v>
      </c>
      <c r="AY858" s="259" t="s">
        <v>221</v>
      </c>
    </row>
    <row r="859" s="2" customFormat="1" ht="33" customHeight="1">
      <c r="A859" s="40"/>
      <c r="B859" s="41"/>
      <c r="C859" s="229" t="s">
        <v>2887</v>
      </c>
      <c r="D859" s="229" t="s">
        <v>225</v>
      </c>
      <c r="E859" s="230" t="s">
        <v>2888</v>
      </c>
      <c r="F859" s="231" t="s">
        <v>2889</v>
      </c>
      <c r="G859" s="232" t="s">
        <v>699</v>
      </c>
      <c r="H859" s="233">
        <v>49.600000000000001</v>
      </c>
      <c r="I859" s="234"/>
      <c r="J859" s="235">
        <f>ROUND(I859*H859,2)</f>
        <v>0</v>
      </c>
      <c r="K859" s="231" t="s">
        <v>229</v>
      </c>
      <c r="L859" s="46"/>
      <c r="M859" s="236" t="s">
        <v>1</v>
      </c>
      <c r="N859" s="237" t="s">
        <v>45</v>
      </c>
      <c r="O859" s="93"/>
      <c r="P859" s="238">
        <f>O859*H859</f>
        <v>0</v>
      </c>
      <c r="Q859" s="238">
        <v>5.0000000000000002E-05</v>
      </c>
      <c r="R859" s="238">
        <f>Q859*H859</f>
        <v>0.00248</v>
      </c>
      <c r="S859" s="238">
        <v>0</v>
      </c>
      <c r="T859" s="239">
        <f>S859*H859</f>
        <v>0</v>
      </c>
      <c r="U859" s="40"/>
      <c r="V859" s="40"/>
      <c r="W859" s="40"/>
      <c r="X859" s="40"/>
      <c r="Y859" s="40"/>
      <c r="Z859" s="40"/>
      <c r="AA859" s="40"/>
      <c r="AB859" s="40"/>
      <c r="AC859" s="40"/>
      <c r="AD859" s="40"/>
      <c r="AE859" s="40"/>
      <c r="AR859" s="240" t="s">
        <v>224</v>
      </c>
      <c r="AT859" s="240" t="s">
        <v>225</v>
      </c>
      <c r="AU859" s="240" t="s">
        <v>88</v>
      </c>
      <c r="AY859" s="18" t="s">
        <v>221</v>
      </c>
      <c r="BE859" s="241">
        <f>IF(N859="základní",J859,0)</f>
        <v>0</v>
      </c>
      <c r="BF859" s="241">
        <f>IF(N859="snížená",J859,0)</f>
        <v>0</v>
      </c>
      <c r="BG859" s="241">
        <f>IF(N859="zákl. přenesená",J859,0)</f>
        <v>0</v>
      </c>
      <c r="BH859" s="241">
        <f>IF(N859="sníž. přenesená",J859,0)</f>
        <v>0</v>
      </c>
      <c r="BI859" s="241">
        <f>IF(N859="nulová",J859,0)</f>
        <v>0</v>
      </c>
      <c r="BJ859" s="18" t="s">
        <v>88</v>
      </c>
      <c r="BK859" s="241">
        <f>ROUND(I859*H859,2)</f>
        <v>0</v>
      </c>
      <c r="BL859" s="18" t="s">
        <v>224</v>
      </c>
      <c r="BM859" s="240" t="s">
        <v>2890</v>
      </c>
    </row>
    <row r="860" s="2" customFormat="1">
      <c r="A860" s="40"/>
      <c r="B860" s="41"/>
      <c r="C860" s="42"/>
      <c r="D860" s="242" t="s">
        <v>232</v>
      </c>
      <c r="E860" s="42"/>
      <c r="F860" s="243" t="s">
        <v>2891</v>
      </c>
      <c r="G860" s="42"/>
      <c r="H860" s="42"/>
      <c r="I860" s="244"/>
      <c r="J860" s="42"/>
      <c r="K860" s="42"/>
      <c r="L860" s="46"/>
      <c r="M860" s="245"/>
      <c r="N860" s="246"/>
      <c r="O860" s="93"/>
      <c r="P860" s="93"/>
      <c r="Q860" s="93"/>
      <c r="R860" s="93"/>
      <c r="S860" s="93"/>
      <c r="T860" s="94"/>
      <c r="U860" s="40"/>
      <c r="V860" s="40"/>
      <c r="W860" s="40"/>
      <c r="X860" s="40"/>
      <c r="Y860" s="40"/>
      <c r="Z860" s="40"/>
      <c r="AA860" s="40"/>
      <c r="AB860" s="40"/>
      <c r="AC860" s="40"/>
      <c r="AD860" s="40"/>
      <c r="AE860" s="40"/>
      <c r="AT860" s="18" t="s">
        <v>232</v>
      </c>
      <c r="AU860" s="18" t="s">
        <v>88</v>
      </c>
    </row>
    <row r="861" s="2" customFormat="1">
      <c r="A861" s="40"/>
      <c r="B861" s="41"/>
      <c r="C861" s="42"/>
      <c r="D861" s="247" t="s">
        <v>312</v>
      </c>
      <c r="E861" s="42"/>
      <c r="F861" s="248" t="s">
        <v>1414</v>
      </c>
      <c r="G861" s="42"/>
      <c r="H861" s="42"/>
      <c r="I861" s="244"/>
      <c r="J861" s="42"/>
      <c r="K861" s="42"/>
      <c r="L861" s="46"/>
      <c r="M861" s="245"/>
      <c r="N861" s="246"/>
      <c r="O861" s="93"/>
      <c r="P861" s="93"/>
      <c r="Q861" s="93"/>
      <c r="R861" s="93"/>
      <c r="S861" s="93"/>
      <c r="T861" s="94"/>
      <c r="U861" s="40"/>
      <c r="V861" s="40"/>
      <c r="W861" s="40"/>
      <c r="X861" s="40"/>
      <c r="Y861" s="40"/>
      <c r="Z861" s="40"/>
      <c r="AA861" s="40"/>
      <c r="AB861" s="40"/>
      <c r="AC861" s="40"/>
      <c r="AD861" s="40"/>
      <c r="AE861" s="40"/>
      <c r="AT861" s="18" t="s">
        <v>312</v>
      </c>
      <c r="AU861" s="18" t="s">
        <v>88</v>
      </c>
    </row>
    <row r="862" s="2" customFormat="1">
      <c r="A862" s="40"/>
      <c r="B862" s="41"/>
      <c r="C862" s="42"/>
      <c r="D862" s="247" t="s">
        <v>234</v>
      </c>
      <c r="E862" s="42"/>
      <c r="F862" s="248" t="s">
        <v>2892</v>
      </c>
      <c r="G862" s="42"/>
      <c r="H862" s="42"/>
      <c r="I862" s="244"/>
      <c r="J862" s="42"/>
      <c r="K862" s="42"/>
      <c r="L862" s="46"/>
      <c r="M862" s="245"/>
      <c r="N862" s="246"/>
      <c r="O862" s="93"/>
      <c r="P862" s="93"/>
      <c r="Q862" s="93"/>
      <c r="R862" s="93"/>
      <c r="S862" s="93"/>
      <c r="T862" s="94"/>
      <c r="U862" s="40"/>
      <c r="V862" s="40"/>
      <c r="W862" s="40"/>
      <c r="X862" s="40"/>
      <c r="Y862" s="40"/>
      <c r="Z862" s="40"/>
      <c r="AA862" s="40"/>
      <c r="AB862" s="40"/>
      <c r="AC862" s="40"/>
      <c r="AD862" s="40"/>
      <c r="AE862" s="40"/>
      <c r="AT862" s="18" t="s">
        <v>234</v>
      </c>
      <c r="AU862" s="18" t="s">
        <v>88</v>
      </c>
    </row>
    <row r="863" s="14" customFormat="1">
      <c r="A863" s="14"/>
      <c r="B863" s="260"/>
      <c r="C863" s="261"/>
      <c r="D863" s="247" t="s">
        <v>236</v>
      </c>
      <c r="E863" s="262" t="s">
        <v>1</v>
      </c>
      <c r="F863" s="263" t="s">
        <v>2893</v>
      </c>
      <c r="G863" s="261"/>
      <c r="H863" s="262" t="s">
        <v>1</v>
      </c>
      <c r="I863" s="264"/>
      <c r="J863" s="261"/>
      <c r="K863" s="261"/>
      <c r="L863" s="265"/>
      <c r="M863" s="266"/>
      <c r="N863" s="267"/>
      <c r="O863" s="267"/>
      <c r="P863" s="267"/>
      <c r="Q863" s="267"/>
      <c r="R863" s="267"/>
      <c r="S863" s="267"/>
      <c r="T863" s="268"/>
      <c r="U863" s="14"/>
      <c r="V863" s="14"/>
      <c r="W863" s="14"/>
      <c r="X863" s="14"/>
      <c r="Y863" s="14"/>
      <c r="Z863" s="14"/>
      <c r="AA863" s="14"/>
      <c r="AB863" s="14"/>
      <c r="AC863" s="14"/>
      <c r="AD863" s="14"/>
      <c r="AE863" s="14"/>
      <c r="AT863" s="269" t="s">
        <v>236</v>
      </c>
      <c r="AU863" s="269" t="s">
        <v>88</v>
      </c>
      <c r="AV863" s="14" t="s">
        <v>88</v>
      </c>
      <c r="AW863" s="14" t="s">
        <v>36</v>
      </c>
      <c r="AX863" s="14" t="s">
        <v>80</v>
      </c>
      <c r="AY863" s="269" t="s">
        <v>221</v>
      </c>
    </row>
    <row r="864" s="13" customFormat="1">
      <c r="A864" s="13"/>
      <c r="B864" s="249"/>
      <c r="C864" s="250"/>
      <c r="D864" s="247" t="s">
        <v>236</v>
      </c>
      <c r="E864" s="251" t="s">
        <v>2894</v>
      </c>
      <c r="F864" s="252" t="s">
        <v>2895</v>
      </c>
      <c r="G864" s="250"/>
      <c r="H864" s="253">
        <v>22.399999999999999</v>
      </c>
      <c r="I864" s="254"/>
      <c r="J864" s="250"/>
      <c r="K864" s="250"/>
      <c r="L864" s="255"/>
      <c r="M864" s="256"/>
      <c r="N864" s="257"/>
      <c r="O864" s="257"/>
      <c r="P864" s="257"/>
      <c r="Q864" s="257"/>
      <c r="R864" s="257"/>
      <c r="S864" s="257"/>
      <c r="T864" s="258"/>
      <c r="U864" s="13"/>
      <c r="V864" s="13"/>
      <c r="W864" s="13"/>
      <c r="X864" s="13"/>
      <c r="Y864" s="13"/>
      <c r="Z864" s="13"/>
      <c r="AA864" s="13"/>
      <c r="AB864" s="13"/>
      <c r="AC864" s="13"/>
      <c r="AD864" s="13"/>
      <c r="AE864" s="13"/>
      <c r="AT864" s="259" t="s">
        <v>236</v>
      </c>
      <c r="AU864" s="259" t="s">
        <v>88</v>
      </c>
      <c r="AV864" s="13" t="s">
        <v>19</v>
      </c>
      <c r="AW864" s="13" t="s">
        <v>36</v>
      </c>
      <c r="AX864" s="13" t="s">
        <v>80</v>
      </c>
      <c r="AY864" s="259" t="s">
        <v>221</v>
      </c>
    </row>
    <row r="865" s="14" customFormat="1">
      <c r="A865" s="14"/>
      <c r="B865" s="260"/>
      <c r="C865" s="261"/>
      <c r="D865" s="247" t="s">
        <v>236</v>
      </c>
      <c r="E865" s="262" t="s">
        <v>1</v>
      </c>
      <c r="F865" s="263" t="s">
        <v>2896</v>
      </c>
      <c r="G865" s="261"/>
      <c r="H865" s="262" t="s">
        <v>1</v>
      </c>
      <c r="I865" s="264"/>
      <c r="J865" s="261"/>
      <c r="K865" s="261"/>
      <c r="L865" s="265"/>
      <c r="M865" s="266"/>
      <c r="N865" s="267"/>
      <c r="O865" s="267"/>
      <c r="P865" s="267"/>
      <c r="Q865" s="267"/>
      <c r="R865" s="267"/>
      <c r="S865" s="267"/>
      <c r="T865" s="268"/>
      <c r="U865" s="14"/>
      <c r="V865" s="14"/>
      <c r="W865" s="14"/>
      <c r="X865" s="14"/>
      <c r="Y865" s="14"/>
      <c r="Z865" s="14"/>
      <c r="AA865" s="14"/>
      <c r="AB865" s="14"/>
      <c r="AC865" s="14"/>
      <c r="AD865" s="14"/>
      <c r="AE865" s="14"/>
      <c r="AT865" s="269" t="s">
        <v>236</v>
      </c>
      <c r="AU865" s="269" t="s">
        <v>88</v>
      </c>
      <c r="AV865" s="14" t="s">
        <v>88</v>
      </c>
      <c r="AW865" s="14" t="s">
        <v>36</v>
      </c>
      <c r="AX865" s="14" t="s">
        <v>80</v>
      </c>
      <c r="AY865" s="269" t="s">
        <v>221</v>
      </c>
    </row>
    <row r="866" s="13" customFormat="1">
      <c r="A866" s="13"/>
      <c r="B866" s="249"/>
      <c r="C866" s="250"/>
      <c r="D866" s="247" t="s">
        <v>236</v>
      </c>
      <c r="E866" s="251" t="s">
        <v>1844</v>
      </c>
      <c r="F866" s="252" t="s">
        <v>2897</v>
      </c>
      <c r="G866" s="250"/>
      <c r="H866" s="253">
        <v>8.1999999999999993</v>
      </c>
      <c r="I866" s="254"/>
      <c r="J866" s="250"/>
      <c r="K866" s="250"/>
      <c r="L866" s="255"/>
      <c r="M866" s="256"/>
      <c r="N866" s="257"/>
      <c r="O866" s="257"/>
      <c r="P866" s="257"/>
      <c r="Q866" s="257"/>
      <c r="R866" s="257"/>
      <c r="S866" s="257"/>
      <c r="T866" s="258"/>
      <c r="U866" s="13"/>
      <c r="V866" s="13"/>
      <c r="W866" s="13"/>
      <c r="X866" s="13"/>
      <c r="Y866" s="13"/>
      <c r="Z866" s="13"/>
      <c r="AA866" s="13"/>
      <c r="AB866" s="13"/>
      <c r="AC866" s="13"/>
      <c r="AD866" s="13"/>
      <c r="AE866" s="13"/>
      <c r="AT866" s="259" t="s">
        <v>236</v>
      </c>
      <c r="AU866" s="259" t="s">
        <v>88</v>
      </c>
      <c r="AV866" s="13" t="s">
        <v>19</v>
      </c>
      <c r="AW866" s="13" t="s">
        <v>36</v>
      </c>
      <c r="AX866" s="13" t="s">
        <v>80</v>
      </c>
      <c r="AY866" s="259" t="s">
        <v>221</v>
      </c>
    </row>
    <row r="867" s="14" customFormat="1">
      <c r="A867" s="14"/>
      <c r="B867" s="260"/>
      <c r="C867" s="261"/>
      <c r="D867" s="247" t="s">
        <v>236</v>
      </c>
      <c r="E867" s="262" t="s">
        <v>1</v>
      </c>
      <c r="F867" s="263" t="s">
        <v>2898</v>
      </c>
      <c r="G867" s="261"/>
      <c r="H867" s="262" t="s">
        <v>1</v>
      </c>
      <c r="I867" s="264"/>
      <c r="J867" s="261"/>
      <c r="K867" s="261"/>
      <c r="L867" s="265"/>
      <c r="M867" s="266"/>
      <c r="N867" s="267"/>
      <c r="O867" s="267"/>
      <c r="P867" s="267"/>
      <c r="Q867" s="267"/>
      <c r="R867" s="267"/>
      <c r="S867" s="267"/>
      <c r="T867" s="268"/>
      <c r="U867" s="14"/>
      <c r="V867" s="14"/>
      <c r="W867" s="14"/>
      <c r="X867" s="14"/>
      <c r="Y867" s="14"/>
      <c r="Z867" s="14"/>
      <c r="AA867" s="14"/>
      <c r="AB867" s="14"/>
      <c r="AC867" s="14"/>
      <c r="AD867" s="14"/>
      <c r="AE867" s="14"/>
      <c r="AT867" s="269" t="s">
        <v>236</v>
      </c>
      <c r="AU867" s="269" t="s">
        <v>88</v>
      </c>
      <c r="AV867" s="14" t="s">
        <v>88</v>
      </c>
      <c r="AW867" s="14" t="s">
        <v>36</v>
      </c>
      <c r="AX867" s="14" t="s">
        <v>80</v>
      </c>
      <c r="AY867" s="269" t="s">
        <v>221</v>
      </c>
    </row>
    <row r="868" s="13" customFormat="1">
      <c r="A868" s="13"/>
      <c r="B868" s="249"/>
      <c r="C868" s="250"/>
      <c r="D868" s="247" t="s">
        <v>236</v>
      </c>
      <c r="E868" s="251" t="s">
        <v>1885</v>
      </c>
      <c r="F868" s="252" t="s">
        <v>2899</v>
      </c>
      <c r="G868" s="250"/>
      <c r="H868" s="253">
        <v>19</v>
      </c>
      <c r="I868" s="254"/>
      <c r="J868" s="250"/>
      <c r="K868" s="250"/>
      <c r="L868" s="255"/>
      <c r="M868" s="256"/>
      <c r="N868" s="257"/>
      <c r="O868" s="257"/>
      <c r="P868" s="257"/>
      <c r="Q868" s="257"/>
      <c r="R868" s="257"/>
      <c r="S868" s="257"/>
      <c r="T868" s="258"/>
      <c r="U868" s="13"/>
      <c r="V868" s="13"/>
      <c r="W868" s="13"/>
      <c r="X868" s="13"/>
      <c r="Y868" s="13"/>
      <c r="Z868" s="13"/>
      <c r="AA868" s="13"/>
      <c r="AB868" s="13"/>
      <c r="AC868" s="13"/>
      <c r="AD868" s="13"/>
      <c r="AE868" s="13"/>
      <c r="AT868" s="259" t="s">
        <v>236</v>
      </c>
      <c r="AU868" s="259" t="s">
        <v>88</v>
      </c>
      <c r="AV868" s="13" t="s">
        <v>19</v>
      </c>
      <c r="AW868" s="13" t="s">
        <v>36</v>
      </c>
      <c r="AX868" s="13" t="s">
        <v>80</v>
      </c>
      <c r="AY868" s="259" t="s">
        <v>221</v>
      </c>
    </row>
    <row r="869" s="13" customFormat="1">
      <c r="A869" s="13"/>
      <c r="B869" s="249"/>
      <c r="C869" s="250"/>
      <c r="D869" s="247" t="s">
        <v>236</v>
      </c>
      <c r="E869" s="251" t="s">
        <v>2900</v>
      </c>
      <c r="F869" s="252" t="s">
        <v>2901</v>
      </c>
      <c r="G869" s="250"/>
      <c r="H869" s="253">
        <v>49.600000000000001</v>
      </c>
      <c r="I869" s="254"/>
      <c r="J869" s="250"/>
      <c r="K869" s="250"/>
      <c r="L869" s="255"/>
      <c r="M869" s="256"/>
      <c r="N869" s="257"/>
      <c r="O869" s="257"/>
      <c r="P869" s="257"/>
      <c r="Q869" s="257"/>
      <c r="R869" s="257"/>
      <c r="S869" s="257"/>
      <c r="T869" s="258"/>
      <c r="U869" s="13"/>
      <c r="V869" s="13"/>
      <c r="W869" s="13"/>
      <c r="X869" s="13"/>
      <c r="Y869" s="13"/>
      <c r="Z869" s="13"/>
      <c r="AA869" s="13"/>
      <c r="AB869" s="13"/>
      <c r="AC869" s="13"/>
      <c r="AD869" s="13"/>
      <c r="AE869" s="13"/>
      <c r="AT869" s="259" t="s">
        <v>236</v>
      </c>
      <c r="AU869" s="259" t="s">
        <v>88</v>
      </c>
      <c r="AV869" s="13" t="s">
        <v>19</v>
      </c>
      <c r="AW869" s="13" t="s">
        <v>36</v>
      </c>
      <c r="AX869" s="13" t="s">
        <v>88</v>
      </c>
      <c r="AY869" s="259" t="s">
        <v>221</v>
      </c>
    </row>
    <row r="870" s="2" customFormat="1" ht="16.5" customHeight="1">
      <c r="A870" s="40"/>
      <c r="B870" s="41"/>
      <c r="C870" s="229" t="s">
        <v>2902</v>
      </c>
      <c r="D870" s="229" t="s">
        <v>225</v>
      </c>
      <c r="E870" s="230" t="s">
        <v>2903</v>
      </c>
      <c r="F870" s="231" t="s">
        <v>2904</v>
      </c>
      <c r="G870" s="232" t="s">
        <v>2428</v>
      </c>
      <c r="H870" s="233">
        <v>10</v>
      </c>
      <c r="I870" s="234"/>
      <c r="J870" s="235">
        <f>ROUND(I870*H870,2)</f>
        <v>0</v>
      </c>
      <c r="K870" s="231" t="s">
        <v>1</v>
      </c>
      <c r="L870" s="46"/>
      <c r="M870" s="236" t="s">
        <v>1</v>
      </c>
      <c r="N870" s="237" t="s">
        <v>45</v>
      </c>
      <c r="O870" s="93"/>
      <c r="P870" s="238">
        <f>O870*H870</f>
        <v>0</v>
      </c>
      <c r="Q870" s="238">
        <v>0.00010000000000000001</v>
      </c>
      <c r="R870" s="238">
        <f>Q870*H870</f>
        <v>0.001</v>
      </c>
      <c r="S870" s="238">
        <v>0</v>
      </c>
      <c r="T870" s="239">
        <f>S870*H870</f>
        <v>0</v>
      </c>
      <c r="U870" s="40"/>
      <c r="V870" s="40"/>
      <c r="W870" s="40"/>
      <c r="X870" s="40"/>
      <c r="Y870" s="40"/>
      <c r="Z870" s="40"/>
      <c r="AA870" s="40"/>
      <c r="AB870" s="40"/>
      <c r="AC870" s="40"/>
      <c r="AD870" s="40"/>
      <c r="AE870" s="40"/>
      <c r="AR870" s="240" t="s">
        <v>224</v>
      </c>
      <c r="AT870" s="240" t="s">
        <v>225</v>
      </c>
      <c r="AU870" s="240" t="s">
        <v>88</v>
      </c>
      <c r="AY870" s="18" t="s">
        <v>221</v>
      </c>
      <c r="BE870" s="241">
        <f>IF(N870="základní",J870,0)</f>
        <v>0</v>
      </c>
      <c r="BF870" s="241">
        <f>IF(N870="snížená",J870,0)</f>
        <v>0</v>
      </c>
      <c r="BG870" s="241">
        <f>IF(N870="zákl. přenesená",J870,0)</f>
        <v>0</v>
      </c>
      <c r="BH870" s="241">
        <f>IF(N870="sníž. přenesená",J870,0)</f>
        <v>0</v>
      </c>
      <c r="BI870" s="241">
        <f>IF(N870="nulová",J870,0)</f>
        <v>0</v>
      </c>
      <c r="BJ870" s="18" t="s">
        <v>88</v>
      </c>
      <c r="BK870" s="241">
        <f>ROUND(I870*H870,2)</f>
        <v>0</v>
      </c>
      <c r="BL870" s="18" t="s">
        <v>224</v>
      </c>
      <c r="BM870" s="240" t="s">
        <v>2905</v>
      </c>
    </row>
    <row r="871" s="14" customFormat="1">
      <c r="A871" s="14"/>
      <c r="B871" s="260"/>
      <c r="C871" s="261"/>
      <c r="D871" s="247" t="s">
        <v>236</v>
      </c>
      <c r="E871" s="262" t="s">
        <v>1</v>
      </c>
      <c r="F871" s="263" t="s">
        <v>2906</v>
      </c>
      <c r="G871" s="261"/>
      <c r="H871" s="262" t="s">
        <v>1</v>
      </c>
      <c r="I871" s="264"/>
      <c r="J871" s="261"/>
      <c r="K871" s="261"/>
      <c r="L871" s="265"/>
      <c r="M871" s="266"/>
      <c r="N871" s="267"/>
      <c r="O871" s="267"/>
      <c r="P871" s="267"/>
      <c r="Q871" s="267"/>
      <c r="R871" s="267"/>
      <c r="S871" s="267"/>
      <c r="T871" s="268"/>
      <c r="U871" s="14"/>
      <c r="V871" s="14"/>
      <c r="W871" s="14"/>
      <c r="X871" s="14"/>
      <c r="Y871" s="14"/>
      <c r="Z871" s="14"/>
      <c r="AA871" s="14"/>
      <c r="AB871" s="14"/>
      <c r="AC871" s="14"/>
      <c r="AD871" s="14"/>
      <c r="AE871" s="14"/>
      <c r="AT871" s="269" t="s">
        <v>236</v>
      </c>
      <c r="AU871" s="269" t="s">
        <v>88</v>
      </c>
      <c r="AV871" s="14" t="s">
        <v>88</v>
      </c>
      <c r="AW871" s="14" t="s">
        <v>36</v>
      </c>
      <c r="AX871" s="14" t="s">
        <v>80</v>
      </c>
      <c r="AY871" s="269" t="s">
        <v>221</v>
      </c>
    </row>
    <row r="872" s="13" customFormat="1">
      <c r="A872" s="13"/>
      <c r="B872" s="249"/>
      <c r="C872" s="250"/>
      <c r="D872" s="247" t="s">
        <v>236</v>
      </c>
      <c r="E872" s="251" t="s">
        <v>1</v>
      </c>
      <c r="F872" s="252" t="s">
        <v>224</v>
      </c>
      <c r="G872" s="250"/>
      <c r="H872" s="253">
        <v>4</v>
      </c>
      <c r="I872" s="254"/>
      <c r="J872" s="250"/>
      <c r="K872" s="250"/>
      <c r="L872" s="255"/>
      <c r="M872" s="256"/>
      <c r="N872" s="257"/>
      <c r="O872" s="257"/>
      <c r="P872" s="257"/>
      <c r="Q872" s="257"/>
      <c r="R872" s="257"/>
      <c r="S872" s="257"/>
      <c r="T872" s="258"/>
      <c r="U872" s="13"/>
      <c r="V872" s="13"/>
      <c r="W872" s="13"/>
      <c r="X872" s="13"/>
      <c r="Y872" s="13"/>
      <c r="Z872" s="13"/>
      <c r="AA872" s="13"/>
      <c r="AB872" s="13"/>
      <c r="AC872" s="13"/>
      <c r="AD872" s="13"/>
      <c r="AE872" s="13"/>
      <c r="AT872" s="259" t="s">
        <v>236</v>
      </c>
      <c r="AU872" s="259" t="s">
        <v>88</v>
      </c>
      <c r="AV872" s="13" t="s">
        <v>19</v>
      </c>
      <c r="AW872" s="13" t="s">
        <v>36</v>
      </c>
      <c r="AX872" s="13" t="s">
        <v>80</v>
      </c>
      <c r="AY872" s="259" t="s">
        <v>221</v>
      </c>
    </row>
    <row r="873" s="14" customFormat="1">
      <c r="A873" s="14"/>
      <c r="B873" s="260"/>
      <c r="C873" s="261"/>
      <c r="D873" s="247" t="s">
        <v>236</v>
      </c>
      <c r="E873" s="262" t="s">
        <v>1</v>
      </c>
      <c r="F873" s="263" t="s">
        <v>2907</v>
      </c>
      <c r="G873" s="261"/>
      <c r="H873" s="262" t="s">
        <v>1</v>
      </c>
      <c r="I873" s="264"/>
      <c r="J873" s="261"/>
      <c r="K873" s="261"/>
      <c r="L873" s="265"/>
      <c r="M873" s="266"/>
      <c r="N873" s="267"/>
      <c r="O873" s="267"/>
      <c r="P873" s="267"/>
      <c r="Q873" s="267"/>
      <c r="R873" s="267"/>
      <c r="S873" s="267"/>
      <c r="T873" s="268"/>
      <c r="U873" s="14"/>
      <c r="V873" s="14"/>
      <c r="W873" s="14"/>
      <c r="X873" s="14"/>
      <c r="Y873" s="14"/>
      <c r="Z873" s="14"/>
      <c r="AA873" s="14"/>
      <c r="AB873" s="14"/>
      <c r="AC873" s="14"/>
      <c r="AD873" s="14"/>
      <c r="AE873" s="14"/>
      <c r="AT873" s="269" t="s">
        <v>236</v>
      </c>
      <c r="AU873" s="269" t="s">
        <v>88</v>
      </c>
      <c r="AV873" s="14" t="s">
        <v>88</v>
      </c>
      <c r="AW873" s="14" t="s">
        <v>36</v>
      </c>
      <c r="AX873" s="14" t="s">
        <v>80</v>
      </c>
      <c r="AY873" s="269" t="s">
        <v>221</v>
      </c>
    </row>
    <row r="874" s="13" customFormat="1">
      <c r="A874" s="13"/>
      <c r="B874" s="249"/>
      <c r="C874" s="250"/>
      <c r="D874" s="247" t="s">
        <v>236</v>
      </c>
      <c r="E874" s="251" t="s">
        <v>1</v>
      </c>
      <c r="F874" s="252" t="s">
        <v>257</v>
      </c>
      <c r="G874" s="250"/>
      <c r="H874" s="253">
        <v>6</v>
      </c>
      <c r="I874" s="254"/>
      <c r="J874" s="250"/>
      <c r="K874" s="250"/>
      <c r="L874" s="255"/>
      <c r="M874" s="256"/>
      <c r="N874" s="257"/>
      <c r="O874" s="257"/>
      <c r="P874" s="257"/>
      <c r="Q874" s="257"/>
      <c r="R874" s="257"/>
      <c r="S874" s="257"/>
      <c r="T874" s="258"/>
      <c r="U874" s="13"/>
      <c r="V874" s="13"/>
      <c r="W874" s="13"/>
      <c r="X874" s="13"/>
      <c r="Y874" s="13"/>
      <c r="Z874" s="13"/>
      <c r="AA874" s="13"/>
      <c r="AB874" s="13"/>
      <c r="AC874" s="13"/>
      <c r="AD874" s="13"/>
      <c r="AE874" s="13"/>
      <c r="AT874" s="259" t="s">
        <v>236</v>
      </c>
      <c r="AU874" s="259" t="s">
        <v>88</v>
      </c>
      <c r="AV874" s="13" t="s">
        <v>19</v>
      </c>
      <c r="AW874" s="13" t="s">
        <v>36</v>
      </c>
      <c r="AX874" s="13" t="s">
        <v>80</v>
      </c>
      <c r="AY874" s="259" t="s">
        <v>221</v>
      </c>
    </row>
    <row r="875" s="15" customFormat="1">
      <c r="A875" s="15"/>
      <c r="B875" s="270"/>
      <c r="C875" s="271"/>
      <c r="D875" s="247" t="s">
        <v>236</v>
      </c>
      <c r="E875" s="272" t="s">
        <v>1</v>
      </c>
      <c r="F875" s="273" t="s">
        <v>356</v>
      </c>
      <c r="G875" s="271"/>
      <c r="H875" s="274">
        <v>10</v>
      </c>
      <c r="I875" s="275"/>
      <c r="J875" s="271"/>
      <c r="K875" s="271"/>
      <c r="L875" s="276"/>
      <c r="M875" s="277"/>
      <c r="N875" s="278"/>
      <c r="O875" s="278"/>
      <c r="P875" s="278"/>
      <c r="Q875" s="278"/>
      <c r="R875" s="278"/>
      <c r="S875" s="278"/>
      <c r="T875" s="279"/>
      <c r="U875" s="15"/>
      <c r="V875" s="15"/>
      <c r="W875" s="15"/>
      <c r="X875" s="15"/>
      <c r="Y875" s="15"/>
      <c r="Z875" s="15"/>
      <c r="AA875" s="15"/>
      <c r="AB875" s="15"/>
      <c r="AC875" s="15"/>
      <c r="AD875" s="15"/>
      <c r="AE875" s="15"/>
      <c r="AT875" s="280" t="s">
        <v>236</v>
      </c>
      <c r="AU875" s="280" t="s">
        <v>88</v>
      </c>
      <c r="AV875" s="15" t="s">
        <v>224</v>
      </c>
      <c r="AW875" s="15" t="s">
        <v>36</v>
      </c>
      <c r="AX875" s="15" t="s">
        <v>88</v>
      </c>
      <c r="AY875" s="280" t="s">
        <v>221</v>
      </c>
    </row>
    <row r="876" s="2" customFormat="1" ht="24.15" customHeight="1">
      <c r="A876" s="40"/>
      <c r="B876" s="41"/>
      <c r="C876" s="229" t="s">
        <v>2908</v>
      </c>
      <c r="D876" s="229" t="s">
        <v>225</v>
      </c>
      <c r="E876" s="230" t="s">
        <v>2909</v>
      </c>
      <c r="F876" s="231" t="s">
        <v>2910</v>
      </c>
      <c r="G876" s="232" t="s">
        <v>515</v>
      </c>
      <c r="H876" s="233">
        <v>90.587999999999994</v>
      </c>
      <c r="I876" s="234"/>
      <c r="J876" s="235">
        <f>ROUND(I876*H876,2)</f>
        <v>0</v>
      </c>
      <c r="K876" s="231" t="s">
        <v>229</v>
      </c>
      <c r="L876" s="46"/>
      <c r="M876" s="236" t="s">
        <v>1</v>
      </c>
      <c r="N876" s="237" t="s">
        <v>45</v>
      </c>
      <c r="O876" s="93"/>
      <c r="P876" s="238">
        <f>O876*H876</f>
        <v>0</v>
      </c>
      <c r="Q876" s="238">
        <v>0.12171</v>
      </c>
      <c r="R876" s="238">
        <f>Q876*H876</f>
        <v>11.025465479999999</v>
      </c>
      <c r="S876" s="238">
        <v>2.3999999999999999</v>
      </c>
      <c r="T876" s="239">
        <f>S876*H876</f>
        <v>217.41119999999998</v>
      </c>
      <c r="U876" s="40"/>
      <c r="V876" s="40"/>
      <c r="W876" s="40"/>
      <c r="X876" s="40"/>
      <c r="Y876" s="40"/>
      <c r="Z876" s="40"/>
      <c r="AA876" s="40"/>
      <c r="AB876" s="40"/>
      <c r="AC876" s="40"/>
      <c r="AD876" s="40"/>
      <c r="AE876" s="40"/>
      <c r="AR876" s="240" t="s">
        <v>224</v>
      </c>
      <c r="AT876" s="240" t="s">
        <v>225</v>
      </c>
      <c r="AU876" s="240" t="s">
        <v>88</v>
      </c>
      <c r="AY876" s="18" t="s">
        <v>221</v>
      </c>
      <c r="BE876" s="241">
        <f>IF(N876="základní",J876,0)</f>
        <v>0</v>
      </c>
      <c r="BF876" s="241">
        <f>IF(N876="snížená",J876,0)</f>
        <v>0</v>
      </c>
      <c r="BG876" s="241">
        <f>IF(N876="zákl. přenesená",J876,0)</f>
        <v>0</v>
      </c>
      <c r="BH876" s="241">
        <f>IF(N876="sníž. přenesená",J876,0)</f>
        <v>0</v>
      </c>
      <c r="BI876" s="241">
        <f>IF(N876="nulová",J876,0)</f>
        <v>0</v>
      </c>
      <c r="BJ876" s="18" t="s">
        <v>88</v>
      </c>
      <c r="BK876" s="241">
        <f>ROUND(I876*H876,2)</f>
        <v>0</v>
      </c>
      <c r="BL876" s="18" t="s">
        <v>224</v>
      </c>
      <c r="BM876" s="240" t="s">
        <v>2911</v>
      </c>
    </row>
    <row r="877" s="2" customFormat="1">
      <c r="A877" s="40"/>
      <c r="B877" s="41"/>
      <c r="C877" s="42"/>
      <c r="D877" s="242" t="s">
        <v>232</v>
      </c>
      <c r="E877" s="42"/>
      <c r="F877" s="243" t="s">
        <v>2912</v>
      </c>
      <c r="G877" s="42"/>
      <c r="H877" s="42"/>
      <c r="I877" s="244"/>
      <c r="J877" s="42"/>
      <c r="K877" s="42"/>
      <c r="L877" s="46"/>
      <c r="M877" s="245"/>
      <c r="N877" s="246"/>
      <c r="O877" s="93"/>
      <c r="P877" s="93"/>
      <c r="Q877" s="93"/>
      <c r="R877" s="93"/>
      <c r="S877" s="93"/>
      <c r="T877" s="94"/>
      <c r="U877" s="40"/>
      <c r="V877" s="40"/>
      <c r="W877" s="40"/>
      <c r="X877" s="40"/>
      <c r="Y877" s="40"/>
      <c r="Z877" s="40"/>
      <c r="AA877" s="40"/>
      <c r="AB877" s="40"/>
      <c r="AC877" s="40"/>
      <c r="AD877" s="40"/>
      <c r="AE877" s="40"/>
      <c r="AT877" s="18" t="s">
        <v>232</v>
      </c>
      <c r="AU877" s="18" t="s">
        <v>88</v>
      </c>
    </row>
    <row r="878" s="2" customFormat="1">
      <c r="A878" s="40"/>
      <c r="B878" s="41"/>
      <c r="C878" s="42"/>
      <c r="D878" s="247" t="s">
        <v>312</v>
      </c>
      <c r="E878" s="42"/>
      <c r="F878" s="248" t="s">
        <v>2913</v>
      </c>
      <c r="G878" s="42"/>
      <c r="H878" s="42"/>
      <c r="I878" s="244"/>
      <c r="J878" s="42"/>
      <c r="K878" s="42"/>
      <c r="L878" s="46"/>
      <c r="M878" s="245"/>
      <c r="N878" s="246"/>
      <c r="O878" s="93"/>
      <c r="P878" s="93"/>
      <c r="Q878" s="93"/>
      <c r="R878" s="93"/>
      <c r="S878" s="93"/>
      <c r="T878" s="94"/>
      <c r="U878" s="40"/>
      <c r="V878" s="40"/>
      <c r="W878" s="40"/>
      <c r="X878" s="40"/>
      <c r="Y878" s="40"/>
      <c r="Z878" s="40"/>
      <c r="AA878" s="40"/>
      <c r="AB878" s="40"/>
      <c r="AC878" s="40"/>
      <c r="AD878" s="40"/>
      <c r="AE878" s="40"/>
      <c r="AT878" s="18" t="s">
        <v>312</v>
      </c>
      <c r="AU878" s="18" t="s">
        <v>88</v>
      </c>
    </row>
    <row r="879" s="14" customFormat="1">
      <c r="A879" s="14"/>
      <c r="B879" s="260"/>
      <c r="C879" s="261"/>
      <c r="D879" s="247" t="s">
        <v>236</v>
      </c>
      <c r="E879" s="262" t="s">
        <v>1</v>
      </c>
      <c r="F879" s="263" t="s">
        <v>2914</v>
      </c>
      <c r="G879" s="261"/>
      <c r="H879" s="262" t="s">
        <v>1</v>
      </c>
      <c r="I879" s="264"/>
      <c r="J879" s="261"/>
      <c r="K879" s="261"/>
      <c r="L879" s="265"/>
      <c r="M879" s="266"/>
      <c r="N879" s="267"/>
      <c r="O879" s="267"/>
      <c r="P879" s="267"/>
      <c r="Q879" s="267"/>
      <c r="R879" s="267"/>
      <c r="S879" s="267"/>
      <c r="T879" s="268"/>
      <c r="U879" s="14"/>
      <c r="V879" s="14"/>
      <c r="W879" s="14"/>
      <c r="X879" s="14"/>
      <c r="Y879" s="14"/>
      <c r="Z879" s="14"/>
      <c r="AA879" s="14"/>
      <c r="AB879" s="14"/>
      <c r="AC879" s="14"/>
      <c r="AD879" s="14"/>
      <c r="AE879" s="14"/>
      <c r="AT879" s="269" t="s">
        <v>236</v>
      </c>
      <c r="AU879" s="269" t="s">
        <v>88</v>
      </c>
      <c r="AV879" s="14" t="s">
        <v>88</v>
      </c>
      <c r="AW879" s="14" t="s">
        <v>36</v>
      </c>
      <c r="AX879" s="14" t="s">
        <v>80</v>
      </c>
      <c r="AY879" s="269" t="s">
        <v>221</v>
      </c>
    </row>
    <row r="880" s="13" customFormat="1">
      <c r="A880" s="13"/>
      <c r="B880" s="249"/>
      <c r="C880" s="250"/>
      <c r="D880" s="247" t="s">
        <v>236</v>
      </c>
      <c r="E880" s="251" t="s">
        <v>2915</v>
      </c>
      <c r="F880" s="252" t="s">
        <v>2916</v>
      </c>
      <c r="G880" s="250"/>
      <c r="H880" s="253">
        <v>56.725000000000001</v>
      </c>
      <c r="I880" s="254"/>
      <c r="J880" s="250"/>
      <c r="K880" s="250"/>
      <c r="L880" s="255"/>
      <c r="M880" s="256"/>
      <c r="N880" s="257"/>
      <c r="O880" s="257"/>
      <c r="P880" s="257"/>
      <c r="Q880" s="257"/>
      <c r="R880" s="257"/>
      <c r="S880" s="257"/>
      <c r="T880" s="258"/>
      <c r="U880" s="13"/>
      <c r="V880" s="13"/>
      <c r="W880" s="13"/>
      <c r="X880" s="13"/>
      <c r="Y880" s="13"/>
      <c r="Z880" s="13"/>
      <c r="AA880" s="13"/>
      <c r="AB880" s="13"/>
      <c r="AC880" s="13"/>
      <c r="AD880" s="13"/>
      <c r="AE880" s="13"/>
      <c r="AT880" s="259" t="s">
        <v>236</v>
      </c>
      <c r="AU880" s="259" t="s">
        <v>88</v>
      </c>
      <c r="AV880" s="13" t="s">
        <v>19</v>
      </c>
      <c r="AW880" s="13" t="s">
        <v>36</v>
      </c>
      <c r="AX880" s="13" t="s">
        <v>80</v>
      </c>
      <c r="AY880" s="259" t="s">
        <v>221</v>
      </c>
    </row>
    <row r="881" s="14" customFormat="1">
      <c r="A881" s="14"/>
      <c r="B881" s="260"/>
      <c r="C881" s="261"/>
      <c r="D881" s="247" t="s">
        <v>236</v>
      </c>
      <c r="E881" s="262" t="s">
        <v>1</v>
      </c>
      <c r="F881" s="263" t="s">
        <v>2917</v>
      </c>
      <c r="G881" s="261"/>
      <c r="H881" s="262" t="s">
        <v>1</v>
      </c>
      <c r="I881" s="264"/>
      <c r="J881" s="261"/>
      <c r="K881" s="261"/>
      <c r="L881" s="265"/>
      <c r="M881" s="266"/>
      <c r="N881" s="267"/>
      <c r="O881" s="267"/>
      <c r="P881" s="267"/>
      <c r="Q881" s="267"/>
      <c r="R881" s="267"/>
      <c r="S881" s="267"/>
      <c r="T881" s="268"/>
      <c r="U881" s="14"/>
      <c r="V881" s="14"/>
      <c r="W881" s="14"/>
      <c r="X881" s="14"/>
      <c r="Y881" s="14"/>
      <c r="Z881" s="14"/>
      <c r="AA881" s="14"/>
      <c r="AB881" s="14"/>
      <c r="AC881" s="14"/>
      <c r="AD881" s="14"/>
      <c r="AE881" s="14"/>
      <c r="AT881" s="269" t="s">
        <v>236</v>
      </c>
      <c r="AU881" s="269" t="s">
        <v>88</v>
      </c>
      <c r="AV881" s="14" t="s">
        <v>88</v>
      </c>
      <c r="AW881" s="14" t="s">
        <v>36</v>
      </c>
      <c r="AX881" s="14" t="s">
        <v>80</v>
      </c>
      <c r="AY881" s="269" t="s">
        <v>221</v>
      </c>
    </row>
    <row r="882" s="13" customFormat="1">
      <c r="A882" s="13"/>
      <c r="B882" s="249"/>
      <c r="C882" s="250"/>
      <c r="D882" s="247" t="s">
        <v>236</v>
      </c>
      <c r="E882" s="251" t="s">
        <v>1846</v>
      </c>
      <c r="F882" s="252" t="s">
        <v>2918</v>
      </c>
      <c r="G882" s="250"/>
      <c r="H882" s="253">
        <v>33.863</v>
      </c>
      <c r="I882" s="254"/>
      <c r="J882" s="250"/>
      <c r="K882" s="250"/>
      <c r="L882" s="255"/>
      <c r="M882" s="256"/>
      <c r="N882" s="257"/>
      <c r="O882" s="257"/>
      <c r="P882" s="257"/>
      <c r="Q882" s="257"/>
      <c r="R882" s="257"/>
      <c r="S882" s="257"/>
      <c r="T882" s="258"/>
      <c r="U882" s="13"/>
      <c r="V882" s="13"/>
      <c r="W882" s="13"/>
      <c r="X882" s="13"/>
      <c r="Y882" s="13"/>
      <c r="Z882" s="13"/>
      <c r="AA882" s="13"/>
      <c r="AB882" s="13"/>
      <c r="AC882" s="13"/>
      <c r="AD882" s="13"/>
      <c r="AE882" s="13"/>
      <c r="AT882" s="259" t="s">
        <v>236</v>
      </c>
      <c r="AU882" s="259" t="s">
        <v>88</v>
      </c>
      <c r="AV882" s="13" t="s">
        <v>19</v>
      </c>
      <c r="AW882" s="13" t="s">
        <v>36</v>
      </c>
      <c r="AX882" s="13" t="s">
        <v>80</v>
      </c>
      <c r="AY882" s="259" t="s">
        <v>221</v>
      </c>
    </row>
    <row r="883" s="13" customFormat="1">
      <c r="A883" s="13"/>
      <c r="B883" s="249"/>
      <c r="C883" s="250"/>
      <c r="D883" s="247" t="s">
        <v>236</v>
      </c>
      <c r="E883" s="251" t="s">
        <v>2919</v>
      </c>
      <c r="F883" s="252" t="s">
        <v>2920</v>
      </c>
      <c r="G883" s="250"/>
      <c r="H883" s="253">
        <v>90.587999999999994</v>
      </c>
      <c r="I883" s="254"/>
      <c r="J883" s="250"/>
      <c r="K883" s="250"/>
      <c r="L883" s="255"/>
      <c r="M883" s="256"/>
      <c r="N883" s="257"/>
      <c r="O883" s="257"/>
      <c r="P883" s="257"/>
      <c r="Q883" s="257"/>
      <c r="R883" s="257"/>
      <c r="S883" s="257"/>
      <c r="T883" s="258"/>
      <c r="U883" s="13"/>
      <c r="V883" s="13"/>
      <c r="W883" s="13"/>
      <c r="X883" s="13"/>
      <c r="Y883" s="13"/>
      <c r="Z883" s="13"/>
      <c r="AA883" s="13"/>
      <c r="AB883" s="13"/>
      <c r="AC883" s="13"/>
      <c r="AD883" s="13"/>
      <c r="AE883" s="13"/>
      <c r="AT883" s="259" t="s">
        <v>236</v>
      </c>
      <c r="AU883" s="259" t="s">
        <v>88</v>
      </c>
      <c r="AV883" s="13" t="s">
        <v>19</v>
      </c>
      <c r="AW883" s="13" t="s">
        <v>36</v>
      </c>
      <c r="AX883" s="13" t="s">
        <v>88</v>
      </c>
      <c r="AY883" s="259" t="s">
        <v>221</v>
      </c>
    </row>
    <row r="884" s="2" customFormat="1" ht="78" customHeight="1">
      <c r="A884" s="40"/>
      <c r="B884" s="41"/>
      <c r="C884" s="229" t="s">
        <v>2921</v>
      </c>
      <c r="D884" s="229" t="s">
        <v>225</v>
      </c>
      <c r="E884" s="230" t="s">
        <v>2922</v>
      </c>
      <c r="F884" s="231" t="s">
        <v>2923</v>
      </c>
      <c r="G884" s="232" t="s">
        <v>699</v>
      </c>
      <c r="H884" s="233">
        <v>43</v>
      </c>
      <c r="I884" s="234"/>
      <c r="J884" s="235">
        <f>ROUND(I884*H884,2)</f>
        <v>0</v>
      </c>
      <c r="K884" s="231" t="s">
        <v>229</v>
      </c>
      <c r="L884" s="46"/>
      <c r="M884" s="236" t="s">
        <v>1</v>
      </c>
      <c r="N884" s="237" t="s">
        <v>45</v>
      </c>
      <c r="O884" s="93"/>
      <c r="P884" s="238">
        <f>O884*H884</f>
        <v>0</v>
      </c>
      <c r="Q884" s="238">
        <v>0</v>
      </c>
      <c r="R884" s="238">
        <f>Q884*H884</f>
        <v>0</v>
      </c>
      <c r="S884" s="238">
        <v>0.025000000000000001</v>
      </c>
      <c r="T884" s="239">
        <f>S884*H884</f>
        <v>1.075</v>
      </c>
      <c r="U884" s="40"/>
      <c r="V884" s="40"/>
      <c r="W884" s="40"/>
      <c r="X884" s="40"/>
      <c r="Y884" s="40"/>
      <c r="Z884" s="40"/>
      <c r="AA884" s="40"/>
      <c r="AB884" s="40"/>
      <c r="AC884" s="40"/>
      <c r="AD884" s="40"/>
      <c r="AE884" s="40"/>
      <c r="AR884" s="240" t="s">
        <v>224</v>
      </c>
      <c r="AT884" s="240" t="s">
        <v>225</v>
      </c>
      <c r="AU884" s="240" t="s">
        <v>88</v>
      </c>
      <c r="AY884" s="18" t="s">
        <v>221</v>
      </c>
      <c r="BE884" s="241">
        <f>IF(N884="základní",J884,0)</f>
        <v>0</v>
      </c>
      <c r="BF884" s="241">
        <f>IF(N884="snížená",J884,0)</f>
        <v>0</v>
      </c>
      <c r="BG884" s="241">
        <f>IF(N884="zákl. přenesená",J884,0)</f>
        <v>0</v>
      </c>
      <c r="BH884" s="241">
        <f>IF(N884="sníž. přenesená",J884,0)</f>
        <v>0</v>
      </c>
      <c r="BI884" s="241">
        <f>IF(N884="nulová",J884,0)</f>
        <v>0</v>
      </c>
      <c r="BJ884" s="18" t="s">
        <v>88</v>
      </c>
      <c r="BK884" s="241">
        <f>ROUND(I884*H884,2)</f>
        <v>0</v>
      </c>
      <c r="BL884" s="18" t="s">
        <v>224</v>
      </c>
      <c r="BM884" s="240" t="s">
        <v>2924</v>
      </c>
    </row>
    <row r="885" s="2" customFormat="1">
      <c r="A885" s="40"/>
      <c r="B885" s="41"/>
      <c r="C885" s="42"/>
      <c r="D885" s="242" t="s">
        <v>232</v>
      </c>
      <c r="E885" s="42"/>
      <c r="F885" s="243" t="s">
        <v>2925</v>
      </c>
      <c r="G885" s="42"/>
      <c r="H885" s="42"/>
      <c r="I885" s="244"/>
      <c r="J885" s="42"/>
      <c r="K885" s="42"/>
      <c r="L885" s="46"/>
      <c r="M885" s="245"/>
      <c r="N885" s="246"/>
      <c r="O885" s="93"/>
      <c r="P885" s="93"/>
      <c r="Q885" s="93"/>
      <c r="R885" s="93"/>
      <c r="S885" s="93"/>
      <c r="T885" s="94"/>
      <c r="U885" s="40"/>
      <c r="V885" s="40"/>
      <c r="W885" s="40"/>
      <c r="X885" s="40"/>
      <c r="Y885" s="40"/>
      <c r="Z885" s="40"/>
      <c r="AA885" s="40"/>
      <c r="AB885" s="40"/>
      <c r="AC885" s="40"/>
      <c r="AD885" s="40"/>
      <c r="AE885" s="40"/>
      <c r="AT885" s="18" t="s">
        <v>232</v>
      </c>
      <c r="AU885" s="18" t="s">
        <v>88</v>
      </c>
    </row>
    <row r="886" s="2" customFormat="1">
      <c r="A886" s="40"/>
      <c r="B886" s="41"/>
      <c r="C886" s="42"/>
      <c r="D886" s="247" t="s">
        <v>312</v>
      </c>
      <c r="E886" s="42"/>
      <c r="F886" s="248" t="s">
        <v>2926</v>
      </c>
      <c r="G886" s="42"/>
      <c r="H886" s="42"/>
      <c r="I886" s="244"/>
      <c r="J886" s="42"/>
      <c r="K886" s="42"/>
      <c r="L886" s="46"/>
      <c r="M886" s="245"/>
      <c r="N886" s="246"/>
      <c r="O886" s="93"/>
      <c r="P886" s="93"/>
      <c r="Q886" s="93"/>
      <c r="R886" s="93"/>
      <c r="S886" s="93"/>
      <c r="T886" s="94"/>
      <c r="U886" s="40"/>
      <c r="V886" s="40"/>
      <c r="W886" s="40"/>
      <c r="X886" s="40"/>
      <c r="Y886" s="40"/>
      <c r="Z886" s="40"/>
      <c r="AA886" s="40"/>
      <c r="AB886" s="40"/>
      <c r="AC886" s="40"/>
      <c r="AD886" s="40"/>
      <c r="AE886" s="40"/>
      <c r="AT886" s="18" t="s">
        <v>312</v>
      </c>
      <c r="AU886" s="18" t="s">
        <v>88</v>
      </c>
    </row>
    <row r="887" s="14" customFormat="1">
      <c r="A887" s="14"/>
      <c r="B887" s="260"/>
      <c r="C887" s="261"/>
      <c r="D887" s="247" t="s">
        <v>236</v>
      </c>
      <c r="E887" s="262" t="s">
        <v>1</v>
      </c>
      <c r="F887" s="263" t="s">
        <v>2927</v>
      </c>
      <c r="G887" s="261"/>
      <c r="H887" s="262" t="s">
        <v>1</v>
      </c>
      <c r="I887" s="264"/>
      <c r="J887" s="261"/>
      <c r="K887" s="261"/>
      <c r="L887" s="265"/>
      <c r="M887" s="266"/>
      <c r="N887" s="267"/>
      <c r="O887" s="267"/>
      <c r="P887" s="267"/>
      <c r="Q887" s="267"/>
      <c r="R887" s="267"/>
      <c r="S887" s="267"/>
      <c r="T887" s="268"/>
      <c r="U887" s="14"/>
      <c r="V887" s="14"/>
      <c r="W887" s="14"/>
      <c r="X887" s="14"/>
      <c r="Y887" s="14"/>
      <c r="Z887" s="14"/>
      <c r="AA887" s="14"/>
      <c r="AB887" s="14"/>
      <c r="AC887" s="14"/>
      <c r="AD887" s="14"/>
      <c r="AE887" s="14"/>
      <c r="AT887" s="269" t="s">
        <v>236</v>
      </c>
      <c r="AU887" s="269" t="s">
        <v>88</v>
      </c>
      <c r="AV887" s="14" t="s">
        <v>88</v>
      </c>
      <c r="AW887" s="14" t="s">
        <v>36</v>
      </c>
      <c r="AX887" s="14" t="s">
        <v>80</v>
      </c>
      <c r="AY887" s="269" t="s">
        <v>221</v>
      </c>
    </row>
    <row r="888" s="13" customFormat="1">
      <c r="A888" s="13"/>
      <c r="B888" s="249"/>
      <c r="C888" s="250"/>
      <c r="D888" s="247" t="s">
        <v>236</v>
      </c>
      <c r="E888" s="251" t="s">
        <v>2928</v>
      </c>
      <c r="F888" s="252" t="s">
        <v>2929</v>
      </c>
      <c r="G888" s="250"/>
      <c r="H888" s="253">
        <v>43</v>
      </c>
      <c r="I888" s="254"/>
      <c r="J888" s="250"/>
      <c r="K888" s="250"/>
      <c r="L888" s="255"/>
      <c r="M888" s="256"/>
      <c r="N888" s="257"/>
      <c r="O888" s="257"/>
      <c r="P888" s="257"/>
      <c r="Q888" s="257"/>
      <c r="R888" s="257"/>
      <c r="S888" s="257"/>
      <c r="T888" s="258"/>
      <c r="U888" s="13"/>
      <c r="V888" s="13"/>
      <c r="W888" s="13"/>
      <c r="X888" s="13"/>
      <c r="Y888" s="13"/>
      <c r="Z888" s="13"/>
      <c r="AA888" s="13"/>
      <c r="AB888" s="13"/>
      <c r="AC888" s="13"/>
      <c r="AD888" s="13"/>
      <c r="AE888" s="13"/>
      <c r="AT888" s="259" t="s">
        <v>236</v>
      </c>
      <c r="AU888" s="259" t="s">
        <v>88</v>
      </c>
      <c r="AV888" s="13" t="s">
        <v>19</v>
      </c>
      <c r="AW888" s="13" t="s">
        <v>36</v>
      </c>
      <c r="AX888" s="13" t="s">
        <v>80</v>
      </c>
      <c r="AY888" s="259" t="s">
        <v>221</v>
      </c>
    </row>
    <row r="889" s="13" customFormat="1">
      <c r="A889" s="13"/>
      <c r="B889" s="249"/>
      <c r="C889" s="250"/>
      <c r="D889" s="247" t="s">
        <v>236</v>
      </c>
      <c r="E889" s="251" t="s">
        <v>2930</v>
      </c>
      <c r="F889" s="252" t="s">
        <v>2931</v>
      </c>
      <c r="G889" s="250"/>
      <c r="H889" s="253">
        <v>43</v>
      </c>
      <c r="I889" s="254"/>
      <c r="J889" s="250"/>
      <c r="K889" s="250"/>
      <c r="L889" s="255"/>
      <c r="M889" s="256"/>
      <c r="N889" s="257"/>
      <c r="O889" s="257"/>
      <c r="P889" s="257"/>
      <c r="Q889" s="257"/>
      <c r="R889" s="257"/>
      <c r="S889" s="257"/>
      <c r="T889" s="258"/>
      <c r="U889" s="13"/>
      <c r="V889" s="13"/>
      <c r="W889" s="13"/>
      <c r="X889" s="13"/>
      <c r="Y889" s="13"/>
      <c r="Z889" s="13"/>
      <c r="AA889" s="13"/>
      <c r="AB889" s="13"/>
      <c r="AC889" s="13"/>
      <c r="AD889" s="13"/>
      <c r="AE889" s="13"/>
      <c r="AT889" s="259" t="s">
        <v>236</v>
      </c>
      <c r="AU889" s="259" t="s">
        <v>88</v>
      </c>
      <c r="AV889" s="13" t="s">
        <v>19</v>
      </c>
      <c r="AW889" s="13" t="s">
        <v>36</v>
      </c>
      <c r="AX889" s="13" t="s">
        <v>88</v>
      </c>
      <c r="AY889" s="259" t="s">
        <v>221</v>
      </c>
    </row>
    <row r="890" s="12" customFormat="1" ht="25.92" customHeight="1">
      <c r="A890" s="12"/>
      <c r="B890" s="213"/>
      <c r="C890" s="214"/>
      <c r="D890" s="215" t="s">
        <v>79</v>
      </c>
      <c r="E890" s="216" t="s">
        <v>933</v>
      </c>
      <c r="F890" s="216" t="s">
        <v>934</v>
      </c>
      <c r="G890" s="214"/>
      <c r="H890" s="214"/>
      <c r="I890" s="217"/>
      <c r="J890" s="218">
        <f>BK890</f>
        <v>0</v>
      </c>
      <c r="K890" s="214"/>
      <c r="L890" s="219"/>
      <c r="M890" s="220"/>
      <c r="N890" s="221"/>
      <c r="O890" s="221"/>
      <c r="P890" s="222">
        <f>SUM(P891:P920)</f>
        <v>0</v>
      </c>
      <c r="Q890" s="221"/>
      <c r="R890" s="222">
        <f>SUM(R891:R920)</f>
        <v>0</v>
      </c>
      <c r="S890" s="221"/>
      <c r="T890" s="223">
        <f>SUM(T891:T920)</f>
        <v>0</v>
      </c>
      <c r="U890" s="12"/>
      <c r="V890" s="12"/>
      <c r="W890" s="12"/>
      <c r="X890" s="12"/>
      <c r="Y890" s="12"/>
      <c r="Z890" s="12"/>
      <c r="AA890" s="12"/>
      <c r="AB890" s="12"/>
      <c r="AC890" s="12"/>
      <c r="AD890" s="12"/>
      <c r="AE890" s="12"/>
      <c r="AR890" s="224" t="s">
        <v>224</v>
      </c>
      <c r="AT890" s="225" t="s">
        <v>79</v>
      </c>
      <c r="AU890" s="225" t="s">
        <v>80</v>
      </c>
      <c r="AY890" s="224" t="s">
        <v>221</v>
      </c>
      <c r="BK890" s="226">
        <f>SUM(BK891:BK920)</f>
        <v>0</v>
      </c>
    </row>
    <row r="891" s="2" customFormat="1" ht="55.5" customHeight="1">
      <c r="A891" s="40"/>
      <c r="B891" s="41"/>
      <c r="C891" s="229" t="s">
        <v>2932</v>
      </c>
      <c r="D891" s="229" t="s">
        <v>225</v>
      </c>
      <c r="E891" s="230" t="s">
        <v>2933</v>
      </c>
      <c r="F891" s="231" t="s">
        <v>2934</v>
      </c>
      <c r="G891" s="232" t="s">
        <v>651</v>
      </c>
      <c r="H891" s="233">
        <v>484.33999999999998</v>
      </c>
      <c r="I891" s="234"/>
      <c r="J891" s="235">
        <f>ROUND(I891*H891,2)</f>
        <v>0</v>
      </c>
      <c r="K891" s="231" t="s">
        <v>229</v>
      </c>
      <c r="L891" s="46"/>
      <c r="M891" s="236" t="s">
        <v>1</v>
      </c>
      <c r="N891" s="237" t="s">
        <v>45</v>
      </c>
      <c r="O891" s="93"/>
      <c r="P891" s="238">
        <f>O891*H891</f>
        <v>0</v>
      </c>
      <c r="Q891" s="238">
        <v>0</v>
      </c>
      <c r="R891" s="238">
        <f>Q891*H891</f>
        <v>0</v>
      </c>
      <c r="S891" s="238">
        <v>0</v>
      </c>
      <c r="T891" s="239">
        <f>S891*H891</f>
        <v>0</v>
      </c>
      <c r="U891" s="40"/>
      <c r="V891" s="40"/>
      <c r="W891" s="40"/>
      <c r="X891" s="40"/>
      <c r="Y891" s="40"/>
      <c r="Z891" s="40"/>
      <c r="AA891" s="40"/>
      <c r="AB891" s="40"/>
      <c r="AC891" s="40"/>
      <c r="AD891" s="40"/>
      <c r="AE891" s="40"/>
      <c r="AR891" s="240" t="s">
        <v>224</v>
      </c>
      <c r="AT891" s="240" t="s">
        <v>225</v>
      </c>
      <c r="AU891" s="240" t="s">
        <v>88</v>
      </c>
      <c r="AY891" s="18" t="s">
        <v>221</v>
      </c>
      <c r="BE891" s="241">
        <f>IF(N891="základní",J891,0)</f>
        <v>0</v>
      </c>
      <c r="BF891" s="241">
        <f>IF(N891="snížená",J891,0)</f>
        <v>0</v>
      </c>
      <c r="BG891" s="241">
        <f>IF(N891="zákl. přenesená",J891,0)</f>
        <v>0</v>
      </c>
      <c r="BH891" s="241">
        <f>IF(N891="sníž. přenesená",J891,0)</f>
        <v>0</v>
      </c>
      <c r="BI891" s="241">
        <f>IF(N891="nulová",J891,0)</f>
        <v>0</v>
      </c>
      <c r="BJ891" s="18" t="s">
        <v>88</v>
      </c>
      <c r="BK891" s="241">
        <f>ROUND(I891*H891,2)</f>
        <v>0</v>
      </c>
      <c r="BL891" s="18" t="s">
        <v>224</v>
      </c>
      <c r="BM891" s="240" t="s">
        <v>2935</v>
      </c>
    </row>
    <row r="892" s="2" customFormat="1">
      <c r="A892" s="40"/>
      <c r="B892" s="41"/>
      <c r="C892" s="42"/>
      <c r="D892" s="242" t="s">
        <v>232</v>
      </c>
      <c r="E892" s="42"/>
      <c r="F892" s="243" t="s">
        <v>2936</v>
      </c>
      <c r="G892" s="42"/>
      <c r="H892" s="42"/>
      <c r="I892" s="244"/>
      <c r="J892" s="42"/>
      <c r="K892" s="42"/>
      <c r="L892" s="46"/>
      <c r="M892" s="245"/>
      <c r="N892" s="246"/>
      <c r="O892" s="93"/>
      <c r="P892" s="93"/>
      <c r="Q892" s="93"/>
      <c r="R892" s="93"/>
      <c r="S892" s="93"/>
      <c r="T892" s="94"/>
      <c r="U892" s="40"/>
      <c r="V892" s="40"/>
      <c r="W892" s="40"/>
      <c r="X892" s="40"/>
      <c r="Y892" s="40"/>
      <c r="Z892" s="40"/>
      <c r="AA892" s="40"/>
      <c r="AB892" s="40"/>
      <c r="AC892" s="40"/>
      <c r="AD892" s="40"/>
      <c r="AE892" s="40"/>
      <c r="AT892" s="18" t="s">
        <v>232</v>
      </c>
      <c r="AU892" s="18" t="s">
        <v>88</v>
      </c>
    </row>
    <row r="893" s="2" customFormat="1">
      <c r="A893" s="40"/>
      <c r="B893" s="41"/>
      <c r="C893" s="42"/>
      <c r="D893" s="247" t="s">
        <v>312</v>
      </c>
      <c r="E893" s="42"/>
      <c r="F893" s="248" t="s">
        <v>2937</v>
      </c>
      <c r="G893" s="42"/>
      <c r="H893" s="42"/>
      <c r="I893" s="244"/>
      <c r="J893" s="42"/>
      <c r="K893" s="42"/>
      <c r="L893" s="46"/>
      <c r="M893" s="245"/>
      <c r="N893" s="246"/>
      <c r="O893" s="93"/>
      <c r="P893" s="93"/>
      <c r="Q893" s="93"/>
      <c r="R893" s="93"/>
      <c r="S893" s="93"/>
      <c r="T893" s="94"/>
      <c r="U893" s="40"/>
      <c r="V893" s="40"/>
      <c r="W893" s="40"/>
      <c r="X893" s="40"/>
      <c r="Y893" s="40"/>
      <c r="Z893" s="40"/>
      <c r="AA893" s="40"/>
      <c r="AB893" s="40"/>
      <c r="AC893" s="40"/>
      <c r="AD893" s="40"/>
      <c r="AE893" s="40"/>
      <c r="AT893" s="18" t="s">
        <v>312</v>
      </c>
      <c r="AU893" s="18" t="s">
        <v>88</v>
      </c>
    </row>
    <row r="894" s="2" customFormat="1" ht="66.75" customHeight="1">
      <c r="A894" s="40"/>
      <c r="B894" s="41"/>
      <c r="C894" s="229" t="s">
        <v>2938</v>
      </c>
      <c r="D894" s="229" t="s">
        <v>225</v>
      </c>
      <c r="E894" s="230" t="s">
        <v>2939</v>
      </c>
      <c r="F894" s="231" t="s">
        <v>2940</v>
      </c>
      <c r="G894" s="232" t="s">
        <v>651</v>
      </c>
      <c r="H894" s="233">
        <v>484.33999999999998</v>
      </c>
      <c r="I894" s="234"/>
      <c r="J894" s="235">
        <f>ROUND(I894*H894,2)</f>
        <v>0</v>
      </c>
      <c r="K894" s="231" t="s">
        <v>229</v>
      </c>
      <c r="L894" s="46"/>
      <c r="M894" s="236" t="s">
        <v>1</v>
      </c>
      <c r="N894" s="237" t="s">
        <v>45</v>
      </c>
      <c r="O894" s="93"/>
      <c r="P894" s="238">
        <f>O894*H894</f>
        <v>0</v>
      </c>
      <c r="Q894" s="238">
        <v>0</v>
      </c>
      <c r="R894" s="238">
        <f>Q894*H894</f>
        <v>0</v>
      </c>
      <c r="S894" s="238">
        <v>0</v>
      </c>
      <c r="T894" s="239">
        <f>S894*H894</f>
        <v>0</v>
      </c>
      <c r="U894" s="40"/>
      <c r="V894" s="40"/>
      <c r="W894" s="40"/>
      <c r="X894" s="40"/>
      <c r="Y894" s="40"/>
      <c r="Z894" s="40"/>
      <c r="AA894" s="40"/>
      <c r="AB894" s="40"/>
      <c r="AC894" s="40"/>
      <c r="AD894" s="40"/>
      <c r="AE894" s="40"/>
      <c r="AR894" s="240" t="s">
        <v>224</v>
      </c>
      <c r="AT894" s="240" t="s">
        <v>225</v>
      </c>
      <c r="AU894" s="240" t="s">
        <v>88</v>
      </c>
      <c r="AY894" s="18" t="s">
        <v>221</v>
      </c>
      <c r="BE894" s="241">
        <f>IF(N894="základní",J894,0)</f>
        <v>0</v>
      </c>
      <c r="BF894" s="241">
        <f>IF(N894="snížená",J894,0)</f>
        <v>0</v>
      </c>
      <c r="BG894" s="241">
        <f>IF(N894="zákl. přenesená",J894,0)</f>
        <v>0</v>
      </c>
      <c r="BH894" s="241">
        <f>IF(N894="sníž. přenesená",J894,0)</f>
        <v>0</v>
      </c>
      <c r="BI894" s="241">
        <f>IF(N894="nulová",J894,0)</f>
        <v>0</v>
      </c>
      <c r="BJ894" s="18" t="s">
        <v>88</v>
      </c>
      <c r="BK894" s="241">
        <f>ROUND(I894*H894,2)</f>
        <v>0</v>
      </c>
      <c r="BL894" s="18" t="s">
        <v>224</v>
      </c>
      <c r="BM894" s="240" t="s">
        <v>2941</v>
      </c>
    </row>
    <row r="895" s="2" customFormat="1">
      <c r="A895" s="40"/>
      <c r="B895" s="41"/>
      <c r="C895" s="42"/>
      <c r="D895" s="242" t="s">
        <v>232</v>
      </c>
      <c r="E895" s="42"/>
      <c r="F895" s="243" t="s">
        <v>2942</v>
      </c>
      <c r="G895" s="42"/>
      <c r="H895" s="42"/>
      <c r="I895" s="244"/>
      <c r="J895" s="42"/>
      <c r="K895" s="42"/>
      <c r="L895" s="46"/>
      <c r="M895" s="245"/>
      <c r="N895" s="246"/>
      <c r="O895" s="93"/>
      <c r="P895" s="93"/>
      <c r="Q895" s="93"/>
      <c r="R895" s="93"/>
      <c r="S895" s="93"/>
      <c r="T895" s="94"/>
      <c r="U895" s="40"/>
      <c r="V895" s="40"/>
      <c r="W895" s="40"/>
      <c r="X895" s="40"/>
      <c r="Y895" s="40"/>
      <c r="Z895" s="40"/>
      <c r="AA895" s="40"/>
      <c r="AB895" s="40"/>
      <c r="AC895" s="40"/>
      <c r="AD895" s="40"/>
      <c r="AE895" s="40"/>
      <c r="AT895" s="18" t="s">
        <v>232</v>
      </c>
      <c r="AU895" s="18" t="s">
        <v>88</v>
      </c>
    </row>
    <row r="896" s="2" customFormat="1">
      <c r="A896" s="40"/>
      <c r="B896" s="41"/>
      <c r="C896" s="42"/>
      <c r="D896" s="247" t="s">
        <v>312</v>
      </c>
      <c r="E896" s="42"/>
      <c r="F896" s="248" t="s">
        <v>2937</v>
      </c>
      <c r="G896" s="42"/>
      <c r="H896" s="42"/>
      <c r="I896" s="244"/>
      <c r="J896" s="42"/>
      <c r="K896" s="42"/>
      <c r="L896" s="46"/>
      <c r="M896" s="245"/>
      <c r="N896" s="246"/>
      <c r="O896" s="93"/>
      <c r="P896" s="93"/>
      <c r="Q896" s="93"/>
      <c r="R896" s="93"/>
      <c r="S896" s="93"/>
      <c r="T896" s="94"/>
      <c r="U896" s="40"/>
      <c r="V896" s="40"/>
      <c r="W896" s="40"/>
      <c r="X896" s="40"/>
      <c r="Y896" s="40"/>
      <c r="Z896" s="40"/>
      <c r="AA896" s="40"/>
      <c r="AB896" s="40"/>
      <c r="AC896" s="40"/>
      <c r="AD896" s="40"/>
      <c r="AE896" s="40"/>
      <c r="AT896" s="18" t="s">
        <v>312</v>
      </c>
      <c r="AU896" s="18" t="s">
        <v>88</v>
      </c>
    </row>
    <row r="897" s="2" customFormat="1" ht="37.8" customHeight="1">
      <c r="A897" s="40"/>
      <c r="B897" s="41"/>
      <c r="C897" s="229" t="s">
        <v>2943</v>
      </c>
      <c r="D897" s="229" t="s">
        <v>225</v>
      </c>
      <c r="E897" s="230" t="s">
        <v>2944</v>
      </c>
      <c r="F897" s="231" t="s">
        <v>2945</v>
      </c>
      <c r="G897" s="232" t="s">
        <v>651</v>
      </c>
      <c r="H897" s="233">
        <v>484.33999999999998</v>
      </c>
      <c r="I897" s="234"/>
      <c r="J897" s="235">
        <f>ROUND(I897*H897,2)</f>
        <v>0</v>
      </c>
      <c r="K897" s="231" t="s">
        <v>229</v>
      </c>
      <c r="L897" s="46"/>
      <c r="M897" s="236" t="s">
        <v>1</v>
      </c>
      <c r="N897" s="237" t="s">
        <v>45</v>
      </c>
      <c r="O897" s="93"/>
      <c r="P897" s="238">
        <f>O897*H897</f>
        <v>0</v>
      </c>
      <c r="Q897" s="238">
        <v>0</v>
      </c>
      <c r="R897" s="238">
        <f>Q897*H897</f>
        <v>0</v>
      </c>
      <c r="S897" s="238">
        <v>0</v>
      </c>
      <c r="T897" s="239">
        <f>S897*H897</f>
        <v>0</v>
      </c>
      <c r="U897" s="40"/>
      <c r="V897" s="40"/>
      <c r="W897" s="40"/>
      <c r="X897" s="40"/>
      <c r="Y897" s="40"/>
      <c r="Z897" s="40"/>
      <c r="AA897" s="40"/>
      <c r="AB897" s="40"/>
      <c r="AC897" s="40"/>
      <c r="AD897" s="40"/>
      <c r="AE897" s="40"/>
      <c r="AR897" s="240" t="s">
        <v>224</v>
      </c>
      <c r="AT897" s="240" t="s">
        <v>225</v>
      </c>
      <c r="AU897" s="240" t="s">
        <v>88</v>
      </c>
      <c r="AY897" s="18" t="s">
        <v>221</v>
      </c>
      <c r="BE897" s="241">
        <f>IF(N897="základní",J897,0)</f>
        <v>0</v>
      </c>
      <c r="BF897" s="241">
        <f>IF(N897="snížená",J897,0)</f>
        <v>0</v>
      </c>
      <c r="BG897" s="241">
        <f>IF(N897="zákl. přenesená",J897,0)</f>
        <v>0</v>
      </c>
      <c r="BH897" s="241">
        <f>IF(N897="sníž. přenesená",J897,0)</f>
        <v>0</v>
      </c>
      <c r="BI897" s="241">
        <f>IF(N897="nulová",J897,0)</f>
        <v>0</v>
      </c>
      <c r="BJ897" s="18" t="s">
        <v>88</v>
      </c>
      <c r="BK897" s="241">
        <f>ROUND(I897*H897,2)</f>
        <v>0</v>
      </c>
      <c r="BL897" s="18" t="s">
        <v>224</v>
      </c>
      <c r="BM897" s="240" t="s">
        <v>2946</v>
      </c>
    </row>
    <row r="898" s="2" customFormat="1">
      <c r="A898" s="40"/>
      <c r="B898" s="41"/>
      <c r="C898" s="42"/>
      <c r="D898" s="242" t="s">
        <v>232</v>
      </c>
      <c r="E898" s="42"/>
      <c r="F898" s="243" t="s">
        <v>2947</v>
      </c>
      <c r="G898" s="42"/>
      <c r="H898" s="42"/>
      <c r="I898" s="244"/>
      <c r="J898" s="42"/>
      <c r="K898" s="42"/>
      <c r="L898" s="46"/>
      <c r="M898" s="245"/>
      <c r="N898" s="246"/>
      <c r="O898" s="93"/>
      <c r="P898" s="93"/>
      <c r="Q898" s="93"/>
      <c r="R898" s="93"/>
      <c r="S898" s="93"/>
      <c r="T898" s="94"/>
      <c r="U898" s="40"/>
      <c r="V898" s="40"/>
      <c r="W898" s="40"/>
      <c r="X898" s="40"/>
      <c r="Y898" s="40"/>
      <c r="Z898" s="40"/>
      <c r="AA898" s="40"/>
      <c r="AB898" s="40"/>
      <c r="AC898" s="40"/>
      <c r="AD898" s="40"/>
      <c r="AE898" s="40"/>
      <c r="AT898" s="18" t="s">
        <v>232</v>
      </c>
      <c r="AU898" s="18" t="s">
        <v>88</v>
      </c>
    </row>
    <row r="899" s="2" customFormat="1">
      <c r="A899" s="40"/>
      <c r="B899" s="41"/>
      <c r="C899" s="42"/>
      <c r="D899" s="247" t="s">
        <v>312</v>
      </c>
      <c r="E899" s="42"/>
      <c r="F899" s="248" t="s">
        <v>2948</v>
      </c>
      <c r="G899" s="42"/>
      <c r="H899" s="42"/>
      <c r="I899" s="244"/>
      <c r="J899" s="42"/>
      <c r="K899" s="42"/>
      <c r="L899" s="46"/>
      <c r="M899" s="245"/>
      <c r="N899" s="246"/>
      <c r="O899" s="93"/>
      <c r="P899" s="93"/>
      <c r="Q899" s="93"/>
      <c r="R899" s="93"/>
      <c r="S899" s="93"/>
      <c r="T899" s="94"/>
      <c r="U899" s="40"/>
      <c r="V899" s="40"/>
      <c r="W899" s="40"/>
      <c r="X899" s="40"/>
      <c r="Y899" s="40"/>
      <c r="Z899" s="40"/>
      <c r="AA899" s="40"/>
      <c r="AB899" s="40"/>
      <c r="AC899" s="40"/>
      <c r="AD899" s="40"/>
      <c r="AE899" s="40"/>
      <c r="AT899" s="18" t="s">
        <v>312</v>
      </c>
      <c r="AU899" s="18" t="s">
        <v>88</v>
      </c>
    </row>
    <row r="900" s="2" customFormat="1" ht="49.05" customHeight="1">
      <c r="A900" s="40"/>
      <c r="B900" s="41"/>
      <c r="C900" s="229" t="s">
        <v>2949</v>
      </c>
      <c r="D900" s="229" t="s">
        <v>225</v>
      </c>
      <c r="E900" s="230" t="s">
        <v>2950</v>
      </c>
      <c r="F900" s="231" t="s">
        <v>2951</v>
      </c>
      <c r="G900" s="232" t="s">
        <v>651</v>
      </c>
      <c r="H900" s="233">
        <v>2629.3380000000002</v>
      </c>
      <c r="I900" s="234"/>
      <c r="J900" s="235">
        <f>ROUND(I900*H900,2)</f>
        <v>0</v>
      </c>
      <c r="K900" s="231" t="s">
        <v>229</v>
      </c>
      <c r="L900" s="46"/>
      <c r="M900" s="236" t="s">
        <v>1</v>
      </c>
      <c r="N900" s="237" t="s">
        <v>45</v>
      </c>
      <c r="O900" s="93"/>
      <c r="P900" s="238">
        <f>O900*H900</f>
        <v>0</v>
      </c>
      <c r="Q900" s="238">
        <v>0</v>
      </c>
      <c r="R900" s="238">
        <f>Q900*H900</f>
        <v>0</v>
      </c>
      <c r="S900" s="238">
        <v>0</v>
      </c>
      <c r="T900" s="239">
        <f>S900*H900</f>
        <v>0</v>
      </c>
      <c r="U900" s="40"/>
      <c r="V900" s="40"/>
      <c r="W900" s="40"/>
      <c r="X900" s="40"/>
      <c r="Y900" s="40"/>
      <c r="Z900" s="40"/>
      <c r="AA900" s="40"/>
      <c r="AB900" s="40"/>
      <c r="AC900" s="40"/>
      <c r="AD900" s="40"/>
      <c r="AE900" s="40"/>
      <c r="AR900" s="240" t="s">
        <v>224</v>
      </c>
      <c r="AT900" s="240" t="s">
        <v>225</v>
      </c>
      <c r="AU900" s="240" t="s">
        <v>88</v>
      </c>
      <c r="AY900" s="18" t="s">
        <v>221</v>
      </c>
      <c r="BE900" s="241">
        <f>IF(N900="základní",J900,0)</f>
        <v>0</v>
      </c>
      <c r="BF900" s="241">
        <f>IF(N900="snížená",J900,0)</f>
        <v>0</v>
      </c>
      <c r="BG900" s="241">
        <f>IF(N900="zákl. přenesená",J900,0)</f>
        <v>0</v>
      </c>
      <c r="BH900" s="241">
        <f>IF(N900="sníž. přenesená",J900,0)</f>
        <v>0</v>
      </c>
      <c r="BI900" s="241">
        <f>IF(N900="nulová",J900,0)</f>
        <v>0</v>
      </c>
      <c r="BJ900" s="18" t="s">
        <v>88</v>
      </c>
      <c r="BK900" s="241">
        <f>ROUND(I900*H900,2)</f>
        <v>0</v>
      </c>
      <c r="BL900" s="18" t="s">
        <v>224</v>
      </c>
      <c r="BM900" s="240" t="s">
        <v>2952</v>
      </c>
    </row>
    <row r="901" s="2" customFormat="1">
      <c r="A901" s="40"/>
      <c r="B901" s="41"/>
      <c r="C901" s="42"/>
      <c r="D901" s="242" t="s">
        <v>232</v>
      </c>
      <c r="E901" s="42"/>
      <c r="F901" s="243" t="s">
        <v>2953</v>
      </c>
      <c r="G901" s="42"/>
      <c r="H901" s="42"/>
      <c r="I901" s="244"/>
      <c r="J901" s="42"/>
      <c r="K901" s="42"/>
      <c r="L901" s="46"/>
      <c r="M901" s="245"/>
      <c r="N901" s="246"/>
      <c r="O901" s="93"/>
      <c r="P901" s="93"/>
      <c r="Q901" s="93"/>
      <c r="R901" s="93"/>
      <c r="S901" s="93"/>
      <c r="T901" s="94"/>
      <c r="U901" s="40"/>
      <c r="V901" s="40"/>
      <c r="W901" s="40"/>
      <c r="X901" s="40"/>
      <c r="Y901" s="40"/>
      <c r="Z901" s="40"/>
      <c r="AA901" s="40"/>
      <c r="AB901" s="40"/>
      <c r="AC901" s="40"/>
      <c r="AD901" s="40"/>
      <c r="AE901" s="40"/>
      <c r="AT901" s="18" t="s">
        <v>232</v>
      </c>
      <c r="AU901" s="18" t="s">
        <v>88</v>
      </c>
    </row>
    <row r="902" s="2" customFormat="1">
      <c r="A902" s="40"/>
      <c r="B902" s="41"/>
      <c r="C902" s="42"/>
      <c r="D902" s="247" t="s">
        <v>312</v>
      </c>
      <c r="E902" s="42"/>
      <c r="F902" s="248" t="s">
        <v>2948</v>
      </c>
      <c r="G902" s="42"/>
      <c r="H902" s="42"/>
      <c r="I902" s="244"/>
      <c r="J902" s="42"/>
      <c r="K902" s="42"/>
      <c r="L902" s="46"/>
      <c r="M902" s="245"/>
      <c r="N902" s="246"/>
      <c r="O902" s="93"/>
      <c r="P902" s="93"/>
      <c r="Q902" s="93"/>
      <c r="R902" s="93"/>
      <c r="S902" s="93"/>
      <c r="T902" s="94"/>
      <c r="U902" s="40"/>
      <c r="V902" s="40"/>
      <c r="W902" s="40"/>
      <c r="X902" s="40"/>
      <c r="Y902" s="40"/>
      <c r="Z902" s="40"/>
      <c r="AA902" s="40"/>
      <c r="AB902" s="40"/>
      <c r="AC902" s="40"/>
      <c r="AD902" s="40"/>
      <c r="AE902" s="40"/>
      <c r="AT902" s="18" t="s">
        <v>312</v>
      </c>
      <c r="AU902" s="18" t="s">
        <v>88</v>
      </c>
    </row>
    <row r="903" s="14" customFormat="1">
      <c r="A903" s="14"/>
      <c r="B903" s="260"/>
      <c r="C903" s="261"/>
      <c r="D903" s="247" t="s">
        <v>236</v>
      </c>
      <c r="E903" s="262" t="s">
        <v>1</v>
      </c>
      <c r="F903" s="263" t="s">
        <v>2954</v>
      </c>
      <c r="G903" s="261"/>
      <c r="H903" s="262" t="s">
        <v>1</v>
      </c>
      <c r="I903" s="264"/>
      <c r="J903" s="261"/>
      <c r="K903" s="261"/>
      <c r="L903" s="265"/>
      <c r="M903" s="266"/>
      <c r="N903" s="267"/>
      <c r="O903" s="267"/>
      <c r="P903" s="267"/>
      <c r="Q903" s="267"/>
      <c r="R903" s="267"/>
      <c r="S903" s="267"/>
      <c r="T903" s="268"/>
      <c r="U903" s="14"/>
      <c r="V903" s="14"/>
      <c r="W903" s="14"/>
      <c r="X903" s="14"/>
      <c r="Y903" s="14"/>
      <c r="Z903" s="14"/>
      <c r="AA903" s="14"/>
      <c r="AB903" s="14"/>
      <c r="AC903" s="14"/>
      <c r="AD903" s="14"/>
      <c r="AE903" s="14"/>
      <c r="AT903" s="269" t="s">
        <v>236</v>
      </c>
      <c r="AU903" s="269" t="s">
        <v>88</v>
      </c>
      <c r="AV903" s="14" t="s">
        <v>88</v>
      </c>
      <c r="AW903" s="14" t="s">
        <v>36</v>
      </c>
      <c r="AX903" s="14" t="s">
        <v>80</v>
      </c>
      <c r="AY903" s="269" t="s">
        <v>221</v>
      </c>
    </row>
    <row r="904" s="13" customFormat="1">
      <c r="A904" s="13"/>
      <c r="B904" s="249"/>
      <c r="C904" s="250"/>
      <c r="D904" s="247" t="s">
        <v>236</v>
      </c>
      <c r="E904" s="251" t="s">
        <v>2955</v>
      </c>
      <c r="F904" s="252" t="s">
        <v>2956</v>
      </c>
      <c r="G904" s="250"/>
      <c r="H904" s="253">
        <v>1937.3599999999999</v>
      </c>
      <c r="I904" s="254"/>
      <c r="J904" s="250"/>
      <c r="K904" s="250"/>
      <c r="L904" s="255"/>
      <c r="M904" s="256"/>
      <c r="N904" s="257"/>
      <c r="O904" s="257"/>
      <c r="P904" s="257"/>
      <c r="Q904" s="257"/>
      <c r="R904" s="257"/>
      <c r="S904" s="257"/>
      <c r="T904" s="258"/>
      <c r="U904" s="13"/>
      <c r="V904" s="13"/>
      <c r="W904" s="13"/>
      <c r="X904" s="13"/>
      <c r="Y904" s="13"/>
      <c r="Z904" s="13"/>
      <c r="AA904" s="13"/>
      <c r="AB904" s="13"/>
      <c r="AC904" s="13"/>
      <c r="AD904" s="13"/>
      <c r="AE904" s="13"/>
      <c r="AT904" s="259" t="s">
        <v>236</v>
      </c>
      <c r="AU904" s="259" t="s">
        <v>88</v>
      </c>
      <c r="AV904" s="13" t="s">
        <v>19</v>
      </c>
      <c r="AW904" s="13" t="s">
        <v>36</v>
      </c>
      <c r="AX904" s="13" t="s">
        <v>80</v>
      </c>
      <c r="AY904" s="259" t="s">
        <v>221</v>
      </c>
    </row>
    <row r="905" s="14" customFormat="1">
      <c r="A905" s="14"/>
      <c r="B905" s="260"/>
      <c r="C905" s="261"/>
      <c r="D905" s="247" t="s">
        <v>236</v>
      </c>
      <c r="E905" s="262" t="s">
        <v>1</v>
      </c>
      <c r="F905" s="263" t="s">
        <v>2957</v>
      </c>
      <c r="G905" s="261"/>
      <c r="H905" s="262" t="s">
        <v>1</v>
      </c>
      <c r="I905" s="264"/>
      <c r="J905" s="261"/>
      <c r="K905" s="261"/>
      <c r="L905" s="265"/>
      <c r="M905" s="266"/>
      <c r="N905" s="267"/>
      <c r="O905" s="267"/>
      <c r="P905" s="267"/>
      <c r="Q905" s="267"/>
      <c r="R905" s="267"/>
      <c r="S905" s="267"/>
      <c r="T905" s="268"/>
      <c r="U905" s="14"/>
      <c r="V905" s="14"/>
      <c r="W905" s="14"/>
      <c r="X905" s="14"/>
      <c r="Y905" s="14"/>
      <c r="Z905" s="14"/>
      <c r="AA905" s="14"/>
      <c r="AB905" s="14"/>
      <c r="AC905" s="14"/>
      <c r="AD905" s="14"/>
      <c r="AE905" s="14"/>
      <c r="AT905" s="269" t="s">
        <v>236</v>
      </c>
      <c r="AU905" s="269" t="s">
        <v>88</v>
      </c>
      <c r="AV905" s="14" t="s">
        <v>88</v>
      </c>
      <c r="AW905" s="14" t="s">
        <v>36</v>
      </c>
      <c r="AX905" s="14" t="s">
        <v>80</v>
      </c>
      <c r="AY905" s="269" t="s">
        <v>221</v>
      </c>
    </row>
    <row r="906" s="13" customFormat="1">
      <c r="A906" s="13"/>
      <c r="B906" s="249"/>
      <c r="C906" s="250"/>
      <c r="D906" s="247" t="s">
        <v>236</v>
      </c>
      <c r="E906" s="251" t="s">
        <v>1849</v>
      </c>
      <c r="F906" s="252" t="s">
        <v>2958</v>
      </c>
      <c r="G906" s="250"/>
      <c r="H906" s="253">
        <v>691.97799999999995</v>
      </c>
      <c r="I906" s="254"/>
      <c r="J906" s="250"/>
      <c r="K906" s="250"/>
      <c r="L906" s="255"/>
      <c r="M906" s="256"/>
      <c r="N906" s="257"/>
      <c r="O906" s="257"/>
      <c r="P906" s="257"/>
      <c r="Q906" s="257"/>
      <c r="R906" s="257"/>
      <c r="S906" s="257"/>
      <c r="T906" s="258"/>
      <c r="U906" s="13"/>
      <c r="V906" s="13"/>
      <c r="W906" s="13"/>
      <c r="X906" s="13"/>
      <c r="Y906" s="13"/>
      <c r="Z906" s="13"/>
      <c r="AA906" s="13"/>
      <c r="AB906" s="13"/>
      <c r="AC906" s="13"/>
      <c r="AD906" s="13"/>
      <c r="AE906" s="13"/>
      <c r="AT906" s="259" t="s">
        <v>236</v>
      </c>
      <c r="AU906" s="259" t="s">
        <v>88</v>
      </c>
      <c r="AV906" s="13" t="s">
        <v>19</v>
      </c>
      <c r="AW906" s="13" t="s">
        <v>36</v>
      </c>
      <c r="AX906" s="13" t="s">
        <v>80</v>
      </c>
      <c r="AY906" s="259" t="s">
        <v>221</v>
      </c>
    </row>
    <row r="907" s="13" customFormat="1">
      <c r="A907" s="13"/>
      <c r="B907" s="249"/>
      <c r="C907" s="250"/>
      <c r="D907" s="247" t="s">
        <v>236</v>
      </c>
      <c r="E907" s="251" t="s">
        <v>2959</v>
      </c>
      <c r="F907" s="252" t="s">
        <v>2960</v>
      </c>
      <c r="G907" s="250"/>
      <c r="H907" s="253">
        <v>2629.3380000000002</v>
      </c>
      <c r="I907" s="254"/>
      <c r="J907" s="250"/>
      <c r="K907" s="250"/>
      <c r="L907" s="255"/>
      <c r="M907" s="256"/>
      <c r="N907" s="257"/>
      <c r="O907" s="257"/>
      <c r="P907" s="257"/>
      <c r="Q907" s="257"/>
      <c r="R907" s="257"/>
      <c r="S907" s="257"/>
      <c r="T907" s="258"/>
      <c r="U907" s="13"/>
      <c r="V907" s="13"/>
      <c r="W907" s="13"/>
      <c r="X907" s="13"/>
      <c r="Y907" s="13"/>
      <c r="Z907" s="13"/>
      <c r="AA907" s="13"/>
      <c r="AB907" s="13"/>
      <c r="AC907" s="13"/>
      <c r="AD907" s="13"/>
      <c r="AE907" s="13"/>
      <c r="AT907" s="259" t="s">
        <v>236</v>
      </c>
      <c r="AU907" s="259" t="s">
        <v>88</v>
      </c>
      <c r="AV907" s="13" t="s">
        <v>19</v>
      </c>
      <c r="AW907" s="13" t="s">
        <v>36</v>
      </c>
      <c r="AX907" s="13" t="s">
        <v>88</v>
      </c>
      <c r="AY907" s="259" t="s">
        <v>221</v>
      </c>
    </row>
    <row r="908" s="2" customFormat="1" ht="44.25" customHeight="1">
      <c r="A908" s="40"/>
      <c r="B908" s="41"/>
      <c r="C908" s="229" t="s">
        <v>2961</v>
      </c>
      <c r="D908" s="229" t="s">
        <v>225</v>
      </c>
      <c r="E908" s="230" t="s">
        <v>2962</v>
      </c>
      <c r="F908" s="231" t="s">
        <v>2963</v>
      </c>
      <c r="G908" s="232" t="s">
        <v>651</v>
      </c>
      <c r="H908" s="233">
        <v>98.853999999999999</v>
      </c>
      <c r="I908" s="234"/>
      <c r="J908" s="235">
        <f>ROUND(I908*H908,2)</f>
        <v>0</v>
      </c>
      <c r="K908" s="231" t="s">
        <v>229</v>
      </c>
      <c r="L908" s="46"/>
      <c r="M908" s="236" t="s">
        <v>1</v>
      </c>
      <c r="N908" s="237" t="s">
        <v>45</v>
      </c>
      <c r="O908" s="93"/>
      <c r="P908" s="238">
        <f>O908*H908</f>
        <v>0</v>
      </c>
      <c r="Q908" s="238">
        <v>0</v>
      </c>
      <c r="R908" s="238">
        <f>Q908*H908</f>
        <v>0</v>
      </c>
      <c r="S908" s="238">
        <v>0</v>
      </c>
      <c r="T908" s="239">
        <f>S908*H908</f>
        <v>0</v>
      </c>
      <c r="U908" s="40"/>
      <c r="V908" s="40"/>
      <c r="W908" s="40"/>
      <c r="X908" s="40"/>
      <c r="Y908" s="40"/>
      <c r="Z908" s="40"/>
      <c r="AA908" s="40"/>
      <c r="AB908" s="40"/>
      <c r="AC908" s="40"/>
      <c r="AD908" s="40"/>
      <c r="AE908" s="40"/>
      <c r="AR908" s="240" t="s">
        <v>224</v>
      </c>
      <c r="AT908" s="240" t="s">
        <v>225</v>
      </c>
      <c r="AU908" s="240" t="s">
        <v>88</v>
      </c>
      <c r="AY908" s="18" t="s">
        <v>221</v>
      </c>
      <c r="BE908" s="241">
        <f>IF(N908="základní",J908,0)</f>
        <v>0</v>
      </c>
      <c r="BF908" s="241">
        <f>IF(N908="snížená",J908,0)</f>
        <v>0</v>
      </c>
      <c r="BG908" s="241">
        <f>IF(N908="zákl. přenesená",J908,0)</f>
        <v>0</v>
      </c>
      <c r="BH908" s="241">
        <f>IF(N908="sníž. přenesená",J908,0)</f>
        <v>0</v>
      </c>
      <c r="BI908" s="241">
        <f>IF(N908="nulová",J908,0)</f>
        <v>0</v>
      </c>
      <c r="BJ908" s="18" t="s">
        <v>88</v>
      </c>
      <c r="BK908" s="241">
        <f>ROUND(I908*H908,2)</f>
        <v>0</v>
      </c>
      <c r="BL908" s="18" t="s">
        <v>224</v>
      </c>
      <c r="BM908" s="240" t="s">
        <v>2964</v>
      </c>
    </row>
    <row r="909" s="2" customFormat="1">
      <c r="A909" s="40"/>
      <c r="B909" s="41"/>
      <c r="C909" s="42"/>
      <c r="D909" s="242" t="s">
        <v>232</v>
      </c>
      <c r="E909" s="42"/>
      <c r="F909" s="243" t="s">
        <v>2965</v>
      </c>
      <c r="G909" s="42"/>
      <c r="H909" s="42"/>
      <c r="I909" s="244"/>
      <c r="J909" s="42"/>
      <c r="K909" s="42"/>
      <c r="L909" s="46"/>
      <c r="M909" s="245"/>
      <c r="N909" s="246"/>
      <c r="O909" s="93"/>
      <c r="P909" s="93"/>
      <c r="Q909" s="93"/>
      <c r="R909" s="93"/>
      <c r="S909" s="93"/>
      <c r="T909" s="94"/>
      <c r="U909" s="40"/>
      <c r="V909" s="40"/>
      <c r="W909" s="40"/>
      <c r="X909" s="40"/>
      <c r="Y909" s="40"/>
      <c r="Z909" s="40"/>
      <c r="AA909" s="40"/>
      <c r="AB909" s="40"/>
      <c r="AC909" s="40"/>
      <c r="AD909" s="40"/>
      <c r="AE909" s="40"/>
      <c r="AT909" s="18" t="s">
        <v>232</v>
      </c>
      <c r="AU909" s="18" t="s">
        <v>88</v>
      </c>
    </row>
    <row r="910" s="2" customFormat="1">
      <c r="A910" s="40"/>
      <c r="B910" s="41"/>
      <c r="C910" s="42"/>
      <c r="D910" s="247" t="s">
        <v>312</v>
      </c>
      <c r="E910" s="42"/>
      <c r="F910" s="248" t="s">
        <v>2966</v>
      </c>
      <c r="G910" s="42"/>
      <c r="H910" s="42"/>
      <c r="I910" s="244"/>
      <c r="J910" s="42"/>
      <c r="K910" s="42"/>
      <c r="L910" s="46"/>
      <c r="M910" s="245"/>
      <c r="N910" s="246"/>
      <c r="O910" s="93"/>
      <c r="P910" s="93"/>
      <c r="Q910" s="93"/>
      <c r="R910" s="93"/>
      <c r="S910" s="93"/>
      <c r="T910" s="94"/>
      <c r="U910" s="40"/>
      <c r="V910" s="40"/>
      <c r="W910" s="40"/>
      <c r="X910" s="40"/>
      <c r="Y910" s="40"/>
      <c r="Z910" s="40"/>
      <c r="AA910" s="40"/>
      <c r="AB910" s="40"/>
      <c r="AC910" s="40"/>
      <c r="AD910" s="40"/>
      <c r="AE910" s="40"/>
      <c r="AT910" s="18" t="s">
        <v>312</v>
      </c>
      <c r="AU910" s="18" t="s">
        <v>88</v>
      </c>
    </row>
    <row r="911" s="14" customFormat="1">
      <c r="A911" s="14"/>
      <c r="B911" s="260"/>
      <c r="C911" s="261"/>
      <c r="D911" s="247" t="s">
        <v>236</v>
      </c>
      <c r="E911" s="262" t="s">
        <v>1</v>
      </c>
      <c r="F911" s="263" t="s">
        <v>2967</v>
      </c>
      <c r="G911" s="261"/>
      <c r="H911" s="262" t="s">
        <v>1</v>
      </c>
      <c r="I911" s="264"/>
      <c r="J911" s="261"/>
      <c r="K911" s="261"/>
      <c r="L911" s="265"/>
      <c r="M911" s="266"/>
      <c r="N911" s="267"/>
      <c r="O911" s="267"/>
      <c r="P911" s="267"/>
      <c r="Q911" s="267"/>
      <c r="R911" s="267"/>
      <c r="S911" s="267"/>
      <c r="T911" s="268"/>
      <c r="U911" s="14"/>
      <c r="V911" s="14"/>
      <c r="W911" s="14"/>
      <c r="X911" s="14"/>
      <c r="Y911" s="14"/>
      <c r="Z911" s="14"/>
      <c r="AA911" s="14"/>
      <c r="AB911" s="14"/>
      <c r="AC911" s="14"/>
      <c r="AD911" s="14"/>
      <c r="AE911" s="14"/>
      <c r="AT911" s="269" t="s">
        <v>236</v>
      </c>
      <c r="AU911" s="269" t="s">
        <v>88</v>
      </c>
      <c r="AV911" s="14" t="s">
        <v>88</v>
      </c>
      <c r="AW911" s="14" t="s">
        <v>36</v>
      </c>
      <c r="AX911" s="14" t="s">
        <v>80</v>
      </c>
      <c r="AY911" s="269" t="s">
        <v>221</v>
      </c>
    </row>
    <row r="912" s="13" customFormat="1">
      <c r="A912" s="13"/>
      <c r="B912" s="249"/>
      <c r="C912" s="250"/>
      <c r="D912" s="247" t="s">
        <v>236</v>
      </c>
      <c r="E912" s="251" t="s">
        <v>2968</v>
      </c>
      <c r="F912" s="252" t="s">
        <v>2969</v>
      </c>
      <c r="G912" s="250"/>
      <c r="H912" s="253">
        <v>32.844000000000001</v>
      </c>
      <c r="I912" s="254"/>
      <c r="J912" s="250"/>
      <c r="K912" s="250"/>
      <c r="L912" s="255"/>
      <c r="M912" s="256"/>
      <c r="N912" s="257"/>
      <c r="O912" s="257"/>
      <c r="P912" s="257"/>
      <c r="Q912" s="257"/>
      <c r="R912" s="257"/>
      <c r="S912" s="257"/>
      <c r="T912" s="258"/>
      <c r="U912" s="13"/>
      <c r="V912" s="13"/>
      <c r="W912" s="13"/>
      <c r="X912" s="13"/>
      <c r="Y912" s="13"/>
      <c r="Z912" s="13"/>
      <c r="AA912" s="13"/>
      <c r="AB912" s="13"/>
      <c r="AC912" s="13"/>
      <c r="AD912" s="13"/>
      <c r="AE912" s="13"/>
      <c r="AT912" s="259" t="s">
        <v>236</v>
      </c>
      <c r="AU912" s="259" t="s">
        <v>88</v>
      </c>
      <c r="AV912" s="13" t="s">
        <v>19</v>
      </c>
      <c r="AW912" s="13" t="s">
        <v>36</v>
      </c>
      <c r="AX912" s="13" t="s">
        <v>80</v>
      </c>
      <c r="AY912" s="259" t="s">
        <v>221</v>
      </c>
    </row>
    <row r="913" s="13" customFormat="1">
      <c r="A913" s="13"/>
      <c r="B913" s="249"/>
      <c r="C913" s="250"/>
      <c r="D913" s="247" t="s">
        <v>236</v>
      </c>
      <c r="E913" s="251" t="s">
        <v>1852</v>
      </c>
      <c r="F913" s="252" t="s">
        <v>2970</v>
      </c>
      <c r="G913" s="250"/>
      <c r="H913" s="253">
        <v>66.010000000000005</v>
      </c>
      <c r="I913" s="254"/>
      <c r="J913" s="250"/>
      <c r="K913" s="250"/>
      <c r="L913" s="255"/>
      <c r="M913" s="256"/>
      <c r="N913" s="257"/>
      <c r="O913" s="257"/>
      <c r="P913" s="257"/>
      <c r="Q913" s="257"/>
      <c r="R913" s="257"/>
      <c r="S913" s="257"/>
      <c r="T913" s="258"/>
      <c r="U913" s="13"/>
      <c r="V913" s="13"/>
      <c r="W913" s="13"/>
      <c r="X913" s="13"/>
      <c r="Y913" s="13"/>
      <c r="Z913" s="13"/>
      <c r="AA913" s="13"/>
      <c r="AB913" s="13"/>
      <c r="AC913" s="13"/>
      <c r="AD913" s="13"/>
      <c r="AE913" s="13"/>
      <c r="AT913" s="259" t="s">
        <v>236</v>
      </c>
      <c r="AU913" s="259" t="s">
        <v>88</v>
      </c>
      <c r="AV913" s="13" t="s">
        <v>19</v>
      </c>
      <c r="AW913" s="13" t="s">
        <v>36</v>
      </c>
      <c r="AX913" s="13" t="s">
        <v>80</v>
      </c>
      <c r="AY913" s="259" t="s">
        <v>221</v>
      </c>
    </row>
    <row r="914" s="13" customFormat="1">
      <c r="A914" s="13"/>
      <c r="B914" s="249"/>
      <c r="C914" s="250"/>
      <c r="D914" s="247" t="s">
        <v>236</v>
      </c>
      <c r="E914" s="251" t="s">
        <v>2971</v>
      </c>
      <c r="F914" s="252" t="s">
        <v>2972</v>
      </c>
      <c r="G914" s="250"/>
      <c r="H914" s="253">
        <v>98.853999999999999</v>
      </c>
      <c r="I914" s="254"/>
      <c r="J914" s="250"/>
      <c r="K914" s="250"/>
      <c r="L914" s="255"/>
      <c r="M914" s="256"/>
      <c r="N914" s="257"/>
      <c r="O914" s="257"/>
      <c r="P914" s="257"/>
      <c r="Q914" s="257"/>
      <c r="R914" s="257"/>
      <c r="S914" s="257"/>
      <c r="T914" s="258"/>
      <c r="U914" s="13"/>
      <c r="V914" s="13"/>
      <c r="W914" s="13"/>
      <c r="X914" s="13"/>
      <c r="Y914" s="13"/>
      <c r="Z914" s="13"/>
      <c r="AA914" s="13"/>
      <c r="AB914" s="13"/>
      <c r="AC914" s="13"/>
      <c r="AD914" s="13"/>
      <c r="AE914" s="13"/>
      <c r="AT914" s="259" t="s">
        <v>236</v>
      </c>
      <c r="AU914" s="259" t="s">
        <v>88</v>
      </c>
      <c r="AV914" s="13" t="s">
        <v>19</v>
      </c>
      <c r="AW914" s="13" t="s">
        <v>36</v>
      </c>
      <c r="AX914" s="13" t="s">
        <v>88</v>
      </c>
      <c r="AY914" s="259" t="s">
        <v>221</v>
      </c>
    </row>
    <row r="915" s="2" customFormat="1" ht="44.25" customHeight="1">
      <c r="A915" s="40"/>
      <c r="B915" s="41"/>
      <c r="C915" s="229" t="s">
        <v>2973</v>
      </c>
      <c r="D915" s="229" t="s">
        <v>225</v>
      </c>
      <c r="E915" s="230" t="s">
        <v>2974</v>
      </c>
      <c r="F915" s="231" t="s">
        <v>1523</v>
      </c>
      <c r="G915" s="232" t="s">
        <v>651</v>
      </c>
      <c r="H915" s="233">
        <v>385.48599999999999</v>
      </c>
      <c r="I915" s="234"/>
      <c r="J915" s="235">
        <f>ROUND(I915*H915,2)</f>
        <v>0</v>
      </c>
      <c r="K915" s="231" t="s">
        <v>229</v>
      </c>
      <c r="L915" s="46"/>
      <c r="M915" s="236" t="s">
        <v>1</v>
      </c>
      <c r="N915" s="237" t="s">
        <v>45</v>
      </c>
      <c r="O915" s="93"/>
      <c r="P915" s="238">
        <f>O915*H915</f>
        <v>0</v>
      </c>
      <c r="Q915" s="238">
        <v>0</v>
      </c>
      <c r="R915" s="238">
        <f>Q915*H915</f>
        <v>0</v>
      </c>
      <c r="S915" s="238">
        <v>0</v>
      </c>
      <c r="T915" s="239">
        <f>S915*H915</f>
        <v>0</v>
      </c>
      <c r="U915" s="40"/>
      <c r="V915" s="40"/>
      <c r="W915" s="40"/>
      <c r="X915" s="40"/>
      <c r="Y915" s="40"/>
      <c r="Z915" s="40"/>
      <c r="AA915" s="40"/>
      <c r="AB915" s="40"/>
      <c r="AC915" s="40"/>
      <c r="AD915" s="40"/>
      <c r="AE915" s="40"/>
      <c r="AR915" s="240" t="s">
        <v>224</v>
      </c>
      <c r="AT915" s="240" t="s">
        <v>225</v>
      </c>
      <c r="AU915" s="240" t="s">
        <v>88</v>
      </c>
      <c r="AY915" s="18" t="s">
        <v>221</v>
      </c>
      <c r="BE915" s="241">
        <f>IF(N915="základní",J915,0)</f>
        <v>0</v>
      </c>
      <c r="BF915" s="241">
        <f>IF(N915="snížená",J915,0)</f>
        <v>0</v>
      </c>
      <c r="BG915" s="241">
        <f>IF(N915="zákl. přenesená",J915,0)</f>
        <v>0</v>
      </c>
      <c r="BH915" s="241">
        <f>IF(N915="sníž. přenesená",J915,0)</f>
        <v>0</v>
      </c>
      <c r="BI915" s="241">
        <f>IF(N915="nulová",J915,0)</f>
        <v>0</v>
      </c>
      <c r="BJ915" s="18" t="s">
        <v>88</v>
      </c>
      <c r="BK915" s="241">
        <f>ROUND(I915*H915,2)</f>
        <v>0</v>
      </c>
      <c r="BL915" s="18" t="s">
        <v>224</v>
      </c>
      <c r="BM915" s="240" t="s">
        <v>2975</v>
      </c>
    </row>
    <row r="916" s="2" customFormat="1">
      <c r="A916" s="40"/>
      <c r="B916" s="41"/>
      <c r="C916" s="42"/>
      <c r="D916" s="242" t="s">
        <v>232</v>
      </c>
      <c r="E916" s="42"/>
      <c r="F916" s="243" t="s">
        <v>2976</v>
      </c>
      <c r="G916" s="42"/>
      <c r="H916" s="42"/>
      <c r="I916" s="244"/>
      <c r="J916" s="42"/>
      <c r="K916" s="42"/>
      <c r="L916" s="46"/>
      <c r="M916" s="245"/>
      <c r="N916" s="246"/>
      <c r="O916" s="93"/>
      <c r="P916" s="93"/>
      <c r="Q916" s="93"/>
      <c r="R916" s="93"/>
      <c r="S916" s="93"/>
      <c r="T916" s="94"/>
      <c r="U916" s="40"/>
      <c r="V916" s="40"/>
      <c r="W916" s="40"/>
      <c r="X916" s="40"/>
      <c r="Y916" s="40"/>
      <c r="Z916" s="40"/>
      <c r="AA916" s="40"/>
      <c r="AB916" s="40"/>
      <c r="AC916" s="40"/>
      <c r="AD916" s="40"/>
      <c r="AE916" s="40"/>
      <c r="AT916" s="18" t="s">
        <v>232</v>
      </c>
      <c r="AU916" s="18" t="s">
        <v>88</v>
      </c>
    </row>
    <row r="917" s="2" customFormat="1">
      <c r="A917" s="40"/>
      <c r="B917" s="41"/>
      <c r="C917" s="42"/>
      <c r="D917" s="247" t="s">
        <v>312</v>
      </c>
      <c r="E917" s="42"/>
      <c r="F917" s="248" t="s">
        <v>2966</v>
      </c>
      <c r="G917" s="42"/>
      <c r="H917" s="42"/>
      <c r="I917" s="244"/>
      <c r="J917" s="42"/>
      <c r="K917" s="42"/>
      <c r="L917" s="46"/>
      <c r="M917" s="245"/>
      <c r="N917" s="246"/>
      <c r="O917" s="93"/>
      <c r="P917" s="93"/>
      <c r="Q917" s="93"/>
      <c r="R917" s="93"/>
      <c r="S917" s="93"/>
      <c r="T917" s="94"/>
      <c r="U917" s="40"/>
      <c r="V917" s="40"/>
      <c r="W917" s="40"/>
      <c r="X917" s="40"/>
      <c r="Y917" s="40"/>
      <c r="Z917" s="40"/>
      <c r="AA917" s="40"/>
      <c r="AB917" s="40"/>
      <c r="AC917" s="40"/>
      <c r="AD917" s="40"/>
      <c r="AE917" s="40"/>
      <c r="AT917" s="18" t="s">
        <v>312</v>
      </c>
      <c r="AU917" s="18" t="s">
        <v>88</v>
      </c>
    </row>
    <row r="918" s="14" customFormat="1">
      <c r="A918" s="14"/>
      <c r="B918" s="260"/>
      <c r="C918" s="261"/>
      <c r="D918" s="247" t="s">
        <v>236</v>
      </c>
      <c r="E918" s="262" t="s">
        <v>1</v>
      </c>
      <c r="F918" s="263" t="s">
        <v>2977</v>
      </c>
      <c r="G918" s="261"/>
      <c r="H918" s="262" t="s">
        <v>1</v>
      </c>
      <c r="I918" s="264"/>
      <c r="J918" s="261"/>
      <c r="K918" s="261"/>
      <c r="L918" s="265"/>
      <c r="M918" s="266"/>
      <c r="N918" s="267"/>
      <c r="O918" s="267"/>
      <c r="P918" s="267"/>
      <c r="Q918" s="267"/>
      <c r="R918" s="267"/>
      <c r="S918" s="267"/>
      <c r="T918" s="268"/>
      <c r="U918" s="14"/>
      <c r="V918" s="14"/>
      <c r="W918" s="14"/>
      <c r="X918" s="14"/>
      <c r="Y918" s="14"/>
      <c r="Z918" s="14"/>
      <c r="AA918" s="14"/>
      <c r="AB918" s="14"/>
      <c r="AC918" s="14"/>
      <c r="AD918" s="14"/>
      <c r="AE918" s="14"/>
      <c r="AT918" s="269" t="s">
        <v>236</v>
      </c>
      <c r="AU918" s="269" t="s">
        <v>88</v>
      </c>
      <c r="AV918" s="14" t="s">
        <v>88</v>
      </c>
      <c r="AW918" s="14" t="s">
        <v>36</v>
      </c>
      <c r="AX918" s="14" t="s">
        <v>80</v>
      </c>
      <c r="AY918" s="269" t="s">
        <v>221</v>
      </c>
    </row>
    <row r="919" s="13" customFormat="1">
      <c r="A919" s="13"/>
      <c r="B919" s="249"/>
      <c r="C919" s="250"/>
      <c r="D919" s="247" t="s">
        <v>236</v>
      </c>
      <c r="E919" s="251" t="s">
        <v>2978</v>
      </c>
      <c r="F919" s="252" t="s">
        <v>2979</v>
      </c>
      <c r="G919" s="250"/>
      <c r="H919" s="253">
        <v>385.48599999999999</v>
      </c>
      <c r="I919" s="254"/>
      <c r="J919" s="250"/>
      <c r="K919" s="250"/>
      <c r="L919" s="255"/>
      <c r="M919" s="256"/>
      <c r="N919" s="257"/>
      <c r="O919" s="257"/>
      <c r="P919" s="257"/>
      <c r="Q919" s="257"/>
      <c r="R919" s="257"/>
      <c r="S919" s="257"/>
      <c r="T919" s="258"/>
      <c r="U919" s="13"/>
      <c r="V919" s="13"/>
      <c r="W919" s="13"/>
      <c r="X919" s="13"/>
      <c r="Y919" s="13"/>
      <c r="Z919" s="13"/>
      <c r="AA919" s="13"/>
      <c r="AB919" s="13"/>
      <c r="AC919" s="13"/>
      <c r="AD919" s="13"/>
      <c r="AE919" s="13"/>
      <c r="AT919" s="259" t="s">
        <v>236</v>
      </c>
      <c r="AU919" s="259" t="s">
        <v>88</v>
      </c>
      <c r="AV919" s="13" t="s">
        <v>19</v>
      </c>
      <c r="AW919" s="13" t="s">
        <v>36</v>
      </c>
      <c r="AX919" s="13" t="s">
        <v>80</v>
      </c>
      <c r="AY919" s="259" t="s">
        <v>221</v>
      </c>
    </row>
    <row r="920" s="13" customFormat="1">
      <c r="A920" s="13"/>
      <c r="B920" s="249"/>
      <c r="C920" s="250"/>
      <c r="D920" s="247" t="s">
        <v>236</v>
      </c>
      <c r="E920" s="251" t="s">
        <v>2980</v>
      </c>
      <c r="F920" s="252" t="s">
        <v>2981</v>
      </c>
      <c r="G920" s="250"/>
      <c r="H920" s="253">
        <v>385.48599999999999</v>
      </c>
      <c r="I920" s="254"/>
      <c r="J920" s="250"/>
      <c r="K920" s="250"/>
      <c r="L920" s="255"/>
      <c r="M920" s="256"/>
      <c r="N920" s="257"/>
      <c r="O920" s="257"/>
      <c r="P920" s="257"/>
      <c r="Q920" s="257"/>
      <c r="R920" s="257"/>
      <c r="S920" s="257"/>
      <c r="T920" s="258"/>
      <c r="U920" s="13"/>
      <c r="V920" s="13"/>
      <c r="W920" s="13"/>
      <c r="X920" s="13"/>
      <c r="Y920" s="13"/>
      <c r="Z920" s="13"/>
      <c r="AA920" s="13"/>
      <c r="AB920" s="13"/>
      <c r="AC920" s="13"/>
      <c r="AD920" s="13"/>
      <c r="AE920" s="13"/>
      <c r="AT920" s="259" t="s">
        <v>236</v>
      </c>
      <c r="AU920" s="259" t="s">
        <v>88</v>
      </c>
      <c r="AV920" s="13" t="s">
        <v>19</v>
      </c>
      <c r="AW920" s="13" t="s">
        <v>36</v>
      </c>
      <c r="AX920" s="13" t="s">
        <v>88</v>
      </c>
      <c r="AY920" s="259" t="s">
        <v>221</v>
      </c>
    </row>
    <row r="921" s="12" customFormat="1" ht="25.92" customHeight="1">
      <c r="A921" s="12"/>
      <c r="B921" s="213"/>
      <c r="C921" s="214"/>
      <c r="D921" s="215" t="s">
        <v>79</v>
      </c>
      <c r="E921" s="216" t="s">
        <v>742</v>
      </c>
      <c r="F921" s="216" t="s">
        <v>743</v>
      </c>
      <c r="G921" s="214"/>
      <c r="H921" s="214"/>
      <c r="I921" s="217"/>
      <c r="J921" s="218">
        <f>BK921</f>
        <v>0</v>
      </c>
      <c r="K921" s="214"/>
      <c r="L921" s="219"/>
      <c r="M921" s="220"/>
      <c r="N921" s="221"/>
      <c r="O921" s="221"/>
      <c r="P921" s="222">
        <f>SUM(P922:P927)</f>
        <v>0</v>
      </c>
      <c r="Q921" s="221"/>
      <c r="R921" s="222">
        <f>SUM(R922:R927)</f>
        <v>0</v>
      </c>
      <c r="S921" s="221"/>
      <c r="T921" s="223">
        <f>SUM(T922:T927)</f>
        <v>0</v>
      </c>
      <c r="U921" s="12"/>
      <c r="V921" s="12"/>
      <c r="W921" s="12"/>
      <c r="X921" s="12"/>
      <c r="Y921" s="12"/>
      <c r="Z921" s="12"/>
      <c r="AA921" s="12"/>
      <c r="AB921" s="12"/>
      <c r="AC921" s="12"/>
      <c r="AD921" s="12"/>
      <c r="AE921" s="12"/>
      <c r="AR921" s="224" t="s">
        <v>224</v>
      </c>
      <c r="AT921" s="225" t="s">
        <v>79</v>
      </c>
      <c r="AU921" s="225" t="s">
        <v>80</v>
      </c>
      <c r="AY921" s="224" t="s">
        <v>221</v>
      </c>
      <c r="BK921" s="226">
        <f>SUM(BK922:BK927)</f>
        <v>0</v>
      </c>
    </row>
    <row r="922" s="2" customFormat="1" ht="44.25" customHeight="1">
      <c r="A922" s="40"/>
      <c r="B922" s="41"/>
      <c r="C922" s="229" t="s">
        <v>2982</v>
      </c>
      <c r="D922" s="229" t="s">
        <v>225</v>
      </c>
      <c r="E922" s="230" t="s">
        <v>2983</v>
      </c>
      <c r="F922" s="231" t="s">
        <v>2984</v>
      </c>
      <c r="G922" s="232" t="s">
        <v>651</v>
      </c>
      <c r="H922" s="233">
        <v>1410.441</v>
      </c>
      <c r="I922" s="234"/>
      <c r="J922" s="235">
        <f>ROUND(I922*H922,2)</f>
        <v>0</v>
      </c>
      <c r="K922" s="231" t="s">
        <v>229</v>
      </c>
      <c r="L922" s="46"/>
      <c r="M922" s="236" t="s">
        <v>1</v>
      </c>
      <c r="N922" s="237" t="s">
        <v>45</v>
      </c>
      <c r="O922" s="93"/>
      <c r="P922" s="238">
        <f>O922*H922</f>
        <v>0</v>
      </c>
      <c r="Q922" s="238">
        <v>0</v>
      </c>
      <c r="R922" s="238">
        <f>Q922*H922</f>
        <v>0</v>
      </c>
      <c r="S922" s="238">
        <v>0</v>
      </c>
      <c r="T922" s="239">
        <f>S922*H922</f>
        <v>0</v>
      </c>
      <c r="U922" s="40"/>
      <c r="V922" s="40"/>
      <c r="W922" s="40"/>
      <c r="X922" s="40"/>
      <c r="Y922" s="40"/>
      <c r="Z922" s="40"/>
      <c r="AA922" s="40"/>
      <c r="AB922" s="40"/>
      <c r="AC922" s="40"/>
      <c r="AD922" s="40"/>
      <c r="AE922" s="40"/>
      <c r="AR922" s="240" t="s">
        <v>224</v>
      </c>
      <c r="AT922" s="240" t="s">
        <v>225</v>
      </c>
      <c r="AU922" s="240" t="s">
        <v>88</v>
      </c>
      <c r="AY922" s="18" t="s">
        <v>221</v>
      </c>
      <c r="BE922" s="241">
        <f>IF(N922="základní",J922,0)</f>
        <v>0</v>
      </c>
      <c r="BF922" s="241">
        <f>IF(N922="snížená",J922,0)</f>
        <v>0</v>
      </c>
      <c r="BG922" s="241">
        <f>IF(N922="zákl. přenesená",J922,0)</f>
        <v>0</v>
      </c>
      <c r="BH922" s="241">
        <f>IF(N922="sníž. přenesená",J922,0)</f>
        <v>0</v>
      </c>
      <c r="BI922" s="241">
        <f>IF(N922="nulová",J922,0)</f>
        <v>0</v>
      </c>
      <c r="BJ922" s="18" t="s">
        <v>88</v>
      </c>
      <c r="BK922" s="241">
        <f>ROUND(I922*H922,2)</f>
        <v>0</v>
      </c>
      <c r="BL922" s="18" t="s">
        <v>224</v>
      </c>
      <c r="BM922" s="240" t="s">
        <v>2985</v>
      </c>
    </row>
    <row r="923" s="2" customFormat="1">
      <c r="A923" s="40"/>
      <c r="B923" s="41"/>
      <c r="C923" s="42"/>
      <c r="D923" s="242" t="s">
        <v>232</v>
      </c>
      <c r="E923" s="42"/>
      <c r="F923" s="243" t="s">
        <v>2986</v>
      </c>
      <c r="G923" s="42"/>
      <c r="H923" s="42"/>
      <c r="I923" s="244"/>
      <c r="J923" s="42"/>
      <c r="K923" s="42"/>
      <c r="L923" s="46"/>
      <c r="M923" s="245"/>
      <c r="N923" s="246"/>
      <c r="O923" s="93"/>
      <c r="P923" s="93"/>
      <c r="Q923" s="93"/>
      <c r="R923" s="93"/>
      <c r="S923" s="93"/>
      <c r="T923" s="94"/>
      <c r="U923" s="40"/>
      <c r="V923" s="40"/>
      <c r="W923" s="40"/>
      <c r="X923" s="40"/>
      <c r="Y923" s="40"/>
      <c r="Z923" s="40"/>
      <c r="AA923" s="40"/>
      <c r="AB923" s="40"/>
      <c r="AC923" s="40"/>
      <c r="AD923" s="40"/>
      <c r="AE923" s="40"/>
      <c r="AT923" s="18" t="s">
        <v>232</v>
      </c>
      <c r="AU923" s="18" t="s">
        <v>88</v>
      </c>
    </row>
    <row r="924" s="2" customFormat="1">
      <c r="A924" s="40"/>
      <c r="B924" s="41"/>
      <c r="C924" s="42"/>
      <c r="D924" s="247" t="s">
        <v>312</v>
      </c>
      <c r="E924" s="42"/>
      <c r="F924" s="248" t="s">
        <v>2987</v>
      </c>
      <c r="G924" s="42"/>
      <c r="H924" s="42"/>
      <c r="I924" s="244"/>
      <c r="J924" s="42"/>
      <c r="K924" s="42"/>
      <c r="L924" s="46"/>
      <c r="M924" s="245"/>
      <c r="N924" s="246"/>
      <c r="O924" s="93"/>
      <c r="P924" s="93"/>
      <c r="Q924" s="93"/>
      <c r="R924" s="93"/>
      <c r="S924" s="93"/>
      <c r="T924" s="94"/>
      <c r="U924" s="40"/>
      <c r="V924" s="40"/>
      <c r="W924" s="40"/>
      <c r="X924" s="40"/>
      <c r="Y924" s="40"/>
      <c r="Z924" s="40"/>
      <c r="AA924" s="40"/>
      <c r="AB924" s="40"/>
      <c r="AC924" s="40"/>
      <c r="AD924" s="40"/>
      <c r="AE924" s="40"/>
      <c r="AT924" s="18" t="s">
        <v>312</v>
      </c>
      <c r="AU924" s="18" t="s">
        <v>88</v>
      </c>
    </row>
    <row r="925" s="2" customFormat="1" ht="55.5" customHeight="1">
      <c r="A925" s="40"/>
      <c r="B925" s="41"/>
      <c r="C925" s="229" t="s">
        <v>2988</v>
      </c>
      <c r="D925" s="229" t="s">
        <v>225</v>
      </c>
      <c r="E925" s="230" t="s">
        <v>2989</v>
      </c>
      <c r="F925" s="231" t="s">
        <v>2990</v>
      </c>
      <c r="G925" s="232" t="s">
        <v>651</v>
      </c>
      <c r="H925" s="233">
        <v>1410.441</v>
      </c>
      <c r="I925" s="234"/>
      <c r="J925" s="235">
        <f>ROUND(I925*H925,2)</f>
        <v>0</v>
      </c>
      <c r="K925" s="231" t="s">
        <v>229</v>
      </c>
      <c r="L925" s="46"/>
      <c r="M925" s="236" t="s">
        <v>1</v>
      </c>
      <c r="N925" s="237" t="s">
        <v>45</v>
      </c>
      <c r="O925" s="93"/>
      <c r="P925" s="238">
        <f>O925*H925</f>
        <v>0</v>
      </c>
      <c r="Q925" s="238">
        <v>0</v>
      </c>
      <c r="R925" s="238">
        <f>Q925*H925</f>
        <v>0</v>
      </c>
      <c r="S925" s="238">
        <v>0</v>
      </c>
      <c r="T925" s="239">
        <f>S925*H925</f>
        <v>0</v>
      </c>
      <c r="U925" s="40"/>
      <c r="V925" s="40"/>
      <c r="W925" s="40"/>
      <c r="X925" s="40"/>
      <c r="Y925" s="40"/>
      <c r="Z925" s="40"/>
      <c r="AA925" s="40"/>
      <c r="AB925" s="40"/>
      <c r="AC925" s="40"/>
      <c r="AD925" s="40"/>
      <c r="AE925" s="40"/>
      <c r="AR925" s="240" t="s">
        <v>224</v>
      </c>
      <c r="AT925" s="240" t="s">
        <v>225</v>
      </c>
      <c r="AU925" s="240" t="s">
        <v>88</v>
      </c>
      <c r="AY925" s="18" t="s">
        <v>221</v>
      </c>
      <c r="BE925" s="241">
        <f>IF(N925="základní",J925,0)</f>
        <v>0</v>
      </c>
      <c r="BF925" s="241">
        <f>IF(N925="snížená",J925,0)</f>
        <v>0</v>
      </c>
      <c r="BG925" s="241">
        <f>IF(N925="zákl. přenesená",J925,0)</f>
        <v>0</v>
      </c>
      <c r="BH925" s="241">
        <f>IF(N925="sníž. přenesená",J925,0)</f>
        <v>0</v>
      </c>
      <c r="BI925" s="241">
        <f>IF(N925="nulová",J925,0)</f>
        <v>0</v>
      </c>
      <c r="BJ925" s="18" t="s">
        <v>88</v>
      </c>
      <c r="BK925" s="241">
        <f>ROUND(I925*H925,2)</f>
        <v>0</v>
      </c>
      <c r="BL925" s="18" t="s">
        <v>224</v>
      </c>
      <c r="BM925" s="240" t="s">
        <v>2991</v>
      </c>
    </row>
    <row r="926" s="2" customFormat="1">
      <c r="A926" s="40"/>
      <c r="B926" s="41"/>
      <c r="C926" s="42"/>
      <c r="D926" s="242" t="s">
        <v>232</v>
      </c>
      <c r="E926" s="42"/>
      <c r="F926" s="243" t="s">
        <v>2992</v>
      </c>
      <c r="G926" s="42"/>
      <c r="H926" s="42"/>
      <c r="I926" s="244"/>
      <c r="J926" s="42"/>
      <c r="K926" s="42"/>
      <c r="L926" s="46"/>
      <c r="M926" s="245"/>
      <c r="N926" s="246"/>
      <c r="O926" s="93"/>
      <c r="P926" s="93"/>
      <c r="Q926" s="93"/>
      <c r="R926" s="93"/>
      <c r="S926" s="93"/>
      <c r="T926" s="94"/>
      <c r="U926" s="40"/>
      <c r="V926" s="40"/>
      <c r="W926" s="40"/>
      <c r="X926" s="40"/>
      <c r="Y926" s="40"/>
      <c r="Z926" s="40"/>
      <c r="AA926" s="40"/>
      <c r="AB926" s="40"/>
      <c r="AC926" s="40"/>
      <c r="AD926" s="40"/>
      <c r="AE926" s="40"/>
      <c r="AT926" s="18" t="s">
        <v>232</v>
      </c>
      <c r="AU926" s="18" t="s">
        <v>88</v>
      </c>
    </row>
    <row r="927" s="2" customFormat="1">
      <c r="A927" s="40"/>
      <c r="B927" s="41"/>
      <c r="C927" s="42"/>
      <c r="D927" s="247" t="s">
        <v>312</v>
      </c>
      <c r="E927" s="42"/>
      <c r="F927" s="248" t="s">
        <v>2987</v>
      </c>
      <c r="G927" s="42"/>
      <c r="H927" s="42"/>
      <c r="I927" s="244"/>
      <c r="J927" s="42"/>
      <c r="K927" s="42"/>
      <c r="L927" s="46"/>
      <c r="M927" s="294"/>
      <c r="N927" s="295"/>
      <c r="O927" s="296"/>
      <c r="P927" s="296"/>
      <c r="Q927" s="296"/>
      <c r="R927" s="296"/>
      <c r="S927" s="296"/>
      <c r="T927" s="297"/>
      <c r="U927" s="40"/>
      <c r="V927" s="40"/>
      <c r="W927" s="40"/>
      <c r="X927" s="40"/>
      <c r="Y927" s="40"/>
      <c r="Z927" s="40"/>
      <c r="AA927" s="40"/>
      <c r="AB927" s="40"/>
      <c r="AC927" s="40"/>
      <c r="AD927" s="40"/>
      <c r="AE927" s="40"/>
      <c r="AT927" s="18" t="s">
        <v>312</v>
      </c>
      <c r="AU927" s="18" t="s">
        <v>88</v>
      </c>
    </row>
    <row r="928" s="2" customFormat="1" ht="6.96" customHeight="1">
      <c r="A928" s="40"/>
      <c r="B928" s="68"/>
      <c r="C928" s="69"/>
      <c r="D928" s="69"/>
      <c r="E928" s="69"/>
      <c r="F928" s="69"/>
      <c r="G928" s="69"/>
      <c r="H928" s="69"/>
      <c r="I928" s="69"/>
      <c r="J928" s="69"/>
      <c r="K928" s="69"/>
      <c r="L928" s="46"/>
      <c r="M928" s="40"/>
      <c r="O928" s="40"/>
      <c r="P928" s="40"/>
      <c r="Q928" s="40"/>
      <c r="R928" s="40"/>
      <c r="S928" s="40"/>
      <c r="T928" s="40"/>
      <c r="U928" s="40"/>
      <c r="V928" s="40"/>
      <c r="W928" s="40"/>
      <c r="X928" s="40"/>
      <c r="Y928" s="40"/>
      <c r="Z928" s="40"/>
      <c r="AA928" s="40"/>
      <c r="AB928" s="40"/>
      <c r="AC928" s="40"/>
      <c r="AD928" s="40"/>
      <c r="AE928" s="40"/>
    </row>
  </sheetData>
  <sheetProtection sheet="1" autoFilter="0" formatColumns="0" formatRows="0" objects="1" scenarios="1" spinCount="100000" saltValue="26/EMtRtYIWFAURK5KMXAevB+oT+LZtA8pjNazg6fespuEbrzR9Ce6xlmR6ewdG458xdrKN9sqtLZG6nyTVvkA==" hashValue="zx69YUmVzstIZWkDgkuAErSrvmcS0za3ARCQR3FYkfUu9Heu48nxzQC+sIpg9+w1aO3OImsugqZn7pwn0hxE4g==" algorithmName="SHA-512" password="CC35"/>
  <autoFilter ref="C129:K927"/>
  <mergeCells count="12">
    <mergeCell ref="E7:H7"/>
    <mergeCell ref="E9:H9"/>
    <mergeCell ref="E11:H11"/>
    <mergeCell ref="E20:H20"/>
    <mergeCell ref="E29:H29"/>
    <mergeCell ref="E84:H84"/>
    <mergeCell ref="E86:H86"/>
    <mergeCell ref="E88:H88"/>
    <mergeCell ref="E118:H118"/>
    <mergeCell ref="E120:H120"/>
    <mergeCell ref="E122:H122"/>
    <mergeCell ref="L2:V2"/>
  </mergeCells>
  <hyperlinks>
    <hyperlink ref="F133" r:id="rId1" display="https://podminky.urs.cz/item/CS_URS_2021_01/113107513"/>
    <hyperlink ref="F141" r:id="rId2" display="https://podminky.urs.cz/item/CS_URS_2021_01/113154122"/>
    <hyperlink ref="F149" r:id="rId3" display="https://podminky.urs.cz/item/CS_URS_2021_01/113154124"/>
    <hyperlink ref="F156" r:id="rId4" display="https://podminky.urs.cz/item/CS_URS_2021_01/122351101"/>
    <hyperlink ref="F162" r:id="rId5" display="https://podminky.urs.cz/item/CS_URS_2021_01/131251104"/>
    <hyperlink ref="F171" r:id="rId6" display="https://podminky.urs.cz/item/CS_URS_2021_01/161151103"/>
    <hyperlink ref="F177" r:id="rId7" display="https://podminky.urs.cz/item/CS_URS_2021_01/162351104"/>
    <hyperlink ref="F188" r:id="rId8" display="https://podminky.urs.cz/item/CS_URS_2021_01/162451106"/>
    <hyperlink ref="F195" r:id="rId9" display="https://podminky.urs.cz/item/CS_URS_2021_01/167151111"/>
    <hyperlink ref="F201" r:id="rId10" display="https://podminky.urs.cz/item/CS_URS_2021_01/171151103"/>
    <hyperlink ref="F210" r:id="rId11" display="https://podminky.urs.cz/item/CS_URS_2021_01/171153101"/>
    <hyperlink ref="F217" r:id="rId12" display="https://podminky.urs.cz/item/CS_URS_2021_01/171201231"/>
    <hyperlink ref="F223" r:id="rId13" display="https://podminky.urs.cz/item/CS_URS_2021_01/171251201"/>
    <hyperlink ref="F232" r:id="rId14" display="https://podminky.urs.cz/item/CS_URS_2021_01/175151101"/>
    <hyperlink ref="F244" r:id="rId15" display="https://podminky.urs.cz/item/CS_URS_2021_01/182251101"/>
    <hyperlink ref="F249" r:id="rId16" display="https://podminky.urs.cz/item/CS_URS_2021_01/182351123"/>
    <hyperlink ref="F257" r:id="rId17" display="https://podminky.urs.cz/item/CS_URS_2021_01/183405211"/>
    <hyperlink ref="F263" r:id="rId18" display="https://podminky.urs.cz/item/CS_URS_2021_01/184802631"/>
    <hyperlink ref="F268" r:id="rId19" display="https://podminky.urs.cz/item/CS_URS_2021_01/185803113"/>
    <hyperlink ref="F274" r:id="rId20" display="https://podminky.urs.cz/item/CS_URS_2021_01/185851121"/>
    <hyperlink ref="F281" r:id="rId21" display="https://podminky.urs.cz/item/CS_URS_2021_01/185851129"/>
    <hyperlink ref="F286" r:id="rId22" display="https://podminky.urs.cz/item/CS_URS_2021_01/212341111"/>
    <hyperlink ref="F291" r:id="rId23" display="https://podminky.urs.cz/item/CS_URS_2021_01/212755216"/>
    <hyperlink ref="F297" r:id="rId24" display="https://podminky.urs.cz/item/CS_URS_2021_01/226113211"/>
    <hyperlink ref="F302" r:id="rId25" display="https://podminky.urs.cz/item/CS_URS_2021_01/231112113"/>
    <hyperlink ref="F311" r:id="rId26" display="https://podminky.urs.cz/item/CS_URS_2021_01/231611114"/>
    <hyperlink ref="F329" r:id="rId27" display="https://podminky.urs.cz/item/CS_URS_2021_01/274322611"/>
    <hyperlink ref="F337" r:id="rId28" display="https://podminky.urs.cz/item/CS_URS_2021_01/274351121"/>
    <hyperlink ref="F346" r:id="rId29" display="https://podminky.urs.cz/item/CS_URS_2021_01/274351122"/>
    <hyperlink ref="F351" r:id="rId30" display="https://podminky.urs.cz/item/CS_URS_2021_01/274361821"/>
    <hyperlink ref="F371" r:id="rId31" display="https://podminky.urs.cz/item/CS_URS_2021_01/317322611"/>
    <hyperlink ref="F376" r:id="rId32" display="https://podminky.urs.cz/item/CS_URS_2021_01/317353121"/>
    <hyperlink ref="F382" r:id="rId33" display="https://podminky.urs.cz/item/CS_URS_2021_01/317353221"/>
    <hyperlink ref="F388" r:id="rId34" display="https://podminky.urs.cz/item/CS_URS_2021_01/317361821"/>
    <hyperlink ref="F396" r:id="rId35" display="https://podminky.urs.cz/item/CS_URS_2021_01/334313117"/>
    <hyperlink ref="F402" r:id="rId36" display="https://podminky.urs.cz/item/CS_URS_2021_01/334323118"/>
    <hyperlink ref="F412" r:id="rId37" display="https://podminky.urs.cz/item/CS_URS_2021_01/334351115"/>
    <hyperlink ref="F428" r:id="rId38" display="https://podminky.urs.cz/item/CS_URS_2021_01/334351214"/>
    <hyperlink ref="F433" r:id="rId39" display="https://podminky.urs.cz/item/CS_URS_2021_01/334361226"/>
    <hyperlink ref="F452" r:id="rId40" display="https://podminky.urs.cz/item/CS_URS_2021_01/348171111"/>
    <hyperlink ref="F462" r:id="rId41" display="https://podminky.urs.cz/item/CS_URS_2021_01/421321128"/>
    <hyperlink ref="F468" r:id="rId42" display="https://podminky.urs.cz/item/CS_URS_2021_01/421321192"/>
    <hyperlink ref="F492" r:id="rId43" display="https://podminky.urs.cz/item/CS_URS_2021_01/423351112"/>
    <hyperlink ref="F498" r:id="rId44" display="https://podminky.urs.cz/item/CS_URS_2021_01/423351212"/>
    <hyperlink ref="F503" r:id="rId45" display="https://podminky.urs.cz/item/CS_URS_2021_01/423352121"/>
    <hyperlink ref="F509" r:id="rId46" display="https://podminky.urs.cz/item/CS_URS_2021_01/423352221"/>
    <hyperlink ref="F513" r:id="rId47" display="https://podminky.urs.cz/item/CS_URS_2021_01/430321414"/>
    <hyperlink ref="F518" r:id="rId48" display="https://podminky.urs.cz/item/CS_URS_2021_01/431351121"/>
    <hyperlink ref="F523" r:id="rId49" display="https://podminky.urs.cz/item/CS_URS_2021_01/431351122"/>
    <hyperlink ref="F526" r:id="rId50" display="https://podminky.urs.cz/item/CS_URS_2021_01/434121442"/>
    <hyperlink ref="F535" r:id="rId51" display="https://podminky.urs.cz/item/CS_URS_2021_01/451315117"/>
    <hyperlink ref="F541" r:id="rId52" display="https://podminky.urs.cz/item/CS_URS_2021_01/451315127"/>
    <hyperlink ref="F550" r:id="rId53" display="https://podminky.urs.cz/item/CS_URS_2021_01/451315134"/>
    <hyperlink ref="F557" r:id="rId54" display="https://podminky.urs.cz/item/CS_URS_2021_01/451315191"/>
    <hyperlink ref="F563" r:id="rId55" display="https://podminky.urs.cz/item/CS_URS_2021_01/451571212"/>
    <hyperlink ref="F568" r:id="rId56" display="https://podminky.urs.cz/item/CS_URS_2021_01/458311131"/>
    <hyperlink ref="F574" r:id="rId57" display="https://podminky.urs.cz/item/CS_URS_2021_01/458501111"/>
    <hyperlink ref="F580" r:id="rId58" display="https://podminky.urs.cz/item/CS_URS_2021_01/458501112"/>
    <hyperlink ref="F586" r:id="rId59" display="https://podminky.urs.cz/item/CS_URS_2021_01/462511111"/>
    <hyperlink ref="F592" r:id="rId60" display="https://podminky.urs.cz/item/CS_URS_2021_01/464511111"/>
    <hyperlink ref="F598" r:id="rId61" display="https://podminky.urs.cz/item/CS_URS_2021_01/465511327"/>
    <hyperlink ref="F603" r:id="rId62" display="https://podminky.urs.cz/item/CS_URS_2021_01/465513157"/>
    <hyperlink ref="F612" r:id="rId63" display="https://podminky.urs.cz/item/CS_URS_2021_01/564861111"/>
    <hyperlink ref="F621" r:id="rId64" display="https://podminky.urs.cz/item/CS_URS_2021_01/564952111"/>
    <hyperlink ref="F631" r:id="rId65" display="https://podminky.urs.cz/item/CS_URS_2021_01/565155121"/>
    <hyperlink ref="F642" r:id="rId66" display="https://podminky.urs.cz/item/CS_URS_2021_01/569831111"/>
    <hyperlink ref="F650" r:id="rId67" display="https://podminky.urs.cz/item/CS_URS_2021_01/569903311"/>
    <hyperlink ref="F653" r:id="rId68" display="https://podminky.urs.cz/item/CS_URS_2021_01/573191111"/>
    <hyperlink ref="F664" r:id="rId69" display="https://podminky.urs.cz/item/CS_URS_2021_01/573231107"/>
    <hyperlink ref="F676" r:id="rId70" display="https://podminky.urs.cz/item/CS_URS_2021_01/577134121"/>
    <hyperlink ref="F689" r:id="rId71" display="https://podminky.urs.cz/item/CS_URS_2021_01/578133232"/>
    <hyperlink ref="F696" r:id="rId72" display="https://podminky.urs.cz/item/CS_URS_2021_01/628612201"/>
    <hyperlink ref="F701" r:id="rId73" display="https://podminky.urs.cz/item/CS_URS_2021_01/711111001"/>
    <hyperlink ref="F712" r:id="rId74" display="https://podminky.urs.cz/item/CS_URS_2021_01/711112001"/>
    <hyperlink ref="F725" r:id="rId75" display="https://podminky.urs.cz/item/CS_URS_2021_01/711122131"/>
    <hyperlink ref="F738" r:id="rId76" display="https://podminky.urs.cz/item/CS_URS_2021_01/711141559"/>
    <hyperlink ref="F749" r:id="rId77" display="https://podminky.urs.cz/item/CS_URS_2021_01/711142559"/>
    <hyperlink ref="F758" r:id="rId78" display="https://podminky.urs.cz/item/CS_URS_2021_01/711471301"/>
    <hyperlink ref="F769" r:id="rId79" display="https://podminky.urs.cz/item/CS_URS_2021_01/711491172"/>
    <hyperlink ref="F779" r:id="rId80" display="https://podminky.urs.cz/item/CS_URS_2021_01/711691172"/>
    <hyperlink ref="F788" r:id="rId81" display="https://podminky.urs.cz/item/CS_URS_2021_01/711741567"/>
    <hyperlink ref="F798" r:id="rId82" display="https://podminky.urs.cz/item/CS_URS_2021_01/998711102"/>
    <hyperlink ref="F801" r:id="rId83" display="https://podminky.urs.cz/item/CS_URS_2021_01/998711194"/>
    <hyperlink ref="F804" r:id="rId84" display="https://podminky.urs.cz/item/CS_URS_2021_01/998711199"/>
    <hyperlink ref="F808" r:id="rId85" display="https://podminky.urs.cz/item/CS_URS_2021_01/871241151"/>
    <hyperlink ref="F816" r:id="rId86" display="https://podminky.urs.cz/item/CS_URS_2021_01/899913102"/>
    <hyperlink ref="F821" r:id="rId87" display="https://podminky.urs.cz/item/CS_URS_2021_01/916131213"/>
    <hyperlink ref="F829" r:id="rId88" display="https://podminky.urs.cz/item/CS_URS_2021_01/916231212"/>
    <hyperlink ref="F844" r:id="rId89" display="https://podminky.urs.cz/item/CS_URS_2021_01/919112233"/>
    <hyperlink ref="F852" r:id="rId90" display="https://podminky.urs.cz/item/CS_URS_2021_01/919121233"/>
    <hyperlink ref="F860" r:id="rId91" display="https://podminky.urs.cz/item/CS_URS_2021_01/931994131"/>
    <hyperlink ref="F877" r:id="rId92" display="https://podminky.urs.cz/item/CS_URS_2021_01/962051111"/>
    <hyperlink ref="F885" r:id="rId93" display="https://podminky.urs.cz/item/CS_URS_2021_01/966005211"/>
    <hyperlink ref="F892" r:id="rId94" display="https://podminky.urs.cz/item/CS_URS_2021_01/997211111"/>
    <hyperlink ref="F895" r:id="rId95" display="https://podminky.urs.cz/item/CS_URS_2021_01/997211119"/>
    <hyperlink ref="F898" r:id="rId96" display="https://podminky.urs.cz/item/CS_URS_2021_01/997211511"/>
    <hyperlink ref="F901" r:id="rId97" display="https://podminky.urs.cz/item/CS_URS_2021_01/997211519"/>
    <hyperlink ref="F909" r:id="rId98" display="https://podminky.urs.cz/item/CS_URS_2021_01/997221645"/>
    <hyperlink ref="F916" r:id="rId99" display="https://podminky.urs.cz/item/CS_URS_2021_01/997221655"/>
    <hyperlink ref="F923" r:id="rId100" display="https://podminky.urs.cz/item/CS_URS_2021_01/998212111"/>
    <hyperlink ref="F926" r:id="rId101" display="https://podminky.urs.cz/item/CS_URS_2021_01/998212192"/>
  </hyperlinks>
  <pageMargins left="0.39375" right="0.39375" top="0.39375" bottom="0.39375" header="0" footer="0"/>
  <pageSetup paperSize="9" orientation="portrait" blackAndWhite="1" fitToHeight="100"/>
  <headerFooter>
    <oddFooter>&amp;CStrana &amp;P z &amp;N</oddFooter>
  </headerFooter>
  <drawing r:id="rId102"/>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c r="AZ2" s="304" t="s">
        <v>776</v>
      </c>
      <c r="BA2" s="304" t="s">
        <v>776</v>
      </c>
      <c r="BB2" s="304" t="s">
        <v>1</v>
      </c>
      <c r="BC2" s="304" t="s">
        <v>2993</v>
      </c>
      <c r="BD2" s="304" t="s">
        <v>19</v>
      </c>
    </row>
    <row r="3" s="1" customFormat="1" ht="6.96" customHeight="1">
      <c r="B3" s="149"/>
      <c r="C3" s="150"/>
      <c r="D3" s="150"/>
      <c r="E3" s="150"/>
      <c r="F3" s="150"/>
      <c r="G3" s="150"/>
      <c r="H3" s="150"/>
      <c r="I3" s="150"/>
      <c r="J3" s="150"/>
      <c r="K3" s="150"/>
      <c r="L3" s="21"/>
      <c r="AT3" s="18" t="s">
        <v>19</v>
      </c>
      <c r="AZ3" s="304" t="s">
        <v>2994</v>
      </c>
      <c r="BA3" s="304" t="s">
        <v>2994</v>
      </c>
      <c r="BB3" s="304" t="s">
        <v>1</v>
      </c>
      <c r="BC3" s="304" t="s">
        <v>2995</v>
      </c>
      <c r="BD3" s="304" t="s">
        <v>19</v>
      </c>
    </row>
    <row r="4" s="1" customFormat="1" ht="24.96" customHeight="1">
      <c r="B4" s="21"/>
      <c r="D4" s="151" t="s">
        <v>188</v>
      </c>
      <c r="L4" s="21"/>
      <c r="M4" s="152" t="s">
        <v>9</v>
      </c>
      <c r="AT4" s="18" t="s">
        <v>4</v>
      </c>
      <c r="AZ4" s="304" t="s">
        <v>1779</v>
      </c>
      <c r="BA4" s="304" t="s">
        <v>1779</v>
      </c>
      <c r="BB4" s="304" t="s">
        <v>1</v>
      </c>
      <c r="BC4" s="304" t="s">
        <v>435</v>
      </c>
      <c r="BD4" s="304" t="s">
        <v>19</v>
      </c>
    </row>
    <row r="5" s="1" customFormat="1" ht="6.96" customHeight="1">
      <c r="B5" s="21"/>
      <c r="L5" s="21"/>
      <c r="AZ5" s="304" t="s">
        <v>1782</v>
      </c>
      <c r="BA5" s="304" t="s">
        <v>1782</v>
      </c>
      <c r="BB5" s="304" t="s">
        <v>1</v>
      </c>
      <c r="BC5" s="304" t="s">
        <v>1671</v>
      </c>
      <c r="BD5" s="304" t="s">
        <v>19</v>
      </c>
    </row>
    <row r="6" s="1" customFormat="1" ht="12" customHeight="1">
      <c r="B6" s="21"/>
      <c r="D6" s="153" t="s">
        <v>15</v>
      </c>
      <c r="L6" s="21"/>
      <c r="AZ6" s="304" t="s">
        <v>843</v>
      </c>
      <c r="BA6" s="304" t="s">
        <v>843</v>
      </c>
      <c r="BB6" s="304" t="s">
        <v>1</v>
      </c>
      <c r="BC6" s="304" t="s">
        <v>2996</v>
      </c>
      <c r="BD6" s="304" t="s">
        <v>19</v>
      </c>
    </row>
    <row r="7" s="1" customFormat="1" ht="26.25" customHeight="1">
      <c r="B7" s="21"/>
      <c r="E7" s="154" t="str">
        <f>'Rekapitulace stavby'!K6</f>
        <v>Ochranná hráz na Odře a Orlovské Stružce, Bohumín-Pudlov, stavba č. 5047_2021_soutez</v>
      </c>
      <c r="F7" s="153"/>
      <c r="G7" s="153"/>
      <c r="H7" s="153"/>
      <c r="L7" s="21"/>
      <c r="AZ7" s="304" t="s">
        <v>1783</v>
      </c>
      <c r="BA7" s="304" t="s">
        <v>1783</v>
      </c>
      <c r="BB7" s="304" t="s">
        <v>1</v>
      </c>
      <c r="BC7" s="304" t="s">
        <v>2997</v>
      </c>
      <c r="BD7" s="304" t="s">
        <v>19</v>
      </c>
    </row>
    <row r="8" s="1" customFormat="1" ht="12" customHeight="1">
      <c r="B8" s="21"/>
      <c r="D8" s="153" t="s">
        <v>189</v>
      </c>
      <c r="L8" s="21"/>
      <c r="AZ8" s="304" t="s">
        <v>1786</v>
      </c>
      <c r="BA8" s="304" t="s">
        <v>1786</v>
      </c>
      <c r="BB8" s="304" t="s">
        <v>1</v>
      </c>
      <c r="BC8" s="304" t="s">
        <v>2998</v>
      </c>
      <c r="BD8" s="304" t="s">
        <v>19</v>
      </c>
    </row>
    <row r="9" s="2" customFormat="1" ht="16.5" customHeight="1">
      <c r="A9" s="40"/>
      <c r="B9" s="46"/>
      <c r="C9" s="40"/>
      <c r="D9" s="40"/>
      <c r="E9" s="154" t="s">
        <v>1245</v>
      </c>
      <c r="F9" s="40"/>
      <c r="G9" s="40"/>
      <c r="H9" s="40"/>
      <c r="I9" s="40"/>
      <c r="J9" s="40"/>
      <c r="K9" s="40"/>
      <c r="L9" s="65"/>
      <c r="S9" s="40"/>
      <c r="T9" s="40"/>
      <c r="U9" s="40"/>
      <c r="V9" s="40"/>
      <c r="W9" s="40"/>
      <c r="X9" s="40"/>
      <c r="Y9" s="40"/>
      <c r="Z9" s="40"/>
      <c r="AA9" s="40"/>
      <c r="AB9" s="40"/>
      <c r="AC9" s="40"/>
      <c r="AD9" s="40"/>
      <c r="AE9" s="40"/>
      <c r="AZ9" s="304" t="s">
        <v>2999</v>
      </c>
      <c r="BA9" s="304" t="s">
        <v>2999</v>
      </c>
      <c r="BB9" s="304" t="s">
        <v>1</v>
      </c>
      <c r="BC9" s="304" t="s">
        <v>3000</v>
      </c>
      <c r="BD9" s="304" t="s">
        <v>19</v>
      </c>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c r="AZ10" s="304" t="s">
        <v>3001</v>
      </c>
      <c r="BA10" s="304" t="s">
        <v>3001</v>
      </c>
      <c r="BB10" s="304" t="s">
        <v>1</v>
      </c>
      <c r="BC10" s="304" t="s">
        <v>3002</v>
      </c>
      <c r="BD10" s="304" t="s">
        <v>19</v>
      </c>
    </row>
    <row r="11" s="2" customFormat="1" ht="16.5" customHeight="1">
      <c r="A11" s="40"/>
      <c r="B11" s="46"/>
      <c r="C11" s="40"/>
      <c r="D11" s="40"/>
      <c r="E11" s="155" t="s">
        <v>3003</v>
      </c>
      <c r="F11" s="40"/>
      <c r="G11" s="40"/>
      <c r="H11" s="40"/>
      <c r="I11" s="40"/>
      <c r="J11" s="40"/>
      <c r="K11" s="40"/>
      <c r="L11" s="65"/>
      <c r="S11" s="40"/>
      <c r="T11" s="40"/>
      <c r="U11" s="40"/>
      <c r="V11" s="40"/>
      <c r="W11" s="40"/>
      <c r="X11" s="40"/>
      <c r="Y11" s="40"/>
      <c r="Z11" s="40"/>
      <c r="AA11" s="40"/>
      <c r="AB11" s="40"/>
      <c r="AC11" s="40"/>
      <c r="AD11" s="40"/>
      <c r="AE11" s="40"/>
      <c r="AZ11" s="304" t="s">
        <v>3004</v>
      </c>
      <c r="BA11" s="304" t="s">
        <v>3004</v>
      </c>
      <c r="BB11" s="304" t="s">
        <v>1</v>
      </c>
      <c r="BC11" s="304" t="s">
        <v>3005</v>
      </c>
      <c r="BD11" s="304" t="s">
        <v>19</v>
      </c>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c r="AZ12" s="304" t="s">
        <v>3006</v>
      </c>
      <c r="BA12" s="304" t="s">
        <v>3006</v>
      </c>
      <c r="BB12" s="304" t="s">
        <v>1</v>
      </c>
      <c r="BC12" s="304" t="s">
        <v>3007</v>
      </c>
      <c r="BD12" s="304" t="s">
        <v>19</v>
      </c>
    </row>
    <row r="13" s="2" customFormat="1" ht="12" customHeight="1">
      <c r="A13" s="40"/>
      <c r="B13" s="46"/>
      <c r="C13" s="40"/>
      <c r="D13" s="153" t="s">
        <v>17</v>
      </c>
      <c r="E13" s="40"/>
      <c r="F13" s="143" t="s">
        <v>121</v>
      </c>
      <c r="G13" s="40"/>
      <c r="H13" s="40"/>
      <c r="I13" s="153" t="s">
        <v>18</v>
      </c>
      <c r="J13" s="143" t="s">
        <v>1785</v>
      </c>
      <c r="K13" s="40"/>
      <c r="L13" s="65"/>
      <c r="S13" s="40"/>
      <c r="T13" s="40"/>
      <c r="U13" s="40"/>
      <c r="V13" s="40"/>
      <c r="W13" s="40"/>
      <c r="X13" s="40"/>
      <c r="Y13" s="40"/>
      <c r="Z13" s="40"/>
      <c r="AA13" s="40"/>
      <c r="AB13" s="40"/>
      <c r="AC13" s="40"/>
      <c r="AD13" s="40"/>
      <c r="AE13" s="40"/>
      <c r="AZ13" s="304" t="s">
        <v>1792</v>
      </c>
      <c r="BA13" s="304" t="s">
        <v>1792</v>
      </c>
      <c r="BB13" s="304" t="s">
        <v>1</v>
      </c>
      <c r="BC13" s="304" t="s">
        <v>3008</v>
      </c>
      <c r="BD13" s="304" t="s">
        <v>19</v>
      </c>
    </row>
    <row r="14" s="2" customFormat="1" ht="12" customHeight="1">
      <c r="A14" s="40"/>
      <c r="B14" s="46"/>
      <c r="C14" s="40"/>
      <c r="D14" s="153" t="s">
        <v>20</v>
      </c>
      <c r="E14" s="40"/>
      <c r="F14" s="143" t="s">
        <v>21</v>
      </c>
      <c r="G14" s="40"/>
      <c r="H14" s="40"/>
      <c r="I14" s="153" t="s">
        <v>22</v>
      </c>
      <c r="J14" s="156" t="str">
        <f>'Rekapitulace stavby'!AN8</f>
        <v>30. 11. 2020</v>
      </c>
      <c r="K14" s="40"/>
      <c r="L14" s="65"/>
      <c r="S14" s="40"/>
      <c r="T14" s="40"/>
      <c r="U14" s="40"/>
      <c r="V14" s="40"/>
      <c r="W14" s="40"/>
      <c r="X14" s="40"/>
      <c r="Y14" s="40"/>
      <c r="Z14" s="40"/>
      <c r="AA14" s="40"/>
      <c r="AB14" s="40"/>
      <c r="AC14" s="40"/>
      <c r="AD14" s="40"/>
      <c r="AE14" s="40"/>
      <c r="AZ14" s="304" t="s">
        <v>886</v>
      </c>
      <c r="BA14" s="304" t="s">
        <v>886</v>
      </c>
      <c r="BB14" s="304" t="s">
        <v>1</v>
      </c>
      <c r="BC14" s="304" t="s">
        <v>3009</v>
      </c>
      <c r="BD14" s="304" t="s">
        <v>19</v>
      </c>
    </row>
    <row r="15" s="2" customFormat="1" ht="21.84" customHeight="1">
      <c r="A15" s="40"/>
      <c r="B15" s="46"/>
      <c r="C15" s="40"/>
      <c r="D15" s="298" t="s">
        <v>24</v>
      </c>
      <c r="E15" s="40"/>
      <c r="F15" s="299" t="s">
        <v>25</v>
      </c>
      <c r="G15" s="40"/>
      <c r="H15" s="40"/>
      <c r="I15" s="298" t="s">
        <v>26</v>
      </c>
      <c r="J15" s="299" t="s">
        <v>1790</v>
      </c>
      <c r="K15" s="40"/>
      <c r="L15" s="65"/>
      <c r="S15" s="40"/>
      <c r="T15" s="40"/>
      <c r="U15" s="40"/>
      <c r="V15" s="40"/>
      <c r="W15" s="40"/>
      <c r="X15" s="40"/>
      <c r="Y15" s="40"/>
      <c r="Z15" s="40"/>
      <c r="AA15" s="40"/>
      <c r="AB15" s="40"/>
      <c r="AC15" s="40"/>
      <c r="AD15" s="40"/>
      <c r="AE15" s="40"/>
      <c r="AZ15" s="304" t="s">
        <v>986</v>
      </c>
      <c r="BA15" s="304" t="s">
        <v>986</v>
      </c>
      <c r="BB15" s="304" t="s">
        <v>1</v>
      </c>
      <c r="BC15" s="304" t="s">
        <v>2993</v>
      </c>
      <c r="BD15" s="304" t="s">
        <v>19</v>
      </c>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c r="AZ16" s="304" t="s">
        <v>3010</v>
      </c>
      <c r="BA16" s="304" t="s">
        <v>3010</v>
      </c>
      <c r="BB16" s="304" t="s">
        <v>1</v>
      </c>
      <c r="BC16" s="304" t="s">
        <v>3011</v>
      </c>
      <c r="BD16" s="304" t="s">
        <v>19</v>
      </c>
    </row>
    <row r="17" s="2" customFormat="1" ht="18" customHeight="1">
      <c r="A17" s="40"/>
      <c r="B17" s="46"/>
      <c r="C17" s="40"/>
      <c r="D17" s="40"/>
      <c r="E17" s="143" t="s">
        <v>30</v>
      </c>
      <c r="F17" s="40"/>
      <c r="G17" s="40"/>
      <c r="H17" s="40"/>
      <c r="I17" s="153" t="s">
        <v>31</v>
      </c>
      <c r="J17" s="143" t="s">
        <v>1</v>
      </c>
      <c r="K17" s="40"/>
      <c r="L17" s="65"/>
      <c r="S17" s="40"/>
      <c r="T17" s="40"/>
      <c r="U17" s="40"/>
      <c r="V17" s="40"/>
      <c r="W17" s="40"/>
      <c r="X17" s="40"/>
      <c r="Y17" s="40"/>
      <c r="Z17" s="40"/>
      <c r="AA17" s="40"/>
      <c r="AB17" s="40"/>
      <c r="AC17" s="40"/>
      <c r="AD17" s="40"/>
      <c r="AE17" s="40"/>
      <c r="AZ17" s="304" t="s">
        <v>3012</v>
      </c>
      <c r="BA17" s="304" t="s">
        <v>3012</v>
      </c>
      <c r="BB17" s="304" t="s">
        <v>1</v>
      </c>
      <c r="BC17" s="304" t="s">
        <v>3013</v>
      </c>
      <c r="BD17" s="304" t="s">
        <v>19</v>
      </c>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c r="AZ18" s="304" t="s">
        <v>1803</v>
      </c>
      <c r="BA18" s="304" t="s">
        <v>1803</v>
      </c>
      <c r="BB18" s="304" t="s">
        <v>1</v>
      </c>
      <c r="BC18" s="304" t="s">
        <v>3014</v>
      </c>
      <c r="BD18" s="304" t="s">
        <v>19</v>
      </c>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c r="AZ19" s="304" t="s">
        <v>1806</v>
      </c>
      <c r="BA19" s="304" t="s">
        <v>1806</v>
      </c>
      <c r="BB19" s="304" t="s">
        <v>1</v>
      </c>
      <c r="BC19" s="304" t="s">
        <v>3015</v>
      </c>
      <c r="BD19" s="304" t="s">
        <v>19</v>
      </c>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c r="AZ20" s="304" t="s">
        <v>1809</v>
      </c>
      <c r="BA20" s="304" t="s">
        <v>1809</v>
      </c>
      <c r="BB20" s="304" t="s">
        <v>1</v>
      </c>
      <c r="BC20" s="304" t="s">
        <v>3016</v>
      </c>
      <c r="BD20" s="304" t="s">
        <v>19</v>
      </c>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c r="AZ21" s="304" t="s">
        <v>2408</v>
      </c>
      <c r="BA21" s="304" t="s">
        <v>2408</v>
      </c>
      <c r="BB21" s="304" t="s">
        <v>1</v>
      </c>
      <c r="BC21" s="304" t="s">
        <v>1752</v>
      </c>
      <c r="BD21" s="304" t="s">
        <v>19</v>
      </c>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c r="AZ22" s="304" t="s">
        <v>3017</v>
      </c>
      <c r="BA22" s="304" t="s">
        <v>3017</v>
      </c>
      <c r="BB22" s="304" t="s">
        <v>1</v>
      </c>
      <c r="BC22" s="304" t="s">
        <v>3018</v>
      </c>
      <c r="BD22" s="304" t="s">
        <v>19</v>
      </c>
    </row>
    <row r="23" s="2" customFormat="1" ht="18" customHeight="1">
      <c r="A23" s="40"/>
      <c r="B23" s="46"/>
      <c r="C23" s="40"/>
      <c r="D23" s="40"/>
      <c r="E23" s="143" t="s">
        <v>35</v>
      </c>
      <c r="F23" s="40"/>
      <c r="G23" s="40"/>
      <c r="H23" s="40"/>
      <c r="I23" s="153" t="s">
        <v>31</v>
      </c>
      <c r="J23" s="143" t="s">
        <v>1</v>
      </c>
      <c r="K23" s="40"/>
      <c r="L23" s="65"/>
      <c r="S23" s="40"/>
      <c r="T23" s="40"/>
      <c r="U23" s="40"/>
      <c r="V23" s="40"/>
      <c r="W23" s="40"/>
      <c r="X23" s="40"/>
      <c r="Y23" s="40"/>
      <c r="Z23" s="40"/>
      <c r="AA23" s="40"/>
      <c r="AB23" s="40"/>
      <c r="AC23" s="40"/>
      <c r="AD23" s="40"/>
      <c r="AE23" s="40"/>
      <c r="AZ23" s="304" t="s">
        <v>1815</v>
      </c>
      <c r="BA23" s="304" t="s">
        <v>1815</v>
      </c>
      <c r="BB23" s="304" t="s">
        <v>1</v>
      </c>
      <c r="BC23" s="304" t="s">
        <v>3019</v>
      </c>
      <c r="BD23" s="304" t="s">
        <v>19</v>
      </c>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c r="AZ24" s="304" t="s">
        <v>812</v>
      </c>
      <c r="BA24" s="304" t="s">
        <v>812</v>
      </c>
      <c r="BB24" s="304" t="s">
        <v>1</v>
      </c>
      <c r="BC24" s="304" t="s">
        <v>3020</v>
      </c>
      <c r="BD24" s="304" t="s">
        <v>19</v>
      </c>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c r="AZ25" s="304" t="s">
        <v>3021</v>
      </c>
      <c r="BA25" s="304" t="s">
        <v>3021</v>
      </c>
      <c r="BB25" s="304" t="s">
        <v>1</v>
      </c>
      <c r="BC25" s="304" t="s">
        <v>3018</v>
      </c>
      <c r="BD25" s="304" t="s">
        <v>19</v>
      </c>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c r="AZ26" s="304" t="s">
        <v>3022</v>
      </c>
      <c r="BA26" s="304" t="s">
        <v>3022</v>
      </c>
      <c r="BB26" s="304" t="s">
        <v>1</v>
      </c>
      <c r="BC26" s="304" t="s">
        <v>3023</v>
      </c>
      <c r="BD26" s="304" t="s">
        <v>19</v>
      </c>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c r="AZ27" s="304" t="s">
        <v>3024</v>
      </c>
      <c r="BA27" s="304" t="s">
        <v>3024</v>
      </c>
      <c r="BB27" s="304" t="s">
        <v>1</v>
      </c>
      <c r="BC27" s="304" t="s">
        <v>3025</v>
      </c>
      <c r="BD27" s="304" t="s">
        <v>19</v>
      </c>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c r="AZ28" s="304" t="s">
        <v>1818</v>
      </c>
      <c r="BA28" s="304" t="s">
        <v>1818</v>
      </c>
      <c r="BB28" s="304" t="s">
        <v>1</v>
      </c>
      <c r="BC28" s="304" t="s">
        <v>3026</v>
      </c>
      <c r="BD28" s="304" t="s">
        <v>19</v>
      </c>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c r="AZ29" s="305" t="s">
        <v>1821</v>
      </c>
      <c r="BA29" s="305" t="s">
        <v>1821</v>
      </c>
      <c r="BB29" s="305" t="s">
        <v>1</v>
      </c>
      <c r="BC29" s="305" t="s">
        <v>267</v>
      </c>
      <c r="BD29" s="305" t="s">
        <v>19</v>
      </c>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c r="AZ30" s="304" t="s">
        <v>1824</v>
      </c>
      <c r="BA30" s="304" t="s">
        <v>1824</v>
      </c>
      <c r="BB30" s="304" t="s">
        <v>1</v>
      </c>
      <c r="BC30" s="304" t="s">
        <v>3027</v>
      </c>
      <c r="BD30" s="304" t="s">
        <v>19</v>
      </c>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c r="AZ31" s="304" t="s">
        <v>1828</v>
      </c>
      <c r="BA31" s="304" t="s">
        <v>1828</v>
      </c>
      <c r="BB31" s="304" t="s">
        <v>1</v>
      </c>
      <c r="BC31" s="304" t="s">
        <v>3028</v>
      </c>
      <c r="BD31" s="304" t="s">
        <v>19</v>
      </c>
    </row>
    <row r="32" s="2" customFormat="1" ht="25.44" customHeight="1">
      <c r="A32" s="40"/>
      <c r="B32" s="46"/>
      <c r="C32" s="40"/>
      <c r="D32" s="162" t="s">
        <v>40</v>
      </c>
      <c r="E32" s="40"/>
      <c r="F32" s="40"/>
      <c r="G32" s="40"/>
      <c r="H32" s="40"/>
      <c r="I32" s="40"/>
      <c r="J32" s="163">
        <f>ROUND(J131, 2)</f>
        <v>0</v>
      </c>
      <c r="K32" s="40"/>
      <c r="L32" s="65"/>
      <c r="S32" s="40"/>
      <c r="T32" s="40"/>
      <c r="U32" s="40"/>
      <c r="V32" s="40"/>
      <c r="W32" s="40"/>
      <c r="X32" s="40"/>
      <c r="Y32" s="40"/>
      <c r="Z32" s="40"/>
      <c r="AA32" s="40"/>
      <c r="AB32" s="40"/>
      <c r="AC32" s="40"/>
      <c r="AD32" s="40"/>
      <c r="AE32" s="40"/>
      <c r="AZ32" s="304" t="s">
        <v>3029</v>
      </c>
      <c r="BA32" s="304" t="s">
        <v>3029</v>
      </c>
      <c r="BB32" s="304" t="s">
        <v>1</v>
      </c>
      <c r="BC32" s="304" t="s">
        <v>3030</v>
      </c>
      <c r="BD32" s="304" t="s">
        <v>19</v>
      </c>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c r="AZ33" s="304" t="s">
        <v>1831</v>
      </c>
      <c r="BA33" s="304" t="s">
        <v>1831</v>
      </c>
      <c r="BB33" s="304" t="s">
        <v>1</v>
      </c>
      <c r="BC33" s="304" t="s">
        <v>3031</v>
      </c>
      <c r="BD33" s="304" t="s">
        <v>19</v>
      </c>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c r="AZ34" s="304" t="s">
        <v>1003</v>
      </c>
      <c r="BA34" s="304" t="s">
        <v>1003</v>
      </c>
      <c r="BB34" s="304" t="s">
        <v>1</v>
      </c>
      <c r="BC34" s="304" t="s">
        <v>3008</v>
      </c>
      <c r="BD34" s="304" t="s">
        <v>19</v>
      </c>
    </row>
    <row r="35" s="2" customFormat="1" ht="14.4" customHeight="1">
      <c r="A35" s="40"/>
      <c r="B35" s="46"/>
      <c r="C35" s="40"/>
      <c r="D35" s="165" t="s">
        <v>44</v>
      </c>
      <c r="E35" s="153" t="s">
        <v>45</v>
      </c>
      <c r="F35" s="166">
        <f>ROUND((SUM(BE131:BE993)),  2)</f>
        <v>0</v>
      </c>
      <c r="G35" s="40"/>
      <c r="H35" s="40"/>
      <c r="I35" s="167">
        <v>0.20000000000000001</v>
      </c>
      <c r="J35" s="166">
        <f>ROUND(((SUM(BE131:BE993))*I35),  2)</f>
        <v>0</v>
      </c>
      <c r="K35" s="40"/>
      <c r="L35" s="65"/>
      <c r="S35" s="40"/>
      <c r="T35" s="40"/>
      <c r="U35" s="40"/>
      <c r="V35" s="40"/>
      <c r="W35" s="40"/>
      <c r="X35" s="40"/>
      <c r="Y35" s="40"/>
      <c r="Z35" s="40"/>
      <c r="AA35" s="40"/>
      <c r="AB35" s="40"/>
      <c r="AC35" s="40"/>
      <c r="AD35" s="40"/>
      <c r="AE35" s="40"/>
      <c r="AZ35" s="304" t="s">
        <v>3032</v>
      </c>
      <c r="BA35" s="304" t="s">
        <v>3032</v>
      </c>
      <c r="BB35" s="304" t="s">
        <v>1</v>
      </c>
      <c r="BC35" s="304" t="s">
        <v>3033</v>
      </c>
      <c r="BD35" s="304" t="s">
        <v>19</v>
      </c>
    </row>
    <row r="36" s="2" customFormat="1" ht="14.4" customHeight="1">
      <c r="A36" s="40"/>
      <c r="B36" s="46"/>
      <c r="C36" s="40"/>
      <c r="D36" s="40"/>
      <c r="E36" s="153" t="s">
        <v>46</v>
      </c>
      <c r="F36" s="166">
        <f>ROUND((SUM(BF131:BF993)),  2)</f>
        <v>0</v>
      </c>
      <c r="G36" s="40"/>
      <c r="H36" s="40"/>
      <c r="I36" s="167">
        <v>0.20000000000000001</v>
      </c>
      <c r="J36" s="166">
        <f>ROUND(((SUM(BF131:BF993))*I36),  2)</f>
        <v>0</v>
      </c>
      <c r="K36" s="40"/>
      <c r="L36" s="65"/>
      <c r="S36" s="40"/>
      <c r="T36" s="40"/>
      <c r="U36" s="40"/>
      <c r="V36" s="40"/>
      <c r="W36" s="40"/>
      <c r="X36" s="40"/>
      <c r="Y36" s="40"/>
      <c r="Z36" s="40"/>
      <c r="AA36" s="40"/>
      <c r="AB36" s="40"/>
      <c r="AC36" s="40"/>
      <c r="AD36" s="40"/>
      <c r="AE36" s="40"/>
      <c r="AZ36" s="304" t="s">
        <v>1847</v>
      </c>
      <c r="BA36" s="304" t="s">
        <v>1847</v>
      </c>
      <c r="BB36" s="304" t="s">
        <v>1</v>
      </c>
      <c r="BC36" s="304" t="s">
        <v>3033</v>
      </c>
      <c r="BD36" s="304" t="s">
        <v>19</v>
      </c>
    </row>
    <row r="37" hidden="1" s="2" customFormat="1" ht="14.4" customHeight="1">
      <c r="A37" s="40"/>
      <c r="B37" s="46"/>
      <c r="C37" s="40"/>
      <c r="D37" s="40"/>
      <c r="E37" s="153" t="s">
        <v>47</v>
      </c>
      <c r="F37" s="166">
        <f>ROUND((SUM(BG131:BG993)),  2)</f>
        <v>0</v>
      </c>
      <c r="G37" s="40"/>
      <c r="H37" s="40"/>
      <c r="I37" s="167">
        <v>0.20000000000000001</v>
      </c>
      <c r="J37" s="166">
        <f>0</f>
        <v>0</v>
      </c>
      <c r="K37" s="40"/>
      <c r="L37" s="65"/>
      <c r="S37" s="40"/>
      <c r="T37" s="40"/>
      <c r="U37" s="40"/>
      <c r="V37" s="40"/>
      <c r="W37" s="40"/>
      <c r="X37" s="40"/>
      <c r="Y37" s="40"/>
      <c r="Z37" s="40"/>
      <c r="AA37" s="40"/>
      <c r="AB37" s="40"/>
      <c r="AC37" s="40"/>
      <c r="AD37" s="40"/>
      <c r="AE37" s="40"/>
      <c r="AZ37" s="304" t="s">
        <v>3034</v>
      </c>
      <c r="BA37" s="304" t="s">
        <v>3034</v>
      </c>
      <c r="BB37" s="304" t="s">
        <v>1</v>
      </c>
      <c r="BC37" s="304" t="s">
        <v>3035</v>
      </c>
      <c r="BD37" s="304" t="s">
        <v>19</v>
      </c>
    </row>
    <row r="38" hidden="1" s="2" customFormat="1" ht="14.4" customHeight="1">
      <c r="A38" s="40"/>
      <c r="B38" s="46"/>
      <c r="C38" s="40"/>
      <c r="D38" s="40"/>
      <c r="E38" s="153" t="s">
        <v>48</v>
      </c>
      <c r="F38" s="166">
        <f>ROUND((SUM(BH131:BH993)),  2)</f>
        <v>0</v>
      </c>
      <c r="G38" s="40"/>
      <c r="H38" s="40"/>
      <c r="I38" s="167">
        <v>0.20000000000000001</v>
      </c>
      <c r="J38" s="166">
        <f>0</f>
        <v>0</v>
      </c>
      <c r="K38" s="40"/>
      <c r="L38" s="65"/>
      <c r="S38" s="40"/>
      <c r="T38" s="40"/>
      <c r="U38" s="40"/>
      <c r="V38" s="40"/>
      <c r="W38" s="40"/>
      <c r="X38" s="40"/>
      <c r="Y38" s="40"/>
      <c r="Z38" s="40"/>
      <c r="AA38" s="40"/>
      <c r="AB38" s="40"/>
      <c r="AC38" s="40"/>
      <c r="AD38" s="40"/>
      <c r="AE38" s="40"/>
      <c r="AZ38" s="304" t="s">
        <v>1850</v>
      </c>
      <c r="BA38" s="304" t="s">
        <v>1850</v>
      </c>
      <c r="BB38" s="304" t="s">
        <v>1</v>
      </c>
      <c r="BC38" s="304" t="s">
        <v>3036</v>
      </c>
      <c r="BD38" s="304" t="s">
        <v>19</v>
      </c>
    </row>
    <row r="39" hidden="1" s="2" customFormat="1" ht="14.4" customHeight="1">
      <c r="A39" s="40"/>
      <c r="B39" s="46"/>
      <c r="C39" s="40"/>
      <c r="D39" s="40"/>
      <c r="E39" s="153" t="s">
        <v>49</v>
      </c>
      <c r="F39" s="166">
        <f>ROUND((SUM(BI131:BI993)),  2)</f>
        <v>0</v>
      </c>
      <c r="G39" s="40"/>
      <c r="H39" s="40"/>
      <c r="I39" s="167">
        <v>0</v>
      </c>
      <c r="J39" s="166">
        <f>0</f>
        <v>0</v>
      </c>
      <c r="K39" s="40"/>
      <c r="L39" s="65"/>
      <c r="S39" s="40"/>
      <c r="T39" s="40"/>
      <c r="U39" s="40"/>
      <c r="V39" s="40"/>
      <c r="W39" s="40"/>
      <c r="X39" s="40"/>
      <c r="Y39" s="40"/>
      <c r="Z39" s="40"/>
      <c r="AA39" s="40"/>
      <c r="AB39" s="40"/>
      <c r="AC39" s="40"/>
      <c r="AD39" s="40"/>
      <c r="AE39" s="40"/>
      <c r="AZ39" s="304" t="s">
        <v>3037</v>
      </c>
      <c r="BA39" s="304" t="s">
        <v>3037</v>
      </c>
      <c r="BB39" s="304" t="s">
        <v>1</v>
      </c>
      <c r="BC39" s="304" t="s">
        <v>3038</v>
      </c>
      <c r="BD39" s="304" t="s">
        <v>19</v>
      </c>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c r="AZ40" s="304" t="s">
        <v>3039</v>
      </c>
      <c r="BA40" s="304" t="s">
        <v>3039</v>
      </c>
      <c r="BB40" s="304" t="s">
        <v>1</v>
      </c>
      <c r="BC40" s="304" t="s">
        <v>3040</v>
      </c>
      <c r="BD40" s="304" t="s">
        <v>19</v>
      </c>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c r="AZ41" s="304" t="s">
        <v>3041</v>
      </c>
      <c r="BA41" s="304" t="s">
        <v>3041</v>
      </c>
      <c r="BB41" s="304" t="s">
        <v>1</v>
      </c>
      <c r="BC41" s="304" t="s">
        <v>3042</v>
      </c>
      <c r="BD41" s="304" t="s">
        <v>19</v>
      </c>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c r="AZ42" s="304" t="s">
        <v>3043</v>
      </c>
      <c r="BA42" s="304" t="s">
        <v>3043</v>
      </c>
      <c r="BB42" s="304" t="s">
        <v>1</v>
      </c>
      <c r="BC42" s="304" t="s">
        <v>3044</v>
      </c>
      <c r="BD42" s="304" t="s">
        <v>19</v>
      </c>
    </row>
    <row r="43" s="1" customFormat="1" ht="14.4" customHeight="1">
      <c r="B43" s="21"/>
      <c r="L43" s="21"/>
      <c r="AZ43" s="304" t="s">
        <v>1929</v>
      </c>
      <c r="BA43" s="304" t="s">
        <v>1929</v>
      </c>
      <c r="BB43" s="304" t="s">
        <v>1</v>
      </c>
      <c r="BC43" s="304" t="s">
        <v>1690</v>
      </c>
      <c r="BD43" s="304" t="s">
        <v>19</v>
      </c>
    </row>
    <row r="44" s="1" customFormat="1" ht="14.4" customHeight="1">
      <c r="B44" s="21"/>
      <c r="L44" s="21"/>
      <c r="AZ44" s="304" t="s">
        <v>3045</v>
      </c>
      <c r="BA44" s="304" t="s">
        <v>3045</v>
      </c>
      <c r="BB44" s="304" t="s">
        <v>1</v>
      </c>
      <c r="BC44" s="304" t="s">
        <v>3046</v>
      </c>
      <c r="BD44" s="304" t="s">
        <v>19</v>
      </c>
    </row>
    <row r="45" s="1" customFormat="1" ht="14.4" customHeight="1">
      <c r="B45" s="21"/>
      <c r="L45" s="21"/>
      <c r="AZ45" s="304" t="s">
        <v>1864</v>
      </c>
      <c r="BA45" s="304" t="s">
        <v>1864</v>
      </c>
      <c r="BB45" s="304" t="s">
        <v>1</v>
      </c>
      <c r="BC45" s="304" t="s">
        <v>3002</v>
      </c>
      <c r="BD45" s="304" t="s">
        <v>19</v>
      </c>
    </row>
    <row r="46" s="1" customFormat="1" ht="14.4" customHeight="1">
      <c r="B46" s="21"/>
      <c r="L46" s="21"/>
      <c r="AZ46" s="304" t="s">
        <v>3047</v>
      </c>
      <c r="BA46" s="304" t="s">
        <v>3047</v>
      </c>
      <c r="BB46" s="304" t="s">
        <v>1</v>
      </c>
      <c r="BC46" s="304" t="s">
        <v>3048</v>
      </c>
      <c r="BD46" s="304" t="s">
        <v>19</v>
      </c>
    </row>
    <row r="47" s="1" customFormat="1" ht="14.4" customHeight="1">
      <c r="B47" s="21"/>
      <c r="L47" s="21"/>
      <c r="AZ47" s="304" t="s">
        <v>3049</v>
      </c>
      <c r="BA47" s="304" t="s">
        <v>3049</v>
      </c>
      <c r="BB47" s="304" t="s">
        <v>1</v>
      </c>
      <c r="BC47" s="304" t="s">
        <v>3048</v>
      </c>
      <c r="BD47" s="304" t="s">
        <v>19</v>
      </c>
    </row>
    <row r="48" s="1" customFormat="1" ht="14.4" customHeight="1">
      <c r="B48" s="21"/>
      <c r="L48" s="21"/>
      <c r="AZ48" s="304" t="s">
        <v>3050</v>
      </c>
      <c r="BA48" s="304" t="s">
        <v>3050</v>
      </c>
      <c r="BB48" s="304" t="s">
        <v>1</v>
      </c>
      <c r="BC48" s="304" t="s">
        <v>3051</v>
      </c>
      <c r="BD48" s="304" t="s">
        <v>19</v>
      </c>
    </row>
    <row r="49" s="2" customFormat="1" ht="14.4" customHeight="1">
      <c r="B49" s="65"/>
      <c r="D49" s="175" t="s">
        <v>53</v>
      </c>
      <c r="E49" s="176"/>
      <c r="F49" s="176"/>
      <c r="G49" s="175" t="s">
        <v>54</v>
      </c>
      <c r="H49" s="176"/>
      <c r="I49" s="176"/>
      <c r="J49" s="176"/>
      <c r="K49" s="176"/>
      <c r="L49" s="65"/>
      <c r="AZ49" s="304" t="s">
        <v>3052</v>
      </c>
      <c r="BA49" s="304" t="s">
        <v>3052</v>
      </c>
      <c r="BB49" s="304" t="s">
        <v>1</v>
      </c>
      <c r="BC49" s="304" t="s">
        <v>3053</v>
      </c>
      <c r="BD49" s="304" t="s">
        <v>19</v>
      </c>
    </row>
    <row r="50">
      <c r="B50" s="21"/>
      <c r="L50" s="21"/>
      <c r="AZ50" s="304" t="s">
        <v>1867</v>
      </c>
      <c r="BA50" s="304" t="s">
        <v>1867</v>
      </c>
      <c r="BB50" s="304" t="s">
        <v>1</v>
      </c>
      <c r="BC50" s="304" t="s">
        <v>3054</v>
      </c>
      <c r="BD50" s="304" t="s">
        <v>19</v>
      </c>
    </row>
    <row r="51">
      <c r="B51" s="21"/>
      <c r="L51" s="21"/>
      <c r="AZ51" s="304" t="s">
        <v>1870</v>
      </c>
      <c r="BA51" s="304" t="s">
        <v>1870</v>
      </c>
      <c r="BB51" s="304" t="s">
        <v>1</v>
      </c>
      <c r="BC51" s="304" t="s">
        <v>3055</v>
      </c>
      <c r="BD51" s="304" t="s">
        <v>19</v>
      </c>
    </row>
    <row r="52">
      <c r="B52" s="21"/>
      <c r="L52" s="21"/>
      <c r="AZ52" s="304" t="s">
        <v>1876</v>
      </c>
      <c r="BA52" s="304" t="s">
        <v>1876</v>
      </c>
      <c r="BB52" s="304" t="s">
        <v>1</v>
      </c>
      <c r="BC52" s="304" t="s">
        <v>1878</v>
      </c>
      <c r="BD52" s="304" t="s">
        <v>19</v>
      </c>
    </row>
    <row r="53">
      <c r="B53" s="21"/>
      <c r="L53" s="21"/>
      <c r="AZ53" s="304" t="s">
        <v>3056</v>
      </c>
      <c r="BA53" s="304" t="s">
        <v>3056</v>
      </c>
      <c r="BB53" s="304" t="s">
        <v>1</v>
      </c>
      <c r="BC53" s="304" t="s">
        <v>3057</v>
      </c>
      <c r="BD53" s="304" t="s">
        <v>19</v>
      </c>
    </row>
    <row r="54">
      <c r="B54" s="21"/>
      <c r="L54" s="21"/>
      <c r="AZ54" s="304" t="s">
        <v>1877</v>
      </c>
      <c r="BA54" s="304" t="s">
        <v>1877</v>
      </c>
      <c r="BB54" s="304" t="s">
        <v>1</v>
      </c>
      <c r="BC54" s="304" t="s">
        <v>3058</v>
      </c>
      <c r="BD54" s="304" t="s">
        <v>19</v>
      </c>
    </row>
    <row r="55">
      <c r="B55" s="21"/>
      <c r="L55" s="21"/>
      <c r="AZ55" s="304" t="s">
        <v>3059</v>
      </c>
      <c r="BA55" s="304" t="s">
        <v>3059</v>
      </c>
      <c r="BB55" s="304" t="s">
        <v>1</v>
      </c>
      <c r="BC55" s="304" t="s">
        <v>3060</v>
      </c>
      <c r="BD55" s="304" t="s">
        <v>19</v>
      </c>
    </row>
    <row r="56">
      <c r="B56" s="21"/>
      <c r="L56" s="21"/>
      <c r="AZ56" s="304" t="s">
        <v>3061</v>
      </c>
      <c r="BA56" s="304" t="s">
        <v>3061</v>
      </c>
      <c r="BB56" s="304" t="s">
        <v>1</v>
      </c>
      <c r="BC56" s="304" t="s">
        <v>3062</v>
      </c>
      <c r="BD56" s="304" t="s">
        <v>19</v>
      </c>
    </row>
    <row r="57">
      <c r="B57" s="21"/>
      <c r="L57" s="21"/>
      <c r="AZ57" s="304" t="s">
        <v>3063</v>
      </c>
      <c r="BA57" s="304" t="s">
        <v>3063</v>
      </c>
      <c r="BB57" s="304" t="s">
        <v>1</v>
      </c>
      <c r="BC57" s="304" t="s">
        <v>3064</v>
      </c>
      <c r="BD57" s="304" t="s">
        <v>19</v>
      </c>
    </row>
    <row r="58">
      <c r="B58" s="21"/>
      <c r="L58" s="21"/>
      <c r="AZ58" s="304" t="s">
        <v>3065</v>
      </c>
      <c r="BA58" s="304" t="s">
        <v>3065</v>
      </c>
      <c r="BB58" s="304" t="s">
        <v>1</v>
      </c>
      <c r="BC58" s="304" t="s">
        <v>435</v>
      </c>
      <c r="BD58" s="304" t="s">
        <v>19</v>
      </c>
    </row>
    <row r="59">
      <c r="B59" s="21"/>
      <c r="L59" s="21"/>
      <c r="AZ59" s="304" t="s">
        <v>3066</v>
      </c>
      <c r="BA59" s="304" t="s">
        <v>3066</v>
      </c>
      <c r="BB59" s="304" t="s">
        <v>1</v>
      </c>
      <c r="BC59" s="304" t="s">
        <v>3013</v>
      </c>
      <c r="BD59" s="304" t="s">
        <v>19</v>
      </c>
    </row>
    <row r="60" s="2" customFormat="1">
      <c r="A60" s="40"/>
      <c r="B60" s="46"/>
      <c r="C60" s="40"/>
      <c r="D60" s="177" t="s">
        <v>55</v>
      </c>
      <c r="E60" s="178"/>
      <c r="F60" s="179" t="s">
        <v>56</v>
      </c>
      <c r="G60" s="177" t="s">
        <v>55</v>
      </c>
      <c r="H60" s="178"/>
      <c r="I60" s="178"/>
      <c r="J60" s="180" t="s">
        <v>56</v>
      </c>
      <c r="K60" s="178"/>
      <c r="L60" s="65"/>
      <c r="S60" s="40"/>
      <c r="T60" s="40"/>
      <c r="U60" s="40"/>
      <c r="V60" s="40"/>
      <c r="W60" s="40"/>
      <c r="X60" s="40"/>
      <c r="Y60" s="40"/>
      <c r="Z60" s="40"/>
      <c r="AA60" s="40"/>
      <c r="AB60" s="40"/>
      <c r="AC60" s="40"/>
      <c r="AD60" s="40"/>
      <c r="AE60" s="40"/>
      <c r="AZ60" s="304" t="s">
        <v>1889</v>
      </c>
      <c r="BA60" s="304" t="s">
        <v>1889</v>
      </c>
      <c r="BB60" s="304" t="s">
        <v>1</v>
      </c>
      <c r="BC60" s="304" t="s">
        <v>3067</v>
      </c>
      <c r="BD60" s="304" t="s">
        <v>19</v>
      </c>
    </row>
    <row r="61">
      <c r="B61" s="21"/>
      <c r="L61" s="21"/>
      <c r="AZ61" s="304" t="s">
        <v>3068</v>
      </c>
      <c r="BA61" s="304" t="s">
        <v>3068</v>
      </c>
      <c r="BB61" s="304" t="s">
        <v>1</v>
      </c>
      <c r="BC61" s="304" t="s">
        <v>3069</v>
      </c>
      <c r="BD61" s="304" t="s">
        <v>19</v>
      </c>
    </row>
    <row r="62">
      <c r="B62" s="21"/>
      <c r="L62" s="21"/>
      <c r="AZ62" s="304" t="s">
        <v>3070</v>
      </c>
      <c r="BA62" s="304" t="s">
        <v>3070</v>
      </c>
      <c r="BB62" s="304" t="s">
        <v>1</v>
      </c>
      <c r="BC62" s="304" t="s">
        <v>3069</v>
      </c>
      <c r="BD62" s="304" t="s">
        <v>19</v>
      </c>
    </row>
    <row r="63">
      <c r="B63" s="21"/>
      <c r="L63" s="21"/>
      <c r="AZ63" s="304" t="s">
        <v>2558</v>
      </c>
      <c r="BA63" s="304" t="s">
        <v>2558</v>
      </c>
      <c r="BB63" s="304" t="s">
        <v>1</v>
      </c>
      <c r="BC63" s="304" t="s">
        <v>3071</v>
      </c>
      <c r="BD63" s="304" t="s">
        <v>19</v>
      </c>
    </row>
    <row r="64" s="2" customFormat="1">
      <c r="A64" s="40"/>
      <c r="B64" s="46"/>
      <c r="C64" s="40"/>
      <c r="D64" s="175" t="s">
        <v>57</v>
      </c>
      <c r="E64" s="181"/>
      <c r="F64" s="181"/>
      <c r="G64" s="175" t="s">
        <v>58</v>
      </c>
      <c r="H64" s="181"/>
      <c r="I64" s="181"/>
      <c r="J64" s="181"/>
      <c r="K64" s="181"/>
      <c r="L64" s="65"/>
      <c r="S64" s="40"/>
      <c r="T64" s="40"/>
      <c r="U64" s="40"/>
      <c r="V64" s="40"/>
      <c r="W64" s="40"/>
      <c r="X64" s="40"/>
      <c r="Y64" s="40"/>
      <c r="Z64" s="40"/>
      <c r="AA64" s="40"/>
      <c r="AB64" s="40"/>
      <c r="AC64" s="40"/>
      <c r="AD64" s="40"/>
      <c r="AE64" s="40"/>
      <c r="AZ64" s="304" t="s">
        <v>3072</v>
      </c>
      <c r="BA64" s="304" t="s">
        <v>3072</v>
      </c>
      <c r="BB64" s="304" t="s">
        <v>1</v>
      </c>
      <c r="BC64" s="304" t="s">
        <v>3073</v>
      </c>
      <c r="BD64" s="304" t="s">
        <v>19</v>
      </c>
    </row>
    <row r="65">
      <c r="B65" s="21"/>
      <c r="L65" s="21"/>
      <c r="AZ65" s="304" t="s">
        <v>3074</v>
      </c>
      <c r="BA65" s="304" t="s">
        <v>3074</v>
      </c>
      <c r="BB65" s="304" t="s">
        <v>1</v>
      </c>
      <c r="BC65" s="304" t="s">
        <v>3075</v>
      </c>
      <c r="BD65" s="304" t="s">
        <v>19</v>
      </c>
    </row>
    <row r="66">
      <c r="B66" s="21"/>
      <c r="L66" s="21"/>
      <c r="AZ66" s="304" t="s">
        <v>2595</v>
      </c>
      <c r="BA66" s="304" t="s">
        <v>2595</v>
      </c>
      <c r="BB66" s="304" t="s">
        <v>1</v>
      </c>
      <c r="BC66" s="304" t="s">
        <v>3075</v>
      </c>
      <c r="BD66" s="304" t="s">
        <v>19</v>
      </c>
    </row>
    <row r="67">
      <c r="B67" s="21"/>
      <c r="L67" s="21"/>
      <c r="AZ67" s="304" t="s">
        <v>3076</v>
      </c>
      <c r="BA67" s="304" t="s">
        <v>3076</v>
      </c>
      <c r="BB67" s="304" t="s">
        <v>1</v>
      </c>
      <c r="BC67" s="304" t="s">
        <v>327</v>
      </c>
      <c r="BD67" s="304" t="s">
        <v>19</v>
      </c>
    </row>
    <row r="68">
      <c r="B68" s="21"/>
      <c r="L68" s="21"/>
      <c r="AZ68" s="304" t="s">
        <v>3077</v>
      </c>
      <c r="BA68" s="304" t="s">
        <v>3077</v>
      </c>
      <c r="BB68" s="304" t="s">
        <v>1</v>
      </c>
      <c r="BC68" s="304" t="s">
        <v>3078</v>
      </c>
      <c r="BD68" s="304" t="s">
        <v>19</v>
      </c>
    </row>
    <row r="69">
      <c r="B69" s="21"/>
      <c r="L69" s="21"/>
      <c r="AZ69" s="304" t="s">
        <v>3079</v>
      </c>
      <c r="BA69" s="304" t="s">
        <v>3079</v>
      </c>
      <c r="BB69" s="304" t="s">
        <v>1</v>
      </c>
      <c r="BC69" s="304" t="s">
        <v>3080</v>
      </c>
      <c r="BD69" s="304" t="s">
        <v>19</v>
      </c>
    </row>
    <row r="70">
      <c r="B70" s="21"/>
      <c r="L70" s="21"/>
      <c r="AZ70" s="304" t="s">
        <v>1896</v>
      </c>
      <c r="BA70" s="304" t="s">
        <v>1896</v>
      </c>
      <c r="BB70" s="304" t="s">
        <v>1</v>
      </c>
      <c r="BC70" s="304" t="s">
        <v>3081</v>
      </c>
      <c r="BD70" s="304" t="s">
        <v>19</v>
      </c>
    </row>
    <row r="71">
      <c r="B71" s="21"/>
      <c r="L71" s="21"/>
      <c r="AZ71" s="304" t="s">
        <v>3082</v>
      </c>
      <c r="BA71" s="304" t="s">
        <v>3082</v>
      </c>
      <c r="BB71" s="304" t="s">
        <v>1</v>
      </c>
      <c r="BC71" s="304" t="s">
        <v>3083</v>
      </c>
      <c r="BD71" s="304" t="s">
        <v>19</v>
      </c>
    </row>
    <row r="72">
      <c r="B72" s="21"/>
      <c r="L72" s="21"/>
      <c r="AZ72" s="304" t="s">
        <v>3084</v>
      </c>
      <c r="BA72" s="304" t="s">
        <v>3084</v>
      </c>
      <c r="BB72" s="304" t="s">
        <v>1</v>
      </c>
      <c r="BC72" s="304" t="s">
        <v>3033</v>
      </c>
      <c r="BD72" s="304" t="s">
        <v>19</v>
      </c>
    </row>
    <row r="73">
      <c r="B73" s="21"/>
      <c r="L73" s="21"/>
      <c r="AZ73" s="304" t="s">
        <v>3085</v>
      </c>
      <c r="BA73" s="304" t="s">
        <v>3085</v>
      </c>
      <c r="BB73" s="304" t="s">
        <v>1</v>
      </c>
      <c r="BC73" s="304" t="s">
        <v>3086</v>
      </c>
      <c r="BD73" s="304" t="s">
        <v>19</v>
      </c>
    </row>
    <row r="74">
      <c r="B74" s="21"/>
      <c r="L74" s="21"/>
      <c r="AZ74" s="304" t="s">
        <v>3087</v>
      </c>
      <c r="BA74" s="304" t="s">
        <v>3087</v>
      </c>
      <c r="BB74" s="304" t="s">
        <v>1</v>
      </c>
      <c r="BC74" s="304" t="s">
        <v>435</v>
      </c>
      <c r="BD74" s="304" t="s">
        <v>19</v>
      </c>
    </row>
    <row r="75" s="2" customFormat="1">
      <c r="A75" s="40"/>
      <c r="B75" s="46"/>
      <c r="C75" s="40"/>
      <c r="D75" s="177" t="s">
        <v>55</v>
      </c>
      <c r="E75" s="178"/>
      <c r="F75" s="179" t="s">
        <v>56</v>
      </c>
      <c r="G75" s="177" t="s">
        <v>55</v>
      </c>
      <c r="H75" s="178"/>
      <c r="I75" s="178"/>
      <c r="J75" s="180" t="s">
        <v>56</v>
      </c>
      <c r="K75" s="178"/>
      <c r="L75" s="65"/>
      <c r="S75" s="40"/>
      <c r="T75" s="40"/>
      <c r="U75" s="40"/>
      <c r="V75" s="40"/>
      <c r="W75" s="40"/>
      <c r="X75" s="40"/>
      <c r="Y75" s="40"/>
      <c r="Z75" s="40"/>
      <c r="AA75" s="40"/>
      <c r="AB75" s="40"/>
      <c r="AC75" s="40"/>
      <c r="AD75" s="40"/>
      <c r="AE75" s="40"/>
      <c r="AZ75" s="304" t="s">
        <v>1898</v>
      </c>
      <c r="BA75" s="304" t="s">
        <v>1898</v>
      </c>
      <c r="BB75" s="304" t="s">
        <v>1</v>
      </c>
      <c r="BC75" s="304" t="s">
        <v>3088</v>
      </c>
      <c r="BD75" s="304" t="s">
        <v>19</v>
      </c>
    </row>
    <row r="76" s="2" customFormat="1" ht="14.4" customHeight="1">
      <c r="A76" s="40"/>
      <c r="B76" s="182"/>
      <c r="C76" s="183"/>
      <c r="D76" s="183"/>
      <c r="E76" s="183"/>
      <c r="F76" s="183"/>
      <c r="G76" s="183"/>
      <c r="H76" s="183"/>
      <c r="I76" s="183"/>
      <c r="J76" s="183"/>
      <c r="K76" s="183"/>
      <c r="L76" s="65"/>
      <c r="S76" s="40"/>
      <c r="T76" s="40"/>
      <c r="U76" s="40"/>
      <c r="V76" s="40"/>
      <c r="W76" s="40"/>
      <c r="X76" s="40"/>
      <c r="Y76" s="40"/>
      <c r="Z76" s="40"/>
      <c r="AA76" s="40"/>
      <c r="AB76" s="40"/>
      <c r="AC76" s="40"/>
      <c r="AD76" s="40"/>
      <c r="AE76" s="40"/>
      <c r="AZ76" s="304" t="s">
        <v>1899</v>
      </c>
      <c r="BA76" s="304" t="s">
        <v>1899</v>
      </c>
      <c r="BB76" s="304" t="s">
        <v>1</v>
      </c>
      <c r="BC76" s="304" t="s">
        <v>3089</v>
      </c>
      <c r="BD76" s="304" t="s">
        <v>19</v>
      </c>
    </row>
    <row r="77">
      <c r="AZ77" s="304" t="s">
        <v>2290</v>
      </c>
      <c r="BA77" s="304" t="s">
        <v>2290</v>
      </c>
      <c r="BB77" s="304" t="s">
        <v>1</v>
      </c>
      <c r="BC77" s="304" t="s">
        <v>3090</v>
      </c>
      <c r="BD77" s="304" t="s">
        <v>19</v>
      </c>
    </row>
    <row r="78">
      <c r="AZ78" s="304" t="s">
        <v>3091</v>
      </c>
      <c r="BA78" s="304" t="s">
        <v>3091</v>
      </c>
      <c r="BB78" s="304" t="s">
        <v>1</v>
      </c>
      <c r="BC78" s="304" t="s">
        <v>3092</v>
      </c>
      <c r="BD78" s="304" t="s">
        <v>19</v>
      </c>
    </row>
    <row r="80" s="2" customFormat="1" ht="6.96" customHeight="1">
      <c r="A80" s="40"/>
      <c r="B80" s="184"/>
      <c r="C80" s="185"/>
      <c r="D80" s="185"/>
      <c r="E80" s="185"/>
      <c r="F80" s="185"/>
      <c r="G80" s="185"/>
      <c r="H80" s="185"/>
      <c r="I80" s="185"/>
      <c r="J80" s="185"/>
      <c r="K80" s="185"/>
      <c r="L80" s="65"/>
      <c r="S80" s="40"/>
      <c r="T80" s="40"/>
      <c r="U80" s="40"/>
      <c r="V80" s="40"/>
      <c r="W80" s="40"/>
      <c r="X80" s="40"/>
      <c r="Y80" s="40"/>
      <c r="Z80" s="40"/>
      <c r="AA80" s="40"/>
      <c r="AB80" s="40"/>
      <c r="AC80" s="40"/>
      <c r="AD80" s="40"/>
      <c r="AE80" s="40"/>
    </row>
    <row r="81" s="2" customFormat="1" ht="24.96" customHeight="1">
      <c r="A81" s="40"/>
      <c r="B81" s="41"/>
      <c r="C81" s="24" t="s">
        <v>191</v>
      </c>
      <c r="D81" s="42"/>
      <c r="E81" s="42"/>
      <c r="F81" s="42"/>
      <c r="G81" s="42"/>
      <c r="H81" s="42"/>
      <c r="I81" s="42"/>
      <c r="J81" s="42"/>
      <c r="K81" s="42"/>
      <c r="L81" s="65"/>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65"/>
      <c r="S82" s="40"/>
      <c r="T82" s="40"/>
      <c r="U82" s="40"/>
      <c r="V82" s="40"/>
      <c r="W82" s="40"/>
      <c r="X82" s="40"/>
      <c r="Y82" s="40"/>
      <c r="Z82" s="40"/>
      <c r="AA82" s="40"/>
      <c r="AB82" s="40"/>
      <c r="AC82" s="40"/>
      <c r="AD82" s="40"/>
      <c r="AE82" s="40"/>
    </row>
    <row r="83" s="2" customFormat="1" ht="12" customHeight="1">
      <c r="A83" s="40"/>
      <c r="B83" s="41"/>
      <c r="C83" s="33" t="s">
        <v>15</v>
      </c>
      <c r="D83" s="42"/>
      <c r="E83" s="42"/>
      <c r="F83" s="42"/>
      <c r="G83" s="42"/>
      <c r="H83" s="42"/>
      <c r="I83" s="42"/>
      <c r="J83" s="42"/>
      <c r="K83" s="42"/>
      <c r="L83" s="65"/>
      <c r="S83" s="40"/>
      <c r="T83" s="40"/>
      <c r="U83" s="40"/>
      <c r="V83" s="40"/>
      <c r="W83" s="40"/>
      <c r="X83" s="40"/>
      <c r="Y83" s="40"/>
      <c r="Z83" s="40"/>
      <c r="AA83" s="40"/>
      <c r="AB83" s="40"/>
      <c r="AC83" s="40"/>
      <c r="AD83" s="40"/>
      <c r="AE83" s="40"/>
    </row>
    <row r="84" s="2" customFormat="1" ht="26.25" customHeight="1">
      <c r="A84" s="40"/>
      <c r="B84" s="41"/>
      <c r="C84" s="42"/>
      <c r="D84" s="42"/>
      <c r="E84" s="186" t="str">
        <f>E7</f>
        <v>Ochranná hráz na Odře a Orlovské Stružce, Bohumín-Pudlov, stavba č. 5047_2021_soutez</v>
      </c>
      <c r="F84" s="33"/>
      <c r="G84" s="33"/>
      <c r="H84" s="33"/>
      <c r="I84" s="42"/>
      <c r="J84" s="42"/>
      <c r="K84" s="42"/>
      <c r="L84" s="65"/>
      <c r="S84" s="40"/>
      <c r="T84" s="40"/>
      <c r="U84" s="40"/>
      <c r="V84" s="40"/>
      <c r="W84" s="40"/>
      <c r="X84" s="40"/>
      <c r="Y84" s="40"/>
      <c r="Z84" s="40"/>
      <c r="AA84" s="40"/>
      <c r="AB84" s="40"/>
      <c r="AC84" s="40"/>
      <c r="AD84" s="40"/>
      <c r="AE84" s="40"/>
    </row>
    <row r="85" s="1" customFormat="1" ht="12" customHeight="1">
      <c r="B85" s="22"/>
      <c r="C85" s="33" t="s">
        <v>189</v>
      </c>
      <c r="D85" s="23"/>
      <c r="E85" s="23"/>
      <c r="F85" s="23"/>
      <c r="G85" s="23"/>
      <c r="H85" s="23"/>
      <c r="I85" s="23"/>
      <c r="J85" s="23"/>
      <c r="K85" s="23"/>
      <c r="L85" s="21"/>
    </row>
    <row r="86" s="2" customFormat="1" ht="16.5" customHeight="1">
      <c r="A86" s="40"/>
      <c r="B86" s="41"/>
      <c r="C86" s="42"/>
      <c r="D86" s="42"/>
      <c r="E86" s="186" t="s">
        <v>1245</v>
      </c>
      <c r="F86" s="42"/>
      <c r="G86" s="42"/>
      <c r="H86" s="42"/>
      <c r="I86" s="42"/>
      <c r="J86" s="42"/>
      <c r="K86" s="42"/>
      <c r="L86" s="65"/>
      <c r="S86" s="40"/>
      <c r="T86" s="40"/>
      <c r="U86" s="40"/>
      <c r="V86" s="40"/>
      <c r="W86" s="40"/>
      <c r="X86" s="40"/>
      <c r="Y86" s="40"/>
      <c r="Z86" s="40"/>
      <c r="AA86" s="40"/>
      <c r="AB86" s="40"/>
      <c r="AC86" s="40"/>
      <c r="AD86" s="40"/>
      <c r="AE86" s="40"/>
    </row>
    <row r="87" s="2" customFormat="1" ht="12" customHeight="1">
      <c r="A87" s="40"/>
      <c r="B87" s="41"/>
      <c r="C87" s="33" t="s">
        <v>486</v>
      </c>
      <c r="D87" s="42"/>
      <c r="E87" s="42"/>
      <c r="F87" s="42"/>
      <c r="G87" s="42"/>
      <c r="H87" s="42"/>
      <c r="I87" s="42"/>
      <c r="J87" s="42"/>
      <c r="K87" s="42"/>
      <c r="L87" s="65"/>
      <c r="S87" s="40"/>
      <c r="T87" s="40"/>
      <c r="U87" s="40"/>
      <c r="V87" s="40"/>
      <c r="W87" s="40"/>
      <c r="X87" s="40"/>
      <c r="Y87" s="40"/>
      <c r="Z87" s="40"/>
      <c r="AA87" s="40"/>
      <c r="AB87" s="40"/>
      <c r="AC87" s="40"/>
      <c r="AD87" s="40"/>
      <c r="AE87" s="40"/>
    </row>
    <row r="88" s="2" customFormat="1" ht="16.5" customHeight="1">
      <c r="A88" s="40"/>
      <c r="B88" s="41"/>
      <c r="C88" s="42"/>
      <c r="D88" s="42"/>
      <c r="E88" s="78" t="str">
        <f>E11</f>
        <v>SO-02.04 - Rekonstrukce mostu v km 0,944 – do štěrkovny</v>
      </c>
      <c r="F88" s="42"/>
      <c r="G88" s="42"/>
      <c r="H88" s="42"/>
      <c r="I88" s="42"/>
      <c r="J88" s="42"/>
      <c r="K88" s="42"/>
      <c r="L88" s="65"/>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20</v>
      </c>
      <c r="D90" s="42"/>
      <c r="E90" s="42"/>
      <c r="F90" s="28" t="str">
        <f>F14</f>
        <v>Bohumín</v>
      </c>
      <c r="G90" s="42"/>
      <c r="H90" s="42"/>
      <c r="I90" s="33" t="s">
        <v>22</v>
      </c>
      <c r="J90" s="81" t="str">
        <f>IF(J14="","",J14)</f>
        <v>30. 11. 2020</v>
      </c>
      <c r="K90" s="42"/>
      <c r="L90" s="65"/>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65"/>
      <c r="S91" s="40"/>
      <c r="T91" s="40"/>
      <c r="U91" s="40"/>
      <c r="V91" s="40"/>
      <c r="W91" s="40"/>
      <c r="X91" s="40"/>
      <c r="Y91" s="40"/>
      <c r="Z91" s="40"/>
      <c r="AA91" s="40"/>
      <c r="AB91" s="40"/>
      <c r="AC91" s="40"/>
      <c r="AD91" s="40"/>
      <c r="AE91" s="40"/>
    </row>
    <row r="92" s="2" customFormat="1" ht="25.65" customHeight="1">
      <c r="A92" s="40"/>
      <c r="B92" s="41"/>
      <c r="C92" s="33" t="s">
        <v>28</v>
      </c>
      <c r="D92" s="42"/>
      <c r="E92" s="42"/>
      <c r="F92" s="28" t="str">
        <f>E17</f>
        <v>Povodí Odry, s.p.</v>
      </c>
      <c r="G92" s="42"/>
      <c r="H92" s="42"/>
      <c r="I92" s="33" t="s">
        <v>34</v>
      </c>
      <c r="J92" s="38" t="str">
        <f>E23</f>
        <v>Dopravoprojekt Brno a.s.</v>
      </c>
      <c r="K92" s="42"/>
      <c r="L92" s="65"/>
      <c r="S92" s="40"/>
      <c r="T92" s="40"/>
      <c r="U92" s="40"/>
      <c r="V92" s="40"/>
      <c r="W92" s="40"/>
      <c r="X92" s="40"/>
      <c r="Y92" s="40"/>
      <c r="Z92" s="40"/>
      <c r="AA92" s="40"/>
      <c r="AB92" s="40"/>
      <c r="AC92" s="40"/>
      <c r="AD92" s="40"/>
      <c r="AE92" s="40"/>
    </row>
    <row r="93" s="2" customFormat="1" ht="15.15" customHeight="1">
      <c r="A93" s="40"/>
      <c r="B93" s="41"/>
      <c r="C93" s="33" t="s">
        <v>32</v>
      </c>
      <c r="D93" s="42"/>
      <c r="E93" s="42"/>
      <c r="F93" s="28" t="str">
        <f>IF(E20="","",E20)</f>
        <v>Vyplň údaj</v>
      </c>
      <c r="G93" s="42"/>
      <c r="H93" s="42"/>
      <c r="I93" s="33" t="s">
        <v>37</v>
      </c>
      <c r="J93" s="38" t="str">
        <f>E26</f>
        <v xml:space="preserve"> </v>
      </c>
      <c r="K93" s="42"/>
      <c r="L93" s="65"/>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9.28" customHeight="1">
      <c r="A95" s="40"/>
      <c r="B95" s="41"/>
      <c r="C95" s="187" t="s">
        <v>192</v>
      </c>
      <c r="D95" s="188"/>
      <c r="E95" s="188"/>
      <c r="F95" s="188"/>
      <c r="G95" s="188"/>
      <c r="H95" s="188"/>
      <c r="I95" s="188"/>
      <c r="J95" s="189" t="s">
        <v>193</v>
      </c>
      <c r="K95" s="188"/>
      <c r="L95" s="65"/>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65"/>
      <c r="S96" s="40"/>
      <c r="T96" s="40"/>
      <c r="U96" s="40"/>
      <c r="V96" s="40"/>
      <c r="W96" s="40"/>
      <c r="X96" s="40"/>
      <c r="Y96" s="40"/>
      <c r="Z96" s="40"/>
      <c r="AA96" s="40"/>
      <c r="AB96" s="40"/>
      <c r="AC96" s="40"/>
      <c r="AD96" s="40"/>
      <c r="AE96" s="40"/>
    </row>
    <row r="97" s="2" customFormat="1" ht="22.8" customHeight="1">
      <c r="A97" s="40"/>
      <c r="B97" s="41"/>
      <c r="C97" s="190" t="s">
        <v>194</v>
      </c>
      <c r="D97" s="42"/>
      <c r="E97" s="42"/>
      <c r="F97" s="42"/>
      <c r="G97" s="42"/>
      <c r="H97" s="42"/>
      <c r="I97" s="42"/>
      <c r="J97" s="112">
        <f>J131</f>
        <v>0</v>
      </c>
      <c r="K97" s="42"/>
      <c r="L97" s="65"/>
      <c r="S97" s="40"/>
      <c r="T97" s="40"/>
      <c r="U97" s="40"/>
      <c r="V97" s="40"/>
      <c r="W97" s="40"/>
      <c r="X97" s="40"/>
      <c r="Y97" s="40"/>
      <c r="Z97" s="40"/>
      <c r="AA97" s="40"/>
      <c r="AB97" s="40"/>
      <c r="AC97" s="40"/>
      <c r="AD97" s="40"/>
      <c r="AE97" s="40"/>
      <c r="AU97" s="18" t="s">
        <v>195</v>
      </c>
    </row>
    <row r="98" s="9" customFormat="1" ht="24.96" customHeight="1">
      <c r="A98" s="9"/>
      <c r="B98" s="191"/>
      <c r="C98" s="192"/>
      <c r="D98" s="193" t="s">
        <v>1901</v>
      </c>
      <c r="E98" s="194"/>
      <c r="F98" s="194"/>
      <c r="G98" s="194"/>
      <c r="H98" s="194"/>
      <c r="I98" s="194"/>
      <c r="J98" s="195">
        <f>J132</f>
        <v>0</v>
      </c>
      <c r="K98" s="192"/>
      <c r="L98" s="196"/>
      <c r="S98" s="9"/>
      <c r="T98" s="9"/>
      <c r="U98" s="9"/>
      <c r="V98" s="9"/>
      <c r="W98" s="9"/>
      <c r="X98" s="9"/>
      <c r="Y98" s="9"/>
      <c r="Z98" s="9"/>
      <c r="AA98" s="9"/>
      <c r="AB98" s="9"/>
      <c r="AC98" s="9"/>
      <c r="AD98" s="9"/>
      <c r="AE98" s="9"/>
    </row>
    <row r="99" s="9" customFormat="1" ht="24.96" customHeight="1">
      <c r="A99" s="9"/>
      <c r="B99" s="191"/>
      <c r="C99" s="192"/>
      <c r="D99" s="193" t="s">
        <v>1902</v>
      </c>
      <c r="E99" s="194"/>
      <c r="F99" s="194"/>
      <c r="G99" s="194"/>
      <c r="H99" s="194"/>
      <c r="I99" s="194"/>
      <c r="J99" s="195">
        <f>J280</f>
        <v>0</v>
      </c>
      <c r="K99" s="192"/>
      <c r="L99" s="196"/>
      <c r="S99" s="9"/>
      <c r="T99" s="9"/>
      <c r="U99" s="9"/>
      <c r="V99" s="9"/>
      <c r="W99" s="9"/>
      <c r="X99" s="9"/>
      <c r="Y99" s="9"/>
      <c r="Z99" s="9"/>
      <c r="AA99" s="9"/>
      <c r="AB99" s="9"/>
      <c r="AC99" s="9"/>
      <c r="AD99" s="9"/>
      <c r="AE99" s="9"/>
    </row>
    <row r="100" s="9" customFormat="1" ht="24.96" customHeight="1">
      <c r="A100" s="9"/>
      <c r="B100" s="191"/>
      <c r="C100" s="192"/>
      <c r="D100" s="193" t="s">
        <v>3093</v>
      </c>
      <c r="E100" s="194"/>
      <c r="F100" s="194"/>
      <c r="G100" s="194"/>
      <c r="H100" s="194"/>
      <c r="I100" s="194"/>
      <c r="J100" s="195">
        <f>J358</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1903</v>
      </c>
      <c r="E101" s="194"/>
      <c r="F101" s="194"/>
      <c r="G101" s="194"/>
      <c r="H101" s="194"/>
      <c r="I101" s="194"/>
      <c r="J101" s="195">
        <f>J365</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1904</v>
      </c>
      <c r="E102" s="194"/>
      <c r="F102" s="194"/>
      <c r="G102" s="194"/>
      <c r="H102" s="194"/>
      <c r="I102" s="194"/>
      <c r="J102" s="195">
        <f>J480</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1905</v>
      </c>
      <c r="E103" s="194"/>
      <c r="F103" s="194"/>
      <c r="G103" s="194"/>
      <c r="H103" s="194"/>
      <c r="I103" s="194"/>
      <c r="J103" s="195">
        <f>J592</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1906</v>
      </c>
      <c r="E104" s="194"/>
      <c r="F104" s="194"/>
      <c r="G104" s="194"/>
      <c r="H104" s="194"/>
      <c r="I104" s="194"/>
      <c r="J104" s="195">
        <f>J709</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1907</v>
      </c>
      <c r="E105" s="194"/>
      <c r="F105" s="194"/>
      <c r="G105" s="194"/>
      <c r="H105" s="194"/>
      <c r="I105" s="194"/>
      <c r="J105" s="195">
        <f>J714</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1908</v>
      </c>
      <c r="E106" s="194"/>
      <c r="F106" s="194"/>
      <c r="G106" s="194"/>
      <c r="H106" s="194"/>
      <c r="I106" s="194"/>
      <c r="J106" s="195">
        <f>J841</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1909</v>
      </c>
      <c r="E107" s="194"/>
      <c r="F107" s="194"/>
      <c r="G107" s="194"/>
      <c r="H107" s="194"/>
      <c r="I107" s="194"/>
      <c r="J107" s="195">
        <f>J856</f>
        <v>0</v>
      </c>
      <c r="K107" s="192"/>
      <c r="L107" s="196"/>
      <c r="S107" s="9"/>
      <c r="T107" s="9"/>
      <c r="U107" s="9"/>
      <c r="V107" s="9"/>
      <c r="W107" s="9"/>
      <c r="X107" s="9"/>
      <c r="Y107" s="9"/>
      <c r="Z107" s="9"/>
      <c r="AA107" s="9"/>
      <c r="AB107" s="9"/>
      <c r="AC107" s="9"/>
      <c r="AD107" s="9"/>
      <c r="AE107" s="9"/>
    </row>
    <row r="108" s="9" customFormat="1" ht="24.96" customHeight="1">
      <c r="A108" s="9"/>
      <c r="B108" s="191"/>
      <c r="C108" s="192"/>
      <c r="D108" s="193" t="s">
        <v>1910</v>
      </c>
      <c r="E108" s="194"/>
      <c r="F108" s="194"/>
      <c r="G108" s="194"/>
      <c r="H108" s="194"/>
      <c r="I108" s="194"/>
      <c r="J108" s="195">
        <f>J954</f>
        <v>0</v>
      </c>
      <c r="K108" s="192"/>
      <c r="L108" s="196"/>
      <c r="S108" s="9"/>
      <c r="T108" s="9"/>
      <c r="U108" s="9"/>
      <c r="V108" s="9"/>
      <c r="W108" s="9"/>
      <c r="X108" s="9"/>
      <c r="Y108" s="9"/>
      <c r="Z108" s="9"/>
      <c r="AA108" s="9"/>
      <c r="AB108" s="9"/>
      <c r="AC108" s="9"/>
      <c r="AD108" s="9"/>
      <c r="AE108" s="9"/>
    </row>
    <row r="109" s="9" customFormat="1" ht="24.96" customHeight="1">
      <c r="A109" s="9"/>
      <c r="B109" s="191"/>
      <c r="C109" s="192"/>
      <c r="D109" s="193" t="s">
        <v>1911</v>
      </c>
      <c r="E109" s="194"/>
      <c r="F109" s="194"/>
      <c r="G109" s="194"/>
      <c r="H109" s="194"/>
      <c r="I109" s="194"/>
      <c r="J109" s="195">
        <f>J987</f>
        <v>0</v>
      </c>
      <c r="K109" s="192"/>
      <c r="L109" s="196"/>
      <c r="S109" s="9"/>
      <c r="T109" s="9"/>
      <c r="U109" s="9"/>
      <c r="V109" s="9"/>
      <c r="W109" s="9"/>
      <c r="X109" s="9"/>
      <c r="Y109" s="9"/>
      <c r="Z109" s="9"/>
      <c r="AA109" s="9"/>
      <c r="AB109" s="9"/>
      <c r="AC109" s="9"/>
      <c r="AD109" s="9"/>
      <c r="AE109" s="9"/>
    </row>
    <row r="110" s="2" customFormat="1" ht="21.84" customHeight="1">
      <c r="A110" s="40"/>
      <c r="B110" s="41"/>
      <c r="C110" s="42"/>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68"/>
      <c r="C111" s="69"/>
      <c r="D111" s="69"/>
      <c r="E111" s="69"/>
      <c r="F111" s="69"/>
      <c r="G111" s="69"/>
      <c r="H111" s="69"/>
      <c r="I111" s="69"/>
      <c r="J111" s="69"/>
      <c r="K111" s="69"/>
      <c r="L111" s="65"/>
      <c r="S111" s="40"/>
      <c r="T111" s="40"/>
      <c r="U111" s="40"/>
      <c r="V111" s="40"/>
      <c r="W111" s="40"/>
      <c r="X111" s="40"/>
      <c r="Y111" s="40"/>
      <c r="Z111" s="40"/>
      <c r="AA111" s="40"/>
      <c r="AB111" s="40"/>
      <c r="AC111" s="40"/>
      <c r="AD111" s="40"/>
      <c r="AE111" s="40"/>
    </row>
    <row r="115" s="2" customFormat="1" ht="6.96" customHeight="1">
      <c r="A115" s="40"/>
      <c r="B115" s="70"/>
      <c r="C115" s="71"/>
      <c r="D115" s="71"/>
      <c r="E115" s="71"/>
      <c r="F115" s="71"/>
      <c r="G115" s="71"/>
      <c r="H115" s="71"/>
      <c r="I115" s="71"/>
      <c r="J115" s="71"/>
      <c r="K115" s="71"/>
      <c r="L115" s="65"/>
      <c r="S115" s="40"/>
      <c r="T115" s="40"/>
      <c r="U115" s="40"/>
      <c r="V115" s="40"/>
      <c r="W115" s="40"/>
      <c r="X115" s="40"/>
      <c r="Y115" s="40"/>
      <c r="Z115" s="40"/>
      <c r="AA115" s="40"/>
      <c r="AB115" s="40"/>
      <c r="AC115" s="40"/>
      <c r="AD115" s="40"/>
      <c r="AE115" s="40"/>
    </row>
    <row r="116" s="2" customFormat="1" ht="24.96" customHeight="1">
      <c r="A116" s="40"/>
      <c r="B116" s="41"/>
      <c r="C116" s="24" t="s">
        <v>205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6.96"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15</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26.25" customHeight="1">
      <c r="A119" s="40"/>
      <c r="B119" s="41"/>
      <c r="C119" s="42"/>
      <c r="D119" s="42"/>
      <c r="E119" s="186" t="str">
        <f>E7</f>
        <v>Ochranná hráz na Odře a Orlovské Stružce, Bohumín-Pudlov, stavba č. 5047_2021_soutez</v>
      </c>
      <c r="F119" s="33"/>
      <c r="G119" s="33"/>
      <c r="H119" s="33"/>
      <c r="I119" s="42"/>
      <c r="J119" s="42"/>
      <c r="K119" s="42"/>
      <c r="L119" s="65"/>
      <c r="S119" s="40"/>
      <c r="T119" s="40"/>
      <c r="U119" s="40"/>
      <c r="V119" s="40"/>
      <c r="W119" s="40"/>
      <c r="X119" s="40"/>
      <c r="Y119" s="40"/>
      <c r="Z119" s="40"/>
      <c r="AA119" s="40"/>
      <c r="AB119" s="40"/>
      <c r="AC119" s="40"/>
      <c r="AD119" s="40"/>
      <c r="AE119" s="40"/>
    </row>
    <row r="120" s="1" customFormat="1" ht="12" customHeight="1">
      <c r="B120" s="22"/>
      <c r="C120" s="33" t="s">
        <v>189</v>
      </c>
      <c r="D120" s="23"/>
      <c r="E120" s="23"/>
      <c r="F120" s="23"/>
      <c r="G120" s="23"/>
      <c r="H120" s="23"/>
      <c r="I120" s="23"/>
      <c r="J120" s="23"/>
      <c r="K120" s="23"/>
      <c r="L120" s="21"/>
    </row>
    <row r="121" s="2" customFormat="1" ht="16.5" customHeight="1">
      <c r="A121" s="40"/>
      <c r="B121" s="41"/>
      <c r="C121" s="42"/>
      <c r="D121" s="42"/>
      <c r="E121" s="186" t="s">
        <v>1245</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486</v>
      </c>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6.5" customHeight="1">
      <c r="A123" s="40"/>
      <c r="B123" s="41"/>
      <c r="C123" s="42"/>
      <c r="D123" s="42"/>
      <c r="E123" s="78" t="str">
        <f>E11</f>
        <v>SO-02.04 - Rekonstrukce mostu v km 0,944 – do štěrkovny</v>
      </c>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3" t="s">
        <v>20</v>
      </c>
      <c r="D125" s="42"/>
      <c r="E125" s="42"/>
      <c r="F125" s="28" t="str">
        <f>F14</f>
        <v>Bohumín</v>
      </c>
      <c r="G125" s="42"/>
      <c r="H125" s="42"/>
      <c r="I125" s="33" t="s">
        <v>22</v>
      </c>
      <c r="J125" s="81" t="str">
        <f>IF(J14="","",J14)</f>
        <v>30. 11. 2020</v>
      </c>
      <c r="K125" s="42"/>
      <c r="L125" s="65"/>
      <c r="S125" s="40"/>
      <c r="T125" s="40"/>
      <c r="U125" s="40"/>
      <c r="V125" s="40"/>
      <c r="W125" s="40"/>
      <c r="X125" s="40"/>
      <c r="Y125" s="40"/>
      <c r="Z125" s="40"/>
      <c r="AA125" s="40"/>
      <c r="AB125" s="40"/>
      <c r="AC125" s="40"/>
      <c r="AD125" s="40"/>
      <c r="AE125" s="40"/>
    </row>
    <row r="126" s="2" customFormat="1" ht="6.96"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2" customFormat="1" ht="25.65" customHeight="1">
      <c r="A127" s="40"/>
      <c r="B127" s="41"/>
      <c r="C127" s="33" t="s">
        <v>28</v>
      </c>
      <c r="D127" s="42"/>
      <c r="E127" s="42"/>
      <c r="F127" s="28" t="str">
        <f>E17</f>
        <v>Povodí Odry, s.p.</v>
      </c>
      <c r="G127" s="42"/>
      <c r="H127" s="42"/>
      <c r="I127" s="33" t="s">
        <v>34</v>
      </c>
      <c r="J127" s="38" t="str">
        <f>E23</f>
        <v>Dopravoprojekt Brno a.s.</v>
      </c>
      <c r="K127" s="42"/>
      <c r="L127" s="65"/>
      <c r="S127" s="40"/>
      <c r="T127" s="40"/>
      <c r="U127" s="40"/>
      <c r="V127" s="40"/>
      <c r="W127" s="40"/>
      <c r="X127" s="40"/>
      <c r="Y127" s="40"/>
      <c r="Z127" s="40"/>
      <c r="AA127" s="40"/>
      <c r="AB127" s="40"/>
      <c r="AC127" s="40"/>
      <c r="AD127" s="40"/>
      <c r="AE127" s="40"/>
    </row>
    <row r="128" s="2" customFormat="1" ht="15.15" customHeight="1">
      <c r="A128" s="40"/>
      <c r="B128" s="41"/>
      <c r="C128" s="33" t="s">
        <v>32</v>
      </c>
      <c r="D128" s="42"/>
      <c r="E128" s="42"/>
      <c r="F128" s="28" t="str">
        <f>IF(E20="","",E20)</f>
        <v>Vyplň údaj</v>
      </c>
      <c r="G128" s="42"/>
      <c r="H128" s="42"/>
      <c r="I128" s="33" t="s">
        <v>37</v>
      </c>
      <c r="J128" s="38" t="str">
        <f>E26</f>
        <v xml:space="preserve"> </v>
      </c>
      <c r="K128" s="42"/>
      <c r="L128" s="65"/>
      <c r="S128" s="40"/>
      <c r="T128" s="40"/>
      <c r="U128" s="40"/>
      <c r="V128" s="40"/>
      <c r="W128" s="40"/>
      <c r="X128" s="40"/>
      <c r="Y128" s="40"/>
      <c r="Z128" s="40"/>
      <c r="AA128" s="40"/>
      <c r="AB128" s="40"/>
      <c r="AC128" s="40"/>
      <c r="AD128" s="40"/>
      <c r="AE128" s="40"/>
    </row>
    <row r="129" s="2" customFormat="1" ht="10.32"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11" customFormat="1" ht="29.28" customHeight="1">
      <c r="A130" s="202"/>
      <c r="B130" s="203"/>
      <c r="C130" s="204" t="s">
        <v>206</v>
      </c>
      <c r="D130" s="205" t="s">
        <v>65</v>
      </c>
      <c r="E130" s="205" t="s">
        <v>61</v>
      </c>
      <c r="F130" s="205" t="s">
        <v>62</v>
      </c>
      <c r="G130" s="205" t="s">
        <v>207</v>
      </c>
      <c r="H130" s="205" t="s">
        <v>208</v>
      </c>
      <c r="I130" s="205" t="s">
        <v>209</v>
      </c>
      <c r="J130" s="205" t="s">
        <v>193</v>
      </c>
      <c r="K130" s="206" t="s">
        <v>210</v>
      </c>
      <c r="L130" s="207"/>
      <c r="M130" s="102" t="s">
        <v>1</v>
      </c>
      <c r="N130" s="103" t="s">
        <v>44</v>
      </c>
      <c r="O130" s="103" t="s">
        <v>211</v>
      </c>
      <c r="P130" s="103" t="s">
        <v>212</v>
      </c>
      <c r="Q130" s="103" t="s">
        <v>213</v>
      </c>
      <c r="R130" s="103" t="s">
        <v>214</v>
      </c>
      <c r="S130" s="103" t="s">
        <v>215</v>
      </c>
      <c r="T130" s="104" t="s">
        <v>216</v>
      </c>
      <c r="U130" s="202"/>
      <c r="V130" s="202"/>
      <c r="W130" s="202"/>
      <c r="X130" s="202"/>
      <c r="Y130" s="202"/>
      <c r="Z130" s="202"/>
      <c r="AA130" s="202"/>
      <c r="AB130" s="202"/>
      <c r="AC130" s="202"/>
      <c r="AD130" s="202"/>
      <c r="AE130" s="202"/>
    </row>
    <row r="131" s="2" customFormat="1" ht="22.8" customHeight="1">
      <c r="A131" s="40"/>
      <c r="B131" s="41"/>
      <c r="C131" s="109" t="s">
        <v>217</v>
      </c>
      <c r="D131" s="42"/>
      <c r="E131" s="42"/>
      <c r="F131" s="42"/>
      <c r="G131" s="42"/>
      <c r="H131" s="42"/>
      <c r="I131" s="42"/>
      <c r="J131" s="208">
        <f>BK131</f>
        <v>0</v>
      </c>
      <c r="K131" s="42"/>
      <c r="L131" s="46"/>
      <c r="M131" s="105"/>
      <c r="N131" s="209"/>
      <c r="O131" s="106"/>
      <c r="P131" s="210">
        <f>P132+P280+P358+P365+P480+P592+P709+P714+P841+P856+P954+P987</f>
        <v>0</v>
      </c>
      <c r="Q131" s="106"/>
      <c r="R131" s="210">
        <f>R132+R280+R358+R365+R480+R592+R709+R714+R841+R856+R954+R987</f>
        <v>1821.5810552499997</v>
      </c>
      <c r="S131" s="106"/>
      <c r="T131" s="211">
        <f>T132+T280+T358+T365+T480+T592+T709+T714+T841+T856+T954+T987</f>
        <v>806.53600000000006</v>
      </c>
      <c r="U131" s="40"/>
      <c r="V131" s="40"/>
      <c r="W131" s="40"/>
      <c r="X131" s="40"/>
      <c r="Y131" s="40"/>
      <c r="Z131" s="40"/>
      <c r="AA131" s="40"/>
      <c r="AB131" s="40"/>
      <c r="AC131" s="40"/>
      <c r="AD131" s="40"/>
      <c r="AE131" s="40"/>
      <c r="AT131" s="18" t="s">
        <v>79</v>
      </c>
      <c r="AU131" s="18" t="s">
        <v>195</v>
      </c>
      <c r="BK131" s="212">
        <f>BK132+BK280+BK358+BK365+BK480+BK592+BK709+BK714+BK841+BK856+BK954+BK987</f>
        <v>0</v>
      </c>
    </row>
    <row r="132" s="12" customFormat="1" ht="25.92" customHeight="1">
      <c r="A132" s="12"/>
      <c r="B132" s="213"/>
      <c r="C132" s="214"/>
      <c r="D132" s="215" t="s">
        <v>79</v>
      </c>
      <c r="E132" s="216" t="s">
        <v>88</v>
      </c>
      <c r="F132" s="216" t="s">
        <v>504</v>
      </c>
      <c r="G132" s="214"/>
      <c r="H132" s="214"/>
      <c r="I132" s="217"/>
      <c r="J132" s="218">
        <f>BK132</f>
        <v>0</v>
      </c>
      <c r="K132" s="214"/>
      <c r="L132" s="219"/>
      <c r="M132" s="220"/>
      <c r="N132" s="221"/>
      <c r="O132" s="221"/>
      <c r="P132" s="222">
        <f>SUM(P133:P279)</f>
        <v>0</v>
      </c>
      <c r="Q132" s="221"/>
      <c r="R132" s="222">
        <f>SUM(R133:R279)</f>
        <v>5.3527171999999998</v>
      </c>
      <c r="S132" s="221"/>
      <c r="T132" s="223">
        <f>SUM(T133:T279)</f>
        <v>507.01999999999998</v>
      </c>
      <c r="U132" s="12"/>
      <c r="V132" s="12"/>
      <c r="W132" s="12"/>
      <c r="X132" s="12"/>
      <c r="Y132" s="12"/>
      <c r="Z132" s="12"/>
      <c r="AA132" s="12"/>
      <c r="AB132" s="12"/>
      <c r="AC132" s="12"/>
      <c r="AD132" s="12"/>
      <c r="AE132" s="12"/>
      <c r="AR132" s="224" t="s">
        <v>224</v>
      </c>
      <c r="AT132" s="225" t="s">
        <v>79</v>
      </c>
      <c r="AU132" s="225" t="s">
        <v>80</v>
      </c>
      <c r="AY132" s="224" t="s">
        <v>221</v>
      </c>
      <c r="BK132" s="226">
        <f>SUM(BK133:BK279)</f>
        <v>0</v>
      </c>
    </row>
    <row r="133" s="2" customFormat="1" ht="66.75" customHeight="1">
      <c r="A133" s="40"/>
      <c r="B133" s="41"/>
      <c r="C133" s="229" t="s">
        <v>88</v>
      </c>
      <c r="D133" s="229" t="s">
        <v>225</v>
      </c>
      <c r="E133" s="230" t="s">
        <v>1912</v>
      </c>
      <c r="F133" s="231" t="s">
        <v>1913</v>
      </c>
      <c r="G133" s="232" t="s">
        <v>507</v>
      </c>
      <c r="H133" s="233">
        <v>627</v>
      </c>
      <c r="I133" s="234"/>
      <c r="J133" s="235">
        <f>ROUND(I133*H133,2)</f>
        <v>0</v>
      </c>
      <c r="K133" s="231" t="s">
        <v>229</v>
      </c>
      <c r="L133" s="46"/>
      <c r="M133" s="236" t="s">
        <v>1</v>
      </c>
      <c r="N133" s="237" t="s">
        <v>45</v>
      </c>
      <c r="O133" s="93"/>
      <c r="P133" s="238">
        <f>O133*H133</f>
        <v>0</v>
      </c>
      <c r="Q133" s="238">
        <v>0</v>
      </c>
      <c r="R133" s="238">
        <f>Q133*H133</f>
        <v>0</v>
      </c>
      <c r="S133" s="238">
        <v>0.5</v>
      </c>
      <c r="T133" s="239">
        <f>S133*H133</f>
        <v>313.5</v>
      </c>
      <c r="U133" s="40"/>
      <c r="V133" s="40"/>
      <c r="W133" s="40"/>
      <c r="X133" s="40"/>
      <c r="Y133" s="40"/>
      <c r="Z133" s="40"/>
      <c r="AA133" s="40"/>
      <c r="AB133" s="40"/>
      <c r="AC133" s="40"/>
      <c r="AD133" s="40"/>
      <c r="AE133" s="40"/>
      <c r="AR133" s="240" t="s">
        <v>224</v>
      </c>
      <c r="AT133" s="240" t="s">
        <v>225</v>
      </c>
      <c r="AU133" s="240" t="s">
        <v>88</v>
      </c>
      <c r="AY133" s="18" t="s">
        <v>221</v>
      </c>
      <c r="BE133" s="241">
        <f>IF(N133="základní",J133,0)</f>
        <v>0</v>
      </c>
      <c r="BF133" s="241">
        <f>IF(N133="snížená",J133,0)</f>
        <v>0</v>
      </c>
      <c r="BG133" s="241">
        <f>IF(N133="zákl. přenesená",J133,0)</f>
        <v>0</v>
      </c>
      <c r="BH133" s="241">
        <f>IF(N133="sníž. přenesená",J133,0)</f>
        <v>0</v>
      </c>
      <c r="BI133" s="241">
        <f>IF(N133="nulová",J133,0)</f>
        <v>0</v>
      </c>
      <c r="BJ133" s="18" t="s">
        <v>88</v>
      </c>
      <c r="BK133" s="241">
        <f>ROUND(I133*H133,2)</f>
        <v>0</v>
      </c>
      <c r="BL133" s="18" t="s">
        <v>224</v>
      </c>
      <c r="BM133" s="240" t="s">
        <v>3094</v>
      </c>
    </row>
    <row r="134" s="2" customFormat="1">
      <c r="A134" s="40"/>
      <c r="B134" s="41"/>
      <c r="C134" s="42"/>
      <c r="D134" s="242" t="s">
        <v>232</v>
      </c>
      <c r="E134" s="42"/>
      <c r="F134" s="243" t="s">
        <v>1915</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232</v>
      </c>
      <c r="AU134" s="18" t="s">
        <v>88</v>
      </c>
    </row>
    <row r="135" s="2" customFormat="1">
      <c r="A135" s="40"/>
      <c r="B135" s="41"/>
      <c r="C135" s="42"/>
      <c r="D135" s="247" t="s">
        <v>312</v>
      </c>
      <c r="E135" s="42"/>
      <c r="F135" s="248" t="s">
        <v>1916</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312</v>
      </c>
      <c r="AU135" s="18" t="s">
        <v>88</v>
      </c>
    </row>
    <row r="136" s="14" customFormat="1">
      <c r="A136" s="14"/>
      <c r="B136" s="260"/>
      <c r="C136" s="261"/>
      <c r="D136" s="247" t="s">
        <v>236</v>
      </c>
      <c r="E136" s="262" t="s">
        <v>1</v>
      </c>
      <c r="F136" s="263" t="s">
        <v>3095</v>
      </c>
      <c r="G136" s="261"/>
      <c r="H136" s="262" t="s">
        <v>1</v>
      </c>
      <c r="I136" s="264"/>
      <c r="J136" s="261"/>
      <c r="K136" s="261"/>
      <c r="L136" s="265"/>
      <c r="M136" s="266"/>
      <c r="N136" s="267"/>
      <c r="O136" s="267"/>
      <c r="P136" s="267"/>
      <c r="Q136" s="267"/>
      <c r="R136" s="267"/>
      <c r="S136" s="267"/>
      <c r="T136" s="268"/>
      <c r="U136" s="14"/>
      <c r="V136" s="14"/>
      <c r="W136" s="14"/>
      <c r="X136" s="14"/>
      <c r="Y136" s="14"/>
      <c r="Z136" s="14"/>
      <c r="AA136" s="14"/>
      <c r="AB136" s="14"/>
      <c r="AC136" s="14"/>
      <c r="AD136" s="14"/>
      <c r="AE136" s="14"/>
      <c r="AT136" s="269" t="s">
        <v>236</v>
      </c>
      <c r="AU136" s="269" t="s">
        <v>88</v>
      </c>
      <c r="AV136" s="14" t="s">
        <v>88</v>
      </c>
      <c r="AW136" s="14" t="s">
        <v>36</v>
      </c>
      <c r="AX136" s="14" t="s">
        <v>80</v>
      </c>
      <c r="AY136" s="269" t="s">
        <v>221</v>
      </c>
    </row>
    <row r="137" s="13" customFormat="1">
      <c r="A137" s="13"/>
      <c r="B137" s="249"/>
      <c r="C137" s="250"/>
      <c r="D137" s="247" t="s">
        <v>236</v>
      </c>
      <c r="E137" s="251" t="s">
        <v>300</v>
      </c>
      <c r="F137" s="252" t="s">
        <v>3096</v>
      </c>
      <c r="G137" s="250"/>
      <c r="H137" s="253">
        <v>505</v>
      </c>
      <c r="I137" s="254"/>
      <c r="J137" s="250"/>
      <c r="K137" s="250"/>
      <c r="L137" s="255"/>
      <c r="M137" s="256"/>
      <c r="N137" s="257"/>
      <c r="O137" s="257"/>
      <c r="P137" s="257"/>
      <c r="Q137" s="257"/>
      <c r="R137" s="257"/>
      <c r="S137" s="257"/>
      <c r="T137" s="258"/>
      <c r="U137" s="13"/>
      <c r="V137" s="13"/>
      <c r="W137" s="13"/>
      <c r="X137" s="13"/>
      <c r="Y137" s="13"/>
      <c r="Z137" s="13"/>
      <c r="AA137" s="13"/>
      <c r="AB137" s="13"/>
      <c r="AC137" s="13"/>
      <c r="AD137" s="13"/>
      <c r="AE137" s="13"/>
      <c r="AT137" s="259" t="s">
        <v>236</v>
      </c>
      <c r="AU137" s="259" t="s">
        <v>88</v>
      </c>
      <c r="AV137" s="13" t="s">
        <v>19</v>
      </c>
      <c r="AW137" s="13" t="s">
        <v>36</v>
      </c>
      <c r="AX137" s="13" t="s">
        <v>80</v>
      </c>
      <c r="AY137" s="259" t="s">
        <v>221</v>
      </c>
    </row>
    <row r="138" s="14" customFormat="1">
      <c r="A138" s="14"/>
      <c r="B138" s="260"/>
      <c r="C138" s="261"/>
      <c r="D138" s="247" t="s">
        <v>236</v>
      </c>
      <c r="E138" s="262" t="s">
        <v>1</v>
      </c>
      <c r="F138" s="263" t="s">
        <v>3097</v>
      </c>
      <c r="G138" s="261"/>
      <c r="H138" s="262" t="s">
        <v>1</v>
      </c>
      <c r="I138" s="264"/>
      <c r="J138" s="261"/>
      <c r="K138" s="261"/>
      <c r="L138" s="265"/>
      <c r="M138" s="266"/>
      <c r="N138" s="267"/>
      <c r="O138" s="267"/>
      <c r="P138" s="267"/>
      <c r="Q138" s="267"/>
      <c r="R138" s="267"/>
      <c r="S138" s="267"/>
      <c r="T138" s="268"/>
      <c r="U138" s="14"/>
      <c r="V138" s="14"/>
      <c r="W138" s="14"/>
      <c r="X138" s="14"/>
      <c r="Y138" s="14"/>
      <c r="Z138" s="14"/>
      <c r="AA138" s="14"/>
      <c r="AB138" s="14"/>
      <c r="AC138" s="14"/>
      <c r="AD138" s="14"/>
      <c r="AE138" s="14"/>
      <c r="AT138" s="269" t="s">
        <v>236</v>
      </c>
      <c r="AU138" s="269" t="s">
        <v>88</v>
      </c>
      <c r="AV138" s="14" t="s">
        <v>88</v>
      </c>
      <c r="AW138" s="14" t="s">
        <v>36</v>
      </c>
      <c r="AX138" s="14" t="s">
        <v>80</v>
      </c>
      <c r="AY138" s="269" t="s">
        <v>221</v>
      </c>
    </row>
    <row r="139" s="13" customFormat="1">
      <c r="A139" s="13"/>
      <c r="B139" s="249"/>
      <c r="C139" s="250"/>
      <c r="D139" s="247" t="s">
        <v>236</v>
      </c>
      <c r="E139" s="251" t="s">
        <v>776</v>
      </c>
      <c r="F139" s="252" t="s">
        <v>2993</v>
      </c>
      <c r="G139" s="250"/>
      <c r="H139" s="253">
        <v>122</v>
      </c>
      <c r="I139" s="254"/>
      <c r="J139" s="250"/>
      <c r="K139" s="250"/>
      <c r="L139" s="255"/>
      <c r="M139" s="256"/>
      <c r="N139" s="257"/>
      <c r="O139" s="257"/>
      <c r="P139" s="257"/>
      <c r="Q139" s="257"/>
      <c r="R139" s="257"/>
      <c r="S139" s="257"/>
      <c r="T139" s="258"/>
      <c r="U139" s="13"/>
      <c r="V139" s="13"/>
      <c r="W139" s="13"/>
      <c r="X139" s="13"/>
      <c r="Y139" s="13"/>
      <c r="Z139" s="13"/>
      <c r="AA139" s="13"/>
      <c r="AB139" s="13"/>
      <c r="AC139" s="13"/>
      <c r="AD139" s="13"/>
      <c r="AE139" s="13"/>
      <c r="AT139" s="259" t="s">
        <v>236</v>
      </c>
      <c r="AU139" s="259" t="s">
        <v>88</v>
      </c>
      <c r="AV139" s="13" t="s">
        <v>19</v>
      </c>
      <c r="AW139" s="13" t="s">
        <v>36</v>
      </c>
      <c r="AX139" s="13" t="s">
        <v>80</v>
      </c>
      <c r="AY139" s="259" t="s">
        <v>221</v>
      </c>
    </row>
    <row r="140" s="13" customFormat="1">
      <c r="A140" s="13"/>
      <c r="B140" s="249"/>
      <c r="C140" s="250"/>
      <c r="D140" s="247" t="s">
        <v>236</v>
      </c>
      <c r="E140" s="251" t="s">
        <v>1919</v>
      </c>
      <c r="F140" s="252" t="s">
        <v>1920</v>
      </c>
      <c r="G140" s="250"/>
      <c r="H140" s="253">
        <v>627</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236</v>
      </c>
      <c r="AU140" s="259" t="s">
        <v>88</v>
      </c>
      <c r="AV140" s="13" t="s">
        <v>19</v>
      </c>
      <c r="AW140" s="13" t="s">
        <v>36</v>
      </c>
      <c r="AX140" s="13" t="s">
        <v>88</v>
      </c>
      <c r="AY140" s="259" t="s">
        <v>221</v>
      </c>
    </row>
    <row r="141" s="2" customFormat="1" ht="66.75" customHeight="1">
      <c r="A141" s="40"/>
      <c r="B141" s="41"/>
      <c r="C141" s="229" t="s">
        <v>19</v>
      </c>
      <c r="D141" s="229" t="s">
        <v>225</v>
      </c>
      <c r="E141" s="230" t="s">
        <v>3098</v>
      </c>
      <c r="F141" s="231" t="s">
        <v>3099</v>
      </c>
      <c r="G141" s="232" t="s">
        <v>507</v>
      </c>
      <c r="H141" s="233">
        <v>703</v>
      </c>
      <c r="I141" s="234"/>
      <c r="J141" s="235">
        <f>ROUND(I141*H141,2)</f>
        <v>0</v>
      </c>
      <c r="K141" s="231" t="s">
        <v>229</v>
      </c>
      <c r="L141" s="46"/>
      <c r="M141" s="236" t="s">
        <v>1</v>
      </c>
      <c r="N141" s="237" t="s">
        <v>45</v>
      </c>
      <c r="O141" s="93"/>
      <c r="P141" s="238">
        <f>O141*H141</f>
        <v>0</v>
      </c>
      <c r="Q141" s="238">
        <v>0</v>
      </c>
      <c r="R141" s="238">
        <f>Q141*H141</f>
        <v>0</v>
      </c>
      <c r="S141" s="238">
        <v>0.22</v>
      </c>
      <c r="T141" s="239">
        <f>S141*H141</f>
        <v>154.66</v>
      </c>
      <c r="U141" s="40"/>
      <c r="V141" s="40"/>
      <c r="W141" s="40"/>
      <c r="X141" s="40"/>
      <c r="Y141" s="40"/>
      <c r="Z141" s="40"/>
      <c r="AA141" s="40"/>
      <c r="AB141" s="40"/>
      <c r="AC141" s="40"/>
      <c r="AD141" s="40"/>
      <c r="AE141" s="40"/>
      <c r="AR141" s="240" t="s">
        <v>224</v>
      </c>
      <c r="AT141" s="240" t="s">
        <v>225</v>
      </c>
      <c r="AU141" s="240" t="s">
        <v>88</v>
      </c>
      <c r="AY141" s="18" t="s">
        <v>221</v>
      </c>
      <c r="BE141" s="241">
        <f>IF(N141="základní",J141,0)</f>
        <v>0</v>
      </c>
      <c r="BF141" s="241">
        <f>IF(N141="snížená",J141,0)</f>
        <v>0</v>
      </c>
      <c r="BG141" s="241">
        <f>IF(N141="zákl. přenesená",J141,0)</f>
        <v>0</v>
      </c>
      <c r="BH141" s="241">
        <f>IF(N141="sníž. přenesená",J141,0)</f>
        <v>0</v>
      </c>
      <c r="BI141" s="241">
        <f>IF(N141="nulová",J141,0)</f>
        <v>0</v>
      </c>
      <c r="BJ141" s="18" t="s">
        <v>88</v>
      </c>
      <c r="BK141" s="241">
        <f>ROUND(I141*H141,2)</f>
        <v>0</v>
      </c>
      <c r="BL141" s="18" t="s">
        <v>224</v>
      </c>
      <c r="BM141" s="240" t="s">
        <v>3100</v>
      </c>
    </row>
    <row r="142" s="2" customFormat="1">
      <c r="A142" s="40"/>
      <c r="B142" s="41"/>
      <c r="C142" s="42"/>
      <c r="D142" s="242" t="s">
        <v>232</v>
      </c>
      <c r="E142" s="42"/>
      <c r="F142" s="243" t="s">
        <v>3101</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232</v>
      </c>
      <c r="AU142" s="18" t="s">
        <v>88</v>
      </c>
    </row>
    <row r="143" s="2" customFormat="1">
      <c r="A143" s="40"/>
      <c r="B143" s="41"/>
      <c r="C143" s="42"/>
      <c r="D143" s="247" t="s">
        <v>312</v>
      </c>
      <c r="E143" s="42"/>
      <c r="F143" s="248" t="s">
        <v>1916</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312</v>
      </c>
      <c r="AU143" s="18" t="s">
        <v>88</v>
      </c>
    </row>
    <row r="144" s="14" customFormat="1">
      <c r="A144" s="14"/>
      <c r="B144" s="260"/>
      <c r="C144" s="261"/>
      <c r="D144" s="247" t="s">
        <v>236</v>
      </c>
      <c r="E144" s="262" t="s">
        <v>1</v>
      </c>
      <c r="F144" s="263" t="s">
        <v>3102</v>
      </c>
      <c r="G144" s="261"/>
      <c r="H144" s="262" t="s">
        <v>1</v>
      </c>
      <c r="I144" s="264"/>
      <c r="J144" s="261"/>
      <c r="K144" s="261"/>
      <c r="L144" s="265"/>
      <c r="M144" s="266"/>
      <c r="N144" s="267"/>
      <c r="O144" s="267"/>
      <c r="P144" s="267"/>
      <c r="Q144" s="267"/>
      <c r="R144" s="267"/>
      <c r="S144" s="267"/>
      <c r="T144" s="268"/>
      <c r="U144" s="14"/>
      <c r="V144" s="14"/>
      <c r="W144" s="14"/>
      <c r="X144" s="14"/>
      <c r="Y144" s="14"/>
      <c r="Z144" s="14"/>
      <c r="AA144" s="14"/>
      <c r="AB144" s="14"/>
      <c r="AC144" s="14"/>
      <c r="AD144" s="14"/>
      <c r="AE144" s="14"/>
      <c r="AT144" s="269" t="s">
        <v>236</v>
      </c>
      <c r="AU144" s="269" t="s">
        <v>88</v>
      </c>
      <c r="AV144" s="14" t="s">
        <v>88</v>
      </c>
      <c r="AW144" s="14" t="s">
        <v>36</v>
      </c>
      <c r="AX144" s="14" t="s">
        <v>80</v>
      </c>
      <c r="AY144" s="269" t="s">
        <v>221</v>
      </c>
    </row>
    <row r="145" s="13" customFormat="1">
      <c r="A145" s="13"/>
      <c r="B145" s="249"/>
      <c r="C145" s="250"/>
      <c r="D145" s="247" t="s">
        <v>236</v>
      </c>
      <c r="E145" s="251" t="s">
        <v>785</v>
      </c>
      <c r="F145" s="252" t="s">
        <v>3096</v>
      </c>
      <c r="G145" s="250"/>
      <c r="H145" s="253">
        <v>505</v>
      </c>
      <c r="I145" s="254"/>
      <c r="J145" s="250"/>
      <c r="K145" s="250"/>
      <c r="L145" s="255"/>
      <c r="M145" s="256"/>
      <c r="N145" s="257"/>
      <c r="O145" s="257"/>
      <c r="P145" s="257"/>
      <c r="Q145" s="257"/>
      <c r="R145" s="257"/>
      <c r="S145" s="257"/>
      <c r="T145" s="258"/>
      <c r="U145" s="13"/>
      <c r="V145" s="13"/>
      <c r="W145" s="13"/>
      <c r="X145" s="13"/>
      <c r="Y145" s="13"/>
      <c r="Z145" s="13"/>
      <c r="AA145" s="13"/>
      <c r="AB145" s="13"/>
      <c r="AC145" s="13"/>
      <c r="AD145" s="13"/>
      <c r="AE145" s="13"/>
      <c r="AT145" s="259" t="s">
        <v>236</v>
      </c>
      <c r="AU145" s="259" t="s">
        <v>88</v>
      </c>
      <c r="AV145" s="13" t="s">
        <v>19</v>
      </c>
      <c r="AW145" s="13" t="s">
        <v>36</v>
      </c>
      <c r="AX145" s="13" t="s">
        <v>80</v>
      </c>
      <c r="AY145" s="259" t="s">
        <v>221</v>
      </c>
    </row>
    <row r="146" s="14" customFormat="1">
      <c r="A146" s="14"/>
      <c r="B146" s="260"/>
      <c r="C146" s="261"/>
      <c r="D146" s="247" t="s">
        <v>236</v>
      </c>
      <c r="E146" s="262" t="s">
        <v>1</v>
      </c>
      <c r="F146" s="263" t="s">
        <v>3103</v>
      </c>
      <c r="G146" s="261"/>
      <c r="H146" s="262" t="s">
        <v>1</v>
      </c>
      <c r="I146" s="264"/>
      <c r="J146" s="261"/>
      <c r="K146" s="261"/>
      <c r="L146" s="265"/>
      <c r="M146" s="266"/>
      <c r="N146" s="267"/>
      <c r="O146" s="267"/>
      <c r="P146" s="267"/>
      <c r="Q146" s="267"/>
      <c r="R146" s="267"/>
      <c r="S146" s="267"/>
      <c r="T146" s="268"/>
      <c r="U146" s="14"/>
      <c r="V146" s="14"/>
      <c r="W146" s="14"/>
      <c r="X146" s="14"/>
      <c r="Y146" s="14"/>
      <c r="Z146" s="14"/>
      <c r="AA146" s="14"/>
      <c r="AB146" s="14"/>
      <c r="AC146" s="14"/>
      <c r="AD146" s="14"/>
      <c r="AE146" s="14"/>
      <c r="AT146" s="269" t="s">
        <v>236</v>
      </c>
      <c r="AU146" s="269" t="s">
        <v>88</v>
      </c>
      <c r="AV146" s="14" t="s">
        <v>88</v>
      </c>
      <c r="AW146" s="14" t="s">
        <v>36</v>
      </c>
      <c r="AX146" s="14" t="s">
        <v>80</v>
      </c>
      <c r="AY146" s="269" t="s">
        <v>221</v>
      </c>
    </row>
    <row r="147" s="13" customFormat="1">
      <c r="A147" s="13"/>
      <c r="B147" s="249"/>
      <c r="C147" s="250"/>
      <c r="D147" s="247" t="s">
        <v>236</v>
      </c>
      <c r="E147" s="251" t="s">
        <v>986</v>
      </c>
      <c r="F147" s="252" t="s">
        <v>2993</v>
      </c>
      <c r="G147" s="250"/>
      <c r="H147" s="253">
        <v>122</v>
      </c>
      <c r="I147" s="254"/>
      <c r="J147" s="250"/>
      <c r="K147" s="250"/>
      <c r="L147" s="255"/>
      <c r="M147" s="256"/>
      <c r="N147" s="257"/>
      <c r="O147" s="257"/>
      <c r="P147" s="257"/>
      <c r="Q147" s="257"/>
      <c r="R147" s="257"/>
      <c r="S147" s="257"/>
      <c r="T147" s="258"/>
      <c r="U147" s="13"/>
      <c r="V147" s="13"/>
      <c r="W147" s="13"/>
      <c r="X147" s="13"/>
      <c r="Y147" s="13"/>
      <c r="Z147" s="13"/>
      <c r="AA147" s="13"/>
      <c r="AB147" s="13"/>
      <c r="AC147" s="13"/>
      <c r="AD147" s="13"/>
      <c r="AE147" s="13"/>
      <c r="AT147" s="259" t="s">
        <v>236</v>
      </c>
      <c r="AU147" s="259" t="s">
        <v>88</v>
      </c>
      <c r="AV147" s="13" t="s">
        <v>19</v>
      </c>
      <c r="AW147" s="13" t="s">
        <v>36</v>
      </c>
      <c r="AX147" s="13" t="s">
        <v>80</v>
      </c>
      <c r="AY147" s="259" t="s">
        <v>221</v>
      </c>
    </row>
    <row r="148" s="14" customFormat="1">
      <c r="A148" s="14"/>
      <c r="B148" s="260"/>
      <c r="C148" s="261"/>
      <c r="D148" s="247" t="s">
        <v>236</v>
      </c>
      <c r="E148" s="262" t="s">
        <v>1</v>
      </c>
      <c r="F148" s="263" t="s">
        <v>3104</v>
      </c>
      <c r="G148" s="261"/>
      <c r="H148" s="262" t="s">
        <v>1</v>
      </c>
      <c r="I148" s="264"/>
      <c r="J148" s="261"/>
      <c r="K148" s="261"/>
      <c r="L148" s="265"/>
      <c r="M148" s="266"/>
      <c r="N148" s="267"/>
      <c r="O148" s="267"/>
      <c r="P148" s="267"/>
      <c r="Q148" s="267"/>
      <c r="R148" s="267"/>
      <c r="S148" s="267"/>
      <c r="T148" s="268"/>
      <c r="U148" s="14"/>
      <c r="V148" s="14"/>
      <c r="W148" s="14"/>
      <c r="X148" s="14"/>
      <c r="Y148" s="14"/>
      <c r="Z148" s="14"/>
      <c r="AA148" s="14"/>
      <c r="AB148" s="14"/>
      <c r="AC148" s="14"/>
      <c r="AD148" s="14"/>
      <c r="AE148" s="14"/>
      <c r="AT148" s="269" t="s">
        <v>236</v>
      </c>
      <c r="AU148" s="269" t="s">
        <v>88</v>
      </c>
      <c r="AV148" s="14" t="s">
        <v>88</v>
      </c>
      <c r="AW148" s="14" t="s">
        <v>36</v>
      </c>
      <c r="AX148" s="14" t="s">
        <v>80</v>
      </c>
      <c r="AY148" s="269" t="s">
        <v>221</v>
      </c>
    </row>
    <row r="149" s="13" customFormat="1">
      <c r="A149" s="13"/>
      <c r="B149" s="249"/>
      <c r="C149" s="250"/>
      <c r="D149" s="247" t="s">
        <v>236</v>
      </c>
      <c r="E149" s="251" t="s">
        <v>1929</v>
      </c>
      <c r="F149" s="252" t="s">
        <v>1690</v>
      </c>
      <c r="G149" s="250"/>
      <c r="H149" s="253">
        <v>76</v>
      </c>
      <c r="I149" s="254"/>
      <c r="J149" s="250"/>
      <c r="K149" s="250"/>
      <c r="L149" s="255"/>
      <c r="M149" s="256"/>
      <c r="N149" s="257"/>
      <c r="O149" s="257"/>
      <c r="P149" s="257"/>
      <c r="Q149" s="257"/>
      <c r="R149" s="257"/>
      <c r="S149" s="257"/>
      <c r="T149" s="258"/>
      <c r="U149" s="13"/>
      <c r="V149" s="13"/>
      <c r="W149" s="13"/>
      <c r="X149" s="13"/>
      <c r="Y149" s="13"/>
      <c r="Z149" s="13"/>
      <c r="AA149" s="13"/>
      <c r="AB149" s="13"/>
      <c r="AC149" s="13"/>
      <c r="AD149" s="13"/>
      <c r="AE149" s="13"/>
      <c r="AT149" s="259" t="s">
        <v>236</v>
      </c>
      <c r="AU149" s="259" t="s">
        <v>88</v>
      </c>
      <c r="AV149" s="13" t="s">
        <v>19</v>
      </c>
      <c r="AW149" s="13" t="s">
        <v>36</v>
      </c>
      <c r="AX149" s="13" t="s">
        <v>80</v>
      </c>
      <c r="AY149" s="259" t="s">
        <v>221</v>
      </c>
    </row>
    <row r="150" s="13" customFormat="1">
      <c r="A150" s="13"/>
      <c r="B150" s="249"/>
      <c r="C150" s="250"/>
      <c r="D150" s="247" t="s">
        <v>236</v>
      </c>
      <c r="E150" s="251" t="s">
        <v>3105</v>
      </c>
      <c r="F150" s="252" t="s">
        <v>3106</v>
      </c>
      <c r="G150" s="250"/>
      <c r="H150" s="253">
        <v>703</v>
      </c>
      <c r="I150" s="254"/>
      <c r="J150" s="250"/>
      <c r="K150" s="250"/>
      <c r="L150" s="255"/>
      <c r="M150" s="256"/>
      <c r="N150" s="257"/>
      <c r="O150" s="257"/>
      <c r="P150" s="257"/>
      <c r="Q150" s="257"/>
      <c r="R150" s="257"/>
      <c r="S150" s="257"/>
      <c r="T150" s="258"/>
      <c r="U150" s="13"/>
      <c r="V150" s="13"/>
      <c r="W150" s="13"/>
      <c r="X150" s="13"/>
      <c r="Y150" s="13"/>
      <c r="Z150" s="13"/>
      <c r="AA150" s="13"/>
      <c r="AB150" s="13"/>
      <c r="AC150" s="13"/>
      <c r="AD150" s="13"/>
      <c r="AE150" s="13"/>
      <c r="AT150" s="259" t="s">
        <v>236</v>
      </c>
      <c r="AU150" s="259" t="s">
        <v>88</v>
      </c>
      <c r="AV150" s="13" t="s">
        <v>19</v>
      </c>
      <c r="AW150" s="13" t="s">
        <v>36</v>
      </c>
      <c r="AX150" s="13" t="s">
        <v>88</v>
      </c>
      <c r="AY150" s="259" t="s">
        <v>221</v>
      </c>
    </row>
    <row r="151" s="2" customFormat="1" ht="44.25" customHeight="1">
      <c r="A151" s="40"/>
      <c r="B151" s="41"/>
      <c r="C151" s="229" t="s">
        <v>157</v>
      </c>
      <c r="D151" s="229" t="s">
        <v>225</v>
      </c>
      <c r="E151" s="230" t="s">
        <v>3107</v>
      </c>
      <c r="F151" s="231" t="s">
        <v>3108</v>
      </c>
      <c r="G151" s="232" t="s">
        <v>699</v>
      </c>
      <c r="H151" s="233">
        <v>61</v>
      </c>
      <c r="I151" s="234"/>
      <c r="J151" s="235">
        <f>ROUND(I151*H151,2)</f>
        <v>0</v>
      </c>
      <c r="K151" s="231" t="s">
        <v>229</v>
      </c>
      <c r="L151" s="46"/>
      <c r="M151" s="236" t="s">
        <v>1</v>
      </c>
      <c r="N151" s="237" t="s">
        <v>45</v>
      </c>
      <c r="O151" s="93"/>
      <c r="P151" s="238">
        <f>O151*H151</f>
        <v>0</v>
      </c>
      <c r="Q151" s="238">
        <v>0</v>
      </c>
      <c r="R151" s="238">
        <f>Q151*H151</f>
        <v>0</v>
      </c>
      <c r="S151" s="238">
        <v>0.23000000000000001</v>
      </c>
      <c r="T151" s="239">
        <f>S151*H151</f>
        <v>14.030000000000001</v>
      </c>
      <c r="U151" s="40"/>
      <c r="V151" s="40"/>
      <c r="W151" s="40"/>
      <c r="X151" s="40"/>
      <c r="Y151" s="40"/>
      <c r="Z151" s="40"/>
      <c r="AA151" s="40"/>
      <c r="AB151" s="40"/>
      <c r="AC151" s="40"/>
      <c r="AD151" s="40"/>
      <c r="AE151" s="40"/>
      <c r="AR151" s="240" t="s">
        <v>224</v>
      </c>
      <c r="AT151" s="240" t="s">
        <v>225</v>
      </c>
      <c r="AU151" s="240" t="s">
        <v>88</v>
      </c>
      <c r="AY151" s="18" t="s">
        <v>221</v>
      </c>
      <c r="BE151" s="241">
        <f>IF(N151="základní",J151,0)</f>
        <v>0</v>
      </c>
      <c r="BF151" s="241">
        <f>IF(N151="snížená",J151,0)</f>
        <v>0</v>
      </c>
      <c r="BG151" s="241">
        <f>IF(N151="zákl. přenesená",J151,0)</f>
        <v>0</v>
      </c>
      <c r="BH151" s="241">
        <f>IF(N151="sníž. přenesená",J151,0)</f>
        <v>0</v>
      </c>
      <c r="BI151" s="241">
        <f>IF(N151="nulová",J151,0)</f>
        <v>0</v>
      </c>
      <c r="BJ151" s="18" t="s">
        <v>88</v>
      </c>
      <c r="BK151" s="241">
        <f>ROUND(I151*H151,2)</f>
        <v>0</v>
      </c>
      <c r="BL151" s="18" t="s">
        <v>224</v>
      </c>
      <c r="BM151" s="240" t="s">
        <v>3109</v>
      </c>
    </row>
    <row r="152" s="2" customFormat="1">
      <c r="A152" s="40"/>
      <c r="B152" s="41"/>
      <c r="C152" s="42"/>
      <c r="D152" s="242" t="s">
        <v>232</v>
      </c>
      <c r="E152" s="42"/>
      <c r="F152" s="243" t="s">
        <v>3110</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232</v>
      </c>
      <c r="AU152" s="18" t="s">
        <v>88</v>
      </c>
    </row>
    <row r="153" s="2" customFormat="1">
      <c r="A153" s="40"/>
      <c r="B153" s="41"/>
      <c r="C153" s="42"/>
      <c r="D153" s="247" t="s">
        <v>312</v>
      </c>
      <c r="E153" s="42"/>
      <c r="F153" s="248" t="s">
        <v>3111</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312</v>
      </c>
      <c r="AU153" s="18" t="s">
        <v>88</v>
      </c>
    </row>
    <row r="154" s="14" customFormat="1">
      <c r="A154" s="14"/>
      <c r="B154" s="260"/>
      <c r="C154" s="261"/>
      <c r="D154" s="247" t="s">
        <v>236</v>
      </c>
      <c r="E154" s="262" t="s">
        <v>1</v>
      </c>
      <c r="F154" s="263" t="s">
        <v>3112</v>
      </c>
      <c r="G154" s="261"/>
      <c r="H154" s="262" t="s">
        <v>1</v>
      </c>
      <c r="I154" s="264"/>
      <c r="J154" s="261"/>
      <c r="K154" s="261"/>
      <c r="L154" s="265"/>
      <c r="M154" s="266"/>
      <c r="N154" s="267"/>
      <c r="O154" s="267"/>
      <c r="P154" s="267"/>
      <c r="Q154" s="267"/>
      <c r="R154" s="267"/>
      <c r="S154" s="267"/>
      <c r="T154" s="268"/>
      <c r="U154" s="14"/>
      <c r="V154" s="14"/>
      <c r="W154" s="14"/>
      <c r="X154" s="14"/>
      <c r="Y154" s="14"/>
      <c r="Z154" s="14"/>
      <c r="AA154" s="14"/>
      <c r="AB154" s="14"/>
      <c r="AC154" s="14"/>
      <c r="AD154" s="14"/>
      <c r="AE154" s="14"/>
      <c r="AT154" s="269" t="s">
        <v>236</v>
      </c>
      <c r="AU154" s="269" t="s">
        <v>88</v>
      </c>
      <c r="AV154" s="14" t="s">
        <v>88</v>
      </c>
      <c r="AW154" s="14" t="s">
        <v>36</v>
      </c>
      <c r="AX154" s="14" t="s">
        <v>80</v>
      </c>
      <c r="AY154" s="269" t="s">
        <v>221</v>
      </c>
    </row>
    <row r="155" s="13" customFormat="1">
      <c r="A155" s="13"/>
      <c r="B155" s="249"/>
      <c r="C155" s="250"/>
      <c r="D155" s="247" t="s">
        <v>236</v>
      </c>
      <c r="E155" s="251" t="s">
        <v>989</v>
      </c>
      <c r="F155" s="252" t="s">
        <v>1355</v>
      </c>
      <c r="G155" s="250"/>
      <c r="H155" s="253">
        <v>61</v>
      </c>
      <c r="I155" s="254"/>
      <c r="J155" s="250"/>
      <c r="K155" s="250"/>
      <c r="L155" s="255"/>
      <c r="M155" s="256"/>
      <c r="N155" s="257"/>
      <c r="O155" s="257"/>
      <c r="P155" s="257"/>
      <c r="Q155" s="257"/>
      <c r="R155" s="257"/>
      <c r="S155" s="257"/>
      <c r="T155" s="258"/>
      <c r="U155" s="13"/>
      <c r="V155" s="13"/>
      <c r="W155" s="13"/>
      <c r="X155" s="13"/>
      <c r="Y155" s="13"/>
      <c r="Z155" s="13"/>
      <c r="AA155" s="13"/>
      <c r="AB155" s="13"/>
      <c r="AC155" s="13"/>
      <c r="AD155" s="13"/>
      <c r="AE155" s="13"/>
      <c r="AT155" s="259" t="s">
        <v>236</v>
      </c>
      <c r="AU155" s="259" t="s">
        <v>88</v>
      </c>
      <c r="AV155" s="13" t="s">
        <v>19</v>
      </c>
      <c r="AW155" s="13" t="s">
        <v>36</v>
      </c>
      <c r="AX155" s="13" t="s">
        <v>80</v>
      </c>
      <c r="AY155" s="259" t="s">
        <v>221</v>
      </c>
    </row>
    <row r="156" s="13" customFormat="1">
      <c r="A156" s="13"/>
      <c r="B156" s="249"/>
      <c r="C156" s="250"/>
      <c r="D156" s="247" t="s">
        <v>236</v>
      </c>
      <c r="E156" s="251" t="s">
        <v>1937</v>
      </c>
      <c r="F156" s="252" t="s">
        <v>1938</v>
      </c>
      <c r="G156" s="250"/>
      <c r="H156" s="253">
        <v>61</v>
      </c>
      <c r="I156" s="254"/>
      <c r="J156" s="250"/>
      <c r="K156" s="250"/>
      <c r="L156" s="255"/>
      <c r="M156" s="256"/>
      <c r="N156" s="257"/>
      <c r="O156" s="257"/>
      <c r="P156" s="257"/>
      <c r="Q156" s="257"/>
      <c r="R156" s="257"/>
      <c r="S156" s="257"/>
      <c r="T156" s="258"/>
      <c r="U156" s="13"/>
      <c r="V156" s="13"/>
      <c r="W156" s="13"/>
      <c r="X156" s="13"/>
      <c r="Y156" s="13"/>
      <c r="Z156" s="13"/>
      <c r="AA156" s="13"/>
      <c r="AB156" s="13"/>
      <c r="AC156" s="13"/>
      <c r="AD156" s="13"/>
      <c r="AE156" s="13"/>
      <c r="AT156" s="259" t="s">
        <v>236</v>
      </c>
      <c r="AU156" s="259" t="s">
        <v>88</v>
      </c>
      <c r="AV156" s="13" t="s">
        <v>19</v>
      </c>
      <c r="AW156" s="13" t="s">
        <v>36</v>
      </c>
      <c r="AX156" s="13" t="s">
        <v>88</v>
      </c>
      <c r="AY156" s="259" t="s">
        <v>221</v>
      </c>
    </row>
    <row r="157" s="2" customFormat="1" ht="44.25" customHeight="1">
      <c r="A157" s="40"/>
      <c r="B157" s="41"/>
      <c r="C157" s="229" t="s">
        <v>224</v>
      </c>
      <c r="D157" s="229" t="s">
        <v>225</v>
      </c>
      <c r="E157" s="230" t="s">
        <v>3113</v>
      </c>
      <c r="F157" s="231" t="s">
        <v>3114</v>
      </c>
      <c r="G157" s="232" t="s">
        <v>699</v>
      </c>
      <c r="H157" s="233">
        <v>65</v>
      </c>
      <c r="I157" s="234"/>
      <c r="J157" s="235">
        <f>ROUND(I157*H157,2)</f>
        <v>0</v>
      </c>
      <c r="K157" s="231" t="s">
        <v>229</v>
      </c>
      <c r="L157" s="46"/>
      <c r="M157" s="236" t="s">
        <v>1</v>
      </c>
      <c r="N157" s="237" t="s">
        <v>45</v>
      </c>
      <c r="O157" s="93"/>
      <c r="P157" s="238">
        <f>O157*H157</f>
        <v>0</v>
      </c>
      <c r="Q157" s="238">
        <v>0</v>
      </c>
      <c r="R157" s="238">
        <f>Q157*H157</f>
        <v>0</v>
      </c>
      <c r="S157" s="238">
        <v>0.28999999999999998</v>
      </c>
      <c r="T157" s="239">
        <f>S157*H157</f>
        <v>18.849999999999998</v>
      </c>
      <c r="U157" s="40"/>
      <c r="V157" s="40"/>
      <c r="W157" s="40"/>
      <c r="X157" s="40"/>
      <c r="Y157" s="40"/>
      <c r="Z157" s="40"/>
      <c r="AA157" s="40"/>
      <c r="AB157" s="40"/>
      <c r="AC157" s="40"/>
      <c r="AD157" s="40"/>
      <c r="AE157" s="40"/>
      <c r="AR157" s="240" t="s">
        <v>224</v>
      </c>
      <c r="AT157" s="240" t="s">
        <v>225</v>
      </c>
      <c r="AU157" s="240" t="s">
        <v>88</v>
      </c>
      <c r="AY157" s="18" t="s">
        <v>221</v>
      </c>
      <c r="BE157" s="241">
        <f>IF(N157="základní",J157,0)</f>
        <v>0</v>
      </c>
      <c r="BF157" s="241">
        <f>IF(N157="snížená",J157,0)</f>
        <v>0</v>
      </c>
      <c r="BG157" s="241">
        <f>IF(N157="zákl. přenesená",J157,0)</f>
        <v>0</v>
      </c>
      <c r="BH157" s="241">
        <f>IF(N157="sníž. přenesená",J157,0)</f>
        <v>0</v>
      </c>
      <c r="BI157" s="241">
        <f>IF(N157="nulová",J157,0)</f>
        <v>0</v>
      </c>
      <c r="BJ157" s="18" t="s">
        <v>88</v>
      </c>
      <c r="BK157" s="241">
        <f>ROUND(I157*H157,2)</f>
        <v>0</v>
      </c>
      <c r="BL157" s="18" t="s">
        <v>224</v>
      </c>
      <c r="BM157" s="240" t="s">
        <v>3115</v>
      </c>
    </row>
    <row r="158" s="2" customFormat="1">
      <c r="A158" s="40"/>
      <c r="B158" s="41"/>
      <c r="C158" s="42"/>
      <c r="D158" s="242" t="s">
        <v>232</v>
      </c>
      <c r="E158" s="42"/>
      <c r="F158" s="243" t="s">
        <v>3116</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232</v>
      </c>
      <c r="AU158" s="18" t="s">
        <v>88</v>
      </c>
    </row>
    <row r="159" s="2" customFormat="1">
      <c r="A159" s="40"/>
      <c r="B159" s="41"/>
      <c r="C159" s="42"/>
      <c r="D159" s="247" t="s">
        <v>312</v>
      </c>
      <c r="E159" s="42"/>
      <c r="F159" s="248" t="s">
        <v>3111</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312</v>
      </c>
      <c r="AU159" s="18" t="s">
        <v>88</v>
      </c>
    </row>
    <row r="160" s="14" customFormat="1">
      <c r="A160" s="14"/>
      <c r="B160" s="260"/>
      <c r="C160" s="261"/>
      <c r="D160" s="247" t="s">
        <v>236</v>
      </c>
      <c r="E160" s="262" t="s">
        <v>1</v>
      </c>
      <c r="F160" s="263" t="s">
        <v>3112</v>
      </c>
      <c r="G160" s="261"/>
      <c r="H160" s="262" t="s">
        <v>1</v>
      </c>
      <c r="I160" s="264"/>
      <c r="J160" s="261"/>
      <c r="K160" s="261"/>
      <c r="L160" s="265"/>
      <c r="M160" s="266"/>
      <c r="N160" s="267"/>
      <c r="O160" s="267"/>
      <c r="P160" s="267"/>
      <c r="Q160" s="267"/>
      <c r="R160" s="267"/>
      <c r="S160" s="267"/>
      <c r="T160" s="268"/>
      <c r="U160" s="14"/>
      <c r="V160" s="14"/>
      <c r="W160" s="14"/>
      <c r="X160" s="14"/>
      <c r="Y160" s="14"/>
      <c r="Z160" s="14"/>
      <c r="AA160" s="14"/>
      <c r="AB160" s="14"/>
      <c r="AC160" s="14"/>
      <c r="AD160" s="14"/>
      <c r="AE160" s="14"/>
      <c r="AT160" s="269" t="s">
        <v>236</v>
      </c>
      <c r="AU160" s="269" t="s">
        <v>88</v>
      </c>
      <c r="AV160" s="14" t="s">
        <v>88</v>
      </c>
      <c r="AW160" s="14" t="s">
        <v>36</v>
      </c>
      <c r="AX160" s="14" t="s">
        <v>80</v>
      </c>
      <c r="AY160" s="269" t="s">
        <v>221</v>
      </c>
    </row>
    <row r="161" s="13" customFormat="1">
      <c r="A161" s="13"/>
      <c r="B161" s="249"/>
      <c r="C161" s="250"/>
      <c r="D161" s="247" t="s">
        <v>236</v>
      </c>
      <c r="E161" s="251" t="s">
        <v>795</v>
      </c>
      <c r="F161" s="252" t="s">
        <v>1651</v>
      </c>
      <c r="G161" s="250"/>
      <c r="H161" s="253">
        <v>65</v>
      </c>
      <c r="I161" s="254"/>
      <c r="J161" s="250"/>
      <c r="K161" s="250"/>
      <c r="L161" s="255"/>
      <c r="M161" s="256"/>
      <c r="N161" s="257"/>
      <c r="O161" s="257"/>
      <c r="P161" s="257"/>
      <c r="Q161" s="257"/>
      <c r="R161" s="257"/>
      <c r="S161" s="257"/>
      <c r="T161" s="258"/>
      <c r="U161" s="13"/>
      <c r="V161" s="13"/>
      <c r="W161" s="13"/>
      <c r="X161" s="13"/>
      <c r="Y161" s="13"/>
      <c r="Z161" s="13"/>
      <c r="AA161" s="13"/>
      <c r="AB161" s="13"/>
      <c r="AC161" s="13"/>
      <c r="AD161" s="13"/>
      <c r="AE161" s="13"/>
      <c r="AT161" s="259" t="s">
        <v>236</v>
      </c>
      <c r="AU161" s="259" t="s">
        <v>88</v>
      </c>
      <c r="AV161" s="13" t="s">
        <v>19</v>
      </c>
      <c r="AW161" s="13" t="s">
        <v>36</v>
      </c>
      <c r="AX161" s="13" t="s">
        <v>80</v>
      </c>
      <c r="AY161" s="259" t="s">
        <v>221</v>
      </c>
    </row>
    <row r="162" s="13" customFormat="1">
      <c r="A162" s="13"/>
      <c r="B162" s="249"/>
      <c r="C162" s="250"/>
      <c r="D162" s="247" t="s">
        <v>236</v>
      </c>
      <c r="E162" s="251" t="s">
        <v>797</v>
      </c>
      <c r="F162" s="252" t="s">
        <v>798</v>
      </c>
      <c r="G162" s="250"/>
      <c r="H162" s="253">
        <v>65</v>
      </c>
      <c r="I162" s="254"/>
      <c r="J162" s="250"/>
      <c r="K162" s="250"/>
      <c r="L162" s="255"/>
      <c r="M162" s="256"/>
      <c r="N162" s="257"/>
      <c r="O162" s="257"/>
      <c r="P162" s="257"/>
      <c r="Q162" s="257"/>
      <c r="R162" s="257"/>
      <c r="S162" s="257"/>
      <c r="T162" s="258"/>
      <c r="U162" s="13"/>
      <c r="V162" s="13"/>
      <c r="W162" s="13"/>
      <c r="X162" s="13"/>
      <c r="Y162" s="13"/>
      <c r="Z162" s="13"/>
      <c r="AA162" s="13"/>
      <c r="AB162" s="13"/>
      <c r="AC162" s="13"/>
      <c r="AD162" s="13"/>
      <c r="AE162" s="13"/>
      <c r="AT162" s="259" t="s">
        <v>236</v>
      </c>
      <c r="AU162" s="259" t="s">
        <v>88</v>
      </c>
      <c r="AV162" s="13" t="s">
        <v>19</v>
      </c>
      <c r="AW162" s="13" t="s">
        <v>36</v>
      </c>
      <c r="AX162" s="13" t="s">
        <v>88</v>
      </c>
      <c r="AY162" s="259" t="s">
        <v>221</v>
      </c>
    </row>
    <row r="163" s="2" customFormat="1" ht="44.25" customHeight="1">
      <c r="A163" s="40"/>
      <c r="B163" s="41"/>
      <c r="C163" s="229" t="s">
        <v>220</v>
      </c>
      <c r="D163" s="229" t="s">
        <v>225</v>
      </c>
      <c r="E163" s="230" t="s">
        <v>3117</v>
      </c>
      <c r="F163" s="231" t="s">
        <v>3118</v>
      </c>
      <c r="G163" s="232" t="s">
        <v>699</v>
      </c>
      <c r="H163" s="233">
        <v>52</v>
      </c>
      <c r="I163" s="234"/>
      <c r="J163" s="235">
        <f>ROUND(I163*H163,2)</f>
        <v>0</v>
      </c>
      <c r="K163" s="231" t="s">
        <v>229</v>
      </c>
      <c r="L163" s="46"/>
      <c r="M163" s="236" t="s">
        <v>1</v>
      </c>
      <c r="N163" s="237" t="s">
        <v>45</v>
      </c>
      <c r="O163" s="93"/>
      <c r="P163" s="238">
        <f>O163*H163</f>
        <v>0</v>
      </c>
      <c r="Q163" s="238">
        <v>0</v>
      </c>
      <c r="R163" s="238">
        <f>Q163*H163</f>
        <v>0</v>
      </c>
      <c r="S163" s="238">
        <v>0.11500000000000001</v>
      </c>
      <c r="T163" s="239">
        <f>S163*H163</f>
        <v>5.9800000000000004</v>
      </c>
      <c r="U163" s="40"/>
      <c r="V163" s="40"/>
      <c r="W163" s="40"/>
      <c r="X163" s="40"/>
      <c r="Y163" s="40"/>
      <c r="Z163" s="40"/>
      <c r="AA163" s="40"/>
      <c r="AB163" s="40"/>
      <c r="AC163" s="40"/>
      <c r="AD163" s="40"/>
      <c r="AE163" s="40"/>
      <c r="AR163" s="240" t="s">
        <v>224</v>
      </c>
      <c r="AT163" s="240" t="s">
        <v>225</v>
      </c>
      <c r="AU163" s="240" t="s">
        <v>88</v>
      </c>
      <c r="AY163" s="18" t="s">
        <v>221</v>
      </c>
      <c r="BE163" s="241">
        <f>IF(N163="základní",J163,0)</f>
        <v>0</v>
      </c>
      <c r="BF163" s="241">
        <f>IF(N163="snížená",J163,0)</f>
        <v>0</v>
      </c>
      <c r="BG163" s="241">
        <f>IF(N163="zákl. přenesená",J163,0)</f>
        <v>0</v>
      </c>
      <c r="BH163" s="241">
        <f>IF(N163="sníž. přenesená",J163,0)</f>
        <v>0</v>
      </c>
      <c r="BI163" s="241">
        <f>IF(N163="nulová",J163,0)</f>
        <v>0</v>
      </c>
      <c r="BJ163" s="18" t="s">
        <v>88</v>
      </c>
      <c r="BK163" s="241">
        <f>ROUND(I163*H163,2)</f>
        <v>0</v>
      </c>
      <c r="BL163" s="18" t="s">
        <v>224</v>
      </c>
      <c r="BM163" s="240" t="s">
        <v>3119</v>
      </c>
    </row>
    <row r="164" s="2" customFormat="1">
      <c r="A164" s="40"/>
      <c r="B164" s="41"/>
      <c r="C164" s="42"/>
      <c r="D164" s="242" t="s">
        <v>232</v>
      </c>
      <c r="E164" s="42"/>
      <c r="F164" s="243" t="s">
        <v>3120</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232</v>
      </c>
      <c r="AU164" s="18" t="s">
        <v>88</v>
      </c>
    </row>
    <row r="165" s="2" customFormat="1">
      <c r="A165" s="40"/>
      <c r="B165" s="41"/>
      <c r="C165" s="42"/>
      <c r="D165" s="247" t="s">
        <v>312</v>
      </c>
      <c r="E165" s="42"/>
      <c r="F165" s="248" t="s">
        <v>3111</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312</v>
      </c>
      <c r="AU165" s="18" t="s">
        <v>88</v>
      </c>
    </row>
    <row r="166" s="14" customFormat="1">
      <c r="A166" s="14"/>
      <c r="B166" s="260"/>
      <c r="C166" s="261"/>
      <c r="D166" s="247" t="s">
        <v>236</v>
      </c>
      <c r="E166" s="262" t="s">
        <v>1</v>
      </c>
      <c r="F166" s="263" t="s">
        <v>3121</v>
      </c>
      <c r="G166" s="261"/>
      <c r="H166" s="262" t="s">
        <v>1</v>
      </c>
      <c r="I166" s="264"/>
      <c r="J166" s="261"/>
      <c r="K166" s="261"/>
      <c r="L166" s="265"/>
      <c r="M166" s="266"/>
      <c r="N166" s="267"/>
      <c r="O166" s="267"/>
      <c r="P166" s="267"/>
      <c r="Q166" s="267"/>
      <c r="R166" s="267"/>
      <c r="S166" s="267"/>
      <c r="T166" s="268"/>
      <c r="U166" s="14"/>
      <c r="V166" s="14"/>
      <c r="W166" s="14"/>
      <c r="X166" s="14"/>
      <c r="Y166" s="14"/>
      <c r="Z166" s="14"/>
      <c r="AA166" s="14"/>
      <c r="AB166" s="14"/>
      <c r="AC166" s="14"/>
      <c r="AD166" s="14"/>
      <c r="AE166" s="14"/>
      <c r="AT166" s="269" t="s">
        <v>236</v>
      </c>
      <c r="AU166" s="269" t="s">
        <v>88</v>
      </c>
      <c r="AV166" s="14" t="s">
        <v>88</v>
      </c>
      <c r="AW166" s="14" t="s">
        <v>36</v>
      </c>
      <c r="AX166" s="14" t="s">
        <v>80</v>
      </c>
      <c r="AY166" s="269" t="s">
        <v>221</v>
      </c>
    </row>
    <row r="167" s="13" customFormat="1">
      <c r="A167" s="13"/>
      <c r="B167" s="249"/>
      <c r="C167" s="250"/>
      <c r="D167" s="247" t="s">
        <v>236</v>
      </c>
      <c r="E167" s="251" t="s">
        <v>994</v>
      </c>
      <c r="F167" s="252" t="s">
        <v>3122</v>
      </c>
      <c r="G167" s="250"/>
      <c r="H167" s="253">
        <v>52</v>
      </c>
      <c r="I167" s="254"/>
      <c r="J167" s="250"/>
      <c r="K167" s="250"/>
      <c r="L167" s="255"/>
      <c r="M167" s="256"/>
      <c r="N167" s="257"/>
      <c r="O167" s="257"/>
      <c r="P167" s="257"/>
      <c r="Q167" s="257"/>
      <c r="R167" s="257"/>
      <c r="S167" s="257"/>
      <c r="T167" s="258"/>
      <c r="U167" s="13"/>
      <c r="V167" s="13"/>
      <c r="W167" s="13"/>
      <c r="X167" s="13"/>
      <c r="Y167" s="13"/>
      <c r="Z167" s="13"/>
      <c r="AA167" s="13"/>
      <c r="AB167" s="13"/>
      <c r="AC167" s="13"/>
      <c r="AD167" s="13"/>
      <c r="AE167" s="13"/>
      <c r="AT167" s="259" t="s">
        <v>236</v>
      </c>
      <c r="AU167" s="259" t="s">
        <v>88</v>
      </c>
      <c r="AV167" s="13" t="s">
        <v>19</v>
      </c>
      <c r="AW167" s="13" t="s">
        <v>36</v>
      </c>
      <c r="AX167" s="13" t="s">
        <v>80</v>
      </c>
      <c r="AY167" s="259" t="s">
        <v>221</v>
      </c>
    </row>
    <row r="168" s="13" customFormat="1">
      <c r="A168" s="13"/>
      <c r="B168" s="249"/>
      <c r="C168" s="250"/>
      <c r="D168" s="247" t="s">
        <v>236</v>
      </c>
      <c r="E168" s="251" t="s">
        <v>1812</v>
      </c>
      <c r="F168" s="252" t="s">
        <v>3123</v>
      </c>
      <c r="G168" s="250"/>
      <c r="H168" s="253">
        <v>52</v>
      </c>
      <c r="I168" s="254"/>
      <c r="J168" s="250"/>
      <c r="K168" s="250"/>
      <c r="L168" s="255"/>
      <c r="M168" s="256"/>
      <c r="N168" s="257"/>
      <c r="O168" s="257"/>
      <c r="P168" s="257"/>
      <c r="Q168" s="257"/>
      <c r="R168" s="257"/>
      <c r="S168" s="257"/>
      <c r="T168" s="258"/>
      <c r="U168" s="13"/>
      <c r="V168" s="13"/>
      <c r="W168" s="13"/>
      <c r="X168" s="13"/>
      <c r="Y168" s="13"/>
      <c r="Z168" s="13"/>
      <c r="AA168" s="13"/>
      <c r="AB168" s="13"/>
      <c r="AC168" s="13"/>
      <c r="AD168" s="13"/>
      <c r="AE168" s="13"/>
      <c r="AT168" s="259" t="s">
        <v>236</v>
      </c>
      <c r="AU168" s="259" t="s">
        <v>88</v>
      </c>
      <c r="AV168" s="13" t="s">
        <v>19</v>
      </c>
      <c r="AW168" s="13" t="s">
        <v>36</v>
      </c>
      <c r="AX168" s="13" t="s">
        <v>88</v>
      </c>
      <c r="AY168" s="259" t="s">
        <v>221</v>
      </c>
    </row>
    <row r="169" s="2" customFormat="1" ht="49.05" customHeight="1">
      <c r="A169" s="40"/>
      <c r="B169" s="41"/>
      <c r="C169" s="229" t="s">
        <v>257</v>
      </c>
      <c r="D169" s="229" t="s">
        <v>225</v>
      </c>
      <c r="E169" s="230" t="s">
        <v>1946</v>
      </c>
      <c r="F169" s="231" t="s">
        <v>1947</v>
      </c>
      <c r="G169" s="232" t="s">
        <v>515</v>
      </c>
      <c r="H169" s="233">
        <v>379.05000000000001</v>
      </c>
      <c r="I169" s="234"/>
      <c r="J169" s="235">
        <f>ROUND(I169*H169,2)</f>
        <v>0</v>
      </c>
      <c r="K169" s="231" t="s">
        <v>229</v>
      </c>
      <c r="L169" s="46"/>
      <c r="M169" s="236" t="s">
        <v>1</v>
      </c>
      <c r="N169" s="237" t="s">
        <v>45</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224</v>
      </c>
      <c r="AT169" s="240" t="s">
        <v>225</v>
      </c>
      <c r="AU169" s="240" t="s">
        <v>88</v>
      </c>
      <c r="AY169" s="18" t="s">
        <v>221</v>
      </c>
      <c r="BE169" s="241">
        <f>IF(N169="základní",J169,0)</f>
        <v>0</v>
      </c>
      <c r="BF169" s="241">
        <f>IF(N169="snížená",J169,0)</f>
        <v>0</v>
      </c>
      <c r="BG169" s="241">
        <f>IF(N169="zákl. přenesená",J169,0)</f>
        <v>0</v>
      </c>
      <c r="BH169" s="241">
        <f>IF(N169="sníž. přenesená",J169,0)</f>
        <v>0</v>
      </c>
      <c r="BI169" s="241">
        <f>IF(N169="nulová",J169,0)</f>
        <v>0</v>
      </c>
      <c r="BJ169" s="18" t="s">
        <v>88</v>
      </c>
      <c r="BK169" s="241">
        <f>ROUND(I169*H169,2)</f>
        <v>0</v>
      </c>
      <c r="BL169" s="18" t="s">
        <v>224</v>
      </c>
      <c r="BM169" s="240" t="s">
        <v>3124</v>
      </c>
    </row>
    <row r="170" s="2" customFormat="1">
      <c r="A170" s="40"/>
      <c r="B170" s="41"/>
      <c r="C170" s="42"/>
      <c r="D170" s="242" t="s">
        <v>232</v>
      </c>
      <c r="E170" s="42"/>
      <c r="F170" s="243" t="s">
        <v>1949</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232</v>
      </c>
      <c r="AU170" s="18" t="s">
        <v>88</v>
      </c>
    </row>
    <row r="171" s="2" customFormat="1">
      <c r="A171" s="40"/>
      <c r="B171" s="41"/>
      <c r="C171" s="42"/>
      <c r="D171" s="247" t="s">
        <v>312</v>
      </c>
      <c r="E171" s="42"/>
      <c r="F171" s="248" t="s">
        <v>1950</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312</v>
      </c>
      <c r="AU171" s="18" t="s">
        <v>88</v>
      </c>
    </row>
    <row r="172" s="14" customFormat="1">
      <c r="A172" s="14"/>
      <c r="B172" s="260"/>
      <c r="C172" s="261"/>
      <c r="D172" s="247" t="s">
        <v>236</v>
      </c>
      <c r="E172" s="262" t="s">
        <v>1</v>
      </c>
      <c r="F172" s="263" t="s">
        <v>1951</v>
      </c>
      <c r="G172" s="261"/>
      <c r="H172" s="262" t="s">
        <v>1</v>
      </c>
      <c r="I172" s="264"/>
      <c r="J172" s="261"/>
      <c r="K172" s="261"/>
      <c r="L172" s="265"/>
      <c r="M172" s="266"/>
      <c r="N172" s="267"/>
      <c r="O172" s="267"/>
      <c r="P172" s="267"/>
      <c r="Q172" s="267"/>
      <c r="R172" s="267"/>
      <c r="S172" s="267"/>
      <c r="T172" s="268"/>
      <c r="U172" s="14"/>
      <c r="V172" s="14"/>
      <c r="W172" s="14"/>
      <c r="X172" s="14"/>
      <c r="Y172" s="14"/>
      <c r="Z172" s="14"/>
      <c r="AA172" s="14"/>
      <c r="AB172" s="14"/>
      <c r="AC172" s="14"/>
      <c r="AD172" s="14"/>
      <c r="AE172" s="14"/>
      <c r="AT172" s="269" t="s">
        <v>236</v>
      </c>
      <c r="AU172" s="269" t="s">
        <v>88</v>
      </c>
      <c r="AV172" s="14" t="s">
        <v>88</v>
      </c>
      <c r="AW172" s="14" t="s">
        <v>36</v>
      </c>
      <c r="AX172" s="14" t="s">
        <v>80</v>
      </c>
      <c r="AY172" s="269" t="s">
        <v>221</v>
      </c>
    </row>
    <row r="173" s="13" customFormat="1">
      <c r="A173" s="13"/>
      <c r="B173" s="249"/>
      <c r="C173" s="250"/>
      <c r="D173" s="247" t="s">
        <v>236</v>
      </c>
      <c r="E173" s="251" t="s">
        <v>282</v>
      </c>
      <c r="F173" s="252" t="s">
        <v>3125</v>
      </c>
      <c r="G173" s="250"/>
      <c r="H173" s="253">
        <v>120.75</v>
      </c>
      <c r="I173" s="254"/>
      <c r="J173" s="250"/>
      <c r="K173" s="250"/>
      <c r="L173" s="255"/>
      <c r="M173" s="256"/>
      <c r="N173" s="257"/>
      <c r="O173" s="257"/>
      <c r="P173" s="257"/>
      <c r="Q173" s="257"/>
      <c r="R173" s="257"/>
      <c r="S173" s="257"/>
      <c r="T173" s="258"/>
      <c r="U173" s="13"/>
      <c r="V173" s="13"/>
      <c r="W173" s="13"/>
      <c r="X173" s="13"/>
      <c r="Y173" s="13"/>
      <c r="Z173" s="13"/>
      <c r="AA173" s="13"/>
      <c r="AB173" s="13"/>
      <c r="AC173" s="13"/>
      <c r="AD173" s="13"/>
      <c r="AE173" s="13"/>
      <c r="AT173" s="259" t="s">
        <v>236</v>
      </c>
      <c r="AU173" s="259" t="s">
        <v>88</v>
      </c>
      <c r="AV173" s="13" t="s">
        <v>19</v>
      </c>
      <c r="AW173" s="13" t="s">
        <v>36</v>
      </c>
      <c r="AX173" s="13" t="s">
        <v>80</v>
      </c>
      <c r="AY173" s="259" t="s">
        <v>221</v>
      </c>
    </row>
    <row r="174" s="13" customFormat="1">
      <c r="A174" s="13"/>
      <c r="B174" s="249"/>
      <c r="C174" s="250"/>
      <c r="D174" s="247" t="s">
        <v>236</v>
      </c>
      <c r="E174" s="251" t="s">
        <v>812</v>
      </c>
      <c r="F174" s="252" t="s">
        <v>3126</v>
      </c>
      <c r="G174" s="250"/>
      <c r="H174" s="253">
        <v>258.30000000000001</v>
      </c>
      <c r="I174" s="254"/>
      <c r="J174" s="250"/>
      <c r="K174" s="250"/>
      <c r="L174" s="255"/>
      <c r="M174" s="256"/>
      <c r="N174" s="257"/>
      <c r="O174" s="257"/>
      <c r="P174" s="257"/>
      <c r="Q174" s="257"/>
      <c r="R174" s="257"/>
      <c r="S174" s="257"/>
      <c r="T174" s="258"/>
      <c r="U174" s="13"/>
      <c r="V174" s="13"/>
      <c r="W174" s="13"/>
      <c r="X174" s="13"/>
      <c r="Y174" s="13"/>
      <c r="Z174" s="13"/>
      <c r="AA174" s="13"/>
      <c r="AB174" s="13"/>
      <c r="AC174" s="13"/>
      <c r="AD174" s="13"/>
      <c r="AE174" s="13"/>
      <c r="AT174" s="259" t="s">
        <v>236</v>
      </c>
      <c r="AU174" s="259" t="s">
        <v>88</v>
      </c>
      <c r="AV174" s="13" t="s">
        <v>19</v>
      </c>
      <c r="AW174" s="13" t="s">
        <v>36</v>
      </c>
      <c r="AX174" s="13" t="s">
        <v>80</v>
      </c>
      <c r="AY174" s="259" t="s">
        <v>221</v>
      </c>
    </row>
    <row r="175" s="13" customFormat="1">
      <c r="A175" s="13"/>
      <c r="B175" s="249"/>
      <c r="C175" s="250"/>
      <c r="D175" s="247" t="s">
        <v>236</v>
      </c>
      <c r="E175" s="251" t="s">
        <v>3127</v>
      </c>
      <c r="F175" s="252" t="s">
        <v>3128</v>
      </c>
      <c r="G175" s="250"/>
      <c r="H175" s="253">
        <v>379.05000000000001</v>
      </c>
      <c r="I175" s="254"/>
      <c r="J175" s="250"/>
      <c r="K175" s="250"/>
      <c r="L175" s="255"/>
      <c r="M175" s="256"/>
      <c r="N175" s="257"/>
      <c r="O175" s="257"/>
      <c r="P175" s="257"/>
      <c r="Q175" s="257"/>
      <c r="R175" s="257"/>
      <c r="S175" s="257"/>
      <c r="T175" s="258"/>
      <c r="U175" s="13"/>
      <c r="V175" s="13"/>
      <c r="W175" s="13"/>
      <c r="X175" s="13"/>
      <c r="Y175" s="13"/>
      <c r="Z175" s="13"/>
      <c r="AA175" s="13"/>
      <c r="AB175" s="13"/>
      <c r="AC175" s="13"/>
      <c r="AD175" s="13"/>
      <c r="AE175" s="13"/>
      <c r="AT175" s="259" t="s">
        <v>236</v>
      </c>
      <c r="AU175" s="259" t="s">
        <v>88</v>
      </c>
      <c r="AV175" s="13" t="s">
        <v>19</v>
      </c>
      <c r="AW175" s="13" t="s">
        <v>36</v>
      </c>
      <c r="AX175" s="13" t="s">
        <v>88</v>
      </c>
      <c r="AY175" s="259" t="s">
        <v>221</v>
      </c>
    </row>
    <row r="176" s="2" customFormat="1" ht="66.75" customHeight="1">
      <c r="A176" s="40"/>
      <c r="B176" s="41"/>
      <c r="C176" s="229" t="s">
        <v>262</v>
      </c>
      <c r="D176" s="229" t="s">
        <v>225</v>
      </c>
      <c r="E176" s="230" t="s">
        <v>1959</v>
      </c>
      <c r="F176" s="231" t="s">
        <v>1960</v>
      </c>
      <c r="G176" s="232" t="s">
        <v>515</v>
      </c>
      <c r="H176" s="233">
        <v>379.05000000000001</v>
      </c>
      <c r="I176" s="234"/>
      <c r="J176" s="235">
        <f>ROUND(I176*H176,2)</f>
        <v>0</v>
      </c>
      <c r="K176" s="231" t="s">
        <v>229</v>
      </c>
      <c r="L176" s="46"/>
      <c r="M176" s="236" t="s">
        <v>1</v>
      </c>
      <c r="N176" s="237" t="s">
        <v>45</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224</v>
      </c>
      <c r="AT176" s="240" t="s">
        <v>225</v>
      </c>
      <c r="AU176" s="240" t="s">
        <v>88</v>
      </c>
      <c r="AY176" s="18" t="s">
        <v>221</v>
      </c>
      <c r="BE176" s="241">
        <f>IF(N176="základní",J176,0)</f>
        <v>0</v>
      </c>
      <c r="BF176" s="241">
        <f>IF(N176="snížená",J176,0)</f>
        <v>0</v>
      </c>
      <c r="BG176" s="241">
        <f>IF(N176="zákl. přenesená",J176,0)</f>
        <v>0</v>
      </c>
      <c r="BH176" s="241">
        <f>IF(N176="sníž. přenesená",J176,0)</f>
        <v>0</v>
      </c>
      <c r="BI176" s="241">
        <f>IF(N176="nulová",J176,0)</f>
        <v>0</v>
      </c>
      <c r="BJ176" s="18" t="s">
        <v>88</v>
      </c>
      <c r="BK176" s="241">
        <f>ROUND(I176*H176,2)</f>
        <v>0</v>
      </c>
      <c r="BL176" s="18" t="s">
        <v>224</v>
      </c>
      <c r="BM176" s="240" t="s">
        <v>3129</v>
      </c>
    </row>
    <row r="177" s="2" customFormat="1">
      <c r="A177" s="40"/>
      <c r="B177" s="41"/>
      <c r="C177" s="42"/>
      <c r="D177" s="242" t="s">
        <v>232</v>
      </c>
      <c r="E177" s="42"/>
      <c r="F177" s="243" t="s">
        <v>1962</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232</v>
      </c>
      <c r="AU177" s="18" t="s">
        <v>88</v>
      </c>
    </row>
    <row r="178" s="2" customFormat="1">
      <c r="A178" s="40"/>
      <c r="B178" s="41"/>
      <c r="C178" s="42"/>
      <c r="D178" s="247" t="s">
        <v>312</v>
      </c>
      <c r="E178" s="42"/>
      <c r="F178" s="248" t="s">
        <v>1963</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312</v>
      </c>
      <c r="AU178" s="18" t="s">
        <v>88</v>
      </c>
    </row>
    <row r="179" s="14" customFormat="1">
      <c r="A179" s="14"/>
      <c r="B179" s="260"/>
      <c r="C179" s="261"/>
      <c r="D179" s="247" t="s">
        <v>236</v>
      </c>
      <c r="E179" s="262" t="s">
        <v>1</v>
      </c>
      <c r="F179" s="263" t="s">
        <v>3130</v>
      </c>
      <c r="G179" s="261"/>
      <c r="H179" s="262" t="s">
        <v>1</v>
      </c>
      <c r="I179" s="264"/>
      <c r="J179" s="261"/>
      <c r="K179" s="261"/>
      <c r="L179" s="265"/>
      <c r="M179" s="266"/>
      <c r="N179" s="267"/>
      <c r="O179" s="267"/>
      <c r="P179" s="267"/>
      <c r="Q179" s="267"/>
      <c r="R179" s="267"/>
      <c r="S179" s="267"/>
      <c r="T179" s="268"/>
      <c r="U179" s="14"/>
      <c r="V179" s="14"/>
      <c r="W179" s="14"/>
      <c r="X179" s="14"/>
      <c r="Y179" s="14"/>
      <c r="Z179" s="14"/>
      <c r="AA179" s="14"/>
      <c r="AB179" s="14"/>
      <c r="AC179" s="14"/>
      <c r="AD179" s="14"/>
      <c r="AE179" s="14"/>
      <c r="AT179" s="269" t="s">
        <v>236</v>
      </c>
      <c r="AU179" s="269" t="s">
        <v>88</v>
      </c>
      <c r="AV179" s="14" t="s">
        <v>88</v>
      </c>
      <c r="AW179" s="14" t="s">
        <v>36</v>
      </c>
      <c r="AX179" s="14" t="s">
        <v>80</v>
      </c>
      <c r="AY179" s="269" t="s">
        <v>221</v>
      </c>
    </row>
    <row r="180" s="13" customFormat="1">
      <c r="A180" s="13"/>
      <c r="B180" s="249"/>
      <c r="C180" s="250"/>
      <c r="D180" s="247" t="s">
        <v>236</v>
      </c>
      <c r="E180" s="251" t="s">
        <v>818</v>
      </c>
      <c r="F180" s="252" t="s">
        <v>3131</v>
      </c>
      <c r="G180" s="250"/>
      <c r="H180" s="253">
        <v>379.05000000000001</v>
      </c>
      <c r="I180" s="254"/>
      <c r="J180" s="250"/>
      <c r="K180" s="250"/>
      <c r="L180" s="255"/>
      <c r="M180" s="256"/>
      <c r="N180" s="257"/>
      <c r="O180" s="257"/>
      <c r="P180" s="257"/>
      <c r="Q180" s="257"/>
      <c r="R180" s="257"/>
      <c r="S180" s="257"/>
      <c r="T180" s="258"/>
      <c r="U180" s="13"/>
      <c r="V180" s="13"/>
      <c r="W180" s="13"/>
      <c r="X180" s="13"/>
      <c r="Y180" s="13"/>
      <c r="Z180" s="13"/>
      <c r="AA180" s="13"/>
      <c r="AB180" s="13"/>
      <c r="AC180" s="13"/>
      <c r="AD180" s="13"/>
      <c r="AE180" s="13"/>
      <c r="AT180" s="259" t="s">
        <v>236</v>
      </c>
      <c r="AU180" s="259" t="s">
        <v>88</v>
      </c>
      <c r="AV180" s="13" t="s">
        <v>19</v>
      </c>
      <c r="AW180" s="13" t="s">
        <v>36</v>
      </c>
      <c r="AX180" s="13" t="s">
        <v>80</v>
      </c>
      <c r="AY180" s="259" t="s">
        <v>221</v>
      </c>
    </row>
    <row r="181" s="13" customFormat="1">
      <c r="A181" s="13"/>
      <c r="B181" s="249"/>
      <c r="C181" s="250"/>
      <c r="D181" s="247" t="s">
        <v>236</v>
      </c>
      <c r="E181" s="251" t="s">
        <v>820</v>
      </c>
      <c r="F181" s="252" t="s">
        <v>821</v>
      </c>
      <c r="G181" s="250"/>
      <c r="H181" s="253">
        <v>379.05000000000001</v>
      </c>
      <c r="I181" s="254"/>
      <c r="J181" s="250"/>
      <c r="K181" s="250"/>
      <c r="L181" s="255"/>
      <c r="M181" s="256"/>
      <c r="N181" s="257"/>
      <c r="O181" s="257"/>
      <c r="P181" s="257"/>
      <c r="Q181" s="257"/>
      <c r="R181" s="257"/>
      <c r="S181" s="257"/>
      <c r="T181" s="258"/>
      <c r="U181" s="13"/>
      <c r="V181" s="13"/>
      <c r="W181" s="13"/>
      <c r="X181" s="13"/>
      <c r="Y181" s="13"/>
      <c r="Z181" s="13"/>
      <c r="AA181" s="13"/>
      <c r="AB181" s="13"/>
      <c r="AC181" s="13"/>
      <c r="AD181" s="13"/>
      <c r="AE181" s="13"/>
      <c r="AT181" s="259" t="s">
        <v>236</v>
      </c>
      <c r="AU181" s="259" t="s">
        <v>88</v>
      </c>
      <c r="AV181" s="13" t="s">
        <v>19</v>
      </c>
      <c r="AW181" s="13" t="s">
        <v>36</v>
      </c>
      <c r="AX181" s="13" t="s">
        <v>88</v>
      </c>
      <c r="AY181" s="259" t="s">
        <v>221</v>
      </c>
    </row>
    <row r="182" s="2" customFormat="1" ht="62.7" customHeight="1">
      <c r="A182" s="40"/>
      <c r="B182" s="41"/>
      <c r="C182" s="229" t="s">
        <v>267</v>
      </c>
      <c r="D182" s="229" t="s">
        <v>225</v>
      </c>
      <c r="E182" s="230" t="s">
        <v>552</v>
      </c>
      <c r="F182" s="231" t="s">
        <v>1969</v>
      </c>
      <c r="G182" s="232" t="s">
        <v>515</v>
      </c>
      <c r="H182" s="233">
        <v>371.81</v>
      </c>
      <c r="I182" s="234"/>
      <c r="J182" s="235">
        <f>ROUND(I182*H182,2)</f>
        <v>0</v>
      </c>
      <c r="K182" s="231" t="s">
        <v>229</v>
      </c>
      <c r="L182" s="46"/>
      <c r="M182" s="236" t="s">
        <v>1</v>
      </c>
      <c r="N182" s="237" t="s">
        <v>45</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224</v>
      </c>
      <c r="AT182" s="240" t="s">
        <v>225</v>
      </c>
      <c r="AU182" s="240" t="s">
        <v>88</v>
      </c>
      <c r="AY182" s="18" t="s">
        <v>221</v>
      </c>
      <c r="BE182" s="241">
        <f>IF(N182="základní",J182,0)</f>
        <v>0</v>
      </c>
      <c r="BF182" s="241">
        <f>IF(N182="snížená",J182,0)</f>
        <v>0</v>
      </c>
      <c r="BG182" s="241">
        <f>IF(N182="zákl. přenesená",J182,0)</f>
        <v>0</v>
      </c>
      <c r="BH182" s="241">
        <f>IF(N182="sníž. přenesená",J182,0)</f>
        <v>0</v>
      </c>
      <c r="BI182" s="241">
        <f>IF(N182="nulová",J182,0)</f>
        <v>0</v>
      </c>
      <c r="BJ182" s="18" t="s">
        <v>88</v>
      </c>
      <c r="BK182" s="241">
        <f>ROUND(I182*H182,2)</f>
        <v>0</v>
      </c>
      <c r="BL182" s="18" t="s">
        <v>224</v>
      </c>
      <c r="BM182" s="240" t="s">
        <v>3132</v>
      </c>
    </row>
    <row r="183" s="2" customFormat="1">
      <c r="A183" s="40"/>
      <c r="B183" s="41"/>
      <c r="C183" s="42"/>
      <c r="D183" s="242" t="s">
        <v>232</v>
      </c>
      <c r="E183" s="42"/>
      <c r="F183" s="243" t="s">
        <v>555</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232</v>
      </c>
      <c r="AU183" s="18" t="s">
        <v>88</v>
      </c>
    </row>
    <row r="184" s="2" customFormat="1">
      <c r="A184" s="40"/>
      <c r="B184" s="41"/>
      <c r="C184" s="42"/>
      <c r="D184" s="247" t="s">
        <v>312</v>
      </c>
      <c r="E184" s="42"/>
      <c r="F184" s="248" t="s">
        <v>556</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312</v>
      </c>
      <c r="AU184" s="18" t="s">
        <v>88</v>
      </c>
    </row>
    <row r="185" s="14" customFormat="1">
      <c r="A185" s="14"/>
      <c r="B185" s="260"/>
      <c r="C185" s="261"/>
      <c r="D185" s="247" t="s">
        <v>236</v>
      </c>
      <c r="E185" s="262" t="s">
        <v>1</v>
      </c>
      <c r="F185" s="263" t="s">
        <v>3133</v>
      </c>
      <c r="G185" s="261"/>
      <c r="H185" s="262" t="s">
        <v>1</v>
      </c>
      <c r="I185" s="264"/>
      <c r="J185" s="261"/>
      <c r="K185" s="261"/>
      <c r="L185" s="265"/>
      <c r="M185" s="266"/>
      <c r="N185" s="267"/>
      <c r="O185" s="267"/>
      <c r="P185" s="267"/>
      <c r="Q185" s="267"/>
      <c r="R185" s="267"/>
      <c r="S185" s="267"/>
      <c r="T185" s="268"/>
      <c r="U185" s="14"/>
      <c r="V185" s="14"/>
      <c r="W185" s="14"/>
      <c r="X185" s="14"/>
      <c r="Y185" s="14"/>
      <c r="Z185" s="14"/>
      <c r="AA185" s="14"/>
      <c r="AB185" s="14"/>
      <c r="AC185" s="14"/>
      <c r="AD185" s="14"/>
      <c r="AE185" s="14"/>
      <c r="AT185" s="269" t="s">
        <v>236</v>
      </c>
      <c r="AU185" s="269" t="s">
        <v>88</v>
      </c>
      <c r="AV185" s="14" t="s">
        <v>88</v>
      </c>
      <c r="AW185" s="14" t="s">
        <v>36</v>
      </c>
      <c r="AX185" s="14" t="s">
        <v>80</v>
      </c>
      <c r="AY185" s="269" t="s">
        <v>221</v>
      </c>
    </row>
    <row r="186" s="14" customFormat="1">
      <c r="A186" s="14"/>
      <c r="B186" s="260"/>
      <c r="C186" s="261"/>
      <c r="D186" s="247" t="s">
        <v>236</v>
      </c>
      <c r="E186" s="262" t="s">
        <v>1</v>
      </c>
      <c r="F186" s="263" t="s">
        <v>1972</v>
      </c>
      <c r="G186" s="261"/>
      <c r="H186" s="262" t="s">
        <v>1</v>
      </c>
      <c r="I186" s="264"/>
      <c r="J186" s="261"/>
      <c r="K186" s="261"/>
      <c r="L186" s="265"/>
      <c r="M186" s="266"/>
      <c r="N186" s="267"/>
      <c r="O186" s="267"/>
      <c r="P186" s="267"/>
      <c r="Q186" s="267"/>
      <c r="R186" s="267"/>
      <c r="S186" s="267"/>
      <c r="T186" s="268"/>
      <c r="U186" s="14"/>
      <c r="V186" s="14"/>
      <c r="W186" s="14"/>
      <c r="X186" s="14"/>
      <c r="Y186" s="14"/>
      <c r="Z186" s="14"/>
      <c r="AA186" s="14"/>
      <c r="AB186" s="14"/>
      <c r="AC186" s="14"/>
      <c r="AD186" s="14"/>
      <c r="AE186" s="14"/>
      <c r="AT186" s="269" t="s">
        <v>236</v>
      </c>
      <c r="AU186" s="269" t="s">
        <v>88</v>
      </c>
      <c r="AV186" s="14" t="s">
        <v>88</v>
      </c>
      <c r="AW186" s="14" t="s">
        <v>36</v>
      </c>
      <c r="AX186" s="14" t="s">
        <v>80</v>
      </c>
      <c r="AY186" s="269" t="s">
        <v>221</v>
      </c>
    </row>
    <row r="187" s="13" customFormat="1">
      <c r="A187" s="13"/>
      <c r="B187" s="249"/>
      <c r="C187" s="250"/>
      <c r="D187" s="247" t="s">
        <v>236</v>
      </c>
      <c r="E187" s="251" t="s">
        <v>1001</v>
      </c>
      <c r="F187" s="252" t="s">
        <v>3134</v>
      </c>
      <c r="G187" s="250"/>
      <c r="H187" s="253">
        <v>185.905</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236</v>
      </c>
      <c r="AU187" s="259" t="s">
        <v>88</v>
      </c>
      <c r="AV187" s="13" t="s">
        <v>19</v>
      </c>
      <c r="AW187" s="13" t="s">
        <v>36</v>
      </c>
      <c r="AX187" s="13" t="s">
        <v>80</v>
      </c>
      <c r="AY187" s="259" t="s">
        <v>221</v>
      </c>
    </row>
    <row r="188" s="14" customFormat="1">
      <c r="A188" s="14"/>
      <c r="B188" s="260"/>
      <c r="C188" s="261"/>
      <c r="D188" s="247" t="s">
        <v>236</v>
      </c>
      <c r="E188" s="262" t="s">
        <v>1</v>
      </c>
      <c r="F188" s="263" t="s">
        <v>3135</v>
      </c>
      <c r="G188" s="261"/>
      <c r="H188" s="262" t="s">
        <v>1</v>
      </c>
      <c r="I188" s="264"/>
      <c r="J188" s="261"/>
      <c r="K188" s="261"/>
      <c r="L188" s="265"/>
      <c r="M188" s="266"/>
      <c r="N188" s="267"/>
      <c r="O188" s="267"/>
      <c r="P188" s="267"/>
      <c r="Q188" s="267"/>
      <c r="R188" s="267"/>
      <c r="S188" s="267"/>
      <c r="T188" s="268"/>
      <c r="U188" s="14"/>
      <c r="V188" s="14"/>
      <c r="W188" s="14"/>
      <c r="X188" s="14"/>
      <c r="Y188" s="14"/>
      <c r="Z188" s="14"/>
      <c r="AA188" s="14"/>
      <c r="AB188" s="14"/>
      <c r="AC188" s="14"/>
      <c r="AD188" s="14"/>
      <c r="AE188" s="14"/>
      <c r="AT188" s="269" t="s">
        <v>236</v>
      </c>
      <c r="AU188" s="269" t="s">
        <v>88</v>
      </c>
      <c r="AV188" s="14" t="s">
        <v>88</v>
      </c>
      <c r="AW188" s="14" t="s">
        <v>36</v>
      </c>
      <c r="AX188" s="14" t="s">
        <v>80</v>
      </c>
      <c r="AY188" s="269" t="s">
        <v>221</v>
      </c>
    </row>
    <row r="189" s="13" customFormat="1">
      <c r="A189" s="13"/>
      <c r="B189" s="249"/>
      <c r="C189" s="250"/>
      <c r="D189" s="247" t="s">
        <v>236</v>
      </c>
      <c r="E189" s="251" t="s">
        <v>1003</v>
      </c>
      <c r="F189" s="252" t="s">
        <v>3134</v>
      </c>
      <c r="G189" s="250"/>
      <c r="H189" s="253">
        <v>185.905</v>
      </c>
      <c r="I189" s="254"/>
      <c r="J189" s="250"/>
      <c r="K189" s="250"/>
      <c r="L189" s="255"/>
      <c r="M189" s="256"/>
      <c r="N189" s="257"/>
      <c r="O189" s="257"/>
      <c r="P189" s="257"/>
      <c r="Q189" s="257"/>
      <c r="R189" s="257"/>
      <c r="S189" s="257"/>
      <c r="T189" s="258"/>
      <c r="U189" s="13"/>
      <c r="V189" s="13"/>
      <c r="W189" s="13"/>
      <c r="X189" s="13"/>
      <c r="Y189" s="13"/>
      <c r="Z189" s="13"/>
      <c r="AA189" s="13"/>
      <c r="AB189" s="13"/>
      <c r="AC189" s="13"/>
      <c r="AD189" s="13"/>
      <c r="AE189" s="13"/>
      <c r="AT189" s="259" t="s">
        <v>236</v>
      </c>
      <c r="AU189" s="259" t="s">
        <v>88</v>
      </c>
      <c r="AV189" s="13" t="s">
        <v>19</v>
      </c>
      <c r="AW189" s="13" t="s">
        <v>36</v>
      </c>
      <c r="AX189" s="13" t="s">
        <v>80</v>
      </c>
      <c r="AY189" s="259" t="s">
        <v>221</v>
      </c>
    </row>
    <row r="190" s="13" customFormat="1">
      <c r="A190" s="13"/>
      <c r="B190" s="249"/>
      <c r="C190" s="250"/>
      <c r="D190" s="247" t="s">
        <v>236</v>
      </c>
      <c r="E190" s="251" t="s">
        <v>3136</v>
      </c>
      <c r="F190" s="252" t="s">
        <v>3137</v>
      </c>
      <c r="G190" s="250"/>
      <c r="H190" s="253">
        <v>371.81</v>
      </c>
      <c r="I190" s="254"/>
      <c r="J190" s="250"/>
      <c r="K190" s="250"/>
      <c r="L190" s="255"/>
      <c r="M190" s="256"/>
      <c r="N190" s="257"/>
      <c r="O190" s="257"/>
      <c r="P190" s="257"/>
      <c r="Q190" s="257"/>
      <c r="R190" s="257"/>
      <c r="S190" s="257"/>
      <c r="T190" s="258"/>
      <c r="U190" s="13"/>
      <c r="V190" s="13"/>
      <c r="W190" s="13"/>
      <c r="X190" s="13"/>
      <c r="Y190" s="13"/>
      <c r="Z190" s="13"/>
      <c r="AA190" s="13"/>
      <c r="AB190" s="13"/>
      <c r="AC190" s="13"/>
      <c r="AD190" s="13"/>
      <c r="AE190" s="13"/>
      <c r="AT190" s="259" t="s">
        <v>236</v>
      </c>
      <c r="AU190" s="259" t="s">
        <v>88</v>
      </c>
      <c r="AV190" s="13" t="s">
        <v>19</v>
      </c>
      <c r="AW190" s="13" t="s">
        <v>36</v>
      </c>
      <c r="AX190" s="13" t="s">
        <v>88</v>
      </c>
      <c r="AY190" s="259" t="s">
        <v>221</v>
      </c>
    </row>
    <row r="191" s="2" customFormat="1" ht="62.7" customHeight="1">
      <c r="A191" s="40"/>
      <c r="B191" s="41"/>
      <c r="C191" s="229" t="s">
        <v>272</v>
      </c>
      <c r="D191" s="229" t="s">
        <v>225</v>
      </c>
      <c r="E191" s="230" t="s">
        <v>1979</v>
      </c>
      <c r="F191" s="231" t="s">
        <v>1980</v>
      </c>
      <c r="G191" s="232" t="s">
        <v>515</v>
      </c>
      <c r="H191" s="233">
        <v>193.14500000000001</v>
      </c>
      <c r="I191" s="234"/>
      <c r="J191" s="235">
        <f>ROUND(I191*H191,2)</f>
        <v>0</v>
      </c>
      <c r="K191" s="231" t="s">
        <v>229</v>
      </c>
      <c r="L191" s="46"/>
      <c r="M191" s="236" t="s">
        <v>1</v>
      </c>
      <c r="N191" s="237" t="s">
        <v>45</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224</v>
      </c>
      <c r="AT191" s="240" t="s">
        <v>225</v>
      </c>
      <c r="AU191" s="240" t="s">
        <v>88</v>
      </c>
      <c r="AY191" s="18" t="s">
        <v>221</v>
      </c>
      <c r="BE191" s="241">
        <f>IF(N191="základní",J191,0)</f>
        <v>0</v>
      </c>
      <c r="BF191" s="241">
        <f>IF(N191="snížená",J191,0)</f>
        <v>0</v>
      </c>
      <c r="BG191" s="241">
        <f>IF(N191="zákl. přenesená",J191,0)</f>
        <v>0</v>
      </c>
      <c r="BH191" s="241">
        <f>IF(N191="sníž. přenesená",J191,0)</f>
        <v>0</v>
      </c>
      <c r="BI191" s="241">
        <f>IF(N191="nulová",J191,0)</f>
        <v>0</v>
      </c>
      <c r="BJ191" s="18" t="s">
        <v>88</v>
      </c>
      <c r="BK191" s="241">
        <f>ROUND(I191*H191,2)</f>
        <v>0</v>
      </c>
      <c r="BL191" s="18" t="s">
        <v>224</v>
      </c>
      <c r="BM191" s="240" t="s">
        <v>3138</v>
      </c>
    </row>
    <row r="192" s="2" customFormat="1">
      <c r="A192" s="40"/>
      <c r="B192" s="41"/>
      <c r="C192" s="42"/>
      <c r="D192" s="242" t="s">
        <v>232</v>
      </c>
      <c r="E192" s="42"/>
      <c r="F192" s="243" t="s">
        <v>1982</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232</v>
      </c>
      <c r="AU192" s="18" t="s">
        <v>88</v>
      </c>
    </row>
    <row r="193" s="2" customFormat="1">
      <c r="A193" s="40"/>
      <c r="B193" s="41"/>
      <c r="C193" s="42"/>
      <c r="D193" s="247" t="s">
        <v>312</v>
      </c>
      <c r="E193" s="42"/>
      <c r="F193" s="248" t="s">
        <v>556</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312</v>
      </c>
      <c r="AU193" s="18" t="s">
        <v>88</v>
      </c>
    </row>
    <row r="194" s="14" customFormat="1">
      <c r="A194" s="14"/>
      <c r="B194" s="260"/>
      <c r="C194" s="261"/>
      <c r="D194" s="247" t="s">
        <v>236</v>
      </c>
      <c r="E194" s="262" t="s">
        <v>1</v>
      </c>
      <c r="F194" s="263" t="s">
        <v>1983</v>
      </c>
      <c r="G194" s="261"/>
      <c r="H194" s="262" t="s">
        <v>1</v>
      </c>
      <c r="I194" s="264"/>
      <c r="J194" s="261"/>
      <c r="K194" s="261"/>
      <c r="L194" s="265"/>
      <c r="M194" s="266"/>
      <c r="N194" s="267"/>
      <c r="O194" s="267"/>
      <c r="P194" s="267"/>
      <c r="Q194" s="267"/>
      <c r="R194" s="267"/>
      <c r="S194" s="267"/>
      <c r="T194" s="268"/>
      <c r="U194" s="14"/>
      <c r="V194" s="14"/>
      <c r="W194" s="14"/>
      <c r="X194" s="14"/>
      <c r="Y194" s="14"/>
      <c r="Z194" s="14"/>
      <c r="AA194" s="14"/>
      <c r="AB194" s="14"/>
      <c r="AC194" s="14"/>
      <c r="AD194" s="14"/>
      <c r="AE194" s="14"/>
      <c r="AT194" s="269" t="s">
        <v>236</v>
      </c>
      <c r="AU194" s="269" t="s">
        <v>88</v>
      </c>
      <c r="AV194" s="14" t="s">
        <v>88</v>
      </c>
      <c r="AW194" s="14" t="s">
        <v>36</v>
      </c>
      <c r="AX194" s="14" t="s">
        <v>80</v>
      </c>
      <c r="AY194" s="269" t="s">
        <v>221</v>
      </c>
    </row>
    <row r="195" s="13" customFormat="1">
      <c r="A195" s="13"/>
      <c r="B195" s="249"/>
      <c r="C195" s="250"/>
      <c r="D195" s="247" t="s">
        <v>236</v>
      </c>
      <c r="E195" s="251" t="s">
        <v>827</v>
      </c>
      <c r="F195" s="252" t="s">
        <v>3139</v>
      </c>
      <c r="G195" s="250"/>
      <c r="H195" s="253">
        <v>193.14500000000001</v>
      </c>
      <c r="I195" s="254"/>
      <c r="J195" s="250"/>
      <c r="K195" s="250"/>
      <c r="L195" s="255"/>
      <c r="M195" s="256"/>
      <c r="N195" s="257"/>
      <c r="O195" s="257"/>
      <c r="P195" s="257"/>
      <c r="Q195" s="257"/>
      <c r="R195" s="257"/>
      <c r="S195" s="257"/>
      <c r="T195" s="258"/>
      <c r="U195" s="13"/>
      <c r="V195" s="13"/>
      <c r="W195" s="13"/>
      <c r="X195" s="13"/>
      <c r="Y195" s="13"/>
      <c r="Z195" s="13"/>
      <c r="AA195" s="13"/>
      <c r="AB195" s="13"/>
      <c r="AC195" s="13"/>
      <c r="AD195" s="13"/>
      <c r="AE195" s="13"/>
      <c r="AT195" s="259" t="s">
        <v>236</v>
      </c>
      <c r="AU195" s="259" t="s">
        <v>88</v>
      </c>
      <c r="AV195" s="13" t="s">
        <v>19</v>
      </c>
      <c r="AW195" s="13" t="s">
        <v>36</v>
      </c>
      <c r="AX195" s="13" t="s">
        <v>80</v>
      </c>
      <c r="AY195" s="259" t="s">
        <v>221</v>
      </c>
    </row>
    <row r="196" s="13" customFormat="1">
      <c r="A196" s="13"/>
      <c r="B196" s="249"/>
      <c r="C196" s="250"/>
      <c r="D196" s="247" t="s">
        <v>236</v>
      </c>
      <c r="E196" s="251" t="s">
        <v>828</v>
      </c>
      <c r="F196" s="252" t="s">
        <v>829</v>
      </c>
      <c r="G196" s="250"/>
      <c r="H196" s="253">
        <v>193.14500000000001</v>
      </c>
      <c r="I196" s="254"/>
      <c r="J196" s="250"/>
      <c r="K196" s="250"/>
      <c r="L196" s="255"/>
      <c r="M196" s="256"/>
      <c r="N196" s="257"/>
      <c r="O196" s="257"/>
      <c r="P196" s="257"/>
      <c r="Q196" s="257"/>
      <c r="R196" s="257"/>
      <c r="S196" s="257"/>
      <c r="T196" s="258"/>
      <c r="U196" s="13"/>
      <c r="V196" s="13"/>
      <c r="W196" s="13"/>
      <c r="X196" s="13"/>
      <c r="Y196" s="13"/>
      <c r="Z196" s="13"/>
      <c r="AA196" s="13"/>
      <c r="AB196" s="13"/>
      <c r="AC196" s="13"/>
      <c r="AD196" s="13"/>
      <c r="AE196" s="13"/>
      <c r="AT196" s="259" t="s">
        <v>236</v>
      </c>
      <c r="AU196" s="259" t="s">
        <v>88</v>
      </c>
      <c r="AV196" s="13" t="s">
        <v>19</v>
      </c>
      <c r="AW196" s="13" t="s">
        <v>36</v>
      </c>
      <c r="AX196" s="13" t="s">
        <v>88</v>
      </c>
      <c r="AY196" s="259" t="s">
        <v>221</v>
      </c>
    </row>
    <row r="197" s="2" customFormat="1" ht="44.25" customHeight="1">
      <c r="A197" s="40"/>
      <c r="B197" s="41"/>
      <c r="C197" s="229" t="s">
        <v>277</v>
      </c>
      <c r="D197" s="229" t="s">
        <v>225</v>
      </c>
      <c r="E197" s="230" t="s">
        <v>568</v>
      </c>
      <c r="F197" s="231" t="s">
        <v>1989</v>
      </c>
      <c r="G197" s="232" t="s">
        <v>515</v>
      </c>
      <c r="H197" s="233">
        <v>185.905</v>
      </c>
      <c r="I197" s="234"/>
      <c r="J197" s="235">
        <f>ROUND(I197*H197,2)</f>
        <v>0</v>
      </c>
      <c r="K197" s="231" t="s">
        <v>229</v>
      </c>
      <c r="L197" s="46"/>
      <c r="M197" s="236" t="s">
        <v>1</v>
      </c>
      <c r="N197" s="237" t="s">
        <v>45</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224</v>
      </c>
      <c r="AT197" s="240" t="s">
        <v>225</v>
      </c>
      <c r="AU197" s="240" t="s">
        <v>88</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224</v>
      </c>
      <c r="BM197" s="240" t="s">
        <v>3140</v>
      </c>
    </row>
    <row r="198" s="2" customFormat="1">
      <c r="A198" s="40"/>
      <c r="B198" s="41"/>
      <c r="C198" s="42"/>
      <c r="D198" s="242" t="s">
        <v>232</v>
      </c>
      <c r="E198" s="42"/>
      <c r="F198" s="243" t="s">
        <v>571</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232</v>
      </c>
      <c r="AU198" s="18" t="s">
        <v>88</v>
      </c>
    </row>
    <row r="199" s="2" customFormat="1">
      <c r="A199" s="40"/>
      <c r="B199" s="41"/>
      <c r="C199" s="42"/>
      <c r="D199" s="247" t="s">
        <v>312</v>
      </c>
      <c r="E199" s="42"/>
      <c r="F199" s="248" t="s">
        <v>572</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312</v>
      </c>
      <c r="AU199" s="18" t="s">
        <v>88</v>
      </c>
    </row>
    <row r="200" s="14" customFormat="1">
      <c r="A200" s="14"/>
      <c r="B200" s="260"/>
      <c r="C200" s="261"/>
      <c r="D200" s="247" t="s">
        <v>236</v>
      </c>
      <c r="E200" s="262" t="s">
        <v>1</v>
      </c>
      <c r="F200" s="263" t="s">
        <v>3141</v>
      </c>
      <c r="G200" s="261"/>
      <c r="H200" s="262" t="s">
        <v>1</v>
      </c>
      <c r="I200" s="264"/>
      <c r="J200" s="261"/>
      <c r="K200" s="261"/>
      <c r="L200" s="265"/>
      <c r="M200" s="266"/>
      <c r="N200" s="267"/>
      <c r="O200" s="267"/>
      <c r="P200" s="267"/>
      <c r="Q200" s="267"/>
      <c r="R200" s="267"/>
      <c r="S200" s="267"/>
      <c r="T200" s="268"/>
      <c r="U200" s="14"/>
      <c r="V200" s="14"/>
      <c r="W200" s="14"/>
      <c r="X200" s="14"/>
      <c r="Y200" s="14"/>
      <c r="Z200" s="14"/>
      <c r="AA200" s="14"/>
      <c r="AB200" s="14"/>
      <c r="AC200" s="14"/>
      <c r="AD200" s="14"/>
      <c r="AE200" s="14"/>
      <c r="AT200" s="269" t="s">
        <v>236</v>
      </c>
      <c r="AU200" s="269" t="s">
        <v>88</v>
      </c>
      <c r="AV200" s="14" t="s">
        <v>88</v>
      </c>
      <c r="AW200" s="14" t="s">
        <v>36</v>
      </c>
      <c r="AX200" s="14" t="s">
        <v>80</v>
      </c>
      <c r="AY200" s="269" t="s">
        <v>221</v>
      </c>
    </row>
    <row r="201" s="13" customFormat="1">
      <c r="A201" s="13"/>
      <c r="B201" s="249"/>
      <c r="C201" s="250"/>
      <c r="D201" s="247" t="s">
        <v>236</v>
      </c>
      <c r="E201" s="251" t="s">
        <v>834</v>
      </c>
      <c r="F201" s="252" t="s">
        <v>3134</v>
      </c>
      <c r="G201" s="250"/>
      <c r="H201" s="253">
        <v>185.905</v>
      </c>
      <c r="I201" s="254"/>
      <c r="J201" s="250"/>
      <c r="K201" s="250"/>
      <c r="L201" s="255"/>
      <c r="M201" s="256"/>
      <c r="N201" s="257"/>
      <c r="O201" s="257"/>
      <c r="P201" s="257"/>
      <c r="Q201" s="257"/>
      <c r="R201" s="257"/>
      <c r="S201" s="257"/>
      <c r="T201" s="258"/>
      <c r="U201" s="13"/>
      <c r="V201" s="13"/>
      <c r="W201" s="13"/>
      <c r="X201" s="13"/>
      <c r="Y201" s="13"/>
      <c r="Z201" s="13"/>
      <c r="AA201" s="13"/>
      <c r="AB201" s="13"/>
      <c r="AC201" s="13"/>
      <c r="AD201" s="13"/>
      <c r="AE201" s="13"/>
      <c r="AT201" s="259" t="s">
        <v>236</v>
      </c>
      <c r="AU201" s="259" t="s">
        <v>88</v>
      </c>
      <c r="AV201" s="13" t="s">
        <v>19</v>
      </c>
      <c r="AW201" s="13" t="s">
        <v>36</v>
      </c>
      <c r="AX201" s="13" t="s">
        <v>80</v>
      </c>
      <c r="AY201" s="259" t="s">
        <v>221</v>
      </c>
    </row>
    <row r="202" s="13" customFormat="1">
      <c r="A202" s="13"/>
      <c r="B202" s="249"/>
      <c r="C202" s="250"/>
      <c r="D202" s="247" t="s">
        <v>236</v>
      </c>
      <c r="E202" s="251" t="s">
        <v>835</v>
      </c>
      <c r="F202" s="252" t="s">
        <v>836</v>
      </c>
      <c r="G202" s="250"/>
      <c r="H202" s="253">
        <v>185.905</v>
      </c>
      <c r="I202" s="254"/>
      <c r="J202" s="250"/>
      <c r="K202" s="250"/>
      <c r="L202" s="255"/>
      <c r="M202" s="256"/>
      <c r="N202" s="257"/>
      <c r="O202" s="257"/>
      <c r="P202" s="257"/>
      <c r="Q202" s="257"/>
      <c r="R202" s="257"/>
      <c r="S202" s="257"/>
      <c r="T202" s="258"/>
      <c r="U202" s="13"/>
      <c r="V202" s="13"/>
      <c r="W202" s="13"/>
      <c r="X202" s="13"/>
      <c r="Y202" s="13"/>
      <c r="Z202" s="13"/>
      <c r="AA202" s="13"/>
      <c r="AB202" s="13"/>
      <c r="AC202" s="13"/>
      <c r="AD202" s="13"/>
      <c r="AE202" s="13"/>
      <c r="AT202" s="259" t="s">
        <v>236</v>
      </c>
      <c r="AU202" s="259" t="s">
        <v>88</v>
      </c>
      <c r="AV202" s="13" t="s">
        <v>19</v>
      </c>
      <c r="AW202" s="13" t="s">
        <v>36</v>
      </c>
      <c r="AX202" s="13" t="s">
        <v>88</v>
      </c>
      <c r="AY202" s="259" t="s">
        <v>221</v>
      </c>
    </row>
    <row r="203" s="2" customFormat="1" ht="44.25" customHeight="1">
      <c r="A203" s="40"/>
      <c r="B203" s="41"/>
      <c r="C203" s="229" t="s">
        <v>283</v>
      </c>
      <c r="D203" s="229" t="s">
        <v>225</v>
      </c>
      <c r="E203" s="230" t="s">
        <v>527</v>
      </c>
      <c r="F203" s="231" t="s">
        <v>1996</v>
      </c>
      <c r="G203" s="232" t="s">
        <v>515</v>
      </c>
      <c r="H203" s="233">
        <v>185.905</v>
      </c>
      <c r="I203" s="234"/>
      <c r="J203" s="235">
        <f>ROUND(I203*H203,2)</f>
        <v>0</v>
      </c>
      <c r="K203" s="231" t="s">
        <v>229</v>
      </c>
      <c r="L203" s="46"/>
      <c r="M203" s="236" t="s">
        <v>1</v>
      </c>
      <c r="N203" s="237" t="s">
        <v>45</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224</v>
      </c>
      <c r="AT203" s="240" t="s">
        <v>225</v>
      </c>
      <c r="AU203" s="240" t="s">
        <v>88</v>
      </c>
      <c r="AY203" s="18" t="s">
        <v>221</v>
      </c>
      <c r="BE203" s="241">
        <f>IF(N203="základní",J203,0)</f>
        <v>0</v>
      </c>
      <c r="BF203" s="241">
        <f>IF(N203="snížená",J203,0)</f>
        <v>0</v>
      </c>
      <c r="BG203" s="241">
        <f>IF(N203="zákl. přenesená",J203,0)</f>
        <v>0</v>
      </c>
      <c r="BH203" s="241">
        <f>IF(N203="sníž. přenesená",J203,0)</f>
        <v>0</v>
      </c>
      <c r="BI203" s="241">
        <f>IF(N203="nulová",J203,0)</f>
        <v>0</v>
      </c>
      <c r="BJ203" s="18" t="s">
        <v>88</v>
      </c>
      <c r="BK203" s="241">
        <f>ROUND(I203*H203,2)</f>
        <v>0</v>
      </c>
      <c r="BL203" s="18" t="s">
        <v>224</v>
      </c>
      <c r="BM203" s="240" t="s">
        <v>3142</v>
      </c>
    </row>
    <row r="204" s="2" customFormat="1">
      <c r="A204" s="40"/>
      <c r="B204" s="41"/>
      <c r="C204" s="42"/>
      <c r="D204" s="242" t="s">
        <v>232</v>
      </c>
      <c r="E204" s="42"/>
      <c r="F204" s="243" t="s">
        <v>530</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232</v>
      </c>
      <c r="AU204" s="18" t="s">
        <v>88</v>
      </c>
    </row>
    <row r="205" s="2" customFormat="1">
      <c r="A205" s="40"/>
      <c r="B205" s="41"/>
      <c r="C205" s="42"/>
      <c r="D205" s="247" t="s">
        <v>312</v>
      </c>
      <c r="E205" s="42"/>
      <c r="F205" s="248" t="s">
        <v>531</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312</v>
      </c>
      <c r="AU205" s="18" t="s">
        <v>88</v>
      </c>
    </row>
    <row r="206" s="2" customFormat="1">
      <c r="A206" s="40"/>
      <c r="B206" s="41"/>
      <c r="C206" s="42"/>
      <c r="D206" s="247" t="s">
        <v>234</v>
      </c>
      <c r="E206" s="42"/>
      <c r="F206" s="248" t="s">
        <v>3143</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234</v>
      </c>
      <c r="AU206" s="18" t="s">
        <v>88</v>
      </c>
    </row>
    <row r="207" s="14" customFormat="1">
      <c r="A207" s="14"/>
      <c r="B207" s="260"/>
      <c r="C207" s="261"/>
      <c r="D207" s="247" t="s">
        <v>236</v>
      </c>
      <c r="E207" s="262" t="s">
        <v>1</v>
      </c>
      <c r="F207" s="263" t="s">
        <v>3144</v>
      </c>
      <c r="G207" s="261"/>
      <c r="H207" s="262" t="s">
        <v>1</v>
      </c>
      <c r="I207" s="264"/>
      <c r="J207" s="261"/>
      <c r="K207" s="261"/>
      <c r="L207" s="265"/>
      <c r="M207" s="266"/>
      <c r="N207" s="267"/>
      <c r="O207" s="267"/>
      <c r="P207" s="267"/>
      <c r="Q207" s="267"/>
      <c r="R207" s="267"/>
      <c r="S207" s="267"/>
      <c r="T207" s="268"/>
      <c r="U207" s="14"/>
      <c r="V207" s="14"/>
      <c r="W207" s="14"/>
      <c r="X207" s="14"/>
      <c r="Y207" s="14"/>
      <c r="Z207" s="14"/>
      <c r="AA207" s="14"/>
      <c r="AB207" s="14"/>
      <c r="AC207" s="14"/>
      <c r="AD207" s="14"/>
      <c r="AE207" s="14"/>
      <c r="AT207" s="269" t="s">
        <v>236</v>
      </c>
      <c r="AU207" s="269" t="s">
        <v>88</v>
      </c>
      <c r="AV207" s="14" t="s">
        <v>88</v>
      </c>
      <c r="AW207" s="14" t="s">
        <v>36</v>
      </c>
      <c r="AX207" s="14" t="s">
        <v>80</v>
      </c>
      <c r="AY207" s="269" t="s">
        <v>221</v>
      </c>
    </row>
    <row r="208" s="13" customFormat="1">
      <c r="A208" s="13"/>
      <c r="B208" s="249"/>
      <c r="C208" s="250"/>
      <c r="D208" s="247" t="s">
        <v>236</v>
      </c>
      <c r="E208" s="251" t="s">
        <v>842</v>
      </c>
      <c r="F208" s="252" t="s">
        <v>3145</v>
      </c>
      <c r="G208" s="250"/>
      <c r="H208" s="253">
        <v>47.5</v>
      </c>
      <c r="I208" s="254"/>
      <c r="J208" s="250"/>
      <c r="K208" s="250"/>
      <c r="L208" s="255"/>
      <c r="M208" s="256"/>
      <c r="N208" s="257"/>
      <c r="O208" s="257"/>
      <c r="P208" s="257"/>
      <c r="Q208" s="257"/>
      <c r="R208" s="257"/>
      <c r="S208" s="257"/>
      <c r="T208" s="258"/>
      <c r="U208" s="13"/>
      <c r="V208" s="13"/>
      <c r="W208" s="13"/>
      <c r="X208" s="13"/>
      <c r="Y208" s="13"/>
      <c r="Z208" s="13"/>
      <c r="AA208" s="13"/>
      <c r="AB208" s="13"/>
      <c r="AC208" s="13"/>
      <c r="AD208" s="13"/>
      <c r="AE208" s="13"/>
      <c r="AT208" s="259" t="s">
        <v>236</v>
      </c>
      <c r="AU208" s="259" t="s">
        <v>88</v>
      </c>
      <c r="AV208" s="13" t="s">
        <v>19</v>
      </c>
      <c r="AW208" s="13" t="s">
        <v>36</v>
      </c>
      <c r="AX208" s="13" t="s">
        <v>80</v>
      </c>
      <c r="AY208" s="259" t="s">
        <v>221</v>
      </c>
    </row>
    <row r="209" s="14" customFormat="1">
      <c r="A209" s="14"/>
      <c r="B209" s="260"/>
      <c r="C209" s="261"/>
      <c r="D209" s="247" t="s">
        <v>236</v>
      </c>
      <c r="E209" s="262" t="s">
        <v>1</v>
      </c>
      <c r="F209" s="263" t="s">
        <v>3146</v>
      </c>
      <c r="G209" s="261"/>
      <c r="H209" s="262" t="s">
        <v>1</v>
      </c>
      <c r="I209" s="264"/>
      <c r="J209" s="261"/>
      <c r="K209" s="261"/>
      <c r="L209" s="265"/>
      <c r="M209" s="266"/>
      <c r="N209" s="267"/>
      <c r="O209" s="267"/>
      <c r="P209" s="267"/>
      <c r="Q209" s="267"/>
      <c r="R209" s="267"/>
      <c r="S209" s="267"/>
      <c r="T209" s="268"/>
      <c r="U209" s="14"/>
      <c r="V209" s="14"/>
      <c r="W209" s="14"/>
      <c r="X209" s="14"/>
      <c r="Y209" s="14"/>
      <c r="Z209" s="14"/>
      <c r="AA209" s="14"/>
      <c r="AB209" s="14"/>
      <c r="AC209" s="14"/>
      <c r="AD209" s="14"/>
      <c r="AE209" s="14"/>
      <c r="AT209" s="269" t="s">
        <v>236</v>
      </c>
      <c r="AU209" s="269" t="s">
        <v>88</v>
      </c>
      <c r="AV209" s="14" t="s">
        <v>88</v>
      </c>
      <c r="AW209" s="14" t="s">
        <v>36</v>
      </c>
      <c r="AX209" s="14" t="s">
        <v>80</v>
      </c>
      <c r="AY209" s="269" t="s">
        <v>221</v>
      </c>
    </row>
    <row r="210" s="13" customFormat="1">
      <c r="A210" s="13"/>
      <c r="B210" s="249"/>
      <c r="C210" s="250"/>
      <c r="D210" s="247" t="s">
        <v>236</v>
      </c>
      <c r="E210" s="251" t="s">
        <v>843</v>
      </c>
      <c r="F210" s="252" t="s">
        <v>3147</v>
      </c>
      <c r="G210" s="250"/>
      <c r="H210" s="253">
        <v>94.518000000000001</v>
      </c>
      <c r="I210" s="254"/>
      <c r="J210" s="250"/>
      <c r="K210" s="250"/>
      <c r="L210" s="255"/>
      <c r="M210" s="256"/>
      <c r="N210" s="257"/>
      <c r="O210" s="257"/>
      <c r="P210" s="257"/>
      <c r="Q210" s="257"/>
      <c r="R210" s="257"/>
      <c r="S210" s="257"/>
      <c r="T210" s="258"/>
      <c r="U210" s="13"/>
      <c r="V210" s="13"/>
      <c r="W210" s="13"/>
      <c r="X210" s="13"/>
      <c r="Y210" s="13"/>
      <c r="Z210" s="13"/>
      <c r="AA210" s="13"/>
      <c r="AB210" s="13"/>
      <c r="AC210" s="13"/>
      <c r="AD210" s="13"/>
      <c r="AE210" s="13"/>
      <c r="AT210" s="259" t="s">
        <v>236</v>
      </c>
      <c r="AU210" s="259" t="s">
        <v>88</v>
      </c>
      <c r="AV210" s="13" t="s">
        <v>19</v>
      </c>
      <c r="AW210" s="13" t="s">
        <v>36</v>
      </c>
      <c r="AX210" s="13" t="s">
        <v>80</v>
      </c>
      <c r="AY210" s="259" t="s">
        <v>221</v>
      </c>
    </row>
    <row r="211" s="14" customFormat="1">
      <c r="A211" s="14"/>
      <c r="B211" s="260"/>
      <c r="C211" s="261"/>
      <c r="D211" s="247" t="s">
        <v>236</v>
      </c>
      <c r="E211" s="262" t="s">
        <v>1</v>
      </c>
      <c r="F211" s="263" t="s">
        <v>3148</v>
      </c>
      <c r="G211" s="261"/>
      <c r="H211" s="262" t="s">
        <v>1</v>
      </c>
      <c r="I211" s="264"/>
      <c r="J211" s="261"/>
      <c r="K211" s="261"/>
      <c r="L211" s="265"/>
      <c r="M211" s="266"/>
      <c r="N211" s="267"/>
      <c r="O211" s="267"/>
      <c r="P211" s="267"/>
      <c r="Q211" s="267"/>
      <c r="R211" s="267"/>
      <c r="S211" s="267"/>
      <c r="T211" s="268"/>
      <c r="U211" s="14"/>
      <c r="V211" s="14"/>
      <c r="W211" s="14"/>
      <c r="X211" s="14"/>
      <c r="Y211" s="14"/>
      <c r="Z211" s="14"/>
      <c r="AA211" s="14"/>
      <c r="AB211" s="14"/>
      <c r="AC211" s="14"/>
      <c r="AD211" s="14"/>
      <c r="AE211" s="14"/>
      <c r="AT211" s="269" t="s">
        <v>236</v>
      </c>
      <c r="AU211" s="269" t="s">
        <v>88</v>
      </c>
      <c r="AV211" s="14" t="s">
        <v>88</v>
      </c>
      <c r="AW211" s="14" t="s">
        <v>36</v>
      </c>
      <c r="AX211" s="14" t="s">
        <v>80</v>
      </c>
      <c r="AY211" s="269" t="s">
        <v>221</v>
      </c>
    </row>
    <row r="212" s="13" customFormat="1">
      <c r="A212" s="13"/>
      <c r="B212" s="249"/>
      <c r="C212" s="250"/>
      <c r="D212" s="247" t="s">
        <v>236</v>
      </c>
      <c r="E212" s="251" t="s">
        <v>3039</v>
      </c>
      <c r="F212" s="252" t="s">
        <v>3149</v>
      </c>
      <c r="G212" s="250"/>
      <c r="H212" s="253">
        <v>10.097</v>
      </c>
      <c r="I212" s="254"/>
      <c r="J212" s="250"/>
      <c r="K212" s="250"/>
      <c r="L212" s="255"/>
      <c r="M212" s="256"/>
      <c r="N212" s="257"/>
      <c r="O212" s="257"/>
      <c r="P212" s="257"/>
      <c r="Q212" s="257"/>
      <c r="R212" s="257"/>
      <c r="S212" s="257"/>
      <c r="T212" s="258"/>
      <c r="U212" s="13"/>
      <c r="V212" s="13"/>
      <c r="W212" s="13"/>
      <c r="X212" s="13"/>
      <c r="Y212" s="13"/>
      <c r="Z212" s="13"/>
      <c r="AA212" s="13"/>
      <c r="AB212" s="13"/>
      <c r="AC212" s="13"/>
      <c r="AD212" s="13"/>
      <c r="AE212" s="13"/>
      <c r="AT212" s="259" t="s">
        <v>236</v>
      </c>
      <c r="AU212" s="259" t="s">
        <v>88</v>
      </c>
      <c r="AV212" s="13" t="s">
        <v>19</v>
      </c>
      <c r="AW212" s="13" t="s">
        <v>36</v>
      </c>
      <c r="AX212" s="13" t="s">
        <v>80</v>
      </c>
      <c r="AY212" s="259" t="s">
        <v>221</v>
      </c>
    </row>
    <row r="213" s="13" customFormat="1">
      <c r="A213" s="13"/>
      <c r="B213" s="249"/>
      <c r="C213" s="250"/>
      <c r="D213" s="247" t="s">
        <v>236</v>
      </c>
      <c r="E213" s="251" t="s">
        <v>3063</v>
      </c>
      <c r="F213" s="252" t="s">
        <v>3150</v>
      </c>
      <c r="G213" s="250"/>
      <c r="H213" s="253">
        <v>7.5419999999999998</v>
      </c>
      <c r="I213" s="254"/>
      <c r="J213" s="250"/>
      <c r="K213" s="250"/>
      <c r="L213" s="255"/>
      <c r="M213" s="256"/>
      <c r="N213" s="257"/>
      <c r="O213" s="257"/>
      <c r="P213" s="257"/>
      <c r="Q213" s="257"/>
      <c r="R213" s="257"/>
      <c r="S213" s="257"/>
      <c r="T213" s="258"/>
      <c r="U213" s="13"/>
      <c r="V213" s="13"/>
      <c r="W213" s="13"/>
      <c r="X213" s="13"/>
      <c r="Y213" s="13"/>
      <c r="Z213" s="13"/>
      <c r="AA213" s="13"/>
      <c r="AB213" s="13"/>
      <c r="AC213" s="13"/>
      <c r="AD213" s="13"/>
      <c r="AE213" s="13"/>
      <c r="AT213" s="259" t="s">
        <v>236</v>
      </c>
      <c r="AU213" s="259" t="s">
        <v>88</v>
      </c>
      <c r="AV213" s="13" t="s">
        <v>19</v>
      </c>
      <c r="AW213" s="13" t="s">
        <v>36</v>
      </c>
      <c r="AX213" s="13" t="s">
        <v>80</v>
      </c>
      <c r="AY213" s="259" t="s">
        <v>221</v>
      </c>
    </row>
    <row r="214" s="13" customFormat="1">
      <c r="A214" s="13"/>
      <c r="B214" s="249"/>
      <c r="C214" s="250"/>
      <c r="D214" s="247" t="s">
        <v>236</v>
      </c>
      <c r="E214" s="251" t="s">
        <v>3077</v>
      </c>
      <c r="F214" s="252" t="s">
        <v>3151</v>
      </c>
      <c r="G214" s="250"/>
      <c r="H214" s="253">
        <v>15.843999999999999</v>
      </c>
      <c r="I214" s="254"/>
      <c r="J214" s="250"/>
      <c r="K214" s="250"/>
      <c r="L214" s="255"/>
      <c r="M214" s="256"/>
      <c r="N214" s="257"/>
      <c r="O214" s="257"/>
      <c r="P214" s="257"/>
      <c r="Q214" s="257"/>
      <c r="R214" s="257"/>
      <c r="S214" s="257"/>
      <c r="T214" s="258"/>
      <c r="U214" s="13"/>
      <c r="V214" s="13"/>
      <c r="W214" s="13"/>
      <c r="X214" s="13"/>
      <c r="Y214" s="13"/>
      <c r="Z214" s="13"/>
      <c r="AA214" s="13"/>
      <c r="AB214" s="13"/>
      <c r="AC214" s="13"/>
      <c r="AD214" s="13"/>
      <c r="AE214" s="13"/>
      <c r="AT214" s="259" t="s">
        <v>236</v>
      </c>
      <c r="AU214" s="259" t="s">
        <v>88</v>
      </c>
      <c r="AV214" s="13" t="s">
        <v>19</v>
      </c>
      <c r="AW214" s="13" t="s">
        <v>36</v>
      </c>
      <c r="AX214" s="13" t="s">
        <v>80</v>
      </c>
      <c r="AY214" s="259" t="s">
        <v>221</v>
      </c>
    </row>
    <row r="215" s="13" customFormat="1">
      <c r="A215" s="13"/>
      <c r="B215" s="249"/>
      <c r="C215" s="250"/>
      <c r="D215" s="247" t="s">
        <v>236</v>
      </c>
      <c r="E215" s="251" t="s">
        <v>3085</v>
      </c>
      <c r="F215" s="252" t="s">
        <v>3152</v>
      </c>
      <c r="G215" s="250"/>
      <c r="H215" s="253">
        <v>10.404</v>
      </c>
      <c r="I215" s="254"/>
      <c r="J215" s="250"/>
      <c r="K215" s="250"/>
      <c r="L215" s="255"/>
      <c r="M215" s="256"/>
      <c r="N215" s="257"/>
      <c r="O215" s="257"/>
      <c r="P215" s="257"/>
      <c r="Q215" s="257"/>
      <c r="R215" s="257"/>
      <c r="S215" s="257"/>
      <c r="T215" s="258"/>
      <c r="U215" s="13"/>
      <c r="V215" s="13"/>
      <c r="W215" s="13"/>
      <c r="X215" s="13"/>
      <c r="Y215" s="13"/>
      <c r="Z215" s="13"/>
      <c r="AA215" s="13"/>
      <c r="AB215" s="13"/>
      <c r="AC215" s="13"/>
      <c r="AD215" s="13"/>
      <c r="AE215" s="13"/>
      <c r="AT215" s="259" t="s">
        <v>236</v>
      </c>
      <c r="AU215" s="259" t="s">
        <v>88</v>
      </c>
      <c r="AV215" s="13" t="s">
        <v>19</v>
      </c>
      <c r="AW215" s="13" t="s">
        <v>36</v>
      </c>
      <c r="AX215" s="13" t="s">
        <v>80</v>
      </c>
      <c r="AY215" s="259" t="s">
        <v>221</v>
      </c>
    </row>
    <row r="216" s="13" customFormat="1">
      <c r="A216" s="13"/>
      <c r="B216" s="249"/>
      <c r="C216" s="250"/>
      <c r="D216" s="247" t="s">
        <v>236</v>
      </c>
      <c r="E216" s="251" t="s">
        <v>3153</v>
      </c>
      <c r="F216" s="252" t="s">
        <v>3154</v>
      </c>
      <c r="G216" s="250"/>
      <c r="H216" s="253">
        <v>185.905</v>
      </c>
      <c r="I216" s="254"/>
      <c r="J216" s="250"/>
      <c r="K216" s="250"/>
      <c r="L216" s="255"/>
      <c r="M216" s="256"/>
      <c r="N216" s="257"/>
      <c r="O216" s="257"/>
      <c r="P216" s="257"/>
      <c r="Q216" s="257"/>
      <c r="R216" s="257"/>
      <c r="S216" s="257"/>
      <c r="T216" s="258"/>
      <c r="U216" s="13"/>
      <c r="V216" s="13"/>
      <c r="W216" s="13"/>
      <c r="X216" s="13"/>
      <c r="Y216" s="13"/>
      <c r="Z216" s="13"/>
      <c r="AA216" s="13"/>
      <c r="AB216" s="13"/>
      <c r="AC216" s="13"/>
      <c r="AD216" s="13"/>
      <c r="AE216" s="13"/>
      <c r="AT216" s="259" t="s">
        <v>236</v>
      </c>
      <c r="AU216" s="259" t="s">
        <v>88</v>
      </c>
      <c r="AV216" s="13" t="s">
        <v>19</v>
      </c>
      <c r="AW216" s="13" t="s">
        <v>36</v>
      </c>
      <c r="AX216" s="13" t="s">
        <v>88</v>
      </c>
      <c r="AY216" s="259" t="s">
        <v>221</v>
      </c>
    </row>
    <row r="217" s="2" customFormat="1" ht="44.25" customHeight="1">
      <c r="A217" s="40"/>
      <c r="B217" s="41"/>
      <c r="C217" s="229" t="s">
        <v>288</v>
      </c>
      <c r="D217" s="229" t="s">
        <v>225</v>
      </c>
      <c r="E217" s="230" t="s">
        <v>2017</v>
      </c>
      <c r="F217" s="231" t="s">
        <v>954</v>
      </c>
      <c r="G217" s="232" t="s">
        <v>651</v>
      </c>
      <c r="H217" s="233">
        <v>347.661</v>
      </c>
      <c r="I217" s="234"/>
      <c r="J217" s="235">
        <f>ROUND(I217*H217,2)</f>
        <v>0</v>
      </c>
      <c r="K217" s="231" t="s">
        <v>229</v>
      </c>
      <c r="L217" s="46"/>
      <c r="M217" s="236" t="s">
        <v>1</v>
      </c>
      <c r="N217" s="237" t="s">
        <v>45</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224</v>
      </c>
      <c r="AT217" s="240" t="s">
        <v>225</v>
      </c>
      <c r="AU217" s="240" t="s">
        <v>88</v>
      </c>
      <c r="AY217" s="18" t="s">
        <v>221</v>
      </c>
      <c r="BE217" s="241">
        <f>IF(N217="základní",J217,0)</f>
        <v>0</v>
      </c>
      <c r="BF217" s="241">
        <f>IF(N217="snížená",J217,0)</f>
        <v>0</v>
      </c>
      <c r="BG217" s="241">
        <f>IF(N217="zákl. přenesená",J217,0)</f>
        <v>0</v>
      </c>
      <c r="BH217" s="241">
        <f>IF(N217="sníž. přenesená",J217,0)</f>
        <v>0</v>
      </c>
      <c r="BI217" s="241">
        <f>IF(N217="nulová",J217,0)</f>
        <v>0</v>
      </c>
      <c r="BJ217" s="18" t="s">
        <v>88</v>
      </c>
      <c r="BK217" s="241">
        <f>ROUND(I217*H217,2)</f>
        <v>0</v>
      </c>
      <c r="BL217" s="18" t="s">
        <v>224</v>
      </c>
      <c r="BM217" s="240" t="s">
        <v>3155</v>
      </c>
    </row>
    <row r="218" s="2" customFormat="1">
      <c r="A218" s="40"/>
      <c r="B218" s="41"/>
      <c r="C218" s="42"/>
      <c r="D218" s="242" t="s">
        <v>232</v>
      </c>
      <c r="E218" s="42"/>
      <c r="F218" s="243" t="s">
        <v>2019</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232</v>
      </c>
      <c r="AU218" s="18" t="s">
        <v>88</v>
      </c>
    </row>
    <row r="219" s="2" customFormat="1">
      <c r="A219" s="40"/>
      <c r="B219" s="41"/>
      <c r="C219" s="42"/>
      <c r="D219" s="247" t="s">
        <v>312</v>
      </c>
      <c r="E219" s="42"/>
      <c r="F219" s="248" t="s">
        <v>957</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312</v>
      </c>
      <c r="AU219" s="18" t="s">
        <v>88</v>
      </c>
    </row>
    <row r="220" s="14" customFormat="1">
      <c r="A220" s="14"/>
      <c r="B220" s="260"/>
      <c r="C220" s="261"/>
      <c r="D220" s="247" t="s">
        <v>236</v>
      </c>
      <c r="E220" s="262" t="s">
        <v>1</v>
      </c>
      <c r="F220" s="263" t="s">
        <v>3156</v>
      </c>
      <c r="G220" s="261"/>
      <c r="H220" s="262" t="s">
        <v>1</v>
      </c>
      <c r="I220" s="264"/>
      <c r="J220" s="261"/>
      <c r="K220" s="261"/>
      <c r="L220" s="265"/>
      <c r="M220" s="266"/>
      <c r="N220" s="267"/>
      <c r="O220" s="267"/>
      <c r="P220" s="267"/>
      <c r="Q220" s="267"/>
      <c r="R220" s="267"/>
      <c r="S220" s="267"/>
      <c r="T220" s="268"/>
      <c r="U220" s="14"/>
      <c r="V220" s="14"/>
      <c r="W220" s="14"/>
      <c r="X220" s="14"/>
      <c r="Y220" s="14"/>
      <c r="Z220" s="14"/>
      <c r="AA220" s="14"/>
      <c r="AB220" s="14"/>
      <c r="AC220" s="14"/>
      <c r="AD220" s="14"/>
      <c r="AE220" s="14"/>
      <c r="AT220" s="269" t="s">
        <v>236</v>
      </c>
      <c r="AU220" s="269" t="s">
        <v>88</v>
      </c>
      <c r="AV220" s="14" t="s">
        <v>88</v>
      </c>
      <c r="AW220" s="14" t="s">
        <v>36</v>
      </c>
      <c r="AX220" s="14" t="s">
        <v>80</v>
      </c>
      <c r="AY220" s="269" t="s">
        <v>221</v>
      </c>
    </row>
    <row r="221" s="13" customFormat="1">
      <c r="A221" s="13"/>
      <c r="B221" s="249"/>
      <c r="C221" s="250"/>
      <c r="D221" s="247" t="s">
        <v>236</v>
      </c>
      <c r="E221" s="251" t="s">
        <v>333</v>
      </c>
      <c r="F221" s="252" t="s">
        <v>3157</v>
      </c>
      <c r="G221" s="250"/>
      <c r="H221" s="253">
        <v>347.661</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236</v>
      </c>
      <c r="AU221" s="259" t="s">
        <v>88</v>
      </c>
      <c r="AV221" s="13" t="s">
        <v>19</v>
      </c>
      <c r="AW221" s="13" t="s">
        <v>36</v>
      </c>
      <c r="AX221" s="13" t="s">
        <v>80</v>
      </c>
      <c r="AY221" s="259" t="s">
        <v>221</v>
      </c>
    </row>
    <row r="222" s="13" customFormat="1">
      <c r="A222" s="13"/>
      <c r="B222" s="249"/>
      <c r="C222" s="250"/>
      <c r="D222" s="247" t="s">
        <v>236</v>
      </c>
      <c r="E222" s="251" t="s">
        <v>335</v>
      </c>
      <c r="F222" s="252" t="s">
        <v>336</v>
      </c>
      <c r="G222" s="250"/>
      <c r="H222" s="253">
        <v>347.661</v>
      </c>
      <c r="I222" s="254"/>
      <c r="J222" s="250"/>
      <c r="K222" s="250"/>
      <c r="L222" s="255"/>
      <c r="M222" s="256"/>
      <c r="N222" s="257"/>
      <c r="O222" s="257"/>
      <c r="P222" s="257"/>
      <c r="Q222" s="257"/>
      <c r="R222" s="257"/>
      <c r="S222" s="257"/>
      <c r="T222" s="258"/>
      <c r="U222" s="13"/>
      <c r="V222" s="13"/>
      <c r="W222" s="13"/>
      <c r="X222" s="13"/>
      <c r="Y222" s="13"/>
      <c r="Z222" s="13"/>
      <c r="AA222" s="13"/>
      <c r="AB222" s="13"/>
      <c r="AC222" s="13"/>
      <c r="AD222" s="13"/>
      <c r="AE222" s="13"/>
      <c r="AT222" s="259" t="s">
        <v>236</v>
      </c>
      <c r="AU222" s="259" t="s">
        <v>88</v>
      </c>
      <c r="AV222" s="13" t="s">
        <v>19</v>
      </c>
      <c r="AW222" s="13" t="s">
        <v>36</v>
      </c>
      <c r="AX222" s="13" t="s">
        <v>88</v>
      </c>
      <c r="AY222" s="259" t="s">
        <v>221</v>
      </c>
    </row>
    <row r="223" s="2" customFormat="1" ht="37.8" customHeight="1">
      <c r="A223" s="40"/>
      <c r="B223" s="41"/>
      <c r="C223" s="229" t="s">
        <v>295</v>
      </c>
      <c r="D223" s="229" t="s">
        <v>225</v>
      </c>
      <c r="E223" s="230" t="s">
        <v>2025</v>
      </c>
      <c r="F223" s="231" t="s">
        <v>2026</v>
      </c>
      <c r="G223" s="232" t="s">
        <v>515</v>
      </c>
      <c r="H223" s="233">
        <v>379.05000000000001</v>
      </c>
      <c r="I223" s="234"/>
      <c r="J223" s="235">
        <f>ROUND(I223*H223,2)</f>
        <v>0</v>
      </c>
      <c r="K223" s="231" t="s">
        <v>229</v>
      </c>
      <c r="L223" s="46"/>
      <c r="M223" s="236" t="s">
        <v>1</v>
      </c>
      <c r="N223" s="237" t="s">
        <v>45</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224</v>
      </c>
      <c r="AT223" s="240" t="s">
        <v>225</v>
      </c>
      <c r="AU223" s="240" t="s">
        <v>88</v>
      </c>
      <c r="AY223" s="18" t="s">
        <v>221</v>
      </c>
      <c r="BE223" s="241">
        <f>IF(N223="základní",J223,0)</f>
        <v>0</v>
      </c>
      <c r="BF223" s="241">
        <f>IF(N223="snížená",J223,0)</f>
        <v>0</v>
      </c>
      <c r="BG223" s="241">
        <f>IF(N223="zákl. přenesená",J223,0)</f>
        <v>0</v>
      </c>
      <c r="BH223" s="241">
        <f>IF(N223="sníž. přenesená",J223,0)</f>
        <v>0</v>
      </c>
      <c r="BI223" s="241">
        <f>IF(N223="nulová",J223,0)</f>
        <v>0</v>
      </c>
      <c r="BJ223" s="18" t="s">
        <v>88</v>
      </c>
      <c r="BK223" s="241">
        <f>ROUND(I223*H223,2)</f>
        <v>0</v>
      </c>
      <c r="BL223" s="18" t="s">
        <v>224</v>
      </c>
      <c r="BM223" s="240" t="s">
        <v>3158</v>
      </c>
    </row>
    <row r="224" s="2" customFormat="1">
      <c r="A224" s="40"/>
      <c r="B224" s="41"/>
      <c r="C224" s="42"/>
      <c r="D224" s="242" t="s">
        <v>232</v>
      </c>
      <c r="E224" s="42"/>
      <c r="F224" s="243" t="s">
        <v>2028</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232</v>
      </c>
      <c r="AU224" s="18" t="s">
        <v>88</v>
      </c>
    </row>
    <row r="225" s="2" customFormat="1">
      <c r="A225" s="40"/>
      <c r="B225" s="41"/>
      <c r="C225" s="42"/>
      <c r="D225" s="247" t="s">
        <v>312</v>
      </c>
      <c r="E225" s="42"/>
      <c r="F225" s="248" t="s">
        <v>564</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312</v>
      </c>
      <c r="AU225" s="18" t="s">
        <v>88</v>
      </c>
    </row>
    <row r="226" s="2" customFormat="1">
      <c r="A226" s="40"/>
      <c r="B226" s="41"/>
      <c r="C226" s="42"/>
      <c r="D226" s="247" t="s">
        <v>234</v>
      </c>
      <c r="E226" s="42"/>
      <c r="F226" s="248" t="s">
        <v>2029</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234</v>
      </c>
      <c r="AU226" s="18" t="s">
        <v>88</v>
      </c>
    </row>
    <row r="227" s="14" customFormat="1">
      <c r="A227" s="14"/>
      <c r="B227" s="260"/>
      <c r="C227" s="261"/>
      <c r="D227" s="247" t="s">
        <v>236</v>
      </c>
      <c r="E227" s="262" t="s">
        <v>1</v>
      </c>
      <c r="F227" s="263" t="s">
        <v>3159</v>
      </c>
      <c r="G227" s="261"/>
      <c r="H227" s="262" t="s">
        <v>1</v>
      </c>
      <c r="I227" s="264"/>
      <c r="J227" s="261"/>
      <c r="K227" s="261"/>
      <c r="L227" s="265"/>
      <c r="M227" s="266"/>
      <c r="N227" s="267"/>
      <c r="O227" s="267"/>
      <c r="P227" s="267"/>
      <c r="Q227" s="267"/>
      <c r="R227" s="267"/>
      <c r="S227" s="267"/>
      <c r="T227" s="268"/>
      <c r="U227" s="14"/>
      <c r="V227" s="14"/>
      <c r="W227" s="14"/>
      <c r="X227" s="14"/>
      <c r="Y227" s="14"/>
      <c r="Z227" s="14"/>
      <c r="AA227" s="14"/>
      <c r="AB227" s="14"/>
      <c r="AC227" s="14"/>
      <c r="AD227" s="14"/>
      <c r="AE227" s="14"/>
      <c r="AT227" s="269" t="s">
        <v>236</v>
      </c>
      <c r="AU227" s="269" t="s">
        <v>88</v>
      </c>
      <c r="AV227" s="14" t="s">
        <v>88</v>
      </c>
      <c r="AW227" s="14" t="s">
        <v>36</v>
      </c>
      <c r="AX227" s="14" t="s">
        <v>80</v>
      </c>
      <c r="AY227" s="269" t="s">
        <v>221</v>
      </c>
    </row>
    <row r="228" s="13" customFormat="1">
      <c r="A228" s="13"/>
      <c r="B228" s="249"/>
      <c r="C228" s="250"/>
      <c r="D228" s="247" t="s">
        <v>236</v>
      </c>
      <c r="E228" s="251" t="s">
        <v>3160</v>
      </c>
      <c r="F228" s="252" t="s">
        <v>3161</v>
      </c>
      <c r="G228" s="250"/>
      <c r="H228" s="253">
        <v>193.14500000000001</v>
      </c>
      <c r="I228" s="254"/>
      <c r="J228" s="250"/>
      <c r="K228" s="250"/>
      <c r="L228" s="255"/>
      <c r="M228" s="256"/>
      <c r="N228" s="257"/>
      <c r="O228" s="257"/>
      <c r="P228" s="257"/>
      <c r="Q228" s="257"/>
      <c r="R228" s="257"/>
      <c r="S228" s="257"/>
      <c r="T228" s="258"/>
      <c r="U228" s="13"/>
      <c r="V228" s="13"/>
      <c r="W228" s="13"/>
      <c r="X228" s="13"/>
      <c r="Y228" s="13"/>
      <c r="Z228" s="13"/>
      <c r="AA228" s="13"/>
      <c r="AB228" s="13"/>
      <c r="AC228" s="13"/>
      <c r="AD228" s="13"/>
      <c r="AE228" s="13"/>
      <c r="AT228" s="259" t="s">
        <v>236</v>
      </c>
      <c r="AU228" s="259" t="s">
        <v>88</v>
      </c>
      <c r="AV228" s="13" t="s">
        <v>19</v>
      </c>
      <c r="AW228" s="13" t="s">
        <v>36</v>
      </c>
      <c r="AX228" s="13" t="s">
        <v>80</v>
      </c>
      <c r="AY228" s="259" t="s">
        <v>221</v>
      </c>
    </row>
    <row r="229" s="14" customFormat="1">
      <c r="A229" s="14"/>
      <c r="B229" s="260"/>
      <c r="C229" s="261"/>
      <c r="D229" s="247" t="s">
        <v>236</v>
      </c>
      <c r="E229" s="262" t="s">
        <v>1</v>
      </c>
      <c r="F229" s="263" t="s">
        <v>2033</v>
      </c>
      <c r="G229" s="261"/>
      <c r="H229" s="262" t="s">
        <v>1</v>
      </c>
      <c r="I229" s="264"/>
      <c r="J229" s="261"/>
      <c r="K229" s="261"/>
      <c r="L229" s="265"/>
      <c r="M229" s="266"/>
      <c r="N229" s="267"/>
      <c r="O229" s="267"/>
      <c r="P229" s="267"/>
      <c r="Q229" s="267"/>
      <c r="R229" s="267"/>
      <c r="S229" s="267"/>
      <c r="T229" s="268"/>
      <c r="U229" s="14"/>
      <c r="V229" s="14"/>
      <c r="W229" s="14"/>
      <c r="X229" s="14"/>
      <c r="Y229" s="14"/>
      <c r="Z229" s="14"/>
      <c r="AA229" s="14"/>
      <c r="AB229" s="14"/>
      <c r="AC229" s="14"/>
      <c r="AD229" s="14"/>
      <c r="AE229" s="14"/>
      <c r="AT229" s="269" t="s">
        <v>236</v>
      </c>
      <c r="AU229" s="269" t="s">
        <v>88</v>
      </c>
      <c r="AV229" s="14" t="s">
        <v>88</v>
      </c>
      <c r="AW229" s="14" t="s">
        <v>36</v>
      </c>
      <c r="AX229" s="14" t="s">
        <v>80</v>
      </c>
      <c r="AY229" s="269" t="s">
        <v>221</v>
      </c>
    </row>
    <row r="230" s="13" customFormat="1">
      <c r="A230" s="13"/>
      <c r="B230" s="249"/>
      <c r="C230" s="250"/>
      <c r="D230" s="247" t="s">
        <v>236</v>
      </c>
      <c r="E230" s="251" t="s">
        <v>1792</v>
      </c>
      <c r="F230" s="252" t="s">
        <v>3134</v>
      </c>
      <c r="G230" s="250"/>
      <c r="H230" s="253">
        <v>185.905</v>
      </c>
      <c r="I230" s="254"/>
      <c r="J230" s="250"/>
      <c r="K230" s="250"/>
      <c r="L230" s="255"/>
      <c r="M230" s="256"/>
      <c r="N230" s="257"/>
      <c r="O230" s="257"/>
      <c r="P230" s="257"/>
      <c r="Q230" s="257"/>
      <c r="R230" s="257"/>
      <c r="S230" s="257"/>
      <c r="T230" s="258"/>
      <c r="U230" s="13"/>
      <c r="V230" s="13"/>
      <c r="W230" s="13"/>
      <c r="X230" s="13"/>
      <c r="Y230" s="13"/>
      <c r="Z230" s="13"/>
      <c r="AA230" s="13"/>
      <c r="AB230" s="13"/>
      <c r="AC230" s="13"/>
      <c r="AD230" s="13"/>
      <c r="AE230" s="13"/>
      <c r="AT230" s="259" t="s">
        <v>236</v>
      </c>
      <c r="AU230" s="259" t="s">
        <v>88</v>
      </c>
      <c r="AV230" s="13" t="s">
        <v>19</v>
      </c>
      <c r="AW230" s="13" t="s">
        <v>36</v>
      </c>
      <c r="AX230" s="13" t="s">
        <v>80</v>
      </c>
      <c r="AY230" s="259" t="s">
        <v>221</v>
      </c>
    </row>
    <row r="231" s="13" customFormat="1">
      <c r="A231" s="13"/>
      <c r="B231" s="249"/>
      <c r="C231" s="250"/>
      <c r="D231" s="247" t="s">
        <v>236</v>
      </c>
      <c r="E231" s="251" t="s">
        <v>3162</v>
      </c>
      <c r="F231" s="252" t="s">
        <v>3163</v>
      </c>
      <c r="G231" s="250"/>
      <c r="H231" s="253">
        <v>379.05000000000001</v>
      </c>
      <c r="I231" s="254"/>
      <c r="J231" s="250"/>
      <c r="K231" s="250"/>
      <c r="L231" s="255"/>
      <c r="M231" s="256"/>
      <c r="N231" s="257"/>
      <c r="O231" s="257"/>
      <c r="P231" s="257"/>
      <c r="Q231" s="257"/>
      <c r="R231" s="257"/>
      <c r="S231" s="257"/>
      <c r="T231" s="258"/>
      <c r="U231" s="13"/>
      <c r="V231" s="13"/>
      <c r="W231" s="13"/>
      <c r="X231" s="13"/>
      <c r="Y231" s="13"/>
      <c r="Z231" s="13"/>
      <c r="AA231" s="13"/>
      <c r="AB231" s="13"/>
      <c r="AC231" s="13"/>
      <c r="AD231" s="13"/>
      <c r="AE231" s="13"/>
      <c r="AT231" s="259" t="s">
        <v>236</v>
      </c>
      <c r="AU231" s="259" t="s">
        <v>88</v>
      </c>
      <c r="AV231" s="13" t="s">
        <v>19</v>
      </c>
      <c r="AW231" s="13" t="s">
        <v>36</v>
      </c>
      <c r="AX231" s="13" t="s">
        <v>88</v>
      </c>
      <c r="AY231" s="259" t="s">
        <v>221</v>
      </c>
    </row>
    <row r="232" s="2" customFormat="1" ht="66.75" customHeight="1">
      <c r="A232" s="40"/>
      <c r="B232" s="41"/>
      <c r="C232" s="229" t="s">
        <v>303</v>
      </c>
      <c r="D232" s="229" t="s">
        <v>225</v>
      </c>
      <c r="E232" s="230" t="s">
        <v>2036</v>
      </c>
      <c r="F232" s="231" t="s">
        <v>2037</v>
      </c>
      <c r="G232" s="232" t="s">
        <v>515</v>
      </c>
      <c r="H232" s="233">
        <v>2.5699999999999998</v>
      </c>
      <c r="I232" s="234"/>
      <c r="J232" s="235">
        <f>ROUND(I232*H232,2)</f>
        <v>0</v>
      </c>
      <c r="K232" s="231" t="s">
        <v>229</v>
      </c>
      <c r="L232" s="46"/>
      <c r="M232" s="236" t="s">
        <v>1</v>
      </c>
      <c r="N232" s="237" t="s">
        <v>45</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224</v>
      </c>
      <c r="AT232" s="240" t="s">
        <v>225</v>
      </c>
      <c r="AU232" s="240" t="s">
        <v>88</v>
      </c>
      <c r="AY232" s="18" t="s">
        <v>221</v>
      </c>
      <c r="BE232" s="241">
        <f>IF(N232="základní",J232,0)</f>
        <v>0</v>
      </c>
      <c r="BF232" s="241">
        <f>IF(N232="snížená",J232,0)</f>
        <v>0</v>
      </c>
      <c r="BG232" s="241">
        <f>IF(N232="zákl. přenesená",J232,0)</f>
        <v>0</v>
      </c>
      <c r="BH232" s="241">
        <f>IF(N232="sníž. přenesená",J232,0)</f>
        <v>0</v>
      </c>
      <c r="BI232" s="241">
        <f>IF(N232="nulová",J232,0)</f>
        <v>0</v>
      </c>
      <c r="BJ232" s="18" t="s">
        <v>88</v>
      </c>
      <c r="BK232" s="241">
        <f>ROUND(I232*H232,2)</f>
        <v>0</v>
      </c>
      <c r="BL232" s="18" t="s">
        <v>224</v>
      </c>
      <c r="BM232" s="240" t="s">
        <v>3164</v>
      </c>
    </row>
    <row r="233" s="2" customFormat="1">
      <c r="A233" s="40"/>
      <c r="B233" s="41"/>
      <c r="C233" s="42"/>
      <c r="D233" s="242" t="s">
        <v>232</v>
      </c>
      <c r="E233" s="42"/>
      <c r="F233" s="243" t="s">
        <v>2039</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232</v>
      </c>
      <c r="AU233" s="18" t="s">
        <v>88</v>
      </c>
    </row>
    <row r="234" s="2" customFormat="1">
      <c r="A234" s="40"/>
      <c r="B234" s="41"/>
      <c r="C234" s="42"/>
      <c r="D234" s="247" t="s">
        <v>312</v>
      </c>
      <c r="E234" s="42"/>
      <c r="F234" s="248" t="s">
        <v>2040</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312</v>
      </c>
      <c r="AU234" s="18" t="s">
        <v>88</v>
      </c>
    </row>
    <row r="235" s="14" customFormat="1">
      <c r="A235" s="14"/>
      <c r="B235" s="260"/>
      <c r="C235" s="261"/>
      <c r="D235" s="247" t="s">
        <v>236</v>
      </c>
      <c r="E235" s="262" t="s">
        <v>1</v>
      </c>
      <c r="F235" s="263" t="s">
        <v>3165</v>
      </c>
      <c r="G235" s="261"/>
      <c r="H235" s="262" t="s">
        <v>1</v>
      </c>
      <c r="I235" s="264"/>
      <c r="J235" s="261"/>
      <c r="K235" s="261"/>
      <c r="L235" s="265"/>
      <c r="M235" s="266"/>
      <c r="N235" s="267"/>
      <c r="O235" s="267"/>
      <c r="P235" s="267"/>
      <c r="Q235" s="267"/>
      <c r="R235" s="267"/>
      <c r="S235" s="267"/>
      <c r="T235" s="268"/>
      <c r="U235" s="14"/>
      <c r="V235" s="14"/>
      <c r="W235" s="14"/>
      <c r="X235" s="14"/>
      <c r="Y235" s="14"/>
      <c r="Z235" s="14"/>
      <c r="AA235" s="14"/>
      <c r="AB235" s="14"/>
      <c r="AC235" s="14"/>
      <c r="AD235" s="14"/>
      <c r="AE235" s="14"/>
      <c r="AT235" s="269" t="s">
        <v>236</v>
      </c>
      <c r="AU235" s="269" t="s">
        <v>88</v>
      </c>
      <c r="AV235" s="14" t="s">
        <v>88</v>
      </c>
      <c r="AW235" s="14" t="s">
        <v>36</v>
      </c>
      <c r="AX235" s="14" t="s">
        <v>80</v>
      </c>
      <c r="AY235" s="269" t="s">
        <v>221</v>
      </c>
    </row>
    <row r="236" s="13" customFormat="1">
      <c r="A236" s="13"/>
      <c r="B236" s="249"/>
      <c r="C236" s="250"/>
      <c r="D236" s="247" t="s">
        <v>236</v>
      </c>
      <c r="E236" s="251" t="s">
        <v>859</v>
      </c>
      <c r="F236" s="252" t="s">
        <v>3166</v>
      </c>
      <c r="G236" s="250"/>
      <c r="H236" s="253">
        <v>2.5699999999999998</v>
      </c>
      <c r="I236" s="254"/>
      <c r="J236" s="250"/>
      <c r="K236" s="250"/>
      <c r="L236" s="255"/>
      <c r="M236" s="256"/>
      <c r="N236" s="257"/>
      <c r="O236" s="257"/>
      <c r="P236" s="257"/>
      <c r="Q236" s="257"/>
      <c r="R236" s="257"/>
      <c r="S236" s="257"/>
      <c r="T236" s="258"/>
      <c r="U236" s="13"/>
      <c r="V236" s="13"/>
      <c r="W236" s="13"/>
      <c r="X236" s="13"/>
      <c r="Y236" s="13"/>
      <c r="Z236" s="13"/>
      <c r="AA236" s="13"/>
      <c r="AB236" s="13"/>
      <c r="AC236" s="13"/>
      <c r="AD236" s="13"/>
      <c r="AE236" s="13"/>
      <c r="AT236" s="259" t="s">
        <v>236</v>
      </c>
      <c r="AU236" s="259" t="s">
        <v>88</v>
      </c>
      <c r="AV236" s="13" t="s">
        <v>19</v>
      </c>
      <c r="AW236" s="13" t="s">
        <v>36</v>
      </c>
      <c r="AX236" s="13" t="s">
        <v>80</v>
      </c>
      <c r="AY236" s="259" t="s">
        <v>221</v>
      </c>
    </row>
    <row r="237" s="13" customFormat="1">
      <c r="A237" s="13"/>
      <c r="B237" s="249"/>
      <c r="C237" s="250"/>
      <c r="D237" s="247" t="s">
        <v>236</v>
      </c>
      <c r="E237" s="251" t="s">
        <v>860</v>
      </c>
      <c r="F237" s="252" t="s">
        <v>861</v>
      </c>
      <c r="G237" s="250"/>
      <c r="H237" s="253">
        <v>2.5699999999999998</v>
      </c>
      <c r="I237" s="254"/>
      <c r="J237" s="250"/>
      <c r="K237" s="250"/>
      <c r="L237" s="255"/>
      <c r="M237" s="256"/>
      <c r="N237" s="257"/>
      <c r="O237" s="257"/>
      <c r="P237" s="257"/>
      <c r="Q237" s="257"/>
      <c r="R237" s="257"/>
      <c r="S237" s="257"/>
      <c r="T237" s="258"/>
      <c r="U237" s="13"/>
      <c r="V237" s="13"/>
      <c r="W237" s="13"/>
      <c r="X237" s="13"/>
      <c r="Y237" s="13"/>
      <c r="Z237" s="13"/>
      <c r="AA237" s="13"/>
      <c r="AB237" s="13"/>
      <c r="AC237" s="13"/>
      <c r="AD237" s="13"/>
      <c r="AE237" s="13"/>
      <c r="AT237" s="259" t="s">
        <v>236</v>
      </c>
      <c r="AU237" s="259" t="s">
        <v>88</v>
      </c>
      <c r="AV237" s="13" t="s">
        <v>19</v>
      </c>
      <c r="AW237" s="13" t="s">
        <v>36</v>
      </c>
      <c r="AX237" s="13" t="s">
        <v>88</v>
      </c>
      <c r="AY237" s="259" t="s">
        <v>221</v>
      </c>
    </row>
    <row r="238" s="2" customFormat="1" ht="16.5" customHeight="1">
      <c r="A238" s="40"/>
      <c r="B238" s="41"/>
      <c r="C238" s="284" t="s">
        <v>307</v>
      </c>
      <c r="D238" s="284" t="s">
        <v>330</v>
      </c>
      <c r="E238" s="285" t="s">
        <v>3167</v>
      </c>
      <c r="F238" s="286" t="s">
        <v>3168</v>
      </c>
      <c r="G238" s="287" t="s">
        <v>651</v>
      </c>
      <c r="H238" s="288">
        <v>5.1399999999999997</v>
      </c>
      <c r="I238" s="289"/>
      <c r="J238" s="290">
        <f>ROUND(I238*H238,2)</f>
        <v>0</v>
      </c>
      <c r="K238" s="286" t="s">
        <v>229</v>
      </c>
      <c r="L238" s="291"/>
      <c r="M238" s="292" t="s">
        <v>1</v>
      </c>
      <c r="N238" s="293" t="s">
        <v>45</v>
      </c>
      <c r="O238" s="93"/>
      <c r="P238" s="238">
        <f>O238*H238</f>
        <v>0</v>
      </c>
      <c r="Q238" s="238">
        <v>1</v>
      </c>
      <c r="R238" s="238">
        <f>Q238*H238</f>
        <v>5.1399999999999997</v>
      </c>
      <c r="S238" s="238">
        <v>0</v>
      </c>
      <c r="T238" s="239">
        <f>S238*H238</f>
        <v>0</v>
      </c>
      <c r="U238" s="40"/>
      <c r="V238" s="40"/>
      <c r="W238" s="40"/>
      <c r="X238" s="40"/>
      <c r="Y238" s="40"/>
      <c r="Z238" s="40"/>
      <c r="AA238" s="40"/>
      <c r="AB238" s="40"/>
      <c r="AC238" s="40"/>
      <c r="AD238" s="40"/>
      <c r="AE238" s="40"/>
      <c r="AR238" s="240" t="s">
        <v>267</v>
      </c>
      <c r="AT238" s="240" t="s">
        <v>330</v>
      </c>
      <c r="AU238" s="240" t="s">
        <v>88</v>
      </c>
      <c r="AY238" s="18" t="s">
        <v>221</v>
      </c>
      <c r="BE238" s="241">
        <f>IF(N238="základní",J238,0)</f>
        <v>0</v>
      </c>
      <c r="BF238" s="241">
        <f>IF(N238="snížená",J238,0)</f>
        <v>0</v>
      </c>
      <c r="BG238" s="241">
        <f>IF(N238="zákl. přenesená",J238,0)</f>
        <v>0</v>
      </c>
      <c r="BH238" s="241">
        <f>IF(N238="sníž. přenesená",J238,0)</f>
        <v>0</v>
      </c>
      <c r="BI238" s="241">
        <f>IF(N238="nulová",J238,0)</f>
        <v>0</v>
      </c>
      <c r="BJ238" s="18" t="s">
        <v>88</v>
      </c>
      <c r="BK238" s="241">
        <f>ROUND(I238*H238,2)</f>
        <v>0</v>
      </c>
      <c r="BL238" s="18" t="s">
        <v>224</v>
      </c>
      <c r="BM238" s="240" t="s">
        <v>3169</v>
      </c>
    </row>
    <row r="239" s="2" customFormat="1" ht="37.8" customHeight="1">
      <c r="A239" s="40"/>
      <c r="B239" s="41"/>
      <c r="C239" s="229" t="s">
        <v>316</v>
      </c>
      <c r="D239" s="229" t="s">
        <v>225</v>
      </c>
      <c r="E239" s="230" t="s">
        <v>621</v>
      </c>
      <c r="F239" s="231" t="s">
        <v>825</v>
      </c>
      <c r="G239" s="232" t="s">
        <v>507</v>
      </c>
      <c r="H239" s="233">
        <v>164.25999999999999</v>
      </c>
      <c r="I239" s="234"/>
      <c r="J239" s="235">
        <f>ROUND(I239*H239,2)</f>
        <v>0</v>
      </c>
      <c r="K239" s="231" t="s">
        <v>229</v>
      </c>
      <c r="L239" s="46"/>
      <c r="M239" s="236" t="s">
        <v>1</v>
      </c>
      <c r="N239" s="237" t="s">
        <v>45</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224</v>
      </c>
      <c r="AT239" s="240" t="s">
        <v>225</v>
      </c>
      <c r="AU239" s="240" t="s">
        <v>88</v>
      </c>
      <c r="AY239" s="18" t="s">
        <v>221</v>
      </c>
      <c r="BE239" s="241">
        <f>IF(N239="základní",J239,0)</f>
        <v>0</v>
      </c>
      <c r="BF239" s="241">
        <f>IF(N239="snížená",J239,0)</f>
        <v>0</v>
      </c>
      <c r="BG239" s="241">
        <f>IF(N239="zákl. přenesená",J239,0)</f>
        <v>0</v>
      </c>
      <c r="BH239" s="241">
        <f>IF(N239="sníž. přenesená",J239,0)</f>
        <v>0</v>
      </c>
      <c r="BI239" s="241">
        <f>IF(N239="nulová",J239,0)</f>
        <v>0</v>
      </c>
      <c r="BJ239" s="18" t="s">
        <v>88</v>
      </c>
      <c r="BK239" s="241">
        <f>ROUND(I239*H239,2)</f>
        <v>0</v>
      </c>
      <c r="BL239" s="18" t="s">
        <v>224</v>
      </c>
      <c r="BM239" s="240" t="s">
        <v>3170</v>
      </c>
    </row>
    <row r="240" s="2" customFormat="1">
      <c r="A240" s="40"/>
      <c r="B240" s="41"/>
      <c r="C240" s="42"/>
      <c r="D240" s="242" t="s">
        <v>232</v>
      </c>
      <c r="E240" s="42"/>
      <c r="F240" s="243" t="s">
        <v>624</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232</v>
      </c>
      <c r="AU240" s="18" t="s">
        <v>88</v>
      </c>
    </row>
    <row r="241" s="2" customFormat="1">
      <c r="A241" s="40"/>
      <c r="B241" s="41"/>
      <c r="C241" s="42"/>
      <c r="D241" s="247" t="s">
        <v>312</v>
      </c>
      <c r="E241" s="42"/>
      <c r="F241" s="248" t="s">
        <v>618</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312</v>
      </c>
      <c r="AU241" s="18" t="s">
        <v>88</v>
      </c>
    </row>
    <row r="242" s="13" customFormat="1">
      <c r="A242" s="13"/>
      <c r="B242" s="249"/>
      <c r="C242" s="250"/>
      <c r="D242" s="247" t="s">
        <v>236</v>
      </c>
      <c r="E242" s="251" t="s">
        <v>355</v>
      </c>
      <c r="F242" s="252" t="s">
        <v>3171</v>
      </c>
      <c r="G242" s="250"/>
      <c r="H242" s="253">
        <v>164.25999999999999</v>
      </c>
      <c r="I242" s="254"/>
      <c r="J242" s="250"/>
      <c r="K242" s="250"/>
      <c r="L242" s="255"/>
      <c r="M242" s="256"/>
      <c r="N242" s="257"/>
      <c r="O242" s="257"/>
      <c r="P242" s="257"/>
      <c r="Q242" s="257"/>
      <c r="R242" s="257"/>
      <c r="S242" s="257"/>
      <c r="T242" s="258"/>
      <c r="U242" s="13"/>
      <c r="V242" s="13"/>
      <c r="W242" s="13"/>
      <c r="X242" s="13"/>
      <c r="Y242" s="13"/>
      <c r="Z242" s="13"/>
      <c r="AA242" s="13"/>
      <c r="AB242" s="13"/>
      <c r="AC242" s="13"/>
      <c r="AD242" s="13"/>
      <c r="AE242" s="13"/>
      <c r="AT242" s="259" t="s">
        <v>236</v>
      </c>
      <c r="AU242" s="259" t="s">
        <v>88</v>
      </c>
      <c r="AV242" s="13" t="s">
        <v>19</v>
      </c>
      <c r="AW242" s="13" t="s">
        <v>36</v>
      </c>
      <c r="AX242" s="13" t="s">
        <v>80</v>
      </c>
      <c r="AY242" s="259" t="s">
        <v>221</v>
      </c>
    </row>
    <row r="243" s="13" customFormat="1">
      <c r="A243" s="13"/>
      <c r="B243" s="249"/>
      <c r="C243" s="250"/>
      <c r="D243" s="247" t="s">
        <v>236</v>
      </c>
      <c r="E243" s="251" t="s">
        <v>876</v>
      </c>
      <c r="F243" s="252" t="s">
        <v>877</v>
      </c>
      <c r="G243" s="250"/>
      <c r="H243" s="253">
        <v>164.25999999999999</v>
      </c>
      <c r="I243" s="254"/>
      <c r="J243" s="250"/>
      <c r="K243" s="250"/>
      <c r="L243" s="255"/>
      <c r="M243" s="256"/>
      <c r="N243" s="257"/>
      <c r="O243" s="257"/>
      <c r="P243" s="257"/>
      <c r="Q243" s="257"/>
      <c r="R243" s="257"/>
      <c r="S243" s="257"/>
      <c r="T243" s="258"/>
      <c r="U243" s="13"/>
      <c r="V243" s="13"/>
      <c r="W243" s="13"/>
      <c r="X243" s="13"/>
      <c r="Y243" s="13"/>
      <c r="Z243" s="13"/>
      <c r="AA243" s="13"/>
      <c r="AB243" s="13"/>
      <c r="AC243" s="13"/>
      <c r="AD243" s="13"/>
      <c r="AE243" s="13"/>
      <c r="AT243" s="259" t="s">
        <v>236</v>
      </c>
      <c r="AU243" s="259" t="s">
        <v>88</v>
      </c>
      <c r="AV243" s="13" t="s">
        <v>19</v>
      </c>
      <c r="AW243" s="13" t="s">
        <v>36</v>
      </c>
      <c r="AX243" s="13" t="s">
        <v>88</v>
      </c>
      <c r="AY243" s="259" t="s">
        <v>221</v>
      </c>
    </row>
    <row r="244" s="2" customFormat="1" ht="37.8" customHeight="1">
      <c r="A244" s="40"/>
      <c r="B244" s="41"/>
      <c r="C244" s="229" t="s">
        <v>321</v>
      </c>
      <c r="D244" s="229" t="s">
        <v>225</v>
      </c>
      <c r="E244" s="230" t="s">
        <v>830</v>
      </c>
      <c r="F244" s="231" t="s">
        <v>831</v>
      </c>
      <c r="G244" s="232" t="s">
        <v>507</v>
      </c>
      <c r="H244" s="233">
        <v>164.25999999999999</v>
      </c>
      <c r="I244" s="234"/>
      <c r="J244" s="235">
        <f>ROUND(I244*H244,2)</f>
        <v>0</v>
      </c>
      <c r="K244" s="231" t="s">
        <v>229</v>
      </c>
      <c r="L244" s="46"/>
      <c r="M244" s="236" t="s">
        <v>1</v>
      </c>
      <c r="N244" s="237" t="s">
        <v>45</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224</v>
      </c>
      <c r="AT244" s="240" t="s">
        <v>225</v>
      </c>
      <c r="AU244" s="240" t="s">
        <v>88</v>
      </c>
      <c r="AY244" s="18" t="s">
        <v>221</v>
      </c>
      <c r="BE244" s="241">
        <f>IF(N244="základní",J244,0)</f>
        <v>0</v>
      </c>
      <c r="BF244" s="241">
        <f>IF(N244="snížená",J244,0)</f>
        <v>0</v>
      </c>
      <c r="BG244" s="241">
        <f>IF(N244="zákl. přenesená",J244,0)</f>
        <v>0</v>
      </c>
      <c r="BH244" s="241">
        <f>IF(N244="sníž. přenesená",J244,0)</f>
        <v>0</v>
      </c>
      <c r="BI244" s="241">
        <f>IF(N244="nulová",J244,0)</f>
        <v>0</v>
      </c>
      <c r="BJ244" s="18" t="s">
        <v>88</v>
      </c>
      <c r="BK244" s="241">
        <f>ROUND(I244*H244,2)</f>
        <v>0</v>
      </c>
      <c r="BL244" s="18" t="s">
        <v>224</v>
      </c>
      <c r="BM244" s="240" t="s">
        <v>3172</v>
      </c>
    </row>
    <row r="245" s="2" customFormat="1">
      <c r="A245" s="40"/>
      <c r="B245" s="41"/>
      <c r="C245" s="42"/>
      <c r="D245" s="242" t="s">
        <v>232</v>
      </c>
      <c r="E245" s="42"/>
      <c r="F245" s="243" t="s">
        <v>833</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232</v>
      </c>
      <c r="AU245" s="18" t="s">
        <v>88</v>
      </c>
    </row>
    <row r="246" s="2" customFormat="1">
      <c r="A246" s="40"/>
      <c r="B246" s="41"/>
      <c r="C246" s="42"/>
      <c r="D246" s="247" t="s">
        <v>312</v>
      </c>
      <c r="E246" s="42"/>
      <c r="F246" s="248" t="s">
        <v>610</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312</v>
      </c>
      <c r="AU246" s="18" t="s">
        <v>88</v>
      </c>
    </row>
    <row r="247" s="14" customFormat="1">
      <c r="A247" s="14"/>
      <c r="B247" s="260"/>
      <c r="C247" s="261"/>
      <c r="D247" s="247" t="s">
        <v>236</v>
      </c>
      <c r="E247" s="262" t="s">
        <v>1</v>
      </c>
      <c r="F247" s="263" t="s">
        <v>1999</v>
      </c>
      <c r="G247" s="261"/>
      <c r="H247" s="262" t="s">
        <v>1</v>
      </c>
      <c r="I247" s="264"/>
      <c r="J247" s="261"/>
      <c r="K247" s="261"/>
      <c r="L247" s="265"/>
      <c r="M247" s="266"/>
      <c r="N247" s="267"/>
      <c r="O247" s="267"/>
      <c r="P247" s="267"/>
      <c r="Q247" s="267"/>
      <c r="R247" s="267"/>
      <c r="S247" s="267"/>
      <c r="T247" s="268"/>
      <c r="U247" s="14"/>
      <c r="V247" s="14"/>
      <c r="W247" s="14"/>
      <c r="X247" s="14"/>
      <c r="Y247" s="14"/>
      <c r="Z247" s="14"/>
      <c r="AA247" s="14"/>
      <c r="AB247" s="14"/>
      <c r="AC247" s="14"/>
      <c r="AD247" s="14"/>
      <c r="AE247" s="14"/>
      <c r="AT247" s="269" t="s">
        <v>236</v>
      </c>
      <c r="AU247" s="269" t="s">
        <v>88</v>
      </c>
      <c r="AV247" s="14" t="s">
        <v>88</v>
      </c>
      <c r="AW247" s="14" t="s">
        <v>36</v>
      </c>
      <c r="AX247" s="14" t="s">
        <v>80</v>
      </c>
      <c r="AY247" s="269" t="s">
        <v>221</v>
      </c>
    </row>
    <row r="248" s="13" customFormat="1">
      <c r="A248" s="13"/>
      <c r="B248" s="249"/>
      <c r="C248" s="250"/>
      <c r="D248" s="247" t="s">
        <v>236</v>
      </c>
      <c r="E248" s="251" t="s">
        <v>884</v>
      </c>
      <c r="F248" s="252" t="s">
        <v>3173</v>
      </c>
      <c r="G248" s="250"/>
      <c r="H248" s="253">
        <v>34.75</v>
      </c>
      <c r="I248" s="254"/>
      <c r="J248" s="250"/>
      <c r="K248" s="250"/>
      <c r="L248" s="255"/>
      <c r="M248" s="256"/>
      <c r="N248" s="257"/>
      <c r="O248" s="257"/>
      <c r="P248" s="257"/>
      <c r="Q248" s="257"/>
      <c r="R248" s="257"/>
      <c r="S248" s="257"/>
      <c r="T248" s="258"/>
      <c r="U248" s="13"/>
      <c r="V248" s="13"/>
      <c r="W248" s="13"/>
      <c r="X248" s="13"/>
      <c r="Y248" s="13"/>
      <c r="Z248" s="13"/>
      <c r="AA248" s="13"/>
      <c r="AB248" s="13"/>
      <c r="AC248" s="13"/>
      <c r="AD248" s="13"/>
      <c r="AE248" s="13"/>
      <c r="AT248" s="259" t="s">
        <v>236</v>
      </c>
      <c r="AU248" s="259" t="s">
        <v>88</v>
      </c>
      <c r="AV248" s="13" t="s">
        <v>19</v>
      </c>
      <c r="AW248" s="13" t="s">
        <v>36</v>
      </c>
      <c r="AX248" s="13" t="s">
        <v>80</v>
      </c>
      <c r="AY248" s="259" t="s">
        <v>221</v>
      </c>
    </row>
    <row r="249" s="14" customFormat="1">
      <c r="A249" s="14"/>
      <c r="B249" s="260"/>
      <c r="C249" s="261"/>
      <c r="D249" s="247" t="s">
        <v>236</v>
      </c>
      <c r="E249" s="262" t="s">
        <v>1</v>
      </c>
      <c r="F249" s="263" t="s">
        <v>2059</v>
      </c>
      <c r="G249" s="261"/>
      <c r="H249" s="262" t="s">
        <v>1</v>
      </c>
      <c r="I249" s="264"/>
      <c r="J249" s="261"/>
      <c r="K249" s="261"/>
      <c r="L249" s="265"/>
      <c r="M249" s="266"/>
      <c r="N249" s="267"/>
      <c r="O249" s="267"/>
      <c r="P249" s="267"/>
      <c r="Q249" s="267"/>
      <c r="R249" s="267"/>
      <c r="S249" s="267"/>
      <c r="T249" s="268"/>
      <c r="U249" s="14"/>
      <c r="V249" s="14"/>
      <c r="W249" s="14"/>
      <c r="X249" s="14"/>
      <c r="Y249" s="14"/>
      <c r="Z249" s="14"/>
      <c r="AA249" s="14"/>
      <c r="AB249" s="14"/>
      <c r="AC249" s="14"/>
      <c r="AD249" s="14"/>
      <c r="AE249" s="14"/>
      <c r="AT249" s="269" t="s">
        <v>236</v>
      </c>
      <c r="AU249" s="269" t="s">
        <v>88</v>
      </c>
      <c r="AV249" s="14" t="s">
        <v>88</v>
      </c>
      <c r="AW249" s="14" t="s">
        <v>36</v>
      </c>
      <c r="AX249" s="14" t="s">
        <v>80</v>
      </c>
      <c r="AY249" s="269" t="s">
        <v>221</v>
      </c>
    </row>
    <row r="250" s="13" customFormat="1">
      <c r="A250" s="13"/>
      <c r="B250" s="249"/>
      <c r="C250" s="250"/>
      <c r="D250" s="247" t="s">
        <v>236</v>
      </c>
      <c r="E250" s="251" t="s">
        <v>886</v>
      </c>
      <c r="F250" s="252" t="s">
        <v>3174</v>
      </c>
      <c r="G250" s="250"/>
      <c r="H250" s="253">
        <v>129.50999999999999</v>
      </c>
      <c r="I250" s="254"/>
      <c r="J250" s="250"/>
      <c r="K250" s="250"/>
      <c r="L250" s="255"/>
      <c r="M250" s="256"/>
      <c r="N250" s="257"/>
      <c r="O250" s="257"/>
      <c r="P250" s="257"/>
      <c r="Q250" s="257"/>
      <c r="R250" s="257"/>
      <c r="S250" s="257"/>
      <c r="T250" s="258"/>
      <c r="U250" s="13"/>
      <c r="V250" s="13"/>
      <c r="W250" s="13"/>
      <c r="X250" s="13"/>
      <c r="Y250" s="13"/>
      <c r="Z250" s="13"/>
      <c r="AA250" s="13"/>
      <c r="AB250" s="13"/>
      <c r="AC250" s="13"/>
      <c r="AD250" s="13"/>
      <c r="AE250" s="13"/>
      <c r="AT250" s="259" t="s">
        <v>236</v>
      </c>
      <c r="AU250" s="259" t="s">
        <v>88</v>
      </c>
      <c r="AV250" s="13" t="s">
        <v>19</v>
      </c>
      <c r="AW250" s="13" t="s">
        <v>36</v>
      </c>
      <c r="AX250" s="13" t="s">
        <v>80</v>
      </c>
      <c r="AY250" s="259" t="s">
        <v>221</v>
      </c>
    </row>
    <row r="251" s="13" customFormat="1">
      <c r="A251" s="13"/>
      <c r="B251" s="249"/>
      <c r="C251" s="250"/>
      <c r="D251" s="247" t="s">
        <v>236</v>
      </c>
      <c r="E251" s="251" t="s">
        <v>2061</v>
      </c>
      <c r="F251" s="252" t="s">
        <v>2062</v>
      </c>
      <c r="G251" s="250"/>
      <c r="H251" s="253">
        <v>164.25999999999999</v>
      </c>
      <c r="I251" s="254"/>
      <c r="J251" s="250"/>
      <c r="K251" s="250"/>
      <c r="L251" s="255"/>
      <c r="M251" s="256"/>
      <c r="N251" s="257"/>
      <c r="O251" s="257"/>
      <c r="P251" s="257"/>
      <c r="Q251" s="257"/>
      <c r="R251" s="257"/>
      <c r="S251" s="257"/>
      <c r="T251" s="258"/>
      <c r="U251" s="13"/>
      <c r="V251" s="13"/>
      <c r="W251" s="13"/>
      <c r="X251" s="13"/>
      <c r="Y251" s="13"/>
      <c r="Z251" s="13"/>
      <c r="AA251" s="13"/>
      <c r="AB251" s="13"/>
      <c r="AC251" s="13"/>
      <c r="AD251" s="13"/>
      <c r="AE251" s="13"/>
      <c r="AT251" s="259" t="s">
        <v>236</v>
      </c>
      <c r="AU251" s="259" t="s">
        <v>88</v>
      </c>
      <c r="AV251" s="13" t="s">
        <v>19</v>
      </c>
      <c r="AW251" s="13" t="s">
        <v>36</v>
      </c>
      <c r="AX251" s="13" t="s">
        <v>88</v>
      </c>
      <c r="AY251" s="259" t="s">
        <v>221</v>
      </c>
    </row>
    <row r="252" s="2" customFormat="1" ht="16.5" customHeight="1">
      <c r="A252" s="40"/>
      <c r="B252" s="41"/>
      <c r="C252" s="229" t="s">
        <v>327</v>
      </c>
      <c r="D252" s="229" t="s">
        <v>225</v>
      </c>
      <c r="E252" s="230" t="s">
        <v>2063</v>
      </c>
      <c r="F252" s="231" t="s">
        <v>2064</v>
      </c>
      <c r="G252" s="232" t="s">
        <v>507</v>
      </c>
      <c r="H252" s="233">
        <v>164.25999999999999</v>
      </c>
      <c r="I252" s="234"/>
      <c r="J252" s="235">
        <f>ROUND(I252*H252,2)</f>
        <v>0</v>
      </c>
      <c r="K252" s="231" t="s">
        <v>229</v>
      </c>
      <c r="L252" s="46"/>
      <c r="M252" s="236" t="s">
        <v>1</v>
      </c>
      <c r="N252" s="237" t="s">
        <v>45</v>
      </c>
      <c r="O252" s="93"/>
      <c r="P252" s="238">
        <f>O252*H252</f>
        <v>0</v>
      </c>
      <c r="Q252" s="238">
        <v>0.0012700000000000001</v>
      </c>
      <c r="R252" s="238">
        <f>Q252*H252</f>
        <v>0.2086102</v>
      </c>
      <c r="S252" s="238">
        <v>0</v>
      </c>
      <c r="T252" s="239">
        <f>S252*H252</f>
        <v>0</v>
      </c>
      <c r="U252" s="40"/>
      <c r="V252" s="40"/>
      <c r="W252" s="40"/>
      <c r="X252" s="40"/>
      <c r="Y252" s="40"/>
      <c r="Z252" s="40"/>
      <c r="AA252" s="40"/>
      <c r="AB252" s="40"/>
      <c r="AC252" s="40"/>
      <c r="AD252" s="40"/>
      <c r="AE252" s="40"/>
      <c r="AR252" s="240" t="s">
        <v>224</v>
      </c>
      <c r="AT252" s="240" t="s">
        <v>225</v>
      </c>
      <c r="AU252" s="240" t="s">
        <v>88</v>
      </c>
      <c r="AY252" s="18" t="s">
        <v>221</v>
      </c>
      <c r="BE252" s="241">
        <f>IF(N252="základní",J252,0)</f>
        <v>0</v>
      </c>
      <c r="BF252" s="241">
        <f>IF(N252="snížená",J252,0)</f>
        <v>0</v>
      </c>
      <c r="BG252" s="241">
        <f>IF(N252="zákl. přenesená",J252,0)</f>
        <v>0</v>
      </c>
      <c r="BH252" s="241">
        <f>IF(N252="sníž. přenesená",J252,0)</f>
        <v>0</v>
      </c>
      <c r="BI252" s="241">
        <f>IF(N252="nulová",J252,0)</f>
        <v>0</v>
      </c>
      <c r="BJ252" s="18" t="s">
        <v>88</v>
      </c>
      <c r="BK252" s="241">
        <f>ROUND(I252*H252,2)</f>
        <v>0</v>
      </c>
      <c r="BL252" s="18" t="s">
        <v>224</v>
      </c>
      <c r="BM252" s="240" t="s">
        <v>3175</v>
      </c>
    </row>
    <row r="253" s="2" customFormat="1">
      <c r="A253" s="40"/>
      <c r="B253" s="41"/>
      <c r="C253" s="42"/>
      <c r="D253" s="242" t="s">
        <v>232</v>
      </c>
      <c r="E253" s="42"/>
      <c r="F253" s="243" t="s">
        <v>2066</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232</v>
      </c>
      <c r="AU253" s="18" t="s">
        <v>88</v>
      </c>
    </row>
    <row r="254" s="2" customFormat="1">
      <c r="A254" s="40"/>
      <c r="B254" s="41"/>
      <c r="C254" s="42"/>
      <c r="D254" s="247" t="s">
        <v>312</v>
      </c>
      <c r="E254" s="42"/>
      <c r="F254" s="248" t="s">
        <v>2067</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312</v>
      </c>
      <c r="AU254" s="18" t="s">
        <v>88</v>
      </c>
    </row>
    <row r="255" s="13" customFormat="1">
      <c r="A255" s="13"/>
      <c r="B255" s="249"/>
      <c r="C255" s="250"/>
      <c r="D255" s="247" t="s">
        <v>236</v>
      </c>
      <c r="E255" s="251" t="s">
        <v>894</v>
      </c>
      <c r="F255" s="252" t="s">
        <v>3171</v>
      </c>
      <c r="G255" s="250"/>
      <c r="H255" s="253">
        <v>164.25999999999999</v>
      </c>
      <c r="I255" s="254"/>
      <c r="J255" s="250"/>
      <c r="K255" s="250"/>
      <c r="L255" s="255"/>
      <c r="M255" s="256"/>
      <c r="N255" s="257"/>
      <c r="O255" s="257"/>
      <c r="P255" s="257"/>
      <c r="Q255" s="257"/>
      <c r="R255" s="257"/>
      <c r="S255" s="257"/>
      <c r="T255" s="258"/>
      <c r="U255" s="13"/>
      <c r="V255" s="13"/>
      <c r="W255" s="13"/>
      <c r="X255" s="13"/>
      <c r="Y255" s="13"/>
      <c r="Z255" s="13"/>
      <c r="AA255" s="13"/>
      <c r="AB255" s="13"/>
      <c r="AC255" s="13"/>
      <c r="AD255" s="13"/>
      <c r="AE255" s="13"/>
      <c r="AT255" s="259" t="s">
        <v>236</v>
      </c>
      <c r="AU255" s="259" t="s">
        <v>88</v>
      </c>
      <c r="AV255" s="13" t="s">
        <v>19</v>
      </c>
      <c r="AW255" s="13" t="s">
        <v>36</v>
      </c>
      <c r="AX255" s="13" t="s">
        <v>80</v>
      </c>
      <c r="AY255" s="259" t="s">
        <v>221</v>
      </c>
    </row>
    <row r="256" s="13" customFormat="1">
      <c r="A256" s="13"/>
      <c r="B256" s="249"/>
      <c r="C256" s="250"/>
      <c r="D256" s="247" t="s">
        <v>236</v>
      </c>
      <c r="E256" s="251" t="s">
        <v>896</v>
      </c>
      <c r="F256" s="252" t="s">
        <v>897</v>
      </c>
      <c r="G256" s="250"/>
      <c r="H256" s="253">
        <v>164.25999999999999</v>
      </c>
      <c r="I256" s="254"/>
      <c r="J256" s="250"/>
      <c r="K256" s="250"/>
      <c r="L256" s="255"/>
      <c r="M256" s="256"/>
      <c r="N256" s="257"/>
      <c r="O256" s="257"/>
      <c r="P256" s="257"/>
      <c r="Q256" s="257"/>
      <c r="R256" s="257"/>
      <c r="S256" s="257"/>
      <c r="T256" s="258"/>
      <c r="U256" s="13"/>
      <c r="V256" s="13"/>
      <c r="W256" s="13"/>
      <c r="X256" s="13"/>
      <c r="Y256" s="13"/>
      <c r="Z256" s="13"/>
      <c r="AA256" s="13"/>
      <c r="AB256" s="13"/>
      <c r="AC256" s="13"/>
      <c r="AD256" s="13"/>
      <c r="AE256" s="13"/>
      <c r="AT256" s="259" t="s">
        <v>236</v>
      </c>
      <c r="AU256" s="259" t="s">
        <v>88</v>
      </c>
      <c r="AV256" s="13" t="s">
        <v>19</v>
      </c>
      <c r="AW256" s="13" t="s">
        <v>36</v>
      </c>
      <c r="AX256" s="13" t="s">
        <v>88</v>
      </c>
      <c r="AY256" s="259" t="s">
        <v>221</v>
      </c>
    </row>
    <row r="257" s="2" customFormat="1" ht="16.5" customHeight="1">
      <c r="A257" s="40"/>
      <c r="B257" s="41"/>
      <c r="C257" s="284" t="s">
        <v>337</v>
      </c>
      <c r="D257" s="284" t="s">
        <v>330</v>
      </c>
      <c r="E257" s="285" t="s">
        <v>822</v>
      </c>
      <c r="F257" s="286" t="s">
        <v>823</v>
      </c>
      <c r="G257" s="287" t="s">
        <v>584</v>
      </c>
      <c r="H257" s="288">
        <v>4.1070000000000002</v>
      </c>
      <c r="I257" s="289"/>
      <c r="J257" s="290">
        <f>ROUND(I257*H257,2)</f>
        <v>0</v>
      </c>
      <c r="K257" s="286" t="s">
        <v>229</v>
      </c>
      <c r="L257" s="291"/>
      <c r="M257" s="292" t="s">
        <v>1</v>
      </c>
      <c r="N257" s="293" t="s">
        <v>45</v>
      </c>
      <c r="O257" s="93"/>
      <c r="P257" s="238">
        <f>O257*H257</f>
        <v>0</v>
      </c>
      <c r="Q257" s="238">
        <v>0.001</v>
      </c>
      <c r="R257" s="238">
        <f>Q257*H257</f>
        <v>0.0041070000000000004</v>
      </c>
      <c r="S257" s="238">
        <v>0</v>
      </c>
      <c r="T257" s="239">
        <f>S257*H257</f>
        <v>0</v>
      </c>
      <c r="U257" s="40"/>
      <c r="V257" s="40"/>
      <c r="W257" s="40"/>
      <c r="X257" s="40"/>
      <c r="Y257" s="40"/>
      <c r="Z257" s="40"/>
      <c r="AA257" s="40"/>
      <c r="AB257" s="40"/>
      <c r="AC257" s="40"/>
      <c r="AD257" s="40"/>
      <c r="AE257" s="40"/>
      <c r="AR257" s="240" t="s">
        <v>267</v>
      </c>
      <c r="AT257" s="240" t="s">
        <v>330</v>
      </c>
      <c r="AU257" s="240" t="s">
        <v>88</v>
      </c>
      <c r="AY257" s="18" t="s">
        <v>221</v>
      </c>
      <c r="BE257" s="241">
        <f>IF(N257="základní",J257,0)</f>
        <v>0</v>
      </c>
      <c r="BF257" s="241">
        <f>IF(N257="snížená",J257,0)</f>
        <v>0</v>
      </c>
      <c r="BG257" s="241">
        <f>IF(N257="zákl. přenesená",J257,0)</f>
        <v>0</v>
      </c>
      <c r="BH257" s="241">
        <f>IF(N257="sníž. přenesená",J257,0)</f>
        <v>0</v>
      </c>
      <c r="BI257" s="241">
        <f>IF(N257="nulová",J257,0)</f>
        <v>0</v>
      </c>
      <c r="BJ257" s="18" t="s">
        <v>88</v>
      </c>
      <c r="BK257" s="241">
        <f>ROUND(I257*H257,2)</f>
        <v>0</v>
      </c>
      <c r="BL257" s="18" t="s">
        <v>224</v>
      </c>
      <c r="BM257" s="240" t="s">
        <v>3176</v>
      </c>
    </row>
    <row r="258" s="2" customFormat="1" ht="24.15" customHeight="1">
      <c r="A258" s="40"/>
      <c r="B258" s="41"/>
      <c r="C258" s="229" t="s">
        <v>7</v>
      </c>
      <c r="D258" s="229" t="s">
        <v>225</v>
      </c>
      <c r="E258" s="230" t="s">
        <v>2069</v>
      </c>
      <c r="F258" s="231" t="s">
        <v>2070</v>
      </c>
      <c r="G258" s="232" t="s">
        <v>507</v>
      </c>
      <c r="H258" s="233">
        <v>164.25999999999999</v>
      </c>
      <c r="I258" s="234"/>
      <c r="J258" s="235">
        <f>ROUND(I258*H258,2)</f>
        <v>0</v>
      </c>
      <c r="K258" s="231" t="s">
        <v>229</v>
      </c>
      <c r="L258" s="46"/>
      <c r="M258" s="236" t="s">
        <v>1</v>
      </c>
      <c r="N258" s="237" t="s">
        <v>45</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224</v>
      </c>
      <c r="AT258" s="240" t="s">
        <v>225</v>
      </c>
      <c r="AU258" s="240" t="s">
        <v>88</v>
      </c>
      <c r="AY258" s="18" t="s">
        <v>221</v>
      </c>
      <c r="BE258" s="241">
        <f>IF(N258="základní",J258,0)</f>
        <v>0</v>
      </c>
      <c r="BF258" s="241">
        <f>IF(N258="snížená",J258,0)</f>
        <v>0</v>
      </c>
      <c r="BG258" s="241">
        <f>IF(N258="zákl. přenesená",J258,0)</f>
        <v>0</v>
      </c>
      <c r="BH258" s="241">
        <f>IF(N258="sníž. přenesená",J258,0)</f>
        <v>0</v>
      </c>
      <c r="BI258" s="241">
        <f>IF(N258="nulová",J258,0)</f>
        <v>0</v>
      </c>
      <c r="BJ258" s="18" t="s">
        <v>88</v>
      </c>
      <c r="BK258" s="241">
        <f>ROUND(I258*H258,2)</f>
        <v>0</v>
      </c>
      <c r="BL258" s="18" t="s">
        <v>224</v>
      </c>
      <c r="BM258" s="240" t="s">
        <v>3177</v>
      </c>
    </row>
    <row r="259" s="2" customFormat="1">
      <c r="A259" s="40"/>
      <c r="B259" s="41"/>
      <c r="C259" s="42"/>
      <c r="D259" s="242" t="s">
        <v>232</v>
      </c>
      <c r="E259" s="42"/>
      <c r="F259" s="243" t="s">
        <v>2072</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232</v>
      </c>
      <c r="AU259" s="18" t="s">
        <v>88</v>
      </c>
    </row>
    <row r="260" s="2" customFormat="1">
      <c r="A260" s="40"/>
      <c r="B260" s="41"/>
      <c r="C260" s="42"/>
      <c r="D260" s="247" t="s">
        <v>312</v>
      </c>
      <c r="E260" s="42"/>
      <c r="F260" s="248" t="s">
        <v>2073</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312</v>
      </c>
      <c r="AU260" s="18" t="s">
        <v>88</v>
      </c>
    </row>
    <row r="261" s="13" customFormat="1">
      <c r="A261" s="13"/>
      <c r="B261" s="249"/>
      <c r="C261" s="250"/>
      <c r="D261" s="247" t="s">
        <v>236</v>
      </c>
      <c r="E261" s="251" t="s">
        <v>914</v>
      </c>
      <c r="F261" s="252" t="s">
        <v>3171</v>
      </c>
      <c r="G261" s="250"/>
      <c r="H261" s="253">
        <v>164.25999999999999</v>
      </c>
      <c r="I261" s="254"/>
      <c r="J261" s="250"/>
      <c r="K261" s="250"/>
      <c r="L261" s="255"/>
      <c r="M261" s="256"/>
      <c r="N261" s="257"/>
      <c r="O261" s="257"/>
      <c r="P261" s="257"/>
      <c r="Q261" s="257"/>
      <c r="R261" s="257"/>
      <c r="S261" s="257"/>
      <c r="T261" s="258"/>
      <c r="U261" s="13"/>
      <c r="V261" s="13"/>
      <c r="W261" s="13"/>
      <c r="X261" s="13"/>
      <c r="Y261" s="13"/>
      <c r="Z261" s="13"/>
      <c r="AA261" s="13"/>
      <c r="AB261" s="13"/>
      <c r="AC261" s="13"/>
      <c r="AD261" s="13"/>
      <c r="AE261" s="13"/>
      <c r="AT261" s="259" t="s">
        <v>236</v>
      </c>
      <c r="AU261" s="259" t="s">
        <v>88</v>
      </c>
      <c r="AV261" s="13" t="s">
        <v>19</v>
      </c>
      <c r="AW261" s="13" t="s">
        <v>36</v>
      </c>
      <c r="AX261" s="13" t="s">
        <v>80</v>
      </c>
      <c r="AY261" s="259" t="s">
        <v>221</v>
      </c>
    </row>
    <row r="262" s="13" customFormat="1">
      <c r="A262" s="13"/>
      <c r="B262" s="249"/>
      <c r="C262" s="250"/>
      <c r="D262" s="247" t="s">
        <v>236</v>
      </c>
      <c r="E262" s="251" t="s">
        <v>916</v>
      </c>
      <c r="F262" s="252" t="s">
        <v>917</v>
      </c>
      <c r="G262" s="250"/>
      <c r="H262" s="253">
        <v>164.25999999999999</v>
      </c>
      <c r="I262" s="254"/>
      <c r="J262" s="250"/>
      <c r="K262" s="250"/>
      <c r="L262" s="255"/>
      <c r="M262" s="256"/>
      <c r="N262" s="257"/>
      <c r="O262" s="257"/>
      <c r="P262" s="257"/>
      <c r="Q262" s="257"/>
      <c r="R262" s="257"/>
      <c r="S262" s="257"/>
      <c r="T262" s="258"/>
      <c r="U262" s="13"/>
      <c r="V262" s="13"/>
      <c r="W262" s="13"/>
      <c r="X262" s="13"/>
      <c r="Y262" s="13"/>
      <c r="Z262" s="13"/>
      <c r="AA262" s="13"/>
      <c r="AB262" s="13"/>
      <c r="AC262" s="13"/>
      <c r="AD262" s="13"/>
      <c r="AE262" s="13"/>
      <c r="AT262" s="259" t="s">
        <v>236</v>
      </c>
      <c r="AU262" s="259" t="s">
        <v>88</v>
      </c>
      <c r="AV262" s="13" t="s">
        <v>19</v>
      </c>
      <c r="AW262" s="13" t="s">
        <v>36</v>
      </c>
      <c r="AX262" s="13" t="s">
        <v>88</v>
      </c>
      <c r="AY262" s="259" t="s">
        <v>221</v>
      </c>
    </row>
    <row r="263" s="2" customFormat="1" ht="21.75" customHeight="1">
      <c r="A263" s="40"/>
      <c r="B263" s="41"/>
      <c r="C263" s="229" t="s">
        <v>347</v>
      </c>
      <c r="D263" s="229" t="s">
        <v>225</v>
      </c>
      <c r="E263" s="230" t="s">
        <v>853</v>
      </c>
      <c r="F263" s="231" t="s">
        <v>854</v>
      </c>
      <c r="G263" s="232" t="s">
        <v>507</v>
      </c>
      <c r="H263" s="233">
        <v>492.77999999999997</v>
      </c>
      <c r="I263" s="234"/>
      <c r="J263" s="235">
        <f>ROUND(I263*H263,2)</f>
        <v>0</v>
      </c>
      <c r="K263" s="231" t="s">
        <v>229</v>
      </c>
      <c r="L263" s="46"/>
      <c r="M263" s="236" t="s">
        <v>1</v>
      </c>
      <c r="N263" s="237" t="s">
        <v>45</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224</v>
      </c>
      <c r="AT263" s="240" t="s">
        <v>225</v>
      </c>
      <c r="AU263" s="240" t="s">
        <v>88</v>
      </c>
      <c r="AY263" s="18" t="s">
        <v>221</v>
      </c>
      <c r="BE263" s="241">
        <f>IF(N263="základní",J263,0)</f>
        <v>0</v>
      </c>
      <c r="BF263" s="241">
        <f>IF(N263="snížená",J263,0)</f>
        <v>0</v>
      </c>
      <c r="BG263" s="241">
        <f>IF(N263="zákl. přenesená",J263,0)</f>
        <v>0</v>
      </c>
      <c r="BH263" s="241">
        <f>IF(N263="sníž. přenesená",J263,0)</f>
        <v>0</v>
      </c>
      <c r="BI263" s="241">
        <f>IF(N263="nulová",J263,0)</f>
        <v>0</v>
      </c>
      <c r="BJ263" s="18" t="s">
        <v>88</v>
      </c>
      <c r="BK263" s="241">
        <f>ROUND(I263*H263,2)</f>
        <v>0</v>
      </c>
      <c r="BL263" s="18" t="s">
        <v>224</v>
      </c>
      <c r="BM263" s="240" t="s">
        <v>3178</v>
      </c>
    </row>
    <row r="264" s="2" customFormat="1">
      <c r="A264" s="40"/>
      <c r="B264" s="41"/>
      <c r="C264" s="42"/>
      <c r="D264" s="242" t="s">
        <v>232</v>
      </c>
      <c r="E264" s="42"/>
      <c r="F264" s="243" t="s">
        <v>856</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232</v>
      </c>
      <c r="AU264" s="18" t="s">
        <v>88</v>
      </c>
    </row>
    <row r="265" s="2" customFormat="1">
      <c r="A265" s="40"/>
      <c r="B265" s="41"/>
      <c r="C265" s="42"/>
      <c r="D265" s="247" t="s">
        <v>312</v>
      </c>
      <c r="E265" s="42"/>
      <c r="F265" s="248" t="s">
        <v>857</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312</v>
      </c>
      <c r="AU265" s="18" t="s">
        <v>88</v>
      </c>
    </row>
    <row r="266" s="2" customFormat="1">
      <c r="A266" s="40"/>
      <c r="B266" s="41"/>
      <c r="C266" s="42"/>
      <c r="D266" s="247" t="s">
        <v>234</v>
      </c>
      <c r="E266" s="42"/>
      <c r="F266" s="248" t="s">
        <v>2078</v>
      </c>
      <c r="G266" s="42"/>
      <c r="H266" s="42"/>
      <c r="I266" s="244"/>
      <c r="J266" s="42"/>
      <c r="K266" s="42"/>
      <c r="L266" s="46"/>
      <c r="M266" s="245"/>
      <c r="N266" s="246"/>
      <c r="O266" s="93"/>
      <c r="P266" s="93"/>
      <c r="Q266" s="93"/>
      <c r="R266" s="93"/>
      <c r="S266" s="93"/>
      <c r="T266" s="94"/>
      <c r="U266" s="40"/>
      <c r="V266" s="40"/>
      <c r="W266" s="40"/>
      <c r="X266" s="40"/>
      <c r="Y266" s="40"/>
      <c r="Z266" s="40"/>
      <c r="AA266" s="40"/>
      <c r="AB266" s="40"/>
      <c r="AC266" s="40"/>
      <c r="AD266" s="40"/>
      <c r="AE266" s="40"/>
      <c r="AT266" s="18" t="s">
        <v>234</v>
      </c>
      <c r="AU266" s="18" t="s">
        <v>88</v>
      </c>
    </row>
    <row r="267" s="13" customFormat="1">
      <c r="A267" s="13"/>
      <c r="B267" s="249"/>
      <c r="C267" s="250"/>
      <c r="D267" s="247" t="s">
        <v>236</v>
      </c>
      <c r="E267" s="251" t="s">
        <v>1035</v>
      </c>
      <c r="F267" s="252" t="s">
        <v>3179</v>
      </c>
      <c r="G267" s="250"/>
      <c r="H267" s="253">
        <v>492.77999999999997</v>
      </c>
      <c r="I267" s="254"/>
      <c r="J267" s="250"/>
      <c r="K267" s="250"/>
      <c r="L267" s="255"/>
      <c r="M267" s="256"/>
      <c r="N267" s="257"/>
      <c r="O267" s="257"/>
      <c r="P267" s="257"/>
      <c r="Q267" s="257"/>
      <c r="R267" s="257"/>
      <c r="S267" s="257"/>
      <c r="T267" s="258"/>
      <c r="U267" s="13"/>
      <c r="V267" s="13"/>
      <c r="W267" s="13"/>
      <c r="X267" s="13"/>
      <c r="Y267" s="13"/>
      <c r="Z267" s="13"/>
      <c r="AA267" s="13"/>
      <c r="AB267" s="13"/>
      <c r="AC267" s="13"/>
      <c r="AD267" s="13"/>
      <c r="AE267" s="13"/>
      <c r="AT267" s="259" t="s">
        <v>236</v>
      </c>
      <c r="AU267" s="259" t="s">
        <v>88</v>
      </c>
      <c r="AV267" s="13" t="s">
        <v>19</v>
      </c>
      <c r="AW267" s="13" t="s">
        <v>36</v>
      </c>
      <c r="AX267" s="13" t="s">
        <v>80</v>
      </c>
      <c r="AY267" s="259" t="s">
        <v>221</v>
      </c>
    </row>
    <row r="268" s="13" customFormat="1">
      <c r="A268" s="13"/>
      <c r="B268" s="249"/>
      <c r="C268" s="250"/>
      <c r="D268" s="247" t="s">
        <v>236</v>
      </c>
      <c r="E268" s="251" t="s">
        <v>1037</v>
      </c>
      <c r="F268" s="252" t="s">
        <v>1038</v>
      </c>
      <c r="G268" s="250"/>
      <c r="H268" s="253">
        <v>492.77999999999997</v>
      </c>
      <c r="I268" s="254"/>
      <c r="J268" s="250"/>
      <c r="K268" s="250"/>
      <c r="L268" s="255"/>
      <c r="M268" s="256"/>
      <c r="N268" s="257"/>
      <c r="O268" s="257"/>
      <c r="P268" s="257"/>
      <c r="Q268" s="257"/>
      <c r="R268" s="257"/>
      <c r="S268" s="257"/>
      <c r="T268" s="258"/>
      <c r="U268" s="13"/>
      <c r="V268" s="13"/>
      <c r="W268" s="13"/>
      <c r="X268" s="13"/>
      <c r="Y268" s="13"/>
      <c r="Z268" s="13"/>
      <c r="AA268" s="13"/>
      <c r="AB268" s="13"/>
      <c r="AC268" s="13"/>
      <c r="AD268" s="13"/>
      <c r="AE268" s="13"/>
      <c r="AT268" s="259" t="s">
        <v>236</v>
      </c>
      <c r="AU268" s="259" t="s">
        <v>88</v>
      </c>
      <c r="AV268" s="13" t="s">
        <v>19</v>
      </c>
      <c r="AW268" s="13" t="s">
        <v>36</v>
      </c>
      <c r="AX268" s="13" t="s">
        <v>88</v>
      </c>
      <c r="AY268" s="259" t="s">
        <v>221</v>
      </c>
    </row>
    <row r="269" s="2" customFormat="1" ht="21.75" customHeight="1">
      <c r="A269" s="40"/>
      <c r="B269" s="41"/>
      <c r="C269" s="229" t="s">
        <v>359</v>
      </c>
      <c r="D269" s="229" t="s">
        <v>225</v>
      </c>
      <c r="E269" s="230" t="s">
        <v>2082</v>
      </c>
      <c r="F269" s="231" t="s">
        <v>2083</v>
      </c>
      <c r="G269" s="232" t="s">
        <v>515</v>
      </c>
      <c r="H269" s="233">
        <v>3.2850000000000001</v>
      </c>
      <c r="I269" s="234"/>
      <c r="J269" s="235">
        <f>ROUND(I269*H269,2)</f>
        <v>0</v>
      </c>
      <c r="K269" s="231" t="s">
        <v>229</v>
      </c>
      <c r="L269" s="46"/>
      <c r="M269" s="236" t="s">
        <v>1</v>
      </c>
      <c r="N269" s="237" t="s">
        <v>45</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224</v>
      </c>
      <c r="AT269" s="240" t="s">
        <v>225</v>
      </c>
      <c r="AU269" s="240" t="s">
        <v>88</v>
      </c>
      <c r="AY269" s="18" t="s">
        <v>221</v>
      </c>
      <c r="BE269" s="241">
        <f>IF(N269="základní",J269,0)</f>
        <v>0</v>
      </c>
      <c r="BF269" s="241">
        <f>IF(N269="snížená",J269,0)</f>
        <v>0</v>
      </c>
      <c r="BG269" s="241">
        <f>IF(N269="zákl. přenesená",J269,0)</f>
        <v>0</v>
      </c>
      <c r="BH269" s="241">
        <f>IF(N269="sníž. přenesená",J269,0)</f>
        <v>0</v>
      </c>
      <c r="BI269" s="241">
        <f>IF(N269="nulová",J269,0)</f>
        <v>0</v>
      </c>
      <c r="BJ269" s="18" t="s">
        <v>88</v>
      </c>
      <c r="BK269" s="241">
        <f>ROUND(I269*H269,2)</f>
        <v>0</v>
      </c>
      <c r="BL269" s="18" t="s">
        <v>224</v>
      </c>
      <c r="BM269" s="240" t="s">
        <v>3180</v>
      </c>
    </row>
    <row r="270" s="2" customFormat="1">
      <c r="A270" s="40"/>
      <c r="B270" s="41"/>
      <c r="C270" s="42"/>
      <c r="D270" s="242" t="s">
        <v>232</v>
      </c>
      <c r="E270" s="42"/>
      <c r="F270" s="243" t="s">
        <v>2085</v>
      </c>
      <c r="G270" s="42"/>
      <c r="H270" s="42"/>
      <c r="I270" s="244"/>
      <c r="J270" s="42"/>
      <c r="K270" s="42"/>
      <c r="L270" s="46"/>
      <c r="M270" s="245"/>
      <c r="N270" s="246"/>
      <c r="O270" s="93"/>
      <c r="P270" s="93"/>
      <c r="Q270" s="93"/>
      <c r="R270" s="93"/>
      <c r="S270" s="93"/>
      <c r="T270" s="94"/>
      <c r="U270" s="40"/>
      <c r="V270" s="40"/>
      <c r="W270" s="40"/>
      <c r="X270" s="40"/>
      <c r="Y270" s="40"/>
      <c r="Z270" s="40"/>
      <c r="AA270" s="40"/>
      <c r="AB270" s="40"/>
      <c r="AC270" s="40"/>
      <c r="AD270" s="40"/>
      <c r="AE270" s="40"/>
      <c r="AT270" s="18" t="s">
        <v>232</v>
      </c>
      <c r="AU270" s="18" t="s">
        <v>88</v>
      </c>
    </row>
    <row r="271" s="2" customFormat="1">
      <c r="A271" s="40"/>
      <c r="B271" s="41"/>
      <c r="C271" s="42"/>
      <c r="D271" s="247" t="s">
        <v>312</v>
      </c>
      <c r="E271" s="42"/>
      <c r="F271" s="248" t="s">
        <v>2086</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312</v>
      </c>
      <c r="AU271" s="18" t="s">
        <v>88</v>
      </c>
    </row>
    <row r="272" s="2" customFormat="1">
      <c r="A272" s="40"/>
      <c r="B272" s="41"/>
      <c r="C272" s="42"/>
      <c r="D272" s="247" t="s">
        <v>234</v>
      </c>
      <c r="E272" s="42"/>
      <c r="F272" s="248" t="s">
        <v>2087</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234</v>
      </c>
      <c r="AU272" s="18" t="s">
        <v>88</v>
      </c>
    </row>
    <row r="273" s="14" customFormat="1">
      <c r="A273" s="14"/>
      <c r="B273" s="260"/>
      <c r="C273" s="261"/>
      <c r="D273" s="247" t="s">
        <v>236</v>
      </c>
      <c r="E273" s="262" t="s">
        <v>1</v>
      </c>
      <c r="F273" s="263" t="s">
        <v>2088</v>
      </c>
      <c r="G273" s="261"/>
      <c r="H273" s="262" t="s">
        <v>1</v>
      </c>
      <c r="I273" s="264"/>
      <c r="J273" s="261"/>
      <c r="K273" s="261"/>
      <c r="L273" s="265"/>
      <c r="M273" s="266"/>
      <c r="N273" s="267"/>
      <c r="O273" s="267"/>
      <c r="P273" s="267"/>
      <c r="Q273" s="267"/>
      <c r="R273" s="267"/>
      <c r="S273" s="267"/>
      <c r="T273" s="268"/>
      <c r="U273" s="14"/>
      <c r="V273" s="14"/>
      <c r="W273" s="14"/>
      <c r="X273" s="14"/>
      <c r="Y273" s="14"/>
      <c r="Z273" s="14"/>
      <c r="AA273" s="14"/>
      <c r="AB273" s="14"/>
      <c r="AC273" s="14"/>
      <c r="AD273" s="14"/>
      <c r="AE273" s="14"/>
      <c r="AT273" s="269" t="s">
        <v>236</v>
      </c>
      <c r="AU273" s="269" t="s">
        <v>88</v>
      </c>
      <c r="AV273" s="14" t="s">
        <v>88</v>
      </c>
      <c r="AW273" s="14" t="s">
        <v>36</v>
      </c>
      <c r="AX273" s="14" t="s">
        <v>80</v>
      </c>
      <c r="AY273" s="269" t="s">
        <v>221</v>
      </c>
    </row>
    <row r="274" s="13" customFormat="1">
      <c r="A274" s="13"/>
      <c r="B274" s="249"/>
      <c r="C274" s="250"/>
      <c r="D274" s="247" t="s">
        <v>236</v>
      </c>
      <c r="E274" s="251" t="s">
        <v>926</v>
      </c>
      <c r="F274" s="252" t="s">
        <v>3181</v>
      </c>
      <c r="G274" s="250"/>
      <c r="H274" s="253">
        <v>3.2850000000000001</v>
      </c>
      <c r="I274" s="254"/>
      <c r="J274" s="250"/>
      <c r="K274" s="250"/>
      <c r="L274" s="255"/>
      <c r="M274" s="256"/>
      <c r="N274" s="257"/>
      <c r="O274" s="257"/>
      <c r="P274" s="257"/>
      <c r="Q274" s="257"/>
      <c r="R274" s="257"/>
      <c r="S274" s="257"/>
      <c r="T274" s="258"/>
      <c r="U274" s="13"/>
      <c r="V274" s="13"/>
      <c r="W274" s="13"/>
      <c r="X274" s="13"/>
      <c r="Y274" s="13"/>
      <c r="Z274" s="13"/>
      <c r="AA274" s="13"/>
      <c r="AB274" s="13"/>
      <c r="AC274" s="13"/>
      <c r="AD274" s="13"/>
      <c r="AE274" s="13"/>
      <c r="AT274" s="259" t="s">
        <v>236</v>
      </c>
      <c r="AU274" s="259" t="s">
        <v>88</v>
      </c>
      <c r="AV274" s="13" t="s">
        <v>19</v>
      </c>
      <c r="AW274" s="13" t="s">
        <v>36</v>
      </c>
      <c r="AX274" s="13" t="s">
        <v>80</v>
      </c>
      <c r="AY274" s="259" t="s">
        <v>221</v>
      </c>
    </row>
    <row r="275" s="13" customFormat="1">
      <c r="A275" s="13"/>
      <c r="B275" s="249"/>
      <c r="C275" s="250"/>
      <c r="D275" s="247" t="s">
        <v>236</v>
      </c>
      <c r="E275" s="251" t="s">
        <v>928</v>
      </c>
      <c r="F275" s="252" t="s">
        <v>929</v>
      </c>
      <c r="G275" s="250"/>
      <c r="H275" s="253">
        <v>3.2850000000000001</v>
      </c>
      <c r="I275" s="254"/>
      <c r="J275" s="250"/>
      <c r="K275" s="250"/>
      <c r="L275" s="255"/>
      <c r="M275" s="256"/>
      <c r="N275" s="257"/>
      <c r="O275" s="257"/>
      <c r="P275" s="257"/>
      <c r="Q275" s="257"/>
      <c r="R275" s="257"/>
      <c r="S275" s="257"/>
      <c r="T275" s="258"/>
      <c r="U275" s="13"/>
      <c r="V275" s="13"/>
      <c r="W275" s="13"/>
      <c r="X275" s="13"/>
      <c r="Y275" s="13"/>
      <c r="Z275" s="13"/>
      <c r="AA275" s="13"/>
      <c r="AB275" s="13"/>
      <c r="AC275" s="13"/>
      <c r="AD275" s="13"/>
      <c r="AE275" s="13"/>
      <c r="AT275" s="259" t="s">
        <v>236</v>
      </c>
      <c r="AU275" s="259" t="s">
        <v>88</v>
      </c>
      <c r="AV275" s="13" t="s">
        <v>19</v>
      </c>
      <c r="AW275" s="13" t="s">
        <v>36</v>
      </c>
      <c r="AX275" s="13" t="s">
        <v>88</v>
      </c>
      <c r="AY275" s="259" t="s">
        <v>221</v>
      </c>
    </row>
    <row r="276" s="2" customFormat="1" ht="24.15" customHeight="1">
      <c r="A276" s="40"/>
      <c r="B276" s="41"/>
      <c r="C276" s="229" t="s">
        <v>365</v>
      </c>
      <c r="D276" s="229" t="s">
        <v>225</v>
      </c>
      <c r="E276" s="230" t="s">
        <v>2093</v>
      </c>
      <c r="F276" s="231" t="s">
        <v>2094</v>
      </c>
      <c r="G276" s="232" t="s">
        <v>515</v>
      </c>
      <c r="H276" s="233">
        <v>16.425000000000001</v>
      </c>
      <c r="I276" s="234"/>
      <c r="J276" s="235">
        <f>ROUND(I276*H276,2)</f>
        <v>0</v>
      </c>
      <c r="K276" s="231" t="s">
        <v>229</v>
      </c>
      <c r="L276" s="46"/>
      <c r="M276" s="236" t="s">
        <v>1</v>
      </c>
      <c r="N276" s="237" t="s">
        <v>45</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224</v>
      </c>
      <c r="AT276" s="240" t="s">
        <v>225</v>
      </c>
      <c r="AU276" s="240" t="s">
        <v>88</v>
      </c>
      <c r="AY276" s="18" t="s">
        <v>221</v>
      </c>
      <c r="BE276" s="241">
        <f>IF(N276="základní",J276,0)</f>
        <v>0</v>
      </c>
      <c r="BF276" s="241">
        <f>IF(N276="snížená",J276,0)</f>
        <v>0</v>
      </c>
      <c r="BG276" s="241">
        <f>IF(N276="zákl. přenesená",J276,0)</f>
        <v>0</v>
      </c>
      <c r="BH276" s="241">
        <f>IF(N276="sníž. přenesená",J276,0)</f>
        <v>0</v>
      </c>
      <c r="BI276" s="241">
        <f>IF(N276="nulová",J276,0)</f>
        <v>0</v>
      </c>
      <c r="BJ276" s="18" t="s">
        <v>88</v>
      </c>
      <c r="BK276" s="241">
        <f>ROUND(I276*H276,2)</f>
        <v>0</v>
      </c>
      <c r="BL276" s="18" t="s">
        <v>224</v>
      </c>
      <c r="BM276" s="240" t="s">
        <v>3182</v>
      </c>
    </row>
    <row r="277" s="2" customFormat="1">
      <c r="A277" s="40"/>
      <c r="B277" s="41"/>
      <c r="C277" s="42"/>
      <c r="D277" s="242" t="s">
        <v>232</v>
      </c>
      <c r="E277" s="42"/>
      <c r="F277" s="243" t="s">
        <v>2096</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232</v>
      </c>
      <c r="AU277" s="18" t="s">
        <v>88</v>
      </c>
    </row>
    <row r="278" s="2" customFormat="1">
      <c r="A278" s="40"/>
      <c r="B278" s="41"/>
      <c r="C278" s="42"/>
      <c r="D278" s="247" t="s">
        <v>312</v>
      </c>
      <c r="E278" s="42"/>
      <c r="F278" s="248" t="s">
        <v>2086</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312</v>
      </c>
      <c r="AU278" s="18" t="s">
        <v>88</v>
      </c>
    </row>
    <row r="279" s="13" customFormat="1">
      <c r="A279" s="13"/>
      <c r="B279" s="249"/>
      <c r="C279" s="250"/>
      <c r="D279" s="247" t="s">
        <v>236</v>
      </c>
      <c r="E279" s="251" t="s">
        <v>460</v>
      </c>
      <c r="F279" s="252" t="s">
        <v>3183</v>
      </c>
      <c r="G279" s="250"/>
      <c r="H279" s="253">
        <v>16.425000000000001</v>
      </c>
      <c r="I279" s="254"/>
      <c r="J279" s="250"/>
      <c r="K279" s="250"/>
      <c r="L279" s="255"/>
      <c r="M279" s="256"/>
      <c r="N279" s="257"/>
      <c r="O279" s="257"/>
      <c r="P279" s="257"/>
      <c r="Q279" s="257"/>
      <c r="R279" s="257"/>
      <c r="S279" s="257"/>
      <c r="T279" s="258"/>
      <c r="U279" s="13"/>
      <c r="V279" s="13"/>
      <c r="W279" s="13"/>
      <c r="X279" s="13"/>
      <c r="Y279" s="13"/>
      <c r="Z279" s="13"/>
      <c r="AA279" s="13"/>
      <c r="AB279" s="13"/>
      <c r="AC279" s="13"/>
      <c r="AD279" s="13"/>
      <c r="AE279" s="13"/>
      <c r="AT279" s="259" t="s">
        <v>236</v>
      </c>
      <c r="AU279" s="259" t="s">
        <v>88</v>
      </c>
      <c r="AV279" s="13" t="s">
        <v>19</v>
      </c>
      <c r="AW279" s="13" t="s">
        <v>36</v>
      </c>
      <c r="AX279" s="13" t="s">
        <v>88</v>
      </c>
      <c r="AY279" s="259" t="s">
        <v>221</v>
      </c>
    </row>
    <row r="280" s="12" customFormat="1" ht="25.92" customHeight="1">
      <c r="A280" s="12"/>
      <c r="B280" s="213"/>
      <c r="C280" s="214"/>
      <c r="D280" s="215" t="s">
        <v>79</v>
      </c>
      <c r="E280" s="216" t="s">
        <v>19</v>
      </c>
      <c r="F280" s="216" t="s">
        <v>626</v>
      </c>
      <c r="G280" s="214"/>
      <c r="H280" s="214"/>
      <c r="I280" s="217"/>
      <c r="J280" s="218">
        <f>BK280</f>
        <v>0</v>
      </c>
      <c r="K280" s="214"/>
      <c r="L280" s="219"/>
      <c r="M280" s="220"/>
      <c r="N280" s="221"/>
      <c r="O280" s="221"/>
      <c r="P280" s="222">
        <f>SUM(P281:P357)</f>
        <v>0</v>
      </c>
      <c r="Q280" s="221"/>
      <c r="R280" s="222">
        <f>SUM(R281:R357)</f>
        <v>165.95376888000001</v>
      </c>
      <c r="S280" s="221"/>
      <c r="T280" s="223">
        <f>SUM(T281:T357)</f>
        <v>0</v>
      </c>
      <c r="U280" s="12"/>
      <c r="V280" s="12"/>
      <c r="W280" s="12"/>
      <c r="X280" s="12"/>
      <c r="Y280" s="12"/>
      <c r="Z280" s="12"/>
      <c r="AA280" s="12"/>
      <c r="AB280" s="12"/>
      <c r="AC280" s="12"/>
      <c r="AD280" s="12"/>
      <c r="AE280" s="12"/>
      <c r="AR280" s="224" t="s">
        <v>224</v>
      </c>
      <c r="AT280" s="225" t="s">
        <v>79</v>
      </c>
      <c r="AU280" s="225" t="s">
        <v>80</v>
      </c>
      <c r="AY280" s="224" t="s">
        <v>221</v>
      </c>
      <c r="BK280" s="226">
        <f>SUM(BK281:BK357)</f>
        <v>0</v>
      </c>
    </row>
    <row r="281" s="2" customFormat="1" ht="21.75" customHeight="1">
      <c r="A281" s="40"/>
      <c r="B281" s="41"/>
      <c r="C281" s="229" t="s">
        <v>371</v>
      </c>
      <c r="D281" s="229" t="s">
        <v>225</v>
      </c>
      <c r="E281" s="230" t="s">
        <v>2099</v>
      </c>
      <c r="F281" s="231" t="s">
        <v>2100</v>
      </c>
      <c r="G281" s="232" t="s">
        <v>515</v>
      </c>
      <c r="H281" s="233">
        <v>0.90000000000000002</v>
      </c>
      <c r="I281" s="234"/>
      <c r="J281" s="235">
        <f>ROUND(I281*H281,2)</f>
        <v>0</v>
      </c>
      <c r="K281" s="231" t="s">
        <v>229</v>
      </c>
      <c r="L281" s="46"/>
      <c r="M281" s="236" t="s">
        <v>1</v>
      </c>
      <c r="N281" s="237" t="s">
        <v>45</v>
      </c>
      <c r="O281" s="93"/>
      <c r="P281" s="238">
        <f>O281*H281</f>
        <v>0</v>
      </c>
      <c r="Q281" s="238">
        <v>1.92198</v>
      </c>
      <c r="R281" s="238">
        <f>Q281*H281</f>
        <v>1.7297820000000002</v>
      </c>
      <c r="S281" s="238">
        <v>0</v>
      </c>
      <c r="T281" s="239">
        <f>S281*H281</f>
        <v>0</v>
      </c>
      <c r="U281" s="40"/>
      <c r="V281" s="40"/>
      <c r="W281" s="40"/>
      <c r="X281" s="40"/>
      <c r="Y281" s="40"/>
      <c r="Z281" s="40"/>
      <c r="AA281" s="40"/>
      <c r="AB281" s="40"/>
      <c r="AC281" s="40"/>
      <c r="AD281" s="40"/>
      <c r="AE281" s="40"/>
      <c r="AR281" s="240" t="s">
        <v>224</v>
      </c>
      <c r="AT281" s="240" t="s">
        <v>225</v>
      </c>
      <c r="AU281" s="240" t="s">
        <v>88</v>
      </c>
      <c r="AY281" s="18" t="s">
        <v>221</v>
      </c>
      <c r="BE281" s="241">
        <f>IF(N281="základní",J281,0)</f>
        <v>0</v>
      </c>
      <c r="BF281" s="241">
        <f>IF(N281="snížená",J281,0)</f>
        <v>0</v>
      </c>
      <c r="BG281" s="241">
        <f>IF(N281="zákl. přenesená",J281,0)</f>
        <v>0</v>
      </c>
      <c r="BH281" s="241">
        <f>IF(N281="sníž. přenesená",J281,0)</f>
        <v>0</v>
      </c>
      <c r="BI281" s="241">
        <f>IF(N281="nulová",J281,0)</f>
        <v>0</v>
      </c>
      <c r="BJ281" s="18" t="s">
        <v>88</v>
      </c>
      <c r="BK281" s="241">
        <f>ROUND(I281*H281,2)</f>
        <v>0</v>
      </c>
      <c r="BL281" s="18" t="s">
        <v>224</v>
      </c>
      <c r="BM281" s="240" t="s">
        <v>3184</v>
      </c>
    </row>
    <row r="282" s="2" customFormat="1">
      <c r="A282" s="40"/>
      <c r="B282" s="41"/>
      <c r="C282" s="42"/>
      <c r="D282" s="242" t="s">
        <v>232</v>
      </c>
      <c r="E282" s="42"/>
      <c r="F282" s="243" t="s">
        <v>2102</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232</v>
      </c>
      <c r="AU282" s="18" t="s">
        <v>88</v>
      </c>
    </row>
    <row r="283" s="14" customFormat="1">
      <c r="A283" s="14"/>
      <c r="B283" s="260"/>
      <c r="C283" s="261"/>
      <c r="D283" s="247" t="s">
        <v>236</v>
      </c>
      <c r="E283" s="262" t="s">
        <v>1</v>
      </c>
      <c r="F283" s="263" t="s">
        <v>2103</v>
      </c>
      <c r="G283" s="261"/>
      <c r="H283" s="262" t="s">
        <v>1</v>
      </c>
      <c r="I283" s="264"/>
      <c r="J283" s="261"/>
      <c r="K283" s="261"/>
      <c r="L283" s="265"/>
      <c r="M283" s="266"/>
      <c r="N283" s="267"/>
      <c r="O283" s="267"/>
      <c r="P283" s="267"/>
      <c r="Q283" s="267"/>
      <c r="R283" s="267"/>
      <c r="S283" s="267"/>
      <c r="T283" s="268"/>
      <c r="U283" s="14"/>
      <c r="V283" s="14"/>
      <c r="W283" s="14"/>
      <c r="X283" s="14"/>
      <c r="Y283" s="14"/>
      <c r="Z283" s="14"/>
      <c r="AA283" s="14"/>
      <c r="AB283" s="14"/>
      <c r="AC283" s="14"/>
      <c r="AD283" s="14"/>
      <c r="AE283" s="14"/>
      <c r="AT283" s="269" t="s">
        <v>236</v>
      </c>
      <c r="AU283" s="269" t="s">
        <v>88</v>
      </c>
      <c r="AV283" s="14" t="s">
        <v>88</v>
      </c>
      <c r="AW283" s="14" t="s">
        <v>36</v>
      </c>
      <c r="AX283" s="14" t="s">
        <v>80</v>
      </c>
      <c r="AY283" s="269" t="s">
        <v>221</v>
      </c>
    </row>
    <row r="284" s="13" customFormat="1">
      <c r="A284" s="13"/>
      <c r="B284" s="249"/>
      <c r="C284" s="250"/>
      <c r="D284" s="247" t="s">
        <v>236</v>
      </c>
      <c r="E284" s="251" t="s">
        <v>1042</v>
      </c>
      <c r="F284" s="252" t="s">
        <v>3185</v>
      </c>
      <c r="G284" s="250"/>
      <c r="H284" s="253">
        <v>0.90000000000000002</v>
      </c>
      <c r="I284" s="254"/>
      <c r="J284" s="250"/>
      <c r="K284" s="250"/>
      <c r="L284" s="255"/>
      <c r="M284" s="256"/>
      <c r="N284" s="257"/>
      <c r="O284" s="257"/>
      <c r="P284" s="257"/>
      <c r="Q284" s="257"/>
      <c r="R284" s="257"/>
      <c r="S284" s="257"/>
      <c r="T284" s="258"/>
      <c r="U284" s="13"/>
      <c r="V284" s="13"/>
      <c r="W284" s="13"/>
      <c r="X284" s="13"/>
      <c r="Y284" s="13"/>
      <c r="Z284" s="13"/>
      <c r="AA284" s="13"/>
      <c r="AB284" s="13"/>
      <c r="AC284" s="13"/>
      <c r="AD284" s="13"/>
      <c r="AE284" s="13"/>
      <c r="AT284" s="259" t="s">
        <v>236</v>
      </c>
      <c r="AU284" s="259" t="s">
        <v>88</v>
      </c>
      <c r="AV284" s="13" t="s">
        <v>19</v>
      </c>
      <c r="AW284" s="13" t="s">
        <v>36</v>
      </c>
      <c r="AX284" s="13" t="s">
        <v>80</v>
      </c>
      <c r="AY284" s="259" t="s">
        <v>221</v>
      </c>
    </row>
    <row r="285" s="13" customFormat="1">
      <c r="A285" s="13"/>
      <c r="B285" s="249"/>
      <c r="C285" s="250"/>
      <c r="D285" s="247" t="s">
        <v>236</v>
      </c>
      <c r="E285" s="251" t="s">
        <v>1044</v>
      </c>
      <c r="F285" s="252" t="s">
        <v>1045</v>
      </c>
      <c r="G285" s="250"/>
      <c r="H285" s="253">
        <v>0.90000000000000002</v>
      </c>
      <c r="I285" s="254"/>
      <c r="J285" s="250"/>
      <c r="K285" s="250"/>
      <c r="L285" s="255"/>
      <c r="M285" s="256"/>
      <c r="N285" s="257"/>
      <c r="O285" s="257"/>
      <c r="P285" s="257"/>
      <c r="Q285" s="257"/>
      <c r="R285" s="257"/>
      <c r="S285" s="257"/>
      <c r="T285" s="258"/>
      <c r="U285" s="13"/>
      <c r="V285" s="13"/>
      <c r="W285" s="13"/>
      <c r="X285" s="13"/>
      <c r="Y285" s="13"/>
      <c r="Z285" s="13"/>
      <c r="AA285" s="13"/>
      <c r="AB285" s="13"/>
      <c r="AC285" s="13"/>
      <c r="AD285" s="13"/>
      <c r="AE285" s="13"/>
      <c r="AT285" s="259" t="s">
        <v>236</v>
      </c>
      <c r="AU285" s="259" t="s">
        <v>88</v>
      </c>
      <c r="AV285" s="13" t="s">
        <v>19</v>
      </c>
      <c r="AW285" s="13" t="s">
        <v>36</v>
      </c>
      <c r="AX285" s="13" t="s">
        <v>88</v>
      </c>
      <c r="AY285" s="259" t="s">
        <v>221</v>
      </c>
    </row>
    <row r="286" s="2" customFormat="1" ht="24.15" customHeight="1">
      <c r="A286" s="40"/>
      <c r="B286" s="41"/>
      <c r="C286" s="229" t="s">
        <v>376</v>
      </c>
      <c r="D286" s="229" t="s">
        <v>225</v>
      </c>
      <c r="E286" s="230" t="s">
        <v>2108</v>
      </c>
      <c r="F286" s="231" t="s">
        <v>2109</v>
      </c>
      <c r="G286" s="232" t="s">
        <v>699</v>
      </c>
      <c r="H286" s="233">
        <v>12</v>
      </c>
      <c r="I286" s="234"/>
      <c r="J286" s="235">
        <f>ROUND(I286*H286,2)</f>
        <v>0</v>
      </c>
      <c r="K286" s="231" t="s">
        <v>229</v>
      </c>
      <c r="L286" s="46"/>
      <c r="M286" s="236" t="s">
        <v>1</v>
      </c>
      <c r="N286" s="237" t="s">
        <v>45</v>
      </c>
      <c r="O286" s="93"/>
      <c r="P286" s="238">
        <f>O286*H286</f>
        <v>0</v>
      </c>
      <c r="Q286" s="238">
        <v>0.00116</v>
      </c>
      <c r="R286" s="238">
        <f>Q286*H286</f>
        <v>0.01392</v>
      </c>
      <c r="S286" s="238">
        <v>0</v>
      </c>
      <c r="T286" s="239">
        <f>S286*H286</f>
        <v>0</v>
      </c>
      <c r="U286" s="40"/>
      <c r="V286" s="40"/>
      <c r="W286" s="40"/>
      <c r="X286" s="40"/>
      <c r="Y286" s="40"/>
      <c r="Z286" s="40"/>
      <c r="AA286" s="40"/>
      <c r="AB286" s="40"/>
      <c r="AC286" s="40"/>
      <c r="AD286" s="40"/>
      <c r="AE286" s="40"/>
      <c r="AR286" s="240" t="s">
        <v>224</v>
      </c>
      <c r="AT286" s="240" t="s">
        <v>225</v>
      </c>
      <c r="AU286" s="240" t="s">
        <v>88</v>
      </c>
      <c r="AY286" s="18" t="s">
        <v>221</v>
      </c>
      <c r="BE286" s="241">
        <f>IF(N286="základní",J286,0)</f>
        <v>0</v>
      </c>
      <c r="BF286" s="241">
        <f>IF(N286="snížená",J286,0)</f>
        <v>0</v>
      </c>
      <c r="BG286" s="241">
        <f>IF(N286="zákl. přenesená",J286,0)</f>
        <v>0</v>
      </c>
      <c r="BH286" s="241">
        <f>IF(N286="sníž. přenesená",J286,0)</f>
        <v>0</v>
      </c>
      <c r="BI286" s="241">
        <f>IF(N286="nulová",J286,0)</f>
        <v>0</v>
      </c>
      <c r="BJ286" s="18" t="s">
        <v>88</v>
      </c>
      <c r="BK286" s="241">
        <f>ROUND(I286*H286,2)</f>
        <v>0</v>
      </c>
      <c r="BL286" s="18" t="s">
        <v>224</v>
      </c>
      <c r="BM286" s="240" t="s">
        <v>3186</v>
      </c>
    </row>
    <row r="287" s="2" customFormat="1">
      <c r="A287" s="40"/>
      <c r="B287" s="41"/>
      <c r="C287" s="42"/>
      <c r="D287" s="242" t="s">
        <v>232</v>
      </c>
      <c r="E287" s="42"/>
      <c r="F287" s="243" t="s">
        <v>2111</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232</v>
      </c>
      <c r="AU287" s="18" t="s">
        <v>88</v>
      </c>
    </row>
    <row r="288" s="2" customFormat="1">
      <c r="A288" s="40"/>
      <c r="B288" s="41"/>
      <c r="C288" s="42"/>
      <c r="D288" s="247" t="s">
        <v>312</v>
      </c>
      <c r="E288" s="42"/>
      <c r="F288" s="248" t="s">
        <v>2112</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312</v>
      </c>
      <c r="AU288" s="18" t="s">
        <v>88</v>
      </c>
    </row>
    <row r="289" s="14" customFormat="1">
      <c r="A289" s="14"/>
      <c r="B289" s="260"/>
      <c r="C289" s="261"/>
      <c r="D289" s="247" t="s">
        <v>236</v>
      </c>
      <c r="E289" s="262" t="s">
        <v>1</v>
      </c>
      <c r="F289" s="263" t="s">
        <v>2113</v>
      </c>
      <c r="G289" s="261"/>
      <c r="H289" s="262" t="s">
        <v>1</v>
      </c>
      <c r="I289" s="264"/>
      <c r="J289" s="261"/>
      <c r="K289" s="261"/>
      <c r="L289" s="265"/>
      <c r="M289" s="266"/>
      <c r="N289" s="267"/>
      <c r="O289" s="267"/>
      <c r="P289" s="267"/>
      <c r="Q289" s="267"/>
      <c r="R289" s="267"/>
      <c r="S289" s="267"/>
      <c r="T289" s="268"/>
      <c r="U289" s="14"/>
      <c r="V289" s="14"/>
      <c r="W289" s="14"/>
      <c r="X289" s="14"/>
      <c r="Y289" s="14"/>
      <c r="Z289" s="14"/>
      <c r="AA289" s="14"/>
      <c r="AB289" s="14"/>
      <c r="AC289" s="14"/>
      <c r="AD289" s="14"/>
      <c r="AE289" s="14"/>
      <c r="AT289" s="269" t="s">
        <v>236</v>
      </c>
      <c r="AU289" s="269" t="s">
        <v>88</v>
      </c>
      <c r="AV289" s="14" t="s">
        <v>88</v>
      </c>
      <c r="AW289" s="14" t="s">
        <v>36</v>
      </c>
      <c r="AX289" s="14" t="s">
        <v>80</v>
      </c>
      <c r="AY289" s="269" t="s">
        <v>221</v>
      </c>
    </row>
    <row r="290" s="13" customFormat="1">
      <c r="A290" s="13"/>
      <c r="B290" s="249"/>
      <c r="C290" s="250"/>
      <c r="D290" s="247" t="s">
        <v>236</v>
      </c>
      <c r="E290" s="251" t="s">
        <v>944</v>
      </c>
      <c r="F290" s="252" t="s">
        <v>3187</v>
      </c>
      <c r="G290" s="250"/>
      <c r="H290" s="253">
        <v>12</v>
      </c>
      <c r="I290" s="254"/>
      <c r="J290" s="250"/>
      <c r="K290" s="250"/>
      <c r="L290" s="255"/>
      <c r="M290" s="256"/>
      <c r="N290" s="257"/>
      <c r="O290" s="257"/>
      <c r="P290" s="257"/>
      <c r="Q290" s="257"/>
      <c r="R290" s="257"/>
      <c r="S290" s="257"/>
      <c r="T290" s="258"/>
      <c r="U290" s="13"/>
      <c r="V290" s="13"/>
      <c r="W290" s="13"/>
      <c r="X290" s="13"/>
      <c r="Y290" s="13"/>
      <c r="Z290" s="13"/>
      <c r="AA290" s="13"/>
      <c r="AB290" s="13"/>
      <c r="AC290" s="13"/>
      <c r="AD290" s="13"/>
      <c r="AE290" s="13"/>
      <c r="AT290" s="259" t="s">
        <v>236</v>
      </c>
      <c r="AU290" s="259" t="s">
        <v>88</v>
      </c>
      <c r="AV290" s="13" t="s">
        <v>19</v>
      </c>
      <c r="AW290" s="13" t="s">
        <v>36</v>
      </c>
      <c r="AX290" s="13" t="s">
        <v>80</v>
      </c>
      <c r="AY290" s="259" t="s">
        <v>221</v>
      </c>
    </row>
    <row r="291" s="13" customFormat="1">
      <c r="A291" s="13"/>
      <c r="B291" s="249"/>
      <c r="C291" s="250"/>
      <c r="D291" s="247" t="s">
        <v>236</v>
      </c>
      <c r="E291" s="251" t="s">
        <v>946</v>
      </c>
      <c r="F291" s="252" t="s">
        <v>947</v>
      </c>
      <c r="G291" s="250"/>
      <c r="H291" s="253">
        <v>12</v>
      </c>
      <c r="I291" s="254"/>
      <c r="J291" s="250"/>
      <c r="K291" s="250"/>
      <c r="L291" s="255"/>
      <c r="M291" s="256"/>
      <c r="N291" s="257"/>
      <c r="O291" s="257"/>
      <c r="P291" s="257"/>
      <c r="Q291" s="257"/>
      <c r="R291" s="257"/>
      <c r="S291" s="257"/>
      <c r="T291" s="258"/>
      <c r="U291" s="13"/>
      <c r="V291" s="13"/>
      <c r="W291" s="13"/>
      <c r="X291" s="13"/>
      <c r="Y291" s="13"/>
      <c r="Z291" s="13"/>
      <c r="AA291" s="13"/>
      <c r="AB291" s="13"/>
      <c r="AC291" s="13"/>
      <c r="AD291" s="13"/>
      <c r="AE291" s="13"/>
      <c r="AT291" s="259" t="s">
        <v>236</v>
      </c>
      <c r="AU291" s="259" t="s">
        <v>88</v>
      </c>
      <c r="AV291" s="13" t="s">
        <v>19</v>
      </c>
      <c r="AW291" s="13" t="s">
        <v>36</v>
      </c>
      <c r="AX291" s="13" t="s">
        <v>88</v>
      </c>
      <c r="AY291" s="259" t="s">
        <v>221</v>
      </c>
    </row>
    <row r="292" s="2" customFormat="1" ht="37.8" customHeight="1">
      <c r="A292" s="40"/>
      <c r="B292" s="41"/>
      <c r="C292" s="229" t="s">
        <v>381</v>
      </c>
      <c r="D292" s="229" t="s">
        <v>225</v>
      </c>
      <c r="E292" s="230" t="s">
        <v>2118</v>
      </c>
      <c r="F292" s="231" t="s">
        <v>2119</v>
      </c>
      <c r="G292" s="232" t="s">
        <v>699</v>
      </c>
      <c r="H292" s="233">
        <v>80</v>
      </c>
      <c r="I292" s="234"/>
      <c r="J292" s="235">
        <f>ROUND(I292*H292,2)</f>
        <v>0</v>
      </c>
      <c r="K292" s="231" t="s">
        <v>229</v>
      </c>
      <c r="L292" s="46"/>
      <c r="M292" s="236" t="s">
        <v>1</v>
      </c>
      <c r="N292" s="237" t="s">
        <v>45</v>
      </c>
      <c r="O292" s="93"/>
      <c r="P292" s="238">
        <f>O292*H292</f>
        <v>0</v>
      </c>
      <c r="Q292" s="238">
        <v>4.0000000000000003E-05</v>
      </c>
      <c r="R292" s="238">
        <f>Q292*H292</f>
        <v>0.0032000000000000002</v>
      </c>
      <c r="S292" s="238">
        <v>0</v>
      </c>
      <c r="T292" s="239">
        <f>S292*H292</f>
        <v>0</v>
      </c>
      <c r="U292" s="40"/>
      <c r="V292" s="40"/>
      <c r="W292" s="40"/>
      <c r="X292" s="40"/>
      <c r="Y292" s="40"/>
      <c r="Z292" s="40"/>
      <c r="AA292" s="40"/>
      <c r="AB292" s="40"/>
      <c r="AC292" s="40"/>
      <c r="AD292" s="40"/>
      <c r="AE292" s="40"/>
      <c r="AR292" s="240" t="s">
        <v>224</v>
      </c>
      <c r="AT292" s="240" t="s">
        <v>225</v>
      </c>
      <c r="AU292" s="240" t="s">
        <v>88</v>
      </c>
      <c r="AY292" s="18" t="s">
        <v>221</v>
      </c>
      <c r="BE292" s="241">
        <f>IF(N292="základní",J292,0)</f>
        <v>0</v>
      </c>
      <c r="BF292" s="241">
        <f>IF(N292="snížená",J292,0)</f>
        <v>0</v>
      </c>
      <c r="BG292" s="241">
        <f>IF(N292="zákl. přenesená",J292,0)</f>
        <v>0</v>
      </c>
      <c r="BH292" s="241">
        <f>IF(N292="sníž. přenesená",J292,0)</f>
        <v>0</v>
      </c>
      <c r="BI292" s="241">
        <f>IF(N292="nulová",J292,0)</f>
        <v>0</v>
      </c>
      <c r="BJ292" s="18" t="s">
        <v>88</v>
      </c>
      <c r="BK292" s="241">
        <f>ROUND(I292*H292,2)</f>
        <v>0</v>
      </c>
      <c r="BL292" s="18" t="s">
        <v>224</v>
      </c>
      <c r="BM292" s="240" t="s">
        <v>3188</v>
      </c>
    </row>
    <row r="293" s="2" customFormat="1">
      <c r="A293" s="40"/>
      <c r="B293" s="41"/>
      <c r="C293" s="42"/>
      <c r="D293" s="242" t="s">
        <v>232</v>
      </c>
      <c r="E293" s="42"/>
      <c r="F293" s="243" t="s">
        <v>2121</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232</v>
      </c>
      <c r="AU293" s="18" t="s">
        <v>88</v>
      </c>
    </row>
    <row r="294" s="14" customFormat="1">
      <c r="A294" s="14"/>
      <c r="B294" s="260"/>
      <c r="C294" s="261"/>
      <c r="D294" s="247" t="s">
        <v>236</v>
      </c>
      <c r="E294" s="262" t="s">
        <v>1</v>
      </c>
      <c r="F294" s="263" t="s">
        <v>2122</v>
      </c>
      <c r="G294" s="261"/>
      <c r="H294" s="262" t="s">
        <v>1</v>
      </c>
      <c r="I294" s="264"/>
      <c r="J294" s="261"/>
      <c r="K294" s="261"/>
      <c r="L294" s="265"/>
      <c r="M294" s="266"/>
      <c r="N294" s="267"/>
      <c r="O294" s="267"/>
      <c r="P294" s="267"/>
      <c r="Q294" s="267"/>
      <c r="R294" s="267"/>
      <c r="S294" s="267"/>
      <c r="T294" s="268"/>
      <c r="U294" s="14"/>
      <c r="V294" s="14"/>
      <c r="W294" s="14"/>
      <c r="X294" s="14"/>
      <c r="Y294" s="14"/>
      <c r="Z294" s="14"/>
      <c r="AA294" s="14"/>
      <c r="AB294" s="14"/>
      <c r="AC294" s="14"/>
      <c r="AD294" s="14"/>
      <c r="AE294" s="14"/>
      <c r="AT294" s="269" t="s">
        <v>236</v>
      </c>
      <c r="AU294" s="269" t="s">
        <v>88</v>
      </c>
      <c r="AV294" s="14" t="s">
        <v>88</v>
      </c>
      <c r="AW294" s="14" t="s">
        <v>36</v>
      </c>
      <c r="AX294" s="14" t="s">
        <v>80</v>
      </c>
      <c r="AY294" s="269" t="s">
        <v>221</v>
      </c>
    </row>
    <row r="295" s="13" customFormat="1">
      <c r="A295" s="13"/>
      <c r="B295" s="249"/>
      <c r="C295" s="250"/>
      <c r="D295" s="247" t="s">
        <v>236</v>
      </c>
      <c r="E295" s="251" t="s">
        <v>3189</v>
      </c>
      <c r="F295" s="252" t="s">
        <v>3190</v>
      </c>
      <c r="G295" s="250"/>
      <c r="H295" s="253">
        <v>80</v>
      </c>
      <c r="I295" s="254"/>
      <c r="J295" s="250"/>
      <c r="K295" s="250"/>
      <c r="L295" s="255"/>
      <c r="M295" s="256"/>
      <c r="N295" s="257"/>
      <c r="O295" s="257"/>
      <c r="P295" s="257"/>
      <c r="Q295" s="257"/>
      <c r="R295" s="257"/>
      <c r="S295" s="257"/>
      <c r="T295" s="258"/>
      <c r="U295" s="13"/>
      <c r="V295" s="13"/>
      <c r="W295" s="13"/>
      <c r="X295" s="13"/>
      <c r="Y295" s="13"/>
      <c r="Z295" s="13"/>
      <c r="AA295" s="13"/>
      <c r="AB295" s="13"/>
      <c r="AC295" s="13"/>
      <c r="AD295" s="13"/>
      <c r="AE295" s="13"/>
      <c r="AT295" s="259" t="s">
        <v>236</v>
      </c>
      <c r="AU295" s="259" t="s">
        <v>88</v>
      </c>
      <c r="AV295" s="13" t="s">
        <v>19</v>
      </c>
      <c r="AW295" s="13" t="s">
        <v>36</v>
      </c>
      <c r="AX295" s="13" t="s">
        <v>80</v>
      </c>
      <c r="AY295" s="259" t="s">
        <v>221</v>
      </c>
    </row>
    <row r="296" s="13" customFormat="1">
      <c r="A296" s="13"/>
      <c r="B296" s="249"/>
      <c r="C296" s="250"/>
      <c r="D296" s="247" t="s">
        <v>236</v>
      </c>
      <c r="E296" s="251" t="s">
        <v>3191</v>
      </c>
      <c r="F296" s="252" t="s">
        <v>3192</v>
      </c>
      <c r="G296" s="250"/>
      <c r="H296" s="253">
        <v>80</v>
      </c>
      <c r="I296" s="254"/>
      <c r="J296" s="250"/>
      <c r="K296" s="250"/>
      <c r="L296" s="255"/>
      <c r="M296" s="256"/>
      <c r="N296" s="257"/>
      <c r="O296" s="257"/>
      <c r="P296" s="257"/>
      <c r="Q296" s="257"/>
      <c r="R296" s="257"/>
      <c r="S296" s="257"/>
      <c r="T296" s="258"/>
      <c r="U296" s="13"/>
      <c r="V296" s="13"/>
      <c r="W296" s="13"/>
      <c r="X296" s="13"/>
      <c r="Y296" s="13"/>
      <c r="Z296" s="13"/>
      <c r="AA296" s="13"/>
      <c r="AB296" s="13"/>
      <c r="AC296" s="13"/>
      <c r="AD296" s="13"/>
      <c r="AE296" s="13"/>
      <c r="AT296" s="259" t="s">
        <v>236</v>
      </c>
      <c r="AU296" s="259" t="s">
        <v>88</v>
      </c>
      <c r="AV296" s="13" t="s">
        <v>19</v>
      </c>
      <c r="AW296" s="13" t="s">
        <v>36</v>
      </c>
      <c r="AX296" s="13" t="s">
        <v>88</v>
      </c>
      <c r="AY296" s="259" t="s">
        <v>221</v>
      </c>
    </row>
    <row r="297" s="2" customFormat="1" ht="55.5" customHeight="1">
      <c r="A297" s="40"/>
      <c r="B297" s="41"/>
      <c r="C297" s="229" t="s">
        <v>387</v>
      </c>
      <c r="D297" s="229" t="s">
        <v>225</v>
      </c>
      <c r="E297" s="230" t="s">
        <v>2127</v>
      </c>
      <c r="F297" s="231" t="s">
        <v>2128</v>
      </c>
      <c r="G297" s="232" t="s">
        <v>699</v>
      </c>
      <c r="H297" s="233">
        <v>80</v>
      </c>
      <c r="I297" s="234"/>
      <c r="J297" s="235">
        <f>ROUND(I297*H297,2)</f>
        <v>0</v>
      </c>
      <c r="K297" s="231" t="s">
        <v>229</v>
      </c>
      <c r="L297" s="46"/>
      <c r="M297" s="236" t="s">
        <v>1</v>
      </c>
      <c r="N297" s="237" t="s">
        <v>45</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224</v>
      </c>
      <c r="AT297" s="240" t="s">
        <v>225</v>
      </c>
      <c r="AU297" s="240" t="s">
        <v>88</v>
      </c>
      <c r="AY297" s="18" t="s">
        <v>221</v>
      </c>
      <c r="BE297" s="241">
        <f>IF(N297="základní",J297,0)</f>
        <v>0</v>
      </c>
      <c r="BF297" s="241">
        <f>IF(N297="snížená",J297,0)</f>
        <v>0</v>
      </c>
      <c r="BG297" s="241">
        <f>IF(N297="zákl. přenesená",J297,0)</f>
        <v>0</v>
      </c>
      <c r="BH297" s="241">
        <f>IF(N297="sníž. přenesená",J297,0)</f>
        <v>0</v>
      </c>
      <c r="BI297" s="241">
        <f>IF(N297="nulová",J297,0)</f>
        <v>0</v>
      </c>
      <c r="BJ297" s="18" t="s">
        <v>88</v>
      </c>
      <c r="BK297" s="241">
        <f>ROUND(I297*H297,2)</f>
        <v>0</v>
      </c>
      <c r="BL297" s="18" t="s">
        <v>224</v>
      </c>
      <c r="BM297" s="240" t="s">
        <v>3193</v>
      </c>
    </row>
    <row r="298" s="2" customFormat="1">
      <c r="A298" s="40"/>
      <c r="B298" s="41"/>
      <c r="C298" s="42"/>
      <c r="D298" s="242" t="s">
        <v>232</v>
      </c>
      <c r="E298" s="42"/>
      <c r="F298" s="243" t="s">
        <v>2130</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232</v>
      </c>
      <c r="AU298" s="18" t="s">
        <v>88</v>
      </c>
    </row>
    <row r="299" s="2" customFormat="1">
      <c r="A299" s="40"/>
      <c r="B299" s="41"/>
      <c r="C299" s="42"/>
      <c r="D299" s="247" t="s">
        <v>312</v>
      </c>
      <c r="E299" s="42"/>
      <c r="F299" s="248" t="s">
        <v>2131</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312</v>
      </c>
      <c r="AU299" s="18" t="s">
        <v>88</v>
      </c>
    </row>
    <row r="300" s="14" customFormat="1">
      <c r="A300" s="14"/>
      <c r="B300" s="260"/>
      <c r="C300" s="261"/>
      <c r="D300" s="247" t="s">
        <v>236</v>
      </c>
      <c r="E300" s="262" t="s">
        <v>1</v>
      </c>
      <c r="F300" s="263" t="s">
        <v>2132</v>
      </c>
      <c r="G300" s="261"/>
      <c r="H300" s="262" t="s">
        <v>1</v>
      </c>
      <c r="I300" s="264"/>
      <c r="J300" s="261"/>
      <c r="K300" s="261"/>
      <c r="L300" s="265"/>
      <c r="M300" s="266"/>
      <c r="N300" s="267"/>
      <c r="O300" s="267"/>
      <c r="P300" s="267"/>
      <c r="Q300" s="267"/>
      <c r="R300" s="267"/>
      <c r="S300" s="267"/>
      <c r="T300" s="268"/>
      <c r="U300" s="14"/>
      <c r="V300" s="14"/>
      <c r="W300" s="14"/>
      <c r="X300" s="14"/>
      <c r="Y300" s="14"/>
      <c r="Z300" s="14"/>
      <c r="AA300" s="14"/>
      <c r="AB300" s="14"/>
      <c r="AC300" s="14"/>
      <c r="AD300" s="14"/>
      <c r="AE300" s="14"/>
      <c r="AT300" s="269" t="s">
        <v>236</v>
      </c>
      <c r="AU300" s="269" t="s">
        <v>88</v>
      </c>
      <c r="AV300" s="14" t="s">
        <v>88</v>
      </c>
      <c r="AW300" s="14" t="s">
        <v>36</v>
      </c>
      <c r="AX300" s="14" t="s">
        <v>80</v>
      </c>
      <c r="AY300" s="269" t="s">
        <v>221</v>
      </c>
    </row>
    <row r="301" s="13" customFormat="1">
      <c r="A301" s="13"/>
      <c r="B301" s="249"/>
      <c r="C301" s="250"/>
      <c r="D301" s="247" t="s">
        <v>236</v>
      </c>
      <c r="E301" s="251" t="s">
        <v>958</v>
      </c>
      <c r="F301" s="252" t="s">
        <v>3190</v>
      </c>
      <c r="G301" s="250"/>
      <c r="H301" s="253">
        <v>80</v>
      </c>
      <c r="I301" s="254"/>
      <c r="J301" s="250"/>
      <c r="K301" s="250"/>
      <c r="L301" s="255"/>
      <c r="M301" s="256"/>
      <c r="N301" s="257"/>
      <c r="O301" s="257"/>
      <c r="P301" s="257"/>
      <c r="Q301" s="257"/>
      <c r="R301" s="257"/>
      <c r="S301" s="257"/>
      <c r="T301" s="258"/>
      <c r="U301" s="13"/>
      <c r="V301" s="13"/>
      <c r="W301" s="13"/>
      <c r="X301" s="13"/>
      <c r="Y301" s="13"/>
      <c r="Z301" s="13"/>
      <c r="AA301" s="13"/>
      <c r="AB301" s="13"/>
      <c r="AC301" s="13"/>
      <c r="AD301" s="13"/>
      <c r="AE301" s="13"/>
      <c r="AT301" s="259" t="s">
        <v>236</v>
      </c>
      <c r="AU301" s="259" t="s">
        <v>88</v>
      </c>
      <c r="AV301" s="13" t="s">
        <v>19</v>
      </c>
      <c r="AW301" s="13" t="s">
        <v>36</v>
      </c>
      <c r="AX301" s="13" t="s">
        <v>80</v>
      </c>
      <c r="AY301" s="259" t="s">
        <v>221</v>
      </c>
    </row>
    <row r="302" s="13" customFormat="1">
      <c r="A302" s="13"/>
      <c r="B302" s="249"/>
      <c r="C302" s="250"/>
      <c r="D302" s="247" t="s">
        <v>236</v>
      </c>
      <c r="E302" s="251" t="s">
        <v>960</v>
      </c>
      <c r="F302" s="252" t="s">
        <v>961</v>
      </c>
      <c r="G302" s="250"/>
      <c r="H302" s="253">
        <v>80</v>
      </c>
      <c r="I302" s="254"/>
      <c r="J302" s="250"/>
      <c r="K302" s="250"/>
      <c r="L302" s="255"/>
      <c r="M302" s="256"/>
      <c r="N302" s="257"/>
      <c r="O302" s="257"/>
      <c r="P302" s="257"/>
      <c r="Q302" s="257"/>
      <c r="R302" s="257"/>
      <c r="S302" s="257"/>
      <c r="T302" s="258"/>
      <c r="U302" s="13"/>
      <c r="V302" s="13"/>
      <c r="W302" s="13"/>
      <c r="X302" s="13"/>
      <c r="Y302" s="13"/>
      <c r="Z302" s="13"/>
      <c r="AA302" s="13"/>
      <c r="AB302" s="13"/>
      <c r="AC302" s="13"/>
      <c r="AD302" s="13"/>
      <c r="AE302" s="13"/>
      <c r="AT302" s="259" t="s">
        <v>236</v>
      </c>
      <c r="AU302" s="259" t="s">
        <v>88</v>
      </c>
      <c r="AV302" s="13" t="s">
        <v>19</v>
      </c>
      <c r="AW302" s="13" t="s">
        <v>36</v>
      </c>
      <c r="AX302" s="13" t="s">
        <v>88</v>
      </c>
      <c r="AY302" s="259" t="s">
        <v>221</v>
      </c>
    </row>
    <row r="303" s="2" customFormat="1" ht="16.5" customHeight="1">
      <c r="A303" s="40"/>
      <c r="B303" s="41"/>
      <c r="C303" s="284" t="s">
        <v>393</v>
      </c>
      <c r="D303" s="284" t="s">
        <v>330</v>
      </c>
      <c r="E303" s="285" t="s">
        <v>2136</v>
      </c>
      <c r="F303" s="286" t="s">
        <v>2137</v>
      </c>
      <c r="G303" s="287" t="s">
        <v>515</v>
      </c>
      <c r="H303" s="288">
        <v>50.868000000000002</v>
      </c>
      <c r="I303" s="289"/>
      <c r="J303" s="290">
        <f>ROUND(I303*H303,2)</f>
        <v>0</v>
      </c>
      <c r="K303" s="286" t="s">
        <v>229</v>
      </c>
      <c r="L303" s="291"/>
      <c r="M303" s="292" t="s">
        <v>1</v>
      </c>
      <c r="N303" s="293" t="s">
        <v>45</v>
      </c>
      <c r="O303" s="93"/>
      <c r="P303" s="238">
        <f>O303*H303</f>
        <v>0</v>
      </c>
      <c r="Q303" s="238">
        <v>2.4289999999999998</v>
      </c>
      <c r="R303" s="238">
        <f>Q303*H303</f>
        <v>123.55837199999999</v>
      </c>
      <c r="S303" s="238">
        <v>0</v>
      </c>
      <c r="T303" s="239">
        <f>S303*H303</f>
        <v>0</v>
      </c>
      <c r="U303" s="40"/>
      <c r="V303" s="40"/>
      <c r="W303" s="40"/>
      <c r="X303" s="40"/>
      <c r="Y303" s="40"/>
      <c r="Z303" s="40"/>
      <c r="AA303" s="40"/>
      <c r="AB303" s="40"/>
      <c r="AC303" s="40"/>
      <c r="AD303" s="40"/>
      <c r="AE303" s="40"/>
      <c r="AR303" s="240" t="s">
        <v>267</v>
      </c>
      <c r="AT303" s="240" t="s">
        <v>330</v>
      </c>
      <c r="AU303" s="240" t="s">
        <v>88</v>
      </c>
      <c r="AY303" s="18" t="s">
        <v>221</v>
      </c>
      <c r="BE303" s="241">
        <f>IF(N303="základní",J303,0)</f>
        <v>0</v>
      </c>
      <c r="BF303" s="241">
        <f>IF(N303="snížená",J303,0)</f>
        <v>0</v>
      </c>
      <c r="BG303" s="241">
        <f>IF(N303="zákl. přenesená",J303,0)</f>
        <v>0</v>
      </c>
      <c r="BH303" s="241">
        <f>IF(N303="sníž. přenesená",J303,0)</f>
        <v>0</v>
      </c>
      <c r="BI303" s="241">
        <f>IF(N303="nulová",J303,0)</f>
        <v>0</v>
      </c>
      <c r="BJ303" s="18" t="s">
        <v>88</v>
      </c>
      <c r="BK303" s="241">
        <f>ROUND(I303*H303,2)</f>
        <v>0</v>
      </c>
      <c r="BL303" s="18" t="s">
        <v>224</v>
      </c>
      <c r="BM303" s="240" t="s">
        <v>3194</v>
      </c>
    </row>
    <row r="304" s="13" customFormat="1">
      <c r="A304" s="13"/>
      <c r="B304" s="249"/>
      <c r="C304" s="250"/>
      <c r="D304" s="247" t="s">
        <v>236</v>
      </c>
      <c r="E304" s="251" t="s">
        <v>3195</v>
      </c>
      <c r="F304" s="252" t="s">
        <v>3196</v>
      </c>
      <c r="G304" s="250"/>
      <c r="H304" s="253">
        <v>50.868000000000002</v>
      </c>
      <c r="I304" s="254"/>
      <c r="J304" s="250"/>
      <c r="K304" s="250"/>
      <c r="L304" s="255"/>
      <c r="M304" s="256"/>
      <c r="N304" s="257"/>
      <c r="O304" s="257"/>
      <c r="P304" s="257"/>
      <c r="Q304" s="257"/>
      <c r="R304" s="257"/>
      <c r="S304" s="257"/>
      <c r="T304" s="258"/>
      <c r="U304" s="13"/>
      <c r="V304" s="13"/>
      <c r="W304" s="13"/>
      <c r="X304" s="13"/>
      <c r="Y304" s="13"/>
      <c r="Z304" s="13"/>
      <c r="AA304" s="13"/>
      <c r="AB304" s="13"/>
      <c r="AC304" s="13"/>
      <c r="AD304" s="13"/>
      <c r="AE304" s="13"/>
      <c r="AT304" s="259" t="s">
        <v>236</v>
      </c>
      <c r="AU304" s="259" t="s">
        <v>88</v>
      </c>
      <c r="AV304" s="13" t="s">
        <v>19</v>
      </c>
      <c r="AW304" s="13" t="s">
        <v>36</v>
      </c>
      <c r="AX304" s="13" t="s">
        <v>80</v>
      </c>
      <c r="AY304" s="259" t="s">
        <v>221</v>
      </c>
    </row>
    <row r="305" s="13" customFormat="1">
      <c r="A305" s="13"/>
      <c r="B305" s="249"/>
      <c r="C305" s="250"/>
      <c r="D305" s="247" t="s">
        <v>236</v>
      </c>
      <c r="E305" s="251" t="s">
        <v>3197</v>
      </c>
      <c r="F305" s="252" t="s">
        <v>3198</v>
      </c>
      <c r="G305" s="250"/>
      <c r="H305" s="253">
        <v>50.868000000000002</v>
      </c>
      <c r="I305" s="254"/>
      <c r="J305" s="250"/>
      <c r="K305" s="250"/>
      <c r="L305" s="255"/>
      <c r="M305" s="256"/>
      <c r="N305" s="257"/>
      <c r="O305" s="257"/>
      <c r="P305" s="257"/>
      <c r="Q305" s="257"/>
      <c r="R305" s="257"/>
      <c r="S305" s="257"/>
      <c r="T305" s="258"/>
      <c r="U305" s="13"/>
      <c r="V305" s="13"/>
      <c r="W305" s="13"/>
      <c r="X305" s="13"/>
      <c r="Y305" s="13"/>
      <c r="Z305" s="13"/>
      <c r="AA305" s="13"/>
      <c r="AB305" s="13"/>
      <c r="AC305" s="13"/>
      <c r="AD305" s="13"/>
      <c r="AE305" s="13"/>
      <c r="AT305" s="259" t="s">
        <v>236</v>
      </c>
      <c r="AU305" s="259" t="s">
        <v>88</v>
      </c>
      <c r="AV305" s="13" t="s">
        <v>19</v>
      </c>
      <c r="AW305" s="13" t="s">
        <v>36</v>
      </c>
      <c r="AX305" s="13" t="s">
        <v>88</v>
      </c>
      <c r="AY305" s="259" t="s">
        <v>221</v>
      </c>
    </row>
    <row r="306" s="2" customFormat="1" ht="21.75" customHeight="1">
      <c r="A306" s="40"/>
      <c r="B306" s="41"/>
      <c r="C306" s="229" t="s">
        <v>398</v>
      </c>
      <c r="D306" s="229" t="s">
        <v>225</v>
      </c>
      <c r="E306" s="230" t="s">
        <v>2143</v>
      </c>
      <c r="F306" s="231" t="s">
        <v>2144</v>
      </c>
      <c r="G306" s="232" t="s">
        <v>651</v>
      </c>
      <c r="H306" s="233">
        <v>4.1520000000000001</v>
      </c>
      <c r="I306" s="234"/>
      <c r="J306" s="235">
        <f>ROUND(I306*H306,2)</f>
        <v>0</v>
      </c>
      <c r="K306" s="231" t="s">
        <v>229</v>
      </c>
      <c r="L306" s="46"/>
      <c r="M306" s="236" t="s">
        <v>1</v>
      </c>
      <c r="N306" s="237" t="s">
        <v>45</v>
      </c>
      <c r="O306" s="93"/>
      <c r="P306" s="238">
        <f>O306*H306</f>
        <v>0</v>
      </c>
      <c r="Q306" s="238">
        <v>1.11381</v>
      </c>
      <c r="R306" s="238">
        <f>Q306*H306</f>
        <v>4.6245391199999997</v>
      </c>
      <c r="S306" s="238">
        <v>0</v>
      </c>
      <c r="T306" s="239">
        <f>S306*H306</f>
        <v>0</v>
      </c>
      <c r="U306" s="40"/>
      <c r="V306" s="40"/>
      <c r="W306" s="40"/>
      <c r="X306" s="40"/>
      <c r="Y306" s="40"/>
      <c r="Z306" s="40"/>
      <c r="AA306" s="40"/>
      <c r="AB306" s="40"/>
      <c r="AC306" s="40"/>
      <c r="AD306" s="40"/>
      <c r="AE306" s="40"/>
      <c r="AR306" s="240" t="s">
        <v>224</v>
      </c>
      <c r="AT306" s="240" t="s">
        <v>225</v>
      </c>
      <c r="AU306" s="240" t="s">
        <v>88</v>
      </c>
      <c r="AY306" s="18" t="s">
        <v>221</v>
      </c>
      <c r="BE306" s="241">
        <f>IF(N306="základní",J306,0)</f>
        <v>0</v>
      </c>
      <c r="BF306" s="241">
        <f>IF(N306="snížená",J306,0)</f>
        <v>0</v>
      </c>
      <c r="BG306" s="241">
        <f>IF(N306="zákl. přenesená",J306,0)</f>
        <v>0</v>
      </c>
      <c r="BH306" s="241">
        <f>IF(N306="sníž. přenesená",J306,0)</f>
        <v>0</v>
      </c>
      <c r="BI306" s="241">
        <f>IF(N306="nulová",J306,0)</f>
        <v>0</v>
      </c>
      <c r="BJ306" s="18" t="s">
        <v>88</v>
      </c>
      <c r="BK306" s="241">
        <f>ROUND(I306*H306,2)</f>
        <v>0</v>
      </c>
      <c r="BL306" s="18" t="s">
        <v>224</v>
      </c>
      <c r="BM306" s="240" t="s">
        <v>3199</v>
      </c>
    </row>
    <row r="307" s="2" customFormat="1">
      <c r="A307" s="40"/>
      <c r="B307" s="41"/>
      <c r="C307" s="42"/>
      <c r="D307" s="242" t="s">
        <v>232</v>
      </c>
      <c r="E307" s="42"/>
      <c r="F307" s="243" t="s">
        <v>2146</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232</v>
      </c>
      <c r="AU307" s="18" t="s">
        <v>88</v>
      </c>
    </row>
    <row r="308" s="2" customFormat="1">
      <c r="A308" s="40"/>
      <c r="B308" s="41"/>
      <c r="C308" s="42"/>
      <c r="D308" s="247" t="s">
        <v>312</v>
      </c>
      <c r="E308" s="42"/>
      <c r="F308" s="248" t="s">
        <v>2147</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312</v>
      </c>
      <c r="AU308" s="18" t="s">
        <v>88</v>
      </c>
    </row>
    <row r="309" s="2" customFormat="1">
      <c r="A309" s="40"/>
      <c r="B309" s="41"/>
      <c r="C309" s="42"/>
      <c r="D309" s="247" t="s">
        <v>234</v>
      </c>
      <c r="E309" s="42"/>
      <c r="F309" s="248" t="s">
        <v>2148</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234</v>
      </c>
      <c r="AU309" s="18" t="s">
        <v>88</v>
      </c>
    </row>
    <row r="310" s="14" customFormat="1">
      <c r="A310" s="14"/>
      <c r="B310" s="260"/>
      <c r="C310" s="261"/>
      <c r="D310" s="247" t="s">
        <v>236</v>
      </c>
      <c r="E310" s="262" t="s">
        <v>1</v>
      </c>
      <c r="F310" s="263" t="s">
        <v>2149</v>
      </c>
      <c r="G310" s="261"/>
      <c r="H310" s="262" t="s">
        <v>1</v>
      </c>
      <c r="I310" s="264"/>
      <c r="J310" s="261"/>
      <c r="K310" s="261"/>
      <c r="L310" s="265"/>
      <c r="M310" s="266"/>
      <c r="N310" s="267"/>
      <c r="O310" s="267"/>
      <c r="P310" s="267"/>
      <c r="Q310" s="267"/>
      <c r="R310" s="267"/>
      <c r="S310" s="267"/>
      <c r="T310" s="268"/>
      <c r="U310" s="14"/>
      <c r="V310" s="14"/>
      <c r="W310" s="14"/>
      <c r="X310" s="14"/>
      <c r="Y310" s="14"/>
      <c r="Z310" s="14"/>
      <c r="AA310" s="14"/>
      <c r="AB310" s="14"/>
      <c r="AC310" s="14"/>
      <c r="AD310" s="14"/>
      <c r="AE310" s="14"/>
      <c r="AT310" s="269" t="s">
        <v>236</v>
      </c>
      <c r="AU310" s="269" t="s">
        <v>88</v>
      </c>
      <c r="AV310" s="14" t="s">
        <v>88</v>
      </c>
      <c r="AW310" s="14" t="s">
        <v>36</v>
      </c>
      <c r="AX310" s="14" t="s">
        <v>80</v>
      </c>
      <c r="AY310" s="269" t="s">
        <v>221</v>
      </c>
    </row>
    <row r="311" s="14" customFormat="1">
      <c r="A311" s="14"/>
      <c r="B311" s="260"/>
      <c r="C311" s="261"/>
      <c r="D311" s="247" t="s">
        <v>236</v>
      </c>
      <c r="E311" s="262" t="s">
        <v>1</v>
      </c>
      <c r="F311" s="263" t="s">
        <v>2150</v>
      </c>
      <c r="G311" s="261"/>
      <c r="H311" s="262" t="s">
        <v>1</v>
      </c>
      <c r="I311" s="264"/>
      <c r="J311" s="261"/>
      <c r="K311" s="261"/>
      <c r="L311" s="265"/>
      <c r="M311" s="266"/>
      <c r="N311" s="267"/>
      <c r="O311" s="267"/>
      <c r="P311" s="267"/>
      <c r="Q311" s="267"/>
      <c r="R311" s="267"/>
      <c r="S311" s="267"/>
      <c r="T311" s="268"/>
      <c r="U311" s="14"/>
      <c r="V311" s="14"/>
      <c r="W311" s="14"/>
      <c r="X311" s="14"/>
      <c r="Y311" s="14"/>
      <c r="Z311" s="14"/>
      <c r="AA311" s="14"/>
      <c r="AB311" s="14"/>
      <c r="AC311" s="14"/>
      <c r="AD311" s="14"/>
      <c r="AE311" s="14"/>
      <c r="AT311" s="269" t="s">
        <v>236</v>
      </c>
      <c r="AU311" s="269" t="s">
        <v>88</v>
      </c>
      <c r="AV311" s="14" t="s">
        <v>88</v>
      </c>
      <c r="AW311" s="14" t="s">
        <v>36</v>
      </c>
      <c r="AX311" s="14" t="s">
        <v>80</v>
      </c>
      <c r="AY311" s="269" t="s">
        <v>221</v>
      </c>
    </row>
    <row r="312" s="13" customFormat="1">
      <c r="A312" s="13"/>
      <c r="B312" s="249"/>
      <c r="C312" s="250"/>
      <c r="D312" s="247" t="s">
        <v>236</v>
      </c>
      <c r="E312" s="251" t="s">
        <v>1</v>
      </c>
      <c r="F312" s="252" t="s">
        <v>3200</v>
      </c>
      <c r="G312" s="250"/>
      <c r="H312" s="253">
        <v>214.68000000000001</v>
      </c>
      <c r="I312" s="254"/>
      <c r="J312" s="250"/>
      <c r="K312" s="250"/>
      <c r="L312" s="255"/>
      <c r="M312" s="256"/>
      <c r="N312" s="257"/>
      <c r="O312" s="257"/>
      <c r="P312" s="257"/>
      <c r="Q312" s="257"/>
      <c r="R312" s="257"/>
      <c r="S312" s="257"/>
      <c r="T312" s="258"/>
      <c r="U312" s="13"/>
      <c r="V312" s="13"/>
      <c r="W312" s="13"/>
      <c r="X312" s="13"/>
      <c r="Y312" s="13"/>
      <c r="Z312" s="13"/>
      <c r="AA312" s="13"/>
      <c r="AB312" s="13"/>
      <c r="AC312" s="13"/>
      <c r="AD312" s="13"/>
      <c r="AE312" s="13"/>
      <c r="AT312" s="259" t="s">
        <v>236</v>
      </c>
      <c r="AU312" s="259" t="s">
        <v>88</v>
      </c>
      <c r="AV312" s="13" t="s">
        <v>19</v>
      </c>
      <c r="AW312" s="13" t="s">
        <v>36</v>
      </c>
      <c r="AX312" s="13" t="s">
        <v>80</v>
      </c>
      <c r="AY312" s="259" t="s">
        <v>221</v>
      </c>
    </row>
    <row r="313" s="14" customFormat="1">
      <c r="A313" s="14"/>
      <c r="B313" s="260"/>
      <c r="C313" s="261"/>
      <c r="D313" s="247" t="s">
        <v>236</v>
      </c>
      <c r="E313" s="262" t="s">
        <v>1</v>
      </c>
      <c r="F313" s="263" t="s">
        <v>2152</v>
      </c>
      <c r="G313" s="261"/>
      <c r="H313" s="262" t="s">
        <v>1</v>
      </c>
      <c r="I313" s="264"/>
      <c r="J313" s="261"/>
      <c r="K313" s="261"/>
      <c r="L313" s="265"/>
      <c r="M313" s="266"/>
      <c r="N313" s="267"/>
      <c r="O313" s="267"/>
      <c r="P313" s="267"/>
      <c r="Q313" s="267"/>
      <c r="R313" s="267"/>
      <c r="S313" s="267"/>
      <c r="T313" s="268"/>
      <c r="U313" s="14"/>
      <c r="V313" s="14"/>
      <c r="W313" s="14"/>
      <c r="X313" s="14"/>
      <c r="Y313" s="14"/>
      <c r="Z313" s="14"/>
      <c r="AA313" s="14"/>
      <c r="AB313" s="14"/>
      <c r="AC313" s="14"/>
      <c r="AD313" s="14"/>
      <c r="AE313" s="14"/>
      <c r="AT313" s="269" t="s">
        <v>236</v>
      </c>
      <c r="AU313" s="269" t="s">
        <v>88</v>
      </c>
      <c r="AV313" s="14" t="s">
        <v>88</v>
      </c>
      <c r="AW313" s="14" t="s">
        <v>36</v>
      </c>
      <c r="AX313" s="14" t="s">
        <v>80</v>
      </c>
      <c r="AY313" s="269" t="s">
        <v>221</v>
      </c>
    </row>
    <row r="314" s="13" customFormat="1">
      <c r="A314" s="13"/>
      <c r="B314" s="249"/>
      <c r="C314" s="250"/>
      <c r="D314" s="247" t="s">
        <v>236</v>
      </c>
      <c r="E314" s="251" t="s">
        <v>1</v>
      </c>
      <c r="F314" s="252" t="s">
        <v>3201</v>
      </c>
      <c r="G314" s="250"/>
      <c r="H314" s="253">
        <v>246.59999999999999</v>
      </c>
      <c r="I314" s="254"/>
      <c r="J314" s="250"/>
      <c r="K314" s="250"/>
      <c r="L314" s="255"/>
      <c r="M314" s="256"/>
      <c r="N314" s="257"/>
      <c r="O314" s="257"/>
      <c r="P314" s="257"/>
      <c r="Q314" s="257"/>
      <c r="R314" s="257"/>
      <c r="S314" s="257"/>
      <c r="T314" s="258"/>
      <c r="U314" s="13"/>
      <c r="V314" s="13"/>
      <c r="W314" s="13"/>
      <c r="X314" s="13"/>
      <c r="Y314" s="13"/>
      <c r="Z314" s="13"/>
      <c r="AA314" s="13"/>
      <c r="AB314" s="13"/>
      <c r="AC314" s="13"/>
      <c r="AD314" s="13"/>
      <c r="AE314" s="13"/>
      <c r="AT314" s="259" t="s">
        <v>236</v>
      </c>
      <c r="AU314" s="259" t="s">
        <v>88</v>
      </c>
      <c r="AV314" s="13" t="s">
        <v>19</v>
      </c>
      <c r="AW314" s="13" t="s">
        <v>36</v>
      </c>
      <c r="AX314" s="13" t="s">
        <v>80</v>
      </c>
      <c r="AY314" s="259" t="s">
        <v>221</v>
      </c>
    </row>
    <row r="315" s="14" customFormat="1">
      <c r="A315" s="14"/>
      <c r="B315" s="260"/>
      <c r="C315" s="261"/>
      <c r="D315" s="247" t="s">
        <v>236</v>
      </c>
      <c r="E315" s="262" t="s">
        <v>1</v>
      </c>
      <c r="F315" s="263" t="s">
        <v>2355</v>
      </c>
      <c r="G315" s="261"/>
      <c r="H315" s="262" t="s">
        <v>1</v>
      </c>
      <c r="I315" s="264"/>
      <c r="J315" s="261"/>
      <c r="K315" s="261"/>
      <c r="L315" s="265"/>
      <c r="M315" s="266"/>
      <c r="N315" s="267"/>
      <c r="O315" s="267"/>
      <c r="P315" s="267"/>
      <c r="Q315" s="267"/>
      <c r="R315" s="267"/>
      <c r="S315" s="267"/>
      <c r="T315" s="268"/>
      <c r="U315" s="14"/>
      <c r="V315" s="14"/>
      <c r="W315" s="14"/>
      <c r="X315" s="14"/>
      <c r="Y315" s="14"/>
      <c r="Z315" s="14"/>
      <c r="AA315" s="14"/>
      <c r="AB315" s="14"/>
      <c r="AC315" s="14"/>
      <c r="AD315" s="14"/>
      <c r="AE315" s="14"/>
      <c r="AT315" s="269" t="s">
        <v>236</v>
      </c>
      <c r="AU315" s="269" t="s">
        <v>88</v>
      </c>
      <c r="AV315" s="14" t="s">
        <v>88</v>
      </c>
      <c r="AW315" s="14" t="s">
        <v>36</v>
      </c>
      <c r="AX315" s="14" t="s">
        <v>80</v>
      </c>
      <c r="AY315" s="269" t="s">
        <v>221</v>
      </c>
    </row>
    <row r="316" s="13" customFormat="1">
      <c r="A316" s="13"/>
      <c r="B316" s="249"/>
      <c r="C316" s="250"/>
      <c r="D316" s="247" t="s">
        <v>236</v>
      </c>
      <c r="E316" s="251" t="s">
        <v>1</v>
      </c>
      <c r="F316" s="252" t="s">
        <v>3202</v>
      </c>
      <c r="G316" s="250"/>
      <c r="H316" s="253">
        <v>3313.5799999999999</v>
      </c>
      <c r="I316" s="254"/>
      <c r="J316" s="250"/>
      <c r="K316" s="250"/>
      <c r="L316" s="255"/>
      <c r="M316" s="256"/>
      <c r="N316" s="257"/>
      <c r="O316" s="257"/>
      <c r="P316" s="257"/>
      <c r="Q316" s="257"/>
      <c r="R316" s="257"/>
      <c r="S316" s="257"/>
      <c r="T316" s="258"/>
      <c r="U316" s="13"/>
      <c r="V316" s="13"/>
      <c r="W316" s="13"/>
      <c r="X316" s="13"/>
      <c r="Y316" s="13"/>
      <c r="Z316" s="13"/>
      <c r="AA316" s="13"/>
      <c r="AB316" s="13"/>
      <c r="AC316" s="13"/>
      <c r="AD316" s="13"/>
      <c r="AE316" s="13"/>
      <c r="AT316" s="259" t="s">
        <v>236</v>
      </c>
      <c r="AU316" s="259" t="s">
        <v>88</v>
      </c>
      <c r="AV316" s="13" t="s">
        <v>19</v>
      </c>
      <c r="AW316" s="13" t="s">
        <v>36</v>
      </c>
      <c r="AX316" s="13" t="s">
        <v>80</v>
      </c>
      <c r="AY316" s="259" t="s">
        <v>221</v>
      </c>
    </row>
    <row r="317" s="16" customFormat="1">
      <c r="A317" s="16"/>
      <c r="B317" s="306"/>
      <c r="C317" s="307"/>
      <c r="D317" s="247" t="s">
        <v>236</v>
      </c>
      <c r="E317" s="308" t="s">
        <v>1</v>
      </c>
      <c r="F317" s="309" t="s">
        <v>2156</v>
      </c>
      <c r="G317" s="307"/>
      <c r="H317" s="310">
        <v>3774.8599999999997</v>
      </c>
      <c r="I317" s="311"/>
      <c r="J317" s="307"/>
      <c r="K317" s="307"/>
      <c r="L317" s="312"/>
      <c r="M317" s="313"/>
      <c r="N317" s="314"/>
      <c r="O317" s="314"/>
      <c r="P317" s="314"/>
      <c r="Q317" s="314"/>
      <c r="R317" s="314"/>
      <c r="S317" s="314"/>
      <c r="T317" s="315"/>
      <c r="U317" s="16"/>
      <c r="V317" s="16"/>
      <c r="W317" s="16"/>
      <c r="X317" s="16"/>
      <c r="Y317" s="16"/>
      <c r="Z317" s="16"/>
      <c r="AA317" s="16"/>
      <c r="AB317" s="16"/>
      <c r="AC317" s="16"/>
      <c r="AD317" s="16"/>
      <c r="AE317" s="16"/>
      <c r="AT317" s="316" t="s">
        <v>236</v>
      </c>
      <c r="AU317" s="316" t="s">
        <v>88</v>
      </c>
      <c r="AV317" s="16" t="s">
        <v>157</v>
      </c>
      <c r="AW317" s="16" t="s">
        <v>36</v>
      </c>
      <c r="AX317" s="16" t="s">
        <v>80</v>
      </c>
      <c r="AY317" s="316" t="s">
        <v>221</v>
      </c>
    </row>
    <row r="318" s="14" customFormat="1">
      <c r="A318" s="14"/>
      <c r="B318" s="260"/>
      <c r="C318" s="261"/>
      <c r="D318" s="247" t="s">
        <v>236</v>
      </c>
      <c r="E318" s="262" t="s">
        <v>1</v>
      </c>
      <c r="F318" s="263" t="s">
        <v>2157</v>
      </c>
      <c r="G318" s="261"/>
      <c r="H318" s="262" t="s">
        <v>1</v>
      </c>
      <c r="I318" s="264"/>
      <c r="J318" s="261"/>
      <c r="K318" s="261"/>
      <c r="L318" s="265"/>
      <c r="M318" s="266"/>
      <c r="N318" s="267"/>
      <c r="O318" s="267"/>
      <c r="P318" s="267"/>
      <c r="Q318" s="267"/>
      <c r="R318" s="267"/>
      <c r="S318" s="267"/>
      <c r="T318" s="268"/>
      <c r="U318" s="14"/>
      <c r="V318" s="14"/>
      <c r="W318" s="14"/>
      <c r="X318" s="14"/>
      <c r="Y318" s="14"/>
      <c r="Z318" s="14"/>
      <c r="AA318" s="14"/>
      <c r="AB318" s="14"/>
      <c r="AC318" s="14"/>
      <c r="AD318" s="14"/>
      <c r="AE318" s="14"/>
      <c r="AT318" s="269" t="s">
        <v>236</v>
      </c>
      <c r="AU318" s="269" t="s">
        <v>88</v>
      </c>
      <c r="AV318" s="14" t="s">
        <v>88</v>
      </c>
      <c r="AW318" s="14" t="s">
        <v>36</v>
      </c>
      <c r="AX318" s="14" t="s">
        <v>80</v>
      </c>
      <c r="AY318" s="269" t="s">
        <v>221</v>
      </c>
    </row>
    <row r="319" s="13" customFormat="1">
      <c r="A319" s="13"/>
      <c r="B319" s="249"/>
      <c r="C319" s="250"/>
      <c r="D319" s="247" t="s">
        <v>236</v>
      </c>
      <c r="E319" s="251" t="s">
        <v>1</v>
      </c>
      <c r="F319" s="252" t="s">
        <v>3203</v>
      </c>
      <c r="G319" s="250"/>
      <c r="H319" s="253">
        <v>377.48599999999999</v>
      </c>
      <c r="I319" s="254"/>
      <c r="J319" s="250"/>
      <c r="K319" s="250"/>
      <c r="L319" s="255"/>
      <c r="M319" s="256"/>
      <c r="N319" s="257"/>
      <c r="O319" s="257"/>
      <c r="P319" s="257"/>
      <c r="Q319" s="257"/>
      <c r="R319" s="257"/>
      <c r="S319" s="257"/>
      <c r="T319" s="258"/>
      <c r="U319" s="13"/>
      <c r="V319" s="13"/>
      <c r="W319" s="13"/>
      <c r="X319" s="13"/>
      <c r="Y319" s="13"/>
      <c r="Z319" s="13"/>
      <c r="AA319" s="13"/>
      <c r="AB319" s="13"/>
      <c r="AC319" s="13"/>
      <c r="AD319" s="13"/>
      <c r="AE319" s="13"/>
      <c r="AT319" s="259" t="s">
        <v>236</v>
      </c>
      <c r="AU319" s="259" t="s">
        <v>88</v>
      </c>
      <c r="AV319" s="13" t="s">
        <v>19</v>
      </c>
      <c r="AW319" s="13" t="s">
        <v>36</v>
      </c>
      <c r="AX319" s="13" t="s">
        <v>80</v>
      </c>
      <c r="AY319" s="259" t="s">
        <v>221</v>
      </c>
    </row>
    <row r="320" s="16" customFormat="1">
      <c r="A320" s="16"/>
      <c r="B320" s="306"/>
      <c r="C320" s="307"/>
      <c r="D320" s="247" t="s">
        <v>236</v>
      </c>
      <c r="E320" s="308" t="s">
        <v>1</v>
      </c>
      <c r="F320" s="309" t="s">
        <v>2156</v>
      </c>
      <c r="G320" s="307"/>
      <c r="H320" s="310">
        <v>377.48599999999999</v>
      </c>
      <c r="I320" s="311"/>
      <c r="J320" s="307"/>
      <c r="K320" s="307"/>
      <c r="L320" s="312"/>
      <c r="M320" s="313"/>
      <c r="N320" s="314"/>
      <c r="O320" s="314"/>
      <c r="P320" s="314"/>
      <c r="Q320" s="314"/>
      <c r="R320" s="314"/>
      <c r="S320" s="314"/>
      <c r="T320" s="315"/>
      <c r="U320" s="16"/>
      <c r="V320" s="16"/>
      <c r="W320" s="16"/>
      <c r="X320" s="16"/>
      <c r="Y320" s="16"/>
      <c r="Z320" s="16"/>
      <c r="AA320" s="16"/>
      <c r="AB320" s="16"/>
      <c r="AC320" s="16"/>
      <c r="AD320" s="16"/>
      <c r="AE320" s="16"/>
      <c r="AT320" s="316" t="s">
        <v>236</v>
      </c>
      <c r="AU320" s="316" t="s">
        <v>88</v>
      </c>
      <c r="AV320" s="16" t="s">
        <v>157</v>
      </c>
      <c r="AW320" s="16" t="s">
        <v>36</v>
      </c>
      <c r="AX320" s="16" t="s">
        <v>80</v>
      </c>
      <c r="AY320" s="316" t="s">
        <v>221</v>
      </c>
    </row>
    <row r="321" s="15" customFormat="1">
      <c r="A321" s="15"/>
      <c r="B321" s="270"/>
      <c r="C321" s="271"/>
      <c r="D321" s="247" t="s">
        <v>236</v>
      </c>
      <c r="E321" s="272" t="s">
        <v>1</v>
      </c>
      <c r="F321" s="273" t="s">
        <v>356</v>
      </c>
      <c r="G321" s="271"/>
      <c r="H321" s="274">
        <v>4152.3459999999995</v>
      </c>
      <c r="I321" s="275"/>
      <c r="J321" s="271"/>
      <c r="K321" s="271"/>
      <c r="L321" s="276"/>
      <c r="M321" s="277"/>
      <c r="N321" s="278"/>
      <c r="O321" s="278"/>
      <c r="P321" s="278"/>
      <c r="Q321" s="278"/>
      <c r="R321" s="278"/>
      <c r="S321" s="278"/>
      <c r="T321" s="279"/>
      <c r="U321" s="15"/>
      <c r="V321" s="15"/>
      <c r="W321" s="15"/>
      <c r="X321" s="15"/>
      <c r="Y321" s="15"/>
      <c r="Z321" s="15"/>
      <c r="AA321" s="15"/>
      <c r="AB321" s="15"/>
      <c r="AC321" s="15"/>
      <c r="AD321" s="15"/>
      <c r="AE321" s="15"/>
      <c r="AT321" s="280" t="s">
        <v>236</v>
      </c>
      <c r="AU321" s="280" t="s">
        <v>88</v>
      </c>
      <c r="AV321" s="15" t="s">
        <v>224</v>
      </c>
      <c r="AW321" s="15" t="s">
        <v>36</v>
      </c>
      <c r="AX321" s="15" t="s">
        <v>80</v>
      </c>
      <c r="AY321" s="280" t="s">
        <v>221</v>
      </c>
    </row>
    <row r="322" s="14" customFormat="1">
      <c r="A322" s="14"/>
      <c r="B322" s="260"/>
      <c r="C322" s="261"/>
      <c r="D322" s="247" t="s">
        <v>236</v>
      </c>
      <c r="E322" s="262" t="s">
        <v>1</v>
      </c>
      <c r="F322" s="263" t="s">
        <v>2159</v>
      </c>
      <c r="G322" s="261"/>
      <c r="H322" s="262" t="s">
        <v>1</v>
      </c>
      <c r="I322" s="264"/>
      <c r="J322" s="261"/>
      <c r="K322" s="261"/>
      <c r="L322" s="265"/>
      <c r="M322" s="266"/>
      <c r="N322" s="267"/>
      <c r="O322" s="267"/>
      <c r="P322" s="267"/>
      <c r="Q322" s="267"/>
      <c r="R322" s="267"/>
      <c r="S322" s="267"/>
      <c r="T322" s="268"/>
      <c r="U322" s="14"/>
      <c r="V322" s="14"/>
      <c r="W322" s="14"/>
      <c r="X322" s="14"/>
      <c r="Y322" s="14"/>
      <c r="Z322" s="14"/>
      <c r="AA322" s="14"/>
      <c r="AB322" s="14"/>
      <c r="AC322" s="14"/>
      <c r="AD322" s="14"/>
      <c r="AE322" s="14"/>
      <c r="AT322" s="269" t="s">
        <v>236</v>
      </c>
      <c r="AU322" s="269" t="s">
        <v>88</v>
      </c>
      <c r="AV322" s="14" t="s">
        <v>88</v>
      </c>
      <c r="AW322" s="14" t="s">
        <v>36</v>
      </c>
      <c r="AX322" s="14" t="s">
        <v>80</v>
      </c>
      <c r="AY322" s="269" t="s">
        <v>221</v>
      </c>
    </row>
    <row r="323" s="13" customFormat="1">
      <c r="A323" s="13"/>
      <c r="B323" s="249"/>
      <c r="C323" s="250"/>
      <c r="D323" s="247" t="s">
        <v>236</v>
      </c>
      <c r="E323" s="251" t="s">
        <v>1</v>
      </c>
      <c r="F323" s="252" t="s">
        <v>3204</v>
      </c>
      <c r="G323" s="250"/>
      <c r="H323" s="253">
        <v>4.1520000000000001</v>
      </c>
      <c r="I323" s="254"/>
      <c r="J323" s="250"/>
      <c r="K323" s="250"/>
      <c r="L323" s="255"/>
      <c r="M323" s="256"/>
      <c r="N323" s="257"/>
      <c r="O323" s="257"/>
      <c r="P323" s="257"/>
      <c r="Q323" s="257"/>
      <c r="R323" s="257"/>
      <c r="S323" s="257"/>
      <c r="T323" s="258"/>
      <c r="U323" s="13"/>
      <c r="V323" s="13"/>
      <c r="W323" s="13"/>
      <c r="X323" s="13"/>
      <c r="Y323" s="13"/>
      <c r="Z323" s="13"/>
      <c r="AA323" s="13"/>
      <c r="AB323" s="13"/>
      <c r="AC323" s="13"/>
      <c r="AD323" s="13"/>
      <c r="AE323" s="13"/>
      <c r="AT323" s="259" t="s">
        <v>236</v>
      </c>
      <c r="AU323" s="259" t="s">
        <v>88</v>
      </c>
      <c r="AV323" s="13" t="s">
        <v>19</v>
      </c>
      <c r="AW323" s="13" t="s">
        <v>36</v>
      </c>
      <c r="AX323" s="13" t="s">
        <v>88</v>
      </c>
      <c r="AY323" s="259" t="s">
        <v>221</v>
      </c>
    </row>
    <row r="324" s="2" customFormat="1" ht="33" customHeight="1">
      <c r="A324" s="40"/>
      <c r="B324" s="41"/>
      <c r="C324" s="229" t="s">
        <v>404</v>
      </c>
      <c r="D324" s="229" t="s">
        <v>225</v>
      </c>
      <c r="E324" s="230" t="s">
        <v>2161</v>
      </c>
      <c r="F324" s="231" t="s">
        <v>2162</v>
      </c>
      <c r="G324" s="232" t="s">
        <v>515</v>
      </c>
      <c r="H324" s="233">
        <v>14.016</v>
      </c>
      <c r="I324" s="234"/>
      <c r="J324" s="235">
        <f>ROUND(I324*H324,2)</f>
        <v>0</v>
      </c>
      <c r="K324" s="231" t="s">
        <v>229</v>
      </c>
      <c r="L324" s="46"/>
      <c r="M324" s="236" t="s">
        <v>1</v>
      </c>
      <c r="N324" s="237" t="s">
        <v>45</v>
      </c>
      <c r="O324" s="93"/>
      <c r="P324" s="238">
        <f>O324*H324</f>
        <v>0</v>
      </c>
      <c r="Q324" s="238">
        <v>2.45329</v>
      </c>
      <c r="R324" s="238">
        <f>Q324*H324</f>
        <v>34.385312640000002</v>
      </c>
      <c r="S324" s="238">
        <v>0</v>
      </c>
      <c r="T324" s="239">
        <f>S324*H324</f>
        <v>0</v>
      </c>
      <c r="U324" s="40"/>
      <c r="V324" s="40"/>
      <c r="W324" s="40"/>
      <c r="X324" s="40"/>
      <c r="Y324" s="40"/>
      <c r="Z324" s="40"/>
      <c r="AA324" s="40"/>
      <c r="AB324" s="40"/>
      <c r="AC324" s="40"/>
      <c r="AD324" s="40"/>
      <c r="AE324" s="40"/>
      <c r="AR324" s="240" t="s">
        <v>224</v>
      </c>
      <c r="AT324" s="240" t="s">
        <v>225</v>
      </c>
      <c r="AU324" s="240" t="s">
        <v>88</v>
      </c>
      <c r="AY324" s="18" t="s">
        <v>221</v>
      </c>
      <c r="BE324" s="241">
        <f>IF(N324="základní",J324,0)</f>
        <v>0</v>
      </c>
      <c r="BF324" s="241">
        <f>IF(N324="snížená",J324,0)</f>
        <v>0</v>
      </c>
      <c r="BG324" s="241">
        <f>IF(N324="zákl. přenesená",J324,0)</f>
        <v>0</v>
      </c>
      <c r="BH324" s="241">
        <f>IF(N324="sníž. přenesená",J324,0)</f>
        <v>0</v>
      </c>
      <c r="BI324" s="241">
        <f>IF(N324="nulová",J324,0)</f>
        <v>0</v>
      </c>
      <c r="BJ324" s="18" t="s">
        <v>88</v>
      </c>
      <c r="BK324" s="241">
        <f>ROUND(I324*H324,2)</f>
        <v>0</v>
      </c>
      <c r="BL324" s="18" t="s">
        <v>224</v>
      </c>
      <c r="BM324" s="240" t="s">
        <v>3205</v>
      </c>
    </row>
    <row r="325" s="2" customFormat="1">
      <c r="A325" s="40"/>
      <c r="B325" s="41"/>
      <c r="C325" s="42"/>
      <c r="D325" s="242" t="s">
        <v>232</v>
      </c>
      <c r="E325" s="42"/>
      <c r="F325" s="243" t="s">
        <v>2164</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232</v>
      </c>
      <c r="AU325" s="18" t="s">
        <v>88</v>
      </c>
    </row>
    <row r="326" s="2" customFormat="1">
      <c r="A326" s="40"/>
      <c r="B326" s="41"/>
      <c r="C326" s="42"/>
      <c r="D326" s="247" t="s">
        <v>312</v>
      </c>
      <c r="E326" s="42"/>
      <c r="F326" s="248" t="s">
        <v>2165</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312</v>
      </c>
      <c r="AU326" s="18" t="s">
        <v>88</v>
      </c>
    </row>
    <row r="327" s="14" customFormat="1">
      <c r="A327" s="14"/>
      <c r="B327" s="260"/>
      <c r="C327" s="261"/>
      <c r="D327" s="247" t="s">
        <v>236</v>
      </c>
      <c r="E327" s="262" t="s">
        <v>1</v>
      </c>
      <c r="F327" s="263" t="s">
        <v>3206</v>
      </c>
      <c r="G327" s="261"/>
      <c r="H327" s="262" t="s">
        <v>1</v>
      </c>
      <c r="I327" s="264"/>
      <c r="J327" s="261"/>
      <c r="K327" s="261"/>
      <c r="L327" s="265"/>
      <c r="M327" s="266"/>
      <c r="N327" s="267"/>
      <c r="O327" s="267"/>
      <c r="P327" s="267"/>
      <c r="Q327" s="267"/>
      <c r="R327" s="267"/>
      <c r="S327" s="267"/>
      <c r="T327" s="268"/>
      <c r="U327" s="14"/>
      <c r="V327" s="14"/>
      <c r="W327" s="14"/>
      <c r="X327" s="14"/>
      <c r="Y327" s="14"/>
      <c r="Z327" s="14"/>
      <c r="AA327" s="14"/>
      <c r="AB327" s="14"/>
      <c r="AC327" s="14"/>
      <c r="AD327" s="14"/>
      <c r="AE327" s="14"/>
      <c r="AT327" s="269" t="s">
        <v>236</v>
      </c>
      <c r="AU327" s="269" t="s">
        <v>88</v>
      </c>
      <c r="AV327" s="14" t="s">
        <v>88</v>
      </c>
      <c r="AW327" s="14" t="s">
        <v>36</v>
      </c>
      <c r="AX327" s="14" t="s">
        <v>80</v>
      </c>
      <c r="AY327" s="269" t="s">
        <v>221</v>
      </c>
    </row>
    <row r="328" s="13" customFormat="1">
      <c r="A328" s="13"/>
      <c r="B328" s="249"/>
      <c r="C328" s="250"/>
      <c r="D328" s="247" t="s">
        <v>236</v>
      </c>
      <c r="E328" s="251" t="s">
        <v>1056</v>
      </c>
      <c r="F328" s="252" t="s">
        <v>3207</v>
      </c>
      <c r="G328" s="250"/>
      <c r="H328" s="253">
        <v>14.016</v>
      </c>
      <c r="I328" s="254"/>
      <c r="J328" s="250"/>
      <c r="K328" s="250"/>
      <c r="L328" s="255"/>
      <c r="M328" s="256"/>
      <c r="N328" s="257"/>
      <c r="O328" s="257"/>
      <c r="P328" s="257"/>
      <c r="Q328" s="257"/>
      <c r="R328" s="257"/>
      <c r="S328" s="257"/>
      <c r="T328" s="258"/>
      <c r="U328" s="13"/>
      <c r="V328" s="13"/>
      <c r="W328" s="13"/>
      <c r="X328" s="13"/>
      <c r="Y328" s="13"/>
      <c r="Z328" s="13"/>
      <c r="AA328" s="13"/>
      <c r="AB328" s="13"/>
      <c r="AC328" s="13"/>
      <c r="AD328" s="13"/>
      <c r="AE328" s="13"/>
      <c r="AT328" s="259" t="s">
        <v>236</v>
      </c>
      <c r="AU328" s="259" t="s">
        <v>88</v>
      </c>
      <c r="AV328" s="13" t="s">
        <v>19</v>
      </c>
      <c r="AW328" s="13" t="s">
        <v>36</v>
      </c>
      <c r="AX328" s="13" t="s">
        <v>80</v>
      </c>
      <c r="AY328" s="259" t="s">
        <v>221</v>
      </c>
    </row>
    <row r="329" s="13" customFormat="1">
      <c r="A329" s="13"/>
      <c r="B329" s="249"/>
      <c r="C329" s="250"/>
      <c r="D329" s="247" t="s">
        <v>236</v>
      </c>
      <c r="E329" s="251" t="s">
        <v>1058</v>
      </c>
      <c r="F329" s="252" t="s">
        <v>1059</v>
      </c>
      <c r="G329" s="250"/>
      <c r="H329" s="253">
        <v>14.016</v>
      </c>
      <c r="I329" s="254"/>
      <c r="J329" s="250"/>
      <c r="K329" s="250"/>
      <c r="L329" s="255"/>
      <c r="M329" s="256"/>
      <c r="N329" s="257"/>
      <c r="O329" s="257"/>
      <c r="P329" s="257"/>
      <c r="Q329" s="257"/>
      <c r="R329" s="257"/>
      <c r="S329" s="257"/>
      <c r="T329" s="258"/>
      <c r="U329" s="13"/>
      <c r="V329" s="13"/>
      <c r="W329" s="13"/>
      <c r="X329" s="13"/>
      <c r="Y329" s="13"/>
      <c r="Z329" s="13"/>
      <c r="AA329" s="13"/>
      <c r="AB329" s="13"/>
      <c r="AC329" s="13"/>
      <c r="AD329" s="13"/>
      <c r="AE329" s="13"/>
      <c r="AT329" s="259" t="s">
        <v>236</v>
      </c>
      <c r="AU329" s="259" t="s">
        <v>88</v>
      </c>
      <c r="AV329" s="13" t="s">
        <v>19</v>
      </c>
      <c r="AW329" s="13" t="s">
        <v>36</v>
      </c>
      <c r="AX329" s="13" t="s">
        <v>88</v>
      </c>
      <c r="AY329" s="259" t="s">
        <v>221</v>
      </c>
    </row>
    <row r="330" s="2" customFormat="1" ht="16.5" customHeight="1">
      <c r="A330" s="40"/>
      <c r="B330" s="41"/>
      <c r="C330" s="229" t="s">
        <v>410</v>
      </c>
      <c r="D330" s="229" t="s">
        <v>225</v>
      </c>
      <c r="E330" s="230" t="s">
        <v>2173</v>
      </c>
      <c r="F330" s="231" t="s">
        <v>2174</v>
      </c>
      <c r="G330" s="232" t="s">
        <v>507</v>
      </c>
      <c r="H330" s="233">
        <v>27.199999999999999</v>
      </c>
      <c r="I330" s="234"/>
      <c r="J330" s="235">
        <f>ROUND(I330*H330,2)</f>
        <v>0</v>
      </c>
      <c r="K330" s="231" t="s">
        <v>229</v>
      </c>
      <c r="L330" s="46"/>
      <c r="M330" s="236" t="s">
        <v>1</v>
      </c>
      <c r="N330" s="237" t="s">
        <v>45</v>
      </c>
      <c r="O330" s="93"/>
      <c r="P330" s="238">
        <f>O330*H330</f>
        <v>0</v>
      </c>
      <c r="Q330" s="238">
        <v>0.0026900000000000001</v>
      </c>
      <c r="R330" s="238">
        <f>Q330*H330</f>
        <v>0.073167999999999997</v>
      </c>
      <c r="S330" s="238">
        <v>0</v>
      </c>
      <c r="T330" s="239">
        <f>S330*H330</f>
        <v>0</v>
      </c>
      <c r="U330" s="40"/>
      <c r="V330" s="40"/>
      <c r="W330" s="40"/>
      <c r="X330" s="40"/>
      <c r="Y330" s="40"/>
      <c r="Z330" s="40"/>
      <c r="AA330" s="40"/>
      <c r="AB330" s="40"/>
      <c r="AC330" s="40"/>
      <c r="AD330" s="40"/>
      <c r="AE330" s="40"/>
      <c r="AR330" s="240" t="s">
        <v>224</v>
      </c>
      <c r="AT330" s="240" t="s">
        <v>225</v>
      </c>
      <c r="AU330" s="240" t="s">
        <v>88</v>
      </c>
      <c r="AY330" s="18" t="s">
        <v>221</v>
      </c>
      <c r="BE330" s="241">
        <f>IF(N330="základní",J330,0)</f>
        <v>0</v>
      </c>
      <c r="BF330" s="241">
        <f>IF(N330="snížená",J330,0)</f>
        <v>0</v>
      </c>
      <c r="BG330" s="241">
        <f>IF(N330="zákl. přenesená",J330,0)</f>
        <v>0</v>
      </c>
      <c r="BH330" s="241">
        <f>IF(N330="sníž. přenesená",J330,0)</f>
        <v>0</v>
      </c>
      <c r="BI330" s="241">
        <f>IF(N330="nulová",J330,0)</f>
        <v>0</v>
      </c>
      <c r="BJ330" s="18" t="s">
        <v>88</v>
      </c>
      <c r="BK330" s="241">
        <f>ROUND(I330*H330,2)</f>
        <v>0</v>
      </c>
      <c r="BL330" s="18" t="s">
        <v>224</v>
      </c>
      <c r="BM330" s="240" t="s">
        <v>3208</v>
      </c>
    </row>
    <row r="331" s="2" customFormat="1">
      <c r="A331" s="40"/>
      <c r="B331" s="41"/>
      <c r="C331" s="42"/>
      <c r="D331" s="242" t="s">
        <v>232</v>
      </c>
      <c r="E331" s="42"/>
      <c r="F331" s="243" t="s">
        <v>2176</v>
      </c>
      <c r="G331" s="42"/>
      <c r="H331" s="42"/>
      <c r="I331" s="244"/>
      <c r="J331" s="42"/>
      <c r="K331" s="42"/>
      <c r="L331" s="46"/>
      <c r="M331" s="245"/>
      <c r="N331" s="246"/>
      <c r="O331" s="93"/>
      <c r="P331" s="93"/>
      <c r="Q331" s="93"/>
      <c r="R331" s="93"/>
      <c r="S331" s="93"/>
      <c r="T331" s="94"/>
      <c r="U331" s="40"/>
      <c r="V331" s="40"/>
      <c r="W331" s="40"/>
      <c r="X331" s="40"/>
      <c r="Y331" s="40"/>
      <c r="Z331" s="40"/>
      <c r="AA331" s="40"/>
      <c r="AB331" s="40"/>
      <c r="AC331" s="40"/>
      <c r="AD331" s="40"/>
      <c r="AE331" s="40"/>
      <c r="AT331" s="18" t="s">
        <v>232</v>
      </c>
      <c r="AU331" s="18" t="s">
        <v>88</v>
      </c>
    </row>
    <row r="332" s="2" customFormat="1">
      <c r="A332" s="40"/>
      <c r="B332" s="41"/>
      <c r="C332" s="42"/>
      <c r="D332" s="247" t="s">
        <v>312</v>
      </c>
      <c r="E332" s="42"/>
      <c r="F332" s="248" t="s">
        <v>2177</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312</v>
      </c>
      <c r="AU332" s="18" t="s">
        <v>88</v>
      </c>
    </row>
    <row r="333" s="14" customFormat="1">
      <c r="A333" s="14"/>
      <c r="B333" s="260"/>
      <c r="C333" s="261"/>
      <c r="D333" s="247" t="s">
        <v>236</v>
      </c>
      <c r="E333" s="262" t="s">
        <v>1</v>
      </c>
      <c r="F333" s="263" t="s">
        <v>3209</v>
      </c>
      <c r="G333" s="261"/>
      <c r="H333" s="262" t="s">
        <v>1</v>
      </c>
      <c r="I333" s="264"/>
      <c r="J333" s="261"/>
      <c r="K333" s="261"/>
      <c r="L333" s="265"/>
      <c r="M333" s="266"/>
      <c r="N333" s="267"/>
      <c r="O333" s="267"/>
      <c r="P333" s="267"/>
      <c r="Q333" s="267"/>
      <c r="R333" s="267"/>
      <c r="S333" s="267"/>
      <c r="T333" s="268"/>
      <c r="U333" s="14"/>
      <c r="V333" s="14"/>
      <c r="W333" s="14"/>
      <c r="X333" s="14"/>
      <c r="Y333" s="14"/>
      <c r="Z333" s="14"/>
      <c r="AA333" s="14"/>
      <c r="AB333" s="14"/>
      <c r="AC333" s="14"/>
      <c r="AD333" s="14"/>
      <c r="AE333" s="14"/>
      <c r="AT333" s="269" t="s">
        <v>236</v>
      </c>
      <c r="AU333" s="269" t="s">
        <v>88</v>
      </c>
      <c r="AV333" s="14" t="s">
        <v>88</v>
      </c>
      <c r="AW333" s="14" t="s">
        <v>36</v>
      </c>
      <c r="AX333" s="14" t="s">
        <v>80</v>
      </c>
      <c r="AY333" s="269" t="s">
        <v>221</v>
      </c>
    </row>
    <row r="334" s="13" customFormat="1">
      <c r="A334" s="13"/>
      <c r="B334" s="249"/>
      <c r="C334" s="250"/>
      <c r="D334" s="247" t="s">
        <v>236</v>
      </c>
      <c r="E334" s="251" t="s">
        <v>3210</v>
      </c>
      <c r="F334" s="252" t="s">
        <v>3211</v>
      </c>
      <c r="G334" s="250"/>
      <c r="H334" s="253">
        <v>27.199999999999999</v>
      </c>
      <c r="I334" s="254"/>
      <c r="J334" s="250"/>
      <c r="K334" s="250"/>
      <c r="L334" s="255"/>
      <c r="M334" s="256"/>
      <c r="N334" s="257"/>
      <c r="O334" s="257"/>
      <c r="P334" s="257"/>
      <c r="Q334" s="257"/>
      <c r="R334" s="257"/>
      <c r="S334" s="257"/>
      <c r="T334" s="258"/>
      <c r="U334" s="13"/>
      <c r="V334" s="13"/>
      <c r="W334" s="13"/>
      <c r="X334" s="13"/>
      <c r="Y334" s="13"/>
      <c r="Z334" s="13"/>
      <c r="AA334" s="13"/>
      <c r="AB334" s="13"/>
      <c r="AC334" s="13"/>
      <c r="AD334" s="13"/>
      <c r="AE334" s="13"/>
      <c r="AT334" s="259" t="s">
        <v>236</v>
      </c>
      <c r="AU334" s="259" t="s">
        <v>88</v>
      </c>
      <c r="AV334" s="13" t="s">
        <v>19</v>
      </c>
      <c r="AW334" s="13" t="s">
        <v>36</v>
      </c>
      <c r="AX334" s="13" t="s">
        <v>80</v>
      </c>
      <c r="AY334" s="259" t="s">
        <v>221</v>
      </c>
    </row>
    <row r="335" s="13" customFormat="1">
      <c r="A335" s="13"/>
      <c r="B335" s="249"/>
      <c r="C335" s="250"/>
      <c r="D335" s="247" t="s">
        <v>236</v>
      </c>
      <c r="E335" s="251" t="s">
        <v>1800</v>
      </c>
      <c r="F335" s="252" t="s">
        <v>3212</v>
      </c>
      <c r="G335" s="250"/>
      <c r="H335" s="253">
        <v>27.199999999999999</v>
      </c>
      <c r="I335" s="254"/>
      <c r="J335" s="250"/>
      <c r="K335" s="250"/>
      <c r="L335" s="255"/>
      <c r="M335" s="256"/>
      <c r="N335" s="257"/>
      <c r="O335" s="257"/>
      <c r="P335" s="257"/>
      <c r="Q335" s="257"/>
      <c r="R335" s="257"/>
      <c r="S335" s="257"/>
      <c r="T335" s="258"/>
      <c r="U335" s="13"/>
      <c r="V335" s="13"/>
      <c r="W335" s="13"/>
      <c r="X335" s="13"/>
      <c r="Y335" s="13"/>
      <c r="Z335" s="13"/>
      <c r="AA335" s="13"/>
      <c r="AB335" s="13"/>
      <c r="AC335" s="13"/>
      <c r="AD335" s="13"/>
      <c r="AE335" s="13"/>
      <c r="AT335" s="259" t="s">
        <v>236</v>
      </c>
      <c r="AU335" s="259" t="s">
        <v>88</v>
      </c>
      <c r="AV335" s="13" t="s">
        <v>19</v>
      </c>
      <c r="AW335" s="13" t="s">
        <v>36</v>
      </c>
      <c r="AX335" s="13" t="s">
        <v>88</v>
      </c>
      <c r="AY335" s="259" t="s">
        <v>221</v>
      </c>
    </row>
    <row r="336" s="2" customFormat="1" ht="16.5" customHeight="1">
      <c r="A336" s="40"/>
      <c r="B336" s="41"/>
      <c r="C336" s="229" t="s">
        <v>416</v>
      </c>
      <c r="D336" s="229" t="s">
        <v>225</v>
      </c>
      <c r="E336" s="230" t="s">
        <v>2184</v>
      </c>
      <c r="F336" s="231" t="s">
        <v>2185</v>
      </c>
      <c r="G336" s="232" t="s">
        <v>507</v>
      </c>
      <c r="H336" s="233">
        <v>27.199999999999999</v>
      </c>
      <c r="I336" s="234"/>
      <c r="J336" s="235">
        <f>ROUND(I336*H336,2)</f>
        <v>0</v>
      </c>
      <c r="K336" s="231" t="s">
        <v>229</v>
      </c>
      <c r="L336" s="46"/>
      <c r="M336" s="236" t="s">
        <v>1</v>
      </c>
      <c r="N336" s="237" t="s">
        <v>45</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224</v>
      </c>
      <c r="AT336" s="240" t="s">
        <v>225</v>
      </c>
      <c r="AU336" s="240" t="s">
        <v>88</v>
      </c>
      <c r="AY336" s="18" t="s">
        <v>221</v>
      </c>
      <c r="BE336" s="241">
        <f>IF(N336="základní",J336,0)</f>
        <v>0</v>
      </c>
      <c r="BF336" s="241">
        <f>IF(N336="snížená",J336,0)</f>
        <v>0</v>
      </c>
      <c r="BG336" s="241">
        <f>IF(N336="zákl. přenesená",J336,0)</f>
        <v>0</v>
      </c>
      <c r="BH336" s="241">
        <f>IF(N336="sníž. přenesená",J336,0)</f>
        <v>0</v>
      </c>
      <c r="BI336" s="241">
        <f>IF(N336="nulová",J336,0)</f>
        <v>0</v>
      </c>
      <c r="BJ336" s="18" t="s">
        <v>88</v>
      </c>
      <c r="BK336" s="241">
        <f>ROUND(I336*H336,2)</f>
        <v>0</v>
      </c>
      <c r="BL336" s="18" t="s">
        <v>224</v>
      </c>
      <c r="BM336" s="240" t="s">
        <v>3213</v>
      </c>
    </row>
    <row r="337" s="2" customFormat="1">
      <c r="A337" s="40"/>
      <c r="B337" s="41"/>
      <c r="C337" s="42"/>
      <c r="D337" s="242" t="s">
        <v>232</v>
      </c>
      <c r="E337" s="42"/>
      <c r="F337" s="243" t="s">
        <v>2187</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232</v>
      </c>
      <c r="AU337" s="18" t="s">
        <v>88</v>
      </c>
    </row>
    <row r="338" s="2" customFormat="1">
      <c r="A338" s="40"/>
      <c r="B338" s="41"/>
      <c r="C338" s="42"/>
      <c r="D338" s="247" t="s">
        <v>312</v>
      </c>
      <c r="E338" s="42"/>
      <c r="F338" s="248" t="s">
        <v>2177</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312</v>
      </c>
      <c r="AU338" s="18" t="s">
        <v>88</v>
      </c>
    </row>
    <row r="339" s="13" customFormat="1">
      <c r="A339" s="13"/>
      <c r="B339" s="249"/>
      <c r="C339" s="250"/>
      <c r="D339" s="247" t="s">
        <v>236</v>
      </c>
      <c r="E339" s="251" t="s">
        <v>1062</v>
      </c>
      <c r="F339" s="252" t="s">
        <v>3214</v>
      </c>
      <c r="G339" s="250"/>
      <c r="H339" s="253">
        <v>27.199999999999999</v>
      </c>
      <c r="I339" s="254"/>
      <c r="J339" s="250"/>
      <c r="K339" s="250"/>
      <c r="L339" s="255"/>
      <c r="M339" s="256"/>
      <c r="N339" s="257"/>
      <c r="O339" s="257"/>
      <c r="P339" s="257"/>
      <c r="Q339" s="257"/>
      <c r="R339" s="257"/>
      <c r="S339" s="257"/>
      <c r="T339" s="258"/>
      <c r="U339" s="13"/>
      <c r="V339" s="13"/>
      <c r="W339" s="13"/>
      <c r="X339" s="13"/>
      <c r="Y339" s="13"/>
      <c r="Z339" s="13"/>
      <c r="AA339" s="13"/>
      <c r="AB339" s="13"/>
      <c r="AC339" s="13"/>
      <c r="AD339" s="13"/>
      <c r="AE339" s="13"/>
      <c r="AT339" s="259" t="s">
        <v>236</v>
      </c>
      <c r="AU339" s="259" t="s">
        <v>88</v>
      </c>
      <c r="AV339" s="13" t="s">
        <v>19</v>
      </c>
      <c r="AW339" s="13" t="s">
        <v>36</v>
      </c>
      <c r="AX339" s="13" t="s">
        <v>80</v>
      </c>
      <c r="AY339" s="259" t="s">
        <v>221</v>
      </c>
    </row>
    <row r="340" s="13" customFormat="1">
      <c r="A340" s="13"/>
      <c r="B340" s="249"/>
      <c r="C340" s="250"/>
      <c r="D340" s="247" t="s">
        <v>236</v>
      </c>
      <c r="E340" s="251" t="s">
        <v>1063</v>
      </c>
      <c r="F340" s="252" t="s">
        <v>1064</v>
      </c>
      <c r="G340" s="250"/>
      <c r="H340" s="253">
        <v>27.199999999999999</v>
      </c>
      <c r="I340" s="254"/>
      <c r="J340" s="250"/>
      <c r="K340" s="250"/>
      <c r="L340" s="255"/>
      <c r="M340" s="256"/>
      <c r="N340" s="257"/>
      <c r="O340" s="257"/>
      <c r="P340" s="257"/>
      <c r="Q340" s="257"/>
      <c r="R340" s="257"/>
      <c r="S340" s="257"/>
      <c r="T340" s="258"/>
      <c r="U340" s="13"/>
      <c r="V340" s="13"/>
      <c r="W340" s="13"/>
      <c r="X340" s="13"/>
      <c r="Y340" s="13"/>
      <c r="Z340" s="13"/>
      <c r="AA340" s="13"/>
      <c r="AB340" s="13"/>
      <c r="AC340" s="13"/>
      <c r="AD340" s="13"/>
      <c r="AE340" s="13"/>
      <c r="AT340" s="259" t="s">
        <v>236</v>
      </c>
      <c r="AU340" s="259" t="s">
        <v>88</v>
      </c>
      <c r="AV340" s="13" t="s">
        <v>19</v>
      </c>
      <c r="AW340" s="13" t="s">
        <v>36</v>
      </c>
      <c r="AX340" s="13" t="s">
        <v>88</v>
      </c>
      <c r="AY340" s="259" t="s">
        <v>221</v>
      </c>
    </row>
    <row r="341" s="2" customFormat="1" ht="24.15" customHeight="1">
      <c r="A341" s="40"/>
      <c r="B341" s="41"/>
      <c r="C341" s="229" t="s">
        <v>421</v>
      </c>
      <c r="D341" s="229" t="s">
        <v>225</v>
      </c>
      <c r="E341" s="230" t="s">
        <v>2192</v>
      </c>
      <c r="F341" s="231" t="s">
        <v>2193</v>
      </c>
      <c r="G341" s="232" t="s">
        <v>651</v>
      </c>
      <c r="H341" s="233">
        <v>1.476</v>
      </c>
      <c r="I341" s="234"/>
      <c r="J341" s="235">
        <f>ROUND(I341*H341,2)</f>
        <v>0</v>
      </c>
      <c r="K341" s="231" t="s">
        <v>229</v>
      </c>
      <c r="L341" s="46"/>
      <c r="M341" s="236" t="s">
        <v>1</v>
      </c>
      <c r="N341" s="237" t="s">
        <v>45</v>
      </c>
      <c r="O341" s="93"/>
      <c r="P341" s="238">
        <f>O341*H341</f>
        <v>0</v>
      </c>
      <c r="Q341" s="238">
        <v>1.0606199999999999</v>
      </c>
      <c r="R341" s="238">
        <f>Q341*H341</f>
        <v>1.5654751199999999</v>
      </c>
      <c r="S341" s="238">
        <v>0</v>
      </c>
      <c r="T341" s="239">
        <f>S341*H341</f>
        <v>0</v>
      </c>
      <c r="U341" s="40"/>
      <c r="V341" s="40"/>
      <c r="W341" s="40"/>
      <c r="X341" s="40"/>
      <c r="Y341" s="40"/>
      <c r="Z341" s="40"/>
      <c r="AA341" s="40"/>
      <c r="AB341" s="40"/>
      <c r="AC341" s="40"/>
      <c r="AD341" s="40"/>
      <c r="AE341" s="40"/>
      <c r="AR341" s="240" t="s">
        <v>2194</v>
      </c>
      <c r="AT341" s="240" t="s">
        <v>225</v>
      </c>
      <c r="AU341" s="240" t="s">
        <v>88</v>
      </c>
      <c r="AY341" s="18" t="s">
        <v>221</v>
      </c>
      <c r="BE341" s="241">
        <f>IF(N341="základní",J341,0)</f>
        <v>0</v>
      </c>
      <c r="BF341" s="241">
        <f>IF(N341="snížená",J341,0)</f>
        <v>0</v>
      </c>
      <c r="BG341" s="241">
        <f>IF(N341="zákl. přenesená",J341,0)</f>
        <v>0</v>
      </c>
      <c r="BH341" s="241">
        <f>IF(N341="sníž. přenesená",J341,0)</f>
        <v>0</v>
      </c>
      <c r="BI341" s="241">
        <f>IF(N341="nulová",J341,0)</f>
        <v>0</v>
      </c>
      <c r="BJ341" s="18" t="s">
        <v>88</v>
      </c>
      <c r="BK341" s="241">
        <f>ROUND(I341*H341,2)</f>
        <v>0</v>
      </c>
      <c r="BL341" s="18" t="s">
        <v>2194</v>
      </c>
      <c r="BM341" s="240" t="s">
        <v>3215</v>
      </c>
    </row>
    <row r="342" s="2" customFormat="1">
      <c r="A342" s="40"/>
      <c r="B342" s="41"/>
      <c r="C342" s="42"/>
      <c r="D342" s="242" t="s">
        <v>232</v>
      </c>
      <c r="E342" s="42"/>
      <c r="F342" s="243" t="s">
        <v>2196</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232</v>
      </c>
      <c r="AU342" s="18" t="s">
        <v>88</v>
      </c>
    </row>
    <row r="343" s="2" customFormat="1">
      <c r="A343" s="40"/>
      <c r="B343" s="41"/>
      <c r="C343" s="42"/>
      <c r="D343" s="247" t="s">
        <v>312</v>
      </c>
      <c r="E343" s="42"/>
      <c r="F343" s="248" t="s">
        <v>2197</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312</v>
      </c>
      <c r="AU343" s="18" t="s">
        <v>88</v>
      </c>
    </row>
    <row r="344" s="14" customFormat="1">
      <c r="A344" s="14"/>
      <c r="B344" s="260"/>
      <c r="C344" s="261"/>
      <c r="D344" s="247" t="s">
        <v>236</v>
      </c>
      <c r="E344" s="262" t="s">
        <v>1</v>
      </c>
      <c r="F344" s="263" t="s">
        <v>3216</v>
      </c>
      <c r="G344" s="261"/>
      <c r="H344" s="262" t="s">
        <v>1</v>
      </c>
      <c r="I344" s="264"/>
      <c r="J344" s="261"/>
      <c r="K344" s="261"/>
      <c r="L344" s="265"/>
      <c r="M344" s="266"/>
      <c r="N344" s="267"/>
      <c r="O344" s="267"/>
      <c r="P344" s="267"/>
      <c r="Q344" s="267"/>
      <c r="R344" s="267"/>
      <c r="S344" s="267"/>
      <c r="T344" s="268"/>
      <c r="U344" s="14"/>
      <c r="V344" s="14"/>
      <c r="W344" s="14"/>
      <c r="X344" s="14"/>
      <c r="Y344" s="14"/>
      <c r="Z344" s="14"/>
      <c r="AA344" s="14"/>
      <c r="AB344" s="14"/>
      <c r="AC344" s="14"/>
      <c r="AD344" s="14"/>
      <c r="AE344" s="14"/>
      <c r="AT344" s="269" t="s">
        <v>236</v>
      </c>
      <c r="AU344" s="269" t="s">
        <v>88</v>
      </c>
      <c r="AV344" s="14" t="s">
        <v>88</v>
      </c>
      <c r="AW344" s="14" t="s">
        <v>36</v>
      </c>
      <c r="AX344" s="14" t="s">
        <v>80</v>
      </c>
      <c r="AY344" s="269" t="s">
        <v>221</v>
      </c>
    </row>
    <row r="345" s="14" customFormat="1">
      <c r="A345" s="14"/>
      <c r="B345" s="260"/>
      <c r="C345" s="261"/>
      <c r="D345" s="247" t="s">
        <v>236</v>
      </c>
      <c r="E345" s="262" t="s">
        <v>1</v>
      </c>
      <c r="F345" s="263" t="s">
        <v>2150</v>
      </c>
      <c r="G345" s="261"/>
      <c r="H345" s="262" t="s">
        <v>1</v>
      </c>
      <c r="I345" s="264"/>
      <c r="J345" s="261"/>
      <c r="K345" s="261"/>
      <c r="L345" s="265"/>
      <c r="M345" s="266"/>
      <c r="N345" s="267"/>
      <c r="O345" s="267"/>
      <c r="P345" s="267"/>
      <c r="Q345" s="267"/>
      <c r="R345" s="267"/>
      <c r="S345" s="267"/>
      <c r="T345" s="268"/>
      <c r="U345" s="14"/>
      <c r="V345" s="14"/>
      <c r="W345" s="14"/>
      <c r="X345" s="14"/>
      <c r="Y345" s="14"/>
      <c r="Z345" s="14"/>
      <c r="AA345" s="14"/>
      <c r="AB345" s="14"/>
      <c r="AC345" s="14"/>
      <c r="AD345" s="14"/>
      <c r="AE345" s="14"/>
      <c r="AT345" s="269" t="s">
        <v>236</v>
      </c>
      <c r="AU345" s="269" t="s">
        <v>88</v>
      </c>
      <c r="AV345" s="14" t="s">
        <v>88</v>
      </c>
      <c r="AW345" s="14" t="s">
        <v>36</v>
      </c>
      <c r="AX345" s="14" t="s">
        <v>80</v>
      </c>
      <c r="AY345" s="269" t="s">
        <v>221</v>
      </c>
    </row>
    <row r="346" s="13" customFormat="1">
      <c r="A346" s="13"/>
      <c r="B346" s="249"/>
      <c r="C346" s="250"/>
      <c r="D346" s="247" t="s">
        <v>236</v>
      </c>
      <c r="E346" s="251" t="s">
        <v>1</v>
      </c>
      <c r="F346" s="252" t="s">
        <v>3217</v>
      </c>
      <c r="G346" s="250"/>
      <c r="H346" s="253">
        <v>54.405999999999999</v>
      </c>
      <c r="I346" s="254"/>
      <c r="J346" s="250"/>
      <c r="K346" s="250"/>
      <c r="L346" s="255"/>
      <c r="M346" s="256"/>
      <c r="N346" s="257"/>
      <c r="O346" s="257"/>
      <c r="P346" s="257"/>
      <c r="Q346" s="257"/>
      <c r="R346" s="257"/>
      <c r="S346" s="257"/>
      <c r="T346" s="258"/>
      <c r="U346" s="13"/>
      <c r="V346" s="13"/>
      <c r="W346" s="13"/>
      <c r="X346" s="13"/>
      <c r="Y346" s="13"/>
      <c r="Z346" s="13"/>
      <c r="AA346" s="13"/>
      <c r="AB346" s="13"/>
      <c r="AC346" s="13"/>
      <c r="AD346" s="13"/>
      <c r="AE346" s="13"/>
      <c r="AT346" s="259" t="s">
        <v>236</v>
      </c>
      <c r="AU346" s="259" t="s">
        <v>88</v>
      </c>
      <c r="AV346" s="13" t="s">
        <v>19</v>
      </c>
      <c r="AW346" s="13" t="s">
        <v>36</v>
      </c>
      <c r="AX346" s="13" t="s">
        <v>80</v>
      </c>
      <c r="AY346" s="259" t="s">
        <v>221</v>
      </c>
    </row>
    <row r="347" s="14" customFormat="1">
      <c r="A347" s="14"/>
      <c r="B347" s="260"/>
      <c r="C347" s="261"/>
      <c r="D347" s="247" t="s">
        <v>236</v>
      </c>
      <c r="E347" s="262" t="s">
        <v>1</v>
      </c>
      <c r="F347" s="263" t="s">
        <v>2202</v>
      </c>
      <c r="G347" s="261"/>
      <c r="H347" s="262" t="s">
        <v>1</v>
      </c>
      <c r="I347" s="264"/>
      <c r="J347" s="261"/>
      <c r="K347" s="261"/>
      <c r="L347" s="265"/>
      <c r="M347" s="266"/>
      <c r="N347" s="267"/>
      <c r="O347" s="267"/>
      <c r="P347" s="267"/>
      <c r="Q347" s="267"/>
      <c r="R347" s="267"/>
      <c r="S347" s="267"/>
      <c r="T347" s="268"/>
      <c r="U347" s="14"/>
      <c r="V347" s="14"/>
      <c r="W347" s="14"/>
      <c r="X347" s="14"/>
      <c r="Y347" s="14"/>
      <c r="Z347" s="14"/>
      <c r="AA347" s="14"/>
      <c r="AB347" s="14"/>
      <c r="AC347" s="14"/>
      <c r="AD347" s="14"/>
      <c r="AE347" s="14"/>
      <c r="AT347" s="269" t="s">
        <v>236</v>
      </c>
      <c r="AU347" s="269" t="s">
        <v>88</v>
      </c>
      <c r="AV347" s="14" t="s">
        <v>88</v>
      </c>
      <c r="AW347" s="14" t="s">
        <v>36</v>
      </c>
      <c r="AX347" s="14" t="s">
        <v>80</v>
      </c>
      <c r="AY347" s="269" t="s">
        <v>221</v>
      </c>
    </row>
    <row r="348" s="13" customFormat="1">
      <c r="A348" s="13"/>
      <c r="B348" s="249"/>
      <c r="C348" s="250"/>
      <c r="D348" s="247" t="s">
        <v>236</v>
      </c>
      <c r="E348" s="251" t="s">
        <v>1</v>
      </c>
      <c r="F348" s="252" t="s">
        <v>3218</v>
      </c>
      <c r="G348" s="250"/>
      <c r="H348" s="253">
        <v>238.69399999999999</v>
      </c>
      <c r="I348" s="254"/>
      <c r="J348" s="250"/>
      <c r="K348" s="250"/>
      <c r="L348" s="255"/>
      <c r="M348" s="256"/>
      <c r="N348" s="257"/>
      <c r="O348" s="257"/>
      <c r="P348" s="257"/>
      <c r="Q348" s="257"/>
      <c r="R348" s="257"/>
      <c r="S348" s="257"/>
      <c r="T348" s="258"/>
      <c r="U348" s="13"/>
      <c r="V348" s="13"/>
      <c r="W348" s="13"/>
      <c r="X348" s="13"/>
      <c r="Y348" s="13"/>
      <c r="Z348" s="13"/>
      <c r="AA348" s="13"/>
      <c r="AB348" s="13"/>
      <c r="AC348" s="13"/>
      <c r="AD348" s="13"/>
      <c r="AE348" s="13"/>
      <c r="AT348" s="259" t="s">
        <v>236</v>
      </c>
      <c r="AU348" s="259" t="s">
        <v>88</v>
      </c>
      <c r="AV348" s="13" t="s">
        <v>19</v>
      </c>
      <c r="AW348" s="13" t="s">
        <v>36</v>
      </c>
      <c r="AX348" s="13" t="s">
        <v>80</v>
      </c>
      <c r="AY348" s="259" t="s">
        <v>221</v>
      </c>
    </row>
    <row r="349" s="14" customFormat="1">
      <c r="A349" s="14"/>
      <c r="B349" s="260"/>
      <c r="C349" s="261"/>
      <c r="D349" s="247" t="s">
        <v>236</v>
      </c>
      <c r="E349" s="262" t="s">
        <v>1</v>
      </c>
      <c r="F349" s="263" t="s">
        <v>2204</v>
      </c>
      <c r="G349" s="261"/>
      <c r="H349" s="262" t="s">
        <v>1</v>
      </c>
      <c r="I349" s="264"/>
      <c r="J349" s="261"/>
      <c r="K349" s="261"/>
      <c r="L349" s="265"/>
      <c r="M349" s="266"/>
      <c r="N349" s="267"/>
      <c r="O349" s="267"/>
      <c r="P349" s="267"/>
      <c r="Q349" s="267"/>
      <c r="R349" s="267"/>
      <c r="S349" s="267"/>
      <c r="T349" s="268"/>
      <c r="U349" s="14"/>
      <c r="V349" s="14"/>
      <c r="W349" s="14"/>
      <c r="X349" s="14"/>
      <c r="Y349" s="14"/>
      <c r="Z349" s="14"/>
      <c r="AA349" s="14"/>
      <c r="AB349" s="14"/>
      <c r="AC349" s="14"/>
      <c r="AD349" s="14"/>
      <c r="AE349" s="14"/>
      <c r="AT349" s="269" t="s">
        <v>236</v>
      </c>
      <c r="AU349" s="269" t="s">
        <v>88</v>
      </c>
      <c r="AV349" s="14" t="s">
        <v>88</v>
      </c>
      <c r="AW349" s="14" t="s">
        <v>36</v>
      </c>
      <c r="AX349" s="14" t="s">
        <v>80</v>
      </c>
      <c r="AY349" s="269" t="s">
        <v>221</v>
      </c>
    </row>
    <row r="350" s="13" customFormat="1">
      <c r="A350" s="13"/>
      <c r="B350" s="249"/>
      <c r="C350" s="250"/>
      <c r="D350" s="247" t="s">
        <v>236</v>
      </c>
      <c r="E350" s="251" t="s">
        <v>1</v>
      </c>
      <c r="F350" s="252" t="s">
        <v>3219</v>
      </c>
      <c r="G350" s="250"/>
      <c r="H350" s="253">
        <v>1049.0540000000001</v>
      </c>
      <c r="I350" s="254"/>
      <c r="J350" s="250"/>
      <c r="K350" s="250"/>
      <c r="L350" s="255"/>
      <c r="M350" s="256"/>
      <c r="N350" s="257"/>
      <c r="O350" s="257"/>
      <c r="P350" s="257"/>
      <c r="Q350" s="257"/>
      <c r="R350" s="257"/>
      <c r="S350" s="257"/>
      <c r="T350" s="258"/>
      <c r="U350" s="13"/>
      <c r="V350" s="13"/>
      <c r="W350" s="13"/>
      <c r="X350" s="13"/>
      <c r="Y350" s="13"/>
      <c r="Z350" s="13"/>
      <c r="AA350" s="13"/>
      <c r="AB350" s="13"/>
      <c r="AC350" s="13"/>
      <c r="AD350" s="13"/>
      <c r="AE350" s="13"/>
      <c r="AT350" s="259" t="s">
        <v>236</v>
      </c>
      <c r="AU350" s="259" t="s">
        <v>88</v>
      </c>
      <c r="AV350" s="13" t="s">
        <v>19</v>
      </c>
      <c r="AW350" s="13" t="s">
        <v>36</v>
      </c>
      <c r="AX350" s="13" t="s">
        <v>80</v>
      </c>
      <c r="AY350" s="259" t="s">
        <v>221</v>
      </c>
    </row>
    <row r="351" s="16" customFormat="1">
      <c r="A351" s="16"/>
      <c r="B351" s="306"/>
      <c r="C351" s="307"/>
      <c r="D351" s="247" t="s">
        <v>236</v>
      </c>
      <c r="E351" s="308" t="s">
        <v>1</v>
      </c>
      <c r="F351" s="309" t="s">
        <v>2156</v>
      </c>
      <c r="G351" s="307"/>
      <c r="H351" s="310">
        <v>1342.154</v>
      </c>
      <c r="I351" s="311"/>
      <c r="J351" s="307"/>
      <c r="K351" s="307"/>
      <c r="L351" s="312"/>
      <c r="M351" s="313"/>
      <c r="N351" s="314"/>
      <c r="O351" s="314"/>
      <c r="P351" s="314"/>
      <c r="Q351" s="314"/>
      <c r="R351" s="314"/>
      <c r="S351" s="314"/>
      <c r="T351" s="315"/>
      <c r="U351" s="16"/>
      <c r="V351" s="16"/>
      <c r="W351" s="16"/>
      <c r="X351" s="16"/>
      <c r="Y351" s="16"/>
      <c r="Z351" s="16"/>
      <c r="AA351" s="16"/>
      <c r="AB351" s="16"/>
      <c r="AC351" s="16"/>
      <c r="AD351" s="16"/>
      <c r="AE351" s="16"/>
      <c r="AT351" s="316" t="s">
        <v>236</v>
      </c>
      <c r="AU351" s="316" t="s">
        <v>88</v>
      </c>
      <c r="AV351" s="16" t="s">
        <v>157</v>
      </c>
      <c r="AW351" s="16" t="s">
        <v>36</v>
      </c>
      <c r="AX351" s="16" t="s">
        <v>80</v>
      </c>
      <c r="AY351" s="316" t="s">
        <v>221</v>
      </c>
    </row>
    <row r="352" s="14" customFormat="1">
      <c r="A352" s="14"/>
      <c r="B352" s="260"/>
      <c r="C352" s="261"/>
      <c r="D352" s="247" t="s">
        <v>236</v>
      </c>
      <c r="E352" s="262" t="s">
        <v>1</v>
      </c>
      <c r="F352" s="263" t="s">
        <v>2157</v>
      </c>
      <c r="G352" s="261"/>
      <c r="H352" s="262" t="s">
        <v>1</v>
      </c>
      <c r="I352" s="264"/>
      <c r="J352" s="261"/>
      <c r="K352" s="261"/>
      <c r="L352" s="265"/>
      <c r="M352" s="266"/>
      <c r="N352" s="267"/>
      <c r="O352" s="267"/>
      <c r="P352" s="267"/>
      <c r="Q352" s="267"/>
      <c r="R352" s="267"/>
      <c r="S352" s="267"/>
      <c r="T352" s="268"/>
      <c r="U352" s="14"/>
      <c r="V352" s="14"/>
      <c r="W352" s="14"/>
      <c r="X352" s="14"/>
      <c r="Y352" s="14"/>
      <c r="Z352" s="14"/>
      <c r="AA352" s="14"/>
      <c r="AB352" s="14"/>
      <c r="AC352" s="14"/>
      <c r="AD352" s="14"/>
      <c r="AE352" s="14"/>
      <c r="AT352" s="269" t="s">
        <v>236</v>
      </c>
      <c r="AU352" s="269" t="s">
        <v>88</v>
      </c>
      <c r="AV352" s="14" t="s">
        <v>88</v>
      </c>
      <c r="AW352" s="14" t="s">
        <v>36</v>
      </c>
      <c r="AX352" s="14" t="s">
        <v>80</v>
      </c>
      <c r="AY352" s="269" t="s">
        <v>221</v>
      </c>
    </row>
    <row r="353" s="13" customFormat="1">
      <c r="A353" s="13"/>
      <c r="B353" s="249"/>
      <c r="C353" s="250"/>
      <c r="D353" s="247" t="s">
        <v>236</v>
      </c>
      <c r="E353" s="251" t="s">
        <v>1</v>
      </c>
      <c r="F353" s="252" t="s">
        <v>3220</v>
      </c>
      <c r="G353" s="250"/>
      <c r="H353" s="253">
        <v>134.215</v>
      </c>
      <c r="I353" s="254"/>
      <c r="J353" s="250"/>
      <c r="K353" s="250"/>
      <c r="L353" s="255"/>
      <c r="M353" s="256"/>
      <c r="N353" s="257"/>
      <c r="O353" s="257"/>
      <c r="P353" s="257"/>
      <c r="Q353" s="257"/>
      <c r="R353" s="257"/>
      <c r="S353" s="257"/>
      <c r="T353" s="258"/>
      <c r="U353" s="13"/>
      <c r="V353" s="13"/>
      <c r="W353" s="13"/>
      <c r="X353" s="13"/>
      <c r="Y353" s="13"/>
      <c r="Z353" s="13"/>
      <c r="AA353" s="13"/>
      <c r="AB353" s="13"/>
      <c r="AC353" s="13"/>
      <c r="AD353" s="13"/>
      <c r="AE353" s="13"/>
      <c r="AT353" s="259" t="s">
        <v>236</v>
      </c>
      <c r="AU353" s="259" t="s">
        <v>88</v>
      </c>
      <c r="AV353" s="13" t="s">
        <v>19</v>
      </c>
      <c r="AW353" s="13" t="s">
        <v>36</v>
      </c>
      <c r="AX353" s="13" t="s">
        <v>80</v>
      </c>
      <c r="AY353" s="259" t="s">
        <v>221</v>
      </c>
    </row>
    <row r="354" s="16" customFormat="1">
      <c r="A354" s="16"/>
      <c r="B354" s="306"/>
      <c r="C354" s="307"/>
      <c r="D354" s="247" t="s">
        <v>236</v>
      </c>
      <c r="E354" s="308" t="s">
        <v>1</v>
      </c>
      <c r="F354" s="309" t="s">
        <v>2156</v>
      </c>
      <c r="G354" s="307"/>
      <c r="H354" s="310">
        <v>134.215</v>
      </c>
      <c r="I354" s="311"/>
      <c r="J354" s="307"/>
      <c r="K354" s="307"/>
      <c r="L354" s="312"/>
      <c r="M354" s="313"/>
      <c r="N354" s="314"/>
      <c r="O354" s="314"/>
      <c r="P354" s="314"/>
      <c r="Q354" s="314"/>
      <c r="R354" s="314"/>
      <c r="S354" s="314"/>
      <c r="T354" s="315"/>
      <c r="U354" s="16"/>
      <c r="V354" s="16"/>
      <c r="W354" s="16"/>
      <c r="X354" s="16"/>
      <c r="Y354" s="16"/>
      <c r="Z354" s="16"/>
      <c r="AA354" s="16"/>
      <c r="AB354" s="16"/>
      <c r="AC354" s="16"/>
      <c r="AD354" s="16"/>
      <c r="AE354" s="16"/>
      <c r="AT354" s="316" t="s">
        <v>236</v>
      </c>
      <c r="AU354" s="316" t="s">
        <v>88</v>
      </c>
      <c r="AV354" s="16" t="s">
        <v>157</v>
      </c>
      <c r="AW354" s="16" t="s">
        <v>36</v>
      </c>
      <c r="AX354" s="16" t="s">
        <v>80</v>
      </c>
      <c r="AY354" s="316" t="s">
        <v>221</v>
      </c>
    </row>
    <row r="355" s="15" customFormat="1">
      <c r="A355" s="15"/>
      <c r="B355" s="270"/>
      <c r="C355" s="271"/>
      <c r="D355" s="247" t="s">
        <v>236</v>
      </c>
      <c r="E355" s="272" t="s">
        <v>1</v>
      </c>
      <c r="F355" s="273" t="s">
        <v>356</v>
      </c>
      <c r="G355" s="271"/>
      <c r="H355" s="274">
        <v>1476.3689999999999</v>
      </c>
      <c r="I355" s="275"/>
      <c r="J355" s="271"/>
      <c r="K355" s="271"/>
      <c r="L355" s="276"/>
      <c r="M355" s="277"/>
      <c r="N355" s="278"/>
      <c r="O355" s="278"/>
      <c r="P355" s="278"/>
      <c r="Q355" s="278"/>
      <c r="R355" s="278"/>
      <c r="S355" s="278"/>
      <c r="T355" s="279"/>
      <c r="U355" s="15"/>
      <c r="V355" s="15"/>
      <c r="W355" s="15"/>
      <c r="X355" s="15"/>
      <c r="Y355" s="15"/>
      <c r="Z355" s="15"/>
      <c r="AA355" s="15"/>
      <c r="AB355" s="15"/>
      <c r="AC355" s="15"/>
      <c r="AD355" s="15"/>
      <c r="AE355" s="15"/>
      <c r="AT355" s="280" t="s">
        <v>236</v>
      </c>
      <c r="AU355" s="280" t="s">
        <v>88</v>
      </c>
      <c r="AV355" s="15" t="s">
        <v>224</v>
      </c>
      <c r="AW355" s="15" t="s">
        <v>36</v>
      </c>
      <c r="AX355" s="15" t="s">
        <v>80</v>
      </c>
      <c r="AY355" s="280" t="s">
        <v>221</v>
      </c>
    </row>
    <row r="356" s="14" customFormat="1">
      <c r="A356" s="14"/>
      <c r="B356" s="260"/>
      <c r="C356" s="261"/>
      <c r="D356" s="247" t="s">
        <v>236</v>
      </c>
      <c r="E356" s="262" t="s">
        <v>1</v>
      </c>
      <c r="F356" s="263" t="s">
        <v>2159</v>
      </c>
      <c r="G356" s="261"/>
      <c r="H356" s="262" t="s">
        <v>1</v>
      </c>
      <c r="I356" s="264"/>
      <c r="J356" s="261"/>
      <c r="K356" s="261"/>
      <c r="L356" s="265"/>
      <c r="M356" s="266"/>
      <c r="N356" s="267"/>
      <c r="O356" s="267"/>
      <c r="P356" s="267"/>
      <c r="Q356" s="267"/>
      <c r="R356" s="267"/>
      <c r="S356" s="267"/>
      <c r="T356" s="268"/>
      <c r="U356" s="14"/>
      <c r="V356" s="14"/>
      <c r="W356" s="14"/>
      <c r="X356" s="14"/>
      <c r="Y356" s="14"/>
      <c r="Z356" s="14"/>
      <c r="AA356" s="14"/>
      <c r="AB356" s="14"/>
      <c r="AC356" s="14"/>
      <c r="AD356" s="14"/>
      <c r="AE356" s="14"/>
      <c r="AT356" s="269" t="s">
        <v>236</v>
      </c>
      <c r="AU356" s="269" t="s">
        <v>88</v>
      </c>
      <c r="AV356" s="14" t="s">
        <v>88</v>
      </c>
      <c r="AW356" s="14" t="s">
        <v>36</v>
      </c>
      <c r="AX356" s="14" t="s">
        <v>80</v>
      </c>
      <c r="AY356" s="269" t="s">
        <v>221</v>
      </c>
    </row>
    <row r="357" s="13" customFormat="1">
      <c r="A357" s="13"/>
      <c r="B357" s="249"/>
      <c r="C357" s="250"/>
      <c r="D357" s="247" t="s">
        <v>236</v>
      </c>
      <c r="E357" s="251" t="s">
        <v>1</v>
      </c>
      <c r="F357" s="252" t="s">
        <v>3221</v>
      </c>
      <c r="G357" s="250"/>
      <c r="H357" s="253">
        <v>1.476</v>
      </c>
      <c r="I357" s="254"/>
      <c r="J357" s="250"/>
      <c r="K357" s="250"/>
      <c r="L357" s="255"/>
      <c r="M357" s="256"/>
      <c r="N357" s="257"/>
      <c r="O357" s="257"/>
      <c r="P357" s="257"/>
      <c r="Q357" s="257"/>
      <c r="R357" s="257"/>
      <c r="S357" s="257"/>
      <c r="T357" s="258"/>
      <c r="U357" s="13"/>
      <c r="V357" s="13"/>
      <c r="W357" s="13"/>
      <c r="X357" s="13"/>
      <c r="Y357" s="13"/>
      <c r="Z357" s="13"/>
      <c r="AA357" s="13"/>
      <c r="AB357" s="13"/>
      <c r="AC357" s="13"/>
      <c r="AD357" s="13"/>
      <c r="AE357" s="13"/>
      <c r="AT357" s="259" t="s">
        <v>236</v>
      </c>
      <c r="AU357" s="259" t="s">
        <v>88</v>
      </c>
      <c r="AV357" s="13" t="s">
        <v>19</v>
      </c>
      <c r="AW357" s="13" t="s">
        <v>36</v>
      </c>
      <c r="AX357" s="13" t="s">
        <v>88</v>
      </c>
      <c r="AY357" s="259" t="s">
        <v>221</v>
      </c>
    </row>
    <row r="358" s="12" customFormat="1" ht="25.92" customHeight="1">
      <c r="A358" s="12"/>
      <c r="B358" s="213"/>
      <c r="C358" s="214"/>
      <c r="D358" s="215" t="s">
        <v>79</v>
      </c>
      <c r="E358" s="216" t="s">
        <v>968</v>
      </c>
      <c r="F358" s="216" t="s">
        <v>969</v>
      </c>
      <c r="G358" s="214"/>
      <c r="H358" s="214"/>
      <c r="I358" s="217"/>
      <c r="J358" s="218">
        <f>BK358</f>
        <v>0</v>
      </c>
      <c r="K358" s="214"/>
      <c r="L358" s="219"/>
      <c r="M358" s="220"/>
      <c r="N358" s="221"/>
      <c r="O358" s="221"/>
      <c r="P358" s="222">
        <f>SUM(P359:P364)</f>
        <v>0</v>
      </c>
      <c r="Q358" s="221"/>
      <c r="R358" s="222">
        <f>SUM(R359:R364)</f>
        <v>0</v>
      </c>
      <c r="S358" s="221"/>
      <c r="T358" s="223">
        <f>SUM(T359:T364)</f>
        <v>0</v>
      </c>
      <c r="U358" s="12"/>
      <c r="V358" s="12"/>
      <c r="W358" s="12"/>
      <c r="X358" s="12"/>
      <c r="Y358" s="12"/>
      <c r="Z358" s="12"/>
      <c r="AA358" s="12"/>
      <c r="AB358" s="12"/>
      <c r="AC358" s="12"/>
      <c r="AD358" s="12"/>
      <c r="AE358" s="12"/>
      <c r="AR358" s="224" t="s">
        <v>224</v>
      </c>
      <c r="AT358" s="225" t="s">
        <v>79</v>
      </c>
      <c r="AU358" s="225" t="s">
        <v>80</v>
      </c>
      <c r="AY358" s="224" t="s">
        <v>221</v>
      </c>
      <c r="BK358" s="226">
        <f>SUM(BK359:BK364)</f>
        <v>0</v>
      </c>
    </row>
    <row r="359" s="2" customFormat="1" ht="66.75" customHeight="1">
      <c r="A359" s="40"/>
      <c r="B359" s="41"/>
      <c r="C359" s="229" t="s">
        <v>427</v>
      </c>
      <c r="D359" s="229" t="s">
        <v>225</v>
      </c>
      <c r="E359" s="230" t="s">
        <v>3222</v>
      </c>
      <c r="F359" s="231" t="s">
        <v>3223</v>
      </c>
      <c r="G359" s="232" t="s">
        <v>665</v>
      </c>
      <c r="H359" s="233">
        <v>2</v>
      </c>
      <c r="I359" s="234"/>
      <c r="J359" s="235">
        <f>ROUND(I359*H359,2)</f>
        <v>0</v>
      </c>
      <c r="K359" s="231" t="s">
        <v>229</v>
      </c>
      <c r="L359" s="46"/>
      <c r="M359" s="236" t="s">
        <v>1</v>
      </c>
      <c r="N359" s="237" t="s">
        <v>45</v>
      </c>
      <c r="O359" s="93"/>
      <c r="P359" s="238">
        <f>O359*H359</f>
        <v>0</v>
      </c>
      <c r="Q359" s="238">
        <v>0</v>
      </c>
      <c r="R359" s="238">
        <f>Q359*H359</f>
        <v>0</v>
      </c>
      <c r="S359" s="238">
        <v>0</v>
      </c>
      <c r="T359" s="239">
        <f>S359*H359</f>
        <v>0</v>
      </c>
      <c r="U359" s="40"/>
      <c r="V359" s="40"/>
      <c r="W359" s="40"/>
      <c r="X359" s="40"/>
      <c r="Y359" s="40"/>
      <c r="Z359" s="40"/>
      <c r="AA359" s="40"/>
      <c r="AB359" s="40"/>
      <c r="AC359" s="40"/>
      <c r="AD359" s="40"/>
      <c r="AE359" s="40"/>
      <c r="AR359" s="240" t="s">
        <v>224</v>
      </c>
      <c r="AT359" s="240" t="s">
        <v>225</v>
      </c>
      <c r="AU359" s="240" t="s">
        <v>88</v>
      </c>
      <c r="AY359" s="18" t="s">
        <v>221</v>
      </c>
      <c r="BE359" s="241">
        <f>IF(N359="základní",J359,0)</f>
        <v>0</v>
      </c>
      <c r="BF359" s="241">
        <f>IF(N359="snížená",J359,0)</f>
        <v>0</v>
      </c>
      <c r="BG359" s="241">
        <f>IF(N359="zákl. přenesená",J359,0)</f>
        <v>0</v>
      </c>
      <c r="BH359" s="241">
        <f>IF(N359="sníž. přenesená",J359,0)</f>
        <v>0</v>
      </c>
      <c r="BI359" s="241">
        <f>IF(N359="nulová",J359,0)</f>
        <v>0</v>
      </c>
      <c r="BJ359" s="18" t="s">
        <v>88</v>
      </c>
      <c r="BK359" s="241">
        <f>ROUND(I359*H359,2)</f>
        <v>0</v>
      </c>
      <c r="BL359" s="18" t="s">
        <v>224</v>
      </c>
      <c r="BM359" s="240" t="s">
        <v>3224</v>
      </c>
    </row>
    <row r="360" s="2" customFormat="1">
      <c r="A360" s="40"/>
      <c r="B360" s="41"/>
      <c r="C360" s="42"/>
      <c r="D360" s="242" t="s">
        <v>232</v>
      </c>
      <c r="E360" s="42"/>
      <c r="F360" s="243" t="s">
        <v>3225</v>
      </c>
      <c r="G360" s="42"/>
      <c r="H360" s="42"/>
      <c r="I360" s="244"/>
      <c r="J360" s="42"/>
      <c r="K360" s="42"/>
      <c r="L360" s="46"/>
      <c r="M360" s="245"/>
      <c r="N360" s="246"/>
      <c r="O360" s="93"/>
      <c r="P360" s="93"/>
      <c r="Q360" s="93"/>
      <c r="R360" s="93"/>
      <c r="S360" s="93"/>
      <c r="T360" s="94"/>
      <c r="U360" s="40"/>
      <c r="V360" s="40"/>
      <c r="W360" s="40"/>
      <c r="X360" s="40"/>
      <c r="Y360" s="40"/>
      <c r="Z360" s="40"/>
      <c r="AA360" s="40"/>
      <c r="AB360" s="40"/>
      <c r="AC360" s="40"/>
      <c r="AD360" s="40"/>
      <c r="AE360" s="40"/>
      <c r="AT360" s="18" t="s">
        <v>232</v>
      </c>
      <c r="AU360" s="18" t="s">
        <v>88</v>
      </c>
    </row>
    <row r="361" s="2" customFormat="1">
      <c r="A361" s="40"/>
      <c r="B361" s="41"/>
      <c r="C361" s="42"/>
      <c r="D361" s="247" t="s">
        <v>312</v>
      </c>
      <c r="E361" s="42"/>
      <c r="F361" s="248" t="s">
        <v>3226</v>
      </c>
      <c r="G361" s="42"/>
      <c r="H361" s="42"/>
      <c r="I361" s="244"/>
      <c r="J361" s="42"/>
      <c r="K361" s="42"/>
      <c r="L361" s="46"/>
      <c r="M361" s="245"/>
      <c r="N361" s="246"/>
      <c r="O361" s="93"/>
      <c r="P361" s="93"/>
      <c r="Q361" s="93"/>
      <c r="R361" s="93"/>
      <c r="S361" s="93"/>
      <c r="T361" s="94"/>
      <c r="U361" s="40"/>
      <c r="V361" s="40"/>
      <c r="W361" s="40"/>
      <c r="X361" s="40"/>
      <c r="Y361" s="40"/>
      <c r="Z361" s="40"/>
      <c r="AA361" s="40"/>
      <c r="AB361" s="40"/>
      <c r="AC361" s="40"/>
      <c r="AD361" s="40"/>
      <c r="AE361" s="40"/>
      <c r="AT361" s="18" t="s">
        <v>312</v>
      </c>
      <c r="AU361" s="18" t="s">
        <v>88</v>
      </c>
    </row>
    <row r="362" s="13" customFormat="1">
      <c r="A362" s="13"/>
      <c r="B362" s="249"/>
      <c r="C362" s="250"/>
      <c r="D362" s="247" t="s">
        <v>236</v>
      </c>
      <c r="E362" s="251" t="s">
        <v>3227</v>
      </c>
      <c r="F362" s="252" t="s">
        <v>19</v>
      </c>
      <c r="G362" s="250"/>
      <c r="H362" s="253">
        <v>2</v>
      </c>
      <c r="I362" s="254"/>
      <c r="J362" s="250"/>
      <c r="K362" s="250"/>
      <c r="L362" s="255"/>
      <c r="M362" s="256"/>
      <c r="N362" s="257"/>
      <c r="O362" s="257"/>
      <c r="P362" s="257"/>
      <c r="Q362" s="257"/>
      <c r="R362" s="257"/>
      <c r="S362" s="257"/>
      <c r="T362" s="258"/>
      <c r="U362" s="13"/>
      <c r="V362" s="13"/>
      <c r="W362" s="13"/>
      <c r="X362" s="13"/>
      <c r="Y362" s="13"/>
      <c r="Z362" s="13"/>
      <c r="AA362" s="13"/>
      <c r="AB362" s="13"/>
      <c r="AC362" s="13"/>
      <c r="AD362" s="13"/>
      <c r="AE362" s="13"/>
      <c r="AT362" s="259" t="s">
        <v>236</v>
      </c>
      <c r="AU362" s="259" t="s">
        <v>88</v>
      </c>
      <c r="AV362" s="13" t="s">
        <v>19</v>
      </c>
      <c r="AW362" s="13" t="s">
        <v>36</v>
      </c>
      <c r="AX362" s="13" t="s">
        <v>80</v>
      </c>
      <c r="AY362" s="259" t="s">
        <v>221</v>
      </c>
    </row>
    <row r="363" s="13" customFormat="1">
      <c r="A363" s="13"/>
      <c r="B363" s="249"/>
      <c r="C363" s="250"/>
      <c r="D363" s="247" t="s">
        <v>236</v>
      </c>
      <c r="E363" s="251" t="s">
        <v>3228</v>
      </c>
      <c r="F363" s="252" t="s">
        <v>3229</v>
      </c>
      <c r="G363" s="250"/>
      <c r="H363" s="253">
        <v>2</v>
      </c>
      <c r="I363" s="254"/>
      <c r="J363" s="250"/>
      <c r="K363" s="250"/>
      <c r="L363" s="255"/>
      <c r="M363" s="256"/>
      <c r="N363" s="257"/>
      <c r="O363" s="257"/>
      <c r="P363" s="257"/>
      <c r="Q363" s="257"/>
      <c r="R363" s="257"/>
      <c r="S363" s="257"/>
      <c r="T363" s="258"/>
      <c r="U363" s="13"/>
      <c r="V363" s="13"/>
      <c r="W363" s="13"/>
      <c r="X363" s="13"/>
      <c r="Y363" s="13"/>
      <c r="Z363" s="13"/>
      <c r="AA363" s="13"/>
      <c r="AB363" s="13"/>
      <c r="AC363" s="13"/>
      <c r="AD363" s="13"/>
      <c r="AE363" s="13"/>
      <c r="AT363" s="259" t="s">
        <v>236</v>
      </c>
      <c r="AU363" s="259" t="s">
        <v>88</v>
      </c>
      <c r="AV363" s="13" t="s">
        <v>19</v>
      </c>
      <c r="AW363" s="13" t="s">
        <v>36</v>
      </c>
      <c r="AX363" s="13" t="s">
        <v>88</v>
      </c>
      <c r="AY363" s="259" t="s">
        <v>221</v>
      </c>
    </row>
    <row r="364" s="2" customFormat="1" ht="16.5" customHeight="1">
      <c r="A364" s="40"/>
      <c r="B364" s="41"/>
      <c r="C364" s="284" t="s">
        <v>435</v>
      </c>
      <c r="D364" s="284" t="s">
        <v>330</v>
      </c>
      <c r="E364" s="285" t="s">
        <v>3230</v>
      </c>
      <c r="F364" s="286" t="s">
        <v>3231</v>
      </c>
      <c r="G364" s="287" t="s">
        <v>228</v>
      </c>
      <c r="H364" s="288">
        <v>2</v>
      </c>
      <c r="I364" s="289"/>
      <c r="J364" s="290">
        <f>ROUND(I364*H364,2)</f>
        <v>0</v>
      </c>
      <c r="K364" s="286" t="s">
        <v>1</v>
      </c>
      <c r="L364" s="291"/>
      <c r="M364" s="292" t="s">
        <v>1</v>
      </c>
      <c r="N364" s="293" t="s">
        <v>45</v>
      </c>
      <c r="O364" s="93"/>
      <c r="P364" s="238">
        <f>O364*H364</f>
        <v>0</v>
      </c>
      <c r="Q364" s="238">
        <v>0</v>
      </c>
      <c r="R364" s="238">
        <f>Q364*H364</f>
        <v>0</v>
      </c>
      <c r="S364" s="238">
        <v>0</v>
      </c>
      <c r="T364" s="239">
        <f>S364*H364</f>
        <v>0</v>
      </c>
      <c r="U364" s="40"/>
      <c r="V364" s="40"/>
      <c r="W364" s="40"/>
      <c r="X364" s="40"/>
      <c r="Y364" s="40"/>
      <c r="Z364" s="40"/>
      <c r="AA364" s="40"/>
      <c r="AB364" s="40"/>
      <c r="AC364" s="40"/>
      <c r="AD364" s="40"/>
      <c r="AE364" s="40"/>
      <c r="AR364" s="240" t="s">
        <v>267</v>
      </c>
      <c r="AT364" s="240" t="s">
        <v>330</v>
      </c>
      <c r="AU364" s="240" t="s">
        <v>88</v>
      </c>
      <c r="AY364" s="18" t="s">
        <v>221</v>
      </c>
      <c r="BE364" s="241">
        <f>IF(N364="základní",J364,0)</f>
        <v>0</v>
      </c>
      <c r="BF364" s="241">
        <f>IF(N364="snížená",J364,0)</f>
        <v>0</v>
      </c>
      <c r="BG364" s="241">
        <f>IF(N364="zákl. přenesená",J364,0)</f>
        <v>0</v>
      </c>
      <c r="BH364" s="241">
        <f>IF(N364="sníž. přenesená",J364,0)</f>
        <v>0</v>
      </c>
      <c r="BI364" s="241">
        <f>IF(N364="nulová",J364,0)</f>
        <v>0</v>
      </c>
      <c r="BJ364" s="18" t="s">
        <v>88</v>
      </c>
      <c r="BK364" s="241">
        <f>ROUND(I364*H364,2)</f>
        <v>0</v>
      </c>
      <c r="BL364" s="18" t="s">
        <v>224</v>
      </c>
      <c r="BM364" s="240" t="s">
        <v>3232</v>
      </c>
    </row>
    <row r="365" s="12" customFormat="1" ht="25.92" customHeight="1">
      <c r="A365" s="12"/>
      <c r="B365" s="213"/>
      <c r="C365" s="214"/>
      <c r="D365" s="215" t="s">
        <v>79</v>
      </c>
      <c r="E365" s="216" t="s">
        <v>157</v>
      </c>
      <c r="F365" s="216" t="s">
        <v>631</v>
      </c>
      <c r="G365" s="214"/>
      <c r="H365" s="214"/>
      <c r="I365" s="217"/>
      <c r="J365" s="218">
        <f>BK365</f>
        <v>0</v>
      </c>
      <c r="K365" s="214"/>
      <c r="L365" s="219"/>
      <c r="M365" s="220"/>
      <c r="N365" s="221"/>
      <c r="O365" s="221"/>
      <c r="P365" s="222">
        <f>SUM(P366:P479)</f>
        <v>0</v>
      </c>
      <c r="Q365" s="221"/>
      <c r="R365" s="222">
        <f>SUM(R366:R479)</f>
        <v>348.93035598</v>
      </c>
      <c r="S365" s="221"/>
      <c r="T365" s="223">
        <f>SUM(T366:T479)</f>
        <v>0</v>
      </c>
      <c r="U365" s="12"/>
      <c r="V365" s="12"/>
      <c r="W365" s="12"/>
      <c r="X365" s="12"/>
      <c r="Y365" s="12"/>
      <c r="Z365" s="12"/>
      <c r="AA365" s="12"/>
      <c r="AB365" s="12"/>
      <c r="AC365" s="12"/>
      <c r="AD365" s="12"/>
      <c r="AE365" s="12"/>
      <c r="AR365" s="224" t="s">
        <v>224</v>
      </c>
      <c r="AT365" s="225" t="s">
        <v>79</v>
      </c>
      <c r="AU365" s="225" t="s">
        <v>80</v>
      </c>
      <c r="AY365" s="224" t="s">
        <v>221</v>
      </c>
      <c r="BK365" s="226">
        <f>SUM(BK366:BK479)</f>
        <v>0</v>
      </c>
    </row>
    <row r="366" s="2" customFormat="1" ht="24.15" customHeight="1">
      <c r="A366" s="40"/>
      <c r="B366" s="41"/>
      <c r="C366" s="229" t="s">
        <v>442</v>
      </c>
      <c r="D366" s="229" t="s">
        <v>225</v>
      </c>
      <c r="E366" s="230" t="s">
        <v>2210</v>
      </c>
      <c r="F366" s="231" t="s">
        <v>2211</v>
      </c>
      <c r="G366" s="232" t="s">
        <v>515</v>
      </c>
      <c r="H366" s="233">
        <v>12.888999999999999</v>
      </c>
      <c r="I366" s="234"/>
      <c r="J366" s="235">
        <f>ROUND(I366*H366,2)</f>
        <v>0</v>
      </c>
      <c r="K366" s="231" t="s">
        <v>229</v>
      </c>
      <c r="L366" s="46"/>
      <c r="M366" s="236" t="s">
        <v>1</v>
      </c>
      <c r="N366" s="237" t="s">
        <v>45</v>
      </c>
      <c r="O366" s="93"/>
      <c r="P366" s="238">
        <f>O366*H366</f>
        <v>0</v>
      </c>
      <c r="Q366" s="238">
        <v>2.4533</v>
      </c>
      <c r="R366" s="238">
        <f>Q366*H366</f>
        <v>31.620583699999997</v>
      </c>
      <c r="S366" s="238">
        <v>0</v>
      </c>
      <c r="T366" s="239">
        <f>S366*H366</f>
        <v>0</v>
      </c>
      <c r="U366" s="40"/>
      <c r="V366" s="40"/>
      <c r="W366" s="40"/>
      <c r="X366" s="40"/>
      <c r="Y366" s="40"/>
      <c r="Z366" s="40"/>
      <c r="AA366" s="40"/>
      <c r="AB366" s="40"/>
      <c r="AC366" s="40"/>
      <c r="AD366" s="40"/>
      <c r="AE366" s="40"/>
      <c r="AR366" s="240" t="s">
        <v>224</v>
      </c>
      <c r="AT366" s="240" t="s">
        <v>225</v>
      </c>
      <c r="AU366" s="240" t="s">
        <v>88</v>
      </c>
      <c r="AY366" s="18" t="s">
        <v>221</v>
      </c>
      <c r="BE366" s="241">
        <f>IF(N366="základní",J366,0)</f>
        <v>0</v>
      </c>
      <c r="BF366" s="241">
        <f>IF(N366="snížená",J366,0)</f>
        <v>0</v>
      </c>
      <c r="BG366" s="241">
        <f>IF(N366="zákl. přenesená",J366,0)</f>
        <v>0</v>
      </c>
      <c r="BH366" s="241">
        <f>IF(N366="sníž. přenesená",J366,0)</f>
        <v>0</v>
      </c>
      <c r="BI366" s="241">
        <f>IF(N366="nulová",J366,0)</f>
        <v>0</v>
      </c>
      <c r="BJ366" s="18" t="s">
        <v>88</v>
      </c>
      <c r="BK366" s="241">
        <f>ROUND(I366*H366,2)</f>
        <v>0</v>
      </c>
      <c r="BL366" s="18" t="s">
        <v>224</v>
      </c>
      <c r="BM366" s="240" t="s">
        <v>3233</v>
      </c>
    </row>
    <row r="367" s="2" customFormat="1">
      <c r="A367" s="40"/>
      <c r="B367" s="41"/>
      <c r="C367" s="42"/>
      <c r="D367" s="242" t="s">
        <v>232</v>
      </c>
      <c r="E367" s="42"/>
      <c r="F367" s="243" t="s">
        <v>2213</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232</v>
      </c>
      <c r="AU367" s="18" t="s">
        <v>88</v>
      </c>
    </row>
    <row r="368" s="14" customFormat="1">
      <c r="A368" s="14"/>
      <c r="B368" s="260"/>
      <c r="C368" s="261"/>
      <c r="D368" s="247" t="s">
        <v>236</v>
      </c>
      <c r="E368" s="262" t="s">
        <v>1</v>
      </c>
      <c r="F368" s="263" t="s">
        <v>3234</v>
      </c>
      <c r="G368" s="261"/>
      <c r="H368" s="262" t="s">
        <v>1</v>
      </c>
      <c r="I368" s="264"/>
      <c r="J368" s="261"/>
      <c r="K368" s="261"/>
      <c r="L368" s="265"/>
      <c r="M368" s="266"/>
      <c r="N368" s="267"/>
      <c r="O368" s="267"/>
      <c r="P368" s="267"/>
      <c r="Q368" s="267"/>
      <c r="R368" s="267"/>
      <c r="S368" s="267"/>
      <c r="T368" s="268"/>
      <c r="U368" s="14"/>
      <c r="V368" s="14"/>
      <c r="W368" s="14"/>
      <c r="X368" s="14"/>
      <c r="Y368" s="14"/>
      <c r="Z368" s="14"/>
      <c r="AA368" s="14"/>
      <c r="AB368" s="14"/>
      <c r="AC368" s="14"/>
      <c r="AD368" s="14"/>
      <c r="AE368" s="14"/>
      <c r="AT368" s="269" t="s">
        <v>236</v>
      </c>
      <c r="AU368" s="269" t="s">
        <v>88</v>
      </c>
      <c r="AV368" s="14" t="s">
        <v>88</v>
      </c>
      <c r="AW368" s="14" t="s">
        <v>36</v>
      </c>
      <c r="AX368" s="14" t="s">
        <v>80</v>
      </c>
      <c r="AY368" s="269" t="s">
        <v>221</v>
      </c>
    </row>
    <row r="369" s="14" customFormat="1">
      <c r="A369" s="14"/>
      <c r="B369" s="260"/>
      <c r="C369" s="261"/>
      <c r="D369" s="247" t="s">
        <v>236</v>
      </c>
      <c r="E369" s="262" t="s">
        <v>1</v>
      </c>
      <c r="F369" s="263" t="s">
        <v>3235</v>
      </c>
      <c r="G369" s="261"/>
      <c r="H369" s="262" t="s">
        <v>1</v>
      </c>
      <c r="I369" s="264"/>
      <c r="J369" s="261"/>
      <c r="K369" s="261"/>
      <c r="L369" s="265"/>
      <c r="M369" s="266"/>
      <c r="N369" s="267"/>
      <c r="O369" s="267"/>
      <c r="P369" s="267"/>
      <c r="Q369" s="267"/>
      <c r="R369" s="267"/>
      <c r="S369" s="267"/>
      <c r="T369" s="268"/>
      <c r="U369" s="14"/>
      <c r="V369" s="14"/>
      <c r="W369" s="14"/>
      <c r="X369" s="14"/>
      <c r="Y369" s="14"/>
      <c r="Z369" s="14"/>
      <c r="AA369" s="14"/>
      <c r="AB369" s="14"/>
      <c r="AC369" s="14"/>
      <c r="AD369" s="14"/>
      <c r="AE369" s="14"/>
      <c r="AT369" s="269" t="s">
        <v>236</v>
      </c>
      <c r="AU369" s="269" t="s">
        <v>88</v>
      </c>
      <c r="AV369" s="14" t="s">
        <v>88</v>
      </c>
      <c r="AW369" s="14" t="s">
        <v>36</v>
      </c>
      <c r="AX369" s="14" t="s">
        <v>80</v>
      </c>
      <c r="AY369" s="269" t="s">
        <v>221</v>
      </c>
    </row>
    <row r="370" s="13" customFormat="1">
      <c r="A370" s="13"/>
      <c r="B370" s="249"/>
      <c r="C370" s="250"/>
      <c r="D370" s="247" t="s">
        <v>236</v>
      </c>
      <c r="E370" s="251" t="s">
        <v>3236</v>
      </c>
      <c r="F370" s="252" t="s">
        <v>3237</v>
      </c>
      <c r="G370" s="250"/>
      <c r="H370" s="253">
        <v>5.7199999999999998</v>
      </c>
      <c r="I370" s="254"/>
      <c r="J370" s="250"/>
      <c r="K370" s="250"/>
      <c r="L370" s="255"/>
      <c r="M370" s="256"/>
      <c r="N370" s="257"/>
      <c r="O370" s="257"/>
      <c r="P370" s="257"/>
      <c r="Q370" s="257"/>
      <c r="R370" s="257"/>
      <c r="S370" s="257"/>
      <c r="T370" s="258"/>
      <c r="U370" s="13"/>
      <c r="V370" s="13"/>
      <c r="W370" s="13"/>
      <c r="X370" s="13"/>
      <c r="Y370" s="13"/>
      <c r="Z370" s="13"/>
      <c r="AA370" s="13"/>
      <c r="AB370" s="13"/>
      <c r="AC370" s="13"/>
      <c r="AD370" s="13"/>
      <c r="AE370" s="13"/>
      <c r="AT370" s="259" t="s">
        <v>236</v>
      </c>
      <c r="AU370" s="259" t="s">
        <v>88</v>
      </c>
      <c r="AV370" s="13" t="s">
        <v>19</v>
      </c>
      <c r="AW370" s="13" t="s">
        <v>36</v>
      </c>
      <c r="AX370" s="13" t="s">
        <v>80</v>
      </c>
      <c r="AY370" s="259" t="s">
        <v>221</v>
      </c>
    </row>
    <row r="371" s="14" customFormat="1">
      <c r="A371" s="14"/>
      <c r="B371" s="260"/>
      <c r="C371" s="261"/>
      <c r="D371" s="247" t="s">
        <v>236</v>
      </c>
      <c r="E371" s="262" t="s">
        <v>1</v>
      </c>
      <c r="F371" s="263" t="s">
        <v>3238</v>
      </c>
      <c r="G371" s="261"/>
      <c r="H371" s="262" t="s">
        <v>1</v>
      </c>
      <c r="I371" s="264"/>
      <c r="J371" s="261"/>
      <c r="K371" s="261"/>
      <c r="L371" s="265"/>
      <c r="M371" s="266"/>
      <c r="N371" s="267"/>
      <c r="O371" s="267"/>
      <c r="P371" s="267"/>
      <c r="Q371" s="267"/>
      <c r="R371" s="267"/>
      <c r="S371" s="267"/>
      <c r="T371" s="268"/>
      <c r="U371" s="14"/>
      <c r="V371" s="14"/>
      <c r="W371" s="14"/>
      <c r="X371" s="14"/>
      <c r="Y371" s="14"/>
      <c r="Z371" s="14"/>
      <c r="AA371" s="14"/>
      <c r="AB371" s="14"/>
      <c r="AC371" s="14"/>
      <c r="AD371" s="14"/>
      <c r="AE371" s="14"/>
      <c r="AT371" s="269" t="s">
        <v>236</v>
      </c>
      <c r="AU371" s="269" t="s">
        <v>88</v>
      </c>
      <c r="AV371" s="14" t="s">
        <v>88</v>
      </c>
      <c r="AW371" s="14" t="s">
        <v>36</v>
      </c>
      <c r="AX371" s="14" t="s">
        <v>80</v>
      </c>
      <c r="AY371" s="269" t="s">
        <v>221</v>
      </c>
    </row>
    <row r="372" s="13" customFormat="1">
      <c r="A372" s="13"/>
      <c r="B372" s="249"/>
      <c r="C372" s="250"/>
      <c r="D372" s="247" t="s">
        <v>236</v>
      </c>
      <c r="E372" s="251" t="s">
        <v>3010</v>
      </c>
      <c r="F372" s="252" t="s">
        <v>3239</v>
      </c>
      <c r="G372" s="250"/>
      <c r="H372" s="253">
        <v>7.1689999999999996</v>
      </c>
      <c r="I372" s="254"/>
      <c r="J372" s="250"/>
      <c r="K372" s="250"/>
      <c r="L372" s="255"/>
      <c r="M372" s="256"/>
      <c r="N372" s="257"/>
      <c r="O372" s="257"/>
      <c r="P372" s="257"/>
      <c r="Q372" s="257"/>
      <c r="R372" s="257"/>
      <c r="S372" s="257"/>
      <c r="T372" s="258"/>
      <c r="U372" s="13"/>
      <c r="V372" s="13"/>
      <c r="W372" s="13"/>
      <c r="X372" s="13"/>
      <c r="Y372" s="13"/>
      <c r="Z372" s="13"/>
      <c r="AA372" s="13"/>
      <c r="AB372" s="13"/>
      <c r="AC372" s="13"/>
      <c r="AD372" s="13"/>
      <c r="AE372" s="13"/>
      <c r="AT372" s="259" t="s">
        <v>236</v>
      </c>
      <c r="AU372" s="259" t="s">
        <v>88</v>
      </c>
      <c r="AV372" s="13" t="s">
        <v>19</v>
      </c>
      <c r="AW372" s="13" t="s">
        <v>36</v>
      </c>
      <c r="AX372" s="13" t="s">
        <v>80</v>
      </c>
      <c r="AY372" s="259" t="s">
        <v>221</v>
      </c>
    </row>
    <row r="373" s="13" customFormat="1">
      <c r="A373" s="13"/>
      <c r="B373" s="249"/>
      <c r="C373" s="250"/>
      <c r="D373" s="247" t="s">
        <v>236</v>
      </c>
      <c r="E373" s="251" t="s">
        <v>3240</v>
      </c>
      <c r="F373" s="252" t="s">
        <v>3241</v>
      </c>
      <c r="G373" s="250"/>
      <c r="H373" s="253">
        <v>12.888999999999999</v>
      </c>
      <c r="I373" s="254"/>
      <c r="J373" s="250"/>
      <c r="K373" s="250"/>
      <c r="L373" s="255"/>
      <c r="M373" s="256"/>
      <c r="N373" s="257"/>
      <c r="O373" s="257"/>
      <c r="P373" s="257"/>
      <c r="Q373" s="257"/>
      <c r="R373" s="257"/>
      <c r="S373" s="257"/>
      <c r="T373" s="258"/>
      <c r="U373" s="13"/>
      <c r="V373" s="13"/>
      <c r="W373" s="13"/>
      <c r="X373" s="13"/>
      <c r="Y373" s="13"/>
      <c r="Z373" s="13"/>
      <c r="AA373" s="13"/>
      <c r="AB373" s="13"/>
      <c r="AC373" s="13"/>
      <c r="AD373" s="13"/>
      <c r="AE373" s="13"/>
      <c r="AT373" s="259" t="s">
        <v>236</v>
      </c>
      <c r="AU373" s="259" t="s">
        <v>88</v>
      </c>
      <c r="AV373" s="13" t="s">
        <v>19</v>
      </c>
      <c r="AW373" s="13" t="s">
        <v>36</v>
      </c>
      <c r="AX373" s="13" t="s">
        <v>88</v>
      </c>
      <c r="AY373" s="259" t="s">
        <v>221</v>
      </c>
    </row>
    <row r="374" s="2" customFormat="1" ht="16.5" customHeight="1">
      <c r="A374" s="40"/>
      <c r="B374" s="41"/>
      <c r="C374" s="229" t="s">
        <v>447</v>
      </c>
      <c r="D374" s="229" t="s">
        <v>225</v>
      </c>
      <c r="E374" s="230" t="s">
        <v>2219</v>
      </c>
      <c r="F374" s="231" t="s">
        <v>2220</v>
      </c>
      <c r="G374" s="232" t="s">
        <v>507</v>
      </c>
      <c r="H374" s="233">
        <v>61.329999999999998</v>
      </c>
      <c r="I374" s="234"/>
      <c r="J374" s="235">
        <f>ROUND(I374*H374,2)</f>
        <v>0</v>
      </c>
      <c r="K374" s="231" t="s">
        <v>229</v>
      </c>
      <c r="L374" s="46"/>
      <c r="M374" s="236" t="s">
        <v>1</v>
      </c>
      <c r="N374" s="237" t="s">
        <v>45</v>
      </c>
      <c r="O374" s="93"/>
      <c r="P374" s="238">
        <f>O374*H374</f>
        <v>0</v>
      </c>
      <c r="Q374" s="238">
        <v>0.041739999999999999</v>
      </c>
      <c r="R374" s="238">
        <f>Q374*H374</f>
        <v>2.5599141999999997</v>
      </c>
      <c r="S374" s="238">
        <v>0</v>
      </c>
      <c r="T374" s="239">
        <f>S374*H374</f>
        <v>0</v>
      </c>
      <c r="U374" s="40"/>
      <c r="V374" s="40"/>
      <c r="W374" s="40"/>
      <c r="X374" s="40"/>
      <c r="Y374" s="40"/>
      <c r="Z374" s="40"/>
      <c r="AA374" s="40"/>
      <c r="AB374" s="40"/>
      <c r="AC374" s="40"/>
      <c r="AD374" s="40"/>
      <c r="AE374" s="40"/>
      <c r="AR374" s="240" t="s">
        <v>224</v>
      </c>
      <c r="AT374" s="240" t="s">
        <v>225</v>
      </c>
      <c r="AU374" s="240" t="s">
        <v>88</v>
      </c>
      <c r="AY374" s="18" t="s">
        <v>221</v>
      </c>
      <c r="BE374" s="241">
        <f>IF(N374="základní",J374,0)</f>
        <v>0</v>
      </c>
      <c r="BF374" s="241">
        <f>IF(N374="snížená",J374,0)</f>
        <v>0</v>
      </c>
      <c r="BG374" s="241">
        <f>IF(N374="zákl. přenesená",J374,0)</f>
        <v>0</v>
      </c>
      <c r="BH374" s="241">
        <f>IF(N374="sníž. přenesená",J374,0)</f>
        <v>0</v>
      </c>
      <c r="BI374" s="241">
        <f>IF(N374="nulová",J374,0)</f>
        <v>0</v>
      </c>
      <c r="BJ374" s="18" t="s">
        <v>88</v>
      </c>
      <c r="BK374" s="241">
        <f>ROUND(I374*H374,2)</f>
        <v>0</v>
      </c>
      <c r="BL374" s="18" t="s">
        <v>224</v>
      </c>
      <c r="BM374" s="240" t="s">
        <v>3242</v>
      </c>
    </row>
    <row r="375" s="2" customFormat="1">
      <c r="A375" s="40"/>
      <c r="B375" s="41"/>
      <c r="C375" s="42"/>
      <c r="D375" s="242" t="s">
        <v>232</v>
      </c>
      <c r="E375" s="42"/>
      <c r="F375" s="243" t="s">
        <v>2222</v>
      </c>
      <c r="G375" s="42"/>
      <c r="H375" s="42"/>
      <c r="I375" s="244"/>
      <c r="J375" s="42"/>
      <c r="K375" s="42"/>
      <c r="L375" s="46"/>
      <c r="M375" s="245"/>
      <c r="N375" s="246"/>
      <c r="O375" s="93"/>
      <c r="P375" s="93"/>
      <c r="Q375" s="93"/>
      <c r="R375" s="93"/>
      <c r="S375" s="93"/>
      <c r="T375" s="94"/>
      <c r="U375" s="40"/>
      <c r="V375" s="40"/>
      <c r="W375" s="40"/>
      <c r="X375" s="40"/>
      <c r="Y375" s="40"/>
      <c r="Z375" s="40"/>
      <c r="AA375" s="40"/>
      <c r="AB375" s="40"/>
      <c r="AC375" s="40"/>
      <c r="AD375" s="40"/>
      <c r="AE375" s="40"/>
      <c r="AT375" s="18" t="s">
        <v>232</v>
      </c>
      <c r="AU375" s="18" t="s">
        <v>88</v>
      </c>
    </row>
    <row r="376" s="2" customFormat="1">
      <c r="A376" s="40"/>
      <c r="B376" s="41"/>
      <c r="C376" s="42"/>
      <c r="D376" s="247" t="s">
        <v>312</v>
      </c>
      <c r="E376" s="42"/>
      <c r="F376" s="248" t="s">
        <v>2223</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312</v>
      </c>
      <c r="AU376" s="18" t="s">
        <v>88</v>
      </c>
    </row>
    <row r="377" s="14" customFormat="1">
      <c r="A377" s="14"/>
      <c r="B377" s="260"/>
      <c r="C377" s="261"/>
      <c r="D377" s="247" t="s">
        <v>236</v>
      </c>
      <c r="E377" s="262" t="s">
        <v>1</v>
      </c>
      <c r="F377" s="263" t="s">
        <v>3243</v>
      </c>
      <c r="G377" s="261"/>
      <c r="H377" s="262" t="s">
        <v>1</v>
      </c>
      <c r="I377" s="264"/>
      <c r="J377" s="261"/>
      <c r="K377" s="261"/>
      <c r="L377" s="265"/>
      <c r="M377" s="266"/>
      <c r="N377" s="267"/>
      <c r="O377" s="267"/>
      <c r="P377" s="267"/>
      <c r="Q377" s="267"/>
      <c r="R377" s="267"/>
      <c r="S377" s="267"/>
      <c r="T377" s="268"/>
      <c r="U377" s="14"/>
      <c r="V377" s="14"/>
      <c r="W377" s="14"/>
      <c r="X377" s="14"/>
      <c r="Y377" s="14"/>
      <c r="Z377" s="14"/>
      <c r="AA377" s="14"/>
      <c r="AB377" s="14"/>
      <c r="AC377" s="14"/>
      <c r="AD377" s="14"/>
      <c r="AE377" s="14"/>
      <c r="AT377" s="269" t="s">
        <v>236</v>
      </c>
      <c r="AU377" s="269" t="s">
        <v>88</v>
      </c>
      <c r="AV377" s="14" t="s">
        <v>88</v>
      </c>
      <c r="AW377" s="14" t="s">
        <v>36</v>
      </c>
      <c r="AX377" s="14" t="s">
        <v>80</v>
      </c>
      <c r="AY377" s="269" t="s">
        <v>221</v>
      </c>
    </row>
    <row r="378" s="13" customFormat="1">
      <c r="A378" s="13"/>
      <c r="B378" s="249"/>
      <c r="C378" s="250"/>
      <c r="D378" s="247" t="s">
        <v>236</v>
      </c>
      <c r="E378" s="251" t="s">
        <v>3244</v>
      </c>
      <c r="F378" s="252" t="s">
        <v>3245</v>
      </c>
      <c r="G378" s="250"/>
      <c r="H378" s="253">
        <v>12.378</v>
      </c>
      <c r="I378" s="254"/>
      <c r="J378" s="250"/>
      <c r="K378" s="250"/>
      <c r="L378" s="255"/>
      <c r="M378" s="256"/>
      <c r="N378" s="257"/>
      <c r="O378" s="257"/>
      <c r="P378" s="257"/>
      <c r="Q378" s="257"/>
      <c r="R378" s="257"/>
      <c r="S378" s="257"/>
      <c r="T378" s="258"/>
      <c r="U378" s="13"/>
      <c r="V378" s="13"/>
      <c r="W378" s="13"/>
      <c r="X378" s="13"/>
      <c r="Y378" s="13"/>
      <c r="Z378" s="13"/>
      <c r="AA378" s="13"/>
      <c r="AB378" s="13"/>
      <c r="AC378" s="13"/>
      <c r="AD378" s="13"/>
      <c r="AE378" s="13"/>
      <c r="AT378" s="259" t="s">
        <v>236</v>
      </c>
      <c r="AU378" s="259" t="s">
        <v>88</v>
      </c>
      <c r="AV378" s="13" t="s">
        <v>19</v>
      </c>
      <c r="AW378" s="13" t="s">
        <v>36</v>
      </c>
      <c r="AX378" s="13" t="s">
        <v>80</v>
      </c>
      <c r="AY378" s="259" t="s">
        <v>221</v>
      </c>
    </row>
    <row r="379" s="13" customFormat="1">
      <c r="A379" s="13"/>
      <c r="B379" s="249"/>
      <c r="C379" s="250"/>
      <c r="D379" s="247" t="s">
        <v>236</v>
      </c>
      <c r="E379" s="251" t="s">
        <v>3012</v>
      </c>
      <c r="F379" s="252" t="s">
        <v>3246</v>
      </c>
      <c r="G379" s="250"/>
      <c r="H379" s="253">
        <v>18.902000000000001</v>
      </c>
      <c r="I379" s="254"/>
      <c r="J379" s="250"/>
      <c r="K379" s="250"/>
      <c r="L379" s="255"/>
      <c r="M379" s="256"/>
      <c r="N379" s="257"/>
      <c r="O379" s="257"/>
      <c r="P379" s="257"/>
      <c r="Q379" s="257"/>
      <c r="R379" s="257"/>
      <c r="S379" s="257"/>
      <c r="T379" s="258"/>
      <c r="U379" s="13"/>
      <c r="V379" s="13"/>
      <c r="W379" s="13"/>
      <c r="X379" s="13"/>
      <c r="Y379" s="13"/>
      <c r="Z379" s="13"/>
      <c r="AA379" s="13"/>
      <c r="AB379" s="13"/>
      <c r="AC379" s="13"/>
      <c r="AD379" s="13"/>
      <c r="AE379" s="13"/>
      <c r="AT379" s="259" t="s">
        <v>236</v>
      </c>
      <c r="AU379" s="259" t="s">
        <v>88</v>
      </c>
      <c r="AV379" s="13" t="s">
        <v>19</v>
      </c>
      <c r="AW379" s="13" t="s">
        <v>36</v>
      </c>
      <c r="AX379" s="13" t="s">
        <v>80</v>
      </c>
      <c r="AY379" s="259" t="s">
        <v>221</v>
      </c>
    </row>
    <row r="380" s="14" customFormat="1">
      <c r="A380" s="14"/>
      <c r="B380" s="260"/>
      <c r="C380" s="261"/>
      <c r="D380" s="247" t="s">
        <v>236</v>
      </c>
      <c r="E380" s="262" t="s">
        <v>1</v>
      </c>
      <c r="F380" s="263" t="s">
        <v>3247</v>
      </c>
      <c r="G380" s="261"/>
      <c r="H380" s="262" t="s">
        <v>1</v>
      </c>
      <c r="I380" s="264"/>
      <c r="J380" s="261"/>
      <c r="K380" s="261"/>
      <c r="L380" s="265"/>
      <c r="M380" s="266"/>
      <c r="N380" s="267"/>
      <c r="O380" s="267"/>
      <c r="P380" s="267"/>
      <c r="Q380" s="267"/>
      <c r="R380" s="267"/>
      <c r="S380" s="267"/>
      <c r="T380" s="268"/>
      <c r="U380" s="14"/>
      <c r="V380" s="14"/>
      <c r="W380" s="14"/>
      <c r="X380" s="14"/>
      <c r="Y380" s="14"/>
      <c r="Z380" s="14"/>
      <c r="AA380" s="14"/>
      <c r="AB380" s="14"/>
      <c r="AC380" s="14"/>
      <c r="AD380" s="14"/>
      <c r="AE380" s="14"/>
      <c r="AT380" s="269" t="s">
        <v>236</v>
      </c>
      <c r="AU380" s="269" t="s">
        <v>88</v>
      </c>
      <c r="AV380" s="14" t="s">
        <v>88</v>
      </c>
      <c r="AW380" s="14" t="s">
        <v>36</v>
      </c>
      <c r="AX380" s="14" t="s">
        <v>80</v>
      </c>
      <c r="AY380" s="269" t="s">
        <v>221</v>
      </c>
    </row>
    <row r="381" s="13" customFormat="1">
      <c r="A381" s="13"/>
      <c r="B381" s="249"/>
      <c r="C381" s="250"/>
      <c r="D381" s="247" t="s">
        <v>236</v>
      </c>
      <c r="E381" s="251" t="s">
        <v>3045</v>
      </c>
      <c r="F381" s="252" t="s">
        <v>3248</v>
      </c>
      <c r="G381" s="250"/>
      <c r="H381" s="253">
        <v>11.148</v>
      </c>
      <c r="I381" s="254"/>
      <c r="J381" s="250"/>
      <c r="K381" s="250"/>
      <c r="L381" s="255"/>
      <c r="M381" s="256"/>
      <c r="N381" s="257"/>
      <c r="O381" s="257"/>
      <c r="P381" s="257"/>
      <c r="Q381" s="257"/>
      <c r="R381" s="257"/>
      <c r="S381" s="257"/>
      <c r="T381" s="258"/>
      <c r="U381" s="13"/>
      <c r="V381" s="13"/>
      <c r="W381" s="13"/>
      <c r="X381" s="13"/>
      <c r="Y381" s="13"/>
      <c r="Z381" s="13"/>
      <c r="AA381" s="13"/>
      <c r="AB381" s="13"/>
      <c r="AC381" s="13"/>
      <c r="AD381" s="13"/>
      <c r="AE381" s="13"/>
      <c r="AT381" s="259" t="s">
        <v>236</v>
      </c>
      <c r="AU381" s="259" t="s">
        <v>88</v>
      </c>
      <c r="AV381" s="13" t="s">
        <v>19</v>
      </c>
      <c r="AW381" s="13" t="s">
        <v>36</v>
      </c>
      <c r="AX381" s="13" t="s">
        <v>80</v>
      </c>
      <c r="AY381" s="259" t="s">
        <v>221</v>
      </c>
    </row>
    <row r="382" s="13" customFormat="1">
      <c r="A382" s="13"/>
      <c r="B382" s="249"/>
      <c r="C382" s="250"/>
      <c r="D382" s="247" t="s">
        <v>236</v>
      </c>
      <c r="E382" s="251" t="s">
        <v>3066</v>
      </c>
      <c r="F382" s="252" t="s">
        <v>3246</v>
      </c>
      <c r="G382" s="250"/>
      <c r="H382" s="253">
        <v>18.902000000000001</v>
      </c>
      <c r="I382" s="254"/>
      <c r="J382" s="250"/>
      <c r="K382" s="250"/>
      <c r="L382" s="255"/>
      <c r="M382" s="256"/>
      <c r="N382" s="257"/>
      <c r="O382" s="257"/>
      <c r="P382" s="257"/>
      <c r="Q382" s="257"/>
      <c r="R382" s="257"/>
      <c r="S382" s="257"/>
      <c r="T382" s="258"/>
      <c r="U382" s="13"/>
      <c r="V382" s="13"/>
      <c r="W382" s="13"/>
      <c r="X382" s="13"/>
      <c r="Y382" s="13"/>
      <c r="Z382" s="13"/>
      <c r="AA382" s="13"/>
      <c r="AB382" s="13"/>
      <c r="AC382" s="13"/>
      <c r="AD382" s="13"/>
      <c r="AE382" s="13"/>
      <c r="AT382" s="259" t="s">
        <v>236</v>
      </c>
      <c r="AU382" s="259" t="s">
        <v>88</v>
      </c>
      <c r="AV382" s="13" t="s">
        <v>19</v>
      </c>
      <c r="AW382" s="13" t="s">
        <v>36</v>
      </c>
      <c r="AX382" s="13" t="s">
        <v>80</v>
      </c>
      <c r="AY382" s="259" t="s">
        <v>221</v>
      </c>
    </row>
    <row r="383" s="13" customFormat="1">
      <c r="A383" s="13"/>
      <c r="B383" s="249"/>
      <c r="C383" s="250"/>
      <c r="D383" s="247" t="s">
        <v>236</v>
      </c>
      <c r="E383" s="251" t="s">
        <v>3249</v>
      </c>
      <c r="F383" s="252" t="s">
        <v>3250</v>
      </c>
      <c r="G383" s="250"/>
      <c r="H383" s="253">
        <v>61.329999999999998</v>
      </c>
      <c r="I383" s="254"/>
      <c r="J383" s="250"/>
      <c r="K383" s="250"/>
      <c r="L383" s="255"/>
      <c r="M383" s="256"/>
      <c r="N383" s="257"/>
      <c r="O383" s="257"/>
      <c r="P383" s="257"/>
      <c r="Q383" s="257"/>
      <c r="R383" s="257"/>
      <c r="S383" s="257"/>
      <c r="T383" s="258"/>
      <c r="U383" s="13"/>
      <c r="V383" s="13"/>
      <c r="W383" s="13"/>
      <c r="X383" s="13"/>
      <c r="Y383" s="13"/>
      <c r="Z383" s="13"/>
      <c r="AA383" s="13"/>
      <c r="AB383" s="13"/>
      <c r="AC383" s="13"/>
      <c r="AD383" s="13"/>
      <c r="AE383" s="13"/>
      <c r="AT383" s="259" t="s">
        <v>236</v>
      </c>
      <c r="AU383" s="259" t="s">
        <v>88</v>
      </c>
      <c r="AV383" s="13" t="s">
        <v>19</v>
      </c>
      <c r="AW383" s="13" t="s">
        <v>36</v>
      </c>
      <c r="AX383" s="13" t="s">
        <v>88</v>
      </c>
      <c r="AY383" s="259" t="s">
        <v>221</v>
      </c>
    </row>
    <row r="384" s="2" customFormat="1" ht="16.5" customHeight="1">
      <c r="A384" s="40"/>
      <c r="B384" s="41"/>
      <c r="C384" s="229" t="s">
        <v>455</v>
      </c>
      <c r="D384" s="229" t="s">
        <v>225</v>
      </c>
      <c r="E384" s="230" t="s">
        <v>2229</v>
      </c>
      <c r="F384" s="231" t="s">
        <v>2230</v>
      </c>
      <c r="G384" s="232" t="s">
        <v>507</v>
      </c>
      <c r="H384" s="233">
        <v>61.329999999999998</v>
      </c>
      <c r="I384" s="234"/>
      <c r="J384" s="235">
        <f>ROUND(I384*H384,2)</f>
        <v>0</v>
      </c>
      <c r="K384" s="231" t="s">
        <v>229</v>
      </c>
      <c r="L384" s="46"/>
      <c r="M384" s="236" t="s">
        <v>1</v>
      </c>
      <c r="N384" s="237" t="s">
        <v>45</v>
      </c>
      <c r="O384" s="93"/>
      <c r="P384" s="238">
        <f>O384*H384</f>
        <v>0</v>
      </c>
      <c r="Q384" s="238">
        <v>2.0000000000000002E-05</v>
      </c>
      <c r="R384" s="238">
        <f>Q384*H384</f>
        <v>0.0012266</v>
      </c>
      <c r="S384" s="238">
        <v>0</v>
      </c>
      <c r="T384" s="239">
        <f>S384*H384</f>
        <v>0</v>
      </c>
      <c r="U384" s="40"/>
      <c r="V384" s="40"/>
      <c r="W384" s="40"/>
      <c r="X384" s="40"/>
      <c r="Y384" s="40"/>
      <c r="Z384" s="40"/>
      <c r="AA384" s="40"/>
      <c r="AB384" s="40"/>
      <c r="AC384" s="40"/>
      <c r="AD384" s="40"/>
      <c r="AE384" s="40"/>
      <c r="AR384" s="240" t="s">
        <v>224</v>
      </c>
      <c r="AT384" s="240" t="s">
        <v>225</v>
      </c>
      <c r="AU384" s="240" t="s">
        <v>88</v>
      </c>
      <c r="AY384" s="18" t="s">
        <v>221</v>
      </c>
      <c r="BE384" s="241">
        <f>IF(N384="základní",J384,0)</f>
        <v>0</v>
      </c>
      <c r="BF384" s="241">
        <f>IF(N384="snížená",J384,0)</f>
        <v>0</v>
      </c>
      <c r="BG384" s="241">
        <f>IF(N384="zákl. přenesená",J384,0)</f>
        <v>0</v>
      </c>
      <c r="BH384" s="241">
        <f>IF(N384="sníž. přenesená",J384,0)</f>
        <v>0</v>
      </c>
      <c r="BI384" s="241">
        <f>IF(N384="nulová",J384,0)</f>
        <v>0</v>
      </c>
      <c r="BJ384" s="18" t="s">
        <v>88</v>
      </c>
      <c r="BK384" s="241">
        <f>ROUND(I384*H384,2)</f>
        <v>0</v>
      </c>
      <c r="BL384" s="18" t="s">
        <v>224</v>
      </c>
      <c r="BM384" s="240" t="s">
        <v>3251</v>
      </c>
    </row>
    <row r="385" s="2" customFormat="1">
      <c r="A385" s="40"/>
      <c r="B385" s="41"/>
      <c r="C385" s="42"/>
      <c r="D385" s="242" t="s">
        <v>232</v>
      </c>
      <c r="E385" s="42"/>
      <c r="F385" s="243" t="s">
        <v>2232</v>
      </c>
      <c r="G385" s="42"/>
      <c r="H385" s="42"/>
      <c r="I385" s="244"/>
      <c r="J385" s="42"/>
      <c r="K385" s="42"/>
      <c r="L385" s="46"/>
      <c r="M385" s="245"/>
      <c r="N385" s="246"/>
      <c r="O385" s="93"/>
      <c r="P385" s="93"/>
      <c r="Q385" s="93"/>
      <c r="R385" s="93"/>
      <c r="S385" s="93"/>
      <c r="T385" s="94"/>
      <c r="U385" s="40"/>
      <c r="V385" s="40"/>
      <c r="W385" s="40"/>
      <c r="X385" s="40"/>
      <c r="Y385" s="40"/>
      <c r="Z385" s="40"/>
      <c r="AA385" s="40"/>
      <c r="AB385" s="40"/>
      <c r="AC385" s="40"/>
      <c r="AD385" s="40"/>
      <c r="AE385" s="40"/>
      <c r="AT385" s="18" t="s">
        <v>232</v>
      </c>
      <c r="AU385" s="18" t="s">
        <v>88</v>
      </c>
    </row>
    <row r="386" s="2" customFormat="1">
      <c r="A386" s="40"/>
      <c r="B386" s="41"/>
      <c r="C386" s="42"/>
      <c r="D386" s="247" t="s">
        <v>312</v>
      </c>
      <c r="E386" s="42"/>
      <c r="F386" s="248" t="s">
        <v>2223</v>
      </c>
      <c r="G386" s="42"/>
      <c r="H386" s="42"/>
      <c r="I386" s="244"/>
      <c r="J386" s="42"/>
      <c r="K386" s="42"/>
      <c r="L386" s="46"/>
      <c r="M386" s="245"/>
      <c r="N386" s="246"/>
      <c r="O386" s="93"/>
      <c r="P386" s="93"/>
      <c r="Q386" s="93"/>
      <c r="R386" s="93"/>
      <c r="S386" s="93"/>
      <c r="T386" s="94"/>
      <c r="U386" s="40"/>
      <c r="V386" s="40"/>
      <c r="W386" s="40"/>
      <c r="X386" s="40"/>
      <c r="Y386" s="40"/>
      <c r="Z386" s="40"/>
      <c r="AA386" s="40"/>
      <c r="AB386" s="40"/>
      <c r="AC386" s="40"/>
      <c r="AD386" s="40"/>
      <c r="AE386" s="40"/>
      <c r="AT386" s="18" t="s">
        <v>312</v>
      </c>
      <c r="AU386" s="18" t="s">
        <v>88</v>
      </c>
    </row>
    <row r="387" s="14" customFormat="1">
      <c r="A387" s="14"/>
      <c r="B387" s="260"/>
      <c r="C387" s="261"/>
      <c r="D387" s="247" t="s">
        <v>236</v>
      </c>
      <c r="E387" s="262" t="s">
        <v>1</v>
      </c>
      <c r="F387" s="263" t="s">
        <v>2233</v>
      </c>
      <c r="G387" s="261"/>
      <c r="H387" s="262" t="s">
        <v>1</v>
      </c>
      <c r="I387" s="264"/>
      <c r="J387" s="261"/>
      <c r="K387" s="261"/>
      <c r="L387" s="265"/>
      <c r="M387" s="266"/>
      <c r="N387" s="267"/>
      <c r="O387" s="267"/>
      <c r="P387" s="267"/>
      <c r="Q387" s="267"/>
      <c r="R387" s="267"/>
      <c r="S387" s="267"/>
      <c r="T387" s="268"/>
      <c r="U387" s="14"/>
      <c r="V387" s="14"/>
      <c r="W387" s="14"/>
      <c r="X387" s="14"/>
      <c r="Y387" s="14"/>
      <c r="Z387" s="14"/>
      <c r="AA387" s="14"/>
      <c r="AB387" s="14"/>
      <c r="AC387" s="14"/>
      <c r="AD387" s="14"/>
      <c r="AE387" s="14"/>
      <c r="AT387" s="269" t="s">
        <v>236</v>
      </c>
      <c r="AU387" s="269" t="s">
        <v>88</v>
      </c>
      <c r="AV387" s="14" t="s">
        <v>88</v>
      </c>
      <c r="AW387" s="14" t="s">
        <v>36</v>
      </c>
      <c r="AX387" s="14" t="s">
        <v>80</v>
      </c>
      <c r="AY387" s="269" t="s">
        <v>221</v>
      </c>
    </row>
    <row r="388" s="13" customFormat="1">
      <c r="A388" s="13"/>
      <c r="B388" s="249"/>
      <c r="C388" s="250"/>
      <c r="D388" s="247" t="s">
        <v>236</v>
      </c>
      <c r="E388" s="251" t="s">
        <v>3252</v>
      </c>
      <c r="F388" s="252" t="s">
        <v>3253</v>
      </c>
      <c r="G388" s="250"/>
      <c r="H388" s="253">
        <v>61.329999999999998</v>
      </c>
      <c r="I388" s="254"/>
      <c r="J388" s="250"/>
      <c r="K388" s="250"/>
      <c r="L388" s="255"/>
      <c r="M388" s="256"/>
      <c r="N388" s="257"/>
      <c r="O388" s="257"/>
      <c r="P388" s="257"/>
      <c r="Q388" s="257"/>
      <c r="R388" s="257"/>
      <c r="S388" s="257"/>
      <c r="T388" s="258"/>
      <c r="U388" s="13"/>
      <c r="V388" s="13"/>
      <c r="W388" s="13"/>
      <c r="X388" s="13"/>
      <c r="Y388" s="13"/>
      <c r="Z388" s="13"/>
      <c r="AA388" s="13"/>
      <c r="AB388" s="13"/>
      <c r="AC388" s="13"/>
      <c r="AD388" s="13"/>
      <c r="AE388" s="13"/>
      <c r="AT388" s="259" t="s">
        <v>236</v>
      </c>
      <c r="AU388" s="259" t="s">
        <v>88</v>
      </c>
      <c r="AV388" s="13" t="s">
        <v>19</v>
      </c>
      <c r="AW388" s="13" t="s">
        <v>36</v>
      </c>
      <c r="AX388" s="13" t="s">
        <v>80</v>
      </c>
      <c r="AY388" s="259" t="s">
        <v>221</v>
      </c>
    </row>
    <row r="389" s="13" customFormat="1">
      <c r="A389" s="13"/>
      <c r="B389" s="249"/>
      <c r="C389" s="250"/>
      <c r="D389" s="247" t="s">
        <v>236</v>
      </c>
      <c r="E389" s="251" t="s">
        <v>3254</v>
      </c>
      <c r="F389" s="252" t="s">
        <v>3255</v>
      </c>
      <c r="G389" s="250"/>
      <c r="H389" s="253">
        <v>61.329999999999998</v>
      </c>
      <c r="I389" s="254"/>
      <c r="J389" s="250"/>
      <c r="K389" s="250"/>
      <c r="L389" s="255"/>
      <c r="M389" s="256"/>
      <c r="N389" s="257"/>
      <c r="O389" s="257"/>
      <c r="P389" s="257"/>
      <c r="Q389" s="257"/>
      <c r="R389" s="257"/>
      <c r="S389" s="257"/>
      <c r="T389" s="258"/>
      <c r="U389" s="13"/>
      <c r="V389" s="13"/>
      <c r="W389" s="13"/>
      <c r="X389" s="13"/>
      <c r="Y389" s="13"/>
      <c r="Z389" s="13"/>
      <c r="AA389" s="13"/>
      <c r="AB389" s="13"/>
      <c r="AC389" s="13"/>
      <c r="AD389" s="13"/>
      <c r="AE389" s="13"/>
      <c r="AT389" s="259" t="s">
        <v>236</v>
      </c>
      <c r="AU389" s="259" t="s">
        <v>88</v>
      </c>
      <c r="AV389" s="13" t="s">
        <v>19</v>
      </c>
      <c r="AW389" s="13" t="s">
        <v>36</v>
      </c>
      <c r="AX389" s="13" t="s">
        <v>88</v>
      </c>
      <c r="AY389" s="259" t="s">
        <v>221</v>
      </c>
    </row>
    <row r="390" s="2" customFormat="1" ht="33" customHeight="1">
      <c r="A390" s="40"/>
      <c r="B390" s="41"/>
      <c r="C390" s="229" t="s">
        <v>461</v>
      </c>
      <c r="D390" s="229" t="s">
        <v>225</v>
      </c>
      <c r="E390" s="230" t="s">
        <v>2238</v>
      </c>
      <c r="F390" s="231" t="s">
        <v>2239</v>
      </c>
      <c r="G390" s="232" t="s">
        <v>651</v>
      </c>
      <c r="H390" s="233">
        <v>0.68100000000000005</v>
      </c>
      <c r="I390" s="234"/>
      <c r="J390" s="235">
        <f>ROUND(I390*H390,2)</f>
        <v>0</v>
      </c>
      <c r="K390" s="231" t="s">
        <v>229</v>
      </c>
      <c r="L390" s="46"/>
      <c r="M390" s="236" t="s">
        <v>1</v>
      </c>
      <c r="N390" s="237" t="s">
        <v>45</v>
      </c>
      <c r="O390" s="93"/>
      <c r="P390" s="238">
        <f>O390*H390</f>
        <v>0</v>
      </c>
      <c r="Q390" s="238">
        <v>1.04575</v>
      </c>
      <c r="R390" s="238">
        <f>Q390*H390</f>
        <v>0.71215574999999998</v>
      </c>
      <c r="S390" s="238">
        <v>0</v>
      </c>
      <c r="T390" s="239">
        <f>S390*H390</f>
        <v>0</v>
      </c>
      <c r="U390" s="40"/>
      <c r="V390" s="40"/>
      <c r="W390" s="40"/>
      <c r="X390" s="40"/>
      <c r="Y390" s="40"/>
      <c r="Z390" s="40"/>
      <c r="AA390" s="40"/>
      <c r="AB390" s="40"/>
      <c r="AC390" s="40"/>
      <c r="AD390" s="40"/>
      <c r="AE390" s="40"/>
      <c r="AR390" s="240" t="s">
        <v>224</v>
      </c>
      <c r="AT390" s="240" t="s">
        <v>225</v>
      </c>
      <c r="AU390" s="240" t="s">
        <v>88</v>
      </c>
      <c r="AY390" s="18" t="s">
        <v>221</v>
      </c>
      <c r="BE390" s="241">
        <f>IF(N390="základní",J390,0)</f>
        <v>0</v>
      </c>
      <c r="BF390" s="241">
        <f>IF(N390="snížená",J390,0)</f>
        <v>0</v>
      </c>
      <c r="BG390" s="241">
        <f>IF(N390="zákl. přenesená",J390,0)</f>
        <v>0</v>
      </c>
      <c r="BH390" s="241">
        <f>IF(N390="sníž. přenesená",J390,0)</f>
        <v>0</v>
      </c>
      <c r="BI390" s="241">
        <f>IF(N390="nulová",J390,0)</f>
        <v>0</v>
      </c>
      <c r="BJ390" s="18" t="s">
        <v>88</v>
      </c>
      <c r="BK390" s="241">
        <f>ROUND(I390*H390,2)</f>
        <v>0</v>
      </c>
      <c r="BL390" s="18" t="s">
        <v>224</v>
      </c>
      <c r="BM390" s="240" t="s">
        <v>3256</v>
      </c>
    </row>
    <row r="391" s="2" customFormat="1">
      <c r="A391" s="40"/>
      <c r="B391" s="41"/>
      <c r="C391" s="42"/>
      <c r="D391" s="242" t="s">
        <v>232</v>
      </c>
      <c r="E391" s="42"/>
      <c r="F391" s="243" t="s">
        <v>2241</v>
      </c>
      <c r="G391" s="42"/>
      <c r="H391" s="42"/>
      <c r="I391" s="244"/>
      <c r="J391" s="42"/>
      <c r="K391" s="42"/>
      <c r="L391" s="46"/>
      <c r="M391" s="245"/>
      <c r="N391" s="246"/>
      <c r="O391" s="93"/>
      <c r="P391" s="93"/>
      <c r="Q391" s="93"/>
      <c r="R391" s="93"/>
      <c r="S391" s="93"/>
      <c r="T391" s="94"/>
      <c r="U391" s="40"/>
      <c r="V391" s="40"/>
      <c r="W391" s="40"/>
      <c r="X391" s="40"/>
      <c r="Y391" s="40"/>
      <c r="Z391" s="40"/>
      <c r="AA391" s="40"/>
      <c r="AB391" s="40"/>
      <c r="AC391" s="40"/>
      <c r="AD391" s="40"/>
      <c r="AE391" s="40"/>
      <c r="AT391" s="18" t="s">
        <v>232</v>
      </c>
      <c r="AU391" s="18" t="s">
        <v>88</v>
      </c>
    </row>
    <row r="392" s="2" customFormat="1">
      <c r="A392" s="40"/>
      <c r="B392" s="41"/>
      <c r="C392" s="42"/>
      <c r="D392" s="247" t="s">
        <v>234</v>
      </c>
      <c r="E392" s="42"/>
      <c r="F392" s="248" t="s">
        <v>2148</v>
      </c>
      <c r="G392" s="42"/>
      <c r="H392" s="42"/>
      <c r="I392" s="244"/>
      <c r="J392" s="42"/>
      <c r="K392" s="42"/>
      <c r="L392" s="46"/>
      <c r="M392" s="245"/>
      <c r="N392" s="246"/>
      <c r="O392" s="93"/>
      <c r="P392" s="93"/>
      <c r="Q392" s="93"/>
      <c r="R392" s="93"/>
      <c r="S392" s="93"/>
      <c r="T392" s="94"/>
      <c r="U392" s="40"/>
      <c r="V392" s="40"/>
      <c r="W392" s="40"/>
      <c r="X392" s="40"/>
      <c r="Y392" s="40"/>
      <c r="Z392" s="40"/>
      <c r="AA392" s="40"/>
      <c r="AB392" s="40"/>
      <c r="AC392" s="40"/>
      <c r="AD392" s="40"/>
      <c r="AE392" s="40"/>
      <c r="AT392" s="18" t="s">
        <v>234</v>
      </c>
      <c r="AU392" s="18" t="s">
        <v>88</v>
      </c>
    </row>
    <row r="393" s="14" customFormat="1">
      <c r="A393" s="14"/>
      <c r="B393" s="260"/>
      <c r="C393" s="261"/>
      <c r="D393" s="247" t="s">
        <v>236</v>
      </c>
      <c r="E393" s="262" t="s">
        <v>1</v>
      </c>
      <c r="F393" s="263" t="s">
        <v>2242</v>
      </c>
      <c r="G393" s="261"/>
      <c r="H393" s="262" t="s">
        <v>1</v>
      </c>
      <c r="I393" s="264"/>
      <c r="J393" s="261"/>
      <c r="K393" s="261"/>
      <c r="L393" s="265"/>
      <c r="M393" s="266"/>
      <c r="N393" s="267"/>
      <c r="O393" s="267"/>
      <c r="P393" s="267"/>
      <c r="Q393" s="267"/>
      <c r="R393" s="267"/>
      <c r="S393" s="267"/>
      <c r="T393" s="268"/>
      <c r="U393" s="14"/>
      <c r="V393" s="14"/>
      <c r="W393" s="14"/>
      <c r="X393" s="14"/>
      <c r="Y393" s="14"/>
      <c r="Z393" s="14"/>
      <c r="AA393" s="14"/>
      <c r="AB393" s="14"/>
      <c r="AC393" s="14"/>
      <c r="AD393" s="14"/>
      <c r="AE393" s="14"/>
      <c r="AT393" s="269" t="s">
        <v>236</v>
      </c>
      <c r="AU393" s="269" t="s">
        <v>88</v>
      </c>
      <c r="AV393" s="14" t="s">
        <v>88</v>
      </c>
      <c r="AW393" s="14" t="s">
        <v>36</v>
      </c>
      <c r="AX393" s="14" t="s">
        <v>80</v>
      </c>
      <c r="AY393" s="269" t="s">
        <v>221</v>
      </c>
    </row>
    <row r="394" s="13" customFormat="1">
      <c r="A394" s="13"/>
      <c r="B394" s="249"/>
      <c r="C394" s="250"/>
      <c r="D394" s="247" t="s">
        <v>236</v>
      </c>
      <c r="E394" s="251" t="s">
        <v>3257</v>
      </c>
      <c r="F394" s="252" t="s">
        <v>3258</v>
      </c>
      <c r="G394" s="250"/>
      <c r="H394" s="253">
        <v>0.61399999999999999</v>
      </c>
      <c r="I394" s="254"/>
      <c r="J394" s="250"/>
      <c r="K394" s="250"/>
      <c r="L394" s="255"/>
      <c r="M394" s="256"/>
      <c r="N394" s="257"/>
      <c r="O394" s="257"/>
      <c r="P394" s="257"/>
      <c r="Q394" s="257"/>
      <c r="R394" s="257"/>
      <c r="S394" s="257"/>
      <c r="T394" s="258"/>
      <c r="U394" s="13"/>
      <c r="V394" s="13"/>
      <c r="W394" s="13"/>
      <c r="X394" s="13"/>
      <c r="Y394" s="13"/>
      <c r="Z394" s="13"/>
      <c r="AA394" s="13"/>
      <c r="AB394" s="13"/>
      <c r="AC394" s="13"/>
      <c r="AD394" s="13"/>
      <c r="AE394" s="13"/>
      <c r="AT394" s="259" t="s">
        <v>236</v>
      </c>
      <c r="AU394" s="259" t="s">
        <v>88</v>
      </c>
      <c r="AV394" s="13" t="s">
        <v>19</v>
      </c>
      <c r="AW394" s="13" t="s">
        <v>36</v>
      </c>
      <c r="AX394" s="13" t="s">
        <v>80</v>
      </c>
      <c r="AY394" s="259" t="s">
        <v>221</v>
      </c>
    </row>
    <row r="395" s="14" customFormat="1">
      <c r="A395" s="14"/>
      <c r="B395" s="260"/>
      <c r="C395" s="261"/>
      <c r="D395" s="247" t="s">
        <v>236</v>
      </c>
      <c r="E395" s="262" t="s">
        <v>1</v>
      </c>
      <c r="F395" s="263" t="s">
        <v>3259</v>
      </c>
      <c r="G395" s="261"/>
      <c r="H395" s="262" t="s">
        <v>1</v>
      </c>
      <c r="I395" s="264"/>
      <c r="J395" s="261"/>
      <c r="K395" s="261"/>
      <c r="L395" s="265"/>
      <c r="M395" s="266"/>
      <c r="N395" s="267"/>
      <c r="O395" s="267"/>
      <c r="P395" s="267"/>
      <c r="Q395" s="267"/>
      <c r="R395" s="267"/>
      <c r="S395" s="267"/>
      <c r="T395" s="268"/>
      <c r="U395" s="14"/>
      <c r="V395" s="14"/>
      <c r="W395" s="14"/>
      <c r="X395" s="14"/>
      <c r="Y395" s="14"/>
      <c r="Z395" s="14"/>
      <c r="AA395" s="14"/>
      <c r="AB395" s="14"/>
      <c r="AC395" s="14"/>
      <c r="AD395" s="14"/>
      <c r="AE395" s="14"/>
      <c r="AT395" s="269" t="s">
        <v>236</v>
      </c>
      <c r="AU395" s="269" t="s">
        <v>88</v>
      </c>
      <c r="AV395" s="14" t="s">
        <v>88</v>
      </c>
      <c r="AW395" s="14" t="s">
        <v>36</v>
      </c>
      <c r="AX395" s="14" t="s">
        <v>80</v>
      </c>
      <c r="AY395" s="269" t="s">
        <v>221</v>
      </c>
    </row>
    <row r="396" s="13" customFormat="1">
      <c r="A396" s="13"/>
      <c r="B396" s="249"/>
      <c r="C396" s="250"/>
      <c r="D396" s="247" t="s">
        <v>236</v>
      </c>
      <c r="E396" s="251" t="s">
        <v>1803</v>
      </c>
      <c r="F396" s="252" t="s">
        <v>3260</v>
      </c>
      <c r="G396" s="250"/>
      <c r="H396" s="253">
        <v>0.067000000000000004</v>
      </c>
      <c r="I396" s="254"/>
      <c r="J396" s="250"/>
      <c r="K396" s="250"/>
      <c r="L396" s="255"/>
      <c r="M396" s="256"/>
      <c r="N396" s="257"/>
      <c r="O396" s="257"/>
      <c r="P396" s="257"/>
      <c r="Q396" s="257"/>
      <c r="R396" s="257"/>
      <c r="S396" s="257"/>
      <c r="T396" s="258"/>
      <c r="U396" s="13"/>
      <c r="V396" s="13"/>
      <c r="W396" s="13"/>
      <c r="X396" s="13"/>
      <c r="Y396" s="13"/>
      <c r="Z396" s="13"/>
      <c r="AA396" s="13"/>
      <c r="AB396" s="13"/>
      <c r="AC396" s="13"/>
      <c r="AD396" s="13"/>
      <c r="AE396" s="13"/>
      <c r="AT396" s="259" t="s">
        <v>236</v>
      </c>
      <c r="AU396" s="259" t="s">
        <v>88</v>
      </c>
      <c r="AV396" s="13" t="s">
        <v>19</v>
      </c>
      <c r="AW396" s="13" t="s">
        <v>36</v>
      </c>
      <c r="AX396" s="13" t="s">
        <v>80</v>
      </c>
      <c r="AY396" s="259" t="s">
        <v>221</v>
      </c>
    </row>
    <row r="397" s="13" customFormat="1">
      <c r="A397" s="13"/>
      <c r="B397" s="249"/>
      <c r="C397" s="250"/>
      <c r="D397" s="247" t="s">
        <v>236</v>
      </c>
      <c r="E397" s="251" t="s">
        <v>3261</v>
      </c>
      <c r="F397" s="252" t="s">
        <v>3262</v>
      </c>
      <c r="G397" s="250"/>
      <c r="H397" s="253">
        <v>0.68100000000000005</v>
      </c>
      <c r="I397" s="254"/>
      <c r="J397" s="250"/>
      <c r="K397" s="250"/>
      <c r="L397" s="255"/>
      <c r="M397" s="256"/>
      <c r="N397" s="257"/>
      <c r="O397" s="257"/>
      <c r="P397" s="257"/>
      <c r="Q397" s="257"/>
      <c r="R397" s="257"/>
      <c r="S397" s="257"/>
      <c r="T397" s="258"/>
      <c r="U397" s="13"/>
      <c r="V397" s="13"/>
      <c r="W397" s="13"/>
      <c r="X397" s="13"/>
      <c r="Y397" s="13"/>
      <c r="Z397" s="13"/>
      <c r="AA397" s="13"/>
      <c r="AB397" s="13"/>
      <c r="AC397" s="13"/>
      <c r="AD397" s="13"/>
      <c r="AE397" s="13"/>
      <c r="AT397" s="259" t="s">
        <v>236</v>
      </c>
      <c r="AU397" s="259" t="s">
        <v>88</v>
      </c>
      <c r="AV397" s="13" t="s">
        <v>19</v>
      </c>
      <c r="AW397" s="13" t="s">
        <v>36</v>
      </c>
      <c r="AX397" s="13" t="s">
        <v>88</v>
      </c>
      <c r="AY397" s="259" t="s">
        <v>221</v>
      </c>
    </row>
    <row r="398" s="2" customFormat="1" ht="16.5" customHeight="1">
      <c r="A398" s="40"/>
      <c r="B398" s="41"/>
      <c r="C398" s="229" t="s">
        <v>467</v>
      </c>
      <c r="D398" s="229" t="s">
        <v>225</v>
      </c>
      <c r="E398" s="230" t="s">
        <v>2249</v>
      </c>
      <c r="F398" s="231" t="s">
        <v>2250</v>
      </c>
      <c r="G398" s="232" t="s">
        <v>515</v>
      </c>
      <c r="H398" s="233">
        <v>2.3039999999999998</v>
      </c>
      <c r="I398" s="234"/>
      <c r="J398" s="235">
        <f>ROUND(I398*H398,2)</f>
        <v>0</v>
      </c>
      <c r="K398" s="231" t="s">
        <v>229</v>
      </c>
      <c r="L398" s="46"/>
      <c r="M398" s="236" t="s">
        <v>1</v>
      </c>
      <c r="N398" s="237" t="s">
        <v>45</v>
      </c>
      <c r="O398" s="93"/>
      <c r="P398" s="238">
        <f>O398*H398</f>
        <v>0</v>
      </c>
      <c r="Q398" s="238">
        <v>2.4777999999999998</v>
      </c>
      <c r="R398" s="238">
        <f>Q398*H398</f>
        <v>5.7088511999999989</v>
      </c>
      <c r="S398" s="238">
        <v>0</v>
      </c>
      <c r="T398" s="239">
        <f>S398*H398</f>
        <v>0</v>
      </c>
      <c r="U398" s="40"/>
      <c r="V398" s="40"/>
      <c r="W398" s="40"/>
      <c r="X398" s="40"/>
      <c r="Y398" s="40"/>
      <c r="Z398" s="40"/>
      <c r="AA398" s="40"/>
      <c r="AB398" s="40"/>
      <c r="AC398" s="40"/>
      <c r="AD398" s="40"/>
      <c r="AE398" s="40"/>
      <c r="AR398" s="240" t="s">
        <v>224</v>
      </c>
      <c r="AT398" s="240" t="s">
        <v>225</v>
      </c>
      <c r="AU398" s="240" t="s">
        <v>88</v>
      </c>
      <c r="AY398" s="18" t="s">
        <v>221</v>
      </c>
      <c r="BE398" s="241">
        <f>IF(N398="základní",J398,0)</f>
        <v>0</v>
      </c>
      <c r="BF398" s="241">
        <f>IF(N398="snížená",J398,0)</f>
        <v>0</v>
      </c>
      <c r="BG398" s="241">
        <f>IF(N398="zákl. přenesená",J398,0)</f>
        <v>0</v>
      </c>
      <c r="BH398" s="241">
        <f>IF(N398="sníž. přenesená",J398,0)</f>
        <v>0</v>
      </c>
      <c r="BI398" s="241">
        <f>IF(N398="nulová",J398,0)</f>
        <v>0</v>
      </c>
      <c r="BJ398" s="18" t="s">
        <v>88</v>
      </c>
      <c r="BK398" s="241">
        <f>ROUND(I398*H398,2)</f>
        <v>0</v>
      </c>
      <c r="BL398" s="18" t="s">
        <v>224</v>
      </c>
      <c r="BM398" s="240" t="s">
        <v>3263</v>
      </c>
    </row>
    <row r="399" s="2" customFormat="1">
      <c r="A399" s="40"/>
      <c r="B399" s="41"/>
      <c r="C399" s="42"/>
      <c r="D399" s="242" t="s">
        <v>232</v>
      </c>
      <c r="E399" s="42"/>
      <c r="F399" s="243" t="s">
        <v>2252</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232</v>
      </c>
      <c r="AU399" s="18" t="s">
        <v>88</v>
      </c>
    </row>
    <row r="400" s="2" customFormat="1">
      <c r="A400" s="40"/>
      <c r="B400" s="41"/>
      <c r="C400" s="42"/>
      <c r="D400" s="247" t="s">
        <v>312</v>
      </c>
      <c r="E400" s="42"/>
      <c r="F400" s="248" t="s">
        <v>2253</v>
      </c>
      <c r="G400" s="42"/>
      <c r="H400" s="42"/>
      <c r="I400" s="244"/>
      <c r="J400" s="42"/>
      <c r="K400" s="42"/>
      <c r="L400" s="46"/>
      <c r="M400" s="245"/>
      <c r="N400" s="246"/>
      <c r="O400" s="93"/>
      <c r="P400" s="93"/>
      <c r="Q400" s="93"/>
      <c r="R400" s="93"/>
      <c r="S400" s="93"/>
      <c r="T400" s="94"/>
      <c r="U400" s="40"/>
      <c r="V400" s="40"/>
      <c r="W400" s="40"/>
      <c r="X400" s="40"/>
      <c r="Y400" s="40"/>
      <c r="Z400" s="40"/>
      <c r="AA400" s="40"/>
      <c r="AB400" s="40"/>
      <c r="AC400" s="40"/>
      <c r="AD400" s="40"/>
      <c r="AE400" s="40"/>
      <c r="AT400" s="18" t="s">
        <v>312</v>
      </c>
      <c r="AU400" s="18" t="s">
        <v>88</v>
      </c>
    </row>
    <row r="401" s="14" customFormat="1">
      <c r="A401" s="14"/>
      <c r="B401" s="260"/>
      <c r="C401" s="261"/>
      <c r="D401" s="247" t="s">
        <v>236</v>
      </c>
      <c r="E401" s="262" t="s">
        <v>1</v>
      </c>
      <c r="F401" s="263" t="s">
        <v>3264</v>
      </c>
      <c r="G401" s="261"/>
      <c r="H401" s="262" t="s">
        <v>1</v>
      </c>
      <c r="I401" s="264"/>
      <c r="J401" s="261"/>
      <c r="K401" s="261"/>
      <c r="L401" s="265"/>
      <c r="M401" s="266"/>
      <c r="N401" s="267"/>
      <c r="O401" s="267"/>
      <c r="P401" s="267"/>
      <c r="Q401" s="267"/>
      <c r="R401" s="267"/>
      <c r="S401" s="267"/>
      <c r="T401" s="268"/>
      <c r="U401" s="14"/>
      <c r="V401" s="14"/>
      <c r="W401" s="14"/>
      <c r="X401" s="14"/>
      <c r="Y401" s="14"/>
      <c r="Z401" s="14"/>
      <c r="AA401" s="14"/>
      <c r="AB401" s="14"/>
      <c r="AC401" s="14"/>
      <c r="AD401" s="14"/>
      <c r="AE401" s="14"/>
      <c r="AT401" s="269" t="s">
        <v>236</v>
      </c>
      <c r="AU401" s="269" t="s">
        <v>88</v>
      </c>
      <c r="AV401" s="14" t="s">
        <v>88</v>
      </c>
      <c r="AW401" s="14" t="s">
        <v>36</v>
      </c>
      <c r="AX401" s="14" t="s">
        <v>80</v>
      </c>
      <c r="AY401" s="269" t="s">
        <v>221</v>
      </c>
    </row>
    <row r="402" s="13" customFormat="1">
      <c r="A402" s="13"/>
      <c r="B402" s="249"/>
      <c r="C402" s="250"/>
      <c r="D402" s="247" t="s">
        <v>236</v>
      </c>
      <c r="E402" s="251" t="s">
        <v>3265</v>
      </c>
      <c r="F402" s="252" t="s">
        <v>3266</v>
      </c>
      <c r="G402" s="250"/>
      <c r="H402" s="253">
        <v>2.3039999999999998</v>
      </c>
      <c r="I402" s="254"/>
      <c r="J402" s="250"/>
      <c r="K402" s="250"/>
      <c r="L402" s="255"/>
      <c r="M402" s="256"/>
      <c r="N402" s="257"/>
      <c r="O402" s="257"/>
      <c r="P402" s="257"/>
      <c r="Q402" s="257"/>
      <c r="R402" s="257"/>
      <c r="S402" s="257"/>
      <c r="T402" s="258"/>
      <c r="U402" s="13"/>
      <c r="V402" s="13"/>
      <c r="W402" s="13"/>
      <c r="X402" s="13"/>
      <c r="Y402" s="13"/>
      <c r="Z402" s="13"/>
      <c r="AA402" s="13"/>
      <c r="AB402" s="13"/>
      <c r="AC402" s="13"/>
      <c r="AD402" s="13"/>
      <c r="AE402" s="13"/>
      <c r="AT402" s="259" t="s">
        <v>236</v>
      </c>
      <c r="AU402" s="259" t="s">
        <v>88</v>
      </c>
      <c r="AV402" s="13" t="s">
        <v>19</v>
      </c>
      <c r="AW402" s="13" t="s">
        <v>36</v>
      </c>
      <c r="AX402" s="13" t="s">
        <v>80</v>
      </c>
      <c r="AY402" s="259" t="s">
        <v>221</v>
      </c>
    </row>
    <row r="403" s="13" customFormat="1">
      <c r="A403" s="13"/>
      <c r="B403" s="249"/>
      <c r="C403" s="250"/>
      <c r="D403" s="247" t="s">
        <v>236</v>
      </c>
      <c r="E403" s="251" t="s">
        <v>3267</v>
      </c>
      <c r="F403" s="252" t="s">
        <v>3268</v>
      </c>
      <c r="G403" s="250"/>
      <c r="H403" s="253">
        <v>2.3039999999999998</v>
      </c>
      <c r="I403" s="254"/>
      <c r="J403" s="250"/>
      <c r="K403" s="250"/>
      <c r="L403" s="255"/>
      <c r="M403" s="256"/>
      <c r="N403" s="257"/>
      <c r="O403" s="257"/>
      <c r="P403" s="257"/>
      <c r="Q403" s="257"/>
      <c r="R403" s="257"/>
      <c r="S403" s="257"/>
      <c r="T403" s="258"/>
      <c r="U403" s="13"/>
      <c r="V403" s="13"/>
      <c r="W403" s="13"/>
      <c r="X403" s="13"/>
      <c r="Y403" s="13"/>
      <c r="Z403" s="13"/>
      <c r="AA403" s="13"/>
      <c r="AB403" s="13"/>
      <c r="AC403" s="13"/>
      <c r="AD403" s="13"/>
      <c r="AE403" s="13"/>
      <c r="AT403" s="259" t="s">
        <v>236</v>
      </c>
      <c r="AU403" s="259" t="s">
        <v>88</v>
      </c>
      <c r="AV403" s="13" t="s">
        <v>19</v>
      </c>
      <c r="AW403" s="13" t="s">
        <v>36</v>
      </c>
      <c r="AX403" s="13" t="s">
        <v>88</v>
      </c>
      <c r="AY403" s="259" t="s">
        <v>221</v>
      </c>
    </row>
    <row r="404" s="2" customFormat="1" ht="24.15" customHeight="1">
      <c r="A404" s="40"/>
      <c r="B404" s="41"/>
      <c r="C404" s="229" t="s">
        <v>475</v>
      </c>
      <c r="D404" s="229" t="s">
        <v>225</v>
      </c>
      <c r="E404" s="230" t="s">
        <v>2259</v>
      </c>
      <c r="F404" s="231" t="s">
        <v>2260</v>
      </c>
      <c r="G404" s="232" t="s">
        <v>515</v>
      </c>
      <c r="H404" s="233">
        <v>84.355999999999995</v>
      </c>
      <c r="I404" s="234"/>
      <c r="J404" s="235">
        <f>ROUND(I404*H404,2)</f>
        <v>0</v>
      </c>
      <c r="K404" s="231" t="s">
        <v>229</v>
      </c>
      <c r="L404" s="46"/>
      <c r="M404" s="236" t="s">
        <v>1</v>
      </c>
      <c r="N404" s="237" t="s">
        <v>45</v>
      </c>
      <c r="O404" s="93"/>
      <c r="P404" s="238">
        <f>O404*H404</f>
        <v>0</v>
      </c>
      <c r="Q404" s="238">
        <v>2.4777999999999998</v>
      </c>
      <c r="R404" s="238">
        <f>Q404*H404</f>
        <v>209.01729679999997</v>
      </c>
      <c r="S404" s="238">
        <v>0</v>
      </c>
      <c r="T404" s="239">
        <f>S404*H404</f>
        <v>0</v>
      </c>
      <c r="U404" s="40"/>
      <c r="V404" s="40"/>
      <c r="W404" s="40"/>
      <c r="X404" s="40"/>
      <c r="Y404" s="40"/>
      <c r="Z404" s="40"/>
      <c r="AA404" s="40"/>
      <c r="AB404" s="40"/>
      <c r="AC404" s="40"/>
      <c r="AD404" s="40"/>
      <c r="AE404" s="40"/>
      <c r="AR404" s="240" t="s">
        <v>224</v>
      </c>
      <c r="AT404" s="240" t="s">
        <v>225</v>
      </c>
      <c r="AU404" s="240" t="s">
        <v>88</v>
      </c>
      <c r="AY404" s="18" t="s">
        <v>221</v>
      </c>
      <c r="BE404" s="241">
        <f>IF(N404="základní",J404,0)</f>
        <v>0</v>
      </c>
      <c r="BF404" s="241">
        <f>IF(N404="snížená",J404,0)</f>
        <v>0</v>
      </c>
      <c r="BG404" s="241">
        <f>IF(N404="zákl. přenesená",J404,0)</f>
        <v>0</v>
      </c>
      <c r="BH404" s="241">
        <f>IF(N404="sníž. přenesená",J404,0)</f>
        <v>0</v>
      </c>
      <c r="BI404" s="241">
        <f>IF(N404="nulová",J404,0)</f>
        <v>0</v>
      </c>
      <c r="BJ404" s="18" t="s">
        <v>88</v>
      </c>
      <c r="BK404" s="241">
        <f>ROUND(I404*H404,2)</f>
        <v>0</v>
      </c>
      <c r="BL404" s="18" t="s">
        <v>224</v>
      </c>
      <c r="BM404" s="240" t="s">
        <v>3269</v>
      </c>
    </row>
    <row r="405" s="2" customFormat="1">
      <c r="A405" s="40"/>
      <c r="B405" s="41"/>
      <c r="C405" s="42"/>
      <c r="D405" s="242" t="s">
        <v>232</v>
      </c>
      <c r="E405" s="42"/>
      <c r="F405" s="243" t="s">
        <v>2262</v>
      </c>
      <c r="G405" s="42"/>
      <c r="H405" s="42"/>
      <c r="I405" s="244"/>
      <c r="J405" s="42"/>
      <c r="K405" s="42"/>
      <c r="L405" s="46"/>
      <c r="M405" s="245"/>
      <c r="N405" s="246"/>
      <c r="O405" s="93"/>
      <c r="P405" s="93"/>
      <c r="Q405" s="93"/>
      <c r="R405" s="93"/>
      <c r="S405" s="93"/>
      <c r="T405" s="94"/>
      <c r="U405" s="40"/>
      <c r="V405" s="40"/>
      <c r="W405" s="40"/>
      <c r="X405" s="40"/>
      <c r="Y405" s="40"/>
      <c r="Z405" s="40"/>
      <c r="AA405" s="40"/>
      <c r="AB405" s="40"/>
      <c r="AC405" s="40"/>
      <c r="AD405" s="40"/>
      <c r="AE405" s="40"/>
      <c r="AT405" s="18" t="s">
        <v>232</v>
      </c>
      <c r="AU405" s="18" t="s">
        <v>88</v>
      </c>
    </row>
    <row r="406" s="2" customFormat="1">
      <c r="A406" s="40"/>
      <c r="B406" s="41"/>
      <c r="C406" s="42"/>
      <c r="D406" s="247" t="s">
        <v>312</v>
      </c>
      <c r="E406" s="42"/>
      <c r="F406" s="248" t="s">
        <v>2263</v>
      </c>
      <c r="G406" s="42"/>
      <c r="H406" s="42"/>
      <c r="I406" s="244"/>
      <c r="J406" s="42"/>
      <c r="K406" s="42"/>
      <c r="L406" s="46"/>
      <c r="M406" s="245"/>
      <c r="N406" s="246"/>
      <c r="O406" s="93"/>
      <c r="P406" s="93"/>
      <c r="Q406" s="93"/>
      <c r="R406" s="93"/>
      <c r="S406" s="93"/>
      <c r="T406" s="94"/>
      <c r="U406" s="40"/>
      <c r="V406" s="40"/>
      <c r="W406" s="40"/>
      <c r="X406" s="40"/>
      <c r="Y406" s="40"/>
      <c r="Z406" s="40"/>
      <c r="AA406" s="40"/>
      <c r="AB406" s="40"/>
      <c r="AC406" s="40"/>
      <c r="AD406" s="40"/>
      <c r="AE406" s="40"/>
      <c r="AT406" s="18" t="s">
        <v>312</v>
      </c>
      <c r="AU406" s="18" t="s">
        <v>88</v>
      </c>
    </row>
    <row r="407" s="14" customFormat="1">
      <c r="A407" s="14"/>
      <c r="B407" s="260"/>
      <c r="C407" s="261"/>
      <c r="D407" s="247" t="s">
        <v>236</v>
      </c>
      <c r="E407" s="262" t="s">
        <v>1</v>
      </c>
      <c r="F407" s="263" t="s">
        <v>2166</v>
      </c>
      <c r="G407" s="261"/>
      <c r="H407" s="262" t="s">
        <v>1</v>
      </c>
      <c r="I407" s="264"/>
      <c r="J407" s="261"/>
      <c r="K407" s="261"/>
      <c r="L407" s="265"/>
      <c r="M407" s="266"/>
      <c r="N407" s="267"/>
      <c r="O407" s="267"/>
      <c r="P407" s="267"/>
      <c r="Q407" s="267"/>
      <c r="R407" s="267"/>
      <c r="S407" s="267"/>
      <c r="T407" s="268"/>
      <c r="U407" s="14"/>
      <c r="V407" s="14"/>
      <c r="W407" s="14"/>
      <c r="X407" s="14"/>
      <c r="Y407" s="14"/>
      <c r="Z407" s="14"/>
      <c r="AA407" s="14"/>
      <c r="AB407" s="14"/>
      <c r="AC407" s="14"/>
      <c r="AD407" s="14"/>
      <c r="AE407" s="14"/>
      <c r="AT407" s="269" t="s">
        <v>236</v>
      </c>
      <c r="AU407" s="269" t="s">
        <v>88</v>
      </c>
      <c r="AV407" s="14" t="s">
        <v>88</v>
      </c>
      <c r="AW407" s="14" t="s">
        <v>36</v>
      </c>
      <c r="AX407" s="14" t="s">
        <v>80</v>
      </c>
      <c r="AY407" s="269" t="s">
        <v>221</v>
      </c>
    </row>
    <row r="408" s="13" customFormat="1">
      <c r="A408" s="13"/>
      <c r="B408" s="249"/>
      <c r="C408" s="250"/>
      <c r="D408" s="247" t="s">
        <v>236</v>
      </c>
      <c r="E408" s="251" t="s">
        <v>3270</v>
      </c>
      <c r="F408" s="252" t="s">
        <v>3271</v>
      </c>
      <c r="G408" s="250"/>
      <c r="H408" s="253">
        <v>39.831000000000003</v>
      </c>
      <c r="I408" s="254"/>
      <c r="J408" s="250"/>
      <c r="K408" s="250"/>
      <c r="L408" s="255"/>
      <c r="M408" s="256"/>
      <c r="N408" s="257"/>
      <c r="O408" s="257"/>
      <c r="P408" s="257"/>
      <c r="Q408" s="257"/>
      <c r="R408" s="257"/>
      <c r="S408" s="257"/>
      <c r="T408" s="258"/>
      <c r="U408" s="13"/>
      <c r="V408" s="13"/>
      <c r="W408" s="13"/>
      <c r="X408" s="13"/>
      <c r="Y408" s="13"/>
      <c r="Z408" s="13"/>
      <c r="AA408" s="13"/>
      <c r="AB408" s="13"/>
      <c r="AC408" s="13"/>
      <c r="AD408" s="13"/>
      <c r="AE408" s="13"/>
      <c r="AT408" s="259" t="s">
        <v>236</v>
      </c>
      <c r="AU408" s="259" t="s">
        <v>88</v>
      </c>
      <c r="AV408" s="13" t="s">
        <v>19</v>
      </c>
      <c r="AW408" s="13" t="s">
        <v>36</v>
      </c>
      <c r="AX408" s="13" t="s">
        <v>80</v>
      </c>
      <c r="AY408" s="259" t="s">
        <v>221</v>
      </c>
    </row>
    <row r="409" s="14" customFormat="1">
      <c r="A409" s="14"/>
      <c r="B409" s="260"/>
      <c r="C409" s="261"/>
      <c r="D409" s="247" t="s">
        <v>236</v>
      </c>
      <c r="E409" s="262" t="s">
        <v>1</v>
      </c>
      <c r="F409" s="263" t="s">
        <v>2169</v>
      </c>
      <c r="G409" s="261"/>
      <c r="H409" s="262" t="s">
        <v>1</v>
      </c>
      <c r="I409" s="264"/>
      <c r="J409" s="261"/>
      <c r="K409" s="261"/>
      <c r="L409" s="265"/>
      <c r="M409" s="266"/>
      <c r="N409" s="267"/>
      <c r="O409" s="267"/>
      <c r="P409" s="267"/>
      <c r="Q409" s="267"/>
      <c r="R409" s="267"/>
      <c r="S409" s="267"/>
      <c r="T409" s="268"/>
      <c r="U409" s="14"/>
      <c r="V409" s="14"/>
      <c r="W409" s="14"/>
      <c r="X409" s="14"/>
      <c r="Y409" s="14"/>
      <c r="Z409" s="14"/>
      <c r="AA409" s="14"/>
      <c r="AB409" s="14"/>
      <c r="AC409" s="14"/>
      <c r="AD409" s="14"/>
      <c r="AE409" s="14"/>
      <c r="AT409" s="269" t="s">
        <v>236</v>
      </c>
      <c r="AU409" s="269" t="s">
        <v>88</v>
      </c>
      <c r="AV409" s="14" t="s">
        <v>88</v>
      </c>
      <c r="AW409" s="14" t="s">
        <v>36</v>
      </c>
      <c r="AX409" s="14" t="s">
        <v>80</v>
      </c>
      <c r="AY409" s="269" t="s">
        <v>221</v>
      </c>
    </row>
    <row r="410" s="13" customFormat="1">
      <c r="A410" s="13"/>
      <c r="B410" s="249"/>
      <c r="C410" s="250"/>
      <c r="D410" s="247" t="s">
        <v>236</v>
      </c>
      <c r="E410" s="251" t="s">
        <v>1806</v>
      </c>
      <c r="F410" s="252" t="s">
        <v>3272</v>
      </c>
      <c r="G410" s="250"/>
      <c r="H410" s="253">
        <v>44.524999999999999</v>
      </c>
      <c r="I410" s="254"/>
      <c r="J410" s="250"/>
      <c r="K410" s="250"/>
      <c r="L410" s="255"/>
      <c r="M410" s="256"/>
      <c r="N410" s="257"/>
      <c r="O410" s="257"/>
      <c r="P410" s="257"/>
      <c r="Q410" s="257"/>
      <c r="R410" s="257"/>
      <c r="S410" s="257"/>
      <c r="T410" s="258"/>
      <c r="U410" s="13"/>
      <c r="V410" s="13"/>
      <c r="W410" s="13"/>
      <c r="X410" s="13"/>
      <c r="Y410" s="13"/>
      <c r="Z410" s="13"/>
      <c r="AA410" s="13"/>
      <c r="AB410" s="13"/>
      <c r="AC410" s="13"/>
      <c r="AD410" s="13"/>
      <c r="AE410" s="13"/>
      <c r="AT410" s="259" t="s">
        <v>236</v>
      </c>
      <c r="AU410" s="259" t="s">
        <v>88</v>
      </c>
      <c r="AV410" s="13" t="s">
        <v>19</v>
      </c>
      <c r="AW410" s="13" t="s">
        <v>36</v>
      </c>
      <c r="AX410" s="13" t="s">
        <v>80</v>
      </c>
      <c r="AY410" s="259" t="s">
        <v>221</v>
      </c>
    </row>
    <row r="411" s="13" customFormat="1">
      <c r="A411" s="13"/>
      <c r="B411" s="249"/>
      <c r="C411" s="250"/>
      <c r="D411" s="247" t="s">
        <v>236</v>
      </c>
      <c r="E411" s="251" t="s">
        <v>1862</v>
      </c>
      <c r="F411" s="252" t="s">
        <v>3273</v>
      </c>
      <c r="G411" s="250"/>
      <c r="H411" s="253">
        <v>84.355999999999995</v>
      </c>
      <c r="I411" s="254"/>
      <c r="J411" s="250"/>
      <c r="K411" s="250"/>
      <c r="L411" s="255"/>
      <c r="M411" s="256"/>
      <c r="N411" s="257"/>
      <c r="O411" s="257"/>
      <c r="P411" s="257"/>
      <c r="Q411" s="257"/>
      <c r="R411" s="257"/>
      <c r="S411" s="257"/>
      <c r="T411" s="258"/>
      <c r="U411" s="13"/>
      <c r="V411" s="13"/>
      <c r="W411" s="13"/>
      <c r="X411" s="13"/>
      <c r="Y411" s="13"/>
      <c r="Z411" s="13"/>
      <c r="AA411" s="13"/>
      <c r="AB411" s="13"/>
      <c r="AC411" s="13"/>
      <c r="AD411" s="13"/>
      <c r="AE411" s="13"/>
      <c r="AT411" s="259" t="s">
        <v>236</v>
      </c>
      <c r="AU411" s="259" t="s">
        <v>88</v>
      </c>
      <c r="AV411" s="13" t="s">
        <v>19</v>
      </c>
      <c r="AW411" s="13" t="s">
        <v>36</v>
      </c>
      <c r="AX411" s="13" t="s">
        <v>88</v>
      </c>
      <c r="AY411" s="259" t="s">
        <v>221</v>
      </c>
    </row>
    <row r="412" s="2" customFormat="1" ht="37.8" customHeight="1">
      <c r="A412" s="40"/>
      <c r="B412" s="41"/>
      <c r="C412" s="229" t="s">
        <v>27</v>
      </c>
      <c r="D412" s="229" t="s">
        <v>225</v>
      </c>
      <c r="E412" s="230" t="s">
        <v>3274</v>
      </c>
      <c r="F412" s="231" t="s">
        <v>3275</v>
      </c>
      <c r="G412" s="232" t="s">
        <v>507</v>
      </c>
      <c r="H412" s="233">
        <v>185.74799999999999</v>
      </c>
      <c r="I412" s="234"/>
      <c r="J412" s="235">
        <f>ROUND(I412*H412,2)</f>
        <v>0</v>
      </c>
      <c r="K412" s="231" t="s">
        <v>229</v>
      </c>
      <c r="L412" s="46"/>
      <c r="M412" s="236" t="s">
        <v>1</v>
      </c>
      <c r="N412" s="237" t="s">
        <v>45</v>
      </c>
      <c r="O412" s="93"/>
      <c r="P412" s="238">
        <f>O412*H412</f>
        <v>0</v>
      </c>
      <c r="Q412" s="238">
        <v>0.00182</v>
      </c>
      <c r="R412" s="238">
        <f>Q412*H412</f>
        <v>0.33806135999999998</v>
      </c>
      <c r="S412" s="238">
        <v>0</v>
      </c>
      <c r="T412" s="239">
        <f>S412*H412</f>
        <v>0</v>
      </c>
      <c r="U412" s="40"/>
      <c r="V412" s="40"/>
      <c r="W412" s="40"/>
      <c r="X412" s="40"/>
      <c r="Y412" s="40"/>
      <c r="Z412" s="40"/>
      <c r="AA412" s="40"/>
      <c r="AB412" s="40"/>
      <c r="AC412" s="40"/>
      <c r="AD412" s="40"/>
      <c r="AE412" s="40"/>
      <c r="AR412" s="240" t="s">
        <v>224</v>
      </c>
      <c r="AT412" s="240" t="s">
        <v>225</v>
      </c>
      <c r="AU412" s="240" t="s">
        <v>88</v>
      </c>
      <c r="AY412" s="18" t="s">
        <v>221</v>
      </c>
      <c r="BE412" s="241">
        <f>IF(N412="základní",J412,0)</f>
        <v>0</v>
      </c>
      <c r="BF412" s="241">
        <f>IF(N412="snížená",J412,0)</f>
        <v>0</v>
      </c>
      <c r="BG412" s="241">
        <f>IF(N412="zákl. přenesená",J412,0)</f>
        <v>0</v>
      </c>
      <c r="BH412" s="241">
        <f>IF(N412="sníž. přenesená",J412,0)</f>
        <v>0</v>
      </c>
      <c r="BI412" s="241">
        <f>IF(N412="nulová",J412,0)</f>
        <v>0</v>
      </c>
      <c r="BJ412" s="18" t="s">
        <v>88</v>
      </c>
      <c r="BK412" s="241">
        <f>ROUND(I412*H412,2)</f>
        <v>0</v>
      </c>
      <c r="BL412" s="18" t="s">
        <v>224</v>
      </c>
      <c r="BM412" s="240" t="s">
        <v>3276</v>
      </c>
    </row>
    <row r="413" s="2" customFormat="1">
      <c r="A413" s="40"/>
      <c r="B413" s="41"/>
      <c r="C413" s="42"/>
      <c r="D413" s="242" t="s">
        <v>232</v>
      </c>
      <c r="E413" s="42"/>
      <c r="F413" s="243" t="s">
        <v>3277</v>
      </c>
      <c r="G413" s="42"/>
      <c r="H413" s="42"/>
      <c r="I413" s="244"/>
      <c r="J413" s="42"/>
      <c r="K413" s="42"/>
      <c r="L413" s="46"/>
      <c r="M413" s="245"/>
      <c r="N413" s="246"/>
      <c r="O413" s="93"/>
      <c r="P413" s="93"/>
      <c r="Q413" s="93"/>
      <c r="R413" s="93"/>
      <c r="S413" s="93"/>
      <c r="T413" s="94"/>
      <c r="U413" s="40"/>
      <c r="V413" s="40"/>
      <c r="W413" s="40"/>
      <c r="X413" s="40"/>
      <c r="Y413" s="40"/>
      <c r="Z413" s="40"/>
      <c r="AA413" s="40"/>
      <c r="AB413" s="40"/>
      <c r="AC413" s="40"/>
      <c r="AD413" s="40"/>
      <c r="AE413" s="40"/>
      <c r="AT413" s="18" t="s">
        <v>232</v>
      </c>
      <c r="AU413" s="18" t="s">
        <v>88</v>
      </c>
    </row>
    <row r="414" s="2" customFormat="1">
      <c r="A414" s="40"/>
      <c r="B414" s="41"/>
      <c r="C414" s="42"/>
      <c r="D414" s="247" t="s">
        <v>312</v>
      </c>
      <c r="E414" s="42"/>
      <c r="F414" s="248" t="s">
        <v>2277</v>
      </c>
      <c r="G414" s="42"/>
      <c r="H414" s="42"/>
      <c r="I414" s="244"/>
      <c r="J414" s="42"/>
      <c r="K414" s="42"/>
      <c r="L414" s="46"/>
      <c r="M414" s="245"/>
      <c r="N414" s="246"/>
      <c r="O414" s="93"/>
      <c r="P414" s="93"/>
      <c r="Q414" s="93"/>
      <c r="R414" s="93"/>
      <c r="S414" s="93"/>
      <c r="T414" s="94"/>
      <c r="U414" s="40"/>
      <c r="V414" s="40"/>
      <c r="W414" s="40"/>
      <c r="X414" s="40"/>
      <c r="Y414" s="40"/>
      <c r="Z414" s="40"/>
      <c r="AA414" s="40"/>
      <c r="AB414" s="40"/>
      <c r="AC414" s="40"/>
      <c r="AD414" s="40"/>
      <c r="AE414" s="40"/>
      <c r="AT414" s="18" t="s">
        <v>312</v>
      </c>
      <c r="AU414" s="18" t="s">
        <v>88</v>
      </c>
    </row>
    <row r="415" s="14" customFormat="1">
      <c r="A415" s="14"/>
      <c r="B415" s="260"/>
      <c r="C415" s="261"/>
      <c r="D415" s="247" t="s">
        <v>236</v>
      </c>
      <c r="E415" s="262" t="s">
        <v>1</v>
      </c>
      <c r="F415" s="263" t="s">
        <v>3278</v>
      </c>
      <c r="G415" s="261"/>
      <c r="H415" s="262" t="s">
        <v>1</v>
      </c>
      <c r="I415" s="264"/>
      <c r="J415" s="261"/>
      <c r="K415" s="261"/>
      <c r="L415" s="265"/>
      <c r="M415" s="266"/>
      <c r="N415" s="267"/>
      <c r="O415" s="267"/>
      <c r="P415" s="267"/>
      <c r="Q415" s="267"/>
      <c r="R415" s="267"/>
      <c r="S415" s="267"/>
      <c r="T415" s="268"/>
      <c r="U415" s="14"/>
      <c r="V415" s="14"/>
      <c r="W415" s="14"/>
      <c r="X415" s="14"/>
      <c r="Y415" s="14"/>
      <c r="Z415" s="14"/>
      <c r="AA415" s="14"/>
      <c r="AB415" s="14"/>
      <c r="AC415" s="14"/>
      <c r="AD415" s="14"/>
      <c r="AE415" s="14"/>
      <c r="AT415" s="269" t="s">
        <v>236</v>
      </c>
      <c r="AU415" s="269" t="s">
        <v>88</v>
      </c>
      <c r="AV415" s="14" t="s">
        <v>88</v>
      </c>
      <c r="AW415" s="14" t="s">
        <v>36</v>
      </c>
      <c r="AX415" s="14" t="s">
        <v>80</v>
      </c>
      <c r="AY415" s="269" t="s">
        <v>221</v>
      </c>
    </row>
    <row r="416" s="13" customFormat="1">
      <c r="A416" s="13"/>
      <c r="B416" s="249"/>
      <c r="C416" s="250"/>
      <c r="D416" s="247" t="s">
        <v>236</v>
      </c>
      <c r="E416" s="251" t="s">
        <v>3279</v>
      </c>
      <c r="F416" s="252" t="s">
        <v>3280</v>
      </c>
      <c r="G416" s="250"/>
      <c r="H416" s="253">
        <v>44.799999999999997</v>
      </c>
      <c r="I416" s="254"/>
      <c r="J416" s="250"/>
      <c r="K416" s="250"/>
      <c r="L416" s="255"/>
      <c r="M416" s="256"/>
      <c r="N416" s="257"/>
      <c r="O416" s="257"/>
      <c r="P416" s="257"/>
      <c r="Q416" s="257"/>
      <c r="R416" s="257"/>
      <c r="S416" s="257"/>
      <c r="T416" s="258"/>
      <c r="U416" s="13"/>
      <c r="V416" s="13"/>
      <c r="W416" s="13"/>
      <c r="X416" s="13"/>
      <c r="Y416" s="13"/>
      <c r="Z416" s="13"/>
      <c r="AA416" s="13"/>
      <c r="AB416" s="13"/>
      <c r="AC416" s="13"/>
      <c r="AD416" s="13"/>
      <c r="AE416" s="13"/>
      <c r="AT416" s="259" t="s">
        <v>236</v>
      </c>
      <c r="AU416" s="259" t="s">
        <v>88</v>
      </c>
      <c r="AV416" s="13" t="s">
        <v>19</v>
      </c>
      <c r="AW416" s="13" t="s">
        <v>36</v>
      </c>
      <c r="AX416" s="13" t="s">
        <v>80</v>
      </c>
      <c r="AY416" s="259" t="s">
        <v>221</v>
      </c>
    </row>
    <row r="417" s="13" customFormat="1">
      <c r="A417" s="13"/>
      <c r="B417" s="249"/>
      <c r="C417" s="250"/>
      <c r="D417" s="247" t="s">
        <v>236</v>
      </c>
      <c r="E417" s="251" t="s">
        <v>1809</v>
      </c>
      <c r="F417" s="252" t="s">
        <v>3281</v>
      </c>
      <c r="G417" s="250"/>
      <c r="H417" s="253">
        <v>5.4400000000000004</v>
      </c>
      <c r="I417" s="254"/>
      <c r="J417" s="250"/>
      <c r="K417" s="250"/>
      <c r="L417" s="255"/>
      <c r="M417" s="256"/>
      <c r="N417" s="257"/>
      <c r="O417" s="257"/>
      <c r="P417" s="257"/>
      <c r="Q417" s="257"/>
      <c r="R417" s="257"/>
      <c r="S417" s="257"/>
      <c r="T417" s="258"/>
      <c r="U417" s="13"/>
      <c r="V417" s="13"/>
      <c r="W417" s="13"/>
      <c r="X417" s="13"/>
      <c r="Y417" s="13"/>
      <c r="Z417" s="13"/>
      <c r="AA417" s="13"/>
      <c r="AB417" s="13"/>
      <c r="AC417" s="13"/>
      <c r="AD417" s="13"/>
      <c r="AE417" s="13"/>
      <c r="AT417" s="259" t="s">
        <v>236</v>
      </c>
      <c r="AU417" s="259" t="s">
        <v>88</v>
      </c>
      <c r="AV417" s="13" t="s">
        <v>19</v>
      </c>
      <c r="AW417" s="13" t="s">
        <v>36</v>
      </c>
      <c r="AX417" s="13" t="s">
        <v>80</v>
      </c>
      <c r="AY417" s="259" t="s">
        <v>221</v>
      </c>
    </row>
    <row r="418" s="13" customFormat="1">
      <c r="A418" s="13"/>
      <c r="B418" s="249"/>
      <c r="C418" s="250"/>
      <c r="D418" s="247" t="s">
        <v>236</v>
      </c>
      <c r="E418" s="251" t="s">
        <v>1864</v>
      </c>
      <c r="F418" s="252" t="s">
        <v>3282</v>
      </c>
      <c r="G418" s="250"/>
      <c r="H418" s="253">
        <v>40.219999999999999</v>
      </c>
      <c r="I418" s="254"/>
      <c r="J418" s="250"/>
      <c r="K418" s="250"/>
      <c r="L418" s="255"/>
      <c r="M418" s="256"/>
      <c r="N418" s="257"/>
      <c r="O418" s="257"/>
      <c r="P418" s="257"/>
      <c r="Q418" s="257"/>
      <c r="R418" s="257"/>
      <c r="S418" s="257"/>
      <c r="T418" s="258"/>
      <c r="U418" s="13"/>
      <c r="V418" s="13"/>
      <c r="W418" s="13"/>
      <c r="X418" s="13"/>
      <c r="Y418" s="13"/>
      <c r="Z418" s="13"/>
      <c r="AA418" s="13"/>
      <c r="AB418" s="13"/>
      <c r="AC418" s="13"/>
      <c r="AD418" s="13"/>
      <c r="AE418" s="13"/>
      <c r="AT418" s="259" t="s">
        <v>236</v>
      </c>
      <c r="AU418" s="259" t="s">
        <v>88</v>
      </c>
      <c r="AV418" s="13" t="s">
        <v>19</v>
      </c>
      <c r="AW418" s="13" t="s">
        <v>36</v>
      </c>
      <c r="AX418" s="13" t="s">
        <v>80</v>
      </c>
      <c r="AY418" s="259" t="s">
        <v>221</v>
      </c>
    </row>
    <row r="419" s="13" customFormat="1">
      <c r="A419" s="13"/>
      <c r="B419" s="249"/>
      <c r="C419" s="250"/>
      <c r="D419" s="247" t="s">
        <v>236</v>
      </c>
      <c r="E419" s="251" t="s">
        <v>1889</v>
      </c>
      <c r="F419" s="252" t="s">
        <v>3283</v>
      </c>
      <c r="G419" s="250"/>
      <c r="H419" s="253">
        <v>2.145</v>
      </c>
      <c r="I419" s="254"/>
      <c r="J419" s="250"/>
      <c r="K419" s="250"/>
      <c r="L419" s="255"/>
      <c r="M419" s="256"/>
      <c r="N419" s="257"/>
      <c r="O419" s="257"/>
      <c r="P419" s="257"/>
      <c r="Q419" s="257"/>
      <c r="R419" s="257"/>
      <c r="S419" s="257"/>
      <c r="T419" s="258"/>
      <c r="U419" s="13"/>
      <c r="V419" s="13"/>
      <c r="W419" s="13"/>
      <c r="X419" s="13"/>
      <c r="Y419" s="13"/>
      <c r="Z419" s="13"/>
      <c r="AA419" s="13"/>
      <c r="AB419" s="13"/>
      <c r="AC419" s="13"/>
      <c r="AD419" s="13"/>
      <c r="AE419" s="13"/>
      <c r="AT419" s="259" t="s">
        <v>236</v>
      </c>
      <c r="AU419" s="259" t="s">
        <v>88</v>
      </c>
      <c r="AV419" s="13" t="s">
        <v>19</v>
      </c>
      <c r="AW419" s="13" t="s">
        <v>36</v>
      </c>
      <c r="AX419" s="13" t="s">
        <v>80</v>
      </c>
      <c r="AY419" s="259" t="s">
        <v>221</v>
      </c>
    </row>
    <row r="420" s="14" customFormat="1">
      <c r="A420" s="14"/>
      <c r="B420" s="260"/>
      <c r="C420" s="261"/>
      <c r="D420" s="247" t="s">
        <v>236</v>
      </c>
      <c r="E420" s="262" t="s">
        <v>1</v>
      </c>
      <c r="F420" s="263" t="s">
        <v>3284</v>
      </c>
      <c r="G420" s="261"/>
      <c r="H420" s="262" t="s">
        <v>1</v>
      </c>
      <c r="I420" s="264"/>
      <c r="J420" s="261"/>
      <c r="K420" s="261"/>
      <c r="L420" s="265"/>
      <c r="M420" s="266"/>
      <c r="N420" s="267"/>
      <c r="O420" s="267"/>
      <c r="P420" s="267"/>
      <c r="Q420" s="267"/>
      <c r="R420" s="267"/>
      <c r="S420" s="267"/>
      <c r="T420" s="268"/>
      <c r="U420" s="14"/>
      <c r="V420" s="14"/>
      <c r="W420" s="14"/>
      <c r="X420" s="14"/>
      <c r="Y420" s="14"/>
      <c r="Z420" s="14"/>
      <c r="AA420" s="14"/>
      <c r="AB420" s="14"/>
      <c r="AC420" s="14"/>
      <c r="AD420" s="14"/>
      <c r="AE420" s="14"/>
      <c r="AT420" s="269" t="s">
        <v>236</v>
      </c>
      <c r="AU420" s="269" t="s">
        <v>88</v>
      </c>
      <c r="AV420" s="14" t="s">
        <v>88</v>
      </c>
      <c r="AW420" s="14" t="s">
        <v>36</v>
      </c>
      <c r="AX420" s="14" t="s">
        <v>80</v>
      </c>
      <c r="AY420" s="269" t="s">
        <v>221</v>
      </c>
    </row>
    <row r="421" s="13" customFormat="1">
      <c r="A421" s="13"/>
      <c r="B421" s="249"/>
      <c r="C421" s="250"/>
      <c r="D421" s="247" t="s">
        <v>236</v>
      </c>
      <c r="E421" s="251" t="s">
        <v>1896</v>
      </c>
      <c r="F421" s="252" t="s">
        <v>3285</v>
      </c>
      <c r="G421" s="250"/>
      <c r="H421" s="253">
        <v>45.149999999999999</v>
      </c>
      <c r="I421" s="254"/>
      <c r="J421" s="250"/>
      <c r="K421" s="250"/>
      <c r="L421" s="255"/>
      <c r="M421" s="256"/>
      <c r="N421" s="257"/>
      <c r="O421" s="257"/>
      <c r="P421" s="257"/>
      <c r="Q421" s="257"/>
      <c r="R421" s="257"/>
      <c r="S421" s="257"/>
      <c r="T421" s="258"/>
      <c r="U421" s="13"/>
      <c r="V421" s="13"/>
      <c r="W421" s="13"/>
      <c r="X421" s="13"/>
      <c r="Y421" s="13"/>
      <c r="Z421" s="13"/>
      <c r="AA421" s="13"/>
      <c r="AB421" s="13"/>
      <c r="AC421" s="13"/>
      <c r="AD421" s="13"/>
      <c r="AE421" s="13"/>
      <c r="AT421" s="259" t="s">
        <v>236</v>
      </c>
      <c r="AU421" s="259" t="s">
        <v>88</v>
      </c>
      <c r="AV421" s="13" t="s">
        <v>19</v>
      </c>
      <c r="AW421" s="13" t="s">
        <v>36</v>
      </c>
      <c r="AX421" s="13" t="s">
        <v>80</v>
      </c>
      <c r="AY421" s="259" t="s">
        <v>221</v>
      </c>
    </row>
    <row r="422" s="13" customFormat="1">
      <c r="A422" s="13"/>
      <c r="B422" s="249"/>
      <c r="C422" s="250"/>
      <c r="D422" s="247" t="s">
        <v>236</v>
      </c>
      <c r="E422" s="251" t="s">
        <v>1898</v>
      </c>
      <c r="F422" s="252" t="s">
        <v>3286</v>
      </c>
      <c r="G422" s="250"/>
      <c r="H422" s="253">
        <v>5.4829999999999997</v>
      </c>
      <c r="I422" s="254"/>
      <c r="J422" s="250"/>
      <c r="K422" s="250"/>
      <c r="L422" s="255"/>
      <c r="M422" s="256"/>
      <c r="N422" s="257"/>
      <c r="O422" s="257"/>
      <c r="P422" s="257"/>
      <c r="Q422" s="257"/>
      <c r="R422" s="257"/>
      <c r="S422" s="257"/>
      <c r="T422" s="258"/>
      <c r="U422" s="13"/>
      <c r="V422" s="13"/>
      <c r="W422" s="13"/>
      <c r="X422" s="13"/>
      <c r="Y422" s="13"/>
      <c r="Z422" s="13"/>
      <c r="AA422" s="13"/>
      <c r="AB422" s="13"/>
      <c r="AC422" s="13"/>
      <c r="AD422" s="13"/>
      <c r="AE422" s="13"/>
      <c r="AT422" s="259" t="s">
        <v>236</v>
      </c>
      <c r="AU422" s="259" t="s">
        <v>88</v>
      </c>
      <c r="AV422" s="13" t="s">
        <v>19</v>
      </c>
      <c r="AW422" s="13" t="s">
        <v>36</v>
      </c>
      <c r="AX422" s="13" t="s">
        <v>80</v>
      </c>
      <c r="AY422" s="259" t="s">
        <v>221</v>
      </c>
    </row>
    <row r="423" s="13" customFormat="1">
      <c r="A423" s="13"/>
      <c r="B423" s="249"/>
      <c r="C423" s="250"/>
      <c r="D423" s="247" t="s">
        <v>236</v>
      </c>
      <c r="E423" s="251" t="s">
        <v>1899</v>
      </c>
      <c r="F423" s="252" t="s">
        <v>3287</v>
      </c>
      <c r="G423" s="250"/>
      <c r="H423" s="253">
        <v>28.5</v>
      </c>
      <c r="I423" s="254"/>
      <c r="J423" s="250"/>
      <c r="K423" s="250"/>
      <c r="L423" s="255"/>
      <c r="M423" s="256"/>
      <c r="N423" s="257"/>
      <c r="O423" s="257"/>
      <c r="P423" s="257"/>
      <c r="Q423" s="257"/>
      <c r="R423" s="257"/>
      <c r="S423" s="257"/>
      <c r="T423" s="258"/>
      <c r="U423" s="13"/>
      <c r="V423" s="13"/>
      <c r="W423" s="13"/>
      <c r="X423" s="13"/>
      <c r="Y423" s="13"/>
      <c r="Z423" s="13"/>
      <c r="AA423" s="13"/>
      <c r="AB423" s="13"/>
      <c r="AC423" s="13"/>
      <c r="AD423" s="13"/>
      <c r="AE423" s="13"/>
      <c r="AT423" s="259" t="s">
        <v>236</v>
      </c>
      <c r="AU423" s="259" t="s">
        <v>88</v>
      </c>
      <c r="AV423" s="13" t="s">
        <v>19</v>
      </c>
      <c r="AW423" s="13" t="s">
        <v>36</v>
      </c>
      <c r="AX423" s="13" t="s">
        <v>80</v>
      </c>
      <c r="AY423" s="259" t="s">
        <v>221</v>
      </c>
    </row>
    <row r="424" s="13" customFormat="1">
      <c r="A424" s="13"/>
      <c r="B424" s="249"/>
      <c r="C424" s="250"/>
      <c r="D424" s="247" t="s">
        <v>236</v>
      </c>
      <c r="E424" s="251" t="s">
        <v>2290</v>
      </c>
      <c r="F424" s="252" t="s">
        <v>3288</v>
      </c>
      <c r="G424" s="250"/>
      <c r="H424" s="253">
        <v>2.0899999999999999</v>
      </c>
      <c r="I424" s="254"/>
      <c r="J424" s="250"/>
      <c r="K424" s="250"/>
      <c r="L424" s="255"/>
      <c r="M424" s="256"/>
      <c r="N424" s="257"/>
      <c r="O424" s="257"/>
      <c r="P424" s="257"/>
      <c r="Q424" s="257"/>
      <c r="R424" s="257"/>
      <c r="S424" s="257"/>
      <c r="T424" s="258"/>
      <c r="U424" s="13"/>
      <c r="V424" s="13"/>
      <c r="W424" s="13"/>
      <c r="X424" s="13"/>
      <c r="Y424" s="13"/>
      <c r="Z424" s="13"/>
      <c r="AA424" s="13"/>
      <c r="AB424" s="13"/>
      <c r="AC424" s="13"/>
      <c r="AD424" s="13"/>
      <c r="AE424" s="13"/>
      <c r="AT424" s="259" t="s">
        <v>236</v>
      </c>
      <c r="AU424" s="259" t="s">
        <v>88</v>
      </c>
      <c r="AV424" s="13" t="s">
        <v>19</v>
      </c>
      <c r="AW424" s="13" t="s">
        <v>36</v>
      </c>
      <c r="AX424" s="13" t="s">
        <v>80</v>
      </c>
      <c r="AY424" s="259" t="s">
        <v>221</v>
      </c>
    </row>
    <row r="425" s="14" customFormat="1">
      <c r="A425" s="14"/>
      <c r="B425" s="260"/>
      <c r="C425" s="261"/>
      <c r="D425" s="247" t="s">
        <v>236</v>
      </c>
      <c r="E425" s="262" t="s">
        <v>1</v>
      </c>
      <c r="F425" s="263" t="s">
        <v>3289</v>
      </c>
      <c r="G425" s="261"/>
      <c r="H425" s="262" t="s">
        <v>1</v>
      </c>
      <c r="I425" s="264"/>
      <c r="J425" s="261"/>
      <c r="K425" s="261"/>
      <c r="L425" s="265"/>
      <c r="M425" s="266"/>
      <c r="N425" s="267"/>
      <c r="O425" s="267"/>
      <c r="P425" s="267"/>
      <c r="Q425" s="267"/>
      <c r="R425" s="267"/>
      <c r="S425" s="267"/>
      <c r="T425" s="268"/>
      <c r="U425" s="14"/>
      <c r="V425" s="14"/>
      <c r="W425" s="14"/>
      <c r="X425" s="14"/>
      <c r="Y425" s="14"/>
      <c r="Z425" s="14"/>
      <c r="AA425" s="14"/>
      <c r="AB425" s="14"/>
      <c r="AC425" s="14"/>
      <c r="AD425" s="14"/>
      <c r="AE425" s="14"/>
      <c r="AT425" s="269" t="s">
        <v>236</v>
      </c>
      <c r="AU425" s="269" t="s">
        <v>88</v>
      </c>
      <c r="AV425" s="14" t="s">
        <v>88</v>
      </c>
      <c r="AW425" s="14" t="s">
        <v>36</v>
      </c>
      <c r="AX425" s="14" t="s">
        <v>80</v>
      </c>
      <c r="AY425" s="269" t="s">
        <v>221</v>
      </c>
    </row>
    <row r="426" s="13" customFormat="1">
      <c r="A426" s="13"/>
      <c r="B426" s="249"/>
      <c r="C426" s="250"/>
      <c r="D426" s="247" t="s">
        <v>236</v>
      </c>
      <c r="E426" s="251" t="s">
        <v>3091</v>
      </c>
      <c r="F426" s="252" t="s">
        <v>3290</v>
      </c>
      <c r="G426" s="250"/>
      <c r="H426" s="253">
        <v>11.92</v>
      </c>
      <c r="I426" s="254"/>
      <c r="J426" s="250"/>
      <c r="K426" s="250"/>
      <c r="L426" s="255"/>
      <c r="M426" s="256"/>
      <c r="N426" s="257"/>
      <c r="O426" s="257"/>
      <c r="P426" s="257"/>
      <c r="Q426" s="257"/>
      <c r="R426" s="257"/>
      <c r="S426" s="257"/>
      <c r="T426" s="258"/>
      <c r="U426" s="13"/>
      <c r="V426" s="13"/>
      <c r="W426" s="13"/>
      <c r="X426" s="13"/>
      <c r="Y426" s="13"/>
      <c r="Z426" s="13"/>
      <c r="AA426" s="13"/>
      <c r="AB426" s="13"/>
      <c r="AC426" s="13"/>
      <c r="AD426" s="13"/>
      <c r="AE426" s="13"/>
      <c r="AT426" s="259" t="s">
        <v>236</v>
      </c>
      <c r="AU426" s="259" t="s">
        <v>88</v>
      </c>
      <c r="AV426" s="13" t="s">
        <v>19</v>
      </c>
      <c r="AW426" s="13" t="s">
        <v>36</v>
      </c>
      <c r="AX426" s="13" t="s">
        <v>80</v>
      </c>
      <c r="AY426" s="259" t="s">
        <v>221</v>
      </c>
    </row>
    <row r="427" s="13" customFormat="1">
      <c r="A427" s="13"/>
      <c r="B427" s="249"/>
      <c r="C427" s="250"/>
      <c r="D427" s="247" t="s">
        <v>236</v>
      </c>
      <c r="E427" s="251" t="s">
        <v>3291</v>
      </c>
      <c r="F427" s="252" t="s">
        <v>3292</v>
      </c>
      <c r="G427" s="250"/>
      <c r="H427" s="253">
        <v>185.74799999999999</v>
      </c>
      <c r="I427" s="254"/>
      <c r="J427" s="250"/>
      <c r="K427" s="250"/>
      <c r="L427" s="255"/>
      <c r="M427" s="256"/>
      <c r="N427" s="257"/>
      <c r="O427" s="257"/>
      <c r="P427" s="257"/>
      <c r="Q427" s="257"/>
      <c r="R427" s="257"/>
      <c r="S427" s="257"/>
      <c r="T427" s="258"/>
      <c r="U427" s="13"/>
      <c r="V427" s="13"/>
      <c r="W427" s="13"/>
      <c r="X427" s="13"/>
      <c r="Y427" s="13"/>
      <c r="Z427" s="13"/>
      <c r="AA427" s="13"/>
      <c r="AB427" s="13"/>
      <c r="AC427" s="13"/>
      <c r="AD427" s="13"/>
      <c r="AE427" s="13"/>
      <c r="AT427" s="259" t="s">
        <v>236</v>
      </c>
      <c r="AU427" s="259" t="s">
        <v>88</v>
      </c>
      <c r="AV427" s="13" t="s">
        <v>19</v>
      </c>
      <c r="AW427" s="13" t="s">
        <v>36</v>
      </c>
      <c r="AX427" s="13" t="s">
        <v>88</v>
      </c>
      <c r="AY427" s="259" t="s">
        <v>221</v>
      </c>
    </row>
    <row r="428" s="2" customFormat="1" ht="24.15" customHeight="1">
      <c r="A428" s="40"/>
      <c r="B428" s="41"/>
      <c r="C428" s="229" t="s">
        <v>757</v>
      </c>
      <c r="D428" s="229" t="s">
        <v>225</v>
      </c>
      <c r="E428" s="230" t="s">
        <v>3293</v>
      </c>
      <c r="F428" s="231" t="s">
        <v>3294</v>
      </c>
      <c r="G428" s="232" t="s">
        <v>507</v>
      </c>
      <c r="H428" s="233">
        <v>185.74799999999999</v>
      </c>
      <c r="I428" s="234"/>
      <c r="J428" s="235">
        <f>ROUND(I428*H428,2)</f>
        <v>0</v>
      </c>
      <c r="K428" s="231" t="s">
        <v>229</v>
      </c>
      <c r="L428" s="46"/>
      <c r="M428" s="236" t="s">
        <v>1</v>
      </c>
      <c r="N428" s="237" t="s">
        <v>45</v>
      </c>
      <c r="O428" s="93"/>
      <c r="P428" s="238">
        <f>O428*H428</f>
        <v>0</v>
      </c>
      <c r="Q428" s="238">
        <v>4.0000000000000003E-05</v>
      </c>
      <c r="R428" s="238">
        <f>Q428*H428</f>
        <v>0.0074299200000000004</v>
      </c>
      <c r="S428" s="238">
        <v>0</v>
      </c>
      <c r="T428" s="239">
        <f>S428*H428</f>
        <v>0</v>
      </c>
      <c r="U428" s="40"/>
      <c r="V428" s="40"/>
      <c r="W428" s="40"/>
      <c r="X428" s="40"/>
      <c r="Y428" s="40"/>
      <c r="Z428" s="40"/>
      <c r="AA428" s="40"/>
      <c r="AB428" s="40"/>
      <c r="AC428" s="40"/>
      <c r="AD428" s="40"/>
      <c r="AE428" s="40"/>
      <c r="AR428" s="240" t="s">
        <v>224</v>
      </c>
      <c r="AT428" s="240" t="s">
        <v>225</v>
      </c>
      <c r="AU428" s="240" t="s">
        <v>88</v>
      </c>
      <c r="AY428" s="18" t="s">
        <v>221</v>
      </c>
      <c r="BE428" s="241">
        <f>IF(N428="základní",J428,0)</f>
        <v>0</v>
      </c>
      <c r="BF428" s="241">
        <f>IF(N428="snížená",J428,0)</f>
        <v>0</v>
      </c>
      <c r="BG428" s="241">
        <f>IF(N428="zákl. přenesená",J428,0)</f>
        <v>0</v>
      </c>
      <c r="BH428" s="241">
        <f>IF(N428="sníž. přenesená",J428,0)</f>
        <v>0</v>
      </c>
      <c r="BI428" s="241">
        <f>IF(N428="nulová",J428,0)</f>
        <v>0</v>
      </c>
      <c r="BJ428" s="18" t="s">
        <v>88</v>
      </c>
      <c r="BK428" s="241">
        <f>ROUND(I428*H428,2)</f>
        <v>0</v>
      </c>
      <c r="BL428" s="18" t="s">
        <v>224</v>
      </c>
      <c r="BM428" s="240" t="s">
        <v>3295</v>
      </c>
    </row>
    <row r="429" s="2" customFormat="1">
      <c r="A429" s="40"/>
      <c r="B429" s="41"/>
      <c r="C429" s="42"/>
      <c r="D429" s="242" t="s">
        <v>232</v>
      </c>
      <c r="E429" s="42"/>
      <c r="F429" s="243" t="s">
        <v>3296</v>
      </c>
      <c r="G429" s="42"/>
      <c r="H429" s="42"/>
      <c r="I429" s="244"/>
      <c r="J429" s="42"/>
      <c r="K429" s="42"/>
      <c r="L429" s="46"/>
      <c r="M429" s="245"/>
      <c r="N429" s="246"/>
      <c r="O429" s="93"/>
      <c r="P429" s="93"/>
      <c r="Q429" s="93"/>
      <c r="R429" s="93"/>
      <c r="S429" s="93"/>
      <c r="T429" s="94"/>
      <c r="U429" s="40"/>
      <c r="V429" s="40"/>
      <c r="W429" s="40"/>
      <c r="X429" s="40"/>
      <c r="Y429" s="40"/>
      <c r="Z429" s="40"/>
      <c r="AA429" s="40"/>
      <c r="AB429" s="40"/>
      <c r="AC429" s="40"/>
      <c r="AD429" s="40"/>
      <c r="AE429" s="40"/>
      <c r="AT429" s="18" t="s">
        <v>232</v>
      </c>
      <c r="AU429" s="18" t="s">
        <v>88</v>
      </c>
    </row>
    <row r="430" s="2" customFormat="1">
      <c r="A430" s="40"/>
      <c r="B430" s="41"/>
      <c r="C430" s="42"/>
      <c r="D430" s="247" t="s">
        <v>312</v>
      </c>
      <c r="E430" s="42"/>
      <c r="F430" s="248" t="s">
        <v>2277</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312</v>
      </c>
      <c r="AU430" s="18" t="s">
        <v>88</v>
      </c>
    </row>
    <row r="431" s="13" customFormat="1">
      <c r="A431" s="13"/>
      <c r="B431" s="249"/>
      <c r="C431" s="250"/>
      <c r="D431" s="247" t="s">
        <v>236</v>
      </c>
      <c r="E431" s="251" t="s">
        <v>2296</v>
      </c>
      <c r="F431" s="252" t="s">
        <v>3297</v>
      </c>
      <c r="G431" s="250"/>
      <c r="H431" s="253">
        <v>185.74799999999999</v>
      </c>
      <c r="I431" s="254"/>
      <c r="J431" s="250"/>
      <c r="K431" s="250"/>
      <c r="L431" s="255"/>
      <c r="M431" s="256"/>
      <c r="N431" s="257"/>
      <c r="O431" s="257"/>
      <c r="P431" s="257"/>
      <c r="Q431" s="257"/>
      <c r="R431" s="257"/>
      <c r="S431" s="257"/>
      <c r="T431" s="258"/>
      <c r="U431" s="13"/>
      <c r="V431" s="13"/>
      <c r="W431" s="13"/>
      <c r="X431" s="13"/>
      <c r="Y431" s="13"/>
      <c r="Z431" s="13"/>
      <c r="AA431" s="13"/>
      <c r="AB431" s="13"/>
      <c r="AC431" s="13"/>
      <c r="AD431" s="13"/>
      <c r="AE431" s="13"/>
      <c r="AT431" s="259" t="s">
        <v>236</v>
      </c>
      <c r="AU431" s="259" t="s">
        <v>88</v>
      </c>
      <c r="AV431" s="13" t="s">
        <v>19</v>
      </c>
      <c r="AW431" s="13" t="s">
        <v>36</v>
      </c>
      <c r="AX431" s="13" t="s">
        <v>88</v>
      </c>
      <c r="AY431" s="259" t="s">
        <v>221</v>
      </c>
    </row>
    <row r="432" s="2" customFormat="1" ht="44.25" customHeight="1">
      <c r="A432" s="40"/>
      <c r="B432" s="41"/>
      <c r="C432" s="229" t="s">
        <v>1399</v>
      </c>
      <c r="D432" s="229" t="s">
        <v>225</v>
      </c>
      <c r="E432" s="230" t="s">
        <v>3298</v>
      </c>
      <c r="F432" s="231" t="s">
        <v>3299</v>
      </c>
      <c r="G432" s="232" t="s">
        <v>651</v>
      </c>
      <c r="H432" s="233">
        <v>5.0410000000000004</v>
      </c>
      <c r="I432" s="234"/>
      <c r="J432" s="235">
        <f>ROUND(I432*H432,2)</f>
        <v>0</v>
      </c>
      <c r="K432" s="231" t="s">
        <v>229</v>
      </c>
      <c r="L432" s="46"/>
      <c r="M432" s="236" t="s">
        <v>1</v>
      </c>
      <c r="N432" s="237" t="s">
        <v>45</v>
      </c>
      <c r="O432" s="93"/>
      <c r="P432" s="238">
        <f>O432*H432</f>
        <v>0</v>
      </c>
      <c r="Q432" s="238">
        <v>1.0384500000000001</v>
      </c>
      <c r="R432" s="238">
        <f>Q432*H432</f>
        <v>5.2348264500000008</v>
      </c>
      <c r="S432" s="238">
        <v>0</v>
      </c>
      <c r="T432" s="239">
        <f>S432*H432</f>
        <v>0</v>
      </c>
      <c r="U432" s="40"/>
      <c r="V432" s="40"/>
      <c r="W432" s="40"/>
      <c r="X432" s="40"/>
      <c r="Y432" s="40"/>
      <c r="Z432" s="40"/>
      <c r="AA432" s="40"/>
      <c r="AB432" s="40"/>
      <c r="AC432" s="40"/>
      <c r="AD432" s="40"/>
      <c r="AE432" s="40"/>
      <c r="AR432" s="240" t="s">
        <v>224</v>
      </c>
      <c r="AT432" s="240" t="s">
        <v>225</v>
      </c>
      <c r="AU432" s="240" t="s">
        <v>88</v>
      </c>
      <c r="AY432" s="18" t="s">
        <v>221</v>
      </c>
      <c r="BE432" s="241">
        <f>IF(N432="základní",J432,0)</f>
        <v>0</v>
      </c>
      <c r="BF432" s="241">
        <f>IF(N432="snížená",J432,0)</f>
        <v>0</v>
      </c>
      <c r="BG432" s="241">
        <f>IF(N432="zákl. přenesená",J432,0)</f>
        <v>0</v>
      </c>
      <c r="BH432" s="241">
        <f>IF(N432="sníž. přenesená",J432,0)</f>
        <v>0</v>
      </c>
      <c r="BI432" s="241">
        <f>IF(N432="nulová",J432,0)</f>
        <v>0</v>
      </c>
      <c r="BJ432" s="18" t="s">
        <v>88</v>
      </c>
      <c r="BK432" s="241">
        <f>ROUND(I432*H432,2)</f>
        <v>0</v>
      </c>
      <c r="BL432" s="18" t="s">
        <v>224</v>
      </c>
      <c r="BM432" s="240" t="s">
        <v>3300</v>
      </c>
    </row>
    <row r="433" s="2" customFormat="1">
      <c r="A433" s="40"/>
      <c r="B433" s="41"/>
      <c r="C433" s="42"/>
      <c r="D433" s="242" t="s">
        <v>232</v>
      </c>
      <c r="E433" s="42"/>
      <c r="F433" s="243" t="s">
        <v>3301</v>
      </c>
      <c r="G433" s="42"/>
      <c r="H433" s="42"/>
      <c r="I433" s="244"/>
      <c r="J433" s="42"/>
      <c r="K433" s="42"/>
      <c r="L433" s="46"/>
      <c r="M433" s="245"/>
      <c r="N433" s="246"/>
      <c r="O433" s="93"/>
      <c r="P433" s="93"/>
      <c r="Q433" s="93"/>
      <c r="R433" s="93"/>
      <c r="S433" s="93"/>
      <c r="T433" s="94"/>
      <c r="U433" s="40"/>
      <c r="V433" s="40"/>
      <c r="W433" s="40"/>
      <c r="X433" s="40"/>
      <c r="Y433" s="40"/>
      <c r="Z433" s="40"/>
      <c r="AA433" s="40"/>
      <c r="AB433" s="40"/>
      <c r="AC433" s="40"/>
      <c r="AD433" s="40"/>
      <c r="AE433" s="40"/>
      <c r="AT433" s="18" t="s">
        <v>232</v>
      </c>
      <c r="AU433" s="18" t="s">
        <v>88</v>
      </c>
    </row>
    <row r="434" s="2" customFormat="1">
      <c r="A434" s="40"/>
      <c r="B434" s="41"/>
      <c r="C434" s="42"/>
      <c r="D434" s="247" t="s">
        <v>312</v>
      </c>
      <c r="E434" s="42"/>
      <c r="F434" s="248" t="s">
        <v>2304</v>
      </c>
      <c r="G434" s="42"/>
      <c r="H434" s="42"/>
      <c r="I434" s="244"/>
      <c r="J434" s="42"/>
      <c r="K434" s="42"/>
      <c r="L434" s="46"/>
      <c r="M434" s="245"/>
      <c r="N434" s="246"/>
      <c r="O434" s="93"/>
      <c r="P434" s="93"/>
      <c r="Q434" s="93"/>
      <c r="R434" s="93"/>
      <c r="S434" s="93"/>
      <c r="T434" s="94"/>
      <c r="U434" s="40"/>
      <c r="V434" s="40"/>
      <c r="W434" s="40"/>
      <c r="X434" s="40"/>
      <c r="Y434" s="40"/>
      <c r="Z434" s="40"/>
      <c r="AA434" s="40"/>
      <c r="AB434" s="40"/>
      <c r="AC434" s="40"/>
      <c r="AD434" s="40"/>
      <c r="AE434" s="40"/>
      <c r="AT434" s="18" t="s">
        <v>312</v>
      </c>
      <c r="AU434" s="18" t="s">
        <v>88</v>
      </c>
    </row>
    <row r="435" s="2" customFormat="1">
      <c r="A435" s="40"/>
      <c r="B435" s="41"/>
      <c r="C435" s="42"/>
      <c r="D435" s="247" t="s">
        <v>234</v>
      </c>
      <c r="E435" s="42"/>
      <c r="F435" s="248" t="s">
        <v>3302</v>
      </c>
      <c r="G435" s="42"/>
      <c r="H435" s="42"/>
      <c r="I435" s="244"/>
      <c r="J435" s="42"/>
      <c r="K435" s="42"/>
      <c r="L435" s="46"/>
      <c r="M435" s="245"/>
      <c r="N435" s="246"/>
      <c r="O435" s="93"/>
      <c r="P435" s="93"/>
      <c r="Q435" s="93"/>
      <c r="R435" s="93"/>
      <c r="S435" s="93"/>
      <c r="T435" s="94"/>
      <c r="U435" s="40"/>
      <c r="V435" s="40"/>
      <c r="W435" s="40"/>
      <c r="X435" s="40"/>
      <c r="Y435" s="40"/>
      <c r="Z435" s="40"/>
      <c r="AA435" s="40"/>
      <c r="AB435" s="40"/>
      <c r="AC435" s="40"/>
      <c r="AD435" s="40"/>
      <c r="AE435" s="40"/>
      <c r="AT435" s="18" t="s">
        <v>234</v>
      </c>
      <c r="AU435" s="18" t="s">
        <v>88</v>
      </c>
    </row>
    <row r="436" s="14" customFormat="1">
      <c r="A436" s="14"/>
      <c r="B436" s="260"/>
      <c r="C436" s="261"/>
      <c r="D436" s="247" t="s">
        <v>236</v>
      </c>
      <c r="E436" s="262" t="s">
        <v>1</v>
      </c>
      <c r="F436" s="263" t="s">
        <v>3303</v>
      </c>
      <c r="G436" s="261"/>
      <c r="H436" s="262" t="s">
        <v>1</v>
      </c>
      <c r="I436" s="264"/>
      <c r="J436" s="261"/>
      <c r="K436" s="261"/>
      <c r="L436" s="265"/>
      <c r="M436" s="266"/>
      <c r="N436" s="267"/>
      <c r="O436" s="267"/>
      <c r="P436" s="267"/>
      <c r="Q436" s="267"/>
      <c r="R436" s="267"/>
      <c r="S436" s="267"/>
      <c r="T436" s="268"/>
      <c r="U436" s="14"/>
      <c r="V436" s="14"/>
      <c r="W436" s="14"/>
      <c r="X436" s="14"/>
      <c r="Y436" s="14"/>
      <c r="Z436" s="14"/>
      <c r="AA436" s="14"/>
      <c r="AB436" s="14"/>
      <c r="AC436" s="14"/>
      <c r="AD436" s="14"/>
      <c r="AE436" s="14"/>
      <c r="AT436" s="269" t="s">
        <v>236</v>
      </c>
      <c r="AU436" s="269" t="s">
        <v>88</v>
      </c>
      <c r="AV436" s="14" t="s">
        <v>88</v>
      </c>
      <c r="AW436" s="14" t="s">
        <v>36</v>
      </c>
      <c r="AX436" s="14" t="s">
        <v>80</v>
      </c>
      <c r="AY436" s="269" t="s">
        <v>221</v>
      </c>
    </row>
    <row r="437" s="14" customFormat="1">
      <c r="A437" s="14"/>
      <c r="B437" s="260"/>
      <c r="C437" s="261"/>
      <c r="D437" s="247" t="s">
        <v>236</v>
      </c>
      <c r="E437" s="262" t="s">
        <v>1</v>
      </c>
      <c r="F437" s="263" t="s">
        <v>2150</v>
      </c>
      <c r="G437" s="261"/>
      <c r="H437" s="262" t="s">
        <v>1</v>
      </c>
      <c r="I437" s="264"/>
      <c r="J437" s="261"/>
      <c r="K437" s="261"/>
      <c r="L437" s="265"/>
      <c r="M437" s="266"/>
      <c r="N437" s="267"/>
      <c r="O437" s="267"/>
      <c r="P437" s="267"/>
      <c r="Q437" s="267"/>
      <c r="R437" s="267"/>
      <c r="S437" s="267"/>
      <c r="T437" s="268"/>
      <c r="U437" s="14"/>
      <c r="V437" s="14"/>
      <c r="W437" s="14"/>
      <c r="X437" s="14"/>
      <c r="Y437" s="14"/>
      <c r="Z437" s="14"/>
      <c r="AA437" s="14"/>
      <c r="AB437" s="14"/>
      <c r="AC437" s="14"/>
      <c r="AD437" s="14"/>
      <c r="AE437" s="14"/>
      <c r="AT437" s="269" t="s">
        <v>236</v>
      </c>
      <c r="AU437" s="269" t="s">
        <v>88</v>
      </c>
      <c r="AV437" s="14" t="s">
        <v>88</v>
      </c>
      <c r="AW437" s="14" t="s">
        <v>36</v>
      </c>
      <c r="AX437" s="14" t="s">
        <v>80</v>
      </c>
      <c r="AY437" s="269" t="s">
        <v>221</v>
      </c>
    </row>
    <row r="438" s="13" customFormat="1">
      <c r="A438" s="13"/>
      <c r="B438" s="249"/>
      <c r="C438" s="250"/>
      <c r="D438" s="247" t="s">
        <v>236</v>
      </c>
      <c r="E438" s="251" t="s">
        <v>1</v>
      </c>
      <c r="F438" s="252" t="s">
        <v>3304</v>
      </c>
      <c r="G438" s="250"/>
      <c r="H438" s="253">
        <v>227.13</v>
      </c>
      <c r="I438" s="254"/>
      <c r="J438" s="250"/>
      <c r="K438" s="250"/>
      <c r="L438" s="255"/>
      <c r="M438" s="256"/>
      <c r="N438" s="257"/>
      <c r="O438" s="257"/>
      <c r="P438" s="257"/>
      <c r="Q438" s="257"/>
      <c r="R438" s="257"/>
      <c r="S438" s="257"/>
      <c r="T438" s="258"/>
      <c r="U438" s="13"/>
      <c r="V438" s="13"/>
      <c r="W438" s="13"/>
      <c r="X438" s="13"/>
      <c r="Y438" s="13"/>
      <c r="Z438" s="13"/>
      <c r="AA438" s="13"/>
      <c r="AB438" s="13"/>
      <c r="AC438" s="13"/>
      <c r="AD438" s="13"/>
      <c r="AE438" s="13"/>
      <c r="AT438" s="259" t="s">
        <v>236</v>
      </c>
      <c r="AU438" s="259" t="s">
        <v>88</v>
      </c>
      <c r="AV438" s="13" t="s">
        <v>19</v>
      </c>
      <c r="AW438" s="13" t="s">
        <v>36</v>
      </c>
      <c r="AX438" s="13" t="s">
        <v>80</v>
      </c>
      <c r="AY438" s="259" t="s">
        <v>221</v>
      </c>
    </row>
    <row r="439" s="14" customFormat="1">
      <c r="A439" s="14"/>
      <c r="B439" s="260"/>
      <c r="C439" s="261"/>
      <c r="D439" s="247" t="s">
        <v>236</v>
      </c>
      <c r="E439" s="262" t="s">
        <v>1</v>
      </c>
      <c r="F439" s="263" t="s">
        <v>2202</v>
      </c>
      <c r="G439" s="261"/>
      <c r="H439" s="262" t="s">
        <v>1</v>
      </c>
      <c r="I439" s="264"/>
      <c r="J439" s="261"/>
      <c r="K439" s="261"/>
      <c r="L439" s="265"/>
      <c r="M439" s="266"/>
      <c r="N439" s="267"/>
      <c r="O439" s="267"/>
      <c r="P439" s="267"/>
      <c r="Q439" s="267"/>
      <c r="R439" s="267"/>
      <c r="S439" s="267"/>
      <c r="T439" s="268"/>
      <c r="U439" s="14"/>
      <c r="V439" s="14"/>
      <c r="W439" s="14"/>
      <c r="X439" s="14"/>
      <c r="Y439" s="14"/>
      <c r="Z439" s="14"/>
      <c r="AA439" s="14"/>
      <c r="AB439" s="14"/>
      <c r="AC439" s="14"/>
      <c r="AD439" s="14"/>
      <c r="AE439" s="14"/>
      <c r="AT439" s="269" t="s">
        <v>236</v>
      </c>
      <c r="AU439" s="269" t="s">
        <v>88</v>
      </c>
      <c r="AV439" s="14" t="s">
        <v>88</v>
      </c>
      <c r="AW439" s="14" t="s">
        <v>36</v>
      </c>
      <c r="AX439" s="14" t="s">
        <v>80</v>
      </c>
      <c r="AY439" s="269" t="s">
        <v>221</v>
      </c>
    </row>
    <row r="440" s="13" customFormat="1">
      <c r="A440" s="13"/>
      <c r="B440" s="249"/>
      <c r="C440" s="250"/>
      <c r="D440" s="247" t="s">
        <v>236</v>
      </c>
      <c r="E440" s="251" t="s">
        <v>1</v>
      </c>
      <c r="F440" s="252" t="s">
        <v>3305</v>
      </c>
      <c r="G440" s="250"/>
      <c r="H440" s="253">
        <v>870.88</v>
      </c>
      <c r="I440" s="254"/>
      <c r="J440" s="250"/>
      <c r="K440" s="250"/>
      <c r="L440" s="255"/>
      <c r="M440" s="256"/>
      <c r="N440" s="257"/>
      <c r="O440" s="257"/>
      <c r="P440" s="257"/>
      <c r="Q440" s="257"/>
      <c r="R440" s="257"/>
      <c r="S440" s="257"/>
      <c r="T440" s="258"/>
      <c r="U440" s="13"/>
      <c r="V440" s="13"/>
      <c r="W440" s="13"/>
      <c r="X440" s="13"/>
      <c r="Y440" s="13"/>
      <c r="Z440" s="13"/>
      <c r="AA440" s="13"/>
      <c r="AB440" s="13"/>
      <c r="AC440" s="13"/>
      <c r="AD440" s="13"/>
      <c r="AE440" s="13"/>
      <c r="AT440" s="259" t="s">
        <v>236</v>
      </c>
      <c r="AU440" s="259" t="s">
        <v>88</v>
      </c>
      <c r="AV440" s="13" t="s">
        <v>19</v>
      </c>
      <c r="AW440" s="13" t="s">
        <v>36</v>
      </c>
      <c r="AX440" s="13" t="s">
        <v>80</v>
      </c>
      <c r="AY440" s="259" t="s">
        <v>221</v>
      </c>
    </row>
    <row r="441" s="14" customFormat="1">
      <c r="A441" s="14"/>
      <c r="B441" s="260"/>
      <c r="C441" s="261"/>
      <c r="D441" s="247" t="s">
        <v>236</v>
      </c>
      <c r="E441" s="262" t="s">
        <v>1</v>
      </c>
      <c r="F441" s="263" t="s">
        <v>2204</v>
      </c>
      <c r="G441" s="261"/>
      <c r="H441" s="262" t="s">
        <v>1</v>
      </c>
      <c r="I441" s="264"/>
      <c r="J441" s="261"/>
      <c r="K441" s="261"/>
      <c r="L441" s="265"/>
      <c r="M441" s="266"/>
      <c r="N441" s="267"/>
      <c r="O441" s="267"/>
      <c r="P441" s="267"/>
      <c r="Q441" s="267"/>
      <c r="R441" s="267"/>
      <c r="S441" s="267"/>
      <c r="T441" s="268"/>
      <c r="U441" s="14"/>
      <c r="V441" s="14"/>
      <c r="W441" s="14"/>
      <c r="X441" s="14"/>
      <c r="Y441" s="14"/>
      <c r="Z441" s="14"/>
      <c r="AA441" s="14"/>
      <c r="AB441" s="14"/>
      <c r="AC441" s="14"/>
      <c r="AD441" s="14"/>
      <c r="AE441" s="14"/>
      <c r="AT441" s="269" t="s">
        <v>236</v>
      </c>
      <c r="AU441" s="269" t="s">
        <v>88</v>
      </c>
      <c r="AV441" s="14" t="s">
        <v>88</v>
      </c>
      <c r="AW441" s="14" t="s">
        <v>36</v>
      </c>
      <c r="AX441" s="14" t="s">
        <v>80</v>
      </c>
      <c r="AY441" s="269" t="s">
        <v>221</v>
      </c>
    </row>
    <row r="442" s="13" customFormat="1">
      <c r="A442" s="13"/>
      <c r="B442" s="249"/>
      <c r="C442" s="250"/>
      <c r="D442" s="247" t="s">
        <v>236</v>
      </c>
      <c r="E442" s="251" t="s">
        <v>1</v>
      </c>
      <c r="F442" s="252" t="s">
        <v>3306</v>
      </c>
      <c r="G442" s="250"/>
      <c r="H442" s="253">
        <v>2987.4699999999998</v>
      </c>
      <c r="I442" s="254"/>
      <c r="J442" s="250"/>
      <c r="K442" s="250"/>
      <c r="L442" s="255"/>
      <c r="M442" s="256"/>
      <c r="N442" s="257"/>
      <c r="O442" s="257"/>
      <c r="P442" s="257"/>
      <c r="Q442" s="257"/>
      <c r="R442" s="257"/>
      <c r="S442" s="257"/>
      <c r="T442" s="258"/>
      <c r="U442" s="13"/>
      <c r="V442" s="13"/>
      <c r="W442" s="13"/>
      <c r="X442" s="13"/>
      <c r="Y442" s="13"/>
      <c r="Z442" s="13"/>
      <c r="AA442" s="13"/>
      <c r="AB442" s="13"/>
      <c r="AC442" s="13"/>
      <c r="AD442" s="13"/>
      <c r="AE442" s="13"/>
      <c r="AT442" s="259" t="s">
        <v>236</v>
      </c>
      <c r="AU442" s="259" t="s">
        <v>88</v>
      </c>
      <c r="AV442" s="13" t="s">
        <v>19</v>
      </c>
      <c r="AW442" s="13" t="s">
        <v>36</v>
      </c>
      <c r="AX442" s="13" t="s">
        <v>80</v>
      </c>
      <c r="AY442" s="259" t="s">
        <v>221</v>
      </c>
    </row>
    <row r="443" s="14" customFormat="1">
      <c r="A443" s="14"/>
      <c r="B443" s="260"/>
      <c r="C443" s="261"/>
      <c r="D443" s="247" t="s">
        <v>236</v>
      </c>
      <c r="E443" s="262" t="s">
        <v>1</v>
      </c>
      <c r="F443" s="263" t="s">
        <v>2152</v>
      </c>
      <c r="G443" s="261"/>
      <c r="H443" s="262" t="s">
        <v>1</v>
      </c>
      <c r="I443" s="264"/>
      <c r="J443" s="261"/>
      <c r="K443" s="261"/>
      <c r="L443" s="265"/>
      <c r="M443" s="266"/>
      <c r="N443" s="267"/>
      <c r="O443" s="267"/>
      <c r="P443" s="267"/>
      <c r="Q443" s="267"/>
      <c r="R443" s="267"/>
      <c r="S443" s="267"/>
      <c r="T443" s="268"/>
      <c r="U443" s="14"/>
      <c r="V443" s="14"/>
      <c r="W443" s="14"/>
      <c r="X443" s="14"/>
      <c r="Y443" s="14"/>
      <c r="Z443" s="14"/>
      <c r="AA443" s="14"/>
      <c r="AB443" s="14"/>
      <c r="AC443" s="14"/>
      <c r="AD443" s="14"/>
      <c r="AE443" s="14"/>
      <c r="AT443" s="269" t="s">
        <v>236</v>
      </c>
      <c r="AU443" s="269" t="s">
        <v>88</v>
      </c>
      <c r="AV443" s="14" t="s">
        <v>88</v>
      </c>
      <c r="AW443" s="14" t="s">
        <v>36</v>
      </c>
      <c r="AX443" s="14" t="s">
        <v>80</v>
      </c>
      <c r="AY443" s="269" t="s">
        <v>221</v>
      </c>
    </row>
    <row r="444" s="13" customFormat="1">
      <c r="A444" s="13"/>
      <c r="B444" s="249"/>
      <c r="C444" s="250"/>
      <c r="D444" s="247" t="s">
        <v>236</v>
      </c>
      <c r="E444" s="251" t="s">
        <v>1</v>
      </c>
      <c r="F444" s="252" t="s">
        <v>3307</v>
      </c>
      <c r="G444" s="250"/>
      <c r="H444" s="253">
        <v>497.14999999999998</v>
      </c>
      <c r="I444" s="254"/>
      <c r="J444" s="250"/>
      <c r="K444" s="250"/>
      <c r="L444" s="255"/>
      <c r="M444" s="256"/>
      <c r="N444" s="257"/>
      <c r="O444" s="257"/>
      <c r="P444" s="257"/>
      <c r="Q444" s="257"/>
      <c r="R444" s="257"/>
      <c r="S444" s="257"/>
      <c r="T444" s="258"/>
      <c r="U444" s="13"/>
      <c r="V444" s="13"/>
      <c r="W444" s="13"/>
      <c r="X444" s="13"/>
      <c r="Y444" s="13"/>
      <c r="Z444" s="13"/>
      <c r="AA444" s="13"/>
      <c r="AB444" s="13"/>
      <c r="AC444" s="13"/>
      <c r="AD444" s="13"/>
      <c r="AE444" s="13"/>
      <c r="AT444" s="259" t="s">
        <v>236</v>
      </c>
      <c r="AU444" s="259" t="s">
        <v>88</v>
      </c>
      <c r="AV444" s="13" t="s">
        <v>19</v>
      </c>
      <c r="AW444" s="13" t="s">
        <v>36</v>
      </c>
      <c r="AX444" s="13" t="s">
        <v>80</v>
      </c>
      <c r="AY444" s="259" t="s">
        <v>221</v>
      </c>
    </row>
    <row r="445" s="16" customFormat="1">
      <c r="A445" s="16"/>
      <c r="B445" s="306"/>
      <c r="C445" s="307"/>
      <c r="D445" s="247" t="s">
        <v>236</v>
      </c>
      <c r="E445" s="308" t="s">
        <v>1</v>
      </c>
      <c r="F445" s="309" t="s">
        <v>2156</v>
      </c>
      <c r="G445" s="307"/>
      <c r="H445" s="310">
        <v>4582.6299999999992</v>
      </c>
      <c r="I445" s="311"/>
      <c r="J445" s="307"/>
      <c r="K445" s="307"/>
      <c r="L445" s="312"/>
      <c r="M445" s="313"/>
      <c r="N445" s="314"/>
      <c r="O445" s="314"/>
      <c r="P445" s="314"/>
      <c r="Q445" s="314"/>
      <c r="R445" s="314"/>
      <c r="S445" s="314"/>
      <c r="T445" s="315"/>
      <c r="U445" s="16"/>
      <c r="V445" s="16"/>
      <c r="W445" s="16"/>
      <c r="X445" s="16"/>
      <c r="Y445" s="16"/>
      <c r="Z445" s="16"/>
      <c r="AA445" s="16"/>
      <c r="AB445" s="16"/>
      <c r="AC445" s="16"/>
      <c r="AD445" s="16"/>
      <c r="AE445" s="16"/>
      <c r="AT445" s="316" t="s">
        <v>236</v>
      </c>
      <c r="AU445" s="316" t="s">
        <v>88</v>
      </c>
      <c r="AV445" s="16" t="s">
        <v>157</v>
      </c>
      <c r="AW445" s="16" t="s">
        <v>36</v>
      </c>
      <c r="AX445" s="16" t="s">
        <v>80</v>
      </c>
      <c r="AY445" s="316" t="s">
        <v>221</v>
      </c>
    </row>
    <row r="446" s="14" customFormat="1">
      <c r="A446" s="14"/>
      <c r="B446" s="260"/>
      <c r="C446" s="261"/>
      <c r="D446" s="247" t="s">
        <v>236</v>
      </c>
      <c r="E446" s="262" t="s">
        <v>1</v>
      </c>
      <c r="F446" s="263" t="s">
        <v>2157</v>
      </c>
      <c r="G446" s="261"/>
      <c r="H446" s="262" t="s">
        <v>1</v>
      </c>
      <c r="I446" s="264"/>
      <c r="J446" s="261"/>
      <c r="K446" s="261"/>
      <c r="L446" s="265"/>
      <c r="M446" s="266"/>
      <c r="N446" s="267"/>
      <c r="O446" s="267"/>
      <c r="P446" s="267"/>
      <c r="Q446" s="267"/>
      <c r="R446" s="267"/>
      <c r="S446" s="267"/>
      <c r="T446" s="268"/>
      <c r="U446" s="14"/>
      <c r="V446" s="14"/>
      <c r="W446" s="14"/>
      <c r="X446" s="14"/>
      <c r="Y446" s="14"/>
      <c r="Z446" s="14"/>
      <c r="AA446" s="14"/>
      <c r="AB446" s="14"/>
      <c r="AC446" s="14"/>
      <c r="AD446" s="14"/>
      <c r="AE446" s="14"/>
      <c r="AT446" s="269" t="s">
        <v>236</v>
      </c>
      <c r="AU446" s="269" t="s">
        <v>88</v>
      </c>
      <c r="AV446" s="14" t="s">
        <v>88</v>
      </c>
      <c r="AW446" s="14" t="s">
        <v>36</v>
      </c>
      <c r="AX446" s="14" t="s">
        <v>80</v>
      </c>
      <c r="AY446" s="269" t="s">
        <v>221</v>
      </c>
    </row>
    <row r="447" s="13" customFormat="1">
      <c r="A447" s="13"/>
      <c r="B447" s="249"/>
      <c r="C447" s="250"/>
      <c r="D447" s="247" t="s">
        <v>236</v>
      </c>
      <c r="E447" s="251" t="s">
        <v>1</v>
      </c>
      <c r="F447" s="252" t="s">
        <v>3308</v>
      </c>
      <c r="G447" s="250"/>
      <c r="H447" s="253">
        <v>458.26299999999998</v>
      </c>
      <c r="I447" s="254"/>
      <c r="J447" s="250"/>
      <c r="K447" s="250"/>
      <c r="L447" s="255"/>
      <c r="M447" s="256"/>
      <c r="N447" s="257"/>
      <c r="O447" s="257"/>
      <c r="P447" s="257"/>
      <c r="Q447" s="257"/>
      <c r="R447" s="257"/>
      <c r="S447" s="257"/>
      <c r="T447" s="258"/>
      <c r="U447" s="13"/>
      <c r="V447" s="13"/>
      <c r="W447" s="13"/>
      <c r="X447" s="13"/>
      <c r="Y447" s="13"/>
      <c r="Z447" s="13"/>
      <c r="AA447" s="13"/>
      <c r="AB447" s="13"/>
      <c r="AC447" s="13"/>
      <c r="AD447" s="13"/>
      <c r="AE447" s="13"/>
      <c r="AT447" s="259" t="s">
        <v>236</v>
      </c>
      <c r="AU447" s="259" t="s">
        <v>88</v>
      </c>
      <c r="AV447" s="13" t="s">
        <v>19</v>
      </c>
      <c r="AW447" s="13" t="s">
        <v>36</v>
      </c>
      <c r="AX447" s="13" t="s">
        <v>80</v>
      </c>
      <c r="AY447" s="259" t="s">
        <v>221</v>
      </c>
    </row>
    <row r="448" s="16" customFormat="1">
      <c r="A448" s="16"/>
      <c r="B448" s="306"/>
      <c r="C448" s="307"/>
      <c r="D448" s="247" t="s">
        <v>236</v>
      </c>
      <c r="E448" s="308" t="s">
        <v>1</v>
      </c>
      <c r="F448" s="309" t="s">
        <v>2156</v>
      </c>
      <c r="G448" s="307"/>
      <c r="H448" s="310">
        <v>458.26299999999998</v>
      </c>
      <c r="I448" s="311"/>
      <c r="J448" s="307"/>
      <c r="K448" s="307"/>
      <c r="L448" s="312"/>
      <c r="M448" s="313"/>
      <c r="N448" s="314"/>
      <c r="O448" s="314"/>
      <c r="P448" s="314"/>
      <c r="Q448" s="314"/>
      <c r="R448" s="314"/>
      <c r="S448" s="314"/>
      <c r="T448" s="315"/>
      <c r="U448" s="16"/>
      <c r="V448" s="16"/>
      <c r="W448" s="16"/>
      <c r="X448" s="16"/>
      <c r="Y448" s="16"/>
      <c r="Z448" s="16"/>
      <c r="AA448" s="16"/>
      <c r="AB448" s="16"/>
      <c r="AC448" s="16"/>
      <c r="AD448" s="16"/>
      <c r="AE448" s="16"/>
      <c r="AT448" s="316" t="s">
        <v>236</v>
      </c>
      <c r="AU448" s="316" t="s">
        <v>88</v>
      </c>
      <c r="AV448" s="16" t="s">
        <v>157</v>
      </c>
      <c r="AW448" s="16" t="s">
        <v>36</v>
      </c>
      <c r="AX448" s="16" t="s">
        <v>80</v>
      </c>
      <c r="AY448" s="316" t="s">
        <v>221</v>
      </c>
    </row>
    <row r="449" s="15" customFormat="1">
      <c r="A449" s="15"/>
      <c r="B449" s="270"/>
      <c r="C449" s="271"/>
      <c r="D449" s="247" t="s">
        <v>236</v>
      </c>
      <c r="E449" s="272" t="s">
        <v>1</v>
      </c>
      <c r="F449" s="273" t="s">
        <v>356</v>
      </c>
      <c r="G449" s="271"/>
      <c r="H449" s="274">
        <v>5040.8929999999991</v>
      </c>
      <c r="I449" s="275"/>
      <c r="J449" s="271"/>
      <c r="K449" s="271"/>
      <c r="L449" s="276"/>
      <c r="M449" s="277"/>
      <c r="N449" s="278"/>
      <c r="O449" s="278"/>
      <c r="P449" s="278"/>
      <c r="Q449" s="278"/>
      <c r="R449" s="278"/>
      <c r="S449" s="278"/>
      <c r="T449" s="279"/>
      <c r="U449" s="15"/>
      <c r="V449" s="15"/>
      <c r="W449" s="15"/>
      <c r="X449" s="15"/>
      <c r="Y449" s="15"/>
      <c r="Z449" s="15"/>
      <c r="AA449" s="15"/>
      <c r="AB449" s="15"/>
      <c r="AC449" s="15"/>
      <c r="AD449" s="15"/>
      <c r="AE449" s="15"/>
      <c r="AT449" s="280" t="s">
        <v>236</v>
      </c>
      <c r="AU449" s="280" t="s">
        <v>88</v>
      </c>
      <c r="AV449" s="15" t="s">
        <v>224</v>
      </c>
      <c r="AW449" s="15" t="s">
        <v>36</v>
      </c>
      <c r="AX449" s="15" t="s">
        <v>80</v>
      </c>
      <c r="AY449" s="280" t="s">
        <v>221</v>
      </c>
    </row>
    <row r="450" s="14" customFormat="1">
      <c r="A450" s="14"/>
      <c r="B450" s="260"/>
      <c r="C450" s="261"/>
      <c r="D450" s="247" t="s">
        <v>236</v>
      </c>
      <c r="E450" s="262" t="s">
        <v>1</v>
      </c>
      <c r="F450" s="263" t="s">
        <v>2159</v>
      </c>
      <c r="G450" s="261"/>
      <c r="H450" s="262" t="s">
        <v>1</v>
      </c>
      <c r="I450" s="264"/>
      <c r="J450" s="261"/>
      <c r="K450" s="261"/>
      <c r="L450" s="265"/>
      <c r="M450" s="266"/>
      <c r="N450" s="267"/>
      <c r="O450" s="267"/>
      <c r="P450" s="267"/>
      <c r="Q450" s="267"/>
      <c r="R450" s="267"/>
      <c r="S450" s="267"/>
      <c r="T450" s="268"/>
      <c r="U450" s="14"/>
      <c r="V450" s="14"/>
      <c r="W450" s="14"/>
      <c r="X450" s="14"/>
      <c r="Y450" s="14"/>
      <c r="Z450" s="14"/>
      <c r="AA450" s="14"/>
      <c r="AB450" s="14"/>
      <c r="AC450" s="14"/>
      <c r="AD450" s="14"/>
      <c r="AE450" s="14"/>
      <c r="AT450" s="269" t="s">
        <v>236</v>
      </c>
      <c r="AU450" s="269" t="s">
        <v>88</v>
      </c>
      <c r="AV450" s="14" t="s">
        <v>88</v>
      </c>
      <c r="AW450" s="14" t="s">
        <v>36</v>
      </c>
      <c r="AX450" s="14" t="s">
        <v>80</v>
      </c>
      <c r="AY450" s="269" t="s">
        <v>221</v>
      </c>
    </row>
    <row r="451" s="13" customFormat="1">
      <c r="A451" s="13"/>
      <c r="B451" s="249"/>
      <c r="C451" s="250"/>
      <c r="D451" s="247" t="s">
        <v>236</v>
      </c>
      <c r="E451" s="251" t="s">
        <v>1</v>
      </c>
      <c r="F451" s="252" t="s">
        <v>3309</v>
      </c>
      <c r="G451" s="250"/>
      <c r="H451" s="253">
        <v>5.0410000000000004</v>
      </c>
      <c r="I451" s="254"/>
      <c r="J451" s="250"/>
      <c r="K451" s="250"/>
      <c r="L451" s="255"/>
      <c r="M451" s="256"/>
      <c r="N451" s="257"/>
      <c r="O451" s="257"/>
      <c r="P451" s="257"/>
      <c r="Q451" s="257"/>
      <c r="R451" s="257"/>
      <c r="S451" s="257"/>
      <c r="T451" s="258"/>
      <c r="U451" s="13"/>
      <c r="V451" s="13"/>
      <c r="W451" s="13"/>
      <c r="X451" s="13"/>
      <c r="Y451" s="13"/>
      <c r="Z451" s="13"/>
      <c r="AA451" s="13"/>
      <c r="AB451" s="13"/>
      <c r="AC451" s="13"/>
      <c r="AD451" s="13"/>
      <c r="AE451" s="13"/>
      <c r="AT451" s="259" t="s">
        <v>236</v>
      </c>
      <c r="AU451" s="259" t="s">
        <v>88</v>
      </c>
      <c r="AV451" s="13" t="s">
        <v>19</v>
      </c>
      <c r="AW451" s="13" t="s">
        <v>36</v>
      </c>
      <c r="AX451" s="13" t="s">
        <v>88</v>
      </c>
      <c r="AY451" s="259" t="s">
        <v>221</v>
      </c>
    </row>
    <row r="452" s="2" customFormat="1" ht="44.25" customHeight="1">
      <c r="A452" s="40"/>
      <c r="B452" s="41"/>
      <c r="C452" s="229" t="s">
        <v>1403</v>
      </c>
      <c r="D452" s="229" t="s">
        <v>225</v>
      </c>
      <c r="E452" s="230" t="s">
        <v>3310</v>
      </c>
      <c r="F452" s="231" t="s">
        <v>3311</v>
      </c>
      <c r="G452" s="232" t="s">
        <v>699</v>
      </c>
      <c r="H452" s="233">
        <v>17</v>
      </c>
      <c r="I452" s="234"/>
      <c r="J452" s="235">
        <f>ROUND(I452*H452,2)</f>
        <v>0</v>
      </c>
      <c r="K452" s="231" t="s">
        <v>229</v>
      </c>
      <c r="L452" s="46"/>
      <c r="M452" s="236" t="s">
        <v>1</v>
      </c>
      <c r="N452" s="237" t="s">
        <v>45</v>
      </c>
      <c r="O452" s="93"/>
      <c r="P452" s="238">
        <f>O452*H452</f>
        <v>0</v>
      </c>
      <c r="Q452" s="238">
        <v>0.0063200000000000001</v>
      </c>
      <c r="R452" s="238">
        <f>Q452*H452</f>
        <v>0.10744000000000001</v>
      </c>
      <c r="S452" s="238">
        <v>0</v>
      </c>
      <c r="T452" s="239">
        <f>S452*H452</f>
        <v>0</v>
      </c>
      <c r="U452" s="40"/>
      <c r="V452" s="40"/>
      <c r="W452" s="40"/>
      <c r="X452" s="40"/>
      <c r="Y452" s="40"/>
      <c r="Z452" s="40"/>
      <c r="AA452" s="40"/>
      <c r="AB452" s="40"/>
      <c r="AC452" s="40"/>
      <c r="AD452" s="40"/>
      <c r="AE452" s="40"/>
      <c r="AR452" s="240" t="s">
        <v>224</v>
      </c>
      <c r="AT452" s="240" t="s">
        <v>225</v>
      </c>
      <c r="AU452" s="240" t="s">
        <v>88</v>
      </c>
      <c r="AY452" s="18" t="s">
        <v>221</v>
      </c>
      <c r="BE452" s="241">
        <f>IF(N452="základní",J452,0)</f>
        <v>0</v>
      </c>
      <c r="BF452" s="241">
        <f>IF(N452="snížená",J452,0)</f>
        <v>0</v>
      </c>
      <c r="BG452" s="241">
        <f>IF(N452="zákl. přenesená",J452,0)</f>
        <v>0</v>
      </c>
      <c r="BH452" s="241">
        <f>IF(N452="sníž. přenesená",J452,0)</f>
        <v>0</v>
      </c>
      <c r="BI452" s="241">
        <f>IF(N452="nulová",J452,0)</f>
        <v>0</v>
      </c>
      <c r="BJ452" s="18" t="s">
        <v>88</v>
      </c>
      <c r="BK452" s="241">
        <f>ROUND(I452*H452,2)</f>
        <v>0</v>
      </c>
      <c r="BL452" s="18" t="s">
        <v>224</v>
      </c>
      <c r="BM452" s="240" t="s">
        <v>3312</v>
      </c>
    </row>
    <row r="453" s="2" customFormat="1">
      <c r="A453" s="40"/>
      <c r="B453" s="41"/>
      <c r="C453" s="42"/>
      <c r="D453" s="242" t="s">
        <v>232</v>
      </c>
      <c r="E453" s="42"/>
      <c r="F453" s="243" t="s">
        <v>3313</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232</v>
      </c>
      <c r="AU453" s="18" t="s">
        <v>88</v>
      </c>
    </row>
    <row r="454" s="2" customFormat="1">
      <c r="A454" s="40"/>
      <c r="B454" s="41"/>
      <c r="C454" s="42"/>
      <c r="D454" s="247" t="s">
        <v>312</v>
      </c>
      <c r="E454" s="42"/>
      <c r="F454" s="248" t="s">
        <v>3314</v>
      </c>
      <c r="G454" s="42"/>
      <c r="H454" s="42"/>
      <c r="I454" s="244"/>
      <c r="J454" s="42"/>
      <c r="K454" s="42"/>
      <c r="L454" s="46"/>
      <c r="M454" s="245"/>
      <c r="N454" s="246"/>
      <c r="O454" s="93"/>
      <c r="P454" s="93"/>
      <c r="Q454" s="93"/>
      <c r="R454" s="93"/>
      <c r="S454" s="93"/>
      <c r="T454" s="94"/>
      <c r="U454" s="40"/>
      <c r="V454" s="40"/>
      <c r="W454" s="40"/>
      <c r="X454" s="40"/>
      <c r="Y454" s="40"/>
      <c r="Z454" s="40"/>
      <c r="AA454" s="40"/>
      <c r="AB454" s="40"/>
      <c r="AC454" s="40"/>
      <c r="AD454" s="40"/>
      <c r="AE454" s="40"/>
      <c r="AT454" s="18" t="s">
        <v>312</v>
      </c>
      <c r="AU454" s="18" t="s">
        <v>88</v>
      </c>
    </row>
    <row r="455" s="2" customFormat="1">
      <c r="A455" s="40"/>
      <c r="B455" s="41"/>
      <c r="C455" s="42"/>
      <c r="D455" s="247" t="s">
        <v>234</v>
      </c>
      <c r="E455" s="42"/>
      <c r="F455" s="248" t="s">
        <v>3315</v>
      </c>
      <c r="G455" s="42"/>
      <c r="H455" s="42"/>
      <c r="I455" s="244"/>
      <c r="J455" s="42"/>
      <c r="K455" s="42"/>
      <c r="L455" s="46"/>
      <c r="M455" s="245"/>
      <c r="N455" s="246"/>
      <c r="O455" s="93"/>
      <c r="P455" s="93"/>
      <c r="Q455" s="93"/>
      <c r="R455" s="93"/>
      <c r="S455" s="93"/>
      <c r="T455" s="94"/>
      <c r="U455" s="40"/>
      <c r="V455" s="40"/>
      <c r="W455" s="40"/>
      <c r="X455" s="40"/>
      <c r="Y455" s="40"/>
      <c r="Z455" s="40"/>
      <c r="AA455" s="40"/>
      <c r="AB455" s="40"/>
      <c r="AC455" s="40"/>
      <c r="AD455" s="40"/>
      <c r="AE455" s="40"/>
      <c r="AT455" s="18" t="s">
        <v>234</v>
      </c>
      <c r="AU455" s="18" t="s">
        <v>88</v>
      </c>
    </row>
    <row r="456" s="14" customFormat="1">
      <c r="A456" s="14"/>
      <c r="B456" s="260"/>
      <c r="C456" s="261"/>
      <c r="D456" s="247" t="s">
        <v>236</v>
      </c>
      <c r="E456" s="262" t="s">
        <v>1</v>
      </c>
      <c r="F456" s="263" t="s">
        <v>3316</v>
      </c>
      <c r="G456" s="261"/>
      <c r="H456" s="262" t="s">
        <v>1</v>
      </c>
      <c r="I456" s="264"/>
      <c r="J456" s="261"/>
      <c r="K456" s="261"/>
      <c r="L456" s="265"/>
      <c r="M456" s="266"/>
      <c r="N456" s="267"/>
      <c r="O456" s="267"/>
      <c r="P456" s="267"/>
      <c r="Q456" s="267"/>
      <c r="R456" s="267"/>
      <c r="S456" s="267"/>
      <c r="T456" s="268"/>
      <c r="U456" s="14"/>
      <c r="V456" s="14"/>
      <c r="W456" s="14"/>
      <c r="X456" s="14"/>
      <c r="Y456" s="14"/>
      <c r="Z456" s="14"/>
      <c r="AA456" s="14"/>
      <c r="AB456" s="14"/>
      <c r="AC456" s="14"/>
      <c r="AD456" s="14"/>
      <c r="AE456" s="14"/>
      <c r="AT456" s="269" t="s">
        <v>236</v>
      </c>
      <c r="AU456" s="269" t="s">
        <v>88</v>
      </c>
      <c r="AV456" s="14" t="s">
        <v>88</v>
      </c>
      <c r="AW456" s="14" t="s">
        <v>36</v>
      </c>
      <c r="AX456" s="14" t="s">
        <v>80</v>
      </c>
      <c r="AY456" s="269" t="s">
        <v>221</v>
      </c>
    </row>
    <row r="457" s="13" customFormat="1">
      <c r="A457" s="13"/>
      <c r="B457" s="249"/>
      <c r="C457" s="250"/>
      <c r="D457" s="247" t="s">
        <v>236</v>
      </c>
      <c r="E457" s="251" t="s">
        <v>2318</v>
      </c>
      <c r="F457" s="252" t="s">
        <v>3317</v>
      </c>
      <c r="G457" s="250"/>
      <c r="H457" s="253">
        <v>17</v>
      </c>
      <c r="I457" s="254"/>
      <c r="J457" s="250"/>
      <c r="K457" s="250"/>
      <c r="L457" s="255"/>
      <c r="M457" s="256"/>
      <c r="N457" s="257"/>
      <c r="O457" s="257"/>
      <c r="P457" s="257"/>
      <c r="Q457" s="257"/>
      <c r="R457" s="257"/>
      <c r="S457" s="257"/>
      <c r="T457" s="258"/>
      <c r="U457" s="13"/>
      <c r="V457" s="13"/>
      <c r="W457" s="13"/>
      <c r="X457" s="13"/>
      <c r="Y457" s="13"/>
      <c r="Z457" s="13"/>
      <c r="AA457" s="13"/>
      <c r="AB457" s="13"/>
      <c r="AC457" s="13"/>
      <c r="AD457" s="13"/>
      <c r="AE457" s="13"/>
      <c r="AT457" s="259" t="s">
        <v>236</v>
      </c>
      <c r="AU457" s="259" t="s">
        <v>88</v>
      </c>
      <c r="AV457" s="13" t="s">
        <v>19</v>
      </c>
      <c r="AW457" s="13" t="s">
        <v>36</v>
      </c>
      <c r="AX457" s="13" t="s">
        <v>80</v>
      </c>
      <c r="AY457" s="259" t="s">
        <v>221</v>
      </c>
    </row>
    <row r="458" s="13" customFormat="1">
      <c r="A458" s="13"/>
      <c r="B458" s="249"/>
      <c r="C458" s="250"/>
      <c r="D458" s="247" t="s">
        <v>236</v>
      </c>
      <c r="E458" s="251" t="s">
        <v>2320</v>
      </c>
      <c r="F458" s="252" t="s">
        <v>2321</v>
      </c>
      <c r="G458" s="250"/>
      <c r="H458" s="253">
        <v>17</v>
      </c>
      <c r="I458" s="254"/>
      <c r="J458" s="250"/>
      <c r="K458" s="250"/>
      <c r="L458" s="255"/>
      <c r="M458" s="256"/>
      <c r="N458" s="257"/>
      <c r="O458" s="257"/>
      <c r="P458" s="257"/>
      <c r="Q458" s="257"/>
      <c r="R458" s="257"/>
      <c r="S458" s="257"/>
      <c r="T458" s="258"/>
      <c r="U458" s="13"/>
      <c r="V458" s="13"/>
      <c r="W458" s="13"/>
      <c r="X458" s="13"/>
      <c r="Y458" s="13"/>
      <c r="Z458" s="13"/>
      <c r="AA458" s="13"/>
      <c r="AB458" s="13"/>
      <c r="AC458" s="13"/>
      <c r="AD458" s="13"/>
      <c r="AE458" s="13"/>
      <c r="AT458" s="259" t="s">
        <v>236</v>
      </c>
      <c r="AU458" s="259" t="s">
        <v>88</v>
      </c>
      <c r="AV458" s="13" t="s">
        <v>19</v>
      </c>
      <c r="AW458" s="13" t="s">
        <v>36</v>
      </c>
      <c r="AX458" s="13" t="s">
        <v>88</v>
      </c>
      <c r="AY458" s="259" t="s">
        <v>221</v>
      </c>
    </row>
    <row r="459" s="2" customFormat="1" ht="37.8" customHeight="1">
      <c r="A459" s="40"/>
      <c r="B459" s="41"/>
      <c r="C459" s="229" t="s">
        <v>1409</v>
      </c>
      <c r="D459" s="229" t="s">
        <v>225</v>
      </c>
      <c r="E459" s="230" t="s">
        <v>3318</v>
      </c>
      <c r="F459" s="231" t="s">
        <v>3319</v>
      </c>
      <c r="G459" s="232" t="s">
        <v>699</v>
      </c>
      <c r="H459" s="233">
        <v>17</v>
      </c>
      <c r="I459" s="234"/>
      <c r="J459" s="235">
        <f>ROUND(I459*H459,2)</f>
        <v>0</v>
      </c>
      <c r="K459" s="231" t="s">
        <v>229</v>
      </c>
      <c r="L459" s="46"/>
      <c r="M459" s="236" t="s">
        <v>1</v>
      </c>
      <c r="N459" s="237" t="s">
        <v>45</v>
      </c>
      <c r="O459" s="93"/>
      <c r="P459" s="238">
        <f>O459*H459</f>
        <v>0</v>
      </c>
      <c r="Q459" s="238">
        <v>0.0083899999999999999</v>
      </c>
      <c r="R459" s="238">
        <f>Q459*H459</f>
        <v>0.14263000000000001</v>
      </c>
      <c r="S459" s="238">
        <v>0</v>
      </c>
      <c r="T459" s="239">
        <f>S459*H459</f>
        <v>0</v>
      </c>
      <c r="U459" s="40"/>
      <c r="V459" s="40"/>
      <c r="W459" s="40"/>
      <c r="X459" s="40"/>
      <c r="Y459" s="40"/>
      <c r="Z459" s="40"/>
      <c r="AA459" s="40"/>
      <c r="AB459" s="40"/>
      <c r="AC459" s="40"/>
      <c r="AD459" s="40"/>
      <c r="AE459" s="40"/>
      <c r="AR459" s="240" t="s">
        <v>224</v>
      </c>
      <c r="AT459" s="240" t="s">
        <v>225</v>
      </c>
      <c r="AU459" s="240" t="s">
        <v>88</v>
      </c>
      <c r="AY459" s="18" t="s">
        <v>221</v>
      </c>
      <c r="BE459" s="241">
        <f>IF(N459="základní",J459,0)</f>
        <v>0</v>
      </c>
      <c r="BF459" s="241">
        <f>IF(N459="snížená",J459,0)</f>
        <v>0</v>
      </c>
      <c r="BG459" s="241">
        <f>IF(N459="zákl. přenesená",J459,0)</f>
        <v>0</v>
      </c>
      <c r="BH459" s="241">
        <f>IF(N459="sníž. přenesená",J459,0)</f>
        <v>0</v>
      </c>
      <c r="BI459" s="241">
        <f>IF(N459="nulová",J459,0)</f>
        <v>0</v>
      </c>
      <c r="BJ459" s="18" t="s">
        <v>88</v>
      </c>
      <c r="BK459" s="241">
        <f>ROUND(I459*H459,2)</f>
        <v>0</v>
      </c>
      <c r="BL459" s="18" t="s">
        <v>224</v>
      </c>
      <c r="BM459" s="240" t="s">
        <v>3320</v>
      </c>
    </row>
    <row r="460" s="2" customFormat="1">
      <c r="A460" s="40"/>
      <c r="B460" s="41"/>
      <c r="C460" s="42"/>
      <c r="D460" s="242" t="s">
        <v>232</v>
      </c>
      <c r="E460" s="42"/>
      <c r="F460" s="243" t="s">
        <v>3321</v>
      </c>
      <c r="G460" s="42"/>
      <c r="H460" s="42"/>
      <c r="I460" s="244"/>
      <c r="J460" s="42"/>
      <c r="K460" s="42"/>
      <c r="L460" s="46"/>
      <c r="M460" s="245"/>
      <c r="N460" s="246"/>
      <c r="O460" s="93"/>
      <c r="P460" s="93"/>
      <c r="Q460" s="93"/>
      <c r="R460" s="93"/>
      <c r="S460" s="93"/>
      <c r="T460" s="94"/>
      <c r="U460" s="40"/>
      <c r="V460" s="40"/>
      <c r="W460" s="40"/>
      <c r="X460" s="40"/>
      <c r="Y460" s="40"/>
      <c r="Z460" s="40"/>
      <c r="AA460" s="40"/>
      <c r="AB460" s="40"/>
      <c r="AC460" s="40"/>
      <c r="AD460" s="40"/>
      <c r="AE460" s="40"/>
      <c r="AT460" s="18" t="s">
        <v>232</v>
      </c>
      <c r="AU460" s="18" t="s">
        <v>88</v>
      </c>
    </row>
    <row r="461" s="2" customFormat="1">
      <c r="A461" s="40"/>
      <c r="B461" s="41"/>
      <c r="C461" s="42"/>
      <c r="D461" s="247" t="s">
        <v>312</v>
      </c>
      <c r="E461" s="42"/>
      <c r="F461" s="248" t="s">
        <v>3314</v>
      </c>
      <c r="G461" s="42"/>
      <c r="H461" s="42"/>
      <c r="I461" s="244"/>
      <c r="J461" s="42"/>
      <c r="K461" s="42"/>
      <c r="L461" s="46"/>
      <c r="M461" s="245"/>
      <c r="N461" s="246"/>
      <c r="O461" s="93"/>
      <c r="P461" s="93"/>
      <c r="Q461" s="93"/>
      <c r="R461" s="93"/>
      <c r="S461" s="93"/>
      <c r="T461" s="94"/>
      <c r="U461" s="40"/>
      <c r="V461" s="40"/>
      <c r="W461" s="40"/>
      <c r="X461" s="40"/>
      <c r="Y461" s="40"/>
      <c r="Z461" s="40"/>
      <c r="AA461" s="40"/>
      <c r="AB461" s="40"/>
      <c r="AC461" s="40"/>
      <c r="AD461" s="40"/>
      <c r="AE461" s="40"/>
      <c r="AT461" s="18" t="s">
        <v>312</v>
      </c>
      <c r="AU461" s="18" t="s">
        <v>88</v>
      </c>
    </row>
    <row r="462" s="2" customFormat="1">
      <c r="A462" s="40"/>
      <c r="B462" s="41"/>
      <c r="C462" s="42"/>
      <c r="D462" s="247" t="s">
        <v>234</v>
      </c>
      <c r="E462" s="42"/>
      <c r="F462" s="248" t="s">
        <v>3322</v>
      </c>
      <c r="G462" s="42"/>
      <c r="H462" s="42"/>
      <c r="I462" s="244"/>
      <c r="J462" s="42"/>
      <c r="K462" s="42"/>
      <c r="L462" s="46"/>
      <c r="M462" s="245"/>
      <c r="N462" s="246"/>
      <c r="O462" s="93"/>
      <c r="P462" s="93"/>
      <c r="Q462" s="93"/>
      <c r="R462" s="93"/>
      <c r="S462" s="93"/>
      <c r="T462" s="94"/>
      <c r="U462" s="40"/>
      <c r="V462" s="40"/>
      <c r="W462" s="40"/>
      <c r="X462" s="40"/>
      <c r="Y462" s="40"/>
      <c r="Z462" s="40"/>
      <c r="AA462" s="40"/>
      <c r="AB462" s="40"/>
      <c r="AC462" s="40"/>
      <c r="AD462" s="40"/>
      <c r="AE462" s="40"/>
      <c r="AT462" s="18" t="s">
        <v>234</v>
      </c>
      <c r="AU462" s="18" t="s">
        <v>88</v>
      </c>
    </row>
    <row r="463" s="14" customFormat="1">
      <c r="A463" s="14"/>
      <c r="B463" s="260"/>
      <c r="C463" s="261"/>
      <c r="D463" s="247" t="s">
        <v>236</v>
      </c>
      <c r="E463" s="262" t="s">
        <v>1</v>
      </c>
      <c r="F463" s="263" t="s">
        <v>3323</v>
      </c>
      <c r="G463" s="261"/>
      <c r="H463" s="262" t="s">
        <v>1</v>
      </c>
      <c r="I463" s="264"/>
      <c r="J463" s="261"/>
      <c r="K463" s="261"/>
      <c r="L463" s="265"/>
      <c r="M463" s="266"/>
      <c r="N463" s="267"/>
      <c r="O463" s="267"/>
      <c r="P463" s="267"/>
      <c r="Q463" s="267"/>
      <c r="R463" s="267"/>
      <c r="S463" s="267"/>
      <c r="T463" s="268"/>
      <c r="U463" s="14"/>
      <c r="V463" s="14"/>
      <c r="W463" s="14"/>
      <c r="X463" s="14"/>
      <c r="Y463" s="14"/>
      <c r="Z463" s="14"/>
      <c r="AA463" s="14"/>
      <c r="AB463" s="14"/>
      <c r="AC463" s="14"/>
      <c r="AD463" s="14"/>
      <c r="AE463" s="14"/>
      <c r="AT463" s="269" t="s">
        <v>236</v>
      </c>
      <c r="AU463" s="269" t="s">
        <v>88</v>
      </c>
      <c r="AV463" s="14" t="s">
        <v>88</v>
      </c>
      <c r="AW463" s="14" t="s">
        <v>36</v>
      </c>
      <c r="AX463" s="14" t="s">
        <v>80</v>
      </c>
      <c r="AY463" s="269" t="s">
        <v>221</v>
      </c>
    </row>
    <row r="464" s="13" customFormat="1">
      <c r="A464" s="13"/>
      <c r="B464" s="249"/>
      <c r="C464" s="250"/>
      <c r="D464" s="247" t="s">
        <v>236</v>
      </c>
      <c r="E464" s="251" t="s">
        <v>3324</v>
      </c>
      <c r="F464" s="252" t="s">
        <v>3317</v>
      </c>
      <c r="G464" s="250"/>
      <c r="H464" s="253">
        <v>17</v>
      </c>
      <c r="I464" s="254"/>
      <c r="J464" s="250"/>
      <c r="K464" s="250"/>
      <c r="L464" s="255"/>
      <c r="M464" s="256"/>
      <c r="N464" s="257"/>
      <c r="O464" s="257"/>
      <c r="P464" s="257"/>
      <c r="Q464" s="257"/>
      <c r="R464" s="257"/>
      <c r="S464" s="257"/>
      <c r="T464" s="258"/>
      <c r="U464" s="13"/>
      <c r="V464" s="13"/>
      <c r="W464" s="13"/>
      <c r="X464" s="13"/>
      <c r="Y464" s="13"/>
      <c r="Z464" s="13"/>
      <c r="AA464" s="13"/>
      <c r="AB464" s="13"/>
      <c r="AC464" s="13"/>
      <c r="AD464" s="13"/>
      <c r="AE464" s="13"/>
      <c r="AT464" s="259" t="s">
        <v>236</v>
      </c>
      <c r="AU464" s="259" t="s">
        <v>88</v>
      </c>
      <c r="AV464" s="13" t="s">
        <v>19</v>
      </c>
      <c r="AW464" s="13" t="s">
        <v>36</v>
      </c>
      <c r="AX464" s="13" t="s">
        <v>80</v>
      </c>
      <c r="AY464" s="259" t="s">
        <v>221</v>
      </c>
    </row>
    <row r="465" s="13" customFormat="1">
      <c r="A465" s="13"/>
      <c r="B465" s="249"/>
      <c r="C465" s="250"/>
      <c r="D465" s="247" t="s">
        <v>236</v>
      </c>
      <c r="E465" s="251" t="s">
        <v>3325</v>
      </c>
      <c r="F465" s="252" t="s">
        <v>3326</v>
      </c>
      <c r="G465" s="250"/>
      <c r="H465" s="253">
        <v>17</v>
      </c>
      <c r="I465" s="254"/>
      <c r="J465" s="250"/>
      <c r="K465" s="250"/>
      <c r="L465" s="255"/>
      <c r="M465" s="256"/>
      <c r="N465" s="257"/>
      <c r="O465" s="257"/>
      <c r="P465" s="257"/>
      <c r="Q465" s="257"/>
      <c r="R465" s="257"/>
      <c r="S465" s="257"/>
      <c r="T465" s="258"/>
      <c r="U465" s="13"/>
      <c r="V465" s="13"/>
      <c r="W465" s="13"/>
      <c r="X465" s="13"/>
      <c r="Y465" s="13"/>
      <c r="Z465" s="13"/>
      <c r="AA465" s="13"/>
      <c r="AB465" s="13"/>
      <c r="AC465" s="13"/>
      <c r="AD465" s="13"/>
      <c r="AE465" s="13"/>
      <c r="AT465" s="259" t="s">
        <v>236</v>
      </c>
      <c r="AU465" s="259" t="s">
        <v>88</v>
      </c>
      <c r="AV465" s="13" t="s">
        <v>19</v>
      </c>
      <c r="AW465" s="13" t="s">
        <v>36</v>
      </c>
      <c r="AX465" s="13" t="s">
        <v>88</v>
      </c>
      <c r="AY465" s="259" t="s">
        <v>221</v>
      </c>
    </row>
    <row r="466" s="2" customFormat="1" ht="24.15" customHeight="1">
      <c r="A466" s="40"/>
      <c r="B466" s="41"/>
      <c r="C466" s="229" t="s">
        <v>1415</v>
      </c>
      <c r="D466" s="229" t="s">
        <v>225</v>
      </c>
      <c r="E466" s="230" t="s">
        <v>2312</v>
      </c>
      <c r="F466" s="231" t="s">
        <v>2313</v>
      </c>
      <c r="G466" s="232" t="s">
        <v>699</v>
      </c>
      <c r="H466" s="233">
        <v>34</v>
      </c>
      <c r="I466" s="234"/>
      <c r="J466" s="235">
        <f>ROUND(I466*H466,2)</f>
        <v>0</v>
      </c>
      <c r="K466" s="231" t="s">
        <v>229</v>
      </c>
      <c r="L466" s="46"/>
      <c r="M466" s="236" t="s">
        <v>1</v>
      </c>
      <c r="N466" s="237" t="s">
        <v>45</v>
      </c>
      <c r="O466" s="93"/>
      <c r="P466" s="238">
        <f>O466*H466</f>
        <v>0</v>
      </c>
      <c r="Q466" s="238">
        <v>0.00033</v>
      </c>
      <c r="R466" s="238">
        <f>Q466*H466</f>
        <v>0.011220000000000001</v>
      </c>
      <c r="S466" s="238">
        <v>0</v>
      </c>
      <c r="T466" s="239">
        <f>S466*H466</f>
        <v>0</v>
      </c>
      <c r="U466" s="40"/>
      <c r="V466" s="40"/>
      <c r="W466" s="40"/>
      <c r="X466" s="40"/>
      <c r="Y466" s="40"/>
      <c r="Z466" s="40"/>
      <c r="AA466" s="40"/>
      <c r="AB466" s="40"/>
      <c r="AC466" s="40"/>
      <c r="AD466" s="40"/>
      <c r="AE466" s="40"/>
      <c r="AR466" s="240" t="s">
        <v>224</v>
      </c>
      <c r="AT466" s="240" t="s">
        <v>225</v>
      </c>
      <c r="AU466" s="240" t="s">
        <v>88</v>
      </c>
      <c r="AY466" s="18" t="s">
        <v>221</v>
      </c>
      <c r="BE466" s="241">
        <f>IF(N466="základní",J466,0)</f>
        <v>0</v>
      </c>
      <c r="BF466" s="241">
        <f>IF(N466="snížená",J466,0)</f>
        <v>0</v>
      </c>
      <c r="BG466" s="241">
        <f>IF(N466="zákl. přenesená",J466,0)</f>
        <v>0</v>
      </c>
      <c r="BH466" s="241">
        <f>IF(N466="sníž. přenesená",J466,0)</f>
        <v>0</v>
      </c>
      <c r="BI466" s="241">
        <f>IF(N466="nulová",J466,0)</f>
        <v>0</v>
      </c>
      <c r="BJ466" s="18" t="s">
        <v>88</v>
      </c>
      <c r="BK466" s="241">
        <f>ROUND(I466*H466,2)</f>
        <v>0</v>
      </c>
      <c r="BL466" s="18" t="s">
        <v>224</v>
      </c>
      <c r="BM466" s="240" t="s">
        <v>3327</v>
      </c>
    </row>
    <row r="467" s="2" customFormat="1">
      <c r="A467" s="40"/>
      <c r="B467" s="41"/>
      <c r="C467" s="42"/>
      <c r="D467" s="242" t="s">
        <v>232</v>
      </c>
      <c r="E467" s="42"/>
      <c r="F467" s="243" t="s">
        <v>2315</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232</v>
      </c>
      <c r="AU467" s="18" t="s">
        <v>88</v>
      </c>
    </row>
    <row r="468" s="2" customFormat="1">
      <c r="A468" s="40"/>
      <c r="B468" s="41"/>
      <c r="C468" s="42"/>
      <c r="D468" s="247" t="s">
        <v>312</v>
      </c>
      <c r="E468" s="42"/>
      <c r="F468" s="248" t="s">
        <v>2316</v>
      </c>
      <c r="G468" s="42"/>
      <c r="H468" s="42"/>
      <c r="I468" s="244"/>
      <c r="J468" s="42"/>
      <c r="K468" s="42"/>
      <c r="L468" s="46"/>
      <c r="M468" s="245"/>
      <c r="N468" s="246"/>
      <c r="O468" s="93"/>
      <c r="P468" s="93"/>
      <c r="Q468" s="93"/>
      <c r="R468" s="93"/>
      <c r="S468" s="93"/>
      <c r="T468" s="94"/>
      <c r="U468" s="40"/>
      <c r="V468" s="40"/>
      <c r="W468" s="40"/>
      <c r="X468" s="40"/>
      <c r="Y468" s="40"/>
      <c r="Z468" s="40"/>
      <c r="AA468" s="40"/>
      <c r="AB468" s="40"/>
      <c r="AC468" s="40"/>
      <c r="AD468" s="40"/>
      <c r="AE468" s="40"/>
      <c r="AT468" s="18" t="s">
        <v>312</v>
      </c>
      <c r="AU468" s="18" t="s">
        <v>88</v>
      </c>
    </row>
    <row r="469" s="14" customFormat="1">
      <c r="A469" s="14"/>
      <c r="B469" s="260"/>
      <c r="C469" s="261"/>
      <c r="D469" s="247" t="s">
        <v>236</v>
      </c>
      <c r="E469" s="262" t="s">
        <v>1</v>
      </c>
      <c r="F469" s="263" t="s">
        <v>2317</v>
      </c>
      <c r="G469" s="261"/>
      <c r="H469" s="262" t="s">
        <v>1</v>
      </c>
      <c r="I469" s="264"/>
      <c r="J469" s="261"/>
      <c r="K469" s="261"/>
      <c r="L469" s="265"/>
      <c r="M469" s="266"/>
      <c r="N469" s="267"/>
      <c r="O469" s="267"/>
      <c r="P469" s="267"/>
      <c r="Q469" s="267"/>
      <c r="R469" s="267"/>
      <c r="S469" s="267"/>
      <c r="T469" s="268"/>
      <c r="U469" s="14"/>
      <c r="V469" s="14"/>
      <c r="W469" s="14"/>
      <c r="X469" s="14"/>
      <c r="Y469" s="14"/>
      <c r="Z469" s="14"/>
      <c r="AA469" s="14"/>
      <c r="AB469" s="14"/>
      <c r="AC469" s="14"/>
      <c r="AD469" s="14"/>
      <c r="AE469" s="14"/>
      <c r="AT469" s="269" t="s">
        <v>236</v>
      </c>
      <c r="AU469" s="269" t="s">
        <v>88</v>
      </c>
      <c r="AV469" s="14" t="s">
        <v>88</v>
      </c>
      <c r="AW469" s="14" t="s">
        <v>36</v>
      </c>
      <c r="AX469" s="14" t="s">
        <v>80</v>
      </c>
      <c r="AY469" s="269" t="s">
        <v>221</v>
      </c>
    </row>
    <row r="470" s="13" customFormat="1">
      <c r="A470" s="13"/>
      <c r="B470" s="249"/>
      <c r="C470" s="250"/>
      <c r="D470" s="247" t="s">
        <v>236</v>
      </c>
      <c r="E470" s="251" t="s">
        <v>3328</v>
      </c>
      <c r="F470" s="252" t="s">
        <v>3329</v>
      </c>
      <c r="G470" s="250"/>
      <c r="H470" s="253">
        <v>34</v>
      </c>
      <c r="I470" s="254"/>
      <c r="J470" s="250"/>
      <c r="K470" s="250"/>
      <c r="L470" s="255"/>
      <c r="M470" s="256"/>
      <c r="N470" s="257"/>
      <c r="O470" s="257"/>
      <c r="P470" s="257"/>
      <c r="Q470" s="257"/>
      <c r="R470" s="257"/>
      <c r="S470" s="257"/>
      <c r="T470" s="258"/>
      <c r="U470" s="13"/>
      <c r="V470" s="13"/>
      <c r="W470" s="13"/>
      <c r="X470" s="13"/>
      <c r="Y470" s="13"/>
      <c r="Z470" s="13"/>
      <c r="AA470" s="13"/>
      <c r="AB470" s="13"/>
      <c r="AC470" s="13"/>
      <c r="AD470" s="13"/>
      <c r="AE470" s="13"/>
      <c r="AT470" s="259" t="s">
        <v>236</v>
      </c>
      <c r="AU470" s="259" t="s">
        <v>88</v>
      </c>
      <c r="AV470" s="13" t="s">
        <v>19</v>
      </c>
      <c r="AW470" s="13" t="s">
        <v>36</v>
      </c>
      <c r="AX470" s="13" t="s">
        <v>80</v>
      </c>
      <c r="AY470" s="259" t="s">
        <v>221</v>
      </c>
    </row>
    <row r="471" s="13" customFormat="1">
      <c r="A471" s="13"/>
      <c r="B471" s="249"/>
      <c r="C471" s="250"/>
      <c r="D471" s="247" t="s">
        <v>236</v>
      </c>
      <c r="E471" s="251" t="s">
        <v>3330</v>
      </c>
      <c r="F471" s="252" t="s">
        <v>3331</v>
      </c>
      <c r="G471" s="250"/>
      <c r="H471" s="253">
        <v>34</v>
      </c>
      <c r="I471" s="254"/>
      <c r="J471" s="250"/>
      <c r="K471" s="250"/>
      <c r="L471" s="255"/>
      <c r="M471" s="256"/>
      <c r="N471" s="257"/>
      <c r="O471" s="257"/>
      <c r="P471" s="257"/>
      <c r="Q471" s="257"/>
      <c r="R471" s="257"/>
      <c r="S471" s="257"/>
      <c r="T471" s="258"/>
      <c r="U471" s="13"/>
      <c r="V471" s="13"/>
      <c r="W471" s="13"/>
      <c r="X471" s="13"/>
      <c r="Y471" s="13"/>
      <c r="Z471" s="13"/>
      <c r="AA471" s="13"/>
      <c r="AB471" s="13"/>
      <c r="AC471" s="13"/>
      <c r="AD471" s="13"/>
      <c r="AE471" s="13"/>
      <c r="AT471" s="259" t="s">
        <v>236</v>
      </c>
      <c r="AU471" s="259" t="s">
        <v>88</v>
      </c>
      <c r="AV471" s="13" t="s">
        <v>19</v>
      </c>
      <c r="AW471" s="13" t="s">
        <v>36</v>
      </c>
      <c r="AX471" s="13" t="s">
        <v>88</v>
      </c>
      <c r="AY471" s="259" t="s">
        <v>221</v>
      </c>
    </row>
    <row r="472" s="2" customFormat="1" ht="24.15" customHeight="1">
      <c r="A472" s="40"/>
      <c r="B472" s="41"/>
      <c r="C472" s="284" t="s">
        <v>1420</v>
      </c>
      <c r="D472" s="284" t="s">
        <v>330</v>
      </c>
      <c r="E472" s="285" t="s">
        <v>2322</v>
      </c>
      <c r="F472" s="286" t="s">
        <v>2323</v>
      </c>
      <c r="G472" s="287" t="s">
        <v>699</v>
      </c>
      <c r="H472" s="288">
        <v>34</v>
      </c>
      <c r="I472" s="289"/>
      <c r="J472" s="290">
        <f>ROUND(I472*H472,2)</f>
        <v>0</v>
      </c>
      <c r="K472" s="286" t="s">
        <v>229</v>
      </c>
      <c r="L472" s="291"/>
      <c r="M472" s="292" t="s">
        <v>1</v>
      </c>
      <c r="N472" s="293" t="s">
        <v>45</v>
      </c>
      <c r="O472" s="93"/>
      <c r="P472" s="238">
        <f>O472*H472</f>
        <v>0</v>
      </c>
      <c r="Q472" s="238">
        <v>0.070499999999999993</v>
      </c>
      <c r="R472" s="238">
        <f>Q472*H472</f>
        <v>2.3969999999999998</v>
      </c>
      <c r="S472" s="238">
        <v>0</v>
      </c>
      <c r="T472" s="239">
        <f>S472*H472</f>
        <v>0</v>
      </c>
      <c r="U472" s="40"/>
      <c r="V472" s="40"/>
      <c r="W472" s="40"/>
      <c r="X472" s="40"/>
      <c r="Y472" s="40"/>
      <c r="Z472" s="40"/>
      <c r="AA472" s="40"/>
      <c r="AB472" s="40"/>
      <c r="AC472" s="40"/>
      <c r="AD472" s="40"/>
      <c r="AE472" s="40"/>
      <c r="AR472" s="240" t="s">
        <v>267</v>
      </c>
      <c r="AT472" s="240" t="s">
        <v>330</v>
      </c>
      <c r="AU472" s="240" t="s">
        <v>88</v>
      </c>
      <c r="AY472" s="18" t="s">
        <v>221</v>
      </c>
      <c r="BE472" s="241">
        <f>IF(N472="základní",J472,0)</f>
        <v>0</v>
      </c>
      <c r="BF472" s="241">
        <f>IF(N472="snížená",J472,0)</f>
        <v>0</v>
      </c>
      <c r="BG472" s="241">
        <f>IF(N472="zákl. přenesená",J472,0)</f>
        <v>0</v>
      </c>
      <c r="BH472" s="241">
        <f>IF(N472="sníž. přenesená",J472,0)</f>
        <v>0</v>
      </c>
      <c r="BI472" s="241">
        <f>IF(N472="nulová",J472,0)</f>
        <v>0</v>
      </c>
      <c r="BJ472" s="18" t="s">
        <v>88</v>
      </c>
      <c r="BK472" s="241">
        <f>ROUND(I472*H472,2)</f>
        <v>0</v>
      </c>
      <c r="BL472" s="18" t="s">
        <v>224</v>
      </c>
      <c r="BM472" s="240" t="s">
        <v>3332</v>
      </c>
    </row>
    <row r="473" s="13" customFormat="1">
      <c r="A473" s="13"/>
      <c r="B473" s="249"/>
      <c r="C473" s="250"/>
      <c r="D473" s="247" t="s">
        <v>236</v>
      </c>
      <c r="E473" s="251" t="s">
        <v>3333</v>
      </c>
      <c r="F473" s="252" t="s">
        <v>427</v>
      </c>
      <c r="G473" s="250"/>
      <c r="H473" s="253">
        <v>34</v>
      </c>
      <c r="I473" s="254"/>
      <c r="J473" s="250"/>
      <c r="K473" s="250"/>
      <c r="L473" s="255"/>
      <c r="M473" s="256"/>
      <c r="N473" s="257"/>
      <c r="O473" s="257"/>
      <c r="P473" s="257"/>
      <c r="Q473" s="257"/>
      <c r="R473" s="257"/>
      <c r="S473" s="257"/>
      <c r="T473" s="258"/>
      <c r="U473" s="13"/>
      <c r="V473" s="13"/>
      <c r="W473" s="13"/>
      <c r="X473" s="13"/>
      <c r="Y473" s="13"/>
      <c r="Z473" s="13"/>
      <c r="AA473" s="13"/>
      <c r="AB473" s="13"/>
      <c r="AC473" s="13"/>
      <c r="AD473" s="13"/>
      <c r="AE473" s="13"/>
      <c r="AT473" s="259" t="s">
        <v>236</v>
      </c>
      <c r="AU473" s="259" t="s">
        <v>88</v>
      </c>
      <c r="AV473" s="13" t="s">
        <v>19</v>
      </c>
      <c r="AW473" s="13" t="s">
        <v>36</v>
      </c>
      <c r="AX473" s="13" t="s">
        <v>80</v>
      </c>
      <c r="AY473" s="259" t="s">
        <v>221</v>
      </c>
    </row>
    <row r="474" s="13" customFormat="1">
      <c r="A474" s="13"/>
      <c r="B474" s="249"/>
      <c r="C474" s="250"/>
      <c r="D474" s="247" t="s">
        <v>236</v>
      </c>
      <c r="E474" s="251" t="s">
        <v>3334</v>
      </c>
      <c r="F474" s="252" t="s">
        <v>3335</v>
      </c>
      <c r="G474" s="250"/>
      <c r="H474" s="253">
        <v>34</v>
      </c>
      <c r="I474" s="254"/>
      <c r="J474" s="250"/>
      <c r="K474" s="250"/>
      <c r="L474" s="255"/>
      <c r="M474" s="256"/>
      <c r="N474" s="257"/>
      <c r="O474" s="257"/>
      <c r="P474" s="257"/>
      <c r="Q474" s="257"/>
      <c r="R474" s="257"/>
      <c r="S474" s="257"/>
      <c r="T474" s="258"/>
      <c r="U474" s="13"/>
      <c r="V474" s="13"/>
      <c r="W474" s="13"/>
      <c r="X474" s="13"/>
      <c r="Y474" s="13"/>
      <c r="Z474" s="13"/>
      <c r="AA474" s="13"/>
      <c r="AB474" s="13"/>
      <c r="AC474" s="13"/>
      <c r="AD474" s="13"/>
      <c r="AE474" s="13"/>
      <c r="AT474" s="259" t="s">
        <v>236</v>
      </c>
      <c r="AU474" s="259" t="s">
        <v>88</v>
      </c>
      <c r="AV474" s="13" t="s">
        <v>19</v>
      </c>
      <c r="AW474" s="13" t="s">
        <v>36</v>
      </c>
      <c r="AX474" s="13" t="s">
        <v>88</v>
      </c>
      <c r="AY474" s="259" t="s">
        <v>221</v>
      </c>
    </row>
    <row r="475" s="2" customFormat="1" ht="24.15" customHeight="1">
      <c r="A475" s="40"/>
      <c r="B475" s="41"/>
      <c r="C475" s="229" t="s">
        <v>1423</v>
      </c>
      <c r="D475" s="229" t="s">
        <v>225</v>
      </c>
      <c r="E475" s="230" t="s">
        <v>3336</v>
      </c>
      <c r="F475" s="231" t="s">
        <v>3337</v>
      </c>
      <c r="G475" s="232" t="s">
        <v>665</v>
      </c>
      <c r="H475" s="233">
        <v>17</v>
      </c>
      <c r="I475" s="234"/>
      <c r="J475" s="235">
        <f>ROUND(I475*H475,2)</f>
        <v>0</v>
      </c>
      <c r="K475" s="231" t="s">
        <v>229</v>
      </c>
      <c r="L475" s="46"/>
      <c r="M475" s="236" t="s">
        <v>1</v>
      </c>
      <c r="N475" s="237" t="s">
        <v>45</v>
      </c>
      <c r="O475" s="93"/>
      <c r="P475" s="238">
        <f>O475*H475</f>
        <v>0</v>
      </c>
      <c r="Q475" s="238">
        <v>0.20716000000000001</v>
      </c>
      <c r="R475" s="238">
        <f>Q475*H475</f>
        <v>3.5217200000000002</v>
      </c>
      <c r="S475" s="238">
        <v>0</v>
      </c>
      <c r="T475" s="239">
        <f>S475*H475</f>
        <v>0</v>
      </c>
      <c r="U475" s="40"/>
      <c r="V475" s="40"/>
      <c r="W475" s="40"/>
      <c r="X475" s="40"/>
      <c r="Y475" s="40"/>
      <c r="Z475" s="40"/>
      <c r="AA475" s="40"/>
      <c r="AB475" s="40"/>
      <c r="AC475" s="40"/>
      <c r="AD475" s="40"/>
      <c r="AE475" s="40"/>
      <c r="AR475" s="240" t="s">
        <v>224</v>
      </c>
      <c r="AT475" s="240" t="s">
        <v>225</v>
      </c>
      <c r="AU475" s="240" t="s">
        <v>88</v>
      </c>
      <c r="AY475" s="18" t="s">
        <v>221</v>
      </c>
      <c r="BE475" s="241">
        <f>IF(N475="základní",J475,0)</f>
        <v>0</v>
      </c>
      <c r="BF475" s="241">
        <f>IF(N475="snížená",J475,0)</f>
        <v>0</v>
      </c>
      <c r="BG475" s="241">
        <f>IF(N475="zákl. přenesená",J475,0)</f>
        <v>0</v>
      </c>
      <c r="BH475" s="241">
        <f>IF(N475="sníž. přenesená",J475,0)</f>
        <v>0</v>
      </c>
      <c r="BI475" s="241">
        <f>IF(N475="nulová",J475,0)</f>
        <v>0</v>
      </c>
      <c r="BJ475" s="18" t="s">
        <v>88</v>
      </c>
      <c r="BK475" s="241">
        <f>ROUND(I475*H475,2)</f>
        <v>0</v>
      </c>
      <c r="BL475" s="18" t="s">
        <v>224</v>
      </c>
      <c r="BM475" s="240" t="s">
        <v>3338</v>
      </c>
    </row>
    <row r="476" s="2" customFormat="1">
      <c r="A476" s="40"/>
      <c r="B476" s="41"/>
      <c r="C476" s="42"/>
      <c r="D476" s="242" t="s">
        <v>232</v>
      </c>
      <c r="E476" s="42"/>
      <c r="F476" s="243" t="s">
        <v>3339</v>
      </c>
      <c r="G476" s="42"/>
      <c r="H476" s="42"/>
      <c r="I476" s="244"/>
      <c r="J476" s="42"/>
      <c r="K476" s="42"/>
      <c r="L476" s="46"/>
      <c r="M476" s="245"/>
      <c r="N476" s="246"/>
      <c r="O476" s="93"/>
      <c r="P476" s="93"/>
      <c r="Q476" s="93"/>
      <c r="R476" s="93"/>
      <c r="S476" s="93"/>
      <c r="T476" s="94"/>
      <c r="U476" s="40"/>
      <c r="V476" s="40"/>
      <c r="W476" s="40"/>
      <c r="X476" s="40"/>
      <c r="Y476" s="40"/>
      <c r="Z476" s="40"/>
      <c r="AA476" s="40"/>
      <c r="AB476" s="40"/>
      <c r="AC476" s="40"/>
      <c r="AD476" s="40"/>
      <c r="AE476" s="40"/>
      <c r="AT476" s="18" t="s">
        <v>232</v>
      </c>
      <c r="AU476" s="18" t="s">
        <v>88</v>
      </c>
    </row>
    <row r="477" s="2" customFormat="1">
      <c r="A477" s="40"/>
      <c r="B477" s="41"/>
      <c r="C477" s="42"/>
      <c r="D477" s="247" t="s">
        <v>312</v>
      </c>
      <c r="E477" s="42"/>
      <c r="F477" s="248" t="s">
        <v>3340</v>
      </c>
      <c r="G477" s="42"/>
      <c r="H477" s="42"/>
      <c r="I477" s="244"/>
      <c r="J477" s="42"/>
      <c r="K477" s="42"/>
      <c r="L477" s="46"/>
      <c r="M477" s="245"/>
      <c r="N477" s="246"/>
      <c r="O477" s="93"/>
      <c r="P477" s="93"/>
      <c r="Q477" s="93"/>
      <c r="R477" s="93"/>
      <c r="S477" s="93"/>
      <c r="T477" s="94"/>
      <c r="U477" s="40"/>
      <c r="V477" s="40"/>
      <c r="W477" s="40"/>
      <c r="X477" s="40"/>
      <c r="Y477" s="40"/>
      <c r="Z477" s="40"/>
      <c r="AA477" s="40"/>
      <c r="AB477" s="40"/>
      <c r="AC477" s="40"/>
      <c r="AD477" s="40"/>
      <c r="AE477" s="40"/>
      <c r="AT477" s="18" t="s">
        <v>312</v>
      </c>
      <c r="AU477" s="18" t="s">
        <v>88</v>
      </c>
    </row>
    <row r="478" s="2" customFormat="1" ht="16.5" customHeight="1">
      <c r="A478" s="40"/>
      <c r="B478" s="41"/>
      <c r="C478" s="284" t="s">
        <v>1428</v>
      </c>
      <c r="D478" s="284" t="s">
        <v>330</v>
      </c>
      <c r="E478" s="285" t="s">
        <v>3341</v>
      </c>
      <c r="F478" s="286" t="s">
        <v>3342</v>
      </c>
      <c r="G478" s="287" t="s">
        <v>665</v>
      </c>
      <c r="H478" s="288">
        <v>17</v>
      </c>
      <c r="I478" s="289"/>
      <c r="J478" s="290">
        <f>ROUND(I478*H478,2)</f>
        <v>0</v>
      </c>
      <c r="K478" s="286" t="s">
        <v>229</v>
      </c>
      <c r="L478" s="291"/>
      <c r="M478" s="292" t="s">
        <v>1</v>
      </c>
      <c r="N478" s="293" t="s">
        <v>45</v>
      </c>
      <c r="O478" s="93"/>
      <c r="P478" s="238">
        <f>O478*H478</f>
        <v>0</v>
      </c>
      <c r="Q478" s="238">
        <v>5.1500000000000004</v>
      </c>
      <c r="R478" s="238">
        <f>Q478*H478</f>
        <v>87.550000000000011</v>
      </c>
      <c r="S478" s="238">
        <v>0</v>
      </c>
      <c r="T478" s="239">
        <f>S478*H478</f>
        <v>0</v>
      </c>
      <c r="U478" s="40"/>
      <c r="V478" s="40"/>
      <c r="W478" s="40"/>
      <c r="X478" s="40"/>
      <c r="Y478" s="40"/>
      <c r="Z478" s="40"/>
      <c r="AA478" s="40"/>
      <c r="AB478" s="40"/>
      <c r="AC478" s="40"/>
      <c r="AD478" s="40"/>
      <c r="AE478" s="40"/>
      <c r="AR478" s="240" t="s">
        <v>267</v>
      </c>
      <c r="AT478" s="240" t="s">
        <v>330</v>
      </c>
      <c r="AU478" s="240" t="s">
        <v>88</v>
      </c>
      <c r="AY478" s="18" t="s">
        <v>221</v>
      </c>
      <c r="BE478" s="241">
        <f>IF(N478="základní",J478,0)</f>
        <v>0</v>
      </c>
      <c r="BF478" s="241">
        <f>IF(N478="snížená",J478,0)</f>
        <v>0</v>
      </c>
      <c r="BG478" s="241">
        <f>IF(N478="zákl. přenesená",J478,0)</f>
        <v>0</v>
      </c>
      <c r="BH478" s="241">
        <f>IF(N478="sníž. přenesená",J478,0)</f>
        <v>0</v>
      </c>
      <c r="BI478" s="241">
        <f>IF(N478="nulová",J478,0)</f>
        <v>0</v>
      </c>
      <c r="BJ478" s="18" t="s">
        <v>88</v>
      </c>
      <c r="BK478" s="241">
        <f>ROUND(I478*H478,2)</f>
        <v>0</v>
      </c>
      <c r="BL478" s="18" t="s">
        <v>224</v>
      </c>
      <c r="BM478" s="240" t="s">
        <v>3343</v>
      </c>
    </row>
    <row r="479" s="2" customFormat="1">
      <c r="A479" s="40"/>
      <c r="B479" s="41"/>
      <c r="C479" s="42"/>
      <c r="D479" s="247" t="s">
        <v>234</v>
      </c>
      <c r="E479" s="42"/>
      <c r="F479" s="248" t="s">
        <v>3344</v>
      </c>
      <c r="G479" s="42"/>
      <c r="H479" s="42"/>
      <c r="I479" s="244"/>
      <c r="J479" s="42"/>
      <c r="K479" s="42"/>
      <c r="L479" s="46"/>
      <c r="M479" s="245"/>
      <c r="N479" s="246"/>
      <c r="O479" s="93"/>
      <c r="P479" s="93"/>
      <c r="Q479" s="93"/>
      <c r="R479" s="93"/>
      <c r="S479" s="93"/>
      <c r="T479" s="94"/>
      <c r="U479" s="40"/>
      <c r="V479" s="40"/>
      <c r="W479" s="40"/>
      <c r="X479" s="40"/>
      <c r="Y479" s="40"/>
      <c r="Z479" s="40"/>
      <c r="AA479" s="40"/>
      <c r="AB479" s="40"/>
      <c r="AC479" s="40"/>
      <c r="AD479" s="40"/>
      <c r="AE479" s="40"/>
      <c r="AT479" s="18" t="s">
        <v>234</v>
      </c>
      <c r="AU479" s="18" t="s">
        <v>88</v>
      </c>
    </row>
    <row r="480" s="12" customFormat="1" ht="25.92" customHeight="1">
      <c r="A480" s="12"/>
      <c r="B480" s="213"/>
      <c r="C480" s="214"/>
      <c r="D480" s="215" t="s">
        <v>79</v>
      </c>
      <c r="E480" s="216" t="s">
        <v>224</v>
      </c>
      <c r="F480" s="216" t="s">
        <v>656</v>
      </c>
      <c r="G480" s="214"/>
      <c r="H480" s="214"/>
      <c r="I480" s="217"/>
      <c r="J480" s="218">
        <f>BK480</f>
        <v>0</v>
      </c>
      <c r="K480" s="214"/>
      <c r="L480" s="219"/>
      <c r="M480" s="220"/>
      <c r="N480" s="221"/>
      <c r="O480" s="221"/>
      <c r="P480" s="222">
        <f>SUM(P481:P591)</f>
        <v>0</v>
      </c>
      <c r="Q480" s="221"/>
      <c r="R480" s="222">
        <f>SUM(R481:R591)</f>
        <v>473.43038478999995</v>
      </c>
      <c r="S480" s="221"/>
      <c r="T480" s="223">
        <f>SUM(T481:T591)</f>
        <v>0</v>
      </c>
      <c r="U480" s="12"/>
      <c r="V480" s="12"/>
      <c r="W480" s="12"/>
      <c r="X480" s="12"/>
      <c r="Y480" s="12"/>
      <c r="Z480" s="12"/>
      <c r="AA480" s="12"/>
      <c r="AB480" s="12"/>
      <c r="AC480" s="12"/>
      <c r="AD480" s="12"/>
      <c r="AE480" s="12"/>
      <c r="AR480" s="224" t="s">
        <v>224</v>
      </c>
      <c r="AT480" s="225" t="s">
        <v>79</v>
      </c>
      <c r="AU480" s="225" t="s">
        <v>80</v>
      </c>
      <c r="AY480" s="224" t="s">
        <v>221</v>
      </c>
      <c r="BK480" s="226">
        <f>SUM(BK481:BK591)</f>
        <v>0</v>
      </c>
    </row>
    <row r="481" s="2" customFormat="1" ht="24.15" customHeight="1">
      <c r="A481" s="40"/>
      <c r="B481" s="41"/>
      <c r="C481" s="229" t="s">
        <v>1433</v>
      </c>
      <c r="D481" s="229" t="s">
        <v>225</v>
      </c>
      <c r="E481" s="230" t="s">
        <v>3345</v>
      </c>
      <c r="F481" s="231" t="s">
        <v>3346</v>
      </c>
      <c r="G481" s="232" t="s">
        <v>515</v>
      </c>
      <c r="H481" s="233">
        <v>75.120000000000005</v>
      </c>
      <c r="I481" s="234"/>
      <c r="J481" s="235">
        <f>ROUND(I481*H481,2)</f>
        <v>0</v>
      </c>
      <c r="K481" s="231" t="s">
        <v>229</v>
      </c>
      <c r="L481" s="46"/>
      <c r="M481" s="236" t="s">
        <v>1</v>
      </c>
      <c r="N481" s="237" t="s">
        <v>45</v>
      </c>
      <c r="O481" s="93"/>
      <c r="P481" s="238">
        <f>O481*H481</f>
        <v>0</v>
      </c>
      <c r="Q481" s="238">
        <v>2.4779100000000001</v>
      </c>
      <c r="R481" s="238">
        <f>Q481*H481</f>
        <v>186.14059920000003</v>
      </c>
      <c r="S481" s="238">
        <v>0</v>
      </c>
      <c r="T481" s="239">
        <f>S481*H481</f>
        <v>0</v>
      </c>
      <c r="U481" s="40"/>
      <c r="V481" s="40"/>
      <c r="W481" s="40"/>
      <c r="X481" s="40"/>
      <c r="Y481" s="40"/>
      <c r="Z481" s="40"/>
      <c r="AA481" s="40"/>
      <c r="AB481" s="40"/>
      <c r="AC481" s="40"/>
      <c r="AD481" s="40"/>
      <c r="AE481" s="40"/>
      <c r="AR481" s="240" t="s">
        <v>224</v>
      </c>
      <c r="AT481" s="240" t="s">
        <v>225</v>
      </c>
      <c r="AU481" s="240" t="s">
        <v>88</v>
      </c>
      <c r="AY481" s="18" t="s">
        <v>221</v>
      </c>
      <c r="BE481" s="241">
        <f>IF(N481="základní",J481,0)</f>
        <v>0</v>
      </c>
      <c r="BF481" s="241">
        <f>IF(N481="snížená",J481,0)</f>
        <v>0</v>
      </c>
      <c r="BG481" s="241">
        <f>IF(N481="zákl. přenesená",J481,0)</f>
        <v>0</v>
      </c>
      <c r="BH481" s="241">
        <f>IF(N481="sníž. přenesená",J481,0)</f>
        <v>0</v>
      </c>
      <c r="BI481" s="241">
        <f>IF(N481="nulová",J481,0)</f>
        <v>0</v>
      </c>
      <c r="BJ481" s="18" t="s">
        <v>88</v>
      </c>
      <c r="BK481" s="241">
        <f>ROUND(I481*H481,2)</f>
        <v>0</v>
      </c>
      <c r="BL481" s="18" t="s">
        <v>224</v>
      </c>
      <c r="BM481" s="240" t="s">
        <v>3347</v>
      </c>
    </row>
    <row r="482" s="2" customFormat="1">
      <c r="A482" s="40"/>
      <c r="B482" s="41"/>
      <c r="C482" s="42"/>
      <c r="D482" s="242" t="s">
        <v>232</v>
      </c>
      <c r="E482" s="42"/>
      <c r="F482" s="243" t="s">
        <v>3348</v>
      </c>
      <c r="G482" s="42"/>
      <c r="H482" s="42"/>
      <c r="I482" s="244"/>
      <c r="J482" s="42"/>
      <c r="K482" s="42"/>
      <c r="L482" s="46"/>
      <c r="M482" s="245"/>
      <c r="N482" s="246"/>
      <c r="O482" s="93"/>
      <c r="P482" s="93"/>
      <c r="Q482" s="93"/>
      <c r="R482" s="93"/>
      <c r="S482" s="93"/>
      <c r="T482" s="94"/>
      <c r="U482" s="40"/>
      <c r="V482" s="40"/>
      <c r="W482" s="40"/>
      <c r="X482" s="40"/>
      <c r="Y482" s="40"/>
      <c r="Z482" s="40"/>
      <c r="AA482" s="40"/>
      <c r="AB482" s="40"/>
      <c r="AC482" s="40"/>
      <c r="AD482" s="40"/>
      <c r="AE482" s="40"/>
      <c r="AT482" s="18" t="s">
        <v>232</v>
      </c>
      <c r="AU482" s="18" t="s">
        <v>88</v>
      </c>
    </row>
    <row r="483" s="2" customFormat="1">
      <c r="A483" s="40"/>
      <c r="B483" s="41"/>
      <c r="C483" s="42"/>
      <c r="D483" s="247" t="s">
        <v>312</v>
      </c>
      <c r="E483" s="42"/>
      <c r="F483" s="248" t="s">
        <v>2332</v>
      </c>
      <c r="G483" s="42"/>
      <c r="H483" s="42"/>
      <c r="I483" s="244"/>
      <c r="J483" s="42"/>
      <c r="K483" s="42"/>
      <c r="L483" s="46"/>
      <c r="M483" s="245"/>
      <c r="N483" s="246"/>
      <c r="O483" s="93"/>
      <c r="P483" s="93"/>
      <c r="Q483" s="93"/>
      <c r="R483" s="93"/>
      <c r="S483" s="93"/>
      <c r="T483" s="94"/>
      <c r="U483" s="40"/>
      <c r="V483" s="40"/>
      <c r="W483" s="40"/>
      <c r="X483" s="40"/>
      <c r="Y483" s="40"/>
      <c r="Z483" s="40"/>
      <c r="AA483" s="40"/>
      <c r="AB483" s="40"/>
      <c r="AC483" s="40"/>
      <c r="AD483" s="40"/>
      <c r="AE483" s="40"/>
      <c r="AT483" s="18" t="s">
        <v>312</v>
      </c>
      <c r="AU483" s="18" t="s">
        <v>88</v>
      </c>
    </row>
    <row r="484" s="14" customFormat="1">
      <c r="A484" s="14"/>
      <c r="B484" s="260"/>
      <c r="C484" s="261"/>
      <c r="D484" s="247" t="s">
        <v>236</v>
      </c>
      <c r="E484" s="262" t="s">
        <v>1</v>
      </c>
      <c r="F484" s="263" t="s">
        <v>3349</v>
      </c>
      <c r="G484" s="261"/>
      <c r="H484" s="262" t="s">
        <v>1</v>
      </c>
      <c r="I484" s="264"/>
      <c r="J484" s="261"/>
      <c r="K484" s="261"/>
      <c r="L484" s="265"/>
      <c r="M484" s="266"/>
      <c r="N484" s="267"/>
      <c r="O484" s="267"/>
      <c r="P484" s="267"/>
      <c r="Q484" s="267"/>
      <c r="R484" s="267"/>
      <c r="S484" s="267"/>
      <c r="T484" s="268"/>
      <c r="U484" s="14"/>
      <c r="V484" s="14"/>
      <c r="W484" s="14"/>
      <c r="X484" s="14"/>
      <c r="Y484" s="14"/>
      <c r="Z484" s="14"/>
      <c r="AA484" s="14"/>
      <c r="AB484" s="14"/>
      <c r="AC484" s="14"/>
      <c r="AD484" s="14"/>
      <c r="AE484" s="14"/>
      <c r="AT484" s="269" t="s">
        <v>236</v>
      </c>
      <c r="AU484" s="269" t="s">
        <v>88</v>
      </c>
      <c r="AV484" s="14" t="s">
        <v>88</v>
      </c>
      <c r="AW484" s="14" t="s">
        <v>36</v>
      </c>
      <c r="AX484" s="14" t="s">
        <v>80</v>
      </c>
      <c r="AY484" s="269" t="s">
        <v>221</v>
      </c>
    </row>
    <row r="485" s="13" customFormat="1">
      <c r="A485" s="13"/>
      <c r="B485" s="249"/>
      <c r="C485" s="250"/>
      <c r="D485" s="247" t="s">
        <v>236</v>
      </c>
      <c r="E485" s="251" t="s">
        <v>3350</v>
      </c>
      <c r="F485" s="252" t="s">
        <v>3351</v>
      </c>
      <c r="G485" s="250"/>
      <c r="H485" s="253">
        <v>75.120000000000005</v>
      </c>
      <c r="I485" s="254"/>
      <c r="J485" s="250"/>
      <c r="K485" s="250"/>
      <c r="L485" s="255"/>
      <c r="M485" s="256"/>
      <c r="N485" s="257"/>
      <c r="O485" s="257"/>
      <c r="P485" s="257"/>
      <c r="Q485" s="257"/>
      <c r="R485" s="257"/>
      <c r="S485" s="257"/>
      <c r="T485" s="258"/>
      <c r="U485" s="13"/>
      <c r="V485" s="13"/>
      <c r="W485" s="13"/>
      <c r="X485" s="13"/>
      <c r="Y485" s="13"/>
      <c r="Z485" s="13"/>
      <c r="AA485" s="13"/>
      <c r="AB485" s="13"/>
      <c r="AC485" s="13"/>
      <c r="AD485" s="13"/>
      <c r="AE485" s="13"/>
      <c r="AT485" s="259" t="s">
        <v>236</v>
      </c>
      <c r="AU485" s="259" t="s">
        <v>88</v>
      </c>
      <c r="AV485" s="13" t="s">
        <v>19</v>
      </c>
      <c r="AW485" s="13" t="s">
        <v>36</v>
      </c>
      <c r="AX485" s="13" t="s">
        <v>80</v>
      </c>
      <c r="AY485" s="259" t="s">
        <v>221</v>
      </c>
    </row>
    <row r="486" s="13" customFormat="1">
      <c r="A486" s="13"/>
      <c r="B486" s="249"/>
      <c r="C486" s="250"/>
      <c r="D486" s="247" t="s">
        <v>236</v>
      </c>
      <c r="E486" s="251" t="s">
        <v>3352</v>
      </c>
      <c r="F486" s="252" t="s">
        <v>3353</v>
      </c>
      <c r="G486" s="250"/>
      <c r="H486" s="253">
        <v>75.120000000000005</v>
      </c>
      <c r="I486" s="254"/>
      <c r="J486" s="250"/>
      <c r="K486" s="250"/>
      <c r="L486" s="255"/>
      <c r="M486" s="256"/>
      <c r="N486" s="257"/>
      <c r="O486" s="257"/>
      <c r="P486" s="257"/>
      <c r="Q486" s="257"/>
      <c r="R486" s="257"/>
      <c r="S486" s="257"/>
      <c r="T486" s="258"/>
      <c r="U486" s="13"/>
      <c r="V486" s="13"/>
      <c r="W486" s="13"/>
      <c r="X486" s="13"/>
      <c r="Y486" s="13"/>
      <c r="Z486" s="13"/>
      <c r="AA486" s="13"/>
      <c r="AB486" s="13"/>
      <c r="AC486" s="13"/>
      <c r="AD486" s="13"/>
      <c r="AE486" s="13"/>
      <c r="AT486" s="259" t="s">
        <v>236</v>
      </c>
      <c r="AU486" s="259" t="s">
        <v>88</v>
      </c>
      <c r="AV486" s="13" t="s">
        <v>19</v>
      </c>
      <c r="AW486" s="13" t="s">
        <v>36</v>
      </c>
      <c r="AX486" s="13" t="s">
        <v>88</v>
      </c>
      <c r="AY486" s="259" t="s">
        <v>221</v>
      </c>
    </row>
    <row r="487" s="2" customFormat="1" ht="24.15" customHeight="1">
      <c r="A487" s="40"/>
      <c r="B487" s="41"/>
      <c r="C487" s="229" t="s">
        <v>1437</v>
      </c>
      <c r="D487" s="229" t="s">
        <v>225</v>
      </c>
      <c r="E487" s="230" t="s">
        <v>3354</v>
      </c>
      <c r="F487" s="231" t="s">
        <v>3355</v>
      </c>
      <c r="G487" s="232" t="s">
        <v>651</v>
      </c>
      <c r="H487" s="233">
        <v>12.847</v>
      </c>
      <c r="I487" s="234"/>
      <c r="J487" s="235">
        <f>ROUND(I487*H487,2)</f>
        <v>0</v>
      </c>
      <c r="K487" s="231" t="s">
        <v>229</v>
      </c>
      <c r="L487" s="46"/>
      <c r="M487" s="236" t="s">
        <v>1</v>
      </c>
      <c r="N487" s="237" t="s">
        <v>45</v>
      </c>
      <c r="O487" s="93"/>
      <c r="P487" s="238">
        <f>O487*H487</f>
        <v>0</v>
      </c>
      <c r="Q487" s="238">
        <v>1.0492699999999999</v>
      </c>
      <c r="R487" s="238">
        <f>Q487*H487</f>
        <v>13.479971689999999</v>
      </c>
      <c r="S487" s="238">
        <v>0</v>
      </c>
      <c r="T487" s="239">
        <f>S487*H487</f>
        <v>0</v>
      </c>
      <c r="U487" s="40"/>
      <c r="V487" s="40"/>
      <c r="W487" s="40"/>
      <c r="X487" s="40"/>
      <c r="Y487" s="40"/>
      <c r="Z487" s="40"/>
      <c r="AA487" s="40"/>
      <c r="AB487" s="40"/>
      <c r="AC487" s="40"/>
      <c r="AD487" s="40"/>
      <c r="AE487" s="40"/>
      <c r="AR487" s="240" t="s">
        <v>224</v>
      </c>
      <c r="AT487" s="240" t="s">
        <v>225</v>
      </c>
      <c r="AU487" s="240" t="s">
        <v>88</v>
      </c>
      <c r="AY487" s="18" t="s">
        <v>221</v>
      </c>
      <c r="BE487" s="241">
        <f>IF(N487="základní",J487,0)</f>
        <v>0</v>
      </c>
      <c r="BF487" s="241">
        <f>IF(N487="snížená",J487,0)</f>
        <v>0</v>
      </c>
      <c r="BG487" s="241">
        <f>IF(N487="zákl. přenesená",J487,0)</f>
        <v>0</v>
      </c>
      <c r="BH487" s="241">
        <f>IF(N487="sníž. přenesená",J487,0)</f>
        <v>0</v>
      </c>
      <c r="BI487" s="241">
        <f>IF(N487="nulová",J487,0)</f>
        <v>0</v>
      </c>
      <c r="BJ487" s="18" t="s">
        <v>88</v>
      </c>
      <c r="BK487" s="241">
        <f>ROUND(I487*H487,2)</f>
        <v>0</v>
      </c>
      <c r="BL487" s="18" t="s">
        <v>224</v>
      </c>
      <c r="BM487" s="240" t="s">
        <v>3356</v>
      </c>
    </row>
    <row r="488" s="2" customFormat="1">
      <c r="A488" s="40"/>
      <c r="B488" s="41"/>
      <c r="C488" s="42"/>
      <c r="D488" s="242" t="s">
        <v>232</v>
      </c>
      <c r="E488" s="42"/>
      <c r="F488" s="243" t="s">
        <v>3357</v>
      </c>
      <c r="G488" s="42"/>
      <c r="H488" s="42"/>
      <c r="I488" s="244"/>
      <c r="J488" s="42"/>
      <c r="K488" s="42"/>
      <c r="L488" s="46"/>
      <c r="M488" s="245"/>
      <c r="N488" s="246"/>
      <c r="O488" s="93"/>
      <c r="P488" s="93"/>
      <c r="Q488" s="93"/>
      <c r="R488" s="93"/>
      <c r="S488" s="93"/>
      <c r="T488" s="94"/>
      <c r="U488" s="40"/>
      <c r="V488" s="40"/>
      <c r="W488" s="40"/>
      <c r="X488" s="40"/>
      <c r="Y488" s="40"/>
      <c r="Z488" s="40"/>
      <c r="AA488" s="40"/>
      <c r="AB488" s="40"/>
      <c r="AC488" s="40"/>
      <c r="AD488" s="40"/>
      <c r="AE488" s="40"/>
      <c r="AT488" s="18" t="s">
        <v>232</v>
      </c>
      <c r="AU488" s="18" t="s">
        <v>88</v>
      </c>
    </row>
    <row r="489" s="2" customFormat="1">
      <c r="A489" s="40"/>
      <c r="B489" s="41"/>
      <c r="C489" s="42"/>
      <c r="D489" s="247" t="s">
        <v>312</v>
      </c>
      <c r="E489" s="42"/>
      <c r="F489" s="248" t="s">
        <v>3358</v>
      </c>
      <c r="G489" s="42"/>
      <c r="H489" s="42"/>
      <c r="I489" s="244"/>
      <c r="J489" s="42"/>
      <c r="K489" s="42"/>
      <c r="L489" s="46"/>
      <c r="M489" s="245"/>
      <c r="N489" s="246"/>
      <c r="O489" s="93"/>
      <c r="P489" s="93"/>
      <c r="Q489" s="93"/>
      <c r="R489" s="93"/>
      <c r="S489" s="93"/>
      <c r="T489" s="94"/>
      <c r="U489" s="40"/>
      <c r="V489" s="40"/>
      <c r="W489" s="40"/>
      <c r="X489" s="40"/>
      <c r="Y489" s="40"/>
      <c r="Z489" s="40"/>
      <c r="AA489" s="40"/>
      <c r="AB489" s="40"/>
      <c r="AC489" s="40"/>
      <c r="AD489" s="40"/>
      <c r="AE489" s="40"/>
      <c r="AT489" s="18" t="s">
        <v>312</v>
      </c>
      <c r="AU489" s="18" t="s">
        <v>88</v>
      </c>
    </row>
    <row r="490" s="2" customFormat="1">
      <c r="A490" s="40"/>
      <c r="B490" s="41"/>
      <c r="C490" s="42"/>
      <c r="D490" s="247" t="s">
        <v>234</v>
      </c>
      <c r="E490" s="42"/>
      <c r="F490" s="248" t="s">
        <v>2148</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234</v>
      </c>
      <c r="AU490" s="18" t="s">
        <v>88</v>
      </c>
    </row>
    <row r="491" s="14" customFormat="1">
      <c r="A491" s="14"/>
      <c r="B491" s="260"/>
      <c r="C491" s="261"/>
      <c r="D491" s="247" t="s">
        <v>236</v>
      </c>
      <c r="E491" s="262" t="s">
        <v>1</v>
      </c>
      <c r="F491" s="263" t="s">
        <v>3359</v>
      </c>
      <c r="G491" s="261"/>
      <c r="H491" s="262" t="s">
        <v>1</v>
      </c>
      <c r="I491" s="264"/>
      <c r="J491" s="261"/>
      <c r="K491" s="261"/>
      <c r="L491" s="265"/>
      <c r="M491" s="266"/>
      <c r="N491" s="267"/>
      <c r="O491" s="267"/>
      <c r="P491" s="267"/>
      <c r="Q491" s="267"/>
      <c r="R491" s="267"/>
      <c r="S491" s="267"/>
      <c r="T491" s="268"/>
      <c r="U491" s="14"/>
      <c r="V491" s="14"/>
      <c r="W491" s="14"/>
      <c r="X491" s="14"/>
      <c r="Y491" s="14"/>
      <c r="Z491" s="14"/>
      <c r="AA491" s="14"/>
      <c r="AB491" s="14"/>
      <c r="AC491" s="14"/>
      <c r="AD491" s="14"/>
      <c r="AE491" s="14"/>
      <c r="AT491" s="269" t="s">
        <v>236</v>
      </c>
      <c r="AU491" s="269" t="s">
        <v>88</v>
      </c>
      <c r="AV491" s="14" t="s">
        <v>88</v>
      </c>
      <c r="AW491" s="14" t="s">
        <v>36</v>
      </c>
      <c r="AX491" s="14" t="s">
        <v>80</v>
      </c>
      <c r="AY491" s="269" t="s">
        <v>221</v>
      </c>
    </row>
    <row r="492" s="14" customFormat="1">
      <c r="A492" s="14"/>
      <c r="B492" s="260"/>
      <c r="C492" s="261"/>
      <c r="D492" s="247" t="s">
        <v>236</v>
      </c>
      <c r="E492" s="262" t="s">
        <v>1</v>
      </c>
      <c r="F492" s="263" t="s">
        <v>2150</v>
      </c>
      <c r="G492" s="261"/>
      <c r="H492" s="262" t="s">
        <v>1</v>
      </c>
      <c r="I492" s="264"/>
      <c r="J492" s="261"/>
      <c r="K492" s="261"/>
      <c r="L492" s="265"/>
      <c r="M492" s="266"/>
      <c r="N492" s="267"/>
      <c r="O492" s="267"/>
      <c r="P492" s="267"/>
      <c r="Q492" s="267"/>
      <c r="R492" s="267"/>
      <c r="S492" s="267"/>
      <c r="T492" s="268"/>
      <c r="U492" s="14"/>
      <c r="V492" s="14"/>
      <c r="W492" s="14"/>
      <c r="X492" s="14"/>
      <c r="Y492" s="14"/>
      <c r="Z492" s="14"/>
      <c r="AA492" s="14"/>
      <c r="AB492" s="14"/>
      <c r="AC492" s="14"/>
      <c r="AD492" s="14"/>
      <c r="AE492" s="14"/>
      <c r="AT492" s="269" t="s">
        <v>236</v>
      </c>
      <c r="AU492" s="269" t="s">
        <v>88</v>
      </c>
      <c r="AV492" s="14" t="s">
        <v>88</v>
      </c>
      <c r="AW492" s="14" t="s">
        <v>36</v>
      </c>
      <c r="AX492" s="14" t="s">
        <v>80</v>
      </c>
      <c r="AY492" s="269" t="s">
        <v>221</v>
      </c>
    </row>
    <row r="493" s="13" customFormat="1">
      <c r="A493" s="13"/>
      <c r="B493" s="249"/>
      <c r="C493" s="250"/>
      <c r="D493" s="247" t="s">
        <v>236</v>
      </c>
      <c r="E493" s="251" t="s">
        <v>1</v>
      </c>
      <c r="F493" s="252" t="s">
        <v>3360</v>
      </c>
      <c r="G493" s="250"/>
      <c r="H493" s="253">
        <v>266.86000000000001</v>
      </c>
      <c r="I493" s="254"/>
      <c r="J493" s="250"/>
      <c r="K493" s="250"/>
      <c r="L493" s="255"/>
      <c r="M493" s="256"/>
      <c r="N493" s="257"/>
      <c r="O493" s="257"/>
      <c r="P493" s="257"/>
      <c r="Q493" s="257"/>
      <c r="R493" s="257"/>
      <c r="S493" s="257"/>
      <c r="T493" s="258"/>
      <c r="U493" s="13"/>
      <c r="V493" s="13"/>
      <c r="W493" s="13"/>
      <c r="X493" s="13"/>
      <c r="Y493" s="13"/>
      <c r="Z493" s="13"/>
      <c r="AA493" s="13"/>
      <c r="AB493" s="13"/>
      <c r="AC493" s="13"/>
      <c r="AD493" s="13"/>
      <c r="AE493" s="13"/>
      <c r="AT493" s="259" t="s">
        <v>236</v>
      </c>
      <c r="AU493" s="259" t="s">
        <v>88</v>
      </c>
      <c r="AV493" s="13" t="s">
        <v>19</v>
      </c>
      <c r="AW493" s="13" t="s">
        <v>36</v>
      </c>
      <c r="AX493" s="13" t="s">
        <v>80</v>
      </c>
      <c r="AY493" s="259" t="s">
        <v>221</v>
      </c>
    </row>
    <row r="494" s="14" customFormat="1">
      <c r="A494" s="14"/>
      <c r="B494" s="260"/>
      <c r="C494" s="261"/>
      <c r="D494" s="247" t="s">
        <v>236</v>
      </c>
      <c r="E494" s="262" t="s">
        <v>1</v>
      </c>
      <c r="F494" s="263" t="s">
        <v>2202</v>
      </c>
      <c r="G494" s="261"/>
      <c r="H494" s="262" t="s">
        <v>1</v>
      </c>
      <c r="I494" s="264"/>
      <c r="J494" s="261"/>
      <c r="K494" s="261"/>
      <c r="L494" s="265"/>
      <c r="M494" s="266"/>
      <c r="N494" s="267"/>
      <c r="O494" s="267"/>
      <c r="P494" s="267"/>
      <c r="Q494" s="267"/>
      <c r="R494" s="267"/>
      <c r="S494" s="267"/>
      <c r="T494" s="268"/>
      <c r="U494" s="14"/>
      <c r="V494" s="14"/>
      <c r="W494" s="14"/>
      <c r="X494" s="14"/>
      <c r="Y494" s="14"/>
      <c r="Z494" s="14"/>
      <c r="AA494" s="14"/>
      <c r="AB494" s="14"/>
      <c r="AC494" s="14"/>
      <c r="AD494" s="14"/>
      <c r="AE494" s="14"/>
      <c r="AT494" s="269" t="s">
        <v>236</v>
      </c>
      <c r="AU494" s="269" t="s">
        <v>88</v>
      </c>
      <c r="AV494" s="14" t="s">
        <v>88</v>
      </c>
      <c r="AW494" s="14" t="s">
        <v>36</v>
      </c>
      <c r="AX494" s="14" t="s">
        <v>80</v>
      </c>
      <c r="AY494" s="269" t="s">
        <v>221</v>
      </c>
    </row>
    <row r="495" s="13" customFormat="1">
      <c r="A495" s="13"/>
      <c r="B495" s="249"/>
      <c r="C495" s="250"/>
      <c r="D495" s="247" t="s">
        <v>236</v>
      </c>
      <c r="E495" s="251" t="s">
        <v>1</v>
      </c>
      <c r="F495" s="252" t="s">
        <v>3361</v>
      </c>
      <c r="G495" s="250"/>
      <c r="H495" s="253">
        <v>1214.52</v>
      </c>
      <c r="I495" s="254"/>
      <c r="J495" s="250"/>
      <c r="K495" s="250"/>
      <c r="L495" s="255"/>
      <c r="M495" s="256"/>
      <c r="N495" s="257"/>
      <c r="O495" s="257"/>
      <c r="P495" s="257"/>
      <c r="Q495" s="257"/>
      <c r="R495" s="257"/>
      <c r="S495" s="257"/>
      <c r="T495" s="258"/>
      <c r="U495" s="13"/>
      <c r="V495" s="13"/>
      <c r="W495" s="13"/>
      <c r="X495" s="13"/>
      <c r="Y495" s="13"/>
      <c r="Z495" s="13"/>
      <c r="AA495" s="13"/>
      <c r="AB495" s="13"/>
      <c r="AC495" s="13"/>
      <c r="AD495" s="13"/>
      <c r="AE495" s="13"/>
      <c r="AT495" s="259" t="s">
        <v>236</v>
      </c>
      <c r="AU495" s="259" t="s">
        <v>88</v>
      </c>
      <c r="AV495" s="13" t="s">
        <v>19</v>
      </c>
      <c r="AW495" s="13" t="s">
        <v>36</v>
      </c>
      <c r="AX495" s="13" t="s">
        <v>80</v>
      </c>
      <c r="AY495" s="259" t="s">
        <v>221</v>
      </c>
    </row>
    <row r="496" s="14" customFormat="1">
      <c r="A496" s="14"/>
      <c r="B496" s="260"/>
      <c r="C496" s="261"/>
      <c r="D496" s="247" t="s">
        <v>236</v>
      </c>
      <c r="E496" s="262" t="s">
        <v>1</v>
      </c>
      <c r="F496" s="263" t="s">
        <v>2204</v>
      </c>
      <c r="G496" s="261"/>
      <c r="H496" s="262" t="s">
        <v>1</v>
      </c>
      <c r="I496" s="264"/>
      <c r="J496" s="261"/>
      <c r="K496" s="261"/>
      <c r="L496" s="265"/>
      <c r="M496" s="266"/>
      <c r="N496" s="267"/>
      <c r="O496" s="267"/>
      <c r="P496" s="267"/>
      <c r="Q496" s="267"/>
      <c r="R496" s="267"/>
      <c r="S496" s="267"/>
      <c r="T496" s="268"/>
      <c r="U496" s="14"/>
      <c r="V496" s="14"/>
      <c r="W496" s="14"/>
      <c r="X496" s="14"/>
      <c r="Y496" s="14"/>
      <c r="Z496" s="14"/>
      <c r="AA496" s="14"/>
      <c r="AB496" s="14"/>
      <c r="AC496" s="14"/>
      <c r="AD496" s="14"/>
      <c r="AE496" s="14"/>
      <c r="AT496" s="269" t="s">
        <v>236</v>
      </c>
      <c r="AU496" s="269" t="s">
        <v>88</v>
      </c>
      <c r="AV496" s="14" t="s">
        <v>88</v>
      </c>
      <c r="AW496" s="14" t="s">
        <v>36</v>
      </c>
      <c r="AX496" s="14" t="s">
        <v>80</v>
      </c>
      <c r="AY496" s="269" t="s">
        <v>221</v>
      </c>
    </row>
    <row r="497" s="13" customFormat="1">
      <c r="A497" s="13"/>
      <c r="B497" s="249"/>
      <c r="C497" s="250"/>
      <c r="D497" s="247" t="s">
        <v>236</v>
      </c>
      <c r="E497" s="251" t="s">
        <v>1</v>
      </c>
      <c r="F497" s="252" t="s">
        <v>3362</v>
      </c>
      <c r="G497" s="250"/>
      <c r="H497" s="253">
        <v>5887.1199999999999</v>
      </c>
      <c r="I497" s="254"/>
      <c r="J497" s="250"/>
      <c r="K497" s="250"/>
      <c r="L497" s="255"/>
      <c r="M497" s="256"/>
      <c r="N497" s="257"/>
      <c r="O497" s="257"/>
      <c r="P497" s="257"/>
      <c r="Q497" s="257"/>
      <c r="R497" s="257"/>
      <c r="S497" s="257"/>
      <c r="T497" s="258"/>
      <c r="U497" s="13"/>
      <c r="V497" s="13"/>
      <c r="W497" s="13"/>
      <c r="X497" s="13"/>
      <c r="Y497" s="13"/>
      <c r="Z497" s="13"/>
      <c r="AA497" s="13"/>
      <c r="AB497" s="13"/>
      <c r="AC497" s="13"/>
      <c r="AD497" s="13"/>
      <c r="AE497" s="13"/>
      <c r="AT497" s="259" t="s">
        <v>236</v>
      </c>
      <c r="AU497" s="259" t="s">
        <v>88</v>
      </c>
      <c r="AV497" s="13" t="s">
        <v>19</v>
      </c>
      <c r="AW497" s="13" t="s">
        <v>36</v>
      </c>
      <c r="AX497" s="13" t="s">
        <v>80</v>
      </c>
      <c r="AY497" s="259" t="s">
        <v>221</v>
      </c>
    </row>
    <row r="498" s="14" customFormat="1">
      <c r="A498" s="14"/>
      <c r="B498" s="260"/>
      <c r="C498" s="261"/>
      <c r="D498" s="247" t="s">
        <v>236</v>
      </c>
      <c r="E498" s="262" t="s">
        <v>1</v>
      </c>
      <c r="F498" s="263" t="s">
        <v>2152</v>
      </c>
      <c r="G498" s="261"/>
      <c r="H498" s="262" t="s">
        <v>1</v>
      </c>
      <c r="I498" s="264"/>
      <c r="J498" s="261"/>
      <c r="K498" s="261"/>
      <c r="L498" s="265"/>
      <c r="M498" s="266"/>
      <c r="N498" s="267"/>
      <c r="O498" s="267"/>
      <c r="P498" s="267"/>
      <c r="Q498" s="267"/>
      <c r="R498" s="267"/>
      <c r="S498" s="267"/>
      <c r="T498" s="268"/>
      <c r="U498" s="14"/>
      <c r="V498" s="14"/>
      <c r="W498" s="14"/>
      <c r="X498" s="14"/>
      <c r="Y498" s="14"/>
      <c r="Z498" s="14"/>
      <c r="AA498" s="14"/>
      <c r="AB498" s="14"/>
      <c r="AC498" s="14"/>
      <c r="AD498" s="14"/>
      <c r="AE498" s="14"/>
      <c r="AT498" s="269" t="s">
        <v>236</v>
      </c>
      <c r="AU498" s="269" t="s">
        <v>88</v>
      </c>
      <c r="AV498" s="14" t="s">
        <v>88</v>
      </c>
      <c r="AW498" s="14" t="s">
        <v>36</v>
      </c>
      <c r="AX498" s="14" t="s">
        <v>80</v>
      </c>
      <c r="AY498" s="269" t="s">
        <v>221</v>
      </c>
    </row>
    <row r="499" s="13" customFormat="1">
      <c r="A499" s="13"/>
      <c r="B499" s="249"/>
      <c r="C499" s="250"/>
      <c r="D499" s="247" t="s">
        <v>236</v>
      </c>
      <c r="E499" s="251" t="s">
        <v>1</v>
      </c>
      <c r="F499" s="252" t="s">
        <v>3363</v>
      </c>
      <c r="G499" s="250"/>
      <c r="H499" s="253">
        <v>2069.9099999999999</v>
      </c>
      <c r="I499" s="254"/>
      <c r="J499" s="250"/>
      <c r="K499" s="250"/>
      <c r="L499" s="255"/>
      <c r="M499" s="256"/>
      <c r="N499" s="257"/>
      <c r="O499" s="257"/>
      <c r="P499" s="257"/>
      <c r="Q499" s="257"/>
      <c r="R499" s="257"/>
      <c r="S499" s="257"/>
      <c r="T499" s="258"/>
      <c r="U499" s="13"/>
      <c r="V499" s="13"/>
      <c r="W499" s="13"/>
      <c r="X499" s="13"/>
      <c r="Y499" s="13"/>
      <c r="Z499" s="13"/>
      <c r="AA499" s="13"/>
      <c r="AB499" s="13"/>
      <c r="AC499" s="13"/>
      <c r="AD499" s="13"/>
      <c r="AE499" s="13"/>
      <c r="AT499" s="259" t="s">
        <v>236</v>
      </c>
      <c r="AU499" s="259" t="s">
        <v>88</v>
      </c>
      <c r="AV499" s="13" t="s">
        <v>19</v>
      </c>
      <c r="AW499" s="13" t="s">
        <v>36</v>
      </c>
      <c r="AX499" s="13" t="s">
        <v>80</v>
      </c>
      <c r="AY499" s="259" t="s">
        <v>221</v>
      </c>
    </row>
    <row r="500" s="14" customFormat="1">
      <c r="A500" s="14"/>
      <c r="B500" s="260"/>
      <c r="C500" s="261"/>
      <c r="D500" s="247" t="s">
        <v>236</v>
      </c>
      <c r="E500" s="262" t="s">
        <v>1</v>
      </c>
      <c r="F500" s="263" t="s">
        <v>2355</v>
      </c>
      <c r="G500" s="261"/>
      <c r="H500" s="262" t="s">
        <v>1</v>
      </c>
      <c r="I500" s="264"/>
      <c r="J500" s="261"/>
      <c r="K500" s="261"/>
      <c r="L500" s="265"/>
      <c r="M500" s="266"/>
      <c r="N500" s="267"/>
      <c r="O500" s="267"/>
      <c r="P500" s="267"/>
      <c r="Q500" s="267"/>
      <c r="R500" s="267"/>
      <c r="S500" s="267"/>
      <c r="T500" s="268"/>
      <c r="U500" s="14"/>
      <c r="V500" s="14"/>
      <c r="W500" s="14"/>
      <c r="X500" s="14"/>
      <c r="Y500" s="14"/>
      <c r="Z500" s="14"/>
      <c r="AA500" s="14"/>
      <c r="AB500" s="14"/>
      <c r="AC500" s="14"/>
      <c r="AD500" s="14"/>
      <c r="AE500" s="14"/>
      <c r="AT500" s="269" t="s">
        <v>236</v>
      </c>
      <c r="AU500" s="269" t="s">
        <v>88</v>
      </c>
      <c r="AV500" s="14" t="s">
        <v>88</v>
      </c>
      <c r="AW500" s="14" t="s">
        <v>36</v>
      </c>
      <c r="AX500" s="14" t="s">
        <v>80</v>
      </c>
      <c r="AY500" s="269" t="s">
        <v>221</v>
      </c>
    </row>
    <row r="501" s="13" customFormat="1">
      <c r="A501" s="13"/>
      <c r="B501" s="249"/>
      <c r="C501" s="250"/>
      <c r="D501" s="247" t="s">
        <v>236</v>
      </c>
      <c r="E501" s="251" t="s">
        <v>1</v>
      </c>
      <c r="F501" s="252" t="s">
        <v>3364</v>
      </c>
      <c r="G501" s="250"/>
      <c r="H501" s="253">
        <v>2240.9000000000001</v>
      </c>
      <c r="I501" s="254"/>
      <c r="J501" s="250"/>
      <c r="K501" s="250"/>
      <c r="L501" s="255"/>
      <c r="M501" s="256"/>
      <c r="N501" s="257"/>
      <c r="O501" s="257"/>
      <c r="P501" s="257"/>
      <c r="Q501" s="257"/>
      <c r="R501" s="257"/>
      <c r="S501" s="257"/>
      <c r="T501" s="258"/>
      <c r="U501" s="13"/>
      <c r="V501" s="13"/>
      <c r="W501" s="13"/>
      <c r="X501" s="13"/>
      <c r="Y501" s="13"/>
      <c r="Z501" s="13"/>
      <c r="AA501" s="13"/>
      <c r="AB501" s="13"/>
      <c r="AC501" s="13"/>
      <c r="AD501" s="13"/>
      <c r="AE501" s="13"/>
      <c r="AT501" s="259" t="s">
        <v>236</v>
      </c>
      <c r="AU501" s="259" t="s">
        <v>88</v>
      </c>
      <c r="AV501" s="13" t="s">
        <v>19</v>
      </c>
      <c r="AW501" s="13" t="s">
        <v>36</v>
      </c>
      <c r="AX501" s="13" t="s">
        <v>80</v>
      </c>
      <c r="AY501" s="259" t="s">
        <v>221</v>
      </c>
    </row>
    <row r="502" s="16" customFormat="1">
      <c r="A502" s="16"/>
      <c r="B502" s="306"/>
      <c r="C502" s="307"/>
      <c r="D502" s="247" t="s">
        <v>236</v>
      </c>
      <c r="E502" s="308" t="s">
        <v>1</v>
      </c>
      <c r="F502" s="309" t="s">
        <v>2156</v>
      </c>
      <c r="G502" s="307"/>
      <c r="H502" s="310">
        <v>11679.31</v>
      </c>
      <c r="I502" s="311"/>
      <c r="J502" s="307"/>
      <c r="K502" s="307"/>
      <c r="L502" s="312"/>
      <c r="M502" s="313"/>
      <c r="N502" s="314"/>
      <c r="O502" s="314"/>
      <c r="P502" s="314"/>
      <c r="Q502" s="314"/>
      <c r="R502" s="314"/>
      <c r="S502" s="314"/>
      <c r="T502" s="315"/>
      <c r="U502" s="16"/>
      <c r="V502" s="16"/>
      <c r="W502" s="16"/>
      <c r="X502" s="16"/>
      <c r="Y502" s="16"/>
      <c r="Z502" s="16"/>
      <c r="AA502" s="16"/>
      <c r="AB502" s="16"/>
      <c r="AC502" s="16"/>
      <c r="AD502" s="16"/>
      <c r="AE502" s="16"/>
      <c r="AT502" s="316" t="s">
        <v>236</v>
      </c>
      <c r="AU502" s="316" t="s">
        <v>88</v>
      </c>
      <c r="AV502" s="16" t="s">
        <v>157</v>
      </c>
      <c r="AW502" s="16" t="s">
        <v>36</v>
      </c>
      <c r="AX502" s="16" t="s">
        <v>80</v>
      </c>
      <c r="AY502" s="316" t="s">
        <v>221</v>
      </c>
    </row>
    <row r="503" s="14" customFormat="1">
      <c r="A503" s="14"/>
      <c r="B503" s="260"/>
      <c r="C503" s="261"/>
      <c r="D503" s="247" t="s">
        <v>236</v>
      </c>
      <c r="E503" s="262" t="s">
        <v>1</v>
      </c>
      <c r="F503" s="263" t="s">
        <v>2157</v>
      </c>
      <c r="G503" s="261"/>
      <c r="H503" s="262" t="s">
        <v>1</v>
      </c>
      <c r="I503" s="264"/>
      <c r="J503" s="261"/>
      <c r="K503" s="261"/>
      <c r="L503" s="265"/>
      <c r="M503" s="266"/>
      <c r="N503" s="267"/>
      <c r="O503" s="267"/>
      <c r="P503" s="267"/>
      <c r="Q503" s="267"/>
      <c r="R503" s="267"/>
      <c r="S503" s="267"/>
      <c r="T503" s="268"/>
      <c r="U503" s="14"/>
      <c r="V503" s="14"/>
      <c r="W503" s="14"/>
      <c r="X503" s="14"/>
      <c r="Y503" s="14"/>
      <c r="Z503" s="14"/>
      <c r="AA503" s="14"/>
      <c r="AB503" s="14"/>
      <c r="AC503" s="14"/>
      <c r="AD503" s="14"/>
      <c r="AE503" s="14"/>
      <c r="AT503" s="269" t="s">
        <v>236</v>
      </c>
      <c r="AU503" s="269" t="s">
        <v>88</v>
      </c>
      <c r="AV503" s="14" t="s">
        <v>88</v>
      </c>
      <c r="AW503" s="14" t="s">
        <v>36</v>
      </c>
      <c r="AX503" s="14" t="s">
        <v>80</v>
      </c>
      <c r="AY503" s="269" t="s">
        <v>221</v>
      </c>
    </row>
    <row r="504" s="13" customFormat="1">
      <c r="A504" s="13"/>
      <c r="B504" s="249"/>
      <c r="C504" s="250"/>
      <c r="D504" s="247" t="s">
        <v>236</v>
      </c>
      <c r="E504" s="251" t="s">
        <v>1</v>
      </c>
      <c r="F504" s="252" t="s">
        <v>3365</v>
      </c>
      <c r="G504" s="250"/>
      <c r="H504" s="253">
        <v>1167.931</v>
      </c>
      <c r="I504" s="254"/>
      <c r="J504" s="250"/>
      <c r="K504" s="250"/>
      <c r="L504" s="255"/>
      <c r="M504" s="256"/>
      <c r="N504" s="257"/>
      <c r="O504" s="257"/>
      <c r="P504" s="257"/>
      <c r="Q504" s="257"/>
      <c r="R504" s="257"/>
      <c r="S504" s="257"/>
      <c r="T504" s="258"/>
      <c r="U504" s="13"/>
      <c r="V504" s="13"/>
      <c r="W504" s="13"/>
      <c r="X504" s="13"/>
      <c r="Y504" s="13"/>
      <c r="Z504" s="13"/>
      <c r="AA504" s="13"/>
      <c r="AB504" s="13"/>
      <c r="AC504" s="13"/>
      <c r="AD504" s="13"/>
      <c r="AE504" s="13"/>
      <c r="AT504" s="259" t="s">
        <v>236</v>
      </c>
      <c r="AU504" s="259" t="s">
        <v>88</v>
      </c>
      <c r="AV504" s="13" t="s">
        <v>19</v>
      </c>
      <c r="AW504" s="13" t="s">
        <v>36</v>
      </c>
      <c r="AX504" s="13" t="s">
        <v>80</v>
      </c>
      <c r="AY504" s="259" t="s">
        <v>221</v>
      </c>
    </row>
    <row r="505" s="16" customFormat="1">
      <c r="A505" s="16"/>
      <c r="B505" s="306"/>
      <c r="C505" s="307"/>
      <c r="D505" s="247" t="s">
        <v>236</v>
      </c>
      <c r="E505" s="308" t="s">
        <v>1</v>
      </c>
      <c r="F505" s="309" t="s">
        <v>2156</v>
      </c>
      <c r="G505" s="307"/>
      <c r="H505" s="310">
        <v>1167.931</v>
      </c>
      <c r="I505" s="311"/>
      <c r="J505" s="307"/>
      <c r="K505" s="307"/>
      <c r="L505" s="312"/>
      <c r="M505" s="313"/>
      <c r="N505" s="314"/>
      <c r="O505" s="314"/>
      <c r="P505" s="314"/>
      <c r="Q505" s="314"/>
      <c r="R505" s="314"/>
      <c r="S505" s="314"/>
      <c r="T505" s="315"/>
      <c r="U505" s="16"/>
      <c r="V505" s="16"/>
      <c r="W505" s="16"/>
      <c r="X505" s="16"/>
      <c r="Y505" s="16"/>
      <c r="Z505" s="16"/>
      <c r="AA505" s="16"/>
      <c r="AB505" s="16"/>
      <c r="AC505" s="16"/>
      <c r="AD505" s="16"/>
      <c r="AE505" s="16"/>
      <c r="AT505" s="316" t="s">
        <v>236</v>
      </c>
      <c r="AU505" s="316" t="s">
        <v>88</v>
      </c>
      <c r="AV505" s="16" t="s">
        <v>157</v>
      </c>
      <c r="AW505" s="16" t="s">
        <v>36</v>
      </c>
      <c r="AX505" s="16" t="s">
        <v>80</v>
      </c>
      <c r="AY505" s="316" t="s">
        <v>221</v>
      </c>
    </row>
    <row r="506" s="15" customFormat="1">
      <c r="A506" s="15"/>
      <c r="B506" s="270"/>
      <c r="C506" s="271"/>
      <c r="D506" s="247" t="s">
        <v>236</v>
      </c>
      <c r="E506" s="272" t="s">
        <v>1</v>
      </c>
      <c r="F506" s="273" t="s">
        <v>356</v>
      </c>
      <c r="G506" s="271"/>
      <c r="H506" s="274">
        <v>12847.241</v>
      </c>
      <c r="I506" s="275"/>
      <c r="J506" s="271"/>
      <c r="K506" s="271"/>
      <c r="L506" s="276"/>
      <c r="M506" s="277"/>
      <c r="N506" s="278"/>
      <c r="O506" s="278"/>
      <c r="P506" s="278"/>
      <c r="Q506" s="278"/>
      <c r="R506" s="278"/>
      <c r="S506" s="278"/>
      <c r="T506" s="279"/>
      <c r="U506" s="15"/>
      <c r="V506" s="15"/>
      <c r="W506" s="15"/>
      <c r="X506" s="15"/>
      <c r="Y506" s="15"/>
      <c r="Z506" s="15"/>
      <c r="AA506" s="15"/>
      <c r="AB506" s="15"/>
      <c r="AC506" s="15"/>
      <c r="AD506" s="15"/>
      <c r="AE506" s="15"/>
      <c r="AT506" s="280" t="s">
        <v>236</v>
      </c>
      <c r="AU506" s="280" t="s">
        <v>88</v>
      </c>
      <c r="AV506" s="15" t="s">
        <v>224</v>
      </c>
      <c r="AW506" s="15" t="s">
        <v>36</v>
      </c>
      <c r="AX506" s="15" t="s">
        <v>80</v>
      </c>
      <c r="AY506" s="280" t="s">
        <v>221</v>
      </c>
    </row>
    <row r="507" s="14" customFormat="1">
      <c r="A507" s="14"/>
      <c r="B507" s="260"/>
      <c r="C507" s="261"/>
      <c r="D507" s="247" t="s">
        <v>236</v>
      </c>
      <c r="E507" s="262" t="s">
        <v>1</v>
      </c>
      <c r="F507" s="263" t="s">
        <v>2159</v>
      </c>
      <c r="G507" s="261"/>
      <c r="H507" s="262" t="s">
        <v>1</v>
      </c>
      <c r="I507" s="264"/>
      <c r="J507" s="261"/>
      <c r="K507" s="261"/>
      <c r="L507" s="265"/>
      <c r="M507" s="266"/>
      <c r="N507" s="267"/>
      <c r="O507" s="267"/>
      <c r="P507" s="267"/>
      <c r="Q507" s="267"/>
      <c r="R507" s="267"/>
      <c r="S507" s="267"/>
      <c r="T507" s="268"/>
      <c r="U507" s="14"/>
      <c r="V507" s="14"/>
      <c r="W507" s="14"/>
      <c r="X507" s="14"/>
      <c r="Y507" s="14"/>
      <c r="Z507" s="14"/>
      <c r="AA507" s="14"/>
      <c r="AB507" s="14"/>
      <c r="AC507" s="14"/>
      <c r="AD507" s="14"/>
      <c r="AE507" s="14"/>
      <c r="AT507" s="269" t="s">
        <v>236</v>
      </c>
      <c r="AU507" s="269" t="s">
        <v>88</v>
      </c>
      <c r="AV507" s="14" t="s">
        <v>88</v>
      </c>
      <c r="AW507" s="14" t="s">
        <v>36</v>
      </c>
      <c r="AX507" s="14" t="s">
        <v>80</v>
      </c>
      <c r="AY507" s="269" t="s">
        <v>221</v>
      </c>
    </row>
    <row r="508" s="13" customFormat="1">
      <c r="A508" s="13"/>
      <c r="B508" s="249"/>
      <c r="C508" s="250"/>
      <c r="D508" s="247" t="s">
        <v>236</v>
      </c>
      <c r="E508" s="251" t="s">
        <v>1</v>
      </c>
      <c r="F508" s="252" t="s">
        <v>3366</v>
      </c>
      <c r="G508" s="250"/>
      <c r="H508" s="253">
        <v>12.847</v>
      </c>
      <c r="I508" s="254"/>
      <c r="J508" s="250"/>
      <c r="K508" s="250"/>
      <c r="L508" s="255"/>
      <c r="M508" s="256"/>
      <c r="N508" s="257"/>
      <c r="O508" s="257"/>
      <c r="P508" s="257"/>
      <c r="Q508" s="257"/>
      <c r="R508" s="257"/>
      <c r="S508" s="257"/>
      <c r="T508" s="258"/>
      <c r="U508" s="13"/>
      <c r="V508" s="13"/>
      <c r="W508" s="13"/>
      <c r="X508" s="13"/>
      <c r="Y508" s="13"/>
      <c r="Z508" s="13"/>
      <c r="AA508" s="13"/>
      <c r="AB508" s="13"/>
      <c r="AC508" s="13"/>
      <c r="AD508" s="13"/>
      <c r="AE508" s="13"/>
      <c r="AT508" s="259" t="s">
        <v>236</v>
      </c>
      <c r="AU508" s="259" t="s">
        <v>88</v>
      </c>
      <c r="AV508" s="13" t="s">
        <v>19</v>
      </c>
      <c r="AW508" s="13" t="s">
        <v>36</v>
      </c>
      <c r="AX508" s="13" t="s">
        <v>88</v>
      </c>
      <c r="AY508" s="259" t="s">
        <v>221</v>
      </c>
    </row>
    <row r="509" s="2" customFormat="1" ht="24.15" customHeight="1">
      <c r="A509" s="40"/>
      <c r="B509" s="41"/>
      <c r="C509" s="229" t="s">
        <v>1443</v>
      </c>
      <c r="D509" s="229" t="s">
        <v>225</v>
      </c>
      <c r="E509" s="230" t="s">
        <v>3367</v>
      </c>
      <c r="F509" s="231" t="s">
        <v>3368</v>
      </c>
      <c r="G509" s="232" t="s">
        <v>507</v>
      </c>
      <c r="H509" s="233">
        <v>116.2</v>
      </c>
      <c r="I509" s="234"/>
      <c r="J509" s="235">
        <f>ROUND(I509*H509,2)</f>
        <v>0</v>
      </c>
      <c r="K509" s="231" t="s">
        <v>229</v>
      </c>
      <c r="L509" s="46"/>
      <c r="M509" s="236" t="s">
        <v>1</v>
      </c>
      <c r="N509" s="237" t="s">
        <v>45</v>
      </c>
      <c r="O509" s="93"/>
      <c r="P509" s="238">
        <f>O509*H509</f>
        <v>0</v>
      </c>
      <c r="Q509" s="238">
        <v>0.01882</v>
      </c>
      <c r="R509" s="238">
        <f>Q509*H509</f>
        <v>2.186884</v>
      </c>
      <c r="S509" s="238">
        <v>0</v>
      </c>
      <c r="T509" s="239">
        <f>S509*H509</f>
        <v>0</v>
      </c>
      <c r="U509" s="40"/>
      <c r="V509" s="40"/>
      <c r="W509" s="40"/>
      <c r="X509" s="40"/>
      <c r="Y509" s="40"/>
      <c r="Z509" s="40"/>
      <c r="AA509" s="40"/>
      <c r="AB509" s="40"/>
      <c r="AC509" s="40"/>
      <c r="AD509" s="40"/>
      <c r="AE509" s="40"/>
      <c r="AR509" s="240" t="s">
        <v>224</v>
      </c>
      <c r="AT509" s="240" t="s">
        <v>225</v>
      </c>
      <c r="AU509" s="240" t="s">
        <v>88</v>
      </c>
      <c r="AY509" s="18" t="s">
        <v>221</v>
      </c>
      <c r="BE509" s="241">
        <f>IF(N509="základní",J509,0)</f>
        <v>0</v>
      </c>
      <c r="BF509" s="241">
        <f>IF(N509="snížená",J509,0)</f>
        <v>0</v>
      </c>
      <c r="BG509" s="241">
        <f>IF(N509="zákl. přenesená",J509,0)</f>
        <v>0</v>
      </c>
      <c r="BH509" s="241">
        <f>IF(N509="sníž. přenesená",J509,0)</f>
        <v>0</v>
      </c>
      <c r="BI509" s="241">
        <f>IF(N509="nulová",J509,0)</f>
        <v>0</v>
      </c>
      <c r="BJ509" s="18" t="s">
        <v>88</v>
      </c>
      <c r="BK509" s="241">
        <f>ROUND(I509*H509,2)</f>
        <v>0</v>
      </c>
      <c r="BL509" s="18" t="s">
        <v>224</v>
      </c>
      <c r="BM509" s="240" t="s">
        <v>3369</v>
      </c>
    </row>
    <row r="510" s="2" customFormat="1">
      <c r="A510" s="40"/>
      <c r="B510" s="41"/>
      <c r="C510" s="42"/>
      <c r="D510" s="242" t="s">
        <v>232</v>
      </c>
      <c r="E510" s="42"/>
      <c r="F510" s="243" t="s">
        <v>3370</v>
      </c>
      <c r="G510" s="42"/>
      <c r="H510" s="42"/>
      <c r="I510" s="244"/>
      <c r="J510" s="42"/>
      <c r="K510" s="42"/>
      <c r="L510" s="46"/>
      <c r="M510" s="245"/>
      <c r="N510" s="246"/>
      <c r="O510" s="93"/>
      <c r="P510" s="93"/>
      <c r="Q510" s="93"/>
      <c r="R510" s="93"/>
      <c r="S510" s="93"/>
      <c r="T510" s="94"/>
      <c r="U510" s="40"/>
      <c r="V510" s="40"/>
      <c r="W510" s="40"/>
      <c r="X510" s="40"/>
      <c r="Y510" s="40"/>
      <c r="Z510" s="40"/>
      <c r="AA510" s="40"/>
      <c r="AB510" s="40"/>
      <c r="AC510" s="40"/>
      <c r="AD510" s="40"/>
      <c r="AE510" s="40"/>
      <c r="AT510" s="18" t="s">
        <v>232</v>
      </c>
      <c r="AU510" s="18" t="s">
        <v>88</v>
      </c>
    </row>
    <row r="511" s="2" customFormat="1">
      <c r="A511" s="40"/>
      <c r="B511" s="41"/>
      <c r="C511" s="42"/>
      <c r="D511" s="247" t="s">
        <v>312</v>
      </c>
      <c r="E511" s="42"/>
      <c r="F511" s="317" t="s">
        <v>2363</v>
      </c>
      <c r="G511" s="42"/>
      <c r="H511" s="42"/>
      <c r="I511" s="244"/>
      <c r="J511" s="42"/>
      <c r="K511" s="42"/>
      <c r="L511" s="46"/>
      <c r="M511" s="245"/>
      <c r="N511" s="246"/>
      <c r="O511" s="93"/>
      <c r="P511" s="93"/>
      <c r="Q511" s="93"/>
      <c r="R511" s="93"/>
      <c r="S511" s="93"/>
      <c r="T511" s="94"/>
      <c r="U511" s="40"/>
      <c r="V511" s="40"/>
      <c r="W511" s="40"/>
      <c r="X511" s="40"/>
      <c r="Y511" s="40"/>
      <c r="Z511" s="40"/>
      <c r="AA511" s="40"/>
      <c r="AB511" s="40"/>
      <c r="AC511" s="40"/>
      <c r="AD511" s="40"/>
      <c r="AE511" s="40"/>
      <c r="AT511" s="18" t="s">
        <v>312</v>
      </c>
      <c r="AU511" s="18" t="s">
        <v>88</v>
      </c>
    </row>
    <row r="512" s="14" customFormat="1">
      <c r="A512" s="14"/>
      <c r="B512" s="260"/>
      <c r="C512" s="261"/>
      <c r="D512" s="247" t="s">
        <v>236</v>
      </c>
      <c r="E512" s="262" t="s">
        <v>1</v>
      </c>
      <c r="F512" s="263" t="s">
        <v>2364</v>
      </c>
      <c r="G512" s="261"/>
      <c r="H512" s="262" t="s">
        <v>1</v>
      </c>
      <c r="I512" s="264"/>
      <c r="J512" s="261"/>
      <c r="K512" s="261"/>
      <c r="L512" s="265"/>
      <c r="M512" s="266"/>
      <c r="N512" s="267"/>
      <c r="O512" s="267"/>
      <c r="P512" s="267"/>
      <c r="Q512" s="267"/>
      <c r="R512" s="267"/>
      <c r="S512" s="267"/>
      <c r="T512" s="268"/>
      <c r="U512" s="14"/>
      <c r="V512" s="14"/>
      <c r="W512" s="14"/>
      <c r="X512" s="14"/>
      <c r="Y512" s="14"/>
      <c r="Z512" s="14"/>
      <c r="AA512" s="14"/>
      <c r="AB512" s="14"/>
      <c r="AC512" s="14"/>
      <c r="AD512" s="14"/>
      <c r="AE512" s="14"/>
      <c r="AT512" s="269" t="s">
        <v>236</v>
      </c>
      <c r="AU512" s="269" t="s">
        <v>88</v>
      </c>
      <c r="AV512" s="14" t="s">
        <v>88</v>
      </c>
      <c r="AW512" s="14" t="s">
        <v>36</v>
      </c>
      <c r="AX512" s="14" t="s">
        <v>80</v>
      </c>
      <c r="AY512" s="269" t="s">
        <v>221</v>
      </c>
    </row>
    <row r="513" s="13" customFormat="1">
      <c r="A513" s="13"/>
      <c r="B513" s="249"/>
      <c r="C513" s="250"/>
      <c r="D513" s="247" t="s">
        <v>236</v>
      </c>
      <c r="E513" s="251" t="s">
        <v>3371</v>
      </c>
      <c r="F513" s="252" t="s">
        <v>3372</v>
      </c>
      <c r="G513" s="250"/>
      <c r="H513" s="253">
        <v>116.2</v>
      </c>
      <c r="I513" s="254"/>
      <c r="J513" s="250"/>
      <c r="K513" s="250"/>
      <c r="L513" s="255"/>
      <c r="M513" s="256"/>
      <c r="N513" s="257"/>
      <c r="O513" s="257"/>
      <c r="P513" s="257"/>
      <c r="Q513" s="257"/>
      <c r="R513" s="257"/>
      <c r="S513" s="257"/>
      <c r="T513" s="258"/>
      <c r="U513" s="13"/>
      <c r="V513" s="13"/>
      <c r="W513" s="13"/>
      <c r="X513" s="13"/>
      <c r="Y513" s="13"/>
      <c r="Z513" s="13"/>
      <c r="AA513" s="13"/>
      <c r="AB513" s="13"/>
      <c r="AC513" s="13"/>
      <c r="AD513" s="13"/>
      <c r="AE513" s="13"/>
      <c r="AT513" s="259" t="s">
        <v>236</v>
      </c>
      <c r="AU513" s="259" t="s">
        <v>88</v>
      </c>
      <c r="AV513" s="13" t="s">
        <v>19</v>
      </c>
      <c r="AW513" s="13" t="s">
        <v>36</v>
      </c>
      <c r="AX513" s="13" t="s">
        <v>80</v>
      </c>
      <c r="AY513" s="259" t="s">
        <v>221</v>
      </c>
    </row>
    <row r="514" s="13" customFormat="1">
      <c r="A514" s="13"/>
      <c r="B514" s="249"/>
      <c r="C514" s="250"/>
      <c r="D514" s="247" t="s">
        <v>236</v>
      </c>
      <c r="E514" s="251" t="s">
        <v>3373</v>
      </c>
      <c r="F514" s="252" t="s">
        <v>3374</v>
      </c>
      <c r="G514" s="250"/>
      <c r="H514" s="253">
        <v>116.2</v>
      </c>
      <c r="I514" s="254"/>
      <c r="J514" s="250"/>
      <c r="K514" s="250"/>
      <c r="L514" s="255"/>
      <c r="M514" s="256"/>
      <c r="N514" s="257"/>
      <c r="O514" s="257"/>
      <c r="P514" s="257"/>
      <c r="Q514" s="257"/>
      <c r="R514" s="257"/>
      <c r="S514" s="257"/>
      <c r="T514" s="258"/>
      <c r="U514" s="13"/>
      <c r="V514" s="13"/>
      <c r="W514" s="13"/>
      <c r="X514" s="13"/>
      <c r="Y514" s="13"/>
      <c r="Z514" s="13"/>
      <c r="AA514" s="13"/>
      <c r="AB514" s="13"/>
      <c r="AC514" s="13"/>
      <c r="AD514" s="13"/>
      <c r="AE514" s="13"/>
      <c r="AT514" s="259" t="s">
        <v>236</v>
      </c>
      <c r="AU514" s="259" t="s">
        <v>88</v>
      </c>
      <c r="AV514" s="13" t="s">
        <v>19</v>
      </c>
      <c r="AW514" s="13" t="s">
        <v>36</v>
      </c>
      <c r="AX514" s="13" t="s">
        <v>88</v>
      </c>
      <c r="AY514" s="259" t="s">
        <v>221</v>
      </c>
    </row>
    <row r="515" s="2" customFormat="1" ht="24.15" customHeight="1">
      <c r="A515" s="40"/>
      <c r="B515" s="41"/>
      <c r="C515" s="229" t="s">
        <v>1447</v>
      </c>
      <c r="D515" s="229" t="s">
        <v>225</v>
      </c>
      <c r="E515" s="230" t="s">
        <v>3375</v>
      </c>
      <c r="F515" s="231" t="s">
        <v>3376</v>
      </c>
      <c r="G515" s="232" t="s">
        <v>507</v>
      </c>
      <c r="H515" s="233">
        <v>116.2</v>
      </c>
      <c r="I515" s="234"/>
      <c r="J515" s="235">
        <f>ROUND(I515*H515,2)</f>
        <v>0</v>
      </c>
      <c r="K515" s="231" t="s">
        <v>229</v>
      </c>
      <c r="L515" s="46"/>
      <c r="M515" s="236" t="s">
        <v>1</v>
      </c>
      <c r="N515" s="237" t="s">
        <v>45</v>
      </c>
      <c r="O515" s="93"/>
      <c r="P515" s="238">
        <f>O515*H515</f>
        <v>0</v>
      </c>
      <c r="Q515" s="238">
        <v>0</v>
      </c>
      <c r="R515" s="238">
        <f>Q515*H515</f>
        <v>0</v>
      </c>
      <c r="S515" s="238">
        <v>0</v>
      </c>
      <c r="T515" s="239">
        <f>S515*H515</f>
        <v>0</v>
      </c>
      <c r="U515" s="40"/>
      <c r="V515" s="40"/>
      <c r="W515" s="40"/>
      <c r="X515" s="40"/>
      <c r="Y515" s="40"/>
      <c r="Z515" s="40"/>
      <c r="AA515" s="40"/>
      <c r="AB515" s="40"/>
      <c r="AC515" s="40"/>
      <c r="AD515" s="40"/>
      <c r="AE515" s="40"/>
      <c r="AR515" s="240" t="s">
        <v>224</v>
      </c>
      <c r="AT515" s="240" t="s">
        <v>225</v>
      </c>
      <c r="AU515" s="240" t="s">
        <v>88</v>
      </c>
      <c r="AY515" s="18" t="s">
        <v>221</v>
      </c>
      <c r="BE515" s="241">
        <f>IF(N515="základní",J515,0)</f>
        <v>0</v>
      </c>
      <c r="BF515" s="241">
        <f>IF(N515="snížená",J515,0)</f>
        <v>0</v>
      </c>
      <c r="BG515" s="241">
        <f>IF(N515="zákl. přenesená",J515,0)</f>
        <v>0</v>
      </c>
      <c r="BH515" s="241">
        <f>IF(N515="sníž. přenesená",J515,0)</f>
        <v>0</v>
      </c>
      <c r="BI515" s="241">
        <f>IF(N515="nulová",J515,0)</f>
        <v>0</v>
      </c>
      <c r="BJ515" s="18" t="s">
        <v>88</v>
      </c>
      <c r="BK515" s="241">
        <f>ROUND(I515*H515,2)</f>
        <v>0</v>
      </c>
      <c r="BL515" s="18" t="s">
        <v>224</v>
      </c>
      <c r="BM515" s="240" t="s">
        <v>3377</v>
      </c>
    </row>
    <row r="516" s="2" customFormat="1">
      <c r="A516" s="40"/>
      <c r="B516" s="41"/>
      <c r="C516" s="42"/>
      <c r="D516" s="242" t="s">
        <v>232</v>
      </c>
      <c r="E516" s="42"/>
      <c r="F516" s="243" t="s">
        <v>3378</v>
      </c>
      <c r="G516" s="42"/>
      <c r="H516" s="42"/>
      <c r="I516" s="244"/>
      <c r="J516" s="42"/>
      <c r="K516" s="42"/>
      <c r="L516" s="46"/>
      <c r="M516" s="245"/>
      <c r="N516" s="246"/>
      <c r="O516" s="93"/>
      <c r="P516" s="93"/>
      <c r="Q516" s="93"/>
      <c r="R516" s="93"/>
      <c r="S516" s="93"/>
      <c r="T516" s="94"/>
      <c r="U516" s="40"/>
      <c r="V516" s="40"/>
      <c r="W516" s="40"/>
      <c r="X516" s="40"/>
      <c r="Y516" s="40"/>
      <c r="Z516" s="40"/>
      <c r="AA516" s="40"/>
      <c r="AB516" s="40"/>
      <c r="AC516" s="40"/>
      <c r="AD516" s="40"/>
      <c r="AE516" s="40"/>
      <c r="AT516" s="18" t="s">
        <v>232</v>
      </c>
      <c r="AU516" s="18" t="s">
        <v>88</v>
      </c>
    </row>
    <row r="517" s="2" customFormat="1">
      <c r="A517" s="40"/>
      <c r="B517" s="41"/>
      <c r="C517" s="42"/>
      <c r="D517" s="247" t="s">
        <v>312</v>
      </c>
      <c r="E517" s="42"/>
      <c r="F517" s="317" t="s">
        <v>2363</v>
      </c>
      <c r="G517" s="42"/>
      <c r="H517" s="42"/>
      <c r="I517" s="244"/>
      <c r="J517" s="42"/>
      <c r="K517" s="42"/>
      <c r="L517" s="46"/>
      <c r="M517" s="245"/>
      <c r="N517" s="246"/>
      <c r="O517" s="93"/>
      <c r="P517" s="93"/>
      <c r="Q517" s="93"/>
      <c r="R517" s="93"/>
      <c r="S517" s="93"/>
      <c r="T517" s="94"/>
      <c r="U517" s="40"/>
      <c r="V517" s="40"/>
      <c r="W517" s="40"/>
      <c r="X517" s="40"/>
      <c r="Y517" s="40"/>
      <c r="Z517" s="40"/>
      <c r="AA517" s="40"/>
      <c r="AB517" s="40"/>
      <c r="AC517" s="40"/>
      <c r="AD517" s="40"/>
      <c r="AE517" s="40"/>
      <c r="AT517" s="18" t="s">
        <v>312</v>
      </c>
      <c r="AU517" s="18" t="s">
        <v>88</v>
      </c>
    </row>
    <row r="518" s="13" customFormat="1">
      <c r="A518" s="13"/>
      <c r="B518" s="249"/>
      <c r="C518" s="250"/>
      <c r="D518" s="247" t="s">
        <v>236</v>
      </c>
      <c r="E518" s="251" t="s">
        <v>3379</v>
      </c>
      <c r="F518" s="252" t="s">
        <v>3380</v>
      </c>
      <c r="G518" s="250"/>
      <c r="H518" s="253">
        <v>116.2</v>
      </c>
      <c r="I518" s="254"/>
      <c r="J518" s="250"/>
      <c r="K518" s="250"/>
      <c r="L518" s="255"/>
      <c r="M518" s="256"/>
      <c r="N518" s="257"/>
      <c r="O518" s="257"/>
      <c r="P518" s="257"/>
      <c r="Q518" s="257"/>
      <c r="R518" s="257"/>
      <c r="S518" s="257"/>
      <c r="T518" s="258"/>
      <c r="U518" s="13"/>
      <c r="V518" s="13"/>
      <c r="W518" s="13"/>
      <c r="X518" s="13"/>
      <c r="Y518" s="13"/>
      <c r="Z518" s="13"/>
      <c r="AA518" s="13"/>
      <c r="AB518" s="13"/>
      <c r="AC518" s="13"/>
      <c r="AD518" s="13"/>
      <c r="AE518" s="13"/>
      <c r="AT518" s="259" t="s">
        <v>236</v>
      </c>
      <c r="AU518" s="259" t="s">
        <v>88</v>
      </c>
      <c r="AV518" s="13" t="s">
        <v>19</v>
      </c>
      <c r="AW518" s="13" t="s">
        <v>36</v>
      </c>
      <c r="AX518" s="13" t="s">
        <v>80</v>
      </c>
      <c r="AY518" s="259" t="s">
        <v>221</v>
      </c>
    </row>
    <row r="519" s="13" customFormat="1">
      <c r="A519" s="13"/>
      <c r="B519" s="249"/>
      <c r="C519" s="250"/>
      <c r="D519" s="247" t="s">
        <v>236</v>
      </c>
      <c r="E519" s="251" t="s">
        <v>3381</v>
      </c>
      <c r="F519" s="252" t="s">
        <v>3382</v>
      </c>
      <c r="G519" s="250"/>
      <c r="H519" s="253">
        <v>116.2</v>
      </c>
      <c r="I519" s="254"/>
      <c r="J519" s="250"/>
      <c r="K519" s="250"/>
      <c r="L519" s="255"/>
      <c r="M519" s="256"/>
      <c r="N519" s="257"/>
      <c r="O519" s="257"/>
      <c r="P519" s="257"/>
      <c r="Q519" s="257"/>
      <c r="R519" s="257"/>
      <c r="S519" s="257"/>
      <c r="T519" s="258"/>
      <c r="U519" s="13"/>
      <c r="V519" s="13"/>
      <c r="W519" s="13"/>
      <c r="X519" s="13"/>
      <c r="Y519" s="13"/>
      <c r="Z519" s="13"/>
      <c r="AA519" s="13"/>
      <c r="AB519" s="13"/>
      <c r="AC519" s="13"/>
      <c r="AD519" s="13"/>
      <c r="AE519" s="13"/>
      <c r="AT519" s="259" t="s">
        <v>236</v>
      </c>
      <c r="AU519" s="259" t="s">
        <v>88</v>
      </c>
      <c r="AV519" s="13" t="s">
        <v>19</v>
      </c>
      <c r="AW519" s="13" t="s">
        <v>36</v>
      </c>
      <c r="AX519" s="13" t="s">
        <v>88</v>
      </c>
      <c r="AY519" s="259" t="s">
        <v>221</v>
      </c>
    </row>
    <row r="520" s="2" customFormat="1" ht="24.15" customHeight="1">
      <c r="A520" s="40"/>
      <c r="B520" s="41"/>
      <c r="C520" s="229" t="s">
        <v>1451</v>
      </c>
      <c r="D520" s="229" t="s">
        <v>225</v>
      </c>
      <c r="E520" s="230" t="s">
        <v>2377</v>
      </c>
      <c r="F520" s="231" t="s">
        <v>2378</v>
      </c>
      <c r="G520" s="232" t="s">
        <v>507</v>
      </c>
      <c r="H520" s="233">
        <v>121.31999999999999</v>
      </c>
      <c r="I520" s="234"/>
      <c r="J520" s="235">
        <f>ROUND(I520*H520,2)</f>
        <v>0</v>
      </c>
      <c r="K520" s="231" t="s">
        <v>229</v>
      </c>
      <c r="L520" s="46"/>
      <c r="M520" s="236" t="s">
        <v>1</v>
      </c>
      <c r="N520" s="237" t="s">
        <v>45</v>
      </c>
      <c r="O520" s="93"/>
      <c r="P520" s="238">
        <f>O520*H520</f>
        <v>0</v>
      </c>
      <c r="Q520" s="238">
        <v>0.023869999999999999</v>
      </c>
      <c r="R520" s="238">
        <f>Q520*H520</f>
        <v>2.8959083999999997</v>
      </c>
      <c r="S520" s="238">
        <v>0</v>
      </c>
      <c r="T520" s="239">
        <f>S520*H520</f>
        <v>0</v>
      </c>
      <c r="U520" s="40"/>
      <c r="V520" s="40"/>
      <c r="W520" s="40"/>
      <c r="X520" s="40"/>
      <c r="Y520" s="40"/>
      <c r="Z520" s="40"/>
      <c r="AA520" s="40"/>
      <c r="AB520" s="40"/>
      <c r="AC520" s="40"/>
      <c r="AD520" s="40"/>
      <c r="AE520" s="40"/>
      <c r="AR520" s="240" t="s">
        <v>224</v>
      </c>
      <c r="AT520" s="240" t="s">
        <v>225</v>
      </c>
      <c r="AU520" s="240" t="s">
        <v>88</v>
      </c>
      <c r="AY520" s="18" t="s">
        <v>221</v>
      </c>
      <c r="BE520" s="241">
        <f>IF(N520="základní",J520,0)</f>
        <v>0</v>
      </c>
      <c r="BF520" s="241">
        <f>IF(N520="snížená",J520,0)</f>
        <v>0</v>
      </c>
      <c r="BG520" s="241">
        <f>IF(N520="zákl. přenesená",J520,0)</f>
        <v>0</v>
      </c>
      <c r="BH520" s="241">
        <f>IF(N520="sníž. přenesená",J520,0)</f>
        <v>0</v>
      </c>
      <c r="BI520" s="241">
        <f>IF(N520="nulová",J520,0)</f>
        <v>0</v>
      </c>
      <c r="BJ520" s="18" t="s">
        <v>88</v>
      </c>
      <c r="BK520" s="241">
        <f>ROUND(I520*H520,2)</f>
        <v>0</v>
      </c>
      <c r="BL520" s="18" t="s">
        <v>224</v>
      </c>
      <c r="BM520" s="240" t="s">
        <v>3383</v>
      </c>
    </row>
    <row r="521" s="2" customFormat="1">
      <c r="A521" s="40"/>
      <c r="B521" s="41"/>
      <c r="C521" s="42"/>
      <c r="D521" s="242" t="s">
        <v>232</v>
      </c>
      <c r="E521" s="42"/>
      <c r="F521" s="243" t="s">
        <v>2380</v>
      </c>
      <c r="G521" s="42"/>
      <c r="H521" s="42"/>
      <c r="I521" s="244"/>
      <c r="J521" s="42"/>
      <c r="K521" s="42"/>
      <c r="L521" s="46"/>
      <c r="M521" s="245"/>
      <c r="N521" s="246"/>
      <c r="O521" s="93"/>
      <c r="P521" s="93"/>
      <c r="Q521" s="93"/>
      <c r="R521" s="93"/>
      <c r="S521" s="93"/>
      <c r="T521" s="94"/>
      <c r="U521" s="40"/>
      <c r="V521" s="40"/>
      <c r="W521" s="40"/>
      <c r="X521" s="40"/>
      <c r="Y521" s="40"/>
      <c r="Z521" s="40"/>
      <c r="AA521" s="40"/>
      <c r="AB521" s="40"/>
      <c r="AC521" s="40"/>
      <c r="AD521" s="40"/>
      <c r="AE521" s="40"/>
      <c r="AT521" s="18" t="s">
        <v>232</v>
      </c>
      <c r="AU521" s="18" t="s">
        <v>88</v>
      </c>
    </row>
    <row r="522" s="2" customFormat="1">
      <c r="A522" s="40"/>
      <c r="B522" s="41"/>
      <c r="C522" s="42"/>
      <c r="D522" s="247" t="s">
        <v>312</v>
      </c>
      <c r="E522" s="42"/>
      <c r="F522" s="317" t="s">
        <v>2363</v>
      </c>
      <c r="G522" s="42"/>
      <c r="H522" s="42"/>
      <c r="I522" s="244"/>
      <c r="J522" s="42"/>
      <c r="K522" s="42"/>
      <c r="L522" s="46"/>
      <c r="M522" s="245"/>
      <c r="N522" s="246"/>
      <c r="O522" s="93"/>
      <c r="P522" s="93"/>
      <c r="Q522" s="93"/>
      <c r="R522" s="93"/>
      <c r="S522" s="93"/>
      <c r="T522" s="94"/>
      <c r="U522" s="40"/>
      <c r="V522" s="40"/>
      <c r="W522" s="40"/>
      <c r="X522" s="40"/>
      <c r="Y522" s="40"/>
      <c r="Z522" s="40"/>
      <c r="AA522" s="40"/>
      <c r="AB522" s="40"/>
      <c r="AC522" s="40"/>
      <c r="AD522" s="40"/>
      <c r="AE522" s="40"/>
      <c r="AT522" s="18" t="s">
        <v>312</v>
      </c>
      <c r="AU522" s="18" t="s">
        <v>88</v>
      </c>
    </row>
    <row r="523" s="14" customFormat="1">
      <c r="A523" s="14"/>
      <c r="B523" s="260"/>
      <c r="C523" s="261"/>
      <c r="D523" s="247" t="s">
        <v>236</v>
      </c>
      <c r="E523" s="262" t="s">
        <v>1</v>
      </c>
      <c r="F523" s="263" t="s">
        <v>2381</v>
      </c>
      <c r="G523" s="261"/>
      <c r="H523" s="262" t="s">
        <v>1</v>
      </c>
      <c r="I523" s="264"/>
      <c r="J523" s="261"/>
      <c r="K523" s="261"/>
      <c r="L523" s="265"/>
      <c r="M523" s="266"/>
      <c r="N523" s="267"/>
      <c r="O523" s="267"/>
      <c r="P523" s="267"/>
      <c r="Q523" s="267"/>
      <c r="R523" s="267"/>
      <c r="S523" s="267"/>
      <c r="T523" s="268"/>
      <c r="U523" s="14"/>
      <c r="V523" s="14"/>
      <c r="W523" s="14"/>
      <c r="X523" s="14"/>
      <c r="Y523" s="14"/>
      <c r="Z523" s="14"/>
      <c r="AA523" s="14"/>
      <c r="AB523" s="14"/>
      <c r="AC523" s="14"/>
      <c r="AD523" s="14"/>
      <c r="AE523" s="14"/>
      <c r="AT523" s="269" t="s">
        <v>236</v>
      </c>
      <c r="AU523" s="269" t="s">
        <v>88</v>
      </c>
      <c r="AV523" s="14" t="s">
        <v>88</v>
      </c>
      <c r="AW523" s="14" t="s">
        <v>36</v>
      </c>
      <c r="AX523" s="14" t="s">
        <v>80</v>
      </c>
      <c r="AY523" s="269" t="s">
        <v>221</v>
      </c>
    </row>
    <row r="524" s="13" customFormat="1">
      <c r="A524" s="13"/>
      <c r="B524" s="249"/>
      <c r="C524" s="250"/>
      <c r="D524" s="247" t="s">
        <v>236</v>
      </c>
      <c r="E524" s="251" t="s">
        <v>3384</v>
      </c>
      <c r="F524" s="252" t="s">
        <v>3385</v>
      </c>
      <c r="G524" s="250"/>
      <c r="H524" s="253">
        <v>28.32</v>
      </c>
      <c r="I524" s="254"/>
      <c r="J524" s="250"/>
      <c r="K524" s="250"/>
      <c r="L524" s="255"/>
      <c r="M524" s="256"/>
      <c r="N524" s="257"/>
      <c r="O524" s="257"/>
      <c r="P524" s="257"/>
      <c r="Q524" s="257"/>
      <c r="R524" s="257"/>
      <c r="S524" s="257"/>
      <c r="T524" s="258"/>
      <c r="U524" s="13"/>
      <c r="V524" s="13"/>
      <c r="W524" s="13"/>
      <c r="X524" s="13"/>
      <c r="Y524" s="13"/>
      <c r="Z524" s="13"/>
      <c r="AA524" s="13"/>
      <c r="AB524" s="13"/>
      <c r="AC524" s="13"/>
      <c r="AD524" s="13"/>
      <c r="AE524" s="13"/>
      <c r="AT524" s="259" t="s">
        <v>236</v>
      </c>
      <c r="AU524" s="259" t="s">
        <v>88</v>
      </c>
      <c r="AV524" s="13" t="s">
        <v>19</v>
      </c>
      <c r="AW524" s="13" t="s">
        <v>36</v>
      </c>
      <c r="AX524" s="13" t="s">
        <v>80</v>
      </c>
      <c r="AY524" s="259" t="s">
        <v>221</v>
      </c>
    </row>
    <row r="525" s="13" customFormat="1">
      <c r="A525" s="13"/>
      <c r="B525" s="249"/>
      <c r="C525" s="250"/>
      <c r="D525" s="247" t="s">
        <v>236</v>
      </c>
      <c r="E525" s="251" t="s">
        <v>2408</v>
      </c>
      <c r="F525" s="252" t="s">
        <v>3386</v>
      </c>
      <c r="G525" s="250"/>
      <c r="H525" s="253">
        <v>93</v>
      </c>
      <c r="I525" s="254"/>
      <c r="J525" s="250"/>
      <c r="K525" s="250"/>
      <c r="L525" s="255"/>
      <c r="M525" s="256"/>
      <c r="N525" s="257"/>
      <c r="O525" s="257"/>
      <c r="P525" s="257"/>
      <c r="Q525" s="257"/>
      <c r="R525" s="257"/>
      <c r="S525" s="257"/>
      <c r="T525" s="258"/>
      <c r="U525" s="13"/>
      <c r="V525" s="13"/>
      <c r="W525" s="13"/>
      <c r="X525" s="13"/>
      <c r="Y525" s="13"/>
      <c r="Z525" s="13"/>
      <c r="AA525" s="13"/>
      <c r="AB525" s="13"/>
      <c r="AC525" s="13"/>
      <c r="AD525" s="13"/>
      <c r="AE525" s="13"/>
      <c r="AT525" s="259" t="s">
        <v>236</v>
      </c>
      <c r="AU525" s="259" t="s">
        <v>88</v>
      </c>
      <c r="AV525" s="13" t="s">
        <v>19</v>
      </c>
      <c r="AW525" s="13" t="s">
        <v>36</v>
      </c>
      <c r="AX525" s="13" t="s">
        <v>80</v>
      </c>
      <c r="AY525" s="259" t="s">
        <v>221</v>
      </c>
    </row>
    <row r="526" s="13" customFormat="1">
      <c r="A526" s="13"/>
      <c r="B526" s="249"/>
      <c r="C526" s="250"/>
      <c r="D526" s="247" t="s">
        <v>236</v>
      </c>
      <c r="E526" s="251" t="s">
        <v>3387</v>
      </c>
      <c r="F526" s="252" t="s">
        <v>3388</v>
      </c>
      <c r="G526" s="250"/>
      <c r="H526" s="253">
        <v>121.31999999999999</v>
      </c>
      <c r="I526" s="254"/>
      <c r="J526" s="250"/>
      <c r="K526" s="250"/>
      <c r="L526" s="255"/>
      <c r="M526" s="256"/>
      <c r="N526" s="257"/>
      <c r="O526" s="257"/>
      <c r="P526" s="257"/>
      <c r="Q526" s="257"/>
      <c r="R526" s="257"/>
      <c r="S526" s="257"/>
      <c r="T526" s="258"/>
      <c r="U526" s="13"/>
      <c r="V526" s="13"/>
      <c r="W526" s="13"/>
      <c r="X526" s="13"/>
      <c r="Y526" s="13"/>
      <c r="Z526" s="13"/>
      <c r="AA526" s="13"/>
      <c r="AB526" s="13"/>
      <c r="AC526" s="13"/>
      <c r="AD526" s="13"/>
      <c r="AE526" s="13"/>
      <c r="AT526" s="259" t="s">
        <v>236</v>
      </c>
      <c r="AU526" s="259" t="s">
        <v>88</v>
      </c>
      <c r="AV526" s="13" t="s">
        <v>19</v>
      </c>
      <c r="AW526" s="13" t="s">
        <v>36</v>
      </c>
      <c r="AX526" s="13" t="s">
        <v>88</v>
      </c>
      <c r="AY526" s="259" t="s">
        <v>221</v>
      </c>
    </row>
    <row r="527" s="2" customFormat="1" ht="24.15" customHeight="1">
      <c r="A527" s="40"/>
      <c r="B527" s="41"/>
      <c r="C527" s="229" t="s">
        <v>1455</v>
      </c>
      <c r="D527" s="229" t="s">
        <v>225</v>
      </c>
      <c r="E527" s="230" t="s">
        <v>2386</v>
      </c>
      <c r="F527" s="231" t="s">
        <v>2387</v>
      </c>
      <c r="G527" s="232" t="s">
        <v>507</v>
      </c>
      <c r="H527" s="233">
        <v>121.31999999999999</v>
      </c>
      <c r="I527" s="234"/>
      <c r="J527" s="235">
        <f>ROUND(I527*H527,2)</f>
        <v>0</v>
      </c>
      <c r="K527" s="231" t="s">
        <v>229</v>
      </c>
      <c r="L527" s="46"/>
      <c r="M527" s="236" t="s">
        <v>1</v>
      </c>
      <c r="N527" s="237" t="s">
        <v>45</v>
      </c>
      <c r="O527" s="93"/>
      <c r="P527" s="238">
        <f>O527*H527</f>
        <v>0</v>
      </c>
      <c r="Q527" s="238">
        <v>0</v>
      </c>
      <c r="R527" s="238">
        <f>Q527*H527</f>
        <v>0</v>
      </c>
      <c r="S527" s="238">
        <v>0</v>
      </c>
      <c r="T527" s="239">
        <f>S527*H527</f>
        <v>0</v>
      </c>
      <c r="U527" s="40"/>
      <c r="V527" s="40"/>
      <c r="W527" s="40"/>
      <c r="X527" s="40"/>
      <c r="Y527" s="40"/>
      <c r="Z527" s="40"/>
      <c r="AA527" s="40"/>
      <c r="AB527" s="40"/>
      <c r="AC527" s="40"/>
      <c r="AD527" s="40"/>
      <c r="AE527" s="40"/>
      <c r="AR527" s="240" t="s">
        <v>224</v>
      </c>
      <c r="AT527" s="240" t="s">
        <v>225</v>
      </c>
      <c r="AU527" s="240" t="s">
        <v>88</v>
      </c>
      <c r="AY527" s="18" t="s">
        <v>221</v>
      </c>
      <c r="BE527" s="241">
        <f>IF(N527="základní",J527,0)</f>
        <v>0</v>
      </c>
      <c r="BF527" s="241">
        <f>IF(N527="snížená",J527,0)</f>
        <v>0</v>
      </c>
      <c r="BG527" s="241">
        <f>IF(N527="zákl. přenesená",J527,0)</f>
        <v>0</v>
      </c>
      <c r="BH527" s="241">
        <f>IF(N527="sníž. přenesená",J527,0)</f>
        <v>0</v>
      </c>
      <c r="BI527" s="241">
        <f>IF(N527="nulová",J527,0)</f>
        <v>0</v>
      </c>
      <c r="BJ527" s="18" t="s">
        <v>88</v>
      </c>
      <c r="BK527" s="241">
        <f>ROUND(I527*H527,2)</f>
        <v>0</v>
      </c>
      <c r="BL527" s="18" t="s">
        <v>224</v>
      </c>
      <c r="BM527" s="240" t="s">
        <v>3389</v>
      </c>
    </row>
    <row r="528" s="2" customFormat="1">
      <c r="A528" s="40"/>
      <c r="B528" s="41"/>
      <c r="C528" s="42"/>
      <c r="D528" s="242" t="s">
        <v>232</v>
      </c>
      <c r="E528" s="42"/>
      <c r="F528" s="243" t="s">
        <v>2389</v>
      </c>
      <c r="G528" s="42"/>
      <c r="H528" s="42"/>
      <c r="I528" s="244"/>
      <c r="J528" s="42"/>
      <c r="K528" s="42"/>
      <c r="L528" s="46"/>
      <c r="M528" s="245"/>
      <c r="N528" s="246"/>
      <c r="O528" s="93"/>
      <c r="P528" s="93"/>
      <c r="Q528" s="93"/>
      <c r="R528" s="93"/>
      <c r="S528" s="93"/>
      <c r="T528" s="94"/>
      <c r="U528" s="40"/>
      <c r="V528" s="40"/>
      <c r="W528" s="40"/>
      <c r="X528" s="40"/>
      <c r="Y528" s="40"/>
      <c r="Z528" s="40"/>
      <c r="AA528" s="40"/>
      <c r="AB528" s="40"/>
      <c r="AC528" s="40"/>
      <c r="AD528" s="40"/>
      <c r="AE528" s="40"/>
      <c r="AT528" s="18" t="s">
        <v>232</v>
      </c>
      <c r="AU528" s="18" t="s">
        <v>88</v>
      </c>
    </row>
    <row r="529" s="2" customFormat="1">
      <c r="A529" s="40"/>
      <c r="B529" s="41"/>
      <c r="C529" s="42"/>
      <c r="D529" s="247" t="s">
        <v>312</v>
      </c>
      <c r="E529" s="42"/>
      <c r="F529" s="317" t="s">
        <v>2363</v>
      </c>
      <c r="G529" s="42"/>
      <c r="H529" s="42"/>
      <c r="I529" s="244"/>
      <c r="J529" s="42"/>
      <c r="K529" s="42"/>
      <c r="L529" s="46"/>
      <c r="M529" s="245"/>
      <c r="N529" s="246"/>
      <c r="O529" s="93"/>
      <c r="P529" s="93"/>
      <c r="Q529" s="93"/>
      <c r="R529" s="93"/>
      <c r="S529" s="93"/>
      <c r="T529" s="94"/>
      <c r="U529" s="40"/>
      <c r="V529" s="40"/>
      <c r="W529" s="40"/>
      <c r="X529" s="40"/>
      <c r="Y529" s="40"/>
      <c r="Z529" s="40"/>
      <c r="AA529" s="40"/>
      <c r="AB529" s="40"/>
      <c r="AC529" s="40"/>
      <c r="AD529" s="40"/>
      <c r="AE529" s="40"/>
      <c r="AT529" s="18" t="s">
        <v>312</v>
      </c>
      <c r="AU529" s="18" t="s">
        <v>88</v>
      </c>
    </row>
    <row r="530" s="13" customFormat="1">
      <c r="A530" s="13"/>
      <c r="B530" s="249"/>
      <c r="C530" s="250"/>
      <c r="D530" s="247" t="s">
        <v>236</v>
      </c>
      <c r="E530" s="251" t="s">
        <v>3390</v>
      </c>
      <c r="F530" s="252" t="s">
        <v>3391</v>
      </c>
      <c r="G530" s="250"/>
      <c r="H530" s="253">
        <v>121.31999999999999</v>
      </c>
      <c r="I530" s="254"/>
      <c r="J530" s="250"/>
      <c r="K530" s="250"/>
      <c r="L530" s="255"/>
      <c r="M530" s="256"/>
      <c r="N530" s="257"/>
      <c r="O530" s="257"/>
      <c r="P530" s="257"/>
      <c r="Q530" s="257"/>
      <c r="R530" s="257"/>
      <c r="S530" s="257"/>
      <c r="T530" s="258"/>
      <c r="U530" s="13"/>
      <c r="V530" s="13"/>
      <c r="W530" s="13"/>
      <c r="X530" s="13"/>
      <c r="Y530" s="13"/>
      <c r="Z530" s="13"/>
      <c r="AA530" s="13"/>
      <c r="AB530" s="13"/>
      <c r="AC530" s="13"/>
      <c r="AD530" s="13"/>
      <c r="AE530" s="13"/>
      <c r="AT530" s="259" t="s">
        <v>236</v>
      </c>
      <c r="AU530" s="259" t="s">
        <v>88</v>
      </c>
      <c r="AV530" s="13" t="s">
        <v>19</v>
      </c>
      <c r="AW530" s="13" t="s">
        <v>36</v>
      </c>
      <c r="AX530" s="13" t="s">
        <v>88</v>
      </c>
      <c r="AY530" s="259" t="s">
        <v>221</v>
      </c>
    </row>
    <row r="531" s="2" customFormat="1" ht="24.15" customHeight="1">
      <c r="A531" s="40"/>
      <c r="B531" s="41"/>
      <c r="C531" s="229" t="s">
        <v>1460</v>
      </c>
      <c r="D531" s="229" t="s">
        <v>225</v>
      </c>
      <c r="E531" s="230" t="s">
        <v>3392</v>
      </c>
      <c r="F531" s="231" t="s">
        <v>3393</v>
      </c>
      <c r="G531" s="232" t="s">
        <v>699</v>
      </c>
      <c r="H531" s="233">
        <v>14</v>
      </c>
      <c r="I531" s="234"/>
      <c r="J531" s="235">
        <f>ROUND(I531*H531,2)</f>
        <v>0</v>
      </c>
      <c r="K531" s="231" t="s">
        <v>229</v>
      </c>
      <c r="L531" s="46"/>
      <c r="M531" s="236" t="s">
        <v>1</v>
      </c>
      <c r="N531" s="237" t="s">
        <v>45</v>
      </c>
      <c r="O531" s="93"/>
      <c r="P531" s="238">
        <f>O531*H531</f>
        <v>0</v>
      </c>
      <c r="Q531" s="238">
        <v>0.00098999999999999999</v>
      </c>
      <c r="R531" s="238">
        <f>Q531*H531</f>
        <v>0.013860000000000001</v>
      </c>
      <c r="S531" s="238">
        <v>0</v>
      </c>
      <c r="T531" s="239">
        <f>S531*H531</f>
        <v>0</v>
      </c>
      <c r="U531" s="40"/>
      <c r="V531" s="40"/>
      <c r="W531" s="40"/>
      <c r="X531" s="40"/>
      <c r="Y531" s="40"/>
      <c r="Z531" s="40"/>
      <c r="AA531" s="40"/>
      <c r="AB531" s="40"/>
      <c r="AC531" s="40"/>
      <c r="AD531" s="40"/>
      <c r="AE531" s="40"/>
      <c r="AR531" s="240" t="s">
        <v>224</v>
      </c>
      <c r="AT531" s="240" t="s">
        <v>225</v>
      </c>
      <c r="AU531" s="240" t="s">
        <v>88</v>
      </c>
      <c r="AY531" s="18" t="s">
        <v>221</v>
      </c>
      <c r="BE531" s="241">
        <f>IF(N531="základní",J531,0)</f>
        <v>0</v>
      </c>
      <c r="BF531" s="241">
        <f>IF(N531="snížená",J531,0)</f>
        <v>0</v>
      </c>
      <c r="BG531" s="241">
        <f>IF(N531="zákl. přenesená",J531,0)</f>
        <v>0</v>
      </c>
      <c r="BH531" s="241">
        <f>IF(N531="sníž. přenesená",J531,0)</f>
        <v>0</v>
      </c>
      <c r="BI531" s="241">
        <f>IF(N531="nulová",J531,0)</f>
        <v>0</v>
      </c>
      <c r="BJ531" s="18" t="s">
        <v>88</v>
      </c>
      <c r="BK531" s="241">
        <f>ROUND(I531*H531,2)</f>
        <v>0</v>
      </c>
      <c r="BL531" s="18" t="s">
        <v>224</v>
      </c>
      <c r="BM531" s="240" t="s">
        <v>3394</v>
      </c>
    </row>
    <row r="532" s="2" customFormat="1">
      <c r="A532" s="40"/>
      <c r="B532" s="41"/>
      <c r="C532" s="42"/>
      <c r="D532" s="242" t="s">
        <v>232</v>
      </c>
      <c r="E532" s="42"/>
      <c r="F532" s="243" t="s">
        <v>3395</v>
      </c>
      <c r="G532" s="42"/>
      <c r="H532" s="42"/>
      <c r="I532" s="244"/>
      <c r="J532" s="42"/>
      <c r="K532" s="42"/>
      <c r="L532" s="46"/>
      <c r="M532" s="245"/>
      <c r="N532" s="246"/>
      <c r="O532" s="93"/>
      <c r="P532" s="93"/>
      <c r="Q532" s="93"/>
      <c r="R532" s="93"/>
      <c r="S532" s="93"/>
      <c r="T532" s="94"/>
      <c r="U532" s="40"/>
      <c r="V532" s="40"/>
      <c r="W532" s="40"/>
      <c r="X532" s="40"/>
      <c r="Y532" s="40"/>
      <c r="Z532" s="40"/>
      <c r="AA532" s="40"/>
      <c r="AB532" s="40"/>
      <c r="AC532" s="40"/>
      <c r="AD532" s="40"/>
      <c r="AE532" s="40"/>
      <c r="AT532" s="18" t="s">
        <v>232</v>
      </c>
      <c r="AU532" s="18" t="s">
        <v>88</v>
      </c>
    </row>
    <row r="533" s="2" customFormat="1">
      <c r="A533" s="40"/>
      <c r="B533" s="41"/>
      <c r="C533" s="42"/>
      <c r="D533" s="247" t="s">
        <v>312</v>
      </c>
      <c r="E533" s="42"/>
      <c r="F533" s="248" t="s">
        <v>3396</v>
      </c>
      <c r="G533" s="42"/>
      <c r="H533" s="42"/>
      <c r="I533" s="244"/>
      <c r="J533" s="42"/>
      <c r="K533" s="42"/>
      <c r="L533" s="46"/>
      <c r="M533" s="245"/>
      <c r="N533" s="246"/>
      <c r="O533" s="93"/>
      <c r="P533" s="93"/>
      <c r="Q533" s="93"/>
      <c r="R533" s="93"/>
      <c r="S533" s="93"/>
      <c r="T533" s="94"/>
      <c r="U533" s="40"/>
      <c r="V533" s="40"/>
      <c r="W533" s="40"/>
      <c r="X533" s="40"/>
      <c r="Y533" s="40"/>
      <c r="Z533" s="40"/>
      <c r="AA533" s="40"/>
      <c r="AB533" s="40"/>
      <c r="AC533" s="40"/>
      <c r="AD533" s="40"/>
      <c r="AE533" s="40"/>
      <c r="AT533" s="18" t="s">
        <v>312</v>
      </c>
      <c r="AU533" s="18" t="s">
        <v>88</v>
      </c>
    </row>
    <row r="534" s="14" customFormat="1">
      <c r="A534" s="14"/>
      <c r="B534" s="260"/>
      <c r="C534" s="261"/>
      <c r="D534" s="247" t="s">
        <v>236</v>
      </c>
      <c r="E534" s="262" t="s">
        <v>1</v>
      </c>
      <c r="F534" s="263" t="s">
        <v>3397</v>
      </c>
      <c r="G534" s="261"/>
      <c r="H534" s="262" t="s">
        <v>1</v>
      </c>
      <c r="I534" s="264"/>
      <c r="J534" s="261"/>
      <c r="K534" s="261"/>
      <c r="L534" s="265"/>
      <c r="M534" s="266"/>
      <c r="N534" s="267"/>
      <c r="O534" s="267"/>
      <c r="P534" s="267"/>
      <c r="Q534" s="267"/>
      <c r="R534" s="267"/>
      <c r="S534" s="267"/>
      <c r="T534" s="268"/>
      <c r="U534" s="14"/>
      <c r="V534" s="14"/>
      <c r="W534" s="14"/>
      <c r="X534" s="14"/>
      <c r="Y534" s="14"/>
      <c r="Z534" s="14"/>
      <c r="AA534" s="14"/>
      <c r="AB534" s="14"/>
      <c r="AC534" s="14"/>
      <c r="AD534" s="14"/>
      <c r="AE534" s="14"/>
      <c r="AT534" s="269" t="s">
        <v>236</v>
      </c>
      <c r="AU534" s="269" t="s">
        <v>88</v>
      </c>
      <c r="AV534" s="14" t="s">
        <v>88</v>
      </c>
      <c r="AW534" s="14" t="s">
        <v>36</v>
      </c>
      <c r="AX534" s="14" t="s">
        <v>80</v>
      </c>
      <c r="AY534" s="269" t="s">
        <v>221</v>
      </c>
    </row>
    <row r="535" s="13" customFormat="1">
      <c r="A535" s="13"/>
      <c r="B535" s="249"/>
      <c r="C535" s="250"/>
      <c r="D535" s="247" t="s">
        <v>236</v>
      </c>
      <c r="E535" s="251" t="s">
        <v>3398</v>
      </c>
      <c r="F535" s="252" t="s">
        <v>3399</v>
      </c>
      <c r="G535" s="250"/>
      <c r="H535" s="253">
        <v>14</v>
      </c>
      <c r="I535" s="254"/>
      <c r="J535" s="250"/>
      <c r="K535" s="250"/>
      <c r="L535" s="255"/>
      <c r="M535" s="256"/>
      <c r="N535" s="257"/>
      <c r="O535" s="257"/>
      <c r="P535" s="257"/>
      <c r="Q535" s="257"/>
      <c r="R535" s="257"/>
      <c r="S535" s="257"/>
      <c r="T535" s="258"/>
      <c r="U535" s="13"/>
      <c r="V535" s="13"/>
      <c r="W535" s="13"/>
      <c r="X535" s="13"/>
      <c r="Y535" s="13"/>
      <c r="Z535" s="13"/>
      <c r="AA535" s="13"/>
      <c r="AB535" s="13"/>
      <c r="AC535" s="13"/>
      <c r="AD535" s="13"/>
      <c r="AE535" s="13"/>
      <c r="AT535" s="259" t="s">
        <v>236</v>
      </c>
      <c r="AU535" s="259" t="s">
        <v>88</v>
      </c>
      <c r="AV535" s="13" t="s">
        <v>19</v>
      </c>
      <c r="AW535" s="13" t="s">
        <v>36</v>
      </c>
      <c r="AX535" s="13" t="s">
        <v>80</v>
      </c>
      <c r="AY535" s="259" t="s">
        <v>221</v>
      </c>
    </row>
    <row r="536" s="13" customFormat="1">
      <c r="A536" s="13"/>
      <c r="B536" s="249"/>
      <c r="C536" s="250"/>
      <c r="D536" s="247" t="s">
        <v>236</v>
      </c>
      <c r="E536" s="251" t="s">
        <v>3400</v>
      </c>
      <c r="F536" s="252" t="s">
        <v>3401</v>
      </c>
      <c r="G536" s="250"/>
      <c r="H536" s="253">
        <v>14</v>
      </c>
      <c r="I536" s="254"/>
      <c r="J536" s="250"/>
      <c r="K536" s="250"/>
      <c r="L536" s="255"/>
      <c r="M536" s="256"/>
      <c r="N536" s="257"/>
      <c r="O536" s="257"/>
      <c r="P536" s="257"/>
      <c r="Q536" s="257"/>
      <c r="R536" s="257"/>
      <c r="S536" s="257"/>
      <c r="T536" s="258"/>
      <c r="U536" s="13"/>
      <c r="V536" s="13"/>
      <c r="W536" s="13"/>
      <c r="X536" s="13"/>
      <c r="Y536" s="13"/>
      <c r="Z536" s="13"/>
      <c r="AA536" s="13"/>
      <c r="AB536" s="13"/>
      <c r="AC536" s="13"/>
      <c r="AD536" s="13"/>
      <c r="AE536" s="13"/>
      <c r="AT536" s="259" t="s">
        <v>236</v>
      </c>
      <c r="AU536" s="259" t="s">
        <v>88</v>
      </c>
      <c r="AV536" s="13" t="s">
        <v>19</v>
      </c>
      <c r="AW536" s="13" t="s">
        <v>36</v>
      </c>
      <c r="AX536" s="13" t="s">
        <v>88</v>
      </c>
      <c r="AY536" s="259" t="s">
        <v>221</v>
      </c>
    </row>
    <row r="537" s="2" customFormat="1" ht="24.15" customHeight="1">
      <c r="A537" s="40"/>
      <c r="B537" s="41"/>
      <c r="C537" s="229" t="s">
        <v>1467</v>
      </c>
      <c r="D537" s="229" t="s">
        <v>225</v>
      </c>
      <c r="E537" s="230" t="s">
        <v>2442</v>
      </c>
      <c r="F537" s="231" t="s">
        <v>2443</v>
      </c>
      <c r="G537" s="232" t="s">
        <v>507</v>
      </c>
      <c r="H537" s="233">
        <v>49.689999999999998</v>
      </c>
      <c r="I537" s="234"/>
      <c r="J537" s="235">
        <f>ROUND(I537*H537,2)</f>
        <v>0</v>
      </c>
      <c r="K537" s="231" t="s">
        <v>229</v>
      </c>
      <c r="L537" s="46"/>
      <c r="M537" s="236" t="s">
        <v>1</v>
      </c>
      <c r="N537" s="237" t="s">
        <v>45</v>
      </c>
      <c r="O537" s="93"/>
      <c r="P537" s="238">
        <f>O537*H537</f>
        <v>0</v>
      </c>
      <c r="Q537" s="238">
        <v>0.37175000000000002</v>
      </c>
      <c r="R537" s="238">
        <f>Q537*H537</f>
        <v>18.472257500000001</v>
      </c>
      <c r="S537" s="238">
        <v>0</v>
      </c>
      <c r="T537" s="239">
        <f>S537*H537</f>
        <v>0</v>
      </c>
      <c r="U537" s="40"/>
      <c r="V537" s="40"/>
      <c r="W537" s="40"/>
      <c r="X537" s="40"/>
      <c r="Y537" s="40"/>
      <c r="Z537" s="40"/>
      <c r="AA537" s="40"/>
      <c r="AB537" s="40"/>
      <c r="AC537" s="40"/>
      <c r="AD537" s="40"/>
      <c r="AE537" s="40"/>
      <c r="AR537" s="240" t="s">
        <v>224</v>
      </c>
      <c r="AT537" s="240" t="s">
        <v>225</v>
      </c>
      <c r="AU537" s="240" t="s">
        <v>88</v>
      </c>
      <c r="AY537" s="18" t="s">
        <v>221</v>
      </c>
      <c r="BE537" s="241">
        <f>IF(N537="základní",J537,0)</f>
        <v>0</v>
      </c>
      <c r="BF537" s="241">
        <f>IF(N537="snížená",J537,0)</f>
        <v>0</v>
      </c>
      <c r="BG537" s="241">
        <f>IF(N537="zákl. přenesená",J537,0)</f>
        <v>0</v>
      </c>
      <c r="BH537" s="241">
        <f>IF(N537="sníž. přenesená",J537,0)</f>
        <v>0</v>
      </c>
      <c r="BI537" s="241">
        <f>IF(N537="nulová",J537,0)</f>
        <v>0</v>
      </c>
      <c r="BJ537" s="18" t="s">
        <v>88</v>
      </c>
      <c r="BK537" s="241">
        <f>ROUND(I537*H537,2)</f>
        <v>0</v>
      </c>
      <c r="BL537" s="18" t="s">
        <v>224</v>
      </c>
      <c r="BM537" s="240" t="s">
        <v>3402</v>
      </c>
    </row>
    <row r="538" s="2" customFormat="1">
      <c r="A538" s="40"/>
      <c r="B538" s="41"/>
      <c r="C538" s="42"/>
      <c r="D538" s="242" t="s">
        <v>232</v>
      </c>
      <c r="E538" s="42"/>
      <c r="F538" s="243" t="s">
        <v>2445</v>
      </c>
      <c r="G538" s="42"/>
      <c r="H538" s="42"/>
      <c r="I538" s="244"/>
      <c r="J538" s="42"/>
      <c r="K538" s="42"/>
      <c r="L538" s="46"/>
      <c r="M538" s="245"/>
      <c r="N538" s="246"/>
      <c r="O538" s="93"/>
      <c r="P538" s="93"/>
      <c r="Q538" s="93"/>
      <c r="R538" s="93"/>
      <c r="S538" s="93"/>
      <c r="T538" s="94"/>
      <c r="U538" s="40"/>
      <c r="V538" s="40"/>
      <c r="W538" s="40"/>
      <c r="X538" s="40"/>
      <c r="Y538" s="40"/>
      <c r="Z538" s="40"/>
      <c r="AA538" s="40"/>
      <c r="AB538" s="40"/>
      <c r="AC538" s="40"/>
      <c r="AD538" s="40"/>
      <c r="AE538" s="40"/>
      <c r="AT538" s="18" t="s">
        <v>232</v>
      </c>
      <c r="AU538" s="18" t="s">
        <v>88</v>
      </c>
    </row>
    <row r="539" s="2" customFormat="1">
      <c r="A539" s="40"/>
      <c r="B539" s="41"/>
      <c r="C539" s="42"/>
      <c r="D539" s="247" t="s">
        <v>312</v>
      </c>
      <c r="E539" s="42"/>
      <c r="F539" s="248" t="s">
        <v>2436</v>
      </c>
      <c r="G539" s="42"/>
      <c r="H539" s="42"/>
      <c r="I539" s="244"/>
      <c r="J539" s="42"/>
      <c r="K539" s="42"/>
      <c r="L539" s="46"/>
      <c r="M539" s="245"/>
      <c r="N539" s="246"/>
      <c r="O539" s="93"/>
      <c r="P539" s="93"/>
      <c r="Q539" s="93"/>
      <c r="R539" s="93"/>
      <c r="S539" s="93"/>
      <c r="T539" s="94"/>
      <c r="U539" s="40"/>
      <c r="V539" s="40"/>
      <c r="W539" s="40"/>
      <c r="X539" s="40"/>
      <c r="Y539" s="40"/>
      <c r="Z539" s="40"/>
      <c r="AA539" s="40"/>
      <c r="AB539" s="40"/>
      <c r="AC539" s="40"/>
      <c r="AD539" s="40"/>
      <c r="AE539" s="40"/>
      <c r="AT539" s="18" t="s">
        <v>312</v>
      </c>
      <c r="AU539" s="18" t="s">
        <v>88</v>
      </c>
    </row>
    <row r="540" s="2" customFormat="1">
      <c r="A540" s="40"/>
      <c r="B540" s="41"/>
      <c r="C540" s="42"/>
      <c r="D540" s="247" t="s">
        <v>234</v>
      </c>
      <c r="E540" s="42"/>
      <c r="F540" s="248" t="s">
        <v>2446</v>
      </c>
      <c r="G540" s="42"/>
      <c r="H540" s="42"/>
      <c r="I540" s="244"/>
      <c r="J540" s="42"/>
      <c r="K540" s="42"/>
      <c r="L540" s="46"/>
      <c r="M540" s="245"/>
      <c r="N540" s="246"/>
      <c r="O540" s="93"/>
      <c r="P540" s="93"/>
      <c r="Q540" s="93"/>
      <c r="R540" s="93"/>
      <c r="S540" s="93"/>
      <c r="T540" s="94"/>
      <c r="U540" s="40"/>
      <c r="V540" s="40"/>
      <c r="W540" s="40"/>
      <c r="X540" s="40"/>
      <c r="Y540" s="40"/>
      <c r="Z540" s="40"/>
      <c r="AA540" s="40"/>
      <c r="AB540" s="40"/>
      <c r="AC540" s="40"/>
      <c r="AD540" s="40"/>
      <c r="AE540" s="40"/>
      <c r="AT540" s="18" t="s">
        <v>234</v>
      </c>
      <c r="AU540" s="18" t="s">
        <v>88</v>
      </c>
    </row>
    <row r="541" s="14" customFormat="1">
      <c r="A541" s="14"/>
      <c r="B541" s="260"/>
      <c r="C541" s="261"/>
      <c r="D541" s="247" t="s">
        <v>236</v>
      </c>
      <c r="E541" s="262" t="s">
        <v>1</v>
      </c>
      <c r="F541" s="263" t="s">
        <v>2447</v>
      </c>
      <c r="G541" s="261"/>
      <c r="H541" s="262" t="s">
        <v>1</v>
      </c>
      <c r="I541" s="264"/>
      <c r="J541" s="261"/>
      <c r="K541" s="261"/>
      <c r="L541" s="265"/>
      <c r="M541" s="266"/>
      <c r="N541" s="267"/>
      <c r="O541" s="267"/>
      <c r="P541" s="267"/>
      <c r="Q541" s="267"/>
      <c r="R541" s="267"/>
      <c r="S541" s="267"/>
      <c r="T541" s="268"/>
      <c r="U541" s="14"/>
      <c r="V541" s="14"/>
      <c r="W541" s="14"/>
      <c r="X541" s="14"/>
      <c r="Y541" s="14"/>
      <c r="Z541" s="14"/>
      <c r="AA541" s="14"/>
      <c r="AB541" s="14"/>
      <c r="AC541" s="14"/>
      <c r="AD541" s="14"/>
      <c r="AE541" s="14"/>
      <c r="AT541" s="269" t="s">
        <v>236</v>
      </c>
      <c r="AU541" s="269" t="s">
        <v>88</v>
      </c>
      <c r="AV541" s="14" t="s">
        <v>88</v>
      </c>
      <c r="AW541" s="14" t="s">
        <v>36</v>
      </c>
      <c r="AX541" s="14" t="s">
        <v>80</v>
      </c>
      <c r="AY541" s="269" t="s">
        <v>221</v>
      </c>
    </row>
    <row r="542" s="13" customFormat="1">
      <c r="A542" s="13"/>
      <c r="B542" s="249"/>
      <c r="C542" s="250"/>
      <c r="D542" s="247" t="s">
        <v>236</v>
      </c>
      <c r="E542" s="251" t="s">
        <v>3403</v>
      </c>
      <c r="F542" s="252" t="s">
        <v>3404</v>
      </c>
      <c r="G542" s="250"/>
      <c r="H542" s="253">
        <v>11.539999999999999</v>
      </c>
      <c r="I542" s="254"/>
      <c r="J542" s="250"/>
      <c r="K542" s="250"/>
      <c r="L542" s="255"/>
      <c r="M542" s="256"/>
      <c r="N542" s="257"/>
      <c r="O542" s="257"/>
      <c r="P542" s="257"/>
      <c r="Q542" s="257"/>
      <c r="R542" s="257"/>
      <c r="S542" s="257"/>
      <c r="T542" s="258"/>
      <c r="U542" s="13"/>
      <c r="V542" s="13"/>
      <c r="W542" s="13"/>
      <c r="X542" s="13"/>
      <c r="Y542" s="13"/>
      <c r="Z542" s="13"/>
      <c r="AA542" s="13"/>
      <c r="AB542" s="13"/>
      <c r="AC542" s="13"/>
      <c r="AD542" s="13"/>
      <c r="AE542" s="13"/>
      <c r="AT542" s="259" t="s">
        <v>236</v>
      </c>
      <c r="AU542" s="259" t="s">
        <v>88</v>
      </c>
      <c r="AV542" s="13" t="s">
        <v>19</v>
      </c>
      <c r="AW542" s="13" t="s">
        <v>36</v>
      </c>
      <c r="AX542" s="13" t="s">
        <v>80</v>
      </c>
      <c r="AY542" s="259" t="s">
        <v>221</v>
      </c>
    </row>
    <row r="543" s="13" customFormat="1">
      <c r="A543" s="13"/>
      <c r="B543" s="249"/>
      <c r="C543" s="250"/>
      <c r="D543" s="247" t="s">
        <v>236</v>
      </c>
      <c r="E543" s="251" t="s">
        <v>3017</v>
      </c>
      <c r="F543" s="252" t="s">
        <v>3405</v>
      </c>
      <c r="G543" s="250"/>
      <c r="H543" s="253">
        <v>8.6199999999999992</v>
      </c>
      <c r="I543" s="254"/>
      <c r="J543" s="250"/>
      <c r="K543" s="250"/>
      <c r="L543" s="255"/>
      <c r="M543" s="256"/>
      <c r="N543" s="257"/>
      <c r="O543" s="257"/>
      <c r="P543" s="257"/>
      <c r="Q543" s="257"/>
      <c r="R543" s="257"/>
      <c r="S543" s="257"/>
      <c r="T543" s="258"/>
      <c r="U543" s="13"/>
      <c r="V543" s="13"/>
      <c r="W543" s="13"/>
      <c r="X543" s="13"/>
      <c r="Y543" s="13"/>
      <c r="Z543" s="13"/>
      <c r="AA543" s="13"/>
      <c r="AB543" s="13"/>
      <c r="AC543" s="13"/>
      <c r="AD543" s="13"/>
      <c r="AE543" s="13"/>
      <c r="AT543" s="259" t="s">
        <v>236</v>
      </c>
      <c r="AU543" s="259" t="s">
        <v>88</v>
      </c>
      <c r="AV543" s="13" t="s">
        <v>19</v>
      </c>
      <c r="AW543" s="13" t="s">
        <v>36</v>
      </c>
      <c r="AX543" s="13" t="s">
        <v>80</v>
      </c>
      <c r="AY543" s="259" t="s">
        <v>221</v>
      </c>
    </row>
    <row r="544" s="14" customFormat="1">
      <c r="A544" s="14"/>
      <c r="B544" s="260"/>
      <c r="C544" s="261"/>
      <c r="D544" s="247" t="s">
        <v>236</v>
      </c>
      <c r="E544" s="262" t="s">
        <v>1</v>
      </c>
      <c r="F544" s="263" t="s">
        <v>2450</v>
      </c>
      <c r="G544" s="261"/>
      <c r="H544" s="262" t="s">
        <v>1</v>
      </c>
      <c r="I544" s="264"/>
      <c r="J544" s="261"/>
      <c r="K544" s="261"/>
      <c r="L544" s="265"/>
      <c r="M544" s="266"/>
      <c r="N544" s="267"/>
      <c r="O544" s="267"/>
      <c r="P544" s="267"/>
      <c r="Q544" s="267"/>
      <c r="R544" s="267"/>
      <c r="S544" s="267"/>
      <c r="T544" s="268"/>
      <c r="U544" s="14"/>
      <c r="V544" s="14"/>
      <c r="W544" s="14"/>
      <c r="X544" s="14"/>
      <c r="Y544" s="14"/>
      <c r="Z544" s="14"/>
      <c r="AA544" s="14"/>
      <c r="AB544" s="14"/>
      <c r="AC544" s="14"/>
      <c r="AD544" s="14"/>
      <c r="AE544" s="14"/>
      <c r="AT544" s="269" t="s">
        <v>236</v>
      </c>
      <c r="AU544" s="269" t="s">
        <v>88</v>
      </c>
      <c r="AV544" s="14" t="s">
        <v>88</v>
      </c>
      <c r="AW544" s="14" t="s">
        <v>36</v>
      </c>
      <c r="AX544" s="14" t="s">
        <v>80</v>
      </c>
      <c r="AY544" s="269" t="s">
        <v>221</v>
      </c>
    </row>
    <row r="545" s="13" customFormat="1">
      <c r="A545" s="13"/>
      <c r="B545" s="249"/>
      <c r="C545" s="250"/>
      <c r="D545" s="247" t="s">
        <v>236</v>
      </c>
      <c r="E545" s="251" t="s">
        <v>3047</v>
      </c>
      <c r="F545" s="252" t="s">
        <v>3406</v>
      </c>
      <c r="G545" s="250"/>
      <c r="H545" s="253">
        <v>17.824999999999999</v>
      </c>
      <c r="I545" s="254"/>
      <c r="J545" s="250"/>
      <c r="K545" s="250"/>
      <c r="L545" s="255"/>
      <c r="M545" s="256"/>
      <c r="N545" s="257"/>
      <c r="O545" s="257"/>
      <c r="P545" s="257"/>
      <c r="Q545" s="257"/>
      <c r="R545" s="257"/>
      <c r="S545" s="257"/>
      <c r="T545" s="258"/>
      <c r="U545" s="13"/>
      <c r="V545" s="13"/>
      <c r="W545" s="13"/>
      <c r="X545" s="13"/>
      <c r="Y545" s="13"/>
      <c r="Z545" s="13"/>
      <c r="AA545" s="13"/>
      <c r="AB545" s="13"/>
      <c r="AC545" s="13"/>
      <c r="AD545" s="13"/>
      <c r="AE545" s="13"/>
      <c r="AT545" s="259" t="s">
        <v>236</v>
      </c>
      <c r="AU545" s="259" t="s">
        <v>88</v>
      </c>
      <c r="AV545" s="13" t="s">
        <v>19</v>
      </c>
      <c r="AW545" s="13" t="s">
        <v>36</v>
      </c>
      <c r="AX545" s="13" t="s">
        <v>80</v>
      </c>
      <c r="AY545" s="259" t="s">
        <v>221</v>
      </c>
    </row>
    <row r="546" s="13" customFormat="1">
      <c r="A546" s="13"/>
      <c r="B546" s="249"/>
      <c r="C546" s="250"/>
      <c r="D546" s="247" t="s">
        <v>236</v>
      </c>
      <c r="E546" s="251" t="s">
        <v>3068</v>
      </c>
      <c r="F546" s="252" t="s">
        <v>3407</v>
      </c>
      <c r="G546" s="250"/>
      <c r="H546" s="253">
        <v>11.705</v>
      </c>
      <c r="I546" s="254"/>
      <c r="J546" s="250"/>
      <c r="K546" s="250"/>
      <c r="L546" s="255"/>
      <c r="M546" s="256"/>
      <c r="N546" s="257"/>
      <c r="O546" s="257"/>
      <c r="P546" s="257"/>
      <c r="Q546" s="257"/>
      <c r="R546" s="257"/>
      <c r="S546" s="257"/>
      <c r="T546" s="258"/>
      <c r="U546" s="13"/>
      <c r="V546" s="13"/>
      <c r="W546" s="13"/>
      <c r="X546" s="13"/>
      <c r="Y546" s="13"/>
      <c r="Z546" s="13"/>
      <c r="AA546" s="13"/>
      <c r="AB546" s="13"/>
      <c r="AC546" s="13"/>
      <c r="AD546" s="13"/>
      <c r="AE546" s="13"/>
      <c r="AT546" s="259" t="s">
        <v>236</v>
      </c>
      <c r="AU546" s="259" t="s">
        <v>88</v>
      </c>
      <c r="AV546" s="13" t="s">
        <v>19</v>
      </c>
      <c r="AW546" s="13" t="s">
        <v>36</v>
      </c>
      <c r="AX546" s="13" t="s">
        <v>80</v>
      </c>
      <c r="AY546" s="259" t="s">
        <v>221</v>
      </c>
    </row>
    <row r="547" s="13" customFormat="1">
      <c r="A547" s="13"/>
      <c r="B547" s="249"/>
      <c r="C547" s="250"/>
      <c r="D547" s="247" t="s">
        <v>236</v>
      </c>
      <c r="E547" s="251" t="s">
        <v>3408</v>
      </c>
      <c r="F547" s="252" t="s">
        <v>3409</v>
      </c>
      <c r="G547" s="250"/>
      <c r="H547" s="253">
        <v>49.689999999999998</v>
      </c>
      <c r="I547" s="254"/>
      <c r="J547" s="250"/>
      <c r="K547" s="250"/>
      <c r="L547" s="255"/>
      <c r="M547" s="256"/>
      <c r="N547" s="257"/>
      <c r="O547" s="257"/>
      <c r="P547" s="257"/>
      <c r="Q547" s="257"/>
      <c r="R547" s="257"/>
      <c r="S547" s="257"/>
      <c r="T547" s="258"/>
      <c r="U547" s="13"/>
      <c r="V547" s="13"/>
      <c r="W547" s="13"/>
      <c r="X547" s="13"/>
      <c r="Y547" s="13"/>
      <c r="Z547" s="13"/>
      <c r="AA547" s="13"/>
      <c r="AB547" s="13"/>
      <c r="AC547" s="13"/>
      <c r="AD547" s="13"/>
      <c r="AE547" s="13"/>
      <c r="AT547" s="259" t="s">
        <v>236</v>
      </c>
      <c r="AU547" s="259" t="s">
        <v>88</v>
      </c>
      <c r="AV547" s="13" t="s">
        <v>19</v>
      </c>
      <c r="AW547" s="13" t="s">
        <v>36</v>
      </c>
      <c r="AX547" s="13" t="s">
        <v>88</v>
      </c>
      <c r="AY547" s="259" t="s">
        <v>221</v>
      </c>
    </row>
    <row r="548" s="2" customFormat="1" ht="24.15" customHeight="1">
      <c r="A548" s="40"/>
      <c r="B548" s="41"/>
      <c r="C548" s="229" t="s">
        <v>1473</v>
      </c>
      <c r="D548" s="229" t="s">
        <v>225</v>
      </c>
      <c r="E548" s="230" t="s">
        <v>2454</v>
      </c>
      <c r="F548" s="231" t="s">
        <v>2455</v>
      </c>
      <c r="G548" s="232" t="s">
        <v>507</v>
      </c>
      <c r="H548" s="233">
        <v>36.960000000000001</v>
      </c>
      <c r="I548" s="234"/>
      <c r="J548" s="235">
        <f>ROUND(I548*H548,2)</f>
        <v>0</v>
      </c>
      <c r="K548" s="231" t="s">
        <v>229</v>
      </c>
      <c r="L548" s="46"/>
      <c r="M548" s="236" t="s">
        <v>1</v>
      </c>
      <c r="N548" s="237" t="s">
        <v>45</v>
      </c>
      <c r="O548" s="93"/>
      <c r="P548" s="238">
        <f>O548*H548</f>
        <v>0</v>
      </c>
      <c r="Q548" s="238">
        <v>0.45584000000000002</v>
      </c>
      <c r="R548" s="238">
        <f>Q548*H548</f>
        <v>16.847846400000002</v>
      </c>
      <c r="S548" s="238">
        <v>0</v>
      </c>
      <c r="T548" s="239">
        <f>S548*H548</f>
        <v>0</v>
      </c>
      <c r="U548" s="40"/>
      <c r="V548" s="40"/>
      <c r="W548" s="40"/>
      <c r="X548" s="40"/>
      <c r="Y548" s="40"/>
      <c r="Z548" s="40"/>
      <c r="AA548" s="40"/>
      <c r="AB548" s="40"/>
      <c r="AC548" s="40"/>
      <c r="AD548" s="40"/>
      <c r="AE548" s="40"/>
      <c r="AR548" s="240" t="s">
        <v>224</v>
      </c>
      <c r="AT548" s="240" t="s">
        <v>225</v>
      </c>
      <c r="AU548" s="240" t="s">
        <v>88</v>
      </c>
      <c r="AY548" s="18" t="s">
        <v>221</v>
      </c>
      <c r="BE548" s="241">
        <f>IF(N548="základní",J548,0)</f>
        <v>0</v>
      </c>
      <c r="BF548" s="241">
        <f>IF(N548="snížená",J548,0)</f>
        <v>0</v>
      </c>
      <c r="BG548" s="241">
        <f>IF(N548="zákl. přenesená",J548,0)</f>
        <v>0</v>
      </c>
      <c r="BH548" s="241">
        <f>IF(N548="sníž. přenesená",J548,0)</f>
        <v>0</v>
      </c>
      <c r="BI548" s="241">
        <f>IF(N548="nulová",J548,0)</f>
        <v>0</v>
      </c>
      <c r="BJ548" s="18" t="s">
        <v>88</v>
      </c>
      <c r="BK548" s="241">
        <f>ROUND(I548*H548,2)</f>
        <v>0</v>
      </c>
      <c r="BL548" s="18" t="s">
        <v>224</v>
      </c>
      <c r="BM548" s="240" t="s">
        <v>3410</v>
      </c>
    </row>
    <row r="549" s="2" customFormat="1">
      <c r="A549" s="40"/>
      <c r="B549" s="41"/>
      <c r="C549" s="42"/>
      <c r="D549" s="242" t="s">
        <v>232</v>
      </c>
      <c r="E549" s="42"/>
      <c r="F549" s="243" t="s">
        <v>2457</v>
      </c>
      <c r="G549" s="42"/>
      <c r="H549" s="42"/>
      <c r="I549" s="244"/>
      <c r="J549" s="42"/>
      <c r="K549" s="42"/>
      <c r="L549" s="46"/>
      <c r="M549" s="245"/>
      <c r="N549" s="246"/>
      <c r="O549" s="93"/>
      <c r="P549" s="93"/>
      <c r="Q549" s="93"/>
      <c r="R549" s="93"/>
      <c r="S549" s="93"/>
      <c r="T549" s="94"/>
      <c r="U549" s="40"/>
      <c r="V549" s="40"/>
      <c r="W549" s="40"/>
      <c r="X549" s="40"/>
      <c r="Y549" s="40"/>
      <c r="Z549" s="40"/>
      <c r="AA549" s="40"/>
      <c r="AB549" s="40"/>
      <c r="AC549" s="40"/>
      <c r="AD549" s="40"/>
      <c r="AE549" s="40"/>
      <c r="AT549" s="18" t="s">
        <v>232</v>
      </c>
      <c r="AU549" s="18" t="s">
        <v>88</v>
      </c>
    </row>
    <row r="550" s="2" customFormat="1">
      <c r="A550" s="40"/>
      <c r="B550" s="41"/>
      <c r="C550" s="42"/>
      <c r="D550" s="247" t="s">
        <v>312</v>
      </c>
      <c r="E550" s="42"/>
      <c r="F550" s="248" t="s">
        <v>2436</v>
      </c>
      <c r="G550" s="42"/>
      <c r="H550" s="42"/>
      <c r="I550" s="244"/>
      <c r="J550" s="42"/>
      <c r="K550" s="42"/>
      <c r="L550" s="46"/>
      <c r="M550" s="245"/>
      <c r="N550" s="246"/>
      <c r="O550" s="93"/>
      <c r="P550" s="93"/>
      <c r="Q550" s="93"/>
      <c r="R550" s="93"/>
      <c r="S550" s="93"/>
      <c r="T550" s="94"/>
      <c r="U550" s="40"/>
      <c r="V550" s="40"/>
      <c r="W550" s="40"/>
      <c r="X550" s="40"/>
      <c r="Y550" s="40"/>
      <c r="Z550" s="40"/>
      <c r="AA550" s="40"/>
      <c r="AB550" s="40"/>
      <c r="AC550" s="40"/>
      <c r="AD550" s="40"/>
      <c r="AE550" s="40"/>
      <c r="AT550" s="18" t="s">
        <v>312</v>
      </c>
      <c r="AU550" s="18" t="s">
        <v>88</v>
      </c>
    </row>
    <row r="551" s="2" customFormat="1">
      <c r="A551" s="40"/>
      <c r="B551" s="41"/>
      <c r="C551" s="42"/>
      <c r="D551" s="247" t="s">
        <v>234</v>
      </c>
      <c r="E551" s="42"/>
      <c r="F551" s="248" t="s">
        <v>2458</v>
      </c>
      <c r="G551" s="42"/>
      <c r="H551" s="42"/>
      <c r="I551" s="244"/>
      <c r="J551" s="42"/>
      <c r="K551" s="42"/>
      <c r="L551" s="46"/>
      <c r="M551" s="245"/>
      <c r="N551" s="246"/>
      <c r="O551" s="93"/>
      <c r="P551" s="93"/>
      <c r="Q551" s="93"/>
      <c r="R551" s="93"/>
      <c r="S551" s="93"/>
      <c r="T551" s="94"/>
      <c r="U551" s="40"/>
      <c r="V551" s="40"/>
      <c r="W551" s="40"/>
      <c r="X551" s="40"/>
      <c r="Y551" s="40"/>
      <c r="Z551" s="40"/>
      <c r="AA551" s="40"/>
      <c r="AB551" s="40"/>
      <c r="AC551" s="40"/>
      <c r="AD551" s="40"/>
      <c r="AE551" s="40"/>
      <c r="AT551" s="18" t="s">
        <v>234</v>
      </c>
      <c r="AU551" s="18" t="s">
        <v>88</v>
      </c>
    </row>
    <row r="552" s="14" customFormat="1">
      <c r="A552" s="14"/>
      <c r="B552" s="260"/>
      <c r="C552" s="261"/>
      <c r="D552" s="247" t="s">
        <v>236</v>
      </c>
      <c r="E552" s="262" t="s">
        <v>1</v>
      </c>
      <c r="F552" s="263" t="s">
        <v>2459</v>
      </c>
      <c r="G552" s="261"/>
      <c r="H552" s="262" t="s">
        <v>1</v>
      </c>
      <c r="I552" s="264"/>
      <c r="J552" s="261"/>
      <c r="K552" s="261"/>
      <c r="L552" s="265"/>
      <c r="M552" s="266"/>
      <c r="N552" s="267"/>
      <c r="O552" s="267"/>
      <c r="P552" s="267"/>
      <c r="Q552" s="267"/>
      <c r="R552" s="267"/>
      <c r="S552" s="267"/>
      <c r="T552" s="268"/>
      <c r="U552" s="14"/>
      <c r="V552" s="14"/>
      <c r="W552" s="14"/>
      <c r="X552" s="14"/>
      <c r="Y552" s="14"/>
      <c r="Z552" s="14"/>
      <c r="AA552" s="14"/>
      <c r="AB552" s="14"/>
      <c r="AC552" s="14"/>
      <c r="AD552" s="14"/>
      <c r="AE552" s="14"/>
      <c r="AT552" s="269" t="s">
        <v>236</v>
      </c>
      <c r="AU552" s="269" t="s">
        <v>88</v>
      </c>
      <c r="AV552" s="14" t="s">
        <v>88</v>
      </c>
      <c r="AW552" s="14" t="s">
        <v>36</v>
      </c>
      <c r="AX552" s="14" t="s">
        <v>80</v>
      </c>
      <c r="AY552" s="269" t="s">
        <v>221</v>
      </c>
    </row>
    <row r="553" s="13" customFormat="1">
      <c r="A553" s="13"/>
      <c r="B553" s="249"/>
      <c r="C553" s="250"/>
      <c r="D553" s="247" t="s">
        <v>236</v>
      </c>
      <c r="E553" s="251" t="s">
        <v>3411</v>
      </c>
      <c r="F553" s="252" t="s">
        <v>3412</v>
      </c>
      <c r="G553" s="250"/>
      <c r="H553" s="253">
        <v>36.960000000000001</v>
      </c>
      <c r="I553" s="254"/>
      <c r="J553" s="250"/>
      <c r="K553" s="250"/>
      <c r="L553" s="255"/>
      <c r="M553" s="256"/>
      <c r="N553" s="257"/>
      <c r="O553" s="257"/>
      <c r="P553" s="257"/>
      <c r="Q553" s="257"/>
      <c r="R553" s="257"/>
      <c r="S553" s="257"/>
      <c r="T553" s="258"/>
      <c r="U553" s="13"/>
      <c r="V553" s="13"/>
      <c r="W553" s="13"/>
      <c r="X553" s="13"/>
      <c r="Y553" s="13"/>
      <c r="Z553" s="13"/>
      <c r="AA553" s="13"/>
      <c r="AB553" s="13"/>
      <c r="AC553" s="13"/>
      <c r="AD553" s="13"/>
      <c r="AE553" s="13"/>
      <c r="AT553" s="259" t="s">
        <v>236</v>
      </c>
      <c r="AU553" s="259" t="s">
        <v>88</v>
      </c>
      <c r="AV553" s="13" t="s">
        <v>19</v>
      </c>
      <c r="AW553" s="13" t="s">
        <v>36</v>
      </c>
      <c r="AX553" s="13" t="s">
        <v>80</v>
      </c>
      <c r="AY553" s="259" t="s">
        <v>221</v>
      </c>
    </row>
    <row r="554" s="13" customFormat="1">
      <c r="A554" s="13"/>
      <c r="B554" s="249"/>
      <c r="C554" s="250"/>
      <c r="D554" s="247" t="s">
        <v>236</v>
      </c>
      <c r="E554" s="251" t="s">
        <v>3413</v>
      </c>
      <c r="F554" s="252" t="s">
        <v>3414</v>
      </c>
      <c r="G554" s="250"/>
      <c r="H554" s="253">
        <v>36.960000000000001</v>
      </c>
      <c r="I554" s="254"/>
      <c r="J554" s="250"/>
      <c r="K554" s="250"/>
      <c r="L554" s="255"/>
      <c r="M554" s="256"/>
      <c r="N554" s="257"/>
      <c r="O554" s="257"/>
      <c r="P554" s="257"/>
      <c r="Q554" s="257"/>
      <c r="R554" s="257"/>
      <c r="S554" s="257"/>
      <c r="T554" s="258"/>
      <c r="U554" s="13"/>
      <c r="V554" s="13"/>
      <c r="W554" s="13"/>
      <c r="X554" s="13"/>
      <c r="Y554" s="13"/>
      <c r="Z554" s="13"/>
      <c r="AA554" s="13"/>
      <c r="AB554" s="13"/>
      <c r="AC554" s="13"/>
      <c r="AD554" s="13"/>
      <c r="AE554" s="13"/>
      <c r="AT554" s="259" t="s">
        <v>236</v>
      </c>
      <c r="AU554" s="259" t="s">
        <v>88</v>
      </c>
      <c r="AV554" s="13" t="s">
        <v>19</v>
      </c>
      <c r="AW554" s="13" t="s">
        <v>36</v>
      </c>
      <c r="AX554" s="13" t="s">
        <v>88</v>
      </c>
      <c r="AY554" s="259" t="s">
        <v>221</v>
      </c>
    </row>
    <row r="555" s="2" customFormat="1" ht="44.25" customHeight="1">
      <c r="A555" s="40"/>
      <c r="B555" s="41"/>
      <c r="C555" s="229" t="s">
        <v>1348</v>
      </c>
      <c r="D555" s="229" t="s">
        <v>225</v>
      </c>
      <c r="E555" s="230" t="s">
        <v>3415</v>
      </c>
      <c r="F555" s="231" t="s">
        <v>3416</v>
      </c>
      <c r="G555" s="232" t="s">
        <v>507</v>
      </c>
      <c r="H555" s="233">
        <v>141.69999999999999</v>
      </c>
      <c r="I555" s="234"/>
      <c r="J555" s="235">
        <f>ROUND(I555*H555,2)</f>
        <v>0</v>
      </c>
      <c r="K555" s="231" t="s">
        <v>229</v>
      </c>
      <c r="L555" s="46"/>
      <c r="M555" s="236" t="s">
        <v>1</v>
      </c>
      <c r="N555" s="237" t="s">
        <v>45</v>
      </c>
      <c r="O555" s="93"/>
      <c r="P555" s="238">
        <f>O555*H555</f>
        <v>0</v>
      </c>
      <c r="Q555" s="238">
        <v>0.16192000000000001</v>
      </c>
      <c r="R555" s="238">
        <f>Q555*H555</f>
        <v>22.944064000000001</v>
      </c>
      <c r="S555" s="238">
        <v>0</v>
      </c>
      <c r="T555" s="239">
        <f>S555*H555</f>
        <v>0</v>
      </c>
      <c r="U555" s="40"/>
      <c r="V555" s="40"/>
      <c r="W555" s="40"/>
      <c r="X555" s="40"/>
      <c r="Y555" s="40"/>
      <c r="Z555" s="40"/>
      <c r="AA555" s="40"/>
      <c r="AB555" s="40"/>
      <c r="AC555" s="40"/>
      <c r="AD555" s="40"/>
      <c r="AE555" s="40"/>
      <c r="AR555" s="240" t="s">
        <v>224</v>
      </c>
      <c r="AT555" s="240" t="s">
        <v>225</v>
      </c>
      <c r="AU555" s="240" t="s">
        <v>88</v>
      </c>
      <c r="AY555" s="18" t="s">
        <v>221</v>
      </c>
      <c r="BE555" s="241">
        <f>IF(N555="základní",J555,0)</f>
        <v>0</v>
      </c>
      <c r="BF555" s="241">
        <f>IF(N555="snížená",J555,0)</f>
        <v>0</v>
      </c>
      <c r="BG555" s="241">
        <f>IF(N555="zákl. přenesená",J555,0)</f>
        <v>0</v>
      </c>
      <c r="BH555" s="241">
        <f>IF(N555="sníž. přenesená",J555,0)</f>
        <v>0</v>
      </c>
      <c r="BI555" s="241">
        <f>IF(N555="nulová",J555,0)</f>
        <v>0</v>
      </c>
      <c r="BJ555" s="18" t="s">
        <v>88</v>
      </c>
      <c r="BK555" s="241">
        <f>ROUND(I555*H555,2)</f>
        <v>0</v>
      </c>
      <c r="BL555" s="18" t="s">
        <v>224</v>
      </c>
      <c r="BM555" s="240" t="s">
        <v>3417</v>
      </c>
    </row>
    <row r="556" s="2" customFormat="1">
      <c r="A556" s="40"/>
      <c r="B556" s="41"/>
      <c r="C556" s="42"/>
      <c r="D556" s="242" t="s">
        <v>232</v>
      </c>
      <c r="E556" s="42"/>
      <c r="F556" s="243" t="s">
        <v>3418</v>
      </c>
      <c r="G556" s="42"/>
      <c r="H556" s="42"/>
      <c r="I556" s="244"/>
      <c r="J556" s="42"/>
      <c r="K556" s="42"/>
      <c r="L556" s="46"/>
      <c r="M556" s="245"/>
      <c r="N556" s="246"/>
      <c r="O556" s="93"/>
      <c r="P556" s="93"/>
      <c r="Q556" s="93"/>
      <c r="R556" s="93"/>
      <c r="S556" s="93"/>
      <c r="T556" s="94"/>
      <c r="U556" s="40"/>
      <c r="V556" s="40"/>
      <c r="W556" s="40"/>
      <c r="X556" s="40"/>
      <c r="Y556" s="40"/>
      <c r="Z556" s="40"/>
      <c r="AA556" s="40"/>
      <c r="AB556" s="40"/>
      <c r="AC556" s="40"/>
      <c r="AD556" s="40"/>
      <c r="AE556" s="40"/>
      <c r="AT556" s="18" t="s">
        <v>232</v>
      </c>
      <c r="AU556" s="18" t="s">
        <v>88</v>
      </c>
    </row>
    <row r="557" s="2" customFormat="1">
      <c r="A557" s="40"/>
      <c r="B557" s="41"/>
      <c r="C557" s="42"/>
      <c r="D557" s="247" t="s">
        <v>312</v>
      </c>
      <c r="E557" s="42"/>
      <c r="F557" s="248" t="s">
        <v>1594</v>
      </c>
      <c r="G557" s="42"/>
      <c r="H557" s="42"/>
      <c r="I557" s="244"/>
      <c r="J557" s="42"/>
      <c r="K557" s="42"/>
      <c r="L557" s="46"/>
      <c r="M557" s="245"/>
      <c r="N557" s="246"/>
      <c r="O557" s="93"/>
      <c r="P557" s="93"/>
      <c r="Q557" s="93"/>
      <c r="R557" s="93"/>
      <c r="S557" s="93"/>
      <c r="T557" s="94"/>
      <c r="U557" s="40"/>
      <c r="V557" s="40"/>
      <c r="W557" s="40"/>
      <c r="X557" s="40"/>
      <c r="Y557" s="40"/>
      <c r="Z557" s="40"/>
      <c r="AA557" s="40"/>
      <c r="AB557" s="40"/>
      <c r="AC557" s="40"/>
      <c r="AD557" s="40"/>
      <c r="AE557" s="40"/>
      <c r="AT557" s="18" t="s">
        <v>312</v>
      </c>
      <c r="AU557" s="18" t="s">
        <v>88</v>
      </c>
    </row>
    <row r="558" s="14" customFormat="1">
      <c r="A558" s="14"/>
      <c r="B558" s="260"/>
      <c r="C558" s="261"/>
      <c r="D558" s="247" t="s">
        <v>236</v>
      </c>
      <c r="E558" s="262" t="s">
        <v>1</v>
      </c>
      <c r="F558" s="263" t="s">
        <v>3419</v>
      </c>
      <c r="G558" s="261"/>
      <c r="H558" s="262" t="s">
        <v>1</v>
      </c>
      <c r="I558" s="264"/>
      <c r="J558" s="261"/>
      <c r="K558" s="261"/>
      <c r="L558" s="265"/>
      <c r="M558" s="266"/>
      <c r="N558" s="267"/>
      <c r="O558" s="267"/>
      <c r="P558" s="267"/>
      <c r="Q558" s="267"/>
      <c r="R558" s="267"/>
      <c r="S558" s="267"/>
      <c r="T558" s="268"/>
      <c r="U558" s="14"/>
      <c r="V558" s="14"/>
      <c r="W558" s="14"/>
      <c r="X558" s="14"/>
      <c r="Y558" s="14"/>
      <c r="Z558" s="14"/>
      <c r="AA558" s="14"/>
      <c r="AB558" s="14"/>
      <c r="AC558" s="14"/>
      <c r="AD558" s="14"/>
      <c r="AE558" s="14"/>
      <c r="AT558" s="269" t="s">
        <v>236</v>
      </c>
      <c r="AU558" s="269" t="s">
        <v>88</v>
      </c>
      <c r="AV558" s="14" t="s">
        <v>88</v>
      </c>
      <c r="AW558" s="14" t="s">
        <v>36</v>
      </c>
      <c r="AX558" s="14" t="s">
        <v>80</v>
      </c>
      <c r="AY558" s="269" t="s">
        <v>221</v>
      </c>
    </row>
    <row r="559" s="13" customFormat="1">
      <c r="A559" s="13"/>
      <c r="B559" s="249"/>
      <c r="C559" s="250"/>
      <c r="D559" s="247" t="s">
        <v>236</v>
      </c>
      <c r="E559" s="251" t="s">
        <v>3420</v>
      </c>
      <c r="F559" s="252" t="s">
        <v>3421</v>
      </c>
      <c r="G559" s="250"/>
      <c r="H559" s="253">
        <v>141.09999999999999</v>
      </c>
      <c r="I559" s="254"/>
      <c r="J559" s="250"/>
      <c r="K559" s="250"/>
      <c r="L559" s="255"/>
      <c r="M559" s="256"/>
      <c r="N559" s="257"/>
      <c r="O559" s="257"/>
      <c r="P559" s="257"/>
      <c r="Q559" s="257"/>
      <c r="R559" s="257"/>
      <c r="S559" s="257"/>
      <c r="T559" s="258"/>
      <c r="U559" s="13"/>
      <c r="V559" s="13"/>
      <c r="W559" s="13"/>
      <c r="X559" s="13"/>
      <c r="Y559" s="13"/>
      <c r="Z559" s="13"/>
      <c r="AA559" s="13"/>
      <c r="AB559" s="13"/>
      <c r="AC559" s="13"/>
      <c r="AD559" s="13"/>
      <c r="AE559" s="13"/>
      <c r="AT559" s="259" t="s">
        <v>236</v>
      </c>
      <c r="AU559" s="259" t="s">
        <v>88</v>
      </c>
      <c r="AV559" s="13" t="s">
        <v>19</v>
      </c>
      <c r="AW559" s="13" t="s">
        <v>36</v>
      </c>
      <c r="AX559" s="13" t="s">
        <v>80</v>
      </c>
      <c r="AY559" s="259" t="s">
        <v>221</v>
      </c>
    </row>
    <row r="560" s="14" customFormat="1">
      <c r="A560" s="14"/>
      <c r="B560" s="260"/>
      <c r="C560" s="261"/>
      <c r="D560" s="247" t="s">
        <v>236</v>
      </c>
      <c r="E560" s="262" t="s">
        <v>1</v>
      </c>
      <c r="F560" s="263" t="s">
        <v>3422</v>
      </c>
      <c r="G560" s="261"/>
      <c r="H560" s="262" t="s">
        <v>1</v>
      </c>
      <c r="I560" s="264"/>
      <c r="J560" s="261"/>
      <c r="K560" s="261"/>
      <c r="L560" s="265"/>
      <c r="M560" s="266"/>
      <c r="N560" s="267"/>
      <c r="O560" s="267"/>
      <c r="P560" s="267"/>
      <c r="Q560" s="267"/>
      <c r="R560" s="267"/>
      <c r="S560" s="267"/>
      <c r="T560" s="268"/>
      <c r="U560" s="14"/>
      <c r="V560" s="14"/>
      <c r="W560" s="14"/>
      <c r="X560" s="14"/>
      <c r="Y560" s="14"/>
      <c r="Z560" s="14"/>
      <c r="AA560" s="14"/>
      <c r="AB560" s="14"/>
      <c r="AC560" s="14"/>
      <c r="AD560" s="14"/>
      <c r="AE560" s="14"/>
      <c r="AT560" s="269" t="s">
        <v>236</v>
      </c>
      <c r="AU560" s="269" t="s">
        <v>88</v>
      </c>
      <c r="AV560" s="14" t="s">
        <v>88</v>
      </c>
      <c r="AW560" s="14" t="s">
        <v>36</v>
      </c>
      <c r="AX560" s="14" t="s">
        <v>80</v>
      </c>
      <c r="AY560" s="269" t="s">
        <v>221</v>
      </c>
    </row>
    <row r="561" s="13" customFormat="1">
      <c r="A561" s="13"/>
      <c r="B561" s="249"/>
      <c r="C561" s="250"/>
      <c r="D561" s="247" t="s">
        <v>236</v>
      </c>
      <c r="E561" s="251" t="s">
        <v>1815</v>
      </c>
      <c r="F561" s="252" t="s">
        <v>3423</v>
      </c>
      <c r="G561" s="250"/>
      <c r="H561" s="253">
        <v>0.59999999999999998</v>
      </c>
      <c r="I561" s="254"/>
      <c r="J561" s="250"/>
      <c r="K561" s="250"/>
      <c r="L561" s="255"/>
      <c r="M561" s="256"/>
      <c r="N561" s="257"/>
      <c r="O561" s="257"/>
      <c r="P561" s="257"/>
      <c r="Q561" s="257"/>
      <c r="R561" s="257"/>
      <c r="S561" s="257"/>
      <c r="T561" s="258"/>
      <c r="U561" s="13"/>
      <c r="V561" s="13"/>
      <c r="W561" s="13"/>
      <c r="X561" s="13"/>
      <c r="Y561" s="13"/>
      <c r="Z561" s="13"/>
      <c r="AA561" s="13"/>
      <c r="AB561" s="13"/>
      <c r="AC561" s="13"/>
      <c r="AD561" s="13"/>
      <c r="AE561" s="13"/>
      <c r="AT561" s="259" t="s">
        <v>236</v>
      </c>
      <c r="AU561" s="259" t="s">
        <v>88</v>
      </c>
      <c r="AV561" s="13" t="s">
        <v>19</v>
      </c>
      <c r="AW561" s="13" t="s">
        <v>36</v>
      </c>
      <c r="AX561" s="13" t="s">
        <v>80</v>
      </c>
      <c r="AY561" s="259" t="s">
        <v>221</v>
      </c>
    </row>
    <row r="562" s="13" customFormat="1">
      <c r="A562" s="13"/>
      <c r="B562" s="249"/>
      <c r="C562" s="250"/>
      <c r="D562" s="247" t="s">
        <v>236</v>
      </c>
      <c r="E562" s="251" t="s">
        <v>2452</v>
      </c>
      <c r="F562" s="252" t="s">
        <v>3424</v>
      </c>
      <c r="G562" s="250"/>
      <c r="H562" s="253">
        <v>141.69999999999999</v>
      </c>
      <c r="I562" s="254"/>
      <c r="J562" s="250"/>
      <c r="K562" s="250"/>
      <c r="L562" s="255"/>
      <c r="M562" s="256"/>
      <c r="N562" s="257"/>
      <c r="O562" s="257"/>
      <c r="P562" s="257"/>
      <c r="Q562" s="257"/>
      <c r="R562" s="257"/>
      <c r="S562" s="257"/>
      <c r="T562" s="258"/>
      <c r="U562" s="13"/>
      <c r="V562" s="13"/>
      <c r="W562" s="13"/>
      <c r="X562" s="13"/>
      <c r="Y562" s="13"/>
      <c r="Z562" s="13"/>
      <c r="AA562" s="13"/>
      <c r="AB562" s="13"/>
      <c r="AC562" s="13"/>
      <c r="AD562" s="13"/>
      <c r="AE562" s="13"/>
      <c r="AT562" s="259" t="s">
        <v>236</v>
      </c>
      <c r="AU562" s="259" t="s">
        <v>88</v>
      </c>
      <c r="AV562" s="13" t="s">
        <v>19</v>
      </c>
      <c r="AW562" s="13" t="s">
        <v>36</v>
      </c>
      <c r="AX562" s="13" t="s">
        <v>88</v>
      </c>
      <c r="AY562" s="259" t="s">
        <v>221</v>
      </c>
    </row>
    <row r="563" s="2" customFormat="1" ht="33" customHeight="1">
      <c r="A563" s="40"/>
      <c r="B563" s="41"/>
      <c r="C563" s="229" t="s">
        <v>1355</v>
      </c>
      <c r="D563" s="229" t="s">
        <v>225</v>
      </c>
      <c r="E563" s="230" t="s">
        <v>2479</v>
      </c>
      <c r="F563" s="231" t="s">
        <v>2480</v>
      </c>
      <c r="G563" s="232" t="s">
        <v>515</v>
      </c>
      <c r="H563" s="233">
        <v>36.479999999999997</v>
      </c>
      <c r="I563" s="234"/>
      <c r="J563" s="235">
        <f>ROUND(I563*H563,2)</f>
        <v>0</v>
      </c>
      <c r="K563" s="231" t="s">
        <v>229</v>
      </c>
      <c r="L563" s="46"/>
      <c r="M563" s="236" t="s">
        <v>1</v>
      </c>
      <c r="N563" s="237" t="s">
        <v>45</v>
      </c>
      <c r="O563" s="93"/>
      <c r="P563" s="238">
        <f>O563*H563</f>
        <v>0</v>
      </c>
      <c r="Q563" s="238">
        <v>2.4127200000000002</v>
      </c>
      <c r="R563" s="238">
        <f>Q563*H563</f>
        <v>88.016025600000006</v>
      </c>
      <c r="S563" s="238">
        <v>0</v>
      </c>
      <c r="T563" s="239">
        <f>S563*H563</f>
        <v>0</v>
      </c>
      <c r="U563" s="40"/>
      <c r="V563" s="40"/>
      <c r="W563" s="40"/>
      <c r="X563" s="40"/>
      <c r="Y563" s="40"/>
      <c r="Z563" s="40"/>
      <c r="AA563" s="40"/>
      <c r="AB563" s="40"/>
      <c r="AC563" s="40"/>
      <c r="AD563" s="40"/>
      <c r="AE563" s="40"/>
      <c r="AR563" s="240" t="s">
        <v>224</v>
      </c>
      <c r="AT563" s="240" t="s">
        <v>225</v>
      </c>
      <c r="AU563" s="240" t="s">
        <v>88</v>
      </c>
      <c r="AY563" s="18" t="s">
        <v>221</v>
      </c>
      <c r="BE563" s="241">
        <f>IF(N563="základní",J563,0)</f>
        <v>0</v>
      </c>
      <c r="BF563" s="241">
        <f>IF(N563="snížená",J563,0)</f>
        <v>0</v>
      </c>
      <c r="BG563" s="241">
        <f>IF(N563="zákl. přenesená",J563,0)</f>
        <v>0</v>
      </c>
      <c r="BH563" s="241">
        <f>IF(N563="sníž. přenesená",J563,0)</f>
        <v>0</v>
      </c>
      <c r="BI563" s="241">
        <f>IF(N563="nulová",J563,0)</f>
        <v>0</v>
      </c>
      <c r="BJ563" s="18" t="s">
        <v>88</v>
      </c>
      <c r="BK563" s="241">
        <f>ROUND(I563*H563,2)</f>
        <v>0</v>
      </c>
      <c r="BL563" s="18" t="s">
        <v>224</v>
      </c>
      <c r="BM563" s="240" t="s">
        <v>3425</v>
      </c>
    </row>
    <row r="564" s="2" customFormat="1">
      <c r="A564" s="40"/>
      <c r="B564" s="41"/>
      <c r="C564" s="42"/>
      <c r="D564" s="242" t="s">
        <v>232</v>
      </c>
      <c r="E564" s="42"/>
      <c r="F564" s="243" t="s">
        <v>2482</v>
      </c>
      <c r="G564" s="42"/>
      <c r="H564" s="42"/>
      <c r="I564" s="244"/>
      <c r="J564" s="42"/>
      <c r="K564" s="42"/>
      <c r="L564" s="46"/>
      <c r="M564" s="245"/>
      <c r="N564" s="246"/>
      <c r="O564" s="93"/>
      <c r="P564" s="93"/>
      <c r="Q564" s="93"/>
      <c r="R564" s="93"/>
      <c r="S564" s="93"/>
      <c r="T564" s="94"/>
      <c r="U564" s="40"/>
      <c r="V564" s="40"/>
      <c r="W564" s="40"/>
      <c r="X564" s="40"/>
      <c r="Y564" s="40"/>
      <c r="Z564" s="40"/>
      <c r="AA564" s="40"/>
      <c r="AB564" s="40"/>
      <c r="AC564" s="40"/>
      <c r="AD564" s="40"/>
      <c r="AE564" s="40"/>
      <c r="AT564" s="18" t="s">
        <v>232</v>
      </c>
      <c r="AU564" s="18" t="s">
        <v>88</v>
      </c>
    </row>
    <row r="565" s="2" customFormat="1">
      <c r="A565" s="40"/>
      <c r="B565" s="41"/>
      <c r="C565" s="42"/>
      <c r="D565" s="247" t="s">
        <v>312</v>
      </c>
      <c r="E565" s="42"/>
      <c r="F565" s="248" t="s">
        <v>2483</v>
      </c>
      <c r="G565" s="42"/>
      <c r="H565" s="42"/>
      <c r="I565" s="244"/>
      <c r="J565" s="42"/>
      <c r="K565" s="42"/>
      <c r="L565" s="46"/>
      <c r="M565" s="245"/>
      <c r="N565" s="246"/>
      <c r="O565" s="93"/>
      <c r="P565" s="93"/>
      <c r="Q565" s="93"/>
      <c r="R565" s="93"/>
      <c r="S565" s="93"/>
      <c r="T565" s="94"/>
      <c r="U565" s="40"/>
      <c r="V565" s="40"/>
      <c r="W565" s="40"/>
      <c r="X565" s="40"/>
      <c r="Y565" s="40"/>
      <c r="Z565" s="40"/>
      <c r="AA565" s="40"/>
      <c r="AB565" s="40"/>
      <c r="AC565" s="40"/>
      <c r="AD565" s="40"/>
      <c r="AE565" s="40"/>
      <c r="AT565" s="18" t="s">
        <v>312</v>
      </c>
      <c r="AU565" s="18" t="s">
        <v>88</v>
      </c>
    </row>
    <row r="566" s="14" customFormat="1">
      <c r="A566" s="14"/>
      <c r="B566" s="260"/>
      <c r="C566" s="261"/>
      <c r="D566" s="247" t="s">
        <v>236</v>
      </c>
      <c r="E566" s="262" t="s">
        <v>1</v>
      </c>
      <c r="F566" s="263" t="s">
        <v>2484</v>
      </c>
      <c r="G566" s="261"/>
      <c r="H566" s="262" t="s">
        <v>1</v>
      </c>
      <c r="I566" s="264"/>
      <c r="J566" s="261"/>
      <c r="K566" s="261"/>
      <c r="L566" s="265"/>
      <c r="M566" s="266"/>
      <c r="N566" s="267"/>
      <c r="O566" s="267"/>
      <c r="P566" s="267"/>
      <c r="Q566" s="267"/>
      <c r="R566" s="267"/>
      <c r="S566" s="267"/>
      <c r="T566" s="268"/>
      <c r="U566" s="14"/>
      <c r="V566" s="14"/>
      <c r="W566" s="14"/>
      <c r="X566" s="14"/>
      <c r="Y566" s="14"/>
      <c r="Z566" s="14"/>
      <c r="AA566" s="14"/>
      <c r="AB566" s="14"/>
      <c r="AC566" s="14"/>
      <c r="AD566" s="14"/>
      <c r="AE566" s="14"/>
      <c r="AT566" s="269" t="s">
        <v>236</v>
      </c>
      <c r="AU566" s="269" t="s">
        <v>88</v>
      </c>
      <c r="AV566" s="14" t="s">
        <v>88</v>
      </c>
      <c r="AW566" s="14" t="s">
        <v>36</v>
      </c>
      <c r="AX566" s="14" t="s">
        <v>80</v>
      </c>
      <c r="AY566" s="269" t="s">
        <v>221</v>
      </c>
    </row>
    <row r="567" s="13" customFormat="1">
      <c r="A567" s="13"/>
      <c r="B567" s="249"/>
      <c r="C567" s="250"/>
      <c r="D567" s="247" t="s">
        <v>236</v>
      </c>
      <c r="E567" s="251" t="s">
        <v>3426</v>
      </c>
      <c r="F567" s="252" t="s">
        <v>3427</v>
      </c>
      <c r="G567" s="250"/>
      <c r="H567" s="253">
        <v>36.479999999999997</v>
      </c>
      <c r="I567" s="254"/>
      <c r="J567" s="250"/>
      <c r="K567" s="250"/>
      <c r="L567" s="255"/>
      <c r="M567" s="256"/>
      <c r="N567" s="257"/>
      <c r="O567" s="257"/>
      <c r="P567" s="257"/>
      <c r="Q567" s="257"/>
      <c r="R567" s="257"/>
      <c r="S567" s="257"/>
      <c r="T567" s="258"/>
      <c r="U567" s="13"/>
      <c r="V567" s="13"/>
      <c r="W567" s="13"/>
      <c r="X567" s="13"/>
      <c r="Y567" s="13"/>
      <c r="Z567" s="13"/>
      <c r="AA567" s="13"/>
      <c r="AB567" s="13"/>
      <c r="AC567" s="13"/>
      <c r="AD567" s="13"/>
      <c r="AE567" s="13"/>
      <c r="AT567" s="259" t="s">
        <v>236</v>
      </c>
      <c r="AU567" s="259" t="s">
        <v>88</v>
      </c>
      <c r="AV567" s="13" t="s">
        <v>19</v>
      </c>
      <c r="AW567" s="13" t="s">
        <v>36</v>
      </c>
      <c r="AX567" s="13" t="s">
        <v>80</v>
      </c>
      <c r="AY567" s="259" t="s">
        <v>221</v>
      </c>
    </row>
    <row r="568" s="13" customFormat="1">
      <c r="A568" s="13"/>
      <c r="B568" s="249"/>
      <c r="C568" s="250"/>
      <c r="D568" s="247" t="s">
        <v>236</v>
      </c>
      <c r="E568" s="251" t="s">
        <v>3428</v>
      </c>
      <c r="F568" s="252" t="s">
        <v>3429</v>
      </c>
      <c r="G568" s="250"/>
      <c r="H568" s="253">
        <v>36.479999999999997</v>
      </c>
      <c r="I568" s="254"/>
      <c r="J568" s="250"/>
      <c r="K568" s="250"/>
      <c r="L568" s="255"/>
      <c r="M568" s="256"/>
      <c r="N568" s="257"/>
      <c r="O568" s="257"/>
      <c r="P568" s="257"/>
      <c r="Q568" s="257"/>
      <c r="R568" s="257"/>
      <c r="S568" s="257"/>
      <c r="T568" s="258"/>
      <c r="U568" s="13"/>
      <c r="V568" s="13"/>
      <c r="W568" s="13"/>
      <c r="X568" s="13"/>
      <c r="Y568" s="13"/>
      <c r="Z568" s="13"/>
      <c r="AA568" s="13"/>
      <c r="AB568" s="13"/>
      <c r="AC568" s="13"/>
      <c r="AD568" s="13"/>
      <c r="AE568" s="13"/>
      <c r="AT568" s="259" t="s">
        <v>236</v>
      </c>
      <c r="AU568" s="259" t="s">
        <v>88</v>
      </c>
      <c r="AV568" s="13" t="s">
        <v>19</v>
      </c>
      <c r="AW568" s="13" t="s">
        <v>36</v>
      </c>
      <c r="AX568" s="13" t="s">
        <v>88</v>
      </c>
      <c r="AY568" s="259" t="s">
        <v>221</v>
      </c>
    </row>
    <row r="569" s="2" customFormat="1" ht="24.15" customHeight="1">
      <c r="A569" s="40"/>
      <c r="B569" s="41"/>
      <c r="C569" s="229" t="s">
        <v>1360</v>
      </c>
      <c r="D569" s="229" t="s">
        <v>225</v>
      </c>
      <c r="E569" s="230" t="s">
        <v>2489</v>
      </c>
      <c r="F569" s="231" t="s">
        <v>2490</v>
      </c>
      <c r="G569" s="232" t="s">
        <v>515</v>
      </c>
      <c r="H569" s="233">
        <v>10.656000000000001</v>
      </c>
      <c r="I569" s="234"/>
      <c r="J569" s="235">
        <f>ROUND(I569*H569,2)</f>
        <v>0</v>
      </c>
      <c r="K569" s="231" t="s">
        <v>229</v>
      </c>
      <c r="L569" s="46"/>
      <c r="M569" s="236" t="s">
        <v>1</v>
      </c>
      <c r="N569" s="237" t="s">
        <v>45</v>
      </c>
      <c r="O569" s="93"/>
      <c r="P569" s="238">
        <f>O569*H569</f>
        <v>0</v>
      </c>
      <c r="Q569" s="238">
        <v>2.0899999999999999</v>
      </c>
      <c r="R569" s="238">
        <f>Q569*H569</f>
        <v>22.271039999999999</v>
      </c>
      <c r="S569" s="238">
        <v>0</v>
      </c>
      <c r="T569" s="239">
        <f>S569*H569</f>
        <v>0</v>
      </c>
      <c r="U569" s="40"/>
      <c r="V569" s="40"/>
      <c r="W569" s="40"/>
      <c r="X569" s="40"/>
      <c r="Y569" s="40"/>
      <c r="Z569" s="40"/>
      <c r="AA569" s="40"/>
      <c r="AB569" s="40"/>
      <c r="AC569" s="40"/>
      <c r="AD569" s="40"/>
      <c r="AE569" s="40"/>
      <c r="AR569" s="240" t="s">
        <v>224</v>
      </c>
      <c r="AT569" s="240" t="s">
        <v>225</v>
      </c>
      <c r="AU569" s="240" t="s">
        <v>88</v>
      </c>
      <c r="AY569" s="18" t="s">
        <v>221</v>
      </c>
      <c r="BE569" s="241">
        <f>IF(N569="základní",J569,0)</f>
        <v>0</v>
      </c>
      <c r="BF569" s="241">
        <f>IF(N569="snížená",J569,0)</f>
        <v>0</v>
      </c>
      <c r="BG569" s="241">
        <f>IF(N569="zákl. přenesená",J569,0)</f>
        <v>0</v>
      </c>
      <c r="BH569" s="241">
        <f>IF(N569="sníž. přenesená",J569,0)</f>
        <v>0</v>
      </c>
      <c r="BI569" s="241">
        <f>IF(N569="nulová",J569,0)</f>
        <v>0</v>
      </c>
      <c r="BJ569" s="18" t="s">
        <v>88</v>
      </c>
      <c r="BK569" s="241">
        <f>ROUND(I569*H569,2)</f>
        <v>0</v>
      </c>
      <c r="BL569" s="18" t="s">
        <v>224</v>
      </c>
      <c r="BM569" s="240" t="s">
        <v>3430</v>
      </c>
    </row>
    <row r="570" s="2" customFormat="1">
      <c r="A570" s="40"/>
      <c r="B570" s="41"/>
      <c r="C570" s="42"/>
      <c r="D570" s="242" t="s">
        <v>232</v>
      </c>
      <c r="E570" s="42"/>
      <c r="F570" s="243" t="s">
        <v>2492</v>
      </c>
      <c r="G570" s="42"/>
      <c r="H570" s="42"/>
      <c r="I570" s="244"/>
      <c r="J570" s="42"/>
      <c r="K570" s="42"/>
      <c r="L570" s="46"/>
      <c r="M570" s="245"/>
      <c r="N570" s="246"/>
      <c r="O570" s="93"/>
      <c r="P570" s="93"/>
      <c r="Q570" s="93"/>
      <c r="R570" s="93"/>
      <c r="S570" s="93"/>
      <c r="T570" s="94"/>
      <c r="U570" s="40"/>
      <c r="V570" s="40"/>
      <c r="W570" s="40"/>
      <c r="X570" s="40"/>
      <c r="Y570" s="40"/>
      <c r="Z570" s="40"/>
      <c r="AA570" s="40"/>
      <c r="AB570" s="40"/>
      <c r="AC570" s="40"/>
      <c r="AD570" s="40"/>
      <c r="AE570" s="40"/>
      <c r="AT570" s="18" t="s">
        <v>232</v>
      </c>
      <c r="AU570" s="18" t="s">
        <v>88</v>
      </c>
    </row>
    <row r="571" s="2" customFormat="1">
      <c r="A571" s="40"/>
      <c r="B571" s="41"/>
      <c r="C571" s="42"/>
      <c r="D571" s="247" t="s">
        <v>312</v>
      </c>
      <c r="E571" s="42"/>
      <c r="F571" s="248" t="s">
        <v>2493</v>
      </c>
      <c r="G571" s="42"/>
      <c r="H571" s="42"/>
      <c r="I571" s="244"/>
      <c r="J571" s="42"/>
      <c r="K571" s="42"/>
      <c r="L571" s="46"/>
      <c r="M571" s="245"/>
      <c r="N571" s="246"/>
      <c r="O571" s="93"/>
      <c r="P571" s="93"/>
      <c r="Q571" s="93"/>
      <c r="R571" s="93"/>
      <c r="S571" s="93"/>
      <c r="T571" s="94"/>
      <c r="U571" s="40"/>
      <c r="V571" s="40"/>
      <c r="W571" s="40"/>
      <c r="X571" s="40"/>
      <c r="Y571" s="40"/>
      <c r="Z571" s="40"/>
      <c r="AA571" s="40"/>
      <c r="AB571" s="40"/>
      <c r="AC571" s="40"/>
      <c r="AD571" s="40"/>
      <c r="AE571" s="40"/>
      <c r="AT571" s="18" t="s">
        <v>312</v>
      </c>
      <c r="AU571" s="18" t="s">
        <v>88</v>
      </c>
    </row>
    <row r="572" s="14" customFormat="1">
      <c r="A572" s="14"/>
      <c r="B572" s="260"/>
      <c r="C572" s="261"/>
      <c r="D572" s="247" t="s">
        <v>236</v>
      </c>
      <c r="E572" s="262" t="s">
        <v>1</v>
      </c>
      <c r="F572" s="263" t="s">
        <v>2494</v>
      </c>
      <c r="G572" s="261"/>
      <c r="H572" s="262" t="s">
        <v>1</v>
      </c>
      <c r="I572" s="264"/>
      <c r="J572" s="261"/>
      <c r="K572" s="261"/>
      <c r="L572" s="265"/>
      <c r="M572" s="266"/>
      <c r="N572" s="267"/>
      <c r="O572" s="267"/>
      <c r="P572" s="267"/>
      <c r="Q572" s="267"/>
      <c r="R572" s="267"/>
      <c r="S572" s="267"/>
      <c r="T572" s="268"/>
      <c r="U572" s="14"/>
      <c r="V572" s="14"/>
      <c r="W572" s="14"/>
      <c r="X572" s="14"/>
      <c r="Y572" s="14"/>
      <c r="Z572" s="14"/>
      <c r="AA572" s="14"/>
      <c r="AB572" s="14"/>
      <c r="AC572" s="14"/>
      <c r="AD572" s="14"/>
      <c r="AE572" s="14"/>
      <c r="AT572" s="269" t="s">
        <v>236</v>
      </c>
      <c r="AU572" s="269" t="s">
        <v>88</v>
      </c>
      <c r="AV572" s="14" t="s">
        <v>88</v>
      </c>
      <c r="AW572" s="14" t="s">
        <v>36</v>
      </c>
      <c r="AX572" s="14" t="s">
        <v>80</v>
      </c>
      <c r="AY572" s="269" t="s">
        <v>221</v>
      </c>
    </row>
    <row r="573" s="13" customFormat="1">
      <c r="A573" s="13"/>
      <c r="B573" s="249"/>
      <c r="C573" s="250"/>
      <c r="D573" s="247" t="s">
        <v>236</v>
      </c>
      <c r="E573" s="251" t="s">
        <v>3431</v>
      </c>
      <c r="F573" s="252" t="s">
        <v>3432</v>
      </c>
      <c r="G573" s="250"/>
      <c r="H573" s="253">
        <v>10.656000000000001</v>
      </c>
      <c r="I573" s="254"/>
      <c r="J573" s="250"/>
      <c r="K573" s="250"/>
      <c r="L573" s="255"/>
      <c r="M573" s="256"/>
      <c r="N573" s="257"/>
      <c r="O573" s="257"/>
      <c r="P573" s="257"/>
      <c r="Q573" s="257"/>
      <c r="R573" s="257"/>
      <c r="S573" s="257"/>
      <c r="T573" s="258"/>
      <c r="U573" s="13"/>
      <c r="V573" s="13"/>
      <c r="W573" s="13"/>
      <c r="X573" s="13"/>
      <c r="Y573" s="13"/>
      <c r="Z573" s="13"/>
      <c r="AA573" s="13"/>
      <c r="AB573" s="13"/>
      <c r="AC573" s="13"/>
      <c r="AD573" s="13"/>
      <c r="AE573" s="13"/>
      <c r="AT573" s="259" t="s">
        <v>236</v>
      </c>
      <c r="AU573" s="259" t="s">
        <v>88</v>
      </c>
      <c r="AV573" s="13" t="s">
        <v>19</v>
      </c>
      <c r="AW573" s="13" t="s">
        <v>36</v>
      </c>
      <c r="AX573" s="13" t="s">
        <v>80</v>
      </c>
      <c r="AY573" s="259" t="s">
        <v>221</v>
      </c>
    </row>
    <row r="574" s="13" customFormat="1">
      <c r="A574" s="13"/>
      <c r="B574" s="249"/>
      <c r="C574" s="250"/>
      <c r="D574" s="247" t="s">
        <v>236</v>
      </c>
      <c r="E574" s="251" t="s">
        <v>3433</v>
      </c>
      <c r="F574" s="252" t="s">
        <v>3434</v>
      </c>
      <c r="G574" s="250"/>
      <c r="H574" s="253">
        <v>10.656000000000001</v>
      </c>
      <c r="I574" s="254"/>
      <c r="J574" s="250"/>
      <c r="K574" s="250"/>
      <c r="L574" s="255"/>
      <c r="M574" s="256"/>
      <c r="N574" s="257"/>
      <c r="O574" s="257"/>
      <c r="P574" s="257"/>
      <c r="Q574" s="257"/>
      <c r="R574" s="257"/>
      <c r="S574" s="257"/>
      <c r="T574" s="258"/>
      <c r="U574" s="13"/>
      <c r="V574" s="13"/>
      <c r="W574" s="13"/>
      <c r="X574" s="13"/>
      <c r="Y574" s="13"/>
      <c r="Z574" s="13"/>
      <c r="AA574" s="13"/>
      <c r="AB574" s="13"/>
      <c r="AC574" s="13"/>
      <c r="AD574" s="13"/>
      <c r="AE574" s="13"/>
      <c r="AT574" s="259" t="s">
        <v>236</v>
      </c>
      <c r="AU574" s="259" t="s">
        <v>88</v>
      </c>
      <c r="AV574" s="13" t="s">
        <v>19</v>
      </c>
      <c r="AW574" s="13" t="s">
        <v>36</v>
      </c>
      <c r="AX574" s="13" t="s">
        <v>88</v>
      </c>
      <c r="AY574" s="259" t="s">
        <v>221</v>
      </c>
    </row>
    <row r="575" s="2" customFormat="1" ht="24.15" customHeight="1">
      <c r="A575" s="40"/>
      <c r="B575" s="41"/>
      <c r="C575" s="229" t="s">
        <v>1646</v>
      </c>
      <c r="D575" s="229" t="s">
        <v>225</v>
      </c>
      <c r="E575" s="230" t="s">
        <v>2499</v>
      </c>
      <c r="F575" s="231" t="s">
        <v>2500</v>
      </c>
      <c r="G575" s="232" t="s">
        <v>515</v>
      </c>
      <c r="H575" s="233">
        <v>19.968</v>
      </c>
      <c r="I575" s="234"/>
      <c r="J575" s="235">
        <f>ROUND(I575*H575,2)</f>
        <v>0</v>
      </c>
      <c r="K575" s="231" t="s">
        <v>229</v>
      </c>
      <c r="L575" s="46"/>
      <c r="M575" s="236" t="s">
        <v>1</v>
      </c>
      <c r="N575" s="237" t="s">
        <v>45</v>
      </c>
      <c r="O575" s="93"/>
      <c r="P575" s="238">
        <f>O575*H575</f>
        <v>0</v>
      </c>
      <c r="Q575" s="238">
        <v>2.4500000000000002</v>
      </c>
      <c r="R575" s="238">
        <f>Q575*H575</f>
        <v>48.921600000000005</v>
      </c>
      <c r="S575" s="238">
        <v>0</v>
      </c>
      <c r="T575" s="239">
        <f>S575*H575</f>
        <v>0</v>
      </c>
      <c r="U575" s="40"/>
      <c r="V575" s="40"/>
      <c r="W575" s="40"/>
      <c r="X575" s="40"/>
      <c r="Y575" s="40"/>
      <c r="Z575" s="40"/>
      <c r="AA575" s="40"/>
      <c r="AB575" s="40"/>
      <c r="AC575" s="40"/>
      <c r="AD575" s="40"/>
      <c r="AE575" s="40"/>
      <c r="AR575" s="240" t="s">
        <v>224</v>
      </c>
      <c r="AT575" s="240" t="s">
        <v>225</v>
      </c>
      <c r="AU575" s="240" t="s">
        <v>88</v>
      </c>
      <c r="AY575" s="18" t="s">
        <v>221</v>
      </c>
      <c r="BE575" s="241">
        <f>IF(N575="základní",J575,0)</f>
        <v>0</v>
      </c>
      <c r="BF575" s="241">
        <f>IF(N575="snížená",J575,0)</f>
        <v>0</v>
      </c>
      <c r="BG575" s="241">
        <f>IF(N575="zákl. přenesená",J575,0)</f>
        <v>0</v>
      </c>
      <c r="BH575" s="241">
        <f>IF(N575="sníž. přenesená",J575,0)</f>
        <v>0</v>
      </c>
      <c r="BI575" s="241">
        <f>IF(N575="nulová",J575,0)</f>
        <v>0</v>
      </c>
      <c r="BJ575" s="18" t="s">
        <v>88</v>
      </c>
      <c r="BK575" s="241">
        <f>ROUND(I575*H575,2)</f>
        <v>0</v>
      </c>
      <c r="BL575" s="18" t="s">
        <v>224</v>
      </c>
      <c r="BM575" s="240" t="s">
        <v>3435</v>
      </c>
    </row>
    <row r="576" s="2" customFormat="1">
      <c r="A576" s="40"/>
      <c r="B576" s="41"/>
      <c r="C576" s="42"/>
      <c r="D576" s="242" t="s">
        <v>232</v>
      </c>
      <c r="E576" s="42"/>
      <c r="F576" s="243" t="s">
        <v>2502</v>
      </c>
      <c r="G576" s="42"/>
      <c r="H576" s="42"/>
      <c r="I576" s="244"/>
      <c r="J576" s="42"/>
      <c r="K576" s="42"/>
      <c r="L576" s="46"/>
      <c r="M576" s="245"/>
      <c r="N576" s="246"/>
      <c r="O576" s="93"/>
      <c r="P576" s="93"/>
      <c r="Q576" s="93"/>
      <c r="R576" s="93"/>
      <c r="S576" s="93"/>
      <c r="T576" s="94"/>
      <c r="U576" s="40"/>
      <c r="V576" s="40"/>
      <c r="W576" s="40"/>
      <c r="X576" s="40"/>
      <c r="Y576" s="40"/>
      <c r="Z576" s="40"/>
      <c r="AA576" s="40"/>
      <c r="AB576" s="40"/>
      <c r="AC576" s="40"/>
      <c r="AD576" s="40"/>
      <c r="AE576" s="40"/>
      <c r="AT576" s="18" t="s">
        <v>232</v>
      </c>
      <c r="AU576" s="18" t="s">
        <v>88</v>
      </c>
    </row>
    <row r="577" s="2" customFormat="1">
      <c r="A577" s="40"/>
      <c r="B577" s="41"/>
      <c r="C577" s="42"/>
      <c r="D577" s="247" t="s">
        <v>312</v>
      </c>
      <c r="E577" s="42"/>
      <c r="F577" s="248" t="s">
        <v>2493</v>
      </c>
      <c r="G577" s="42"/>
      <c r="H577" s="42"/>
      <c r="I577" s="244"/>
      <c r="J577" s="42"/>
      <c r="K577" s="42"/>
      <c r="L577" s="46"/>
      <c r="M577" s="245"/>
      <c r="N577" s="246"/>
      <c r="O577" s="93"/>
      <c r="P577" s="93"/>
      <c r="Q577" s="93"/>
      <c r="R577" s="93"/>
      <c r="S577" s="93"/>
      <c r="T577" s="94"/>
      <c r="U577" s="40"/>
      <c r="V577" s="40"/>
      <c r="W577" s="40"/>
      <c r="X577" s="40"/>
      <c r="Y577" s="40"/>
      <c r="Z577" s="40"/>
      <c r="AA577" s="40"/>
      <c r="AB577" s="40"/>
      <c r="AC577" s="40"/>
      <c r="AD577" s="40"/>
      <c r="AE577" s="40"/>
      <c r="AT577" s="18" t="s">
        <v>312</v>
      </c>
      <c r="AU577" s="18" t="s">
        <v>88</v>
      </c>
    </row>
    <row r="578" s="14" customFormat="1">
      <c r="A578" s="14"/>
      <c r="B578" s="260"/>
      <c r="C578" s="261"/>
      <c r="D578" s="247" t="s">
        <v>236</v>
      </c>
      <c r="E578" s="262" t="s">
        <v>1</v>
      </c>
      <c r="F578" s="263" t="s">
        <v>2503</v>
      </c>
      <c r="G578" s="261"/>
      <c r="H578" s="262" t="s">
        <v>1</v>
      </c>
      <c r="I578" s="264"/>
      <c r="J578" s="261"/>
      <c r="K578" s="261"/>
      <c r="L578" s="265"/>
      <c r="M578" s="266"/>
      <c r="N578" s="267"/>
      <c r="O578" s="267"/>
      <c r="P578" s="267"/>
      <c r="Q578" s="267"/>
      <c r="R578" s="267"/>
      <c r="S578" s="267"/>
      <c r="T578" s="268"/>
      <c r="U578" s="14"/>
      <c r="V578" s="14"/>
      <c r="W578" s="14"/>
      <c r="X578" s="14"/>
      <c r="Y578" s="14"/>
      <c r="Z578" s="14"/>
      <c r="AA578" s="14"/>
      <c r="AB578" s="14"/>
      <c r="AC578" s="14"/>
      <c r="AD578" s="14"/>
      <c r="AE578" s="14"/>
      <c r="AT578" s="269" t="s">
        <v>236</v>
      </c>
      <c r="AU578" s="269" t="s">
        <v>88</v>
      </c>
      <c r="AV578" s="14" t="s">
        <v>88</v>
      </c>
      <c r="AW578" s="14" t="s">
        <v>36</v>
      </c>
      <c r="AX578" s="14" t="s">
        <v>80</v>
      </c>
      <c r="AY578" s="269" t="s">
        <v>221</v>
      </c>
    </row>
    <row r="579" s="13" customFormat="1">
      <c r="A579" s="13"/>
      <c r="B579" s="249"/>
      <c r="C579" s="250"/>
      <c r="D579" s="247" t="s">
        <v>236</v>
      </c>
      <c r="E579" s="251" t="s">
        <v>3436</v>
      </c>
      <c r="F579" s="252" t="s">
        <v>3437</v>
      </c>
      <c r="G579" s="250"/>
      <c r="H579" s="253">
        <v>19.968</v>
      </c>
      <c r="I579" s="254"/>
      <c r="J579" s="250"/>
      <c r="K579" s="250"/>
      <c r="L579" s="255"/>
      <c r="M579" s="256"/>
      <c r="N579" s="257"/>
      <c r="O579" s="257"/>
      <c r="P579" s="257"/>
      <c r="Q579" s="257"/>
      <c r="R579" s="257"/>
      <c r="S579" s="257"/>
      <c r="T579" s="258"/>
      <c r="U579" s="13"/>
      <c r="V579" s="13"/>
      <c r="W579" s="13"/>
      <c r="X579" s="13"/>
      <c r="Y579" s="13"/>
      <c r="Z579" s="13"/>
      <c r="AA579" s="13"/>
      <c r="AB579" s="13"/>
      <c r="AC579" s="13"/>
      <c r="AD579" s="13"/>
      <c r="AE579" s="13"/>
      <c r="AT579" s="259" t="s">
        <v>236</v>
      </c>
      <c r="AU579" s="259" t="s">
        <v>88</v>
      </c>
      <c r="AV579" s="13" t="s">
        <v>19</v>
      </c>
      <c r="AW579" s="13" t="s">
        <v>36</v>
      </c>
      <c r="AX579" s="13" t="s">
        <v>80</v>
      </c>
      <c r="AY579" s="259" t="s">
        <v>221</v>
      </c>
    </row>
    <row r="580" s="13" customFormat="1">
      <c r="A580" s="13"/>
      <c r="B580" s="249"/>
      <c r="C580" s="250"/>
      <c r="D580" s="247" t="s">
        <v>236</v>
      </c>
      <c r="E580" s="251" t="s">
        <v>3438</v>
      </c>
      <c r="F580" s="252" t="s">
        <v>3439</v>
      </c>
      <c r="G580" s="250"/>
      <c r="H580" s="253">
        <v>19.968</v>
      </c>
      <c r="I580" s="254"/>
      <c r="J580" s="250"/>
      <c r="K580" s="250"/>
      <c r="L580" s="255"/>
      <c r="M580" s="256"/>
      <c r="N580" s="257"/>
      <c r="O580" s="257"/>
      <c r="P580" s="257"/>
      <c r="Q580" s="257"/>
      <c r="R580" s="257"/>
      <c r="S580" s="257"/>
      <c r="T580" s="258"/>
      <c r="U580" s="13"/>
      <c r="V580" s="13"/>
      <c r="W580" s="13"/>
      <c r="X580" s="13"/>
      <c r="Y580" s="13"/>
      <c r="Z580" s="13"/>
      <c r="AA580" s="13"/>
      <c r="AB580" s="13"/>
      <c r="AC580" s="13"/>
      <c r="AD580" s="13"/>
      <c r="AE580" s="13"/>
      <c r="AT580" s="259" t="s">
        <v>236</v>
      </c>
      <c r="AU580" s="259" t="s">
        <v>88</v>
      </c>
      <c r="AV580" s="13" t="s">
        <v>19</v>
      </c>
      <c r="AW580" s="13" t="s">
        <v>36</v>
      </c>
      <c r="AX580" s="13" t="s">
        <v>88</v>
      </c>
      <c r="AY580" s="259" t="s">
        <v>221</v>
      </c>
    </row>
    <row r="581" s="2" customFormat="1" ht="55.5" customHeight="1">
      <c r="A581" s="40"/>
      <c r="B581" s="41"/>
      <c r="C581" s="229" t="s">
        <v>1470</v>
      </c>
      <c r="D581" s="229" t="s">
        <v>225</v>
      </c>
      <c r="E581" s="230" t="s">
        <v>2530</v>
      </c>
      <c r="F581" s="231" t="s">
        <v>2531</v>
      </c>
      <c r="G581" s="232" t="s">
        <v>507</v>
      </c>
      <c r="H581" s="233">
        <v>49.689999999999998</v>
      </c>
      <c r="I581" s="234"/>
      <c r="J581" s="235">
        <f>ROUND(I581*H581,2)</f>
        <v>0</v>
      </c>
      <c r="K581" s="231" t="s">
        <v>229</v>
      </c>
      <c r="L581" s="46"/>
      <c r="M581" s="236" t="s">
        <v>1</v>
      </c>
      <c r="N581" s="237" t="s">
        <v>45</v>
      </c>
      <c r="O581" s="93"/>
      <c r="P581" s="238">
        <f>O581*H581</f>
        <v>0</v>
      </c>
      <c r="Q581" s="238">
        <v>1.0311999999999999</v>
      </c>
      <c r="R581" s="238">
        <f>Q581*H581</f>
        <v>51.240327999999991</v>
      </c>
      <c r="S581" s="238">
        <v>0</v>
      </c>
      <c r="T581" s="239">
        <f>S581*H581</f>
        <v>0</v>
      </c>
      <c r="U581" s="40"/>
      <c r="V581" s="40"/>
      <c r="W581" s="40"/>
      <c r="X581" s="40"/>
      <c r="Y581" s="40"/>
      <c r="Z581" s="40"/>
      <c r="AA581" s="40"/>
      <c r="AB581" s="40"/>
      <c r="AC581" s="40"/>
      <c r="AD581" s="40"/>
      <c r="AE581" s="40"/>
      <c r="AR581" s="240" t="s">
        <v>224</v>
      </c>
      <c r="AT581" s="240" t="s">
        <v>225</v>
      </c>
      <c r="AU581" s="240" t="s">
        <v>88</v>
      </c>
      <c r="AY581" s="18" t="s">
        <v>221</v>
      </c>
      <c r="BE581" s="241">
        <f>IF(N581="základní",J581,0)</f>
        <v>0</v>
      </c>
      <c r="BF581" s="241">
        <f>IF(N581="snížená",J581,0)</f>
        <v>0</v>
      </c>
      <c r="BG581" s="241">
        <f>IF(N581="zákl. přenesená",J581,0)</f>
        <v>0</v>
      </c>
      <c r="BH581" s="241">
        <f>IF(N581="sníž. přenesená",J581,0)</f>
        <v>0</v>
      </c>
      <c r="BI581" s="241">
        <f>IF(N581="nulová",J581,0)</f>
        <v>0</v>
      </c>
      <c r="BJ581" s="18" t="s">
        <v>88</v>
      </c>
      <c r="BK581" s="241">
        <f>ROUND(I581*H581,2)</f>
        <v>0</v>
      </c>
      <c r="BL581" s="18" t="s">
        <v>224</v>
      </c>
      <c r="BM581" s="240" t="s">
        <v>3440</v>
      </c>
    </row>
    <row r="582" s="2" customFormat="1">
      <c r="A582" s="40"/>
      <c r="B582" s="41"/>
      <c r="C582" s="42"/>
      <c r="D582" s="242" t="s">
        <v>232</v>
      </c>
      <c r="E582" s="42"/>
      <c r="F582" s="243" t="s">
        <v>2533</v>
      </c>
      <c r="G582" s="42"/>
      <c r="H582" s="42"/>
      <c r="I582" s="244"/>
      <c r="J582" s="42"/>
      <c r="K582" s="42"/>
      <c r="L582" s="46"/>
      <c r="M582" s="245"/>
      <c r="N582" s="246"/>
      <c r="O582" s="93"/>
      <c r="P582" s="93"/>
      <c r="Q582" s="93"/>
      <c r="R582" s="93"/>
      <c r="S582" s="93"/>
      <c r="T582" s="94"/>
      <c r="U582" s="40"/>
      <c r="V582" s="40"/>
      <c r="W582" s="40"/>
      <c r="X582" s="40"/>
      <c r="Y582" s="40"/>
      <c r="Z582" s="40"/>
      <c r="AA582" s="40"/>
      <c r="AB582" s="40"/>
      <c r="AC582" s="40"/>
      <c r="AD582" s="40"/>
      <c r="AE582" s="40"/>
      <c r="AT582" s="18" t="s">
        <v>232</v>
      </c>
      <c r="AU582" s="18" t="s">
        <v>88</v>
      </c>
    </row>
    <row r="583" s="2" customFormat="1">
      <c r="A583" s="40"/>
      <c r="B583" s="41"/>
      <c r="C583" s="42"/>
      <c r="D583" s="247" t="s">
        <v>312</v>
      </c>
      <c r="E583" s="42"/>
      <c r="F583" s="248" t="s">
        <v>2534</v>
      </c>
      <c r="G583" s="42"/>
      <c r="H583" s="42"/>
      <c r="I583" s="244"/>
      <c r="J583" s="42"/>
      <c r="K583" s="42"/>
      <c r="L583" s="46"/>
      <c r="M583" s="245"/>
      <c r="N583" s="246"/>
      <c r="O583" s="93"/>
      <c r="P583" s="93"/>
      <c r="Q583" s="93"/>
      <c r="R583" s="93"/>
      <c r="S583" s="93"/>
      <c r="T583" s="94"/>
      <c r="U583" s="40"/>
      <c r="V583" s="40"/>
      <c r="W583" s="40"/>
      <c r="X583" s="40"/>
      <c r="Y583" s="40"/>
      <c r="Z583" s="40"/>
      <c r="AA583" s="40"/>
      <c r="AB583" s="40"/>
      <c r="AC583" s="40"/>
      <c r="AD583" s="40"/>
      <c r="AE583" s="40"/>
      <c r="AT583" s="18" t="s">
        <v>312</v>
      </c>
      <c r="AU583" s="18" t="s">
        <v>88</v>
      </c>
    </row>
    <row r="584" s="2" customFormat="1">
      <c r="A584" s="40"/>
      <c r="B584" s="41"/>
      <c r="C584" s="42"/>
      <c r="D584" s="247" t="s">
        <v>234</v>
      </c>
      <c r="E584" s="42"/>
      <c r="F584" s="248" t="s">
        <v>3441</v>
      </c>
      <c r="G584" s="42"/>
      <c r="H584" s="42"/>
      <c r="I584" s="244"/>
      <c r="J584" s="42"/>
      <c r="K584" s="42"/>
      <c r="L584" s="46"/>
      <c r="M584" s="245"/>
      <c r="N584" s="246"/>
      <c r="O584" s="93"/>
      <c r="P584" s="93"/>
      <c r="Q584" s="93"/>
      <c r="R584" s="93"/>
      <c r="S584" s="93"/>
      <c r="T584" s="94"/>
      <c r="U584" s="40"/>
      <c r="V584" s="40"/>
      <c r="W584" s="40"/>
      <c r="X584" s="40"/>
      <c r="Y584" s="40"/>
      <c r="Z584" s="40"/>
      <c r="AA584" s="40"/>
      <c r="AB584" s="40"/>
      <c r="AC584" s="40"/>
      <c r="AD584" s="40"/>
      <c r="AE584" s="40"/>
      <c r="AT584" s="18" t="s">
        <v>234</v>
      </c>
      <c r="AU584" s="18" t="s">
        <v>88</v>
      </c>
    </row>
    <row r="585" s="14" customFormat="1">
      <c r="A585" s="14"/>
      <c r="B585" s="260"/>
      <c r="C585" s="261"/>
      <c r="D585" s="247" t="s">
        <v>236</v>
      </c>
      <c r="E585" s="262" t="s">
        <v>1</v>
      </c>
      <c r="F585" s="263" t="s">
        <v>2447</v>
      </c>
      <c r="G585" s="261"/>
      <c r="H585" s="262" t="s">
        <v>1</v>
      </c>
      <c r="I585" s="264"/>
      <c r="J585" s="261"/>
      <c r="K585" s="261"/>
      <c r="L585" s="265"/>
      <c r="M585" s="266"/>
      <c r="N585" s="267"/>
      <c r="O585" s="267"/>
      <c r="P585" s="267"/>
      <c r="Q585" s="267"/>
      <c r="R585" s="267"/>
      <c r="S585" s="267"/>
      <c r="T585" s="268"/>
      <c r="U585" s="14"/>
      <c r="V585" s="14"/>
      <c r="W585" s="14"/>
      <c r="X585" s="14"/>
      <c r="Y585" s="14"/>
      <c r="Z585" s="14"/>
      <c r="AA585" s="14"/>
      <c r="AB585" s="14"/>
      <c r="AC585" s="14"/>
      <c r="AD585" s="14"/>
      <c r="AE585" s="14"/>
      <c r="AT585" s="269" t="s">
        <v>236</v>
      </c>
      <c r="AU585" s="269" t="s">
        <v>88</v>
      </c>
      <c r="AV585" s="14" t="s">
        <v>88</v>
      </c>
      <c r="AW585" s="14" t="s">
        <v>36</v>
      </c>
      <c r="AX585" s="14" t="s">
        <v>80</v>
      </c>
      <c r="AY585" s="269" t="s">
        <v>221</v>
      </c>
    </row>
    <row r="586" s="13" customFormat="1">
      <c r="A586" s="13"/>
      <c r="B586" s="249"/>
      <c r="C586" s="250"/>
      <c r="D586" s="247" t="s">
        <v>236</v>
      </c>
      <c r="E586" s="251" t="s">
        <v>3442</v>
      </c>
      <c r="F586" s="252" t="s">
        <v>3404</v>
      </c>
      <c r="G586" s="250"/>
      <c r="H586" s="253">
        <v>11.539999999999999</v>
      </c>
      <c r="I586" s="254"/>
      <c r="J586" s="250"/>
      <c r="K586" s="250"/>
      <c r="L586" s="255"/>
      <c r="M586" s="256"/>
      <c r="N586" s="257"/>
      <c r="O586" s="257"/>
      <c r="P586" s="257"/>
      <c r="Q586" s="257"/>
      <c r="R586" s="257"/>
      <c r="S586" s="257"/>
      <c r="T586" s="258"/>
      <c r="U586" s="13"/>
      <c r="V586" s="13"/>
      <c r="W586" s="13"/>
      <c r="X586" s="13"/>
      <c r="Y586" s="13"/>
      <c r="Z586" s="13"/>
      <c r="AA586" s="13"/>
      <c r="AB586" s="13"/>
      <c r="AC586" s="13"/>
      <c r="AD586" s="13"/>
      <c r="AE586" s="13"/>
      <c r="AT586" s="259" t="s">
        <v>236</v>
      </c>
      <c r="AU586" s="259" t="s">
        <v>88</v>
      </c>
      <c r="AV586" s="13" t="s">
        <v>19</v>
      </c>
      <c r="AW586" s="13" t="s">
        <v>36</v>
      </c>
      <c r="AX586" s="13" t="s">
        <v>80</v>
      </c>
      <c r="AY586" s="259" t="s">
        <v>221</v>
      </c>
    </row>
    <row r="587" s="13" customFormat="1">
      <c r="A587" s="13"/>
      <c r="B587" s="249"/>
      <c r="C587" s="250"/>
      <c r="D587" s="247" t="s">
        <v>236</v>
      </c>
      <c r="E587" s="251" t="s">
        <v>3021</v>
      </c>
      <c r="F587" s="252" t="s">
        <v>3405</v>
      </c>
      <c r="G587" s="250"/>
      <c r="H587" s="253">
        <v>8.6199999999999992</v>
      </c>
      <c r="I587" s="254"/>
      <c r="J587" s="250"/>
      <c r="K587" s="250"/>
      <c r="L587" s="255"/>
      <c r="M587" s="256"/>
      <c r="N587" s="257"/>
      <c r="O587" s="257"/>
      <c r="P587" s="257"/>
      <c r="Q587" s="257"/>
      <c r="R587" s="257"/>
      <c r="S587" s="257"/>
      <c r="T587" s="258"/>
      <c r="U587" s="13"/>
      <c r="V587" s="13"/>
      <c r="W587" s="13"/>
      <c r="X587" s="13"/>
      <c r="Y587" s="13"/>
      <c r="Z587" s="13"/>
      <c r="AA587" s="13"/>
      <c r="AB587" s="13"/>
      <c r="AC587" s="13"/>
      <c r="AD587" s="13"/>
      <c r="AE587" s="13"/>
      <c r="AT587" s="259" t="s">
        <v>236</v>
      </c>
      <c r="AU587" s="259" t="s">
        <v>88</v>
      </c>
      <c r="AV587" s="13" t="s">
        <v>19</v>
      </c>
      <c r="AW587" s="13" t="s">
        <v>36</v>
      </c>
      <c r="AX587" s="13" t="s">
        <v>80</v>
      </c>
      <c r="AY587" s="259" t="s">
        <v>221</v>
      </c>
    </row>
    <row r="588" s="14" customFormat="1">
      <c r="A588" s="14"/>
      <c r="B588" s="260"/>
      <c r="C588" s="261"/>
      <c r="D588" s="247" t="s">
        <v>236</v>
      </c>
      <c r="E588" s="262" t="s">
        <v>1</v>
      </c>
      <c r="F588" s="263" t="s">
        <v>2450</v>
      </c>
      <c r="G588" s="261"/>
      <c r="H588" s="262" t="s">
        <v>1</v>
      </c>
      <c r="I588" s="264"/>
      <c r="J588" s="261"/>
      <c r="K588" s="261"/>
      <c r="L588" s="265"/>
      <c r="M588" s="266"/>
      <c r="N588" s="267"/>
      <c r="O588" s="267"/>
      <c r="P588" s="267"/>
      <c r="Q588" s="267"/>
      <c r="R588" s="267"/>
      <c r="S588" s="267"/>
      <c r="T588" s="268"/>
      <c r="U588" s="14"/>
      <c r="V588" s="14"/>
      <c r="W588" s="14"/>
      <c r="X588" s="14"/>
      <c r="Y588" s="14"/>
      <c r="Z588" s="14"/>
      <c r="AA588" s="14"/>
      <c r="AB588" s="14"/>
      <c r="AC588" s="14"/>
      <c r="AD588" s="14"/>
      <c r="AE588" s="14"/>
      <c r="AT588" s="269" t="s">
        <v>236</v>
      </c>
      <c r="AU588" s="269" t="s">
        <v>88</v>
      </c>
      <c r="AV588" s="14" t="s">
        <v>88</v>
      </c>
      <c r="AW588" s="14" t="s">
        <v>36</v>
      </c>
      <c r="AX588" s="14" t="s">
        <v>80</v>
      </c>
      <c r="AY588" s="269" t="s">
        <v>221</v>
      </c>
    </row>
    <row r="589" s="13" customFormat="1">
      <c r="A589" s="13"/>
      <c r="B589" s="249"/>
      <c r="C589" s="250"/>
      <c r="D589" s="247" t="s">
        <v>236</v>
      </c>
      <c r="E589" s="251" t="s">
        <v>3049</v>
      </c>
      <c r="F589" s="252" t="s">
        <v>3406</v>
      </c>
      <c r="G589" s="250"/>
      <c r="H589" s="253">
        <v>17.824999999999999</v>
      </c>
      <c r="I589" s="254"/>
      <c r="J589" s="250"/>
      <c r="K589" s="250"/>
      <c r="L589" s="255"/>
      <c r="M589" s="256"/>
      <c r="N589" s="257"/>
      <c r="O589" s="257"/>
      <c r="P589" s="257"/>
      <c r="Q589" s="257"/>
      <c r="R589" s="257"/>
      <c r="S589" s="257"/>
      <c r="T589" s="258"/>
      <c r="U589" s="13"/>
      <c r="V589" s="13"/>
      <c r="W589" s="13"/>
      <c r="X589" s="13"/>
      <c r="Y589" s="13"/>
      <c r="Z589" s="13"/>
      <c r="AA589" s="13"/>
      <c r="AB589" s="13"/>
      <c r="AC589" s="13"/>
      <c r="AD589" s="13"/>
      <c r="AE589" s="13"/>
      <c r="AT589" s="259" t="s">
        <v>236</v>
      </c>
      <c r="AU589" s="259" t="s">
        <v>88</v>
      </c>
      <c r="AV589" s="13" t="s">
        <v>19</v>
      </c>
      <c r="AW589" s="13" t="s">
        <v>36</v>
      </c>
      <c r="AX589" s="13" t="s">
        <v>80</v>
      </c>
      <c r="AY589" s="259" t="s">
        <v>221</v>
      </c>
    </row>
    <row r="590" s="13" customFormat="1">
      <c r="A590" s="13"/>
      <c r="B590" s="249"/>
      <c r="C590" s="250"/>
      <c r="D590" s="247" t="s">
        <v>236</v>
      </c>
      <c r="E590" s="251" t="s">
        <v>3070</v>
      </c>
      <c r="F590" s="252" t="s">
        <v>3407</v>
      </c>
      <c r="G590" s="250"/>
      <c r="H590" s="253">
        <v>11.705</v>
      </c>
      <c r="I590" s="254"/>
      <c r="J590" s="250"/>
      <c r="K590" s="250"/>
      <c r="L590" s="255"/>
      <c r="M590" s="256"/>
      <c r="N590" s="257"/>
      <c r="O590" s="257"/>
      <c r="P590" s="257"/>
      <c r="Q590" s="257"/>
      <c r="R590" s="257"/>
      <c r="S590" s="257"/>
      <c r="T590" s="258"/>
      <c r="U590" s="13"/>
      <c r="V590" s="13"/>
      <c r="W590" s="13"/>
      <c r="X590" s="13"/>
      <c r="Y590" s="13"/>
      <c r="Z590" s="13"/>
      <c r="AA590" s="13"/>
      <c r="AB590" s="13"/>
      <c r="AC590" s="13"/>
      <c r="AD590" s="13"/>
      <c r="AE590" s="13"/>
      <c r="AT590" s="259" t="s">
        <v>236</v>
      </c>
      <c r="AU590" s="259" t="s">
        <v>88</v>
      </c>
      <c r="AV590" s="13" t="s">
        <v>19</v>
      </c>
      <c r="AW590" s="13" t="s">
        <v>36</v>
      </c>
      <c r="AX590" s="13" t="s">
        <v>80</v>
      </c>
      <c r="AY590" s="259" t="s">
        <v>221</v>
      </c>
    </row>
    <row r="591" s="13" customFormat="1">
      <c r="A591" s="13"/>
      <c r="B591" s="249"/>
      <c r="C591" s="250"/>
      <c r="D591" s="247" t="s">
        <v>236</v>
      </c>
      <c r="E591" s="251" t="s">
        <v>3443</v>
      </c>
      <c r="F591" s="252" t="s">
        <v>3444</v>
      </c>
      <c r="G591" s="250"/>
      <c r="H591" s="253">
        <v>49.689999999999998</v>
      </c>
      <c r="I591" s="254"/>
      <c r="J591" s="250"/>
      <c r="K591" s="250"/>
      <c r="L591" s="255"/>
      <c r="M591" s="256"/>
      <c r="N591" s="257"/>
      <c r="O591" s="257"/>
      <c r="P591" s="257"/>
      <c r="Q591" s="257"/>
      <c r="R591" s="257"/>
      <c r="S591" s="257"/>
      <c r="T591" s="258"/>
      <c r="U591" s="13"/>
      <c r="V591" s="13"/>
      <c r="W591" s="13"/>
      <c r="X591" s="13"/>
      <c r="Y591" s="13"/>
      <c r="Z591" s="13"/>
      <c r="AA591" s="13"/>
      <c r="AB591" s="13"/>
      <c r="AC591" s="13"/>
      <c r="AD591" s="13"/>
      <c r="AE591" s="13"/>
      <c r="AT591" s="259" t="s">
        <v>236</v>
      </c>
      <c r="AU591" s="259" t="s">
        <v>88</v>
      </c>
      <c r="AV591" s="13" t="s">
        <v>19</v>
      </c>
      <c r="AW591" s="13" t="s">
        <v>36</v>
      </c>
      <c r="AX591" s="13" t="s">
        <v>88</v>
      </c>
      <c r="AY591" s="259" t="s">
        <v>221</v>
      </c>
    </row>
    <row r="592" s="12" customFormat="1" ht="25.92" customHeight="1">
      <c r="A592" s="12"/>
      <c r="B592" s="213"/>
      <c r="C592" s="214"/>
      <c r="D592" s="215" t="s">
        <v>79</v>
      </c>
      <c r="E592" s="216" t="s">
        <v>220</v>
      </c>
      <c r="F592" s="216" t="s">
        <v>862</v>
      </c>
      <c r="G592" s="214"/>
      <c r="H592" s="214"/>
      <c r="I592" s="217"/>
      <c r="J592" s="218">
        <f>BK592</f>
        <v>0</v>
      </c>
      <c r="K592" s="214"/>
      <c r="L592" s="219"/>
      <c r="M592" s="220"/>
      <c r="N592" s="221"/>
      <c r="O592" s="221"/>
      <c r="P592" s="222">
        <f>SUM(P593:P708)</f>
        <v>0</v>
      </c>
      <c r="Q592" s="221"/>
      <c r="R592" s="222">
        <f>SUM(R593:R708)</f>
        <v>786.68083104999982</v>
      </c>
      <c r="S592" s="221"/>
      <c r="T592" s="223">
        <f>SUM(T593:T708)</f>
        <v>0</v>
      </c>
      <c r="U592" s="12"/>
      <c r="V592" s="12"/>
      <c r="W592" s="12"/>
      <c r="X592" s="12"/>
      <c r="Y592" s="12"/>
      <c r="Z592" s="12"/>
      <c r="AA592" s="12"/>
      <c r="AB592" s="12"/>
      <c r="AC592" s="12"/>
      <c r="AD592" s="12"/>
      <c r="AE592" s="12"/>
      <c r="AR592" s="224" t="s">
        <v>224</v>
      </c>
      <c r="AT592" s="225" t="s">
        <v>79</v>
      </c>
      <c r="AU592" s="225" t="s">
        <v>80</v>
      </c>
      <c r="AY592" s="224" t="s">
        <v>221</v>
      </c>
      <c r="BK592" s="226">
        <f>SUM(BK593:BK708)</f>
        <v>0</v>
      </c>
    </row>
    <row r="593" s="2" customFormat="1" ht="24.15" customHeight="1">
      <c r="A593" s="40"/>
      <c r="B593" s="41"/>
      <c r="C593" s="229" t="s">
        <v>1651</v>
      </c>
      <c r="D593" s="229" t="s">
        <v>225</v>
      </c>
      <c r="E593" s="230" t="s">
        <v>871</v>
      </c>
      <c r="F593" s="231" t="s">
        <v>872</v>
      </c>
      <c r="G593" s="232" t="s">
        <v>507</v>
      </c>
      <c r="H593" s="233">
        <v>487.27999999999997</v>
      </c>
      <c r="I593" s="234"/>
      <c r="J593" s="235">
        <f>ROUND(I593*H593,2)</f>
        <v>0</v>
      </c>
      <c r="K593" s="231" t="s">
        <v>229</v>
      </c>
      <c r="L593" s="46"/>
      <c r="M593" s="236" t="s">
        <v>1</v>
      </c>
      <c r="N593" s="237" t="s">
        <v>45</v>
      </c>
      <c r="O593" s="93"/>
      <c r="P593" s="238">
        <f>O593*H593</f>
        <v>0</v>
      </c>
      <c r="Q593" s="238">
        <v>0.46000000000000002</v>
      </c>
      <c r="R593" s="238">
        <f>Q593*H593</f>
        <v>224.14879999999999</v>
      </c>
      <c r="S593" s="238">
        <v>0</v>
      </c>
      <c r="T593" s="239">
        <f>S593*H593</f>
        <v>0</v>
      </c>
      <c r="U593" s="40"/>
      <c r="V593" s="40"/>
      <c r="W593" s="40"/>
      <c r="X593" s="40"/>
      <c r="Y593" s="40"/>
      <c r="Z593" s="40"/>
      <c r="AA593" s="40"/>
      <c r="AB593" s="40"/>
      <c r="AC593" s="40"/>
      <c r="AD593" s="40"/>
      <c r="AE593" s="40"/>
      <c r="AR593" s="240" t="s">
        <v>224</v>
      </c>
      <c r="AT593" s="240" t="s">
        <v>225</v>
      </c>
      <c r="AU593" s="240" t="s">
        <v>88</v>
      </c>
      <c r="AY593" s="18" t="s">
        <v>221</v>
      </c>
      <c r="BE593" s="241">
        <f>IF(N593="základní",J593,0)</f>
        <v>0</v>
      </c>
      <c r="BF593" s="241">
        <f>IF(N593="snížená",J593,0)</f>
        <v>0</v>
      </c>
      <c r="BG593" s="241">
        <f>IF(N593="zákl. přenesená",J593,0)</f>
        <v>0</v>
      </c>
      <c r="BH593" s="241">
        <f>IF(N593="sníž. přenesená",J593,0)</f>
        <v>0</v>
      </c>
      <c r="BI593" s="241">
        <f>IF(N593="nulová",J593,0)</f>
        <v>0</v>
      </c>
      <c r="BJ593" s="18" t="s">
        <v>88</v>
      </c>
      <c r="BK593" s="241">
        <f>ROUND(I593*H593,2)</f>
        <v>0</v>
      </c>
      <c r="BL593" s="18" t="s">
        <v>224</v>
      </c>
      <c r="BM593" s="240" t="s">
        <v>3445</v>
      </c>
    </row>
    <row r="594" s="2" customFormat="1">
      <c r="A594" s="40"/>
      <c r="B594" s="41"/>
      <c r="C594" s="42"/>
      <c r="D594" s="242" t="s">
        <v>232</v>
      </c>
      <c r="E594" s="42"/>
      <c r="F594" s="243" t="s">
        <v>874</v>
      </c>
      <c r="G594" s="42"/>
      <c r="H594" s="42"/>
      <c r="I594" s="244"/>
      <c r="J594" s="42"/>
      <c r="K594" s="42"/>
      <c r="L594" s="46"/>
      <c r="M594" s="245"/>
      <c r="N594" s="246"/>
      <c r="O594" s="93"/>
      <c r="P594" s="93"/>
      <c r="Q594" s="93"/>
      <c r="R594" s="93"/>
      <c r="S594" s="93"/>
      <c r="T594" s="94"/>
      <c r="U594" s="40"/>
      <c r="V594" s="40"/>
      <c r="W594" s="40"/>
      <c r="X594" s="40"/>
      <c r="Y594" s="40"/>
      <c r="Z594" s="40"/>
      <c r="AA594" s="40"/>
      <c r="AB594" s="40"/>
      <c r="AC594" s="40"/>
      <c r="AD594" s="40"/>
      <c r="AE594" s="40"/>
      <c r="AT594" s="18" t="s">
        <v>232</v>
      </c>
      <c r="AU594" s="18" t="s">
        <v>88</v>
      </c>
    </row>
    <row r="595" s="14" customFormat="1">
      <c r="A595" s="14"/>
      <c r="B595" s="260"/>
      <c r="C595" s="261"/>
      <c r="D595" s="247" t="s">
        <v>236</v>
      </c>
      <c r="E595" s="262" t="s">
        <v>1</v>
      </c>
      <c r="F595" s="263" t="s">
        <v>3446</v>
      </c>
      <c r="G595" s="261"/>
      <c r="H595" s="262" t="s">
        <v>1</v>
      </c>
      <c r="I595" s="264"/>
      <c r="J595" s="261"/>
      <c r="K595" s="261"/>
      <c r="L595" s="265"/>
      <c r="M595" s="266"/>
      <c r="N595" s="267"/>
      <c r="O595" s="267"/>
      <c r="P595" s="267"/>
      <c r="Q595" s="267"/>
      <c r="R595" s="267"/>
      <c r="S595" s="267"/>
      <c r="T595" s="268"/>
      <c r="U595" s="14"/>
      <c r="V595" s="14"/>
      <c r="W595" s="14"/>
      <c r="X595" s="14"/>
      <c r="Y595" s="14"/>
      <c r="Z595" s="14"/>
      <c r="AA595" s="14"/>
      <c r="AB595" s="14"/>
      <c r="AC595" s="14"/>
      <c r="AD595" s="14"/>
      <c r="AE595" s="14"/>
      <c r="AT595" s="269" t="s">
        <v>236</v>
      </c>
      <c r="AU595" s="269" t="s">
        <v>88</v>
      </c>
      <c r="AV595" s="14" t="s">
        <v>88</v>
      </c>
      <c r="AW595" s="14" t="s">
        <v>36</v>
      </c>
      <c r="AX595" s="14" t="s">
        <v>80</v>
      </c>
      <c r="AY595" s="269" t="s">
        <v>221</v>
      </c>
    </row>
    <row r="596" s="13" customFormat="1">
      <c r="A596" s="13"/>
      <c r="B596" s="249"/>
      <c r="C596" s="250"/>
      <c r="D596" s="247" t="s">
        <v>236</v>
      </c>
      <c r="E596" s="251" t="s">
        <v>3447</v>
      </c>
      <c r="F596" s="252" t="s">
        <v>3448</v>
      </c>
      <c r="G596" s="250"/>
      <c r="H596" s="253">
        <v>413.39999999999998</v>
      </c>
      <c r="I596" s="254"/>
      <c r="J596" s="250"/>
      <c r="K596" s="250"/>
      <c r="L596" s="255"/>
      <c r="M596" s="256"/>
      <c r="N596" s="257"/>
      <c r="O596" s="257"/>
      <c r="P596" s="257"/>
      <c r="Q596" s="257"/>
      <c r="R596" s="257"/>
      <c r="S596" s="257"/>
      <c r="T596" s="258"/>
      <c r="U596" s="13"/>
      <c r="V596" s="13"/>
      <c r="W596" s="13"/>
      <c r="X596" s="13"/>
      <c r="Y596" s="13"/>
      <c r="Z596" s="13"/>
      <c r="AA596" s="13"/>
      <c r="AB596" s="13"/>
      <c r="AC596" s="13"/>
      <c r="AD596" s="13"/>
      <c r="AE596" s="13"/>
      <c r="AT596" s="259" t="s">
        <v>236</v>
      </c>
      <c r="AU596" s="259" t="s">
        <v>88</v>
      </c>
      <c r="AV596" s="13" t="s">
        <v>19</v>
      </c>
      <c r="AW596" s="13" t="s">
        <v>36</v>
      </c>
      <c r="AX596" s="13" t="s">
        <v>80</v>
      </c>
      <c r="AY596" s="259" t="s">
        <v>221</v>
      </c>
    </row>
    <row r="597" s="14" customFormat="1">
      <c r="A597" s="14"/>
      <c r="B597" s="260"/>
      <c r="C597" s="261"/>
      <c r="D597" s="247" t="s">
        <v>236</v>
      </c>
      <c r="E597" s="262" t="s">
        <v>1</v>
      </c>
      <c r="F597" s="263" t="s">
        <v>2543</v>
      </c>
      <c r="G597" s="261"/>
      <c r="H597" s="262" t="s">
        <v>1</v>
      </c>
      <c r="I597" s="264"/>
      <c r="J597" s="261"/>
      <c r="K597" s="261"/>
      <c r="L597" s="265"/>
      <c r="M597" s="266"/>
      <c r="N597" s="267"/>
      <c r="O597" s="267"/>
      <c r="P597" s="267"/>
      <c r="Q597" s="267"/>
      <c r="R597" s="267"/>
      <c r="S597" s="267"/>
      <c r="T597" s="268"/>
      <c r="U597" s="14"/>
      <c r="V597" s="14"/>
      <c r="W597" s="14"/>
      <c r="X597" s="14"/>
      <c r="Y597" s="14"/>
      <c r="Z597" s="14"/>
      <c r="AA597" s="14"/>
      <c r="AB597" s="14"/>
      <c r="AC597" s="14"/>
      <c r="AD597" s="14"/>
      <c r="AE597" s="14"/>
      <c r="AT597" s="269" t="s">
        <v>236</v>
      </c>
      <c r="AU597" s="269" t="s">
        <v>88</v>
      </c>
      <c r="AV597" s="14" t="s">
        <v>88</v>
      </c>
      <c r="AW597" s="14" t="s">
        <v>36</v>
      </c>
      <c r="AX597" s="14" t="s">
        <v>80</v>
      </c>
      <c r="AY597" s="269" t="s">
        <v>221</v>
      </c>
    </row>
    <row r="598" s="13" customFormat="1">
      <c r="A598" s="13"/>
      <c r="B598" s="249"/>
      <c r="C598" s="250"/>
      <c r="D598" s="247" t="s">
        <v>236</v>
      </c>
      <c r="E598" s="251" t="s">
        <v>3022</v>
      </c>
      <c r="F598" s="252" t="s">
        <v>3449</v>
      </c>
      <c r="G598" s="250"/>
      <c r="H598" s="253">
        <v>35.759999999999998</v>
      </c>
      <c r="I598" s="254"/>
      <c r="J598" s="250"/>
      <c r="K598" s="250"/>
      <c r="L598" s="255"/>
      <c r="M598" s="256"/>
      <c r="N598" s="257"/>
      <c r="O598" s="257"/>
      <c r="P598" s="257"/>
      <c r="Q598" s="257"/>
      <c r="R598" s="257"/>
      <c r="S598" s="257"/>
      <c r="T598" s="258"/>
      <c r="U598" s="13"/>
      <c r="V598" s="13"/>
      <c r="W598" s="13"/>
      <c r="X598" s="13"/>
      <c r="Y598" s="13"/>
      <c r="Z598" s="13"/>
      <c r="AA598" s="13"/>
      <c r="AB598" s="13"/>
      <c r="AC598" s="13"/>
      <c r="AD598" s="13"/>
      <c r="AE598" s="13"/>
      <c r="AT598" s="259" t="s">
        <v>236</v>
      </c>
      <c r="AU598" s="259" t="s">
        <v>88</v>
      </c>
      <c r="AV598" s="13" t="s">
        <v>19</v>
      </c>
      <c r="AW598" s="13" t="s">
        <v>36</v>
      </c>
      <c r="AX598" s="13" t="s">
        <v>80</v>
      </c>
      <c r="AY598" s="259" t="s">
        <v>221</v>
      </c>
    </row>
    <row r="599" s="14" customFormat="1">
      <c r="A599" s="14"/>
      <c r="B599" s="260"/>
      <c r="C599" s="261"/>
      <c r="D599" s="247" t="s">
        <v>236</v>
      </c>
      <c r="E599" s="262" t="s">
        <v>1</v>
      </c>
      <c r="F599" s="263" t="s">
        <v>2545</v>
      </c>
      <c r="G599" s="261"/>
      <c r="H599" s="262" t="s">
        <v>1</v>
      </c>
      <c r="I599" s="264"/>
      <c r="J599" s="261"/>
      <c r="K599" s="261"/>
      <c r="L599" s="265"/>
      <c r="M599" s="266"/>
      <c r="N599" s="267"/>
      <c r="O599" s="267"/>
      <c r="P599" s="267"/>
      <c r="Q599" s="267"/>
      <c r="R599" s="267"/>
      <c r="S599" s="267"/>
      <c r="T599" s="268"/>
      <c r="U599" s="14"/>
      <c r="V599" s="14"/>
      <c r="W599" s="14"/>
      <c r="X599" s="14"/>
      <c r="Y599" s="14"/>
      <c r="Z599" s="14"/>
      <c r="AA599" s="14"/>
      <c r="AB599" s="14"/>
      <c r="AC599" s="14"/>
      <c r="AD599" s="14"/>
      <c r="AE599" s="14"/>
      <c r="AT599" s="269" t="s">
        <v>236</v>
      </c>
      <c r="AU599" s="269" t="s">
        <v>88</v>
      </c>
      <c r="AV599" s="14" t="s">
        <v>88</v>
      </c>
      <c r="AW599" s="14" t="s">
        <v>36</v>
      </c>
      <c r="AX599" s="14" t="s">
        <v>80</v>
      </c>
      <c r="AY599" s="269" t="s">
        <v>221</v>
      </c>
    </row>
    <row r="600" s="13" customFormat="1">
      <c r="A600" s="13"/>
      <c r="B600" s="249"/>
      <c r="C600" s="250"/>
      <c r="D600" s="247" t="s">
        <v>236</v>
      </c>
      <c r="E600" s="251" t="s">
        <v>3050</v>
      </c>
      <c r="F600" s="252" t="s">
        <v>3450</v>
      </c>
      <c r="G600" s="250"/>
      <c r="H600" s="253">
        <v>38.119999999999997</v>
      </c>
      <c r="I600" s="254"/>
      <c r="J600" s="250"/>
      <c r="K600" s="250"/>
      <c r="L600" s="255"/>
      <c r="M600" s="256"/>
      <c r="N600" s="257"/>
      <c r="O600" s="257"/>
      <c r="P600" s="257"/>
      <c r="Q600" s="257"/>
      <c r="R600" s="257"/>
      <c r="S600" s="257"/>
      <c r="T600" s="258"/>
      <c r="U600" s="13"/>
      <c r="V600" s="13"/>
      <c r="W600" s="13"/>
      <c r="X600" s="13"/>
      <c r="Y600" s="13"/>
      <c r="Z600" s="13"/>
      <c r="AA600" s="13"/>
      <c r="AB600" s="13"/>
      <c r="AC600" s="13"/>
      <c r="AD600" s="13"/>
      <c r="AE600" s="13"/>
      <c r="AT600" s="259" t="s">
        <v>236</v>
      </c>
      <c r="AU600" s="259" t="s">
        <v>88</v>
      </c>
      <c r="AV600" s="13" t="s">
        <v>19</v>
      </c>
      <c r="AW600" s="13" t="s">
        <v>36</v>
      </c>
      <c r="AX600" s="13" t="s">
        <v>80</v>
      </c>
      <c r="AY600" s="259" t="s">
        <v>221</v>
      </c>
    </row>
    <row r="601" s="13" customFormat="1">
      <c r="A601" s="13"/>
      <c r="B601" s="249"/>
      <c r="C601" s="250"/>
      <c r="D601" s="247" t="s">
        <v>236</v>
      </c>
      <c r="E601" s="251" t="s">
        <v>3451</v>
      </c>
      <c r="F601" s="252" t="s">
        <v>3452</v>
      </c>
      <c r="G601" s="250"/>
      <c r="H601" s="253">
        <v>487.27999999999997</v>
      </c>
      <c r="I601" s="254"/>
      <c r="J601" s="250"/>
      <c r="K601" s="250"/>
      <c r="L601" s="255"/>
      <c r="M601" s="256"/>
      <c r="N601" s="257"/>
      <c r="O601" s="257"/>
      <c r="P601" s="257"/>
      <c r="Q601" s="257"/>
      <c r="R601" s="257"/>
      <c r="S601" s="257"/>
      <c r="T601" s="258"/>
      <c r="U601" s="13"/>
      <c r="V601" s="13"/>
      <c r="W601" s="13"/>
      <c r="X601" s="13"/>
      <c r="Y601" s="13"/>
      <c r="Z601" s="13"/>
      <c r="AA601" s="13"/>
      <c r="AB601" s="13"/>
      <c r="AC601" s="13"/>
      <c r="AD601" s="13"/>
      <c r="AE601" s="13"/>
      <c r="AT601" s="259" t="s">
        <v>236</v>
      </c>
      <c r="AU601" s="259" t="s">
        <v>88</v>
      </c>
      <c r="AV601" s="13" t="s">
        <v>19</v>
      </c>
      <c r="AW601" s="13" t="s">
        <v>36</v>
      </c>
      <c r="AX601" s="13" t="s">
        <v>88</v>
      </c>
      <c r="AY601" s="259" t="s">
        <v>221</v>
      </c>
    </row>
    <row r="602" s="2" customFormat="1" ht="24.15" customHeight="1">
      <c r="A602" s="40"/>
      <c r="B602" s="41"/>
      <c r="C602" s="229" t="s">
        <v>1654</v>
      </c>
      <c r="D602" s="229" t="s">
        <v>225</v>
      </c>
      <c r="E602" s="230" t="s">
        <v>3453</v>
      </c>
      <c r="F602" s="231" t="s">
        <v>3454</v>
      </c>
      <c r="G602" s="232" t="s">
        <v>507</v>
      </c>
      <c r="H602" s="233">
        <v>230.92500000000001</v>
      </c>
      <c r="I602" s="234"/>
      <c r="J602" s="235">
        <f>ROUND(I602*H602,2)</f>
        <v>0</v>
      </c>
      <c r="K602" s="231" t="s">
        <v>229</v>
      </c>
      <c r="L602" s="46"/>
      <c r="M602" s="236" t="s">
        <v>1</v>
      </c>
      <c r="N602" s="237" t="s">
        <v>45</v>
      </c>
      <c r="O602" s="93"/>
      <c r="P602" s="238">
        <f>O602*H602</f>
        <v>0</v>
      </c>
      <c r="Q602" s="238">
        <v>0.57499999999999996</v>
      </c>
      <c r="R602" s="238">
        <f>Q602*H602</f>
        <v>132.78187499999999</v>
      </c>
      <c r="S602" s="238">
        <v>0</v>
      </c>
      <c r="T602" s="239">
        <f>S602*H602</f>
        <v>0</v>
      </c>
      <c r="U602" s="40"/>
      <c r="V602" s="40"/>
      <c r="W602" s="40"/>
      <c r="X602" s="40"/>
      <c r="Y602" s="40"/>
      <c r="Z602" s="40"/>
      <c r="AA602" s="40"/>
      <c r="AB602" s="40"/>
      <c r="AC602" s="40"/>
      <c r="AD602" s="40"/>
      <c r="AE602" s="40"/>
      <c r="AR602" s="240" t="s">
        <v>224</v>
      </c>
      <c r="AT602" s="240" t="s">
        <v>225</v>
      </c>
      <c r="AU602" s="240" t="s">
        <v>88</v>
      </c>
      <c r="AY602" s="18" t="s">
        <v>221</v>
      </c>
      <c r="BE602" s="241">
        <f>IF(N602="základní",J602,0)</f>
        <v>0</v>
      </c>
      <c r="BF602" s="241">
        <f>IF(N602="snížená",J602,0)</f>
        <v>0</v>
      </c>
      <c r="BG602" s="241">
        <f>IF(N602="zákl. přenesená",J602,0)</f>
        <v>0</v>
      </c>
      <c r="BH602" s="241">
        <f>IF(N602="sníž. přenesená",J602,0)</f>
        <v>0</v>
      </c>
      <c r="BI602" s="241">
        <f>IF(N602="nulová",J602,0)</f>
        <v>0</v>
      </c>
      <c r="BJ602" s="18" t="s">
        <v>88</v>
      </c>
      <c r="BK602" s="241">
        <f>ROUND(I602*H602,2)</f>
        <v>0</v>
      </c>
      <c r="BL602" s="18" t="s">
        <v>224</v>
      </c>
      <c r="BM602" s="240" t="s">
        <v>3455</v>
      </c>
    </row>
    <row r="603" s="2" customFormat="1">
      <c r="A603" s="40"/>
      <c r="B603" s="41"/>
      <c r="C603" s="42"/>
      <c r="D603" s="242" t="s">
        <v>232</v>
      </c>
      <c r="E603" s="42"/>
      <c r="F603" s="243" t="s">
        <v>3456</v>
      </c>
      <c r="G603" s="42"/>
      <c r="H603" s="42"/>
      <c r="I603" s="244"/>
      <c r="J603" s="42"/>
      <c r="K603" s="42"/>
      <c r="L603" s="46"/>
      <c r="M603" s="245"/>
      <c r="N603" s="246"/>
      <c r="O603" s="93"/>
      <c r="P603" s="93"/>
      <c r="Q603" s="93"/>
      <c r="R603" s="93"/>
      <c r="S603" s="93"/>
      <c r="T603" s="94"/>
      <c r="U603" s="40"/>
      <c r="V603" s="40"/>
      <c r="W603" s="40"/>
      <c r="X603" s="40"/>
      <c r="Y603" s="40"/>
      <c r="Z603" s="40"/>
      <c r="AA603" s="40"/>
      <c r="AB603" s="40"/>
      <c r="AC603" s="40"/>
      <c r="AD603" s="40"/>
      <c r="AE603" s="40"/>
      <c r="AT603" s="18" t="s">
        <v>232</v>
      </c>
      <c r="AU603" s="18" t="s">
        <v>88</v>
      </c>
    </row>
    <row r="604" s="14" customFormat="1">
      <c r="A604" s="14"/>
      <c r="B604" s="260"/>
      <c r="C604" s="261"/>
      <c r="D604" s="247" t="s">
        <v>236</v>
      </c>
      <c r="E604" s="262" t="s">
        <v>1</v>
      </c>
      <c r="F604" s="263" t="s">
        <v>3457</v>
      </c>
      <c r="G604" s="261"/>
      <c r="H604" s="262" t="s">
        <v>1</v>
      </c>
      <c r="I604" s="264"/>
      <c r="J604" s="261"/>
      <c r="K604" s="261"/>
      <c r="L604" s="265"/>
      <c r="M604" s="266"/>
      <c r="N604" s="267"/>
      <c r="O604" s="267"/>
      <c r="P604" s="267"/>
      <c r="Q604" s="267"/>
      <c r="R604" s="267"/>
      <c r="S604" s="267"/>
      <c r="T604" s="268"/>
      <c r="U604" s="14"/>
      <c r="V604" s="14"/>
      <c r="W604" s="14"/>
      <c r="X604" s="14"/>
      <c r="Y604" s="14"/>
      <c r="Z604" s="14"/>
      <c r="AA604" s="14"/>
      <c r="AB604" s="14"/>
      <c r="AC604" s="14"/>
      <c r="AD604" s="14"/>
      <c r="AE604" s="14"/>
      <c r="AT604" s="269" t="s">
        <v>236</v>
      </c>
      <c r="AU604" s="269" t="s">
        <v>88</v>
      </c>
      <c r="AV604" s="14" t="s">
        <v>88</v>
      </c>
      <c r="AW604" s="14" t="s">
        <v>36</v>
      </c>
      <c r="AX604" s="14" t="s">
        <v>80</v>
      </c>
      <c r="AY604" s="269" t="s">
        <v>221</v>
      </c>
    </row>
    <row r="605" s="13" customFormat="1">
      <c r="A605" s="13"/>
      <c r="B605" s="249"/>
      <c r="C605" s="250"/>
      <c r="D605" s="247" t="s">
        <v>236</v>
      </c>
      <c r="E605" s="251" t="s">
        <v>3458</v>
      </c>
      <c r="F605" s="252" t="s">
        <v>3459</v>
      </c>
      <c r="G605" s="250"/>
      <c r="H605" s="253">
        <v>230.92500000000001</v>
      </c>
      <c r="I605" s="254"/>
      <c r="J605" s="250"/>
      <c r="K605" s="250"/>
      <c r="L605" s="255"/>
      <c r="M605" s="256"/>
      <c r="N605" s="257"/>
      <c r="O605" s="257"/>
      <c r="P605" s="257"/>
      <c r="Q605" s="257"/>
      <c r="R605" s="257"/>
      <c r="S605" s="257"/>
      <c r="T605" s="258"/>
      <c r="U605" s="13"/>
      <c r="V605" s="13"/>
      <c r="W605" s="13"/>
      <c r="X605" s="13"/>
      <c r="Y605" s="13"/>
      <c r="Z605" s="13"/>
      <c r="AA605" s="13"/>
      <c r="AB605" s="13"/>
      <c r="AC605" s="13"/>
      <c r="AD605" s="13"/>
      <c r="AE605" s="13"/>
      <c r="AT605" s="259" t="s">
        <v>236</v>
      </c>
      <c r="AU605" s="259" t="s">
        <v>88</v>
      </c>
      <c r="AV605" s="13" t="s">
        <v>19</v>
      </c>
      <c r="AW605" s="13" t="s">
        <v>36</v>
      </c>
      <c r="AX605" s="13" t="s">
        <v>80</v>
      </c>
      <c r="AY605" s="259" t="s">
        <v>221</v>
      </c>
    </row>
    <row r="606" s="13" customFormat="1">
      <c r="A606" s="13"/>
      <c r="B606" s="249"/>
      <c r="C606" s="250"/>
      <c r="D606" s="247" t="s">
        <v>236</v>
      </c>
      <c r="E606" s="251" t="s">
        <v>3460</v>
      </c>
      <c r="F606" s="252" t="s">
        <v>3461</v>
      </c>
      <c r="G606" s="250"/>
      <c r="H606" s="253">
        <v>230.92500000000001</v>
      </c>
      <c r="I606" s="254"/>
      <c r="J606" s="250"/>
      <c r="K606" s="250"/>
      <c r="L606" s="255"/>
      <c r="M606" s="256"/>
      <c r="N606" s="257"/>
      <c r="O606" s="257"/>
      <c r="P606" s="257"/>
      <c r="Q606" s="257"/>
      <c r="R606" s="257"/>
      <c r="S606" s="257"/>
      <c r="T606" s="258"/>
      <c r="U606" s="13"/>
      <c r="V606" s="13"/>
      <c r="W606" s="13"/>
      <c r="X606" s="13"/>
      <c r="Y606" s="13"/>
      <c r="Z606" s="13"/>
      <c r="AA606" s="13"/>
      <c r="AB606" s="13"/>
      <c r="AC606" s="13"/>
      <c r="AD606" s="13"/>
      <c r="AE606" s="13"/>
      <c r="AT606" s="259" t="s">
        <v>236</v>
      </c>
      <c r="AU606" s="259" t="s">
        <v>88</v>
      </c>
      <c r="AV606" s="13" t="s">
        <v>19</v>
      </c>
      <c r="AW606" s="13" t="s">
        <v>36</v>
      </c>
      <c r="AX606" s="13" t="s">
        <v>88</v>
      </c>
      <c r="AY606" s="259" t="s">
        <v>221</v>
      </c>
    </row>
    <row r="607" s="2" customFormat="1" ht="33" customHeight="1">
      <c r="A607" s="40"/>
      <c r="B607" s="41"/>
      <c r="C607" s="229" t="s">
        <v>1657</v>
      </c>
      <c r="D607" s="229" t="s">
        <v>225</v>
      </c>
      <c r="E607" s="230" t="s">
        <v>3462</v>
      </c>
      <c r="F607" s="231" t="s">
        <v>3463</v>
      </c>
      <c r="G607" s="232" t="s">
        <v>507</v>
      </c>
      <c r="H607" s="233">
        <v>210.97499999999999</v>
      </c>
      <c r="I607" s="234"/>
      <c r="J607" s="235">
        <f>ROUND(I607*H607,2)</f>
        <v>0</v>
      </c>
      <c r="K607" s="231" t="s">
        <v>229</v>
      </c>
      <c r="L607" s="46"/>
      <c r="M607" s="236" t="s">
        <v>1</v>
      </c>
      <c r="N607" s="237" t="s">
        <v>45</v>
      </c>
      <c r="O607" s="93"/>
      <c r="P607" s="238">
        <f>O607*H607</f>
        <v>0</v>
      </c>
      <c r="Q607" s="238">
        <v>0.108</v>
      </c>
      <c r="R607" s="238">
        <f>Q607*H607</f>
        <v>22.785299999999999</v>
      </c>
      <c r="S607" s="238">
        <v>0</v>
      </c>
      <c r="T607" s="239">
        <f>S607*H607</f>
        <v>0</v>
      </c>
      <c r="U607" s="40"/>
      <c r="V607" s="40"/>
      <c r="W607" s="40"/>
      <c r="X607" s="40"/>
      <c r="Y607" s="40"/>
      <c r="Z607" s="40"/>
      <c r="AA607" s="40"/>
      <c r="AB607" s="40"/>
      <c r="AC607" s="40"/>
      <c r="AD607" s="40"/>
      <c r="AE607" s="40"/>
      <c r="AR607" s="240" t="s">
        <v>224</v>
      </c>
      <c r="AT607" s="240" t="s">
        <v>225</v>
      </c>
      <c r="AU607" s="240" t="s">
        <v>88</v>
      </c>
      <c r="AY607" s="18" t="s">
        <v>221</v>
      </c>
      <c r="BE607" s="241">
        <f>IF(N607="základní",J607,0)</f>
        <v>0</v>
      </c>
      <c r="BF607" s="241">
        <f>IF(N607="snížená",J607,0)</f>
        <v>0</v>
      </c>
      <c r="BG607" s="241">
        <f>IF(N607="zákl. přenesená",J607,0)</f>
        <v>0</v>
      </c>
      <c r="BH607" s="241">
        <f>IF(N607="sníž. přenesená",J607,0)</f>
        <v>0</v>
      </c>
      <c r="BI607" s="241">
        <f>IF(N607="nulová",J607,0)</f>
        <v>0</v>
      </c>
      <c r="BJ607" s="18" t="s">
        <v>88</v>
      </c>
      <c r="BK607" s="241">
        <f>ROUND(I607*H607,2)</f>
        <v>0</v>
      </c>
      <c r="BL607" s="18" t="s">
        <v>224</v>
      </c>
      <c r="BM607" s="240" t="s">
        <v>3464</v>
      </c>
    </row>
    <row r="608" s="2" customFormat="1">
      <c r="A608" s="40"/>
      <c r="B608" s="41"/>
      <c r="C608" s="42"/>
      <c r="D608" s="242" t="s">
        <v>232</v>
      </c>
      <c r="E608" s="42"/>
      <c r="F608" s="243" t="s">
        <v>3465</v>
      </c>
      <c r="G608" s="42"/>
      <c r="H608" s="42"/>
      <c r="I608" s="244"/>
      <c r="J608" s="42"/>
      <c r="K608" s="42"/>
      <c r="L608" s="46"/>
      <c r="M608" s="245"/>
      <c r="N608" s="246"/>
      <c r="O608" s="93"/>
      <c r="P608" s="93"/>
      <c r="Q608" s="93"/>
      <c r="R608" s="93"/>
      <c r="S608" s="93"/>
      <c r="T608" s="94"/>
      <c r="U608" s="40"/>
      <c r="V608" s="40"/>
      <c r="W608" s="40"/>
      <c r="X608" s="40"/>
      <c r="Y608" s="40"/>
      <c r="Z608" s="40"/>
      <c r="AA608" s="40"/>
      <c r="AB608" s="40"/>
      <c r="AC608" s="40"/>
      <c r="AD608" s="40"/>
      <c r="AE608" s="40"/>
      <c r="AT608" s="18" t="s">
        <v>232</v>
      </c>
      <c r="AU608" s="18" t="s">
        <v>88</v>
      </c>
    </row>
    <row r="609" s="14" customFormat="1">
      <c r="A609" s="14"/>
      <c r="B609" s="260"/>
      <c r="C609" s="261"/>
      <c r="D609" s="247" t="s">
        <v>236</v>
      </c>
      <c r="E609" s="262" t="s">
        <v>1</v>
      </c>
      <c r="F609" s="263" t="s">
        <v>3457</v>
      </c>
      <c r="G609" s="261"/>
      <c r="H609" s="262" t="s">
        <v>1</v>
      </c>
      <c r="I609" s="264"/>
      <c r="J609" s="261"/>
      <c r="K609" s="261"/>
      <c r="L609" s="265"/>
      <c r="M609" s="266"/>
      <c r="N609" s="267"/>
      <c r="O609" s="267"/>
      <c r="P609" s="267"/>
      <c r="Q609" s="267"/>
      <c r="R609" s="267"/>
      <c r="S609" s="267"/>
      <c r="T609" s="268"/>
      <c r="U609" s="14"/>
      <c r="V609" s="14"/>
      <c r="W609" s="14"/>
      <c r="X609" s="14"/>
      <c r="Y609" s="14"/>
      <c r="Z609" s="14"/>
      <c r="AA609" s="14"/>
      <c r="AB609" s="14"/>
      <c r="AC609" s="14"/>
      <c r="AD609" s="14"/>
      <c r="AE609" s="14"/>
      <c r="AT609" s="269" t="s">
        <v>236</v>
      </c>
      <c r="AU609" s="269" t="s">
        <v>88</v>
      </c>
      <c r="AV609" s="14" t="s">
        <v>88</v>
      </c>
      <c r="AW609" s="14" t="s">
        <v>36</v>
      </c>
      <c r="AX609" s="14" t="s">
        <v>80</v>
      </c>
      <c r="AY609" s="269" t="s">
        <v>221</v>
      </c>
    </row>
    <row r="610" s="13" customFormat="1">
      <c r="A610" s="13"/>
      <c r="B610" s="249"/>
      <c r="C610" s="250"/>
      <c r="D610" s="247" t="s">
        <v>236</v>
      </c>
      <c r="E610" s="251" t="s">
        <v>3466</v>
      </c>
      <c r="F610" s="252" t="s">
        <v>3467</v>
      </c>
      <c r="G610" s="250"/>
      <c r="H610" s="253">
        <v>210.97499999999999</v>
      </c>
      <c r="I610" s="254"/>
      <c r="J610" s="250"/>
      <c r="K610" s="250"/>
      <c r="L610" s="255"/>
      <c r="M610" s="256"/>
      <c r="N610" s="257"/>
      <c r="O610" s="257"/>
      <c r="P610" s="257"/>
      <c r="Q610" s="257"/>
      <c r="R610" s="257"/>
      <c r="S610" s="257"/>
      <c r="T610" s="258"/>
      <c r="U610" s="13"/>
      <c r="V610" s="13"/>
      <c r="W610" s="13"/>
      <c r="X610" s="13"/>
      <c r="Y610" s="13"/>
      <c r="Z610" s="13"/>
      <c r="AA610" s="13"/>
      <c r="AB610" s="13"/>
      <c r="AC610" s="13"/>
      <c r="AD610" s="13"/>
      <c r="AE610" s="13"/>
      <c r="AT610" s="259" t="s">
        <v>236</v>
      </c>
      <c r="AU610" s="259" t="s">
        <v>88</v>
      </c>
      <c r="AV610" s="13" t="s">
        <v>19</v>
      </c>
      <c r="AW610" s="13" t="s">
        <v>36</v>
      </c>
      <c r="AX610" s="13" t="s">
        <v>80</v>
      </c>
      <c r="AY610" s="259" t="s">
        <v>221</v>
      </c>
    </row>
    <row r="611" s="13" customFormat="1">
      <c r="A611" s="13"/>
      <c r="B611" s="249"/>
      <c r="C611" s="250"/>
      <c r="D611" s="247" t="s">
        <v>236</v>
      </c>
      <c r="E611" s="251" t="s">
        <v>3468</v>
      </c>
      <c r="F611" s="252" t="s">
        <v>3469</v>
      </c>
      <c r="G611" s="250"/>
      <c r="H611" s="253">
        <v>210.97499999999999</v>
      </c>
      <c r="I611" s="254"/>
      <c r="J611" s="250"/>
      <c r="K611" s="250"/>
      <c r="L611" s="255"/>
      <c r="M611" s="256"/>
      <c r="N611" s="257"/>
      <c r="O611" s="257"/>
      <c r="P611" s="257"/>
      <c r="Q611" s="257"/>
      <c r="R611" s="257"/>
      <c r="S611" s="257"/>
      <c r="T611" s="258"/>
      <c r="U611" s="13"/>
      <c r="V611" s="13"/>
      <c r="W611" s="13"/>
      <c r="X611" s="13"/>
      <c r="Y611" s="13"/>
      <c r="Z611" s="13"/>
      <c r="AA611" s="13"/>
      <c r="AB611" s="13"/>
      <c r="AC611" s="13"/>
      <c r="AD611" s="13"/>
      <c r="AE611" s="13"/>
      <c r="AT611" s="259" t="s">
        <v>236</v>
      </c>
      <c r="AU611" s="259" t="s">
        <v>88</v>
      </c>
      <c r="AV611" s="13" t="s">
        <v>19</v>
      </c>
      <c r="AW611" s="13" t="s">
        <v>36</v>
      </c>
      <c r="AX611" s="13" t="s">
        <v>88</v>
      </c>
      <c r="AY611" s="259" t="s">
        <v>221</v>
      </c>
    </row>
    <row r="612" s="2" customFormat="1" ht="37.8" customHeight="1">
      <c r="A612" s="40"/>
      <c r="B612" s="41"/>
      <c r="C612" s="229" t="s">
        <v>1662</v>
      </c>
      <c r="D612" s="229" t="s">
        <v>225</v>
      </c>
      <c r="E612" s="230" t="s">
        <v>2549</v>
      </c>
      <c r="F612" s="231" t="s">
        <v>2550</v>
      </c>
      <c r="G612" s="232" t="s">
        <v>507</v>
      </c>
      <c r="H612" s="233">
        <v>465.755</v>
      </c>
      <c r="I612" s="234"/>
      <c r="J612" s="235">
        <f>ROUND(I612*H612,2)</f>
        <v>0</v>
      </c>
      <c r="K612" s="231" t="s">
        <v>229</v>
      </c>
      <c r="L612" s="46"/>
      <c r="M612" s="236" t="s">
        <v>1</v>
      </c>
      <c r="N612" s="237" t="s">
        <v>45</v>
      </c>
      <c r="O612" s="93"/>
      <c r="P612" s="238">
        <f>O612*H612</f>
        <v>0</v>
      </c>
      <c r="Q612" s="238">
        <v>0.37190000000000001</v>
      </c>
      <c r="R612" s="238">
        <f>Q612*H612</f>
        <v>173.21428449999999</v>
      </c>
      <c r="S612" s="238">
        <v>0</v>
      </c>
      <c r="T612" s="239">
        <f>S612*H612</f>
        <v>0</v>
      </c>
      <c r="U612" s="40"/>
      <c r="V612" s="40"/>
      <c r="W612" s="40"/>
      <c r="X612" s="40"/>
      <c r="Y612" s="40"/>
      <c r="Z612" s="40"/>
      <c r="AA612" s="40"/>
      <c r="AB612" s="40"/>
      <c r="AC612" s="40"/>
      <c r="AD612" s="40"/>
      <c r="AE612" s="40"/>
      <c r="AR612" s="240" t="s">
        <v>224</v>
      </c>
      <c r="AT612" s="240" t="s">
        <v>225</v>
      </c>
      <c r="AU612" s="240" t="s">
        <v>88</v>
      </c>
      <c r="AY612" s="18" t="s">
        <v>221</v>
      </c>
      <c r="BE612" s="241">
        <f>IF(N612="základní",J612,0)</f>
        <v>0</v>
      </c>
      <c r="BF612" s="241">
        <f>IF(N612="snížená",J612,0)</f>
        <v>0</v>
      </c>
      <c r="BG612" s="241">
        <f>IF(N612="zákl. přenesená",J612,0)</f>
        <v>0</v>
      </c>
      <c r="BH612" s="241">
        <f>IF(N612="sníž. přenesená",J612,0)</f>
        <v>0</v>
      </c>
      <c r="BI612" s="241">
        <f>IF(N612="nulová",J612,0)</f>
        <v>0</v>
      </c>
      <c r="BJ612" s="18" t="s">
        <v>88</v>
      </c>
      <c r="BK612" s="241">
        <f>ROUND(I612*H612,2)</f>
        <v>0</v>
      </c>
      <c r="BL612" s="18" t="s">
        <v>224</v>
      </c>
      <c r="BM612" s="240" t="s">
        <v>3470</v>
      </c>
    </row>
    <row r="613" s="2" customFormat="1">
      <c r="A613" s="40"/>
      <c r="B613" s="41"/>
      <c r="C613" s="42"/>
      <c r="D613" s="242" t="s">
        <v>232</v>
      </c>
      <c r="E613" s="42"/>
      <c r="F613" s="243" t="s">
        <v>2552</v>
      </c>
      <c r="G613" s="42"/>
      <c r="H613" s="42"/>
      <c r="I613" s="244"/>
      <c r="J613" s="42"/>
      <c r="K613" s="42"/>
      <c r="L613" s="46"/>
      <c r="M613" s="245"/>
      <c r="N613" s="246"/>
      <c r="O613" s="93"/>
      <c r="P613" s="93"/>
      <c r="Q613" s="93"/>
      <c r="R613" s="93"/>
      <c r="S613" s="93"/>
      <c r="T613" s="94"/>
      <c r="U613" s="40"/>
      <c r="V613" s="40"/>
      <c r="W613" s="40"/>
      <c r="X613" s="40"/>
      <c r="Y613" s="40"/>
      <c r="Z613" s="40"/>
      <c r="AA613" s="40"/>
      <c r="AB613" s="40"/>
      <c r="AC613" s="40"/>
      <c r="AD613" s="40"/>
      <c r="AE613" s="40"/>
      <c r="AT613" s="18" t="s">
        <v>232</v>
      </c>
      <c r="AU613" s="18" t="s">
        <v>88</v>
      </c>
    </row>
    <row r="614" s="2" customFormat="1">
      <c r="A614" s="40"/>
      <c r="B614" s="41"/>
      <c r="C614" s="42"/>
      <c r="D614" s="247" t="s">
        <v>312</v>
      </c>
      <c r="E614" s="42"/>
      <c r="F614" s="248" t="s">
        <v>2553</v>
      </c>
      <c r="G614" s="42"/>
      <c r="H614" s="42"/>
      <c r="I614" s="244"/>
      <c r="J614" s="42"/>
      <c r="K614" s="42"/>
      <c r="L614" s="46"/>
      <c r="M614" s="245"/>
      <c r="N614" s="246"/>
      <c r="O614" s="93"/>
      <c r="P614" s="93"/>
      <c r="Q614" s="93"/>
      <c r="R614" s="93"/>
      <c r="S614" s="93"/>
      <c r="T614" s="94"/>
      <c r="U614" s="40"/>
      <c r="V614" s="40"/>
      <c r="W614" s="40"/>
      <c r="X614" s="40"/>
      <c r="Y614" s="40"/>
      <c r="Z614" s="40"/>
      <c r="AA614" s="40"/>
      <c r="AB614" s="40"/>
      <c r="AC614" s="40"/>
      <c r="AD614" s="40"/>
      <c r="AE614" s="40"/>
      <c r="AT614" s="18" t="s">
        <v>312</v>
      </c>
      <c r="AU614" s="18" t="s">
        <v>88</v>
      </c>
    </row>
    <row r="615" s="14" customFormat="1">
      <c r="A615" s="14"/>
      <c r="B615" s="260"/>
      <c r="C615" s="261"/>
      <c r="D615" s="247" t="s">
        <v>236</v>
      </c>
      <c r="E615" s="262" t="s">
        <v>1</v>
      </c>
      <c r="F615" s="263" t="s">
        <v>3446</v>
      </c>
      <c r="G615" s="261"/>
      <c r="H615" s="262" t="s">
        <v>1</v>
      </c>
      <c r="I615" s="264"/>
      <c r="J615" s="261"/>
      <c r="K615" s="261"/>
      <c r="L615" s="265"/>
      <c r="M615" s="266"/>
      <c r="N615" s="267"/>
      <c r="O615" s="267"/>
      <c r="P615" s="267"/>
      <c r="Q615" s="267"/>
      <c r="R615" s="267"/>
      <c r="S615" s="267"/>
      <c r="T615" s="268"/>
      <c r="U615" s="14"/>
      <c r="V615" s="14"/>
      <c r="W615" s="14"/>
      <c r="X615" s="14"/>
      <c r="Y615" s="14"/>
      <c r="Z615" s="14"/>
      <c r="AA615" s="14"/>
      <c r="AB615" s="14"/>
      <c r="AC615" s="14"/>
      <c r="AD615" s="14"/>
      <c r="AE615" s="14"/>
      <c r="AT615" s="269" t="s">
        <v>236</v>
      </c>
      <c r="AU615" s="269" t="s">
        <v>88</v>
      </c>
      <c r="AV615" s="14" t="s">
        <v>88</v>
      </c>
      <c r="AW615" s="14" t="s">
        <v>36</v>
      </c>
      <c r="AX615" s="14" t="s">
        <v>80</v>
      </c>
      <c r="AY615" s="269" t="s">
        <v>221</v>
      </c>
    </row>
    <row r="616" s="13" customFormat="1">
      <c r="A616" s="13"/>
      <c r="B616" s="249"/>
      <c r="C616" s="250"/>
      <c r="D616" s="247" t="s">
        <v>236</v>
      </c>
      <c r="E616" s="251" t="s">
        <v>3471</v>
      </c>
      <c r="F616" s="252" t="s">
        <v>3472</v>
      </c>
      <c r="G616" s="250"/>
      <c r="H616" s="253">
        <v>397.64999999999998</v>
      </c>
      <c r="I616" s="254"/>
      <c r="J616" s="250"/>
      <c r="K616" s="250"/>
      <c r="L616" s="255"/>
      <c r="M616" s="256"/>
      <c r="N616" s="257"/>
      <c r="O616" s="257"/>
      <c r="P616" s="257"/>
      <c r="Q616" s="257"/>
      <c r="R616" s="257"/>
      <c r="S616" s="257"/>
      <c r="T616" s="258"/>
      <c r="U616" s="13"/>
      <c r="V616" s="13"/>
      <c r="W616" s="13"/>
      <c r="X616" s="13"/>
      <c r="Y616" s="13"/>
      <c r="Z616" s="13"/>
      <c r="AA616" s="13"/>
      <c r="AB616" s="13"/>
      <c r="AC616" s="13"/>
      <c r="AD616" s="13"/>
      <c r="AE616" s="13"/>
      <c r="AT616" s="259" t="s">
        <v>236</v>
      </c>
      <c r="AU616" s="259" t="s">
        <v>88</v>
      </c>
      <c r="AV616" s="13" t="s">
        <v>19</v>
      </c>
      <c r="AW616" s="13" t="s">
        <v>36</v>
      </c>
      <c r="AX616" s="13" t="s">
        <v>80</v>
      </c>
      <c r="AY616" s="259" t="s">
        <v>221</v>
      </c>
    </row>
    <row r="617" s="14" customFormat="1">
      <c r="A617" s="14"/>
      <c r="B617" s="260"/>
      <c r="C617" s="261"/>
      <c r="D617" s="247" t="s">
        <v>236</v>
      </c>
      <c r="E617" s="262" t="s">
        <v>1</v>
      </c>
      <c r="F617" s="263" t="s">
        <v>2543</v>
      </c>
      <c r="G617" s="261"/>
      <c r="H617" s="262" t="s">
        <v>1</v>
      </c>
      <c r="I617" s="264"/>
      <c r="J617" s="261"/>
      <c r="K617" s="261"/>
      <c r="L617" s="265"/>
      <c r="M617" s="266"/>
      <c r="N617" s="267"/>
      <c r="O617" s="267"/>
      <c r="P617" s="267"/>
      <c r="Q617" s="267"/>
      <c r="R617" s="267"/>
      <c r="S617" s="267"/>
      <c r="T617" s="268"/>
      <c r="U617" s="14"/>
      <c r="V617" s="14"/>
      <c r="W617" s="14"/>
      <c r="X617" s="14"/>
      <c r="Y617" s="14"/>
      <c r="Z617" s="14"/>
      <c r="AA617" s="14"/>
      <c r="AB617" s="14"/>
      <c r="AC617" s="14"/>
      <c r="AD617" s="14"/>
      <c r="AE617" s="14"/>
      <c r="AT617" s="269" t="s">
        <v>236</v>
      </c>
      <c r="AU617" s="269" t="s">
        <v>88</v>
      </c>
      <c r="AV617" s="14" t="s">
        <v>88</v>
      </c>
      <c r="AW617" s="14" t="s">
        <v>36</v>
      </c>
      <c r="AX617" s="14" t="s">
        <v>80</v>
      </c>
      <c r="AY617" s="269" t="s">
        <v>221</v>
      </c>
    </row>
    <row r="618" s="13" customFormat="1">
      <c r="A618" s="13"/>
      <c r="B618" s="249"/>
      <c r="C618" s="250"/>
      <c r="D618" s="247" t="s">
        <v>236</v>
      </c>
      <c r="E618" s="251" t="s">
        <v>3024</v>
      </c>
      <c r="F618" s="252" t="s">
        <v>3473</v>
      </c>
      <c r="G618" s="250"/>
      <c r="H618" s="253">
        <v>32.960000000000001</v>
      </c>
      <c r="I618" s="254"/>
      <c r="J618" s="250"/>
      <c r="K618" s="250"/>
      <c r="L618" s="255"/>
      <c r="M618" s="256"/>
      <c r="N618" s="257"/>
      <c r="O618" s="257"/>
      <c r="P618" s="257"/>
      <c r="Q618" s="257"/>
      <c r="R618" s="257"/>
      <c r="S618" s="257"/>
      <c r="T618" s="258"/>
      <c r="U618" s="13"/>
      <c r="V618" s="13"/>
      <c r="W618" s="13"/>
      <c r="X618" s="13"/>
      <c r="Y618" s="13"/>
      <c r="Z618" s="13"/>
      <c r="AA618" s="13"/>
      <c r="AB618" s="13"/>
      <c r="AC618" s="13"/>
      <c r="AD618" s="13"/>
      <c r="AE618" s="13"/>
      <c r="AT618" s="259" t="s">
        <v>236</v>
      </c>
      <c r="AU618" s="259" t="s">
        <v>88</v>
      </c>
      <c r="AV618" s="13" t="s">
        <v>19</v>
      </c>
      <c r="AW618" s="13" t="s">
        <v>36</v>
      </c>
      <c r="AX618" s="13" t="s">
        <v>80</v>
      </c>
      <c r="AY618" s="259" t="s">
        <v>221</v>
      </c>
    </row>
    <row r="619" s="14" customFormat="1">
      <c r="A619" s="14"/>
      <c r="B619" s="260"/>
      <c r="C619" s="261"/>
      <c r="D619" s="247" t="s">
        <v>236</v>
      </c>
      <c r="E619" s="262" t="s">
        <v>1</v>
      </c>
      <c r="F619" s="263" t="s">
        <v>2545</v>
      </c>
      <c r="G619" s="261"/>
      <c r="H619" s="262" t="s">
        <v>1</v>
      </c>
      <c r="I619" s="264"/>
      <c r="J619" s="261"/>
      <c r="K619" s="261"/>
      <c r="L619" s="265"/>
      <c r="M619" s="266"/>
      <c r="N619" s="267"/>
      <c r="O619" s="267"/>
      <c r="P619" s="267"/>
      <c r="Q619" s="267"/>
      <c r="R619" s="267"/>
      <c r="S619" s="267"/>
      <c r="T619" s="268"/>
      <c r="U619" s="14"/>
      <c r="V619" s="14"/>
      <c r="W619" s="14"/>
      <c r="X619" s="14"/>
      <c r="Y619" s="14"/>
      <c r="Z619" s="14"/>
      <c r="AA619" s="14"/>
      <c r="AB619" s="14"/>
      <c r="AC619" s="14"/>
      <c r="AD619" s="14"/>
      <c r="AE619" s="14"/>
      <c r="AT619" s="269" t="s">
        <v>236</v>
      </c>
      <c r="AU619" s="269" t="s">
        <v>88</v>
      </c>
      <c r="AV619" s="14" t="s">
        <v>88</v>
      </c>
      <c r="AW619" s="14" t="s">
        <v>36</v>
      </c>
      <c r="AX619" s="14" t="s">
        <v>80</v>
      </c>
      <c r="AY619" s="269" t="s">
        <v>221</v>
      </c>
    </row>
    <row r="620" s="13" customFormat="1">
      <c r="A620" s="13"/>
      <c r="B620" s="249"/>
      <c r="C620" s="250"/>
      <c r="D620" s="247" t="s">
        <v>236</v>
      </c>
      <c r="E620" s="251" t="s">
        <v>3052</v>
      </c>
      <c r="F620" s="252" t="s">
        <v>3474</v>
      </c>
      <c r="G620" s="250"/>
      <c r="H620" s="253">
        <v>35.145000000000003</v>
      </c>
      <c r="I620" s="254"/>
      <c r="J620" s="250"/>
      <c r="K620" s="250"/>
      <c r="L620" s="255"/>
      <c r="M620" s="256"/>
      <c r="N620" s="257"/>
      <c r="O620" s="257"/>
      <c r="P620" s="257"/>
      <c r="Q620" s="257"/>
      <c r="R620" s="257"/>
      <c r="S620" s="257"/>
      <c r="T620" s="258"/>
      <c r="U620" s="13"/>
      <c r="V620" s="13"/>
      <c r="W620" s="13"/>
      <c r="X620" s="13"/>
      <c r="Y620" s="13"/>
      <c r="Z620" s="13"/>
      <c r="AA620" s="13"/>
      <c r="AB620" s="13"/>
      <c r="AC620" s="13"/>
      <c r="AD620" s="13"/>
      <c r="AE620" s="13"/>
      <c r="AT620" s="259" t="s">
        <v>236</v>
      </c>
      <c r="AU620" s="259" t="s">
        <v>88</v>
      </c>
      <c r="AV620" s="13" t="s">
        <v>19</v>
      </c>
      <c r="AW620" s="13" t="s">
        <v>36</v>
      </c>
      <c r="AX620" s="13" t="s">
        <v>80</v>
      </c>
      <c r="AY620" s="259" t="s">
        <v>221</v>
      </c>
    </row>
    <row r="621" s="13" customFormat="1">
      <c r="A621" s="13"/>
      <c r="B621" s="249"/>
      <c r="C621" s="250"/>
      <c r="D621" s="247" t="s">
        <v>236</v>
      </c>
      <c r="E621" s="251" t="s">
        <v>3475</v>
      </c>
      <c r="F621" s="252" t="s">
        <v>3476</v>
      </c>
      <c r="G621" s="250"/>
      <c r="H621" s="253">
        <v>465.755</v>
      </c>
      <c r="I621" s="254"/>
      <c r="J621" s="250"/>
      <c r="K621" s="250"/>
      <c r="L621" s="255"/>
      <c r="M621" s="256"/>
      <c r="N621" s="257"/>
      <c r="O621" s="257"/>
      <c r="P621" s="257"/>
      <c r="Q621" s="257"/>
      <c r="R621" s="257"/>
      <c r="S621" s="257"/>
      <c r="T621" s="258"/>
      <c r="U621" s="13"/>
      <c r="V621" s="13"/>
      <c r="W621" s="13"/>
      <c r="X621" s="13"/>
      <c r="Y621" s="13"/>
      <c r="Z621" s="13"/>
      <c r="AA621" s="13"/>
      <c r="AB621" s="13"/>
      <c r="AC621" s="13"/>
      <c r="AD621" s="13"/>
      <c r="AE621" s="13"/>
      <c r="AT621" s="259" t="s">
        <v>236</v>
      </c>
      <c r="AU621" s="259" t="s">
        <v>88</v>
      </c>
      <c r="AV621" s="13" t="s">
        <v>19</v>
      </c>
      <c r="AW621" s="13" t="s">
        <v>36</v>
      </c>
      <c r="AX621" s="13" t="s">
        <v>88</v>
      </c>
      <c r="AY621" s="259" t="s">
        <v>221</v>
      </c>
    </row>
    <row r="622" s="2" customFormat="1" ht="49.05" customHeight="1">
      <c r="A622" s="40"/>
      <c r="B622" s="41"/>
      <c r="C622" s="229" t="s">
        <v>1665</v>
      </c>
      <c r="D622" s="229" t="s">
        <v>225</v>
      </c>
      <c r="E622" s="230" t="s">
        <v>2560</v>
      </c>
      <c r="F622" s="231" t="s">
        <v>2561</v>
      </c>
      <c r="G622" s="232" t="s">
        <v>507</v>
      </c>
      <c r="H622" s="233">
        <v>452.22500000000002</v>
      </c>
      <c r="I622" s="234"/>
      <c r="J622" s="235">
        <f>ROUND(I622*H622,2)</f>
        <v>0</v>
      </c>
      <c r="K622" s="231" t="s">
        <v>229</v>
      </c>
      <c r="L622" s="46"/>
      <c r="M622" s="236" t="s">
        <v>1</v>
      </c>
      <c r="N622" s="237" t="s">
        <v>45</v>
      </c>
      <c r="O622" s="93"/>
      <c r="P622" s="238">
        <f>O622*H622</f>
        <v>0</v>
      </c>
      <c r="Q622" s="238">
        <v>0.18462999999999999</v>
      </c>
      <c r="R622" s="238">
        <f>Q622*H622</f>
        <v>83.494301750000005</v>
      </c>
      <c r="S622" s="238">
        <v>0</v>
      </c>
      <c r="T622" s="239">
        <f>S622*H622</f>
        <v>0</v>
      </c>
      <c r="U622" s="40"/>
      <c r="V622" s="40"/>
      <c r="W622" s="40"/>
      <c r="X622" s="40"/>
      <c r="Y622" s="40"/>
      <c r="Z622" s="40"/>
      <c r="AA622" s="40"/>
      <c r="AB622" s="40"/>
      <c r="AC622" s="40"/>
      <c r="AD622" s="40"/>
      <c r="AE622" s="40"/>
      <c r="AR622" s="240" t="s">
        <v>224</v>
      </c>
      <c r="AT622" s="240" t="s">
        <v>225</v>
      </c>
      <c r="AU622" s="240" t="s">
        <v>88</v>
      </c>
      <c r="AY622" s="18" t="s">
        <v>221</v>
      </c>
      <c r="BE622" s="241">
        <f>IF(N622="základní",J622,0)</f>
        <v>0</v>
      </c>
      <c r="BF622" s="241">
        <f>IF(N622="snížená",J622,0)</f>
        <v>0</v>
      </c>
      <c r="BG622" s="241">
        <f>IF(N622="zákl. přenesená",J622,0)</f>
        <v>0</v>
      </c>
      <c r="BH622" s="241">
        <f>IF(N622="sníž. přenesená",J622,0)</f>
        <v>0</v>
      </c>
      <c r="BI622" s="241">
        <f>IF(N622="nulová",J622,0)</f>
        <v>0</v>
      </c>
      <c r="BJ622" s="18" t="s">
        <v>88</v>
      </c>
      <c r="BK622" s="241">
        <f>ROUND(I622*H622,2)</f>
        <v>0</v>
      </c>
      <c r="BL622" s="18" t="s">
        <v>224</v>
      </c>
      <c r="BM622" s="240" t="s">
        <v>3477</v>
      </c>
    </row>
    <row r="623" s="2" customFormat="1">
      <c r="A623" s="40"/>
      <c r="B623" s="41"/>
      <c r="C623" s="42"/>
      <c r="D623" s="242" t="s">
        <v>232</v>
      </c>
      <c r="E623" s="42"/>
      <c r="F623" s="243" t="s">
        <v>2563</v>
      </c>
      <c r="G623" s="42"/>
      <c r="H623" s="42"/>
      <c r="I623" s="244"/>
      <c r="J623" s="42"/>
      <c r="K623" s="42"/>
      <c r="L623" s="46"/>
      <c r="M623" s="245"/>
      <c r="N623" s="246"/>
      <c r="O623" s="93"/>
      <c r="P623" s="93"/>
      <c r="Q623" s="93"/>
      <c r="R623" s="93"/>
      <c r="S623" s="93"/>
      <c r="T623" s="94"/>
      <c r="U623" s="40"/>
      <c r="V623" s="40"/>
      <c r="W623" s="40"/>
      <c r="X623" s="40"/>
      <c r="Y623" s="40"/>
      <c r="Z623" s="40"/>
      <c r="AA623" s="40"/>
      <c r="AB623" s="40"/>
      <c r="AC623" s="40"/>
      <c r="AD623" s="40"/>
      <c r="AE623" s="40"/>
      <c r="AT623" s="18" t="s">
        <v>232</v>
      </c>
      <c r="AU623" s="18" t="s">
        <v>88</v>
      </c>
    </row>
    <row r="624" s="2" customFormat="1">
      <c r="A624" s="40"/>
      <c r="B624" s="41"/>
      <c r="C624" s="42"/>
      <c r="D624" s="247" t="s">
        <v>312</v>
      </c>
      <c r="E624" s="42"/>
      <c r="F624" s="248" t="s">
        <v>2564</v>
      </c>
      <c r="G624" s="42"/>
      <c r="H624" s="42"/>
      <c r="I624" s="244"/>
      <c r="J624" s="42"/>
      <c r="K624" s="42"/>
      <c r="L624" s="46"/>
      <c r="M624" s="245"/>
      <c r="N624" s="246"/>
      <c r="O624" s="93"/>
      <c r="P624" s="93"/>
      <c r="Q624" s="93"/>
      <c r="R624" s="93"/>
      <c r="S624" s="93"/>
      <c r="T624" s="94"/>
      <c r="U624" s="40"/>
      <c r="V624" s="40"/>
      <c r="W624" s="40"/>
      <c r="X624" s="40"/>
      <c r="Y624" s="40"/>
      <c r="Z624" s="40"/>
      <c r="AA624" s="40"/>
      <c r="AB624" s="40"/>
      <c r="AC624" s="40"/>
      <c r="AD624" s="40"/>
      <c r="AE624" s="40"/>
      <c r="AT624" s="18" t="s">
        <v>312</v>
      </c>
      <c r="AU624" s="18" t="s">
        <v>88</v>
      </c>
    </row>
    <row r="625" s="2" customFormat="1">
      <c r="A625" s="40"/>
      <c r="B625" s="41"/>
      <c r="C625" s="42"/>
      <c r="D625" s="247" t="s">
        <v>234</v>
      </c>
      <c r="E625" s="42"/>
      <c r="F625" s="248" t="s">
        <v>2565</v>
      </c>
      <c r="G625" s="42"/>
      <c r="H625" s="42"/>
      <c r="I625" s="244"/>
      <c r="J625" s="42"/>
      <c r="K625" s="42"/>
      <c r="L625" s="46"/>
      <c r="M625" s="245"/>
      <c r="N625" s="246"/>
      <c r="O625" s="93"/>
      <c r="P625" s="93"/>
      <c r="Q625" s="93"/>
      <c r="R625" s="93"/>
      <c r="S625" s="93"/>
      <c r="T625" s="94"/>
      <c r="U625" s="40"/>
      <c r="V625" s="40"/>
      <c r="W625" s="40"/>
      <c r="X625" s="40"/>
      <c r="Y625" s="40"/>
      <c r="Z625" s="40"/>
      <c r="AA625" s="40"/>
      <c r="AB625" s="40"/>
      <c r="AC625" s="40"/>
      <c r="AD625" s="40"/>
      <c r="AE625" s="40"/>
      <c r="AT625" s="18" t="s">
        <v>234</v>
      </c>
      <c r="AU625" s="18" t="s">
        <v>88</v>
      </c>
    </row>
    <row r="626" s="14" customFormat="1">
      <c r="A626" s="14"/>
      <c r="B626" s="260"/>
      <c r="C626" s="261"/>
      <c r="D626" s="247" t="s">
        <v>236</v>
      </c>
      <c r="E626" s="262" t="s">
        <v>1</v>
      </c>
      <c r="F626" s="263" t="s">
        <v>3446</v>
      </c>
      <c r="G626" s="261"/>
      <c r="H626" s="262" t="s">
        <v>1</v>
      </c>
      <c r="I626" s="264"/>
      <c r="J626" s="261"/>
      <c r="K626" s="261"/>
      <c r="L626" s="265"/>
      <c r="M626" s="266"/>
      <c r="N626" s="267"/>
      <c r="O626" s="267"/>
      <c r="P626" s="267"/>
      <c r="Q626" s="267"/>
      <c r="R626" s="267"/>
      <c r="S626" s="267"/>
      <c r="T626" s="268"/>
      <c r="U626" s="14"/>
      <c r="V626" s="14"/>
      <c r="W626" s="14"/>
      <c r="X626" s="14"/>
      <c r="Y626" s="14"/>
      <c r="Z626" s="14"/>
      <c r="AA626" s="14"/>
      <c r="AB626" s="14"/>
      <c r="AC626" s="14"/>
      <c r="AD626" s="14"/>
      <c r="AE626" s="14"/>
      <c r="AT626" s="269" t="s">
        <v>236</v>
      </c>
      <c r="AU626" s="269" t="s">
        <v>88</v>
      </c>
      <c r="AV626" s="14" t="s">
        <v>88</v>
      </c>
      <c r="AW626" s="14" t="s">
        <v>36</v>
      </c>
      <c r="AX626" s="14" t="s">
        <v>80</v>
      </c>
      <c r="AY626" s="269" t="s">
        <v>221</v>
      </c>
    </row>
    <row r="627" s="13" customFormat="1">
      <c r="A627" s="13"/>
      <c r="B627" s="249"/>
      <c r="C627" s="250"/>
      <c r="D627" s="247" t="s">
        <v>236</v>
      </c>
      <c r="E627" s="251" t="s">
        <v>3478</v>
      </c>
      <c r="F627" s="252" t="s">
        <v>3479</v>
      </c>
      <c r="G627" s="250"/>
      <c r="H627" s="253">
        <v>387.75</v>
      </c>
      <c r="I627" s="254"/>
      <c r="J627" s="250"/>
      <c r="K627" s="250"/>
      <c r="L627" s="255"/>
      <c r="M627" s="256"/>
      <c r="N627" s="257"/>
      <c r="O627" s="257"/>
      <c r="P627" s="257"/>
      <c r="Q627" s="257"/>
      <c r="R627" s="257"/>
      <c r="S627" s="257"/>
      <c r="T627" s="258"/>
      <c r="U627" s="13"/>
      <c r="V627" s="13"/>
      <c r="W627" s="13"/>
      <c r="X627" s="13"/>
      <c r="Y627" s="13"/>
      <c r="Z627" s="13"/>
      <c r="AA627" s="13"/>
      <c r="AB627" s="13"/>
      <c r="AC627" s="13"/>
      <c r="AD627" s="13"/>
      <c r="AE627" s="13"/>
      <c r="AT627" s="259" t="s">
        <v>236</v>
      </c>
      <c r="AU627" s="259" t="s">
        <v>88</v>
      </c>
      <c r="AV627" s="13" t="s">
        <v>19</v>
      </c>
      <c r="AW627" s="13" t="s">
        <v>36</v>
      </c>
      <c r="AX627" s="13" t="s">
        <v>80</v>
      </c>
      <c r="AY627" s="259" t="s">
        <v>221</v>
      </c>
    </row>
    <row r="628" s="14" customFormat="1">
      <c r="A628" s="14"/>
      <c r="B628" s="260"/>
      <c r="C628" s="261"/>
      <c r="D628" s="247" t="s">
        <v>236</v>
      </c>
      <c r="E628" s="262" t="s">
        <v>1</v>
      </c>
      <c r="F628" s="263" t="s">
        <v>2543</v>
      </c>
      <c r="G628" s="261"/>
      <c r="H628" s="262" t="s">
        <v>1</v>
      </c>
      <c r="I628" s="264"/>
      <c r="J628" s="261"/>
      <c r="K628" s="261"/>
      <c r="L628" s="265"/>
      <c r="M628" s="266"/>
      <c r="N628" s="267"/>
      <c r="O628" s="267"/>
      <c r="P628" s="267"/>
      <c r="Q628" s="267"/>
      <c r="R628" s="267"/>
      <c r="S628" s="267"/>
      <c r="T628" s="268"/>
      <c r="U628" s="14"/>
      <c r="V628" s="14"/>
      <c r="W628" s="14"/>
      <c r="X628" s="14"/>
      <c r="Y628" s="14"/>
      <c r="Z628" s="14"/>
      <c r="AA628" s="14"/>
      <c r="AB628" s="14"/>
      <c r="AC628" s="14"/>
      <c r="AD628" s="14"/>
      <c r="AE628" s="14"/>
      <c r="AT628" s="269" t="s">
        <v>236</v>
      </c>
      <c r="AU628" s="269" t="s">
        <v>88</v>
      </c>
      <c r="AV628" s="14" t="s">
        <v>88</v>
      </c>
      <c r="AW628" s="14" t="s">
        <v>36</v>
      </c>
      <c r="AX628" s="14" t="s">
        <v>80</v>
      </c>
      <c r="AY628" s="269" t="s">
        <v>221</v>
      </c>
    </row>
    <row r="629" s="13" customFormat="1">
      <c r="A629" s="13"/>
      <c r="B629" s="249"/>
      <c r="C629" s="250"/>
      <c r="D629" s="247" t="s">
        <v>236</v>
      </c>
      <c r="E629" s="251" t="s">
        <v>1818</v>
      </c>
      <c r="F629" s="252" t="s">
        <v>3480</v>
      </c>
      <c r="G629" s="250"/>
      <c r="H629" s="253">
        <v>31.199999999999999</v>
      </c>
      <c r="I629" s="254"/>
      <c r="J629" s="250"/>
      <c r="K629" s="250"/>
      <c r="L629" s="255"/>
      <c r="M629" s="256"/>
      <c r="N629" s="257"/>
      <c r="O629" s="257"/>
      <c r="P629" s="257"/>
      <c r="Q629" s="257"/>
      <c r="R629" s="257"/>
      <c r="S629" s="257"/>
      <c r="T629" s="258"/>
      <c r="U629" s="13"/>
      <c r="V629" s="13"/>
      <c r="W629" s="13"/>
      <c r="X629" s="13"/>
      <c r="Y629" s="13"/>
      <c r="Z629" s="13"/>
      <c r="AA629" s="13"/>
      <c r="AB629" s="13"/>
      <c r="AC629" s="13"/>
      <c r="AD629" s="13"/>
      <c r="AE629" s="13"/>
      <c r="AT629" s="259" t="s">
        <v>236</v>
      </c>
      <c r="AU629" s="259" t="s">
        <v>88</v>
      </c>
      <c r="AV629" s="13" t="s">
        <v>19</v>
      </c>
      <c r="AW629" s="13" t="s">
        <v>36</v>
      </c>
      <c r="AX629" s="13" t="s">
        <v>80</v>
      </c>
      <c r="AY629" s="259" t="s">
        <v>221</v>
      </c>
    </row>
    <row r="630" s="14" customFormat="1">
      <c r="A630" s="14"/>
      <c r="B630" s="260"/>
      <c r="C630" s="261"/>
      <c r="D630" s="247" t="s">
        <v>236</v>
      </c>
      <c r="E630" s="262" t="s">
        <v>1</v>
      </c>
      <c r="F630" s="263" t="s">
        <v>2545</v>
      </c>
      <c r="G630" s="261"/>
      <c r="H630" s="262" t="s">
        <v>1</v>
      </c>
      <c r="I630" s="264"/>
      <c r="J630" s="261"/>
      <c r="K630" s="261"/>
      <c r="L630" s="265"/>
      <c r="M630" s="266"/>
      <c r="N630" s="267"/>
      <c r="O630" s="267"/>
      <c r="P630" s="267"/>
      <c r="Q630" s="267"/>
      <c r="R630" s="267"/>
      <c r="S630" s="267"/>
      <c r="T630" s="268"/>
      <c r="U630" s="14"/>
      <c r="V630" s="14"/>
      <c r="W630" s="14"/>
      <c r="X630" s="14"/>
      <c r="Y630" s="14"/>
      <c r="Z630" s="14"/>
      <c r="AA630" s="14"/>
      <c r="AB630" s="14"/>
      <c r="AC630" s="14"/>
      <c r="AD630" s="14"/>
      <c r="AE630" s="14"/>
      <c r="AT630" s="269" t="s">
        <v>236</v>
      </c>
      <c r="AU630" s="269" t="s">
        <v>88</v>
      </c>
      <c r="AV630" s="14" t="s">
        <v>88</v>
      </c>
      <c r="AW630" s="14" t="s">
        <v>36</v>
      </c>
      <c r="AX630" s="14" t="s">
        <v>80</v>
      </c>
      <c r="AY630" s="269" t="s">
        <v>221</v>
      </c>
    </row>
    <row r="631" s="13" customFormat="1">
      <c r="A631" s="13"/>
      <c r="B631" s="249"/>
      <c r="C631" s="250"/>
      <c r="D631" s="247" t="s">
        <v>236</v>
      </c>
      <c r="E631" s="251" t="s">
        <v>1867</v>
      </c>
      <c r="F631" s="252" t="s">
        <v>3481</v>
      </c>
      <c r="G631" s="250"/>
      <c r="H631" s="253">
        <v>33.274999999999999</v>
      </c>
      <c r="I631" s="254"/>
      <c r="J631" s="250"/>
      <c r="K631" s="250"/>
      <c r="L631" s="255"/>
      <c r="M631" s="256"/>
      <c r="N631" s="257"/>
      <c r="O631" s="257"/>
      <c r="P631" s="257"/>
      <c r="Q631" s="257"/>
      <c r="R631" s="257"/>
      <c r="S631" s="257"/>
      <c r="T631" s="258"/>
      <c r="U631" s="13"/>
      <c r="V631" s="13"/>
      <c r="W631" s="13"/>
      <c r="X631" s="13"/>
      <c r="Y631" s="13"/>
      <c r="Z631" s="13"/>
      <c r="AA631" s="13"/>
      <c r="AB631" s="13"/>
      <c r="AC631" s="13"/>
      <c r="AD631" s="13"/>
      <c r="AE631" s="13"/>
      <c r="AT631" s="259" t="s">
        <v>236</v>
      </c>
      <c r="AU631" s="259" t="s">
        <v>88</v>
      </c>
      <c r="AV631" s="13" t="s">
        <v>19</v>
      </c>
      <c r="AW631" s="13" t="s">
        <v>36</v>
      </c>
      <c r="AX631" s="13" t="s">
        <v>80</v>
      </c>
      <c r="AY631" s="259" t="s">
        <v>221</v>
      </c>
    </row>
    <row r="632" s="13" customFormat="1">
      <c r="A632" s="13"/>
      <c r="B632" s="249"/>
      <c r="C632" s="250"/>
      <c r="D632" s="247" t="s">
        <v>236</v>
      </c>
      <c r="E632" s="251" t="s">
        <v>3482</v>
      </c>
      <c r="F632" s="252" t="s">
        <v>3483</v>
      </c>
      <c r="G632" s="250"/>
      <c r="H632" s="253">
        <v>452.22500000000002</v>
      </c>
      <c r="I632" s="254"/>
      <c r="J632" s="250"/>
      <c r="K632" s="250"/>
      <c r="L632" s="255"/>
      <c r="M632" s="256"/>
      <c r="N632" s="257"/>
      <c r="O632" s="257"/>
      <c r="P632" s="257"/>
      <c r="Q632" s="257"/>
      <c r="R632" s="257"/>
      <c r="S632" s="257"/>
      <c r="T632" s="258"/>
      <c r="U632" s="13"/>
      <c r="V632" s="13"/>
      <c r="W632" s="13"/>
      <c r="X632" s="13"/>
      <c r="Y632" s="13"/>
      <c r="Z632" s="13"/>
      <c r="AA632" s="13"/>
      <c r="AB632" s="13"/>
      <c r="AC632" s="13"/>
      <c r="AD632" s="13"/>
      <c r="AE632" s="13"/>
      <c r="AT632" s="259" t="s">
        <v>236</v>
      </c>
      <c r="AU632" s="259" t="s">
        <v>88</v>
      </c>
      <c r="AV632" s="13" t="s">
        <v>19</v>
      </c>
      <c r="AW632" s="13" t="s">
        <v>36</v>
      </c>
      <c r="AX632" s="13" t="s">
        <v>88</v>
      </c>
      <c r="AY632" s="259" t="s">
        <v>221</v>
      </c>
    </row>
    <row r="633" s="2" customFormat="1" ht="37.8" customHeight="1">
      <c r="A633" s="40"/>
      <c r="B633" s="41"/>
      <c r="C633" s="229" t="s">
        <v>1671</v>
      </c>
      <c r="D633" s="229" t="s">
        <v>225</v>
      </c>
      <c r="E633" s="230" t="s">
        <v>878</v>
      </c>
      <c r="F633" s="231" t="s">
        <v>879</v>
      </c>
      <c r="G633" s="232" t="s">
        <v>507</v>
      </c>
      <c r="H633" s="233">
        <v>128</v>
      </c>
      <c r="I633" s="234"/>
      <c r="J633" s="235">
        <f>ROUND(I633*H633,2)</f>
        <v>0</v>
      </c>
      <c r="K633" s="231" t="s">
        <v>229</v>
      </c>
      <c r="L633" s="46"/>
      <c r="M633" s="236" t="s">
        <v>1</v>
      </c>
      <c r="N633" s="237" t="s">
        <v>45</v>
      </c>
      <c r="O633" s="93"/>
      <c r="P633" s="238">
        <f>O633*H633</f>
        <v>0</v>
      </c>
      <c r="Q633" s="238">
        <v>0.23000000000000001</v>
      </c>
      <c r="R633" s="238">
        <f>Q633*H633</f>
        <v>29.440000000000001</v>
      </c>
      <c r="S633" s="238">
        <v>0</v>
      </c>
      <c r="T633" s="239">
        <f>S633*H633</f>
        <v>0</v>
      </c>
      <c r="U633" s="40"/>
      <c r="V633" s="40"/>
      <c r="W633" s="40"/>
      <c r="X633" s="40"/>
      <c r="Y633" s="40"/>
      <c r="Z633" s="40"/>
      <c r="AA633" s="40"/>
      <c r="AB633" s="40"/>
      <c r="AC633" s="40"/>
      <c r="AD633" s="40"/>
      <c r="AE633" s="40"/>
      <c r="AR633" s="240" t="s">
        <v>224</v>
      </c>
      <c r="AT633" s="240" t="s">
        <v>225</v>
      </c>
      <c r="AU633" s="240" t="s">
        <v>88</v>
      </c>
      <c r="AY633" s="18" t="s">
        <v>221</v>
      </c>
      <c r="BE633" s="241">
        <f>IF(N633="základní",J633,0)</f>
        <v>0</v>
      </c>
      <c r="BF633" s="241">
        <f>IF(N633="snížená",J633,0)</f>
        <v>0</v>
      </c>
      <c r="BG633" s="241">
        <f>IF(N633="zákl. přenesená",J633,0)</f>
        <v>0</v>
      </c>
      <c r="BH633" s="241">
        <f>IF(N633="sníž. přenesená",J633,0)</f>
        <v>0</v>
      </c>
      <c r="BI633" s="241">
        <f>IF(N633="nulová",J633,0)</f>
        <v>0</v>
      </c>
      <c r="BJ633" s="18" t="s">
        <v>88</v>
      </c>
      <c r="BK633" s="241">
        <f>ROUND(I633*H633,2)</f>
        <v>0</v>
      </c>
      <c r="BL633" s="18" t="s">
        <v>224</v>
      </c>
      <c r="BM633" s="240" t="s">
        <v>3484</v>
      </c>
    </row>
    <row r="634" s="2" customFormat="1">
      <c r="A634" s="40"/>
      <c r="B634" s="41"/>
      <c r="C634" s="42"/>
      <c r="D634" s="242" t="s">
        <v>232</v>
      </c>
      <c r="E634" s="42"/>
      <c r="F634" s="243" t="s">
        <v>881</v>
      </c>
      <c r="G634" s="42"/>
      <c r="H634" s="42"/>
      <c r="I634" s="244"/>
      <c r="J634" s="42"/>
      <c r="K634" s="42"/>
      <c r="L634" s="46"/>
      <c r="M634" s="245"/>
      <c r="N634" s="246"/>
      <c r="O634" s="93"/>
      <c r="P634" s="93"/>
      <c r="Q634" s="93"/>
      <c r="R634" s="93"/>
      <c r="S634" s="93"/>
      <c r="T634" s="94"/>
      <c r="U634" s="40"/>
      <c r="V634" s="40"/>
      <c r="W634" s="40"/>
      <c r="X634" s="40"/>
      <c r="Y634" s="40"/>
      <c r="Z634" s="40"/>
      <c r="AA634" s="40"/>
      <c r="AB634" s="40"/>
      <c r="AC634" s="40"/>
      <c r="AD634" s="40"/>
      <c r="AE634" s="40"/>
      <c r="AT634" s="18" t="s">
        <v>232</v>
      </c>
      <c r="AU634" s="18" t="s">
        <v>88</v>
      </c>
    </row>
    <row r="635" s="2" customFormat="1">
      <c r="A635" s="40"/>
      <c r="B635" s="41"/>
      <c r="C635" s="42"/>
      <c r="D635" s="247" t="s">
        <v>312</v>
      </c>
      <c r="E635" s="42"/>
      <c r="F635" s="248" t="s">
        <v>882</v>
      </c>
      <c r="G635" s="42"/>
      <c r="H635" s="42"/>
      <c r="I635" s="244"/>
      <c r="J635" s="42"/>
      <c r="K635" s="42"/>
      <c r="L635" s="46"/>
      <c r="M635" s="245"/>
      <c r="N635" s="246"/>
      <c r="O635" s="93"/>
      <c r="P635" s="93"/>
      <c r="Q635" s="93"/>
      <c r="R635" s="93"/>
      <c r="S635" s="93"/>
      <c r="T635" s="94"/>
      <c r="U635" s="40"/>
      <c r="V635" s="40"/>
      <c r="W635" s="40"/>
      <c r="X635" s="40"/>
      <c r="Y635" s="40"/>
      <c r="Z635" s="40"/>
      <c r="AA635" s="40"/>
      <c r="AB635" s="40"/>
      <c r="AC635" s="40"/>
      <c r="AD635" s="40"/>
      <c r="AE635" s="40"/>
      <c r="AT635" s="18" t="s">
        <v>312</v>
      </c>
      <c r="AU635" s="18" t="s">
        <v>88</v>
      </c>
    </row>
    <row r="636" s="14" customFormat="1">
      <c r="A636" s="14"/>
      <c r="B636" s="260"/>
      <c r="C636" s="261"/>
      <c r="D636" s="247" t="s">
        <v>236</v>
      </c>
      <c r="E636" s="262" t="s">
        <v>1</v>
      </c>
      <c r="F636" s="263" t="s">
        <v>2573</v>
      </c>
      <c r="G636" s="261"/>
      <c r="H636" s="262" t="s">
        <v>1</v>
      </c>
      <c r="I636" s="264"/>
      <c r="J636" s="261"/>
      <c r="K636" s="261"/>
      <c r="L636" s="265"/>
      <c r="M636" s="266"/>
      <c r="N636" s="267"/>
      <c r="O636" s="267"/>
      <c r="P636" s="267"/>
      <c r="Q636" s="267"/>
      <c r="R636" s="267"/>
      <c r="S636" s="267"/>
      <c r="T636" s="268"/>
      <c r="U636" s="14"/>
      <c r="V636" s="14"/>
      <c r="W636" s="14"/>
      <c r="X636" s="14"/>
      <c r="Y636" s="14"/>
      <c r="Z636" s="14"/>
      <c r="AA636" s="14"/>
      <c r="AB636" s="14"/>
      <c r="AC636" s="14"/>
      <c r="AD636" s="14"/>
      <c r="AE636" s="14"/>
      <c r="AT636" s="269" t="s">
        <v>236</v>
      </c>
      <c r="AU636" s="269" t="s">
        <v>88</v>
      </c>
      <c r="AV636" s="14" t="s">
        <v>88</v>
      </c>
      <c r="AW636" s="14" t="s">
        <v>36</v>
      </c>
      <c r="AX636" s="14" t="s">
        <v>80</v>
      </c>
      <c r="AY636" s="269" t="s">
        <v>221</v>
      </c>
    </row>
    <row r="637" s="13" customFormat="1">
      <c r="A637" s="13"/>
      <c r="B637" s="249"/>
      <c r="C637" s="250"/>
      <c r="D637" s="247" t="s">
        <v>236</v>
      </c>
      <c r="E637" s="251" t="s">
        <v>2555</v>
      </c>
      <c r="F637" s="252" t="s">
        <v>3485</v>
      </c>
      <c r="G637" s="250"/>
      <c r="H637" s="253">
        <v>45</v>
      </c>
      <c r="I637" s="254"/>
      <c r="J637" s="250"/>
      <c r="K637" s="250"/>
      <c r="L637" s="255"/>
      <c r="M637" s="256"/>
      <c r="N637" s="257"/>
      <c r="O637" s="257"/>
      <c r="P637" s="257"/>
      <c r="Q637" s="257"/>
      <c r="R637" s="257"/>
      <c r="S637" s="257"/>
      <c r="T637" s="258"/>
      <c r="U637" s="13"/>
      <c r="V637" s="13"/>
      <c r="W637" s="13"/>
      <c r="X637" s="13"/>
      <c r="Y637" s="13"/>
      <c r="Z637" s="13"/>
      <c r="AA637" s="13"/>
      <c r="AB637" s="13"/>
      <c r="AC637" s="13"/>
      <c r="AD637" s="13"/>
      <c r="AE637" s="13"/>
      <c r="AT637" s="259" t="s">
        <v>236</v>
      </c>
      <c r="AU637" s="259" t="s">
        <v>88</v>
      </c>
      <c r="AV637" s="13" t="s">
        <v>19</v>
      </c>
      <c r="AW637" s="13" t="s">
        <v>36</v>
      </c>
      <c r="AX637" s="13" t="s">
        <v>80</v>
      </c>
      <c r="AY637" s="259" t="s">
        <v>221</v>
      </c>
    </row>
    <row r="638" s="13" customFormat="1">
      <c r="A638" s="13"/>
      <c r="B638" s="249"/>
      <c r="C638" s="250"/>
      <c r="D638" s="247" t="s">
        <v>236</v>
      </c>
      <c r="E638" s="251" t="s">
        <v>1821</v>
      </c>
      <c r="F638" s="252" t="s">
        <v>3486</v>
      </c>
      <c r="G638" s="250"/>
      <c r="H638" s="253">
        <v>8</v>
      </c>
      <c r="I638" s="254"/>
      <c r="J638" s="250"/>
      <c r="K638" s="250"/>
      <c r="L638" s="255"/>
      <c r="M638" s="256"/>
      <c r="N638" s="257"/>
      <c r="O638" s="257"/>
      <c r="P638" s="257"/>
      <c r="Q638" s="257"/>
      <c r="R638" s="257"/>
      <c r="S638" s="257"/>
      <c r="T638" s="258"/>
      <c r="U638" s="13"/>
      <c r="V638" s="13"/>
      <c r="W638" s="13"/>
      <c r="X638" s="13"/>
      <c r="Y638" s="13"/>
      <c r="Z638" s="13"/>
      <c r="AA638" s="13"/>
      <c r="AB638" s="13"/>
      <c r="AC638" s="13"/>
      <c r="AD638" s="13"/>
      <c r="AE638" s="13"/>
      <c r="AT638" s="259" t="s">
        <v>236</v>
      </c>
      <c r="AU638" s="259" t="s">
        <v>88</v>
      </c>
      <c r="AV638" s="13" t="s">
        <v>19</v>
      </c>
      <c r="AW638" s="13" t="s">
        <v>36</v>
      </c>
      <c r="AX638" s="13" t="s">
        <v>80</v>
      </c>
      <c r="AY638" s="259" t="s">
        <v>221</v>
      </c>
    </row>
    <row r="639" s="13" customFormat="1">
      <c r="A639" s="13"/>
      <c r="B639" s="249"/>
      <c r="C639" s="250"/>
      <c r="D639" s="247" t="s">
        <v>236</v>
      </c>
      <c r="E639" s="251" t="s">
        <v>1870</v>
      </c>
      <c r="F639" s="252" t="s">
        <v>3487</v>
      </c>
      <c r="G639" s="250"/>
      <c r="H639" s="253">
        <v>8.5</v>
      </c>
      <c r="I639" s="254"/>
      <c r="J639" s="250"/>
      <c r="K639" s="250"/>
      <c r="L639" s="255"/>
      <c r="M639" s="256"/>
      <c r="N639" s="257"/>
      <c r="O639" s="257"/>
      <c r="P639" s="257"/>
      <c r="Q639" s="257"/>
      <c r="R639" s="257"/>
      <c r="S639" s="257"/>
      <c r="T639" s="258"/>
      <c r="U639" s="13"/>
      <c r="V639" s="13"/>
      <c r="W639" s="13"/>
      <c r="X639" s="13"/>
      <c r="Y639" s="13"/>
      <c r="Z639" s="13"/>
      <c r="AA639" s="13"/>
      <c r="AB639" s="13"/>
      <c r="AC639" s="13"/>
      <c r="AD639" s="13"/>
      <c r="AE639" s="13"/>
      <c r="AT639" s="259" t="s">
        <v>236</v>
      </c>
      <c r="AU639" s="259" t="s">
        <v>88</v>
      </c>
      <c r="AV639" s="13" t="s">
        <v>19</v>
      </c>
      <c r="AW639" s="13" t="s">
        <v>36</v>
      </c>
      <c r="AX639" s="13" t="s">
        <v>80</v>
      </c>
      <c r="AY639" s="259" t="s">
        <v>221</v>
      </c>
    </row>
    <row r="640" s="13" customFormat="1">
      <c r="A640" s="13"/>
      <c r="B640" s="249"/>
      <c r="C640" s="250"/>
      <c r="D640" s="247" t="s">
        <v>236</v>
      </c>
      <c r="E640" s="251" t="s">
        <v>2558</v>
      </c>
      <c r="F640" s="252" t="s">
        <v>3488</v>
      </c>
      <c r="G640" s="250"/>
      <c r="H640" s="253">
        <v>66.5</v>
      </c>
      <c r="I640" s="254"/>
      <c r="J640" s="250"/>
      <c r="K640" s="250"/>
      <c r="L640" s="255"/>
      <c r="M640" s="256"/>
      <c r="N640" s="257"/>
      <c r="O640" s="257"/>
      <c r="P640" s="257"/>
      <c r="Q640" s="257"/>
      <c r="R640" s="257"/>
      <c r="S640" s="257"/>
      <c r="T640" s="258"/>
      <c r="U640" s="13"/>
      <c r="V640" s="13"/>
      <c r="W640" s="13"/>
      <c r="X640" s="13"/>
      <c r="Y640" s="13"/>
      <c r="Z640" s="13"/>
      <c r="AA640" s="13"/>
      <c r="AB640" s="13"/>
      <c r="AC640" s="13"/>
      <c r="AD640" s="13"/>
      <c r="AE640" s="13"/>
      <c r="AT640" s="259" t="s">
        <v>236</v>
      </c>
      <c r="AU640" s="259" t="s">
        <v>88</v>
      </c>
      <c r="AV640" s="13" t="s">
        <v>19</v>
      </c>
      <c r="AW640" s="13" t="s">
        <v>36</v>
      </c>
      <c r="AX640" s="13" t="s">
        <v>80</v>
      </c>
      <c r="AY640" s="259" t="s">
        <v>221</v>
      </c>
    </row>
    <row r="641" s="13" customFormat="1">
      <c r="A641" s="13"/>
      <c r="B641" s="249"/>
      <c r="C641" s="250"/>
      <c r="D641" s="247" t="s">
        <v>236</v>
      </c>
      <c r="E641" s="251" t="s">
        <v>3489</v>
      </c>
      <c r="F641" s="252" t="s">
        <v>3490</v>
      </c>
      <c r="G641" s="250"/>
      <c r="H641" s="253">
        <v>128</v>
      </c>
      <c r="I641" s="254"/>
      <c r="J641" s="250"/>
      <c r="K641" s="250"/>
      <c r="L641" s="255"/>
      <c r="M641" s="256"/>
      <c r="N641" s="257"/>
      <c r="O641" s="257"/>
      <c r="P641" s="257"/>
      <c r="Q641" s="257"/>
      <c r="R641" s="257"/>
      <c r="S641" s="257"/>
      <c r="T641" s="258"/>
      <c r="U641" s="13"/>
      <c r="V641" s="13"/>
      <c r="W641" s="13"/>
      <c r="X641" s="13"/>
      <c r="Y641" s="13"/>
      <c r="Z641" s="13"/>
      <c r="AA641" s="13"/>
      <c r="AB641" s="13"/>
      <c r="AC641" s="13"/>
      <c r="AD641" s="13"/>
      <c r="AE641" s="13"/>
      <c r="AT641" s="259" t="s">
        <v>236</v>
      </c>
      <c r="AU641" s="259" t="s">
        <v>88</v>
      </c>
      <c r="AV641" s="13" t="s">
        <v>19</v>
      </c>
      <c r="AW641" s="13" t="s">
        <v>36</v>
      </c>
      <c r="AX641" s="13" t="s">
        <v>88</v>
      </c>
      <c r="AY641" s="259" t="s">
        <v>221</v>
      </c>
    </row>
    <row r="642" s="2" customFormat="1" ht="24.15" customHeight="1">
      <c r="A642" s="40"/>
      <c r="B642" s="41"/>
      <c r="C642" s="229" t="s">
        <v>1675</v>
      </c>
      <c r="D642" s="229" t="s">
        <v>225</v>
      </c>
      <c r="E642" s="230" t="s">
        <v>2580</v>
      </c>
      <c r="F642" s="231" t="s">
        <v>2581</v>
      </c>
      <c r="G642" s="232" t="s">
        <v>515</v>
      </c>
      <c r="H642" s="233">
        <v>23.489999999999998</v>
      </c>
      <c r="I642" s="234"/>
      <c r="J642" s="235">
        <f>ROUND(I642*H642,2)</f>
        <v>0</v>
      </c>
      <c r="K642" s="231" t="s">
        <v>229</v>
      </c>
      <c r="L642" s="46"/>
      <c r="M642" s="236" t="s">
        <v>1</v>
      </c>
      <c r="N642" s="237" t="s">
        <v>45</v>
      </c>
      <c r="O642" s="93"/>
      <c r="P642" s="238">
        <f>O642*H642</f>
        <v>0</v>
      </c>
      <c r="Q642" s="238">
        <v>0</v>
      </c>
      <c r="R642" s="238">
        <f>Q642*H642</f>
        <v>0</v>
      </c>
      <c r="S642" s="238">
        <v>0</v>
      </c>
      <c r="T642" s="239">
        <f>S642*H642</f>
        <v>0</v>
      </c>
      <c r="U642" s="40"/>
      <c r="V642" s="40"/>
      <c r="W642" s="40"/>
      <c r="X642" s="40"/>
      <c r="Y642" s="40"/>
      <c r="Z642" s="40"/>
      <c r="AA642" s="40"/>
      <c r="AB642" s="40"/>
      <c r="AC642" s="40"/>
      <c r="AD642" s="40"/>
      <c r="AE642" s="40"/>
      <c r="AR642" s="240" t="s">
        <v>224</v>
      </c>
      <c r="AT642" s="240" t="s">
        <v>225</v>
      </c>
      <c r="AU642" s="240" t="s">
        <v>88</v>
      </c>
      <c r="AY642" s="18" t="s">
        <v>221</v>
      </c>
      <c r="BE642" s="241">
        <f>IF(N642="základní",J642,0)</f>
        <v>0</v>
      </c>
      <c r="BF642" s="241">
        <f>IF(N642="snížená",J642,0)</f>
        <v>0</v>
      </c>
      <c r="BG642" s="241">
        <f>IF(N642="zákl. přenesená",J642,0)</f>
        <v>0</v>
      </c>
      <c r="BH642" s="241">
        <f>IF(N642="sníž. přenesená",J642,0)</f>
        <v>0</v>
      </c>
      <c r="BI642" s="241">
        <f>IF(N642="nulová",J642,0)</f>
        <v>0</v>
      </c>
      <c r="BJ642" s="18" t="s">
        <v>88</v>
      </c>
      <c r="BK642" s="241">
        <f>ROUND(I642*H642,2)</f>
        <v>0</v>
      </c>
      <c r="BL642" s="18" t="s">
        <v>224</v>
      </c>
      <c r="BM642" s="240" t="s">
        <v>3491</v>
      </c>
    </row>
    <row r="643" s="2" customFormat="1">
      <c r="A643" s="40"/>
      <c r="B643" s="41"/>
      <c r="C643" s="42"/>
      <c r="D643" s="242" t="s">
        <v>232</v>
      </c>
      <c r="E643" s="42"/>
      <c r="F643" s="243" t="s">
        <v>2583</v>
      </c>
      <c r="G643" s="42"/>
      <c r="H643" s="42"/>
      <c r="I643" s="244"/>
      <c r="J643" s="42"/>
      <c r="K643" s="42"/>
      <c r="L643" s="46"/>
      <c r="M643" s="245"/>
      <c r="N643" s="246"/>
      <c r="O643" s="93"/>
      <c r="P643" s="93"/>
      <c r="Q643" s="93"/>
      <c r="R643" s="93"/>
      <c r="S643" s="93"/>
      <c r="T643" s="94"/>
      <c r="U643" s="40"/>
      <c r="V643" s="40"/>
      <c r="W643" s="40"/>
      <c r="X643" s="40"/>
      <c r="Y643" s="40"/>
      <c r="Z643" s="40"/>
      <c r="AA643" s="40"/>
      <c r="AB643" s="40"/>
      <c r="AC643" s="40"/>
      <c r="AD643" s="40"/>
      <c r="AE643" s="40"/>
      <c r="AT643" s="18" t="s">
        <v>232</v>
      </c>
      <c r="AU643" s="18" t="s">
        <v>88</v>
      </c>
    </row>
    <row r="644" s="2" customFormat="1">
      <c r="A644" s="40"/>
      <c r="B644" s="41"/>
      <c r="C644" s="42"/>
      <c r="D644" s="247" t="s">
        <v>312</v>
      </c>
      <c r="E644" s="42"/>
      <c r="F644" s="248" t="s">
        <v>2584</v>
      </c>
      <c r="G644" s="42"/>
      <c r="H644" s="42"/>
      <c r="I644" s="244"/>
      <c r="J644" s="42"/>
      <c r="K644" s="42"/>
      <c r="L644" s="46"/>
      <c r="M644" s="245"/>
      <c r="N644" s="246"/>
      <c r="O644" s="93"/>
      <c r="P644" s="93"/>
      <c r="Q644" s="93"/>
      <c r="R644" s="93"/>
      <c r="S644" s="93"/>
      <c r="T644" s="94"/>
      <c r="U644" s="40"/>
      <c r="V644" s="40"/>
      <c r="W644" s="40"/>
      <c r="X644" s="40"/>
      <c r="Y644" s="40"/>
      <c r="Z644" s="40"/>
      <c r="AA644" s="40"/>
      <c r="AB644" s="40"/>
      <c r="AC644" s="40"/>
      <c r="AD644" s="40"/>
      <c r="AE644" s="40"/>
      <c r="AT644" s="18" t="s">
        <v>312</v>
      </c>
      <c r="AU644" s="18" t="s">
        <v>88</v>
      </c>
    </row>
    <row r="645" s="14" customFormat="1">
      <c r="A645" s="14"/>
      <c r="B645" s="260"/>
      <c r="C645" s="261"/>
      <c r="D645" s="247" t="s">
        <v>236</v>
      </c>
      <c r="E645" s="262" t="s">
        <v>1</v>
      </c>
      <c r="F645" s="263" t="s">
        <v>3492</v>
      </c>
      <c r="G645" s="261"/>
      <c r="H645" s="262" t="s">
        <v>1</v>
      </c>
      <c r="I645" s="264"/>
      <c r="J645" s="261"/>
      <c r="K645" s="261"/>
      <c r="L645" s="265"/>
      <c r="M645" s="266"/>
      <c r="N645" s="267"/>
      <c r="O645" s="267"/>
      <c r="P645" s="267"/>
      <c r="Q645" s="267"/>
      <c r="R645" s="267"/>
      <c r="S645" s="267"/>
      <c r="T645" s="268"/>
      <c r="U645" s="14"/>
      <c r="V645" s="14"/>
      <c r="W645" s="14"/>
      <c r="X645" s="14"/>
      <c r="Y645" s="14"/>
      <c r="Z645" s="14"/>
      <c r="AA645" s="14"/>
      <c r="AB645" s="14"/>
      <c r="AC645" s="14"/>
      <c r="AD645" s="14"/>
      <c r="AE645" s="14"/>
      <c r="AT645" s="269" t="s">
        <v>236</v>
      </c>
      <c r="AU645" s="269" t="s">
        <v>88</v>
      </c>
      <c r="AV645" s="14" t="s">
        <v>88</v>
      </c>
      <c r="AW645" s="14" t="s">
        <v>36</v>
      </c>
      <c r="AX645" s="14" t="s">
        <v>80</v>
      </c>
      <c r="AY645" s="269" t="s">
        <v>221</v>
      </c>
    </row>
    <row r="646" s="13" customFormat="1">
      <c r="A646" s="13"/>
      <c r="B646" s="249"/>
      <c r="C646" s="250"/>
      <c r="D646" s="247" t="s">
        <v>236</v>
      </c>
      <c r="E646" s="251" t="s">
        <v>3493</v>
      </c>
      <c r="F646" s="252" t="s">
        <v>3494</v>
      </c>
      <c r="G646" s="250"/>
      <c r="H646" s="253">
        <v>11.52</v>
      </c>
      <c r="I646" s="254"/>
      <c r="J646" s="250"/>
      <c r="K646" s="250"/>
      <c r="L646" s="255"/>
      <c r="M646" s="256"/>
      <c r="N646" s="257"/>
      <c r="O646" s="257"/>
      <c r="P646" s="257"/>
      <c r="Q646" s="257"/>
      <c r="R646" s="257"/>
      <c r="S646" s="257"/>
      <c r="T646" s="258"/>
      <c r="U646" s="13"/>
      <c r="V646" s="13"/>
      <c r="W646" s="13"/>
      <c r="X646" s="13"/>
      <c r="Y646" s="13"/>
      <c r="Z646" s="13"/>
      <c r="AA646" s="13"/>
      <c r="AB646" s="13"/>
      <c r="AC646" s="13"/>
      <c r="AD646" s="13"/>
      <c r="AE646" s="13"/>
      <c r="AT646" s="259" t="s">
        <v>236</v>
      </c>
      <c r="AU646" s="259" t="s">
        <v>88</v>
      </c>
      <c r="AV646" s="13" t="s">
        <v>19</v>
      </c>
      <c r="AW646" s="13" t="s">
        <v>36</v>
      </c>
      <c r="AX646" s="13" t="s">
        <v>80</v>
      </c>
      <c r="AY646" s="259" t="s">
        <v>221</v>
      </c>
    </row>
    <row r="647" s="14" customFormat="1">
      <c r="A647" s="14"/>
      <c r="B647" s="260"/>
      <c r="C647" s="261"/>
      <c r="D647" s="247" t="s">
        <v>236</v>
      </c>
      <c r="E647" s="262" t="s">
        <v>1</v>
      </c>
      <c r="F647" s="263" t="s">
        <v>3495</v>
      </c>
      <c r="G647" s="261"/>
      <c r="H647" s="262" t="s">
        <v>1</v>
      </c>
      <c r="I647" s="264"/>
      <c r="J647" s="261"/>
      <c r="K647" s="261"/>
      <c r="L647" s="265"/>
      <c r="M647" s="266"/>
      <c r="N647" s="267"/>
      <c r="O647" s="267"/>
      <c r="P647" s="267"/>
      <c r="Q647" s="267"/>
      <c r="R647" s="267"/>
      <c r="S647" s="267"/>
      <c r="T647" s="268"/>
      <c r="U647" s="14"/>
      <c r="V647" s="14"/>
      <c r="W647" s="14"/>
      <c r="X647" s="14"/>
      <c r="Y647" s="14"/>
      <c r="Z647" s="14"/>
      <c r="AA647" s="14"/>
      <c r="AB647" s="14"/>
      <c r="AC647" s="14"/>
      <c r="AD647" s="14"/>
      <c r="AE647" s="14"/>
      <c r="AT647" s="269" t="s">
        <v>236</v>
      </c>
      <c r="AU647" s="269" t="s">
        <v>88</v>
      </c>
      <c r="AV647" s="14" t="s">
        <v>88</v>
      </c>
      <c r="AW647" s="14" t="s">
        <v>36</v>
      </c>
      <c r="AX647" s="14" t="s">
        <v>80</v>
      </c>
      <c r="AY647" s="269" t="s">
        <v>221</v>
      </c>
    </row>
    <row r="648" s="13" customFormat="1">
      <c r="A648" s="13"/>
      <c r="B648" s="249"/>
      <c r="C648" s="250"/>
      <c r="D648" s="247" t="s">
        <v>236</v>
      </c>
      <c r="E648" s="251" t="s">
        <v>1824</v>
      </c>
      <c r="F648" s="252" t="s">
        <v>3496</v>
      </c>
      <c r="G648" s="250"/>
      <c r="H648" s="253">
        <v>11.970000000000001</v>
      </c>
      <c r="I648" s="254"/>
      <c r="J648" s="250"/>
      <c r="K648" s="250"/>
      <c r="L648" s="255"/>
      <c r="M648" s="256"/>
      <c r="N648" s="257"/>
      <c r="O648" s="257"/>
      <c r="P648" s="257"/>
      <c r="Q648" s="257"/>
      <c r="R648" s="257"/>
      <c r="S648" s="257"/>
      <c r="T648" s="258"/>
      <c r="U648" s="13"/>
      <c r="V648" s="13"/>
      <c r="W648" s="13"/>
      <c r="X648" s="13"/>
      <c r="Y648" s="13"/>
      <c r="Z648" s="13"/>
      <c r="AA648" s="13"/>
      <c r="AB648" s="13"/>
      <c r="AC648" s="13"/>
      <c r="AD648" s="13"/>
      <c r="AE648" s="13"/>
      <c r="AT648" s="259" t="s">
        <v>236</v>
      </c>
      <c r="AU648" s="259" t="s">
        <v>88</v>
      </c>
      <c r="AV648" s="13" t="s">
        <v>19</v>
      </c>
      <c r="AW648" s="13" t="s">
        <v>36</v>
      </c>
      <c r="AX648" s="13" t="s">
        <v>80</v>
      </c>
      <c r="AY648" s="259" t="s">
        <v>221</v>
      </c>
    </row>
    <row r="649" s="13" customFormat="1">
      <c r="A649" s="13"/>
      <c r="B649" s="249"/>
      <c r="C649" s="250"/>
      <c r="D649" s="247" t="s">
        <v>236</v>
      </c>
      <c r="E649" s="251" t="s">
        <v>1872</v>
      </c>
      <c r="F649" s="252" t="s">
        <v>3497</v>
      </c>
      <c r="G649" s="250"/>
      <c r="H649" s="253">
        <v>23.489999999999998</v>
      </c>
      <c r="I649" s="254"/>
      <c r="J649" s="250"/>
      <c r="K649" s="250"/>
      <c r="L649" s="255"/>
      <c r="M649" s="256"/>
      <c r="N649" s="257"/>
      <c r="O649" s="257"/>
      <c r="P649" s="257"/>
      <c r="Q649" s="257"/>
      <c r="R649" s="257"/>
      <c r="S649" s="257"/>
      <c r="T649" s="258"/>
      <c r="U649" s="13"/>
      <c r="V649" s="13"/>
      <c r="W649" s="13"/>
      <c r="X649" s="13"/>
      <c r="Y649" s="13"/>
      <c r="Z649" s="13"/>
      <c r="AA649" s="13"/>
      <c r="AB649" s="13"/>
      <c r="AC649" s="13"/>
      <c r="AD649" s="13"/>
      <c r="AE649" s="13"/>
      <c r="AT649" s="259" t="s">
        <v>236</v>
      </c>
      <c r="AU649" s="259" t="s">
        <v>88</v>
      </c>
      <c r="AV649" s="13" t="s">
        <v>19</v>
      </c>
      <c r="AW649" s="13" t="s">
        <v>36</v>
      </c>
      <c r="AX649" s="13" t="s">
        <v>88</v>
      </c>
      <c r="AY649" s="259" t="s">
        <v>221</v>
      </c>
    </row>
    <row r="650" s="2" customFormat="1" ht="24.15" customHeight="1">
      <c r="A650" s="40"/>
      <c r="B650" s="41"/>
      <c r="C650" s="229" t="s">
        <v>1677</v>
      </c>
      <c r="D650" s="229" t="s">
        <v>225</v>
      </c>
      <c r="E650" s="230" t="s">
        <v>2585</v>
      </c>
      <c r="F650" s="231" t="s">
        <v>2586</v>
      </c>
      <c r="G650" s="232" t="s">
        <v>507</v>
      </c>
      <c r="H650" s="233">
        <v>663.72000000000003</v>
      </c>
      <c r="I650" s="234"/>
      <c r="J650" s="235">
        <f>ROUND(I650*H650,2)</f>
        <v>0</v>
      </c>
      <c r="K650" s="231" t="s">
        <v>229</v>
      </c>
      <c r="L650" s="46"/>
      <c r="M650" s="236" t="s">
        <v>1</v>
      </c>
      <c r="N650" s="237" t="s">
        <v>45</v>
      </c>
      <c r="O650" s="93"/>
      <c r="P650" s="238">
        <f>O650*H650</f>
        <v>0</v>
      </c>
      <c r="Q650" s="238">
        <v>0.00034000000000000002</v>
      </c>
      <c r="R650" s="238">
        <f>Q650*H650</f>
        <v>0.22566480000000003</v>
      </c>
      <c r="S650" s="238">
        <v>0</v>
      </c>
      <c r="T650" s="239">
        <f>S650*H650</f>
        <v>0</v>
      </c>
      <c r="U650" s="40"/>
      <c r="V650" s="40"/>
      <c r="W650" s="40"/>
      <c r="X650" s="40"/>
      <c r="Y650" s="40"/>
      <c r="Z650" s="40"/>
      <c r="AA650" s="40"/>
      <c r="AB650" s="40"/>
      <c r="AC650" s="40"/>
      <c r="AD650" s="40"/>
      <c r="AE650" s="40"/>
      <c r="AR650" s="240" t="s">
        <v>224</v>
      </c>
      <c r="AT650" s="240" t="s">
        <v>225</v>
      </c>
      <c r="AU650" s="240" t="s">
        <v>88</v>
      </c>
      <c r="AY650" s="18" t="s">
        <v>221</v>
      </c>
      <c r="BE650" s="241">
        <f>IF(N650="základní",J650,0)</f>
        <v>0</v>
      </c>
      <c r="BF650" s="241">
        <f>IF(N650="snížená",J650,0)</f>
        <v>0</v>
      </c>
      <c r="BG650" s="241">
        <f>IF(N650="zákl. přenesená",J650,0)</f>
        <v>0</v>
      </c>
      <c r="BH650" s="241">
        <f>IF(N650="sníž. přenesená",J650,0)</f>
        <v>0</v>
      </c>
      <c r="BI650" s="241">
        <f>IF(N650="nulová",J650,0)</f>
        <v>0</v>
      </c>
      <c r="BJ650" s="18" t="s">
        <v>88</v>
      </c>
      <c r="BK650" s="241">
        <f>ROUND(I650*H650,2)</f>
        <v>0</v>
      </c>
      <c r="BL650" s="18" t="s">
        <v>224</v>
      </c>
      <c r="BM650" s="240" t="s">
        <v>3498</v>
      </c>
    </row>
    <row r="651" s="2" customFormat="1">
      <c r="A651" s="40"/>
      <c r="B651" s="41"/>
      <c r="C651" s="42"/>
      <c r="D651" s="242" t="s">
        <v>232</v>
      </c>
      <c r="E651" s="42"/>
      <c r="F651" s="243" t="s">
        <v>2588</v>
      </c>
      <c r="G651" s="42"/>
      <c r="H651" s="42"/>
      <c r="I651" s="244"/>
      <c r="J651" s="42"/>
      <c r="K651" s="42"/>
      <c r="L651" s="46"/>
      <c r="M651" s="245"/>
      <c r="N651" s="246"/>
      <c r="O651" s="93"/>
      <c r="P651" s="93"/>
      <c r="Q651" s="93"/>
      <c r="R651" s="93"/>
      <c r="S651" s="93"/>
      <c r="T651" s="94"/>
      <c r="U651" s="40"/>
      <c r="V651" s="40"/>
      <c r="W651" s="40"/>
      <c r="X651" s="40"/>
      <c r="Y651" s="40"/>
      <c r="Z651" s="40"/>
      <c r="AA651" s="40"/>
      <c r="AB651" s="40"/>
      <c r="AC651" s="40"/>
      <c r="AD651" s="40"/>
      <c r="AE651" s="40"/>
      <c r="AT651" s="18" t="s">
        <v>232</v>
      </c>
      <c r="AU651" s="18" t="s">
        <v>88</v>
      </c>
    </row>
    <row r="652" s="2" customFormat="1">
      <c r="A652" s="40"/>
      <c r="B652" s="41"/>
      <c r="C652" s="42"/>
      <c r="D652" s="247" t="s">
        <v>312</v>
      </c>
      <c r="E652" s="42"/>
      <c r="F652" s="248" t="s">
        <v>2589</v>
      </c>
      <c r="G652" s="42"/>
      <c r="H652" s="42"/>
      <c r="I652" s="244"/>
      <c r="J652" s="42"/>
      <c r="K652" s="42"/>
      <c r="L652" s="46"/>
      <c r="M652" s="245"/>
      <c r="N652" s="246"/>
      <c r="O652" s="93"/>
      <c r="P652" s="93"/>
      <c r="Q652" s="93"/>
      <c r="R652" s="93"/>
      <c r="S652" s="93"/>
      <c r="T652" s="94"/>
      <c r="U652" s="40"/>
      <c r="V652" s="40"/>
      <c r="W652" s="40"/>
      <c r="X652" s="40"/>
      <c r="Y652" s="40"/>
      <c r="Z652" s="40"/>
      <c r="AA652" s="40"/>
      <c r="AB652" s="40"/>
      <c r="AC652" s="40"/>
      <c r="AD652" s="40"/>
      <c r="AE652" s="40"/>
      <c r="AT652" s="18" t="s">
        <v>312</v>
      </c>
      <c r="AU652" s="18" t="s">
        <v>88</v>
      </c>
    </row>
    <row r="653" s="2" customFormat="1">
      <c r="A653" s="40"/>
      <c r="B653" s="41"/>
      <c r="C653" s="42"/>
      <c r="D653" s="247" t="s">
        <v>234</v>
      </c>
      <c r="E653" s="42"/>
      <c r="F653" s="248" t="s">
        <v>2590</v>
      </c>
      <c r="G653" s="42"/>
      <c r="H653" s="42"/>
      <c r="I653" s="244"/>
      <c r="J653" s="42"/>
      <c r="K653" s="42"/>
      <c r="L653" s="46"/>
      <c r="M653" s="245"/>
      <c r="N653" s="246"/>
      <c r="O653" s="93"/>
      <c r="P653" s="93"/>
      <c r="Q653" s="93"/>
      <c r="R653" s="93"/>
      <c r="S653" s="93"/>
      <c r="T653" s="94"/>
      <c r="U653" s="40"/>
      <c r="V653" s="40"/>
      <c r="W653" s="40"/>
      <c r="X653" s="40"/>
      <c r="Y653" s="40"/>
      <c r="Z653" s="40"/>
      <c r="AA653" s="40"/>
      <c r="AB653" s="40"/>
      <c r="AC653" s="40"/>
      <c r="AD653" s="40"/>
      <c r="AE653" s="40"/>
      <c r="AT653" s="18" t="s">
        <v>234</v>
      </c>
      <c r="AU653" s="18" t="s">
        <v>88</v>
      </c>
    </row>
    <row r="654" s="14" customFormat="1">
      <c r="A654" s="14"/>
      <c r="B654" s="260"/>
      <c r="C654" s="261"/>
      <c r="D654" s="247" t="s">
        <v>236</v>
      </c>
      <c r="E654" s="262" t="s">
        <v>1</v>
      </c>
      <c r="F654" s="263" t="s">
        <v>3446</v>
      </c>
      <c r="G654" s="261"/>
      <c r="H654" s="262" t="s">
        <v>1</v>
      </c>
      <c r="I654" s="264"/>
      <c r="J654" s="261"/>
      <c r="K654" s="261"/>
      <c r="L654" s="265"/>
      <c r="M654" s="266"/>
      <c r="N654" s="267"/>
      <c r="O654" s="267"/>
      <c r="P654" s="267"/>
      <c r="Q654" s="267"/>
      <c r="R654" s="267"/>
      <c r="S654" s="267"/>
      <c r="T654" s="268"/>
      <c r="U654" s="14"/>
      <c r="V654" s="14"/>
      <c r="W654" s="14"/>
      <c r="X654" s="14"/>
      <c r="Y654" s="14"/>
      <c r="Z654" s="14"/>
      <c r="AA654" s="14"/>
      <c r="AB654" s="14"/>
      <c r="AC654" s="14"/>
      <c r="AD654" s="14"/>
      <c r="AE654" s="14"/>
      <c r="AT654" s="269" t="s">
        <v>236</v>
      </c>
      <c r="AU654" s="269" t="s">
        <v>88</v>
      </c>
      <c r="AV654" s="14" t="s">
        <v>88</v>
      </c>
      <c r="AW654" s="14" t="s">
        <v>36</v>
      </c>
      <c r="AX654" s="14" t="s">
        <v>80</v>
      </c>
      <c r="AY654" s="269" t="s">
        <v>221</v>
      </c>
    </row>
    <row r="655" s="13" customFormat="1">
      <c r="A655" s="13"/>
      <c r="B655" s="249"/>
      <c r="C655" s="250"/>
      <c r="D655" s="247" t="s">
        <v>236</v>
      </c>
      <c r="E655" s="251" t="s">
        <v>3499</v>
      </c>
      <c r="F655" s="252" t="s">
        <v>3500</v>
      </c>
      <c r="G655" s="250"/>
      <c r="H655" s="253">
        <v>390.89999999999998</v>
      </c>
      <c r="I655" s="254"/>
      <c r="J655" s="250"/>
      <c r="K655" s="250"/>
      <c r="L655" s="255"/>
      <c r="M655" s="256"/>
      <c r="N655" s="257"/>
      <c r="O655" s="257"/>
      <c r="P655" s="257"/>
      <c r="Q655" s="257"/>
      <c r="R655" s="257"/>
      <c r="S655" s="257"/>
      <c r="T655" s="258"/>
      <c r="U655" s="13"/>
      <c r="V655" s="13"/>
      <c r="W655" s="13"/>
      <c r="X655" s="13"/>
      <c r="Y655" s="13"/>
      <c r="Z655" s="13"/>
      <c r="AA655" s="13"/>
      <c r="AB655" s="13"/>
      <c r="AC655" s="13"/>
      <c r="AD655" s="13"/>
      <c r="AE655" s="13"/>
      <c r="AT655" s="259" t="s">
        <v>236</v>
      </c>
      <c r="AU655" s="259" t="s">
        <v>88</v>
      </c>
      <c r="AV655" s="13" t="s">
        <v>19</v>
      </c>
      <c r="AW655" s="13" t="s">
        <v>36</v>
      </c>
      <c r="AX655" s="13" t="s">
        <v>80</v>
      </c>
      <c r="AY655" s="259" t="s">
        <v>221</v>
      </c>
    </row>
    <row r="656" s="14" customFormat="1">
      <c r="A656" s="14"/>
      <c r="B656" s="260"/>
      <c r="C656" s="261"/>
      <c r="D656" s="247" t="s">
        <v>236</v>
      </c>
      <c r="E656" s="262" t="s">
        <v>1</v>
      </c>
      <c r="F656" s="263" t="s">
        <v>2543</v>
      </c>
      <c r="G656" s="261"/>
      <c r="H656" s="262" t="s">
        <v>1</v>
      </c>
      <c r="I656" s="264"/>
      <c r="J656" s="261"/>
      <c r="K656" s="261"/>
      <c r="L656" s="265"/>
      <c r="M656" s="266"/>
      <c r="N656" s="267"/>
      <c r="O656" s="267"/>
      <c r="P656" s="267"/>
      <c r="Q656" s="267"/>
      <c r="R656" s="267"/>
      <c r="S656" s="267"/>
      <c r="T656" s="268"/>
      <c r="U656" s="14"/>
      <c r="V656" s="14"/>
      <c r="W656" s="14"/>
      <c r="X656" s="14"/>
      <c r="Y656" s="14"/>
      <c r="Z656" s="14"/>
      <c r="AA656" s="14"/>
      <c r="AB656" s="14"/>
      <c r="AC656" s="14"/>
      <c r="AD656" s="14"/>
      <c r="AE656" s="14"/>
      <c r="AT656" s="269" t="s">
        <v>236</v>
      </c>
      <c r="AU656" s="269" t="s">
        <v>88</v>
      </c>
      <c r="AV656" s="14" t="s">
        <v>88</v>
      </c>
      <c r="AW656" s="14" t="s">
        <v>36</v>
      </c>
      <c r="AX656" s="14" t="s">
        <v>80</v>
      </c>
      <c r="AY656" s="269" t="s">
        <v>221</v>
      </c>
    </row>
    <row r="657" s="13" customFormat="1">
      <c r="A657" s="13"/>
      <c r="B657" s="249"/>
      <c r="C657" s="250"/>
      <c r="D657" s="247" t="s">
        <v>236</v>
      </c>
      <c r="E657" s="251" t="s">
        <v>1828</v>
      </c>
      <c r="F657" s="252" t="s">
        <v>3501</v>
      </c>
      <c r="G657" s="250"/>
      <c r="H657" s="253">
        <v>31.760000000000002</v>
      </c>
      <c r="I657" s="254"/>
      <c r="J657" s="250"/>
      <c r="K657" s="250"/>
      <c r="L657" s="255"/>
      <c r="M657" s="256"/>
      <c r="N657" s="257"/>
      <c r="O657" s="257"/>
      <c r="P657" s="257"/>
      <c r="Q657" s="257"/>
      <c r="R657" s="257"/>
      <c r="S657" s="257"/>
      <c r="T657" s="258"/>
      <c r="U657" s="13"/>
      <c r="V657" s="13"/>
      <c r="W657" s="13"/>
      <c r="X657" s="13"/>
      <c r="Y657" s="13"/>
      <c r="Z657" s="13"/>
      <c r="AA657" s="13"/>
      <c r="AB657" s="13"/>
      <c r="AC657" s="13"/>
      <c r="AD657" s="13"/>
      <c r="AE657" s="13"/>
      <c r="AT657" s="259" t="s">
        <v>236</v>
      </c>
      <c r="AU657" s="259" t="s">
        <v>88</v>
      </c>
      <c r="AV657" s="13" t="s">
        <v>19</v>
      </c>
      <c r="AW657" s="13" t="s">
        <v>36</v>
      </c>
      <c r="AX657" s="13" t="s">
        <v>80</v>
      </c>
      <c r="AY657" s="259" t="s">
        <v>221</v>
      </c>
    </row>
    <row r="658" s="14" customFormat="1">
      <c r="A658" s="14"/>
      <c r="B658" s="260"/>
      <c r="C658" s="261"/>
      <c r="D658" s="247" t="s">
        <v>236</v>
      </c>
      <c r="E658" s="262" t="s">
        <v>1</v>
      </c>
      <c r="F658" s="263" t="s">
        <v>2545</v>
      </c>
      <c r="G658" s="261"/>
      <c r="H658" s="262" t="s">
        <v>1</v>
      </c>
      <c r="I658" s="264"/>
      <c r="J658" s="261"/>
      <c r="K658" s="261"/>
      <c r="L658" s="265"/>
      <c r="M658" s="266"/>
      <c r="N658" s="267"/>
      <c r="O658" s="267"/>
      <c r="P658" s="267"/>
      <c r="Q658" s="267"/>
      <c r="R658" s="267"/>
      <c r="S658" s="267"/>
      <c r="T658" s="268"/>
      <c r="U658" s="14"/>
      <c r="V658" s="14"/>
      <c r="W658" s="14"/>
      <c r="X658" s="14"/>
      <c r="Y658" s="14"/>
      <c r="Z658" s="14"/>
      <c r="AA658" s="14"/>
      <c r="AB658" s="14"/>
      <c r="AC658" s="14"/>
      <c r="AD658" s="14"/>
      <c r="AE658" s="14"/>
      <c r="AT658" s="269" t="s">
        <v>236</v>
      </c>
      <c r="AU658" s="269" t="s">
        <v>88</v>
      </c>
      <c r="AV658" s="14" t="s">
        <v>88</v>
      </c>
      <c r="AW658" s="14" t="s">
        <v>36</v>
      </c>
      <c r="AX658" s="14" t="s">
        <v>80</v>
      </c>
      <c r="AY658" s="269" t="s">
        <v>221</v>
      </c>
    </row>
    <row r="659" s="13" customFormat="1">
      <c r="A659" s="13"/>
      <c r="B659" s="249"/>
      <c r="C659" s="250"/>
      <c r="D659" s="247" t="s">
        <v>236</v>
      </c>
      <c r="E659" s="251" t="s">
        <v>1876</v>
      </c>
      <c r="F659" s="252" t="s">
        <v>2594</v>
      </c>
      <c r="G659" s="250"/>
      <c r="H659" s="253">
        <v>26.760000000000002</v>
      </c>
      <c r="I659" s="254"/>
      <c r="J659" s="250"/>
      <c r="K659" s="250"/>
      <c r="L659" s="255"/>
      <c r="M659" s="256"/>
      <c r="N659" s="257"/>
      <c r="O659" s="257"/>
      <c r="P659" s="257"/>
      <c r="Q659" s="257"/>
      <c r="R659" s="257"/>
      <c r="S659" s="257"/>
      <c r="T659" s="258"/>
      <c r="U659" s="13"/>
      <c r="V659" s="13"/>
      <c r="W659" s="13"/>
      <c r="X659" s="13"/>
      <c r="Y659" s="13"/>
      <c r="Z659" s="13"/>
      <c r="AA659" s="13"/>
      <c r="AB659" s="13"/>
      <c r="AC659" s="13"/>
      <c r="AD659" s="13"/>
      <c r="AE659" s="13"/>
      <c r="AT659" s="259" t="s">
        <v>236</v>
      </c>
      <c r="AU659" s="259" t="s">
        <v>88</v>
      </c>
      <c r="AV659" s="13" t="s">
        <v>19</v>
      </c>
      <c r="AW659" s="13" t="s">
        <v>36</v>
      </c>
      <c r="AX659" s="13" t="s">
        <v>80</v>
      </c>
      <c r="AY659" s="259" t="s">
        <v>221</v>
      </c>
    </row>
    <row r="660" s="14" customFormat="1">
      <c r="A660" s="14"/>
      <c r="B660" s="260"/>
      <c r="C660" s="261"/>
      <c r="D660" s="247" t="s">
        <v>236</v>
      </c>
      <c r="E660" s="262" t="s">
        <v>1</v>
      </c>
      <c r="F660" s="263" t="s">
        <v>3457</v>
      </c>
      <c r="G660" s="261"/>
      <c r="H660" s="262" t="s">
        <v>1</v>
      </c>
      <c r="I660" s="264"/>
      <c r="J660" s="261"/>
      <c r="K660" s="261"/>
      <c r="L660" s="265"/>
      <c r="M660" s="266"/>
      <c r="N660" s="267"/>
      <c r="O660" s="267"/>
      <c r="P660" s="267"/>
      <c r="Q660" s="267"/>
      <c r="R660" s="267"/>
      <c r="S660" s="267"/>
      <c r="T660" s="268"/>
      <c r="U660" s="14"/>
      <c r="V660" s="14"/>
      <c r="W660" s="14"/>
      <c r="X660" s="14"/>
      <c r="Y660" s="14"/>
      <c r="Z660" s="14"/>
      <c r="AA660" s="14"/>
      <c r="AB660" s="14"/>
      <c r="AC660" s="14"/>
      <c r="AD660" s="14"/>
      <c r="AE660" s="14"/>
      <c r="AT660" s="269" t="s">
        <v>236</v>
      </c>
      <c r="AU660" s="269" t="s">
        <v>88</v>
      </c>
      <c r="AV660" s="14" t="s">
        <v>88</v>
      </c>
      <c r="AW660" s="14" t="s">
        <v>36</v>
      </c>
      <c r="AX660" s="14" t="s">
        <v>80</v>
      </c>
      <c r="AY660" s="269" t="s">
        <v>221</v>
      </c>
    </row>
    <row r="661" s="13" customFormat="1">
      <c r="A661" s="13"/>
      <c r="B661" s="249"/>
      <c r="C661" s="250"/>
      <c r="D661" s="247" t="s">
        <v>236</v>
      </c>
      <c r="E661" s="251" t="s">
        <v>3072</v>
      </c>
      <c r="F661" s="252" t="s">
        <v>3502</v>
      </c>
      <c r="G661" s="250"/>
      <c r="H661" s="253">
        <v>214.30000000000001</v>
      </c>
      <c r="I661" s="254"/>
      <c r="J661" s="250"/>
      <c r="K661" s="250"/>
      <c r="L661" s="255"/>
      <c r="M661" s="256"/>
      <c r="N661" s="257"/>
      <c r="O661" s="257"/>
      <c r="P661" s="257"/>
      <c r="Q661" s="257"/>
      <c r="R661" s="257"/>
      <c r="S661" s="257"/>
      <c r="T661" s="258"/>
      <c r="U661" s="13"/>
      <c r="V661" s="13"/>
      <c r="W661" s="13"/>
      <c r="X661" s="13"/>
      <c r="Y661" s="13"/>
      <c r="Z661" s="13"/>
      <c r="AA661" s="13"/>
      <c r="AB661" s="13"/>
      <c r="AC661" s="13"/>
      <c r="AD661" s="13"/>
      <c r="AE661" s="13"/>
      <c r="AT661" s="259" t="s">
        <v>236</v>
      </c>
      <c r="AU661" s="259" t="s">
        <v>88</v>
      </c>
      <c r="AV661" s="13" t="s">
        <v>19</v>
      </c>
      <c r="AW661" s="13" t="s">
        <v>36</v>
      </c>
      <c r="AX661" s="13" t="s">
        <v>80</v>
      </c>
      <c r="AY661" s="259" t="s">
        <v>221</v>
      </c>
    </row>
    <row r="662" s="13" customFormat="1">
      <c r="A662" s="13"/>
      <c r="B662" s="249"/>
      <c r="C662" s="250"/>
      <c r="D662" s="247" t="s">
        <v>236</v>
      </c>
      <c r="E662" s="251" t="s">
        <v>3503</v>
      </c>
      <c r="F662" s="252" t="s">
        <v>3504</v>
      </c>
      <c r="G662" s="250"/>
      <c r="H662" s="253">
        <v>663.72000000000003</v>
      </c>
      <c r="I662" s="254"/>
      <c r="J662" s="250"/>
      <c r="K662" s="250"/>
      <c r="L662" s="255"/>
      <c r="M662" s="256"/>
      <c r="N662" s="257"/>
      <c r="O662" s="257"/>
      <c r="P662" s="257"/>
      <c r="Q662" s="257"/>
      <c r="R662" s="257"/>
      <c r="S662" s="257"/>
      <c r="T662" s="258"/>
      <c r="U662" s="13"/>
      <c r="V662" s="13"/>
      <c r="W662" s="13"/>
      <c r="X662" s="13"/>
      <c r="Y662" s="13"/>
      <c r="Z662" s="13"/>
      <c r="AA662" s="13"/>
      <c r="AB662" s="13"/>
      <c r="AC662" s="13"/>
      <c r="AD662" s="13"/>
      <c r="AE662" s="13"/>
      <c r="AT662" s="259" t="s">
        <v>236</v>
      </c>
      <c r="AU662" s="259" t="s">
        <v>88</v>
      </c>
      <c r="AV662" s="13" t="s">
        <v>19</v>
      </c>
      <c r="AW662" s="13" t="s">
        <v>36</v>
      </c>
      <c r="AX662" s="13" t="s">
        <v>88</v>
      </c>
      <c r="AY662" s="259" t="s">
        <v>221</v>
      </c>
    </row>
    <row r="663" s="2" customFormat="1" ht="24.15" customHeight="1">
      <c r="A663" s="40"/>
      <c r="B663" s="41"/>
      <c r="C663" s="229" t="s">
        <v>1679</v>
      </c>
      <c r="D663" s="229" t="s">
        <v>225</v>
      </c>
      <c r="E663" s="230" t="s">
        <v>2597</v>
      </c>
      <c r="F663" s="231" t="s">
        <v>2598</v>
      </c>
      <c r="G663" s="232" t="s">
        <v>507</v>
      </c>
      <c r="H663" s="233">
        <v>771.76999999999998</v>
      </c>
      <c r="I663" s="234"/>
      <c r="J663" s="235">
        <f>ROUND(I663*H663,2)</f>
        <v>0</v>
      </c>
      <c r="K663" s="231" t="s">
        <v>229</v>
      </c>
      <c r="L663" s="46"/>
      <c r="M663" s="236" t="s">
        <v>1</v>
      </c>
      <c r="N663" s="237" t="s">
        <v>45</v>
      </c>
      <c r="O663" s="93"/>
      <c r="P663" s="238">
        <f>O663*H663</f>
        <v>0</v>
      </c>
      <c r="Q663" s="238">
        <v>0.00040999999999999999</v>
      </c>
      <c r="R663" s="238">
        <f>Q663*H663</f>
        <v>0.31642569999999998</v>
      </c>
      <c r="S663" s="238">
        <v>0</v>
      </c>
      <c r="T663" s="239">
        <f>S663*H663</f>
        <v>0</v>
      </c>
      <c r="U663" s="40"/>
      <c r="V663" s="40"/>
      <c r="W663" s="40"/>
      <c r="X663" s="40"/>
      <c r="Y663" s="40"/>
      <c r="Z663" s="40"/>
      <c r="AA663" s="40"/>
      <c r="AB663" s="40"/>
      <c r="AC663" s="40"/>
      <c r="AD663" s="40"/>
      <c r="AE663" s="40"/>
      <c r="AR663" s="240" t="s">
        <v>224</v>
      </c>
      <c r="AT663" s="240" t="s">
        <v>225</v>
      </c>
      <c r="AU663" s="240" t="s">
        <v>88</v>
      </c>
      <c r="AY663" s="18" t="s">
        <v>221</v>
      </c>
      <c r="BE663" s="241">
        <f>IF(N663="základní",J663,0)</f>
        <v>0</v>
      </c>
      <c r="BF663" s="241">
        <f>IF(N663="snížená",J663,0)</f>
        <v>0</v>
      </c>
      <c r="BG663" s="241">
        <f>IF(N663="zákl. přenesená",J663,0)</f>
        <v>0</v>
      </c>
      <c r="BH663" s="241">
        <f>IF(N663="sníž. přenesená",J663,0)</f>
        <v>0</v>
      </c>
      <c r="BI663" s="241">
        <f>IF(N663="nulová",J663,0)</f>
        <v>0</v>
      </c>
      <c r="BJ663" s="18" t="s">
        <v>88</v>
      </c>
      <c r="BK663" s="241">
        <f>ROUND(I663*H663,2)</f>
        <v>0</v>
      </c>
      <c r="BL663" s="18" t="s">
        <v>224</v>
      </c>
      <c r="BM663" s="240" t="s">
        <v>3505</v>
      </c>
    </row>
    <row r="664" s="2" customFormat="1">
      <c r="A664" s="40"/>
      <c r="B664" s="41"/>
      <c r="C664" s="42"/>
      <c r="D664" s="242" t="s">
        <v>232</v>
      </c>
      <c r="E664" s="42"/>
      <c r="F664" s="243" t="s">
        <v>2600</v>
      </c>
      <c r="G664" s="42"/>
      <c r="H664" s="42"/>
      <c r="I664" s="244"/>
      <c r="J664" s="42"/>
      <c r="K664" s="42"/>
      <c r="L664" s="46"/>
      <c r="M664" s="245"/>
      <c r="N664" s="246"/>
      <c r="O664" s="93"/>
      <c r="P664" s="93"/>
      <c r="Q664" s="93"/>
      <c r="R664" s="93"/>
      <c r="S664" s="93"/>
      <c r="T664" s="94"/>
      <c r="U664" s="40"/>
      <c r="V664" s="40"/>
      <c r="W664" s="40"/>
      <c r="X664" s="40"/>
      <c r="Y664" s="40"/>
      <c r="Z664" s="40"/>
      <c r="AA664" s="40"/>
      <c r="AB664" s="40"/>
      <c r="AC664" s="40"/>
      <c r="AD664" s="40"/>
      <c r="AE664" s="40"/>
      <c r="AT664" s="18" t="s">
        <v>232</v>
      </c>
      <c r="AU664" s="18" t="s">
        <v>88</v>
      </c>
    </row>
    <row r="665" s="2" customFormat="1">
      <c r="A665" s="40"/>
      <c r="B665" s="41"/>
      <c r="C665" s="42"/>
      <c r="D665" s="247" t="s">
        <v>234</v>
      </c>
      <c r="E665" s="42"/>
      <c r="F665" s="248" t="s">
        <v>2601</v>
      </c>
      <c r="G665" s="42"/>
      <c r="H665" s="42"/>
      <c r="I665" s="244"/>
      <c r="J665" s="42"/>
      <c r="K665" s="42"/>
      <c r="L665" s="46"/>
      <c r="M665" s="245"/>
      <c r="N665" s="246"/>
      <c r="O665" s="93"/>
      <c r="P665" s="93"/>
      <c r="Q665" s="93"/>
      <c r="R665" s="93"/>
      <c r="S665" s="93"/>
      <c r="T665" s="94"/>
      <c r="U665" s="40"/>
      <c r="V665" s="40"/>
      <c r="W665" s="40"/>
      <c r="X665" s="40"/>
      <c r="Y665" s="40"/>
      <c r="Z665" s="40"/>
      <c r="AA665" s="40"/>
      <c r="AB665" s="40"/>
      <c r="AC665" s="40"/>
      <c r="AD665" s="40"/>
      <c r="AE665" s="40"/>
      <c r="AT665" s="18" t="s">
        <v>234</v>
      </c>
      <c r="AU665" s="18" t="s">
        <v>88</v>
      </c>
    </row>
    <row r="666" s="14" customFormat="1">
      <c r="A666" s="14"/>
      <c r="B666" s="260"/>
      <c r="C666" s="261"/>
      <c r="D666" s="247" t="s">
        <v>236</v>
      </c>
      <c r="E666" s="262" t="s">
        <v>1</v>
      </c>
      <c r="F666" s="263" t="s">
        <v>3446</v>
      </c>
      <c r="G666" s="261"/>
      <c r="H666" s="262" t="s">
        <v>1</v>
      </c>
      <c r="I666" s="264"/>
      <c r="J666" s="261"/>
      <c r="K666" s="261"/>
      <c r="L666" s="265"/>
      <c r="M666" s="266"/>
      <c r="N666" s="267"/>
      <c r="O666" s="267"/>
      <c r="P666" s="267"/>
      <c r="Q666" s="267"/>
      <c r="R666" s="267"/>
      <c r="S666" s="267"/>
      <c r="T666" s="268"/>
      <c r="U666" s="14"/>
      <c r="V666" s="14"/>
      <c r="W666" s="14"/>
      <c r="X666" s="14"/>
      <c r="Y666" s="14"/>
      <c r="Z666" s="14"/>
      <c r="AA666" s="14"/>
      <c r="AB666" s="14"/>
      <c r="AC666" s="14"/>
      <c r="AD666" s="14"/>
      <c r="AE666" s="14"/>
      <c r="AT666" s="269" t="s">
        <v>236</v>
      </c>
      <c r="AU666" s="269" t="s">
        <v>88</v>
      </c>
      <c r="AV666" s="14" t="s">
        <v>88</v>
      </c>
      <c r="AW666" s="14" t="s">
        <v>36</v>
      </c>
      <c r="AX666" s="14" t="s">
        <v>80</v>
      </c>
      <c r="AY666" s="269" t="s">
        <v>221</v>
      </c>
    </row>
    <row r="667" s="13" customFormat="1">
      <c r="A667" s="13"/>
      <c r="B667" s="249"/>
      <c r="C667" s="250"/>
      <c r="D667" s="247" t="s">
        <v>236</v>
      </c>
      <c r="E667" s="251" t="s">
        <v>3506</v>
      </c>
      <c r="F667" s="252" t="s">
        <v>3507</v>
      </c>
      <c r="G667" s="250"/>
      <c r="H667" s="253">
        <v>384.60000000000002</v>
      </c>
      <c r="I667" s="254"/>
      <c r="J667" s="250"/>
      <c r="K667" s="250"/>
      <c r="L667" s="255"/>
      <c r="M667" s="256"/>
      <c r="N667" s="257"/>
      <c r="O667" s="257"/>
      <c r="P667" s="257"/>
      <c r="Q667" s="257"/>
      <c r="R667" s="257"/>
      <c r="S667" s="257"/>
      <c r="T667" s="258"/>
      <c r="U667" s="13"/>
      <c r="V667" s="13"/>
      <c r="W667" s="13"/>
      <c r="X667" s="13"/>
      <c r="Y667" s="13"/>
      <c r="Z667" s="13"/>
      <c r="AA667" s="13"/>
      <c r="AB667" s="13"/>
      <c r="AC667" s="13"/>
      <c r="AD667" s="13"/>
      <c r="AE667" s="13"/>
      <c r="AT667" s="259" t="s">
        <v>236</v>
      </c>
      <c r="AU667" s="259" t="s">
        <v>88</v>
      </c>
      <c r="AV667" s="13" t="s">
        <v>19</v>
      </c>
      <c r="AW667" s="13" t="s">
        <v>36</v>
      </c>
      <c r="AX667" s="13" t="s">
        <v>80</v>
      </c>
      <c r="AY667" s="259" t="s">
        <v>221</v>
      </c>
    </row>
    <row r="668" s="14" customFormat="1">
      <c r="A668" s="14"/>
      <c r="B668" s="260"/>
      <c r="C668" s="261"/>
      <c r="D668" s="247" t="s">
        <v>236</v>
      </c>
      <c r="E668" s="262" t="s">
        <v>1</v>
      </c>
      <c r="F668" s="263" t="s">
        <v>2543</v>
      </c>
      <c r="G668" s="261"/>
      <c r="H668" s="262" t="s">
        <v>1</v>
      </c>
      <c r="I668" s="264"/>
      <c r="J668" s="261"/>
      <c r="K668" s="261"/>
      <c r="L668" s="265"/>
      <c r="M668" s="266"/>
      <c r="N668" s="267"/>
      <c r="O668" s="267"/>
      <c r="P668" s="267"/>
      <c r="Q668" s="267"/>
      <c r="R668" s="267"/>
      <c r="S668" s="267"/>
      <c r="T668" s="268"/>
      <c r="U668" s="14"/>
      <c r="V668" s="14"/>
      <c r="W668" s="14"/>
      <c r="X668" s="14"/>
      <c r="Y668" s="14"/>
      <c r="Z668" s="14"/>
      <c r="AA668" s="14"/>
      <c r="AB668" s="14"/>
      <c r="AC668" s="14"/>
      <c r="AD668" s="14"/>
      <c r="AE668" s="14"/>
      <c r="AT668" s="269" t="s">
        <v>236</v>
      </c>
      <c r="AU668" s="269" t="s">
        <v>88</v>
      </c>
      <c r="AV668" s="14" t="s">
        <v>88</v>
      </c>
      <c r="AW668" s="14" t="s">
        <v>36</v>
      </c>
      <c r="AX668" s="14" t="s">
        <v>80</v>
      </c>
      <c r="AY668" s="269" t="s">
        <v>221</v>
      </c>
    </row>
    <row r="669" s="13" customFormat="1">
      <c r="A669" s="13"/>
      <c r="B669" s="249"/>
      <c r="C669" s="250"/>
      <c r="D669" s="247" t="s">
        <v>236</v>
      </c>
      <c r="E669" s="251" t="s">
        <v>3029</v>
      </c>
      <c r="F669" s="252" t="s">
        <v>3508</v>
      </c>
      <c r="G669" s="250"/>
      <c r="H669" s="253">
        <v>30.640000000000001</v>
      </c>
      <c r="I669" s="254"/>
      <c r="J669" s="250"/>
      <c r="K669" s="250"/>
      <c r="L669" s="255"/>
      <c r="M669" s="256"/>
      <c r="N669" s="257"/>
      <c r="O669" s="257"/>
      <c r="P669" s="257"/>
      <c r="Q669" s="257"/>
      <c r="R669" s="257"/>
      <c r="S669" s="257"/>
      <c r="T669" s="258"/>
      <c r="U669" s="13"/>
      <c r="V669" s="13"/>
      <c r="W669" s="13"/>
      <c r="X669" s="13"/>
      <c r="Y669" s="13"/>
      <c r="Z669" s="13"/>
      <c r="AA669" s="13"/>
      <c r="AB669" s="13"/>
      <c r="AC669" s="13"/>
      <c r="AD669" s="13"/>
      <c r="AE669" s="13"/>
      <c r="AT669" s="259" t="s">
        <v>236</v>
      </c>
      <c r="AU669" s="259" t="s">
        <v>88</v>
      </c>
      <c r="AV669" s="13" t="s">
        <v>19</v>
      </c>
      <c r="AW669" s="13" t="s">
        <v>36</v>
      </c>
      <c r="AX669" s="13" t="s">
        <v>80</v>
      </c>
      <c r="AY669" s="259" t="s">
        <v>221</v>
      </c>
    </row>
    <row r="670" s="14" customFormat="1">
      <c r="A670" s="14"/>
      <c r="B670" s="260"/>
      <c r="C670" s="261"/>
      <c r="D670" s="247" t="s">
        <v>236</v>
      </c>
      <c r="E670" s="262" t="s">
        <v>1</v>
      </c>
      <c r="F670" s="263" t="s">
        <v>2545</v>
      </c>
      <c r="G670" s="261"/>
      <c r="H670" s="262" t="s">
        <v>1</v>
      </c>
      <c r="I670" s="264"/>
      <c r="J670" s="261"/>
      <c r="K670" s="261"/>
      <c r="L670" s="265"/>
      <c r="M670" s="266"/>
      <c r="N670" s="267"/>
      <c r="O670" s="267"/>
      <c r="P670" s="267"/>
      <c r="Q670" s="267"/>
      <c r="R670" s="267"/>
      <c r="S670" s="267"/>
      <c r="T670" s="268"/>
      <c r="U670" s="14"/>
      <c r="V670" s="14"/>
      <c r="W670" s="14"/>
      <c r="X670" s="14"/>
      <c r="Y670" s="14"/>
      <c r="Z670" s="14"/>
      <c r="AA670" s="14"/>
      <c r="AB670" s="14"/>
      <c r="AC670" s="14"/>
      <c r="AD670" s="14"/>
      <c r="AE670" s="14"/>
      <c r="AT670" s="269" t="s">
        <v>236</v>
      </c>
      <c r="AU670" s="269" t="s">
        <v>88</v>
      </c>
      <c r="AV670" s="14" t="s">
        <v>88</v>
      </c>
      <c r="AW670" s="14" t="s">
        <v>36</v>
      </c>
      <c r="AX670" s="14" t="s">
        <v>80</v>
      </c>
      <c r="AY670" s="269" t="s">
        <v>221</v>
      </c>
    </row>
    <row r="671" s="13" customFormat="1">
      <c r="A671" s="13"/>
      <c r="B671" s="249"/>
      <c r="C671" s="250"/>
      <c r="D671" s="247" t="s">
        <v>236</v>
      </c>
      <c r="E671" s="251" t="s">
        <v>3056</v>
      </c>
      <c r="F671" s="252" t="s">
        <v>3509</v>
      </c>
      <c r="G671" s="250"/>
      <c r="H671" s="253">
        <v>32.68</v>
      </c>
      <c r="I671" s="254"/>
      <c r="J671" s="250"/>
      <c r="K671" s="250"/>
      <c r="L671" s="255"/>
      <c r="M671" s="256"/>
      <c r="N671" s="257"/>
      <c r="O671" s="257"/>
      <c r="P671" s="257"/>
      <c r="Q671" s="257"/>
      <c r="R671" s="257"/>
      <c r="S671" s="257"/>
      <c r="T671" s="258"/>
      <c r="U671" s="13"/>
      <c r="V671" s="13"/>
      <c r="W671" s="13"/>
      <c r="X671" s="13"/>
      <c r="Y671" s="13"/>
      <c r="Z671" s="13"/>
      <c r="AA671" s="13"/>
      <c r="AB671" s="13"/>
      <c r="AC671" s="13"/>
      <c r="AD671" s="13"/>
      <c r="AE671" s="13"/>
      <c r="AT671" s="259" t="s">
        <v>236</v>
      </c>
      <c r="AU671" s="259" t="s">
        <v>88</v>
      </c>
      <c r="AV671" s="13" t="s">
        <v>19</v>
      </c>
      <c r="AW671" s="13" t="s">
        <v>36</v>
      </c>
      <c r="AX671" s="13" t="s">
        <v>80</v>
      </c>
      <c r="AY671" s="259" t="s">
        <v>221</v>
      </c>
    </row>
    <row r="672" s="14" customFormat="1">
      <c r="A672" s="14"/>
      <c r="B672" s="260"/>
      <c r="C672" s="261"/>
      <c r="D672" s="247" t="s">
        <v>236</v>
      </c>
      <c r="E672" s="262" t="s">
        <v>1</v>
      </c>
      <c r="F672" s="263" t="s">
        <v>3510</v>
      </c>
      <c r="G672" s="261"/>
      <c r="H672" s="262" t="s">
        <v>1</v>
      </c>
      <c r="I672" s="264"/>
      <c r="J672" s="261"/>
      <c r="K672" s="261"/>
      <c r="L672" s="265"/>
      <c r="M672" s="266"/>
      <c r="N672" s="267"/>
      <c r="O672" s="267"/>
      <c r="P672" s="267"/>
      <c r="Q672" s="267"/>
      <c r="R672" s="267"/>
      <c r="S672" s="267"/>
      <c r="T672" s="268"/>
      <c r="U672" s="14"/>
      <c r="V672" s="14"/>
      <c r="W672" s="14"/>
      <c r="X672" s="14"/>
      <c r="Y672" s="14"/>
      <c r="Z672" s="14"/>
      <c r="AA672" s="14"/>
      <c r="AB672" s="14"/>
      <c r="AC672" s="14"/>
      <c r="AD672" s="14"/>
      <c r="AE672" s="14"/>
      <c r="AT672" s="269" t="s">
        <v>236</v>
      </c>
      <c r="AU672" s="269" t="s">
        <v>88</v>
      </c>
      <c r="AV672" s="14" t="s">
        <v>88</v>
      </c>
      <c r="AW672" s="14" t="s">
        <v>36</v>
      </c>
      <c r="AX672" s="14" t="s">
        <v>80</v>
      </c>
      <c r="AY672" s="269" t="s">
        <v>221</v>
      </c>
    </row>
    <row r="673" s="13" customFormat="1">
      <c r="A673" s="13"/>
      <c r="B673" s="249"/>
      <c r="C673" s="250"/>
      <c r="D673" s="247" t="s">
        <v>236</v>
      </c>
      <c r="E673" s="251" t="s">
        <v>3074</v>
      </c>
      <c r="F673" s="252" t="s">
        <v>3511</v>
      </c>
      <c r="G673" s="250"/>
      <c r="H673" s="253">
        <v>116.2</v>
      </c>
      <c r="I673" s="254"/>
      <c r="J673" s="250"/>
      <c r="K673" s="250"/>
      <c r="L673" s="255"/>
      <c r="M673" s="256"/>
      <c r="N673" s="257"/>
      <c r="O673" s="257"/>
      <c r="P673" s="257"/>
      <c r="Q673" s="257"/>
      <c r="R673" s="257"/>
      <c r="S673" s="257"/>
      <c r="T673" s="258"/>
      <c r="U673" s="13"/>
      <c r="V673" s="13"/>
      <c r="W673" s="13"/>
      <c r="X673" s="13"/>
      <c r="Y673" s="13"/>
      <c r="Z673" s="13"/>
      <c r="AA673" s="13"/>
      <c r="AB673" s="13"/>
      <c r="AC673" s="13"/>
      <c r="AD673" s="13"/>
      <c r="AE673" s="13"/>
      <c r="AT673" s="259" t="s">
        <v>236</v>
      </c>
      <c r="AU673" s="259" t="s">
        <v>88</v>
      </c>
      <c r="AV673" s="13" t="s">
        <v>19</v>
      </c>
      <c r="AW673" s="13" t="s">
        <v>36</v>
      </c>
      <c r="AX673" s="13" t="s">
        <v>80</v>
      </c>
      <c r="AY673" s="259" t="s">
        <v>221</v>
      </c>
    </row>
    <row r="674" s="14" customFormat="1">
      <c r="A674" s="14"/>
      <c r="B674" s="260"/>
      <c r="C674" s="261"/>
      <c r="D674" s="247" t="s">
        <v>236</v>
      </c>
      <c r="E674" s="262" t="s">
        <v>1</v>
      </c>
      <c r="F674" s="263" t="s">
        <v>3457</v>
      </c>
      <c r="G674" s="261"/>
      <c r="H674" s="262" t="s">
        <v>1</v>
      </c>
      <c r="I674" s="264"/>
      <c r="J674" s="261"/>
      <c r="K674" s="261"/>
      <c r="L674" s="265"/>
      <c r="M674" s="266"/>
      <c r="N674" s="267"/>
      <c r="O674" s="267"/>
      <c r="P674" s="267"/>
      <c r="Q674" s="267"/>
      <c r="R674" s="267"/>
      <c r="S674" s="267"/>
      <c r="T674" s="268"/>
      <c r="U674" s="14"/>
      <c r="V674" s="14"/>
      <c r="W674" s="14"/>
      <c r="X674" s="14"/>
      <c r="Y674" s="14"/>
      <c r="Z674" s="14"/>
      <c r="AA674" s="14"/>
      <c r="AB674" s="14"/>
      <c r="AC674" s="14"/>
      <c r="AD674" s="14"/>
      <c r="AE674" s="14"/>
      <c r="AT674" s="269" t="s">
        <v>236</v>
      </c>
      <c r="AU674" s="269" t="s">
        <v>88</v>
      </c>
      <c r="AV674" s="14" t="s">
        <v>88</v>
      </c>
      <c r="AW674" s="14" t="s">
        <v>36</v>
      </c>
      <c r="AX674" s="14" t="s">
        <v>80</v>
      </c>
      <c r="AY674" s="269" t="s">
        <v>221</v>
      </c>
    </row>
    <row r="675" s="13" customFormat="1">
      <c r="A675" s="13"/>
      <c r="B675" s="249"/>
      <c r="C675" s="250"/>
      <c r="D675" s="247" t="s">
        <v>236</v>
      </c>
      <c r="E675" s="251" t="s">
        <v>3082</v>
      </c>
      <c r="F675" s="252" t="s">
        <v>3512</v>
      </c>
      <c r="G675" s="250"/>
      <c r="H675" s="253">
        <v>207.65000000000001</v>
      </c>
      <c r="I675" s="254"/>
      <c r="J675" s="250"/>
      <c r="K675" s="250"/>
      <c r="L675" s="255"/>
      <c r="M675" s="256"/>
      <c r="N675" s="257"/>
      <c r="O675" s="257"/>
      <c r="P675" s="257"/>
      <c r="Q675" s="257"/>
      <c r="R675" s="257"/>
      <c r="S675" s="257"/>
      <c r="T675" s="258"/>
      <c r="U675" s="13"/>
      <c r="V675" s="13"/>
      <c r="W675" s="13"/>
      <c r="X675" s="13"/>
      <c r="Y675" s="13"/>
      <c r="Z675" s="13"/>
      <c r="AA675" s="13"/>
      <c r="AB675" s="13"/>
      <c r="AC675" s="13"/>
      <c r="AD675" s="13"/>
      <c r="AE675" s="13"/>
      <c r="AT675" s="259" t="s">
        <v>236</v>
      </c>
      <c r="AU675" s="259" t="s">
        <v>88</v>
      </c>
      <c r="AV675" s="13" t="s">
        <v>19</v>
      </c>
      <c r="AW675" s="13" t="s">
        <v>36</v>
      </c>
      <c r="AX675" s="13" t="s">
        <v>80</v>
      </c>
      <c r="AY675" s="259" t="s">
        <v>221</v>
      </c>
    </row>
    <row r="676" s="13" customFormat="1">
      <c r="A676" s="13"/>
      <c r="B676" s="249"/>
      <c r="C676" s="250"/>
      <c r="D676" s="247" t="s">
        <v>236</v>
      </c>
      <c r="E676" s="251" t="s">
        <v>3513</v>
      </c>
      <c r="F676" s="252" t="s">
        <v>3514</v>
      </c>
      <c r="G676" s="250"/>
      <c r="H676" s="253">
        <v>771.76999999999998</v>
      </c>
      <c r="I676" s="254"/>
      <c r="J676" s="250"/>
      <c r="K676" s="250"/>
      <c r="L676" s="255"/>
      <c r="M676" s="256"/>
      <c r="N676" s="257"/>
      <c r="O676" s="257"/>
      <c r="P676" s="257"/>
      <c r="Q676" s="257"/>
      <c r="R676" s="257"/>
      <c r="S676" s="257"/>
      <c r="T676" s="258"/>
      <c r="U676" s="13"/>
      <c r="V676" s="13"/>
      <c r="W676" s="13"/>
      <c r="X676" s="13"/>
      <c r="Y676" s="13"/>
      <c r="Z676" s="13"/>
      <c r="AA676" s="13"/>
      <c r="AB676" s="13"/>
      <c r="AC676" s="13"/>
      <c r="AD676" s="13"/>
      <c r="AE676" s="13"/>
      <c r="AT676" s="259" t="s">
        <v>236</v>
      </c>
      <c r="AU676" s="259" t="s">
        <v>88</v>
      </c>
      <c r="AV676" s="13" t="s">
        <v>19</v>
      </c>
      <c r="AW676" s="13" t="s">
        <v>36</v>
      </c>
      <c r="AX676" s="13" t="s">
        <v>88</v>
      </c>
      <c r="AY676" s="259" t="s">
        <v>221</v>
      </c>
    </row>
    <row r="677" s="2" customFormat="1" ht="44.25" customHeight="1">
      <c r="A677" s="40"/>
      <c r="B677" s="41"/>
      <c r="C677" s="229" t="s">
        <v>1683</v>
      </c>
      <c r="D677" s="229" t="s">
        <v>225</v>
      </c>
      <c r="E677" s="230" t="s">
        <v>2610</v>
      </c>
      <c r="F677" s="231" t="s">
        <v>2611</v>
      </c>
      <c r="G677" s="232" t="s">
        <v>507</v>
      </c>
      <c r="H677" s="233">
        <v>561.65999999999997</v>
      </c>
      <c r="I677" s="234"/>
      <c r="J677" s="235">
        <f>ROUND(I677*H677,2)</f>
        <v>0</v>
      </c>
      <c r="K677" s="231" t="s">
        <v>229</v>
      </c>
      <c r="L677" s="46"/>
      <c r="M677" s="236" t="s">
        <v>1</v>
      </c>
      <c r="N677" s="237" t="s">
        <v>45</v>
      </c>
      <c r="O677" s="93"/>
      <c r="P677" s="238">
        <f>O677*H677</f>
        <v>0</v>
      </c>
      <c r="Q677" s="238">
        <v>0.10373</v>
      </c>
      <c r="R677" s="238">
        <f>Q677*H677</f>
        <v>58.260991799999999</v>
      </c>
      <c r="S677" s="238">
        <v>0</v>
      </c>
      <c r="T677" s="239">
        <f>S677*H677</f>
        <v>0</v>
      </c>
      <c r="U677" s="40"/>
      <c r="V677" s="40"/>
      <c r="W677" s="40"/>
      <c r="X677" s="40"/>
      <c r="Y677" s="40"/>
      <c r="Z677" s="40"/>
      <c r="AA677" s="40"/>
      <c r="AB677" s="40"/>
      <c r="AC677" s="40"/>
      <c r="AD677" s="40"/>
      <c r="AE677" s="40"/>
      <c r="AR677" s="240" t="s">
        <v>224</v>
      </c>
      <c r="AT677" s="240" t="s">
        <v>225</v>
      </c>
      <c r="AU677" s="240" t="s">
        <v>88</v>
      </c>
      <c r="AY677" s="18" t="s">
        <v>221</v>
      </c>
      <c r="BE677" s="241">
        <f>IF(N677="základní",J677,0)</f>
        <v>0</v>
      </c>
      <c r="BF677" s="241">
        <f>IF(N677="snížená",J677,0)</f>
        <v>0</v>
      </c>
      <c r="BG677" s="241">
        <f>IF(N677="zákl. přenesená",J677,0)</f>
        <v>0</v>
      </c>
      <c r="BH677" s="241">
        <f>IF(N677="sníž. přenesená",J677,0)</f>
        <v>0</v>
      </c>
      <c r="BI677" s="241">
        <f>IF(N677="nulová",J677,0)</f>
        <v>0</v>
      </c>
      <c r="BJ677" s="18" t="s">
        <v>88</v>
      </c>
      <c r="BK677" s="241">
        <f>ROUND(I677*H677,2)</f>
        <v>0</v>
      </c>
      <c r="BL677" s="18" t="s">
        <v>224</v>
      </c>
      <c r="BM677" s="240" t="s">
        <v>3515</v>
      </c>
    </row>
    <row r="678" s="2" customFormat="1">
      <c r="A678" s="40"/>
      <c r="B678" s="41"/>
      <c r="C678" s="42"/>
      <c r="D678" s="242" t="s">
        <v>232</v>
      </c>
      <c r="E678" s="42"/>
      <c r="F678" s="243" t="s">
        <v>2613</v>
      </c>
      <c r="G678" s="42"/>
      <c r="H678" s="42"/>
      <c r="I678" s="244"/>
      <c r="J678" s="42"/>
      <c r="K678" s="42"/>
      <c r="L678" s="46"/>
      <c r="M678" s="245"/>
      <c r="N678" s="246"/>
      <c r="O678" s="93"/>
      <c r="P678" s="93"/>
      <c r="Q678" s="93"/>
      <c r="R678" s="93"/>
      <c r="S678" s="93"/>
      <c r="T678" s="94"/>
      <c r="U678" s="40"/>
      <c r="V678" s="40"/>
      <c r="W678" s="40"/>
      <c r="X678" s="40"/>
      <c r="Y678" s="40"/>
      <c r="Z678" s="40"/>
      <c r="AA678" s="40"/>
      <c r="AB678" s="40"/>
      <c r="AC678" s="40"/>
      <c r="AD678" s="40"/>
      <c r="AE678" s="40"/>
      <c r="AT678" s="18" t="s">
        <v>232</v>
      </c>
      <c r="AU678" s="18" t="s">
        <v>88</v>
      </c>
    </row>
    <row r="679" s="2" customFormat="1">
      <c r="A679" s="40"/>
      <c r="B679" s="41"/>
      <c r="C679" s="42"/>
      <c r="D679" s="247" t="s">
        <v>312</v>
      </c>
      <c r="E679" s="42"/>
      <c r="F679" s="248" t="s">
        <v>1034</v>
      </c>
      <c r="G679" s="42"/>
      <c r="H679" s="42"/>
      <c r="I679" s="244"/>
      <c r="J679" s="42"/>
      <c r="K679" s="42"/>
      <c r="L679" s="46"/>
      <c r="M679" s="245"/>
      <c r="N679" s="246"/>
      <c r="O679" s="93"/>
      <c r="P679" s="93"/>
      <c r="Q679" s="93"/>
      <c r="R679" s="93"/>
      <c r="S679" s="93"/>
      <c r="T679" s="94"/>
      <c r="U679" s="40"/>
      <c r="V679" s="40"/>
      <c r="W679" s="40"/>
      <c r="X679" s="40"/>
      <c r="Y679" s="40"/>
      <c r="Z679" s="40"/>
      <c r="AA679" s="40"/>
      <c r="AB679" s="40"/>
      <c r="AC679" s="40"/>
      <c r="AD679" s="40"/>
      <c r="AE679" s="40"/>
      <c r="AT679" s="18" t="s">
        <v>312</v>
      </c>
      <c r="AU679" s="18" t="s">
        <v>88</v>
      </c>
    </row>
    <row r="680" s="2" customFormat="1">
      <c r="A680" s="40"/>
      <c r="B680" s="41"/>
      <c r="C680" s="42"/>
      <c r="D680" s="247" t="s">
        <v>234</v>
      </c>
      <c r="E680" s="42"/>
      <c r="F680" s="248" t="s">
        <v>2614</v>
      </c>
      <c r="G680" s="42"/>
      <c r="H680" s="42"/>
      <c r="I680" s="244"/>
      <c r="J680" s="42"/>
      <c r="K680" s="42"/>
      <c r="L680" s="46"/>
      <c r="M680" s="245"/>
      <c r="N680" s="246"/>
      <c r="O680" s="93"/>
      <c r="P680" s="93"/>
      <c r="Q680" s="93"/>
      <c r="R680" s="93"/>
      <c r="S680" s="93"/>
      <c r="T680" s="94"/>
      <c r="U680" s="40"/>
      <c r="V680" s="40"/>
      <c r="W680" s="40"/>
      <c r="X680" s="40"/>
      <c r="Y680" s="40"/>
      <c r="Z680" s="40"/>
      <c r="AA680" s="40"/>
      <c r="AB680" s="40"/>
      <c r="AC680" s="40"/>
      <c r="AD680" s="40"/>
      <c r="AE680" s="40"/>
      <c r="AT680" s="18" t="s">
        <v>234</v>
      </c>
      <c r="AU680" s="18" t="s">
        <v>88</v>
      </c>
    </row>
    <row r="681" s="14" customFormat="1">
      <c r="A681" s="14"/>
      <c r="B681" s="260"/>
      <c r="C681" s="261"/>
      <c r="D681" s="247" t="s">
        <v>236</v>
      </c>
      <c r="E681" s="262" t="s">
        <v>1</v>
      </c>
      <c r="F681" s="263" t="s">
        <v>3446</v>
      </c>
      <c r="G681" s="261"/>
      <c r="H681" s="262" t="s">
        <v>1</v>
      </c>
      <c r="I681" s="264"/>
      <c r="J681" s="261"/>
      <c r="K681" s="261"/>
      <c r="L681" s="265"/>
      <c r="M681" s="266"/>
      <c r="N681" s="267"/>
      <c r="O681" s="267"/>
      <c r="P681" s="267"/>
      <c r="Q681" s="267"/>
      <c r="R681" s="267"/>
      <c r="S681" s="267"/>
      <c r="T681" s="268"/>
      <c r="U681" s="14"/>
      <c r="V681" s="14"/>
      <c r="W681" s="14"/>
      <c r="X681" s="14"/>
      <c r="Y681" s="14"/>
      <c r="Z681" s="14"/>
      <c r="AA681" s="14"/>
      <c r="AB681" s="14"/>
      <c r="AC681" s="14"/>
      <c r="AD681" s="14"/>
      <c r="AE681" s="14"/>
      <c r="AT681" s="269" t="s">
        <v>236</v>
      </c>
      <c r="AU681" s="269" t="s">
        <v>88</v>
      </c>
      <c r="AV681" s="14" t="s">
        <v>88</v>
      </c>
      <c r="AW681" s="14" t="s">
        <v>36</v>
      </c>
      <c r="AX681" s="14" t="s">
        <v>80</v>
      </c>
      <c r="AY681" s="269" t="s">
        <v>221</v>
      </c>
    </row>
    <row r="682" s="13" customFormat="1">
      <c r="A682" s="13"/>
      <c r="B682" s="249"/>
      <c r="C682" s="250"/>
      <c r="D682" s="247" t="s">
        <v>236</v>
      </c>
      <c r="E682" s="251" t="s">
        <v>3516</v>
      </c>
      <c r="F682" s="252" t="s">
        <v>3517</v>
      </c>
      <c r="G682" s="250"/>
      <c r="H682" s="253">
        <v>382.80000000000001</v>
      </c>
      <c r="I682" s="254"/>
      <c r="J682" s="250"/>
      <c r="K682" s="250"/>
      <c r="L682" s="255"/>
      <c r="M682" s="256"/>
      <c r="N682" s="257"/>
      <c r="O682" s="257"/>
      <c r="P682" s="257"/>
      <c r="Q682" s="257"/>
      <c r="R682" s="257"/>
      <c r="S682" s="257"/>
      <c r="T682" s="258"/>
      <c r="U682" s="13"/>
      <c r="V682" s="13"/>
      <c r="W682" s="13"/>
      <c r="X682" s="13"/>
      <c r="Y682" s="13"/>
      <c r="Z682" s="13"/>
      <c r="AA682" s="13"/>
      <c r="AB682" s="13"/>
      <c r="AC682" s="13"/>
      <c r="AD682" s="13"/>
      <c r="AE682" s="13"/>
      <c r="AT682" s="259" t="s">
        <v>236</v>
      </c>
      <c r="AU682" s="259" t="s">
        <v>88</v>
      </c>
      <c r="AV682" s="13" t="s">
        <v>19</v>
      </c>
      <c r="AW682" s="13" t="s">
        <v>36</v>
      </c>
      <c r="AX682" s="13" t="s">
        <v>80</v>
      </c>
      <c r="AY682" s="259" t="s">
        <v>221</v>
      </c>
    </row>
    <row r="683" s="14" customFormat="1">
      <c r="A683" s="14"/>
      <c r="B683" s="260"/>
      <c r="C683" s="261"/>
      <c r="D683" s="247" t="s">
        <v>236</v>
      </c>
      <c r="E683" s="262" t="s">
        <v>1</v>
      </c>
      <c r="F683" s="263" t="s">
        <v>2543</v>
      </c>
      <c r="G683" s="261"/>
      <c r="H683" s="262" t="s">
        <v>1</v>
      </c>
      <c r="I683" s="264"/>
      <c r="J683" s="261"/>
      <c r="K683" s="261"/>
      <c r="L683" s="265"/>
      <c r="M683" s="266"/>
      <c r="N683" s="267"/>
      <c r="O683" s="267"/>
      <c r="P683" s="267"/>
      <c r="Q683" s="267"/>
      <c r="R683" s="267"/>
      <c r="S683" s="267"/>
      <c r="T683" s="268"/>
      <c r="U683" s="14"/>
      <c r="V683" s="14"/>
      <c r="W683" s="14"/>
      <c r="X683" s="14"/>
      <c r="Y683" s="14"/>
      <c r="Z683" s="14"/>
      <c r="AA683" s="14"/>
      <c r="AB683" s="14"/>
      <c r="AC683" s="14"/>
      <c r="AD683" s="14"/>
      <c r="AE683" s="14"/>
      <c r="AT683" s="269" t="s">
        <v>236</v>
      </c>
      <c r="AU683" s="269" t="s">
        <v>88</v>
      </c>
      <c r="AV683" s="14" t="s">
        <v>88</v>
      </c>
      <c r="AW683" s="14" t="s">
        <v>36</v>
      </c>
      <c r="AX683" s="14" t="s">
        <v>80</v>
      </c>
      <c r="AY683" s="269" t="s">
        <v>221</v>
      </c>
    </row>
    <row r="684" s="13" customFormat="1">
      <c r="A684" s="13"/>
      <c r="B684" s="249"/>
      <c r="C684" s="250"/>
      <c r="D684" s="247" t="s">
        <v>236</v>
      </c>
      <c r="E684" s="251" t="s">
        <v>1831</v>
      </c>
      <c r="F684" s="252" t="s">
        <v>3518</v>
      </c>
      <c r="G684" s="250"/>
      <c r="H684" s="253">
        <v>30.32</v>
      </c>
      <c r="I684" s="254"/>
      <c r="J684" s="250"/>
      <c r="K684" s="250"/>
      <c r="L684" s="255"/>
      <c r="M684" s="256"/>
      <c r="N684" s="257"/>
      <c r="O684" s="257"/>
      <c r="P684" s="257"/>
      <c r="Q684" s="257"/>
      <c r="R684" s="257"/>
      <c r="S684" s="257"/>
      <c r="T684" s="258"/>
      <c r="U684" s="13"/>
      <c r="V684" s="13"/>
      <c r="W684" s="13"/>
      <c r="X684" s="13"/>
      <c r="Y684" s="13"/>
      <c r="Z684" s="13"/>
      <c r="AA684" s="13"/>
      <c r="AB684" s="13"/>
      <c r="AC684" s="13"/>
      <c r="AD684" s="13"/>
      <c r="AE684" s="13"/>
      <c r="AT684" s="259" t="s">
        <v>236</v>
      </c>
      <c r="AU684" s="259" t="s">
        <v>88</v>
      </c>
      <c r="AV684" s="13" t="s">
        <v>19</v>
      </c>
      <c r="AW684" s="13" t="s">
        <v>36</v>
      </c>
      <c r="AX684" s="13" t="s">
        <v>80</v>
      </c>
      <c r="AY684" s="259" t="s">
        <v>221</v>
      </c>
    </row>
    <row r="685" s="14" customFormat="1">
      <c r="A685" s="14"/>
      <c r="B685" s="260"/>
      <c r="C685" s="261"/>
      <c r="D685" s="247" t="s">
        <v>236</v>
      </c>
      <c r="E685" s="262" t="s">
        <v>1</v>
      </c>
      <c r="F685" s="263" t="s">
        <v>2545</v>
      </c>
      <c r="G685" s="261"/>
      <c r="H685" s="262" t="s">
        <v>1</v>
      </c>
      <c r="I685" s="264"/>
      <c r="J685" s="261"/>
      <c r="K685" s="261"/>
      <c r="L685" s="265"/>
      <c r="M685" s="266"/>
      <c r="N685" s="267"/>
      <c r="O685" s="267"/>
      <c r="P685" s="267"/>
      <c r="Q685" s="267"/>
      <c r="R685" s="267"/>
      <c r="S685" s="267"/>
      <c r="T685" s="268"/>
      <c r="U685" s="14"/>
      <c r="V685" s="14"/>
      <c r="W685" s="14"/>
      <c r="X685" s="14"/>
      <c r="Y685" s="14"/>
      <c r="Z685" s="14"/>
      <c r="AA685" s="14"/>
      <c r="AB685" s="14"/>
      <c r="AC685" s="14"/>
      <c r="AD685" s="14"/>
      <c r="AE685" s="14"/>
      <c r="AT685" s="269" t="s">
        <v>236</v>
      </c>
      <c r="AU685" s="269" t="s">
        <v>88</v>
      </c>
      <c r="AV685" s="14" t="s">
        <v>88</v>
      </c>
      <c r="AW685" s="14" t="s">
        <v>36</v>
      </c>
      <c r="AX685" s="14" t="s">
        <v>80</v>
      </c>
      <c r="AY685" s="269" t="s">
        <v>221</v>
      </c>
    </row>
    <row r="686" s="13" customFormat="1">
      <c r="A686" s="13"/>
      <c r="B686" s="249"/>
      <c r="C686" s="250"/>
      <c r="D686" s="247" t="s">
        <v>236</v>
      </c>
      <c r="E686" s="251" t="s">
        <v>1877</v>
      </c>
      <c r="F686" s="252" t="s">
        <v>3519</v>
      </c>
      <c r="G686" s="250"/>
      <c r="H686" s="253">
        <v>32.340000000000003</v>
      </c>
      <c r="I686" s="254"/>
      <c r="J686" s="250"/>
      <c r="K686" s="250"/>
      <c r="L686" s="255"/>
      <c r="M686" s="256"/>
      <c r="N686" s="257"/>
      <c r="O686" s="257"/>
      <c r="P686" s="257"/>
      <c r="Q686" s="257"/>
      <c r="R686" s="257"/>
      <c r="S686" s="257"/>
      <c r="T686" s="258"/>
      <c r="U686" s="13"/>
      <c r="V686" s="13"/>
      <c r="W686" s="13"/>
      <c r="X686" s="13"/>
      <c r="Y686" s="13"/>
      <c r="Z686" s="13"/>
      <c r="AA686" s="13"/>
      <c r="AB686" s="13"/>
      <c r="AC686" s="13"/>
      <c r="AD686" s="13"/>
      <c r="AE686" s="13"/>
      <c r="AT686" s="259" t="s">
        <v>236</v>
      </c>
      <c r="AU686" s="259" t="s">
        <v>88</v>
      </c>
      <c r="AV686" s="13" t="s">
        <v>19</v>
      </c>
      <c r="AW686" s="13" t="s">
        <v>36</v>
      </c>
      <c r="AX686" s="13" t="s">
        <v>80</v>
      </c>
      <c r="AY686" s="259" t="s">
        <v>221</v>
      </c>
    </row>
    <row r="687" s="14" customFormat="1">
      <c r="A687" s="14"/>
      <c r="B687" s="260"/>
      <c r="C687" s="261"/>
      <c r="D687" s="247" t="s">
        <v>236</v>
      </c>
      <c r="E687" s="262" t="s">
        <v>1</v>
      </c>
      <c r="F687" s="263" t="s">
        <v>2606</v>
      </c>
      <c r="G687" s="261"/>
      <c r="H687" s="262" t="s">
        <v>1</v>
      </c>
      <c r="I687" s="264"/>
      <c r="J687" s="261"/>
      <c r="K687" s="261"/>
      <c r="L687" s="265"/>
      <c r="M687" s="266"/>
      <c r="N687" s="267"/>
      <c r="O687" s="267"/>
      <c r="P687" s="267"/>
      <c r="Q687" s="267"/>
      <c r="R687" s="267"/>
      <c r="S687" s="267"/>
      <c r="T687" s="268"/>
      <c r="U687" s="14"/>
      <c r="V687" s="14"/>
      <c r="W687" s="14"/>
      <c r="X687" s="14"/>
      <c r="Y687" s="14"/>
      <c r="Z687" s="14"/>
      <c r="AA687" s="14"/>
      <c r="AB687" s="14"/>
      <c r="AC687" s="14"/>
      <c r="AD687" s="14"/>
      <c r="AE687" s="14"/>
      <c r="AT687" s="269" t="s">
        <v>236</v>
      </c>
      <c r="AU687" s="269" t="s">
        <v>88</v>
      </c>
      <c r="AV687" s="14" t="s">
        <v>88</v>
      </c>
      <c r="AW687" s="14" t="s">
        <v>36</v>
      </c>
      <c r="AX687" s="14" t="s">
        <v>80</v>
      </c>
      <c r="AY687" s="269" t="s">
        <v>221</v>
      </c>
    </row>
    <row r="688" s="13" customFormat="1">
      <c r="A688" s="13"/>
      <c r="B688" s="249"/>
      <c r="C688" s="250"/>
      <c r="D688" s="247" t="s">
        <v>236</v>
      </c>
      <c r="E688" s="251" t="s">
        <v>2595</v>
      </c>
      <c r="F688" s="252" t="s">
        <v>3511</v>
      </c>
      <c r="G688" s="250"/>
      <c r="H688" s="253">
        <v>116.2</v>
      </c>
      <c r="I688" s="254"/>
      <c r="J688" s="250"/>
      <c r="K688" s="250"/>
      <c r="L688" s="255"/>
      <c r="M688" s="256"/>
      <c r="N688" s="257"/>
      <c r="O688" s="257"/>
      <c r="P688" s="257"/>
      <c r="Q688" s="257"/>
      <c r="R688" s="257"/>
      <c r="S688" s="257"/>
      <c r="T688" s="258"/>
      <c r="U688" s="13"/>
      <c r="V688" s="13"/>
      <c r="W688" s="13"/>
      <c r="X688" s="13"/>
      <c r="Y688" s="13"/>
      <c r="Z688" s="13"/>
      <c r="AA688" s="13"/>
      <c r="AB688" s="13"/>
      <c r="AC688" s="13"/>
      <c r="AD688" s="13"/>
      <c r="AE688" s="13"/>
      <c r="AT688" s="259" t="s">
        <v>236</v>
      </c>
      <c r="AU688" s="259" t="s">
        <v>88</v>
      </c>
      <c r="AV688" s="13" t="s">
        <v>19</v>
      </c>
      <c r="AW688" s="13" t="s">
        <v>36</v>
      </c>
      <c r="AX688" s="13" t="s">
        <v>80</v>
      </c>
      <c r="AY688" s="259" t="s">
        <v>221</v>
      </c>
    </row>
    <row r="689" s="13" customFormat="1">
      <c r="A689" s="13"/>
      <c r="B689" s="249"/>
      <c r="C689" s="250"/>
      <c r="D689" s="247" t="s">
        <v>236</v>
      </c>
      <c r="E689" s="251" t="s">
        <v>3520</v>
      </c>
      <c r="F689" s="252" t="s">
        <v>3521</v>
      </c>
      <c r="G689" s="250"/>
      <c r="H689" s="253">
        <v>561.65999999999997</v>
      </c>
      <c r="I689" s="254"/>
      <c r="J689" s="250"/>
      <c r="K689" s="250"/>
      <c r="L689" s="255"/>
      <c r="M689" s="256"/>
      <c r="N689" s="257"/>
      <c r="O689" s="257"/>
      <c r="P689" s="257"/>
      <c r="Q689" s="257"/>
      <c r="R689" s="257"/>
      <c r="S689" s="257"/>
      <c r="T689" s="258"/>
      <c r="U689" s="13"/>
      <c r="V689" s="13"/>
      <c r="W689" s="13"/>
      <c r="X689" s="13"/>
      <c r="Y689" s="13"/>
      <c r="Z689" s="13"/>
      <c r="AA689" s="13"/>
      <c r="AB689" s="13"/>
      <c r="AC689" s="13"/>
      <c r="AD689" s="13"/>
      <c r="AE689" s="13"/>
      <c r="AT689" s="259" t="s">
        <v>236</v>
      </c>
      <c r="AU689" s="259" t="s">
        <v>88</v>
      </c>
      <c r="AV689" s="13" t="s">
        <v>19</v>
      </c>
      <c r="AW689" s="13" t="s">
        <v>36</v>
      </c>
      <c r="AX689" s="13" t="s">
        <v>88</v>
      </c>
      <c r="AY689" s="259" t="s">
        <v>221</v>
      </c>
    </row>
    <row r="690" s="2" customFormat="1" ht="44.25" customHeight="1">
      <c r="A690" s="40"/>
      <c r="B690" s="41"/>
      <c r="C690" s="229" t="s">
        <v>1687</v>
      </c>
      <c r="D690" s="229" t="s">
        <v>225</v>
      </c>
      <c r="E690" s="230" t="s">
        <v>3522</v>
      </c>
      <c r="F690" s="231" t="s">
        <v>3523</v>
      </c>
      <c r="G690" s="232" t="s">
        <v>507</v>
      </c>
      <c r="H690" s="233">
        <v>204.32499999999999</v>
      </c>
      <c r="I690" s="234"/>
      <c r="J690" s="235">
        <f>ROUND(I690*H690,2)</f>
        <v>0</v>
      </c>
      <c r="K690" s="231" t="s">
        <v>229</v>
      </c>
      <c r="L690" s="46"/>
      <c r="M690" s="236" t="s">
        <v>1</v>
      </c>
      <c r="N690" s="237" t="s">
        <v>45</v>
      </c>
      <c r="O690" s="93"/>
      <c r="P690" s="238">
        <f>O690*H690</f>
        <v>0</v>
      </c>
      <c r="Q690" s="238">
        <v>0.12966</v>
      </c>
      <c r="R690" s="238">
        <f>Q690*H690</f>
        <v>26.492779499999997</v>
      </c>
      <c r="S690" s="238">
        <v>0</v>
      </c>
      <c r="T690" s="239">
        <f>S690*H690</f>
        <v>0</v>
      </c>
      <c r="U690" s="40"/>
      <c r="V690" s="40"/>
      <c r="W690" s="40"/>
      <c r="X690" s="40"/>
      <c r="Y690" s="40"/>
      <c r="Z690" s="40"/>
      <c r="AA690" s="40"/>
      <c r="AB690" s="40"/>
      <c r="AC690" s="40"/>
      <c r="AD690" s="40"/>
      <c r="AE690" s="40"/>
      <c r="AR690" s="240" t="s">
        <v>224</v>
      </c>
      <c r="AT690" s="240" t="s">
        <v>225</v>
      </c>
      <c r="AU690" s="240" t="s">
        <v>88</v>
      </c>
      <c r="AY690" s="18" t="s">
        <v>221</v>
      </c>
      <c r="BE690" s="241">
        <f>IF(N690="základní",J690,0)</f>
        <v>0</v>
      </c>
      <c r="BF690" s="241">
        <f>IF(N690="snížená",J690,0)</f>
        <v>0</v>
      </c>
      <c r="BG690" s="241">
        <f>IF(N690="zákl. přenesená",J690,0)</f>
        <v>0</v>
      </c>
      <c r="BH690" s="241">
        <f>IF(N690="sníž. přenesená",J690,0)</f>
        <v>0</v>
      </c>
      <c r="BI690" s="241">
        <f>IF(N690="nulová",J690,0)</f>
        <v>0</v>
      </c>
      <c r="BJ690" s="18" t="s">
        <v>88</v>
      </c>
      <c r="BK690" s="241">
        <f>ROUND(I690*H690,2)</f>
        <v>0</v>
      </c>
      <c r="BL690" s="18" t="s">
        <v>224</v>
      </c>
      <c r="BM690" s="240" t="s">
        <v>3524</v>
      </c>
    </row>
    <row r="691" s="2" customFormat="1">
      <c r="A691" s="40"/>
      <c r="B691" s="41"/>
      <c r="C691" s="42"/>
      <c r="D691" s="242" t="s">
        <v>232</v>
      </c>
      <c r="E691" s="42"/>
      <c r="F691" s="243" t="s">
        <v>3525</v>
      </c>
      <c r="G691" s="42"/>
      <c r="H691" s="42"/>
      <c r="I691" s="244"/>
      <c r="J691" s="42"/>
      <c r="K691" s="42"/>
      <c r="L691" s="46"/>
      <c r="M691" s="245"/>
      <c r="N691" s="246"/>
      <c r="O691" s="93"/>
      <c r="P691" s="93"/>
      <c r="Q691" s="93"/>
      <c r="R691" s="93"/>
      <c r="S691" s="93"/>
      <c r="T691" s="94"/>
      <c r="U691" s="40"/>
      <c r="V691" s="40"/>
      <c r="W691" s="40"/>
      <c r="X691" s="40"/>
      <c r="Y691" s="40"/>
      <c r="Z691" s="40"/>
      <c r="AA691" s="40"/>
      <c r="AB691" s="40"/>
      <c r="AC691" s="40"/>
      <c r="AD691" s="40"/>
      <c r="AE691" s="40"/>
      <c r="AT691" s="18" t="s">
        <v>232</v>
      </c>
      <c r="AU691" s="18" t="s">
        <v>88</v>
      </c>
    </row>
    <row r="692" s="2" customFormat="1">
      <c r="A692" s="40"/>
      <c r="B692" s="41"/>
      <c r="C692" s="42"/>
      <c r="D692" s="247" t="s">
        <v>312</v>
      </c>
      <c r="E692" s="42"/>
      <c r="F692" s="248" t="s">
        <v>1034</v>
      </c>
      <c r="G692" s="42"/>
      <c r="H692" s="42"/>
      <c r="I692" s="244"/>
      <c r="J692" s="42"/>
      <c r="K692" s="42"/>
      <c r="L692" s="46"/>
      <c r="M692" s="245"/>
      <c r="N692" s="246"/>
      <c r="O692" s="93"/>
      <c r="P692" s="93"/>
      <c r="Q692" s="93"/>
      <c r="R692" s="93"/>
      <c r="S692" s="93"/>
      <c r="T692" s="94"/>
      <c r="U692" s="40"/>
      <c r="V692" s="40"/>
      <c r="W692" s="40"/>
      <c r="X692" s="40"/>
      <c r="Y692" s="40"/>
      <c r="Z692" s="40"/>
      <c r="AA692" s="40"/>
      <c r="AB692" s="40"/>
      <c r="AC692" s="40"/>
      <c r="AD692" s="40"/>
      <c r="AE692" s="40"/>
      <c r="AT692" s="18" t="s">
        <v>312</v>
      </c>
      <c r="AU692" s="18" t="s">
        <v>88</v>
      </c>
    </row>
    <row r="693" s="14" customFormat="1">
      <c r="A693" s="14"/>
      <c r="B693" s="260"/>
      <c r="C693" s="261"/>
      <c r="D693" s="247" t="s">
        <v>236</v>
      </c>
      <c r="E693" s="262" t="s">
        <v>1</v>
      </c>
      <c r="F693" s="263" t="s">
        <v>3457</v>
      </c>
      <c r="G693" s="261"/>
      <c r="H693" s="262" t="s">
        <v>1</v>
      </c>
      <c r="I693" s="264"/>
      <c r="J693" s="261"/>
      <c r="K693" s="261"/>
      <c r="L693" s="265"/>
      <c r="M693" s="266"/>
      <c r="N693" s="267"/>
      <c r="O693" s="267"/>
      <c r="P693" s="267"/>
      <c r="Q693" s="267"/>
      <c r="R693" s="267"/>
      <c r="S693" s="267"/>
      <c r="T693" s="268"/>
      <c r="U693" s="14"/>
      <c r="V693" s="14"/>
      <c r="W693" s="14"/>
      <c r="X693" s="14"/>
      <c r="Y693" s="14"/>
      <c r="Z693" s="14"/>
      <c r="AA693" s="14"/>
      <c r="AB693" s="14"/>
      <c r="AC693" s="14"/>
      <c r="AD693" s="14"/>
      <c r="AE693" s="14"/>
      <c r="AT693" s="269" t="s">
        <v>236</v>
      </c>
      <c r="AU693" s="269" t="s">
        <v>88</v>
      </c>
      <c r="AV693" s="14" t="s">
        <v>88</v>
      </c>
      <c r="AW693" s="14" t="s">
        <v>36</v>
      </c>
      <c r="AX693" s="14" t="s">
        <v>80</v>
      </c>
      <c r="AY693" s="269" t="s">
        <v>221</v>
      </c>
    </row>
    <row r="694" s="13" customFormat="1">
      <c r="A694" s="13"/>
      <c r="B694" s="249"/>
      <c r="C694" s="250"/>
      <c r="D694" s="247" t="s">
        <v>236</v>
      </c>
      <c r="E694" s="251" t="s">
        <v>3526</v>
      </c>
      <c r="F694" s="252" t="s">
        <v>3527</v>
      </c>
      <c r="G694" s="250"/>
      <c r="H694" s="253">
        <v>204.32499999999999</v>
      </c>
      <c r="I694" s="254"/>
      <c r="J694" s="250"/>
      <c r="K694" s="250"/>
      <c r="L694" s="255"/>
      <c r="M694" s="256"/>
      <c r="N694" s="257"/>
      <c r="O694" s="257"/>
      <c r="P694" s="257"/>
      <c r="Q694" s="257"/>
      <c r="R694" s="257"/>
      <c r="S694" s="257"/>
      <c r="T694" s="258"/>
      <c r="U694" s="13"/>
      <c r="V694" s="13"/>
      <c r="W694" s="13"/>
      <c r="X694" s="13"/>
      <c r="Y694" s="13"/>
      <c r="Z694" s="13"/>
      <c r="AA694" s="13"/>
      <c r="AB694" s="13"/>
      <c r="AC694" s="13"/>
      <c r="AD694" s="13"/>
      <c r="AE694" s="13"/>
      <c r="AT694" s="259" t="s">
        <v>236</v>
      </c>
      <c r="AU694" s="259" t="s">
        <v>88</v>
      </c>
      <c r="AV694" s="13" t="s">
        <v>19</v>
      </c>
      <c r="AW694" s="13" t="s">
        <v>36</v>
      </c>
      <c r="AX694" s="13" t="s">
        <v>80</v>
      </c>
      <c r="AY694" s="259" t="s">
        <v>221</v>
      </c>
    </row>
    <row r="695" s="13" customFormat="1">
      <c r="A695" s="13"/>
      <c r="B695" s="249"/>
      <c r="C695" s="250"/>
      <c r="D695" s="247" t="s">
        <v>236</v>
      </c>
      <c r="E695" s="251" t="s">
        <v>1834</v>
      </c>
      <c r="F695" s="252" t="s">
        <v>3528</v>
      </c>
      <c r="G695" s="250"/>
      <c r="H695" s="253">
        <v>204.32499999999999</v>
      </c>
      <c r="I695" s="254"/>
      <c r="J695" s="250"/>
      <c r="K695" s="250"/>
      <c r="L695" s="255"/>
      <c r="M695" s="256"/>
      <c r="N695" s="257"/>
      <c r="O695" s="257"/>
      <c r="P695" s="257"/>
      <c r="Q695" s="257"/>
      <c r="R695" s="257"/>
      <c r="S695" s="257"/>
      <c r="T695" s="258"/>
      <c r="U695" s="13"/>
      <c r="V695" s="13"/>
      <c r="W695" s="13"/>
      <c r="X695" s="13"/>
      <c r="Y695" s="13"/>
      <c r="Z695" s="13"/>
      <c r="AA695" s="13"/>
      <c r="AB695" s="13"/>
      <c r="AC695" s="13"/>
      <c r="AD695" s="13"/>
      <c r="AE695" s="13"/>
      <c r="AT695" s="259" t="s">
        <v>236</v>
      </c>
      <c r="AU695" s="259" t="s">
        <v>88</v>
      </c>
      <c r="AV695" s="13" t="s">
        <v>19</v>
      </c>
      <c r="AW695" s="13" t="s">
        <v>36</v>
      </c>
      <c r="AX695" s="13" t="s">
        <v>88</v>
      </c>
      <c r="AY695" s="259" t="s">
        <v>221</v>
      </c>
    </row>
    <row r="696" s="2" customFormat="1" ht="37.8" customHeight="1">
      <c r="A696" s="40"/>
      <c r="B696" s="41"/>
      <c r="C696" s="229" t="s">
        <v>1690</v>
      </c>
      <c r="D696" s="229" t="s">
        <v>225</v>
      </c>
      <c r="E696" s="230" t="s">
        <v>2621</v>
      </c>
      <c r="F696" s="231" t="s">
        <v>2622</v>
      </c>
      <c r="G696" s="232" t="s">
        <v>507</v>
      </c>
      <c r="H696" s="233">
        <v>58.100000000000001</v>
      </c>
      <c r="I696" s="234"/>
      <c r="J696" s="235">
        <f>ROUND(I696*H696,2)</f>
        <v>0</v>
      </c>
      <c r="K696" s="231" t="s">
        <v>229</v>
      </c>
      <c r="L696" s="46"/>
      <c r="M696" s="236" t="s">
        <v>1</v>
      </c>
      <c r="N696" s="237" t="s">
        <v>45</v>
      </c>
      <c r="O696" s="93"/>
      <c r="P696" s="238">
        <f>O696*H696</f>
        <v>0</v>
      </c>
      <c r="Q696" s="238">
        <v>0.085680000000000006</v>
      </c>
      <c r="R696" s="238">
        <f>Q696*H696</f>
        <v>4.9780080000000009</v>
      </c>
      <c r="S696" s="238">
        <v>0</v>
      </c>
      <c r="T696" s="239">
        <f>S696*H696</f>
        <v>0</v>
      </c>
      <c r="U696" s="40"/>
      <c r="V696" s="40"/>
      <c r="W696" s="40"/>
      <c r="X696" s="40"/>
      <c r="Y696" s="40"/>
      <c r="Z696" s="40"/>
      <c r="AA696" s="40"/>
      <c r="AB696" s="40"/>
      <c r="AC696" s="40"/>
      <c r="AD696" s="40"/>
      <c r="AE696" s="40"/>
      <c r="AR696" s="240" t="s">
        <v>224</v>
      </c>
      <c r="AT696" s="240" t="s">
        <v>225</v>
      </c>
      <c r="AU696" s="240" t="s">
        <v>88</v>
      </c>
      <c r="AY696" s="18" t="s">
        <v>221</v>
      </c>
      <c r="BE696" s="241">
        <f>IF(N696="základní",J696,0)</f>
        <v>0</v>
      </c>
      <c r="BF696" s="241">
        <f>IF(N696="snížená",J696,0)</f>
        <v>0</v>
      </c>
      <c r="BG696" s="241">
        <f>IF(N696="zákl. přenesená",J696,0)</f>
        <v>0</v>
      </c>
      <c r="BH696" s="241">
        <f>IF(N696="sníž. přenesená",J696,0)</f>
        <v>0</v>
      </c>
      <c r="BI696" s="241">
        <f>IF(N696="nulová",J696,0)</f>
        <v>0</v>
      </c>
      <c r="BJ696" s="18" t="s">
        <v>88</v>
      </c>
      <c r="BK696" s="241">
        <f>ROUND(I696*H696,2)</f>
        <v>0</v>
      </c>
      <c r="BL696" s="18" t="s">
        <v>224</v>
      </c>
      <c r="BM696" s="240" t="s">
        <v>3529</v>
      </c>
    </row>
    <row r="697" s="2" customFormat="1">
      <c r="A697" s="40"/>
      <c r="B697" s="41"/>
      <c r="C697" s="42"/>
      <c r="D697" s="242" t="s">
        <v>232</v>
      </c>
      <c r="E697" s="42"/>
      <c r="F697" s="243" t="s">
        <v>2624</v>
      </c>
      <c r="G697" s="42"/>
      <c r="H697" s="42"/>
      <c r="I697" s="244"/>
      <c r="J697" s="42"/>
      <c r="K697" s="42"/>
      <c r="L697" s="46"/>
      <c r="M697" s="245"/>
      <c r="N697" s="246"/>
      <c r="O697" s="93"/>
      <c r="P697" s="93"/>
      <c r="Q697" s="93"/>
      <c r="R697" s="93"/>
      <c r="S697" s="93"/>
      <c r="T697" s="94"/>
      <c r="U697" s="40"/>
      <c r="V697" s="40"/>
      <c r="W697" s="40"/>
      <c r="X697" s="40"/>
      <c r="Y697" s="40"/>
      <c r="Z697" s="40"/>
      <c r="AA697" s="40"/>
      <c r="AB697" s="40"/>
      <c r="AC697" s="40"/>
      <c r="AD697" s="40"/>
      <c r="AE697" s="40"/>
      <c r="AT697" s="18" t="s">
        <v>232</v>
      </c>
      <c r="AU697" s="18" t="s">
        <v>88</v>
      </c>
    </row>
    <row r="698" s="2" customFormat="1">
      <c r="A698" s="40"/>
      <c r="B698" s="41"/>
      <c r="C698" s="42"/>
      <c r="D698" s="247" t="s">
        <v>312</v>
      </c>
      <c r="E698" s="42"/>
      <c r="F698" s="248" t="s">
        <v>2625</v>
      </c>
      <c r="G698" s="42"/>
      <c r="H698" s="42"/>
      <c r="I698" s="244"/>
      <c r="J698" s="42"/>
      <c r="K698" s="42"/>
      <c r="L698" s="46"/>
      <c r="M698" s="245"/>
      <c r="N698" s="246"/>
      <c r="O698" s="93"/>
      <c r="P698" s="93"/>
      <c r="Q698" s="93"/>
      <c r="R698" s="93"/>
      <c r="S698" s="93"/>
      <c r="T698" s="94"/>
      <c r="U698" s="40"/>
      <c r="V698" s="40"/>
      <c r="W698" s="40"/>
      <c r="X698" s="40"/>
      <c r="Y698" s="40"/>
      <c r="Z698" s="40"/>
      <c r="AA698" s="40"/>
      <c r="AB698" s="40"/>
      <c r="AC698" s="40"/>
      <c r="AD698" s="40"/>
      <c r="AE698" s="40"/>
      <c r="AT698" s="18" t="s">
        <v>312</v>
      </c>
      <c r="AU698" s="18" t="s">
        <v>88</v>
      </c>
    </row>
    <row r="699" s="14" customFormat="1">
      <c r="A699" s="14"/>
      <c r="B699" s="260"/>
      <c r="C699" s="261"/>
      <c r="D699" s="247" t="s">
        <v>236</v>
      </c>
      <c r="E699" s="262" t="s">
        <v>1</v>
      </c>
      <c r="F699" s="263" t="s">
        <v>2626</v>
      </c>
      <c r="G699" s="261"/>
      <c r="H699" s="262" t="s">
        <v>1</v>
      </c>
      <c r="I699" s="264"/>
      <c r="J699" s="261"/>
      <c r="K699" s="261"/>
      <c r="L699" s="265"/>
      <c r="M699" s="266"/>
      <c r="N699" s="267"/>
      <c r="O699" s="267"/>
      <c r="P699" s="267"/>
      <c r="Q699" s="267"/>
      <c r="R699" s="267"/>
      <c r="S699" s="267"/>
      <c r="T699" s="268"/>
      <c r="U699" s="14"/>
      <c r="V699" s="14"/>
      <c r="W699" s="14"/>
      <c r="X699" s="14"/>
      <c r="Y699" s="14"/>
      <c r="Z699" s="14"/>
      <c r="AA699" s="14"/>
      <c r="AB699" s="14"/>
      <c r="AC699" s="14"/>
      <c r="AD699" s="14"/>
      <c r="AE699" s="14"/>
      <c r="AT699" s="269" t="s">
        <v>236</v>
      </c>
      <c r="AU699" s="269" t="s">
        <v>88</v>
      </c>
      <c r="AV699" s="14" t="s">
        <v>88</v>
      </c>
      <c r="AW699" s="14" t="s">
        <v>36</v>
      </c>
      <c r="AX699" s="14" t="s">
        <v>80</v>
      </c>
      <c r="AY699" s="269" t="s">
        <v>221</v>
      </c>
    </row>
    <row r="700" s="13" customFormat="1">
      <c r="A700" s="13"/>
      <c r="B700" s="249"/>
      <c r="C700" s="250"/>
      <c r="D700" s="247" t="s">
        <v>236</v>
      </c>
      <c r="E700" s="251" t="s">
        <v>2615</v>
      </c>
      <c r="F700" s="252" t="s">
        <v>3530</v>
      </c>
      <c r="G700" s="250"/>
      <c r="H700" s="253">
        <v>58.100000000000001</v>
      </c>
      <c r="I700" s="254"/>
      <c r="J700" s="250"/>
      <c r="K700" s="250"/>
      <c r="L700" s="255"/>
      <c r="M700" s="256"/>
      <c r="N700" s="257"/>
      <c r="O700" s="257"/>
      <c r="P700" s="257"/>
      <c r="Q700" s="257"/>
      <c r="R700" s="257"/>
      <c r="S700" s="257"/>
      <c r="T700" s="258"/>
      <c r="U700" s="13"/>
      <c r="V700" s="13"/>
      <c r="W700" s="13"/>
      <c r="X700" s="13"/>
      <c r="Y700" s="13"/>
      <c r="Z700" s="13"/>
      <c r="AA700" s="13"/>
      <c r="AB700" s="13"/>
      <c r="AC700" s="13"/>
      <c r="AD700" s="13"/>
      <c r="AE700" s="13"/>
      <c r="AT700" s="259" t="s">
        <v>236</v>
      </c>
      <c r="AU700" s="259" t="s">
        <v>88</v>
      </c>
      <c r="AV700" s="13" t="s">
        <v>19</v>
      </c>
      <c r="AW700" s="13" t="s">
        <v>36</v>
      </c>
      <c r="AX700" s="13" t="s">
        <v>80</v>
      </c>
      <c r="AY700" s="259" t="s">
        <v>221</v>
      </c>
    </row>
    <row r="701" s="13" customFormat="1">
      <c r="A701" s="13"/>
      <c r="B701" s="249"/>
      <c r="C701" s="250"/>
      <c r="D701" s="247" t="s">
        <v>236</v>
      </c>
      <c r="E701" s="251" t="s">
        <v>1836</v>
      </c>
      <c r="F701" s="252" t="s">
        <v>3531</v>
      </c>
      <c r="G701" s="250"/>
      <c r="H701" s="253">
        <v>58.100000000000001</v>
      </c>
      <c r="I701" s="254"/>
      <c r="J701" s="250"/>
      <c r="K701" s="250"/>
      <c r="L701" s="255"/>
      <c r="M701" s="256"/>
      <c r="N701" s="257"/>
      <c r="O701" s="257"/>
      <c r="P701" s="257"/>
      <c r="Q701" s="257"/>
      <c r="R701" s="257"/>
      <c r="S701" s="257"/>
      <c r="T701" s="258"/>
      <c r="U701" s="13"/>
      <c r="V701" s="13"/>
      <c r="W701" s="13"/>
      <c r="X701" s="13"/>
      <c r="Y701" s="13"/>
      <c r="Z701" s="13"/>
      <c r="AA701" s="13"/>
      <c r="AB701" s="13"/>
      <c r="AC701" s="13"/>
      <c r="AD701" s="13"/>
      <c r="AE701" s="13"/>
      <c r="AT701" s="259" t="s">
        <v>236</v>
      </c>
      <c r="AU701" s="259" t="s">
        <v>88</v>
      </c>
      <c r="AV701" s="13" t="s">
        <v>19</v>
      </c>
      <c r="AW701" s="13" t="s">
        <v>36</v>
      </c>
      <c r="AX701" s="13" t="s">
        <v>88</v>
      </c>
      <c r="AY701" s="259" t="s">
        <v>221</v>
      </c>
    </row>
    <row r="702" s="2" customFormat="1" ht="76.35" customHeight="1">
      <c r="A702" s="40"/>
      <c r="B702" s="41"/>
      <c r="C702" s="229" t="s">
        <v>1695</v>
      </c>
      <c r="D702" s="229" t="s">
        <v>225</v>
      </c>
      <c r="E702" s="230" t="s">
        <v>3532</v>
      </c>
      <c r="F702" s="231" t="s">
        <v>3533</v>
      </c>
      <c r="G702" s="232" t="s">
        <v>507</v>
      </c>
      <c r="H702" s="233">
        <v>141.40000000000001</v>
      </c>
      <c r="I702" s="234"/>
      <c r="J702" s="235">
        <f>ROUND(I702*H702,2)</f>
        <v>0</v>
      </c>
      <c r="K702" s="231" t="s">
        <v>229</v>
      </c>
      <c r="L702" s="46"/>
      <c r="M702" s="236" t="s">
        <v>1</v>
      </c>
      <c r="N702" s="237" t="s">
        <v>45</v>
      </c>
      <c r="O702" s="93"/>
      <c r="P702" s="238">
        <f>O702*H702</f>
        <v>0</v>
      </c>
      <c r="Q702" s="238">
        <v>0.10100000000000001</v>
      </c>
      <c r="R702" s="238">
        <f>Q702*H702</f>
        <v>14.281400000000001</v>
      </c>
      <c r="S702" s="238">
        <v>0</v>
      </c>
      <c r="T702" s="239">
        <f>S702*H702</f>
        <v>0</v>
      </c>
      <c r="U702" s="40"/>
      <c r="V702" s="40"/>
      <c r="W702" s="40"/>
      <c r="X702" s="40"/>
      <c r="Y702" s="40"/>
      <c r="Z702" s="40"/>
      <c r="AA702" s="40"/>
      <c r="AB702" s="40"/>
      <c r="AC702" s="40"/>
      <c r="AD702" s="40"/>
      <c r="AE702" s="40"/>
      <c r="AR702" s="240" t="s">
        <v>224</v>
      </c>
      <c r="AT702" s="240" t="s">
        <v>225</v>
      </c>
      <c r="AU702" s="240" t="s">
        <v>88</v>
      </c>
      <c r="AY702" s="18" t="s">
        <v>221</v>
      </c>
      <c r="BE702" s="241">
        <f>IF(N702="základní",J702,0)</f>
        <v>0</v>
      </c>
      <c r="BF702" s="241">
        <f>IF(N702="snížená",J702,0)</f>
        <v>0</v>
      </c>
      <c r="BG702" s="241">
        <f>IF(N702="zákl. přenesená",J702,0)</f>
        <v>0</v>
      </c>
      <c r="BH702" s="241">
        <f>IF(N702="sníž. přenesená",J702,0)</f>
        <v>0</v>
      </c>
      <c r="BI702" s="241">
        <f>IF(N702="nulová",J702,0)</f>
        <v>0</v>
      </c>
      <c r="BJ702" s="18" t="s">
        <v>88</v>
      </c>
      <c r="BK702" s="241">
        <f>ROUND(I702*H702,2)</f>
        <v>0</v>
      </c>
      <c r="BL702" s="18" t="s">
        <v>224</v>
      </c>
      <c r="BM702" s="240" t="s">
        <v>3534</v>
      </c>
    </row>
    <row r="703" s="2" customFormat="1">
      <c r="A703" s="40"/>
      <c r="B703" s="41"/>
      <c r="C703" s="42"/>
      <c r="D703" s="242" t="s">
        <v>232</v>
      </c>
      <c r="E703" s="42"/>
      <c r="F703" s="243" t="s">
        <v>3535</v>
      </c>
      <c r="G703" s="42"/>
      <c r="H703" s="42"/>
      <c r="I703" s="244"/>
      <c r="J703" s="42"/>
      <c r="K703" s="42"/>
      <c r="L703" s="46"/>
      <c r="M703" s="245"/>
      <c r="N703" s="246"/>
      <c r="O703" s="93"/>
      <c r="P703" s="93"/>
      <c r="Q703" s="93"/>
      <c r="R703" s="93"/>
      <c r="S703" s="93"/>
      <c r="T703" s="94"/>
      <c r="U703" s="40"/>
      <c r="V703" s="40"/>
      <c r="W703" s="40"/>
      <c r="X703" s="40"/>
      <c r="Y703" s="40"/>
      <c r="Z703" s="40"/>
      <c r="AA703" s="40"/>
      <c r="AB703" s="40"/>
      <c r="AC703" s="40"/>
      <c r="AD703" s="40"/>
      <c r="AE703" s="40"/>
      <c r="AT703" s="18" t="s">
        <v>232</v>
      </c>
      <c r="AU703" s="18" t="s">
        <v>88</v>
      </c>
    </row>
    <row r="704" s="2" customFormat="1">
      <c r="A704" s="40"/>
      <c r="B704" s="41"/>
      <c r="C704" s="42"/>
      <c r="D704" s="247" t="s">
        <v>312</v>
      </c>
      <c r="E704" s="42"/>
      <c r="F704" s="248" t="s">
        <v>3536</v>
      </c>
      <c r="G704" s="42"/>
      <c r="H704" s="42"/>
      <c r="I704" s="244"/>
      <c r="J704" s="42"/>
      <c r="K704" s="42"/>
      <c r="L704" s="46"/>
      <c r="M704" s="245"/>
      <c r="N704" s="246"/>
      <c r="O704" s="93"/>
      <c r="P704" s="93"/>
      <c r="Q704" s="93"/>
      <c r="R704" s="93"/>
      <c r="S704" s="93"/>
      <c r="T704" s="94"/>
      <c r="U704" s="40"/>
      <c r="V704" s="40"/>
      <c r="W704" s="40"/>
      <c r="X704" s="40"/>
      <c r="Y704" s="40"/>
      <c r="Z704" s="40"/>
      <c r="AA704" s="40"/>
      <c r="AB704" s="40"/>
      <c r="AC704" s="40"/>
      <c r="AD704" s="40"/>
      <c r="AE704" s="40"/>
      <c r="AT704" s="18" t="s">
        <v>312</v>
      </c>
      <c r="AU704" s="18" t="s">
        <v>88</v>
      </c>
    </row>
    <row r="705" s="14" customFormat="1">
      <c r="A705" s="14"/>
      <c r="B705" s="260"/>
      <c r="C705" s="261"/>
      <c r="D705" s="247" t="s">
        <v>236</v>
      </c>
      <c r="E705" s="262" t="s">
        <v>1</v>
      </c>
      <c r="F705" s="263" t="s">
        <v>3537</v>
      </c>
      <c r="G705" s="261"/>
      <c r="H705" s="262" t="s">
        <v>1</v>
      </c>
      <c r="I705" s="264"/>
      <c r="J705" s="261"/>
      <c r="K705" s="261"/>
      <c r="L705" s="265"/>
      <c r="M705" s="266"/>
      <c r="N705" s="267"/>
      <c r="O705" s="267"/>
      <c r="P705" s="267"/>
      <c r="Q705" s="267"/>
      <c r="R705" s="267"/>
      <c r="S705" s="267"/>
      <c r="T705" s="268"/>
      <c r="U705" s="14"/>
      <c r="V705" s="14"/>
      <c r="W705" s="14"/>
      <c r="X705" s="14"/>
      <c r="Y705" s="14"/>
      <c r="Z705" s="14"/>
      <c r="AA705" s="14"/>
      <c r="AB705" s="14"/>
      <c r="AC705" s="14"/>
      <c r="AD705" s="14"/>
      <c r="AE705" s="14"/>
      <c r="AT705" s="269" t="s">
        <v>236</v>
      </c>
      <c r="AU705" s="269" t="s">
        <v>88</v>
      </c>
      <c r="AV705" s="14" t="s">
        <v>88</v>
      </c>
      <c r="AW705" s="14" t="s">
        <v>36</v>
      </c>
      <c r="AX705" s="14" t="s">
        <v>80</v>
      </c>
      <c r="AY705" s="269" t="s">
        <v>221</v>
      </c>
    </row>
    <row r="706" s="13" customFormat="1">
      <c r="A706" s="13"/>
      <c r="B706" s="249"/>
      <c r="C706" s="250"/>
      <c r="D706" s="247" t="s">
        <v>236</v>
      </c>
      <c r="E706" s="251" t="s">
        <v>2627</v>
      </c>
      <c r="F706" s="252" t="s">
        <v>3538</v>
      </c>
      <c r="G706" s="250"/>
      <c r="H706" s="253">
        <v>141.40000000000001</v>
      </c>
      <c r="I706" s="254"/>
      <c r="J706" s="250"/>
      <c r="K706" s="250"/>
      <c r="L706" s="255"/>
      <c r="M706" s="256"/>
      <c r="N706" s="257"/>
      <c r="O706" s="257"/>
      <c r="P706" s="257"/>
      <c r="Q706" s="257"/>
      <c r="R706" s="257"/>
      <c r="S706" s="257"/>
      <c r="T706" s="258"/>
      <c r="U706" s="13"/>
      <c r="V706" s="13"/>
      <c r="W706" s="13"/>
      <c r="X706" s="13"/>
      <c r="Y706" s="13"/>
      <c r="Z706" s="13"/>
      <c r="AA706" s="13"/>
      <c r="AB706" s="13"/>
      <c r="AC706" s="13"/>
      <c r="AD706" s="13"/>
      <c r="AE706" s="13"/>
      <c r="AT706" s="259" t="s">
        <v>236</v>
      </c>
      <c r="AU706" s="259" t="s">
        <v>88</v>
      </c>
      <c r="AV706" s="13" t="s">
        <v>19</v>
      </c>
      <c r="AW706" s="13" t="s">
        <v>36</v>
      </c>
      <c r="AX706" s="13" t="s">
        <v>80</v>
      </c>
      <c r="AY706" s="259" t="s">
        <v>221</v>
      </c>
    </row>
    <row r="707" s="13" customFormat="1">
      <c r="A707" s="13"/>
      <c r="B707" s="249"/>
      <c r="C707" s="250"/>
      <c r="D707" s="247" t="s">
        <v>236</v>
      </c>
      <c r="E707" s="251" t="s">
        <v>2629</v>
      </c>
      <c r="F707" s="252" t="s">
        <v>2630</v>
      </c>
      <c r="G707" s="250"/>
      <c r="H707" s="253">
        <v>141.40000000000001</v>
      </c>
      <c r="I707" s="254"/>
      <c r="J707" s="250"/>
      <c r="K707" s="250"/>
      <c r="L707" s="255"/>
      <c r="M707" s="256"/>
      <c r="N707" s="257"/>
      <c r="O707" s="257"/>
      <c r="P707" s="257"/>
      <c r="Q707" s="257"/>
      <c r="R707" s="257"/>
      <c r="S707" s="257"/>
      <c r="T707" s="258"/>
      <c r="U707" s="13"/>
      <c r="V707" s="13"/>
      <c r="W707" s="13"/>
      <c r="X707" s="13"/>
      <c r="Y707" s="13"/>
      <c r="Z707" s="13"/>
      <c r="AA707" s="13"/>
      <c r="AB707" s="13"/>
      <c r="AC707" s="13"/>
      <c r="AD707" s="13"/>
      <c r="AE707" s="13"/>
      <c r="AT707" s="259" t="s">
        <v>236</v>
      </c>
      <c r="AU707" s="259" t="s">
        <v>88</v>
      </c>
      <c r="AV707" s="13" t="s">
        <v>19</v>
      </c>
      <c r="AW707" s="13" t="s">
        <v>36</v>
      </c>
      <c r="AX707" s="13" t="s">
        <v>88</v>
      </c>
      <c r="AY707" s="259" t="s">
        <v>221</v>
      </c>
    </row>
    <row r="708" s="2" customFormat="1" ht="24.15" customHeight="1">
      <c r="A708" s="40"/>
      <c r="B708" s="41"/>
      <c r="C708" s="284" t="s">
        <v>1702</v>
      </c>
      <c r="D708" s="284" t="s">
        <v>330</v>
      </c>
      <c r="E708" s="285" t="s">
        <v>3539</v>
      </c>
      <c r="F708" s="286" t="s">
        <v>3540</v>
      </c>
      <c r="G708" s="287" t="s">
        <v>507</v>
      </c>
      <c r="H708" s="288">
        <v>141.40000000000001</v>
      </c>
      <c r="I708" s="289"/>
      <c r="J708" s="290">
        <f>ROUND(I708*H708,2)</f>
        <v>0</v>
      </c>
      <c r="K708" s="286" t="s">
        <v>229</v>
      </c>
      <c r="L708" s="291"/>
      <c r="M708" s="292" t="s">
        <v>1</v>
      </c>
      <c r="N708" s="293" t="s">
        <v>45</v>
      </c>
      <c r="O708" s="93"/>
      <c r="P708" s="238">
        <f>O708*H708</f>
        <v>0</v>
      </c>
      <c r="Q708" s="238">
        <v>0.11500000000000001</v>
      </c>
      <c r="R708" s="238">
        <f>Q708*H708</f>
        <v>16.261000000000003</v>
      </c>
      <c r="S708" s="238">
        <v>0</v>
      </c>
      <c r="T708" s="239">
        <f>S708*H708</f>
        <v>0</v>
      </c>
      <c r="U708" s="40"/>
      <c r="V708" s="40"/>
      <c r="W708" s="40"/>
      <c r="X708" s="40"/>
      <c r="Y708" s="40"/>
      <c r="Z708" s="40"/>
      <c r="AA708" s="40"/>
      <c r="AB708" s="40"/>
      <c r="AC708" s="40"/>
      <c r="AD708" s="40"/>
      <c r="AE708" s="40"/>
      <c r="AR708" s="240" t="s">
        <v>267</v>
      </c>
      <c r="AT708" s="240" t="s">
        <v>330</v>
      </c>
      <c r="AU708" s="240" t="s">
        <v>88</v>
      </c>
      <c r="AY708" s="18" t="s">
        <v>221</v>
      </c>
      <c r="BE708" s="241">
        <f>IF(N708="základní",J708,0)</f>
        <v>0</v>
      </c>
      <c r="BF708" s="241">
        <f>IF(N708="snížená",J708,0)</f>
        <v>0</v>
      </c>
      <c r="BG708" s="241">
        <f>IF(N708="zákl. přenesená",J708,0)</f>
        <v>0</v>
      </c>
      <c r="BH708" s="241">
        <f>IF(N708="sníž. přenesená",J708,0)</f>
        <v>0</v>
      </c>
      <c r="BI708" s="241">
        <f>IF(N708="nulová",J708,0)</f>
        <v>0</v>
      </c>
      <c r="BJ708" s="18" t="s">
        <v>88</v>
      </c>
      <c r="BK708" s="241">
        <f>ROUND(I708*H708,2)</f>
        <v>0</v>
      </c>
      <c r="BL708" s="18" t="s">
        <v>224</v>
      </c>
      <c r="BM708" s="240" t="s">
        <v>3541</v>
      </c>
    </row>
    <row r="709" s="12" customFormat="1" ht="25.92" customHeight="1">
      <c r="A709" s="12"/>
      <c r="B709" s="213"/>
      <c r="C709" s="214"/>
      <c r="D709" s="215" t="s">
        <v>79</v>
      </c>
      <c r="E709" s="216" t="s">
        <v>257</v>
      </c>
      <c r="F709" s="216" t="s">
        <v>2631</v>
      </c>
      <c r="G709" s="214"/>
      <c r="H709" s="214"/>
      <c r="I709" s="217"/>
      <c r="J709" s="218">
        <f>BK709</f>
        <v>0</v>
      </c>
      <c r="K709" s="214"/>
      <c r="L709" s="219"/>
      <c r="M709" s="220"/>
      <c r="N709" s="221"/>
      <c r="O709" s="221"/>
      <c r="P709" s="222">
        <f>SUM(P710:P713)</f>
        <v>0</v>
      </c>
      <c r="Q709" s="221"/>
      <c r="R709" s="222">
        <f>SUM(R710:R713)</f>
        <v>0.024683999999999998</v>
      </c>
      <c r="S709" s="221"/>
      <c r="T709" s="223">
        <f>SUM(T710:T713)</f>
        <v>0</v>
      </c>
      <c r="U709" s="12"/>
      <c r="V709" s="12"/>
      <c r="W709" s="12"/>
      <c r="X709" s="12"/>
      <c r="Y709" s="12"/>
      <c r="Z709" s="12"/>
      <c r="AA709" s="12"/>
      <c r="AB709" s="12"/>
      <c r="AC709" s="12"/>
      <c r="AD709" s="12"/>
      <c r="AE709" s="12"/>
      <c r="AR709" s="224" t="s">
        <v>224</v>
      </c>
      <c r="AT709" s="225" t="s">
        <v>79</v>
      </c>
      <c r="AU709" s="225" t="s">
        <v>80</v>
      </c>
      <c r="AY709" s="224" t="s">
        <v>221</v>
      </c>
      <c r="BK709" s="226">
        <f>SUM(BK710:BK713)</f>
        <v>0</v>
      </c>
    </row>
    <row r="710" s="2" customFormat="1" ht="16.5" customHeight="1">
      <c r="A710" s="40"/>
      <c r="B710" s="41"/>
      <c r="C710" s="229" t="s">
        <v>1706</v>
      </c>
      <c r="D710" s="229" t="s">
        <v>225</v>
      </c>
      <c r="E710" s="230" t="s">
        <v>2632</v>
      </c>
      <c r="F710" s="231" t="s">
        <v>2633</v>
      </c>
      <c r="G710" s="232" t="s">
        <v>507</v>
      </c>
      <c r="H710" s="233">
        <v>74.799999999999997</v>
      </c>
      <c r="I710" s="234"/>
      <c r="J710" s="235">
        <f>ROUND(I710*H710,2)</f>
        <v>0</v>
      </c>
      <c r="K710" s="231" t="s">
        <v>229</v>
      </c>
      <c r="L710" s="46"/>
      <c r="M710" s="236" t="s">
        <v>1</v>
      </c>
      <c r="N710" s="237" t="s">
        <v>45</v>
      </c>
      <c r="O710" s="93"/>
      <c r="P710" s="238">
        <f>O710*H710</f>
        <v>0</v>
      </c>
      <c r="Q710" s="238">
        <v>0.00033</v>
      </c>
      <c r="R710" s="238">
        <f>Q710*H710</f>
        <v>0.024683999999999998</v>
      </c>
      <c r="S710" s="238">
        <v>0</v>
      </c>
      <c r="T710" s="239">
        <f>S710*H710</f>
        <v>0</v>
      </c>
      <c r="U710" s="40"/>
      <c r="V710" s="40"/>
      <c r="W710" s="40"/>
      <c r="X710" s="40"/>
      <c r="Y710" s="40"/>
      <c r="Z710" s="40"/>
      <c r="AA710" s="40"/>
      <c r="AB710" s="40"/>
      <c r="AC710" s="40"/>
      <c r="AD710" s="40"/>
      <c r="AE710" s="40"/>
      <c r="AR710" s="240" t="s">
        <v>224</v>
      </c>
      <c r="AT710" s="240" t="s">
        <v>225</v>
      </c>
      <c r="AU710" s="240" t="s">
        <v>88</v>
      </c>
      <c r="AY710" s="18" t="s">
        <v>221</v>
      </c>
      <c r="BE710" s="241">
        <f>IF(N710="základní",J710,0)</f>
        <v>0</v>
      </c>
      <c r="BF710" s="241">
        <f>IF(N710="snížená",J710,0)</f>
        <v>0</v>
      </c>
      <c r="BG710" s="241">
        <f>IF(N710="zákl. přenesená",J710,0)</f>
        <v>0</v>
      </c>
      <c r="BH710" s="241">
        <f>IF(N710="sníž. přenesená",J710,0)</f>
        <v>0</v>
      </c>
      <c r="BI710" s="241">
        <f>IF(N710="nulová",J710,0)</f>
        <v>0</v>
      </c>
      <c r="BJ710" s="18" t="s">
        <v>88</v>
      </c>
      <c r="BK710" s="241">
        <f>ROUND(I710*H710,2)</f>
        <v>0</v>
      </c>
      <c r="BL710" s="18" t="s">
        <v>224</v>
      </c>
      <c r="BM710" s="240" t="s">
        <v>3542</v>
      </c>
    </row>
    <row r="711" s="2" customFormat="1">
      <c r="A711" s="40"/>
      <c r="B711" s="41"/>
      <c r="C711" s="42"/>
      <c r="D711" s="242" t="s">
        <v>232</v>
      </c>
      <c r="E711" s="42"/>
      <c r="F711" s="243" t="s">
        <v>2635</v>
      </c>
      <c r="G711" s="42"/>
      <c r="H711" s="42"/>
      <c r="I711" s="244"/>
      <c r="J711" s="42"/>
      <c r="K711" s="42"/>
      <c r="L711" s="46"/>
      <c r="M711" s="245"/>
      <c r="N711" s="246"/>
      <c r="O711" s="93"/>
      <c r="P711" s="93"/>
      <c r="Q711" s="93"/>
      <c r="R711" s="93"/>
      <c r="S711" s="93"/>
      <c r="T711" s="94"/>
      <c r="U711" s="40"/>
      <c r="V711" s="40"/>
      <c r="W711" s="40"/>
      <c r="X711" s="40"/>
      <c r="Y711" s="40"/>
      <c r="Z711" s="40"/>
      <c r="AA711" s="40"/>
      <c r="AB711" s="40"/>
      <c r="AC711" s="40"/>
      <c r="AD711" s="40"/>
      <c r="AE711" s="40"/>
      <c r="AT711" s="18" t="s">
        <v>232</v>
      </c>
      <c r="AU711" s="18" t="s">
        <v>88</v>
      </c>
    </row>
    <row r="712" s="13" customFormat="1">
      <c r="A712" s="13"/>
      <c r="B712" s="249"/>
      <c r="C712" s="250"/>
      <c r="D712" s="247" t="s">
        <v>236</v>
      </c>
      <c r="E712" s="251" t="s">
        <v>2814</v>
      </c>
      <c r="F712" s="252" t="s">
        <v>3543</v>
      </c>
      <c r="G712" s="250"/>
      <c r="H712" s="253">
        <v>74.799999999999997</v>
      </c>
      <c r="I712" s="254"/>
      <c r="J712" s="250"/>
      <c r="K712" s="250"/>
      <c r="L712" s="255"/>
      <c r="M712" s="256"/>
      <c r="N712" s="257"/>
      <c r="O712" s="257"/>
      <c r="P712" s="257"/>
      <c r="Q712" s="257"/>
      <c r="R712" s="257"/>
      <c r="S712" s="257"/>
      <c r="T712" s="258"/>
      <c r="U712" s="13"/>
      <c r="V712" s="13"/>
      <c r="W712" s="13"/>
      <c r="X712" s="13"/>
      <c r="Y712" s="13"/>
      <c r="Z712" s="13"/>
      <c r="AA712" s="13"/>
      <c r="AB712" s="13"/>
      <c r="AC712" s="13"/>
      <c r="AD712" s="13"/>
      <c r="AE712" s="13"/>
      <c r="AT712" s="259" t="s">
        <v>236</v>
      </c>
      <c r="AU712" s="259" t="s">
        <v>88</v>
      </c>
      <c r="AV712" s="13" t="s">
        <v>19</v>
      </c>
      <c r="AW712" s="13" t="s">
        <v>36</v>
      </c>
      <c r="AX712" s="13" t="s">
        <v>80</v>
      </c>
      <c r="AY712" s="259" t="s">
        <v>221</v>
      </c>
    </row>
    <row r="713" s="13" customFormat="1">
      <c r="A713" s="13"/>
      <c r="B713" s="249"/>
      <c r="C713" s="250"/>
      <c r="D713" s="247" t="s">
        <v>236</v>
      </c>
      <c r="E713" s="251" t="s">
        <v>2816</v>
      </c>
      <c r="F713" s="252" t="s">
        <v>2817</v>
      </c>
      <c r="G713" s="250"/>
      <c r="H713" s="253">
        <v>74.799999999999997</v>
      </c>
      <c r="I713" s="254"/>
      <c r="J713" s="250"/>
      <c r="K713" s="250"/>
      <c r="L713" s="255"/>
      <c r="M713" s="256"/>
      <c r="N713" s="257"/>
      <c r="O713" s="257"/>
      <c r="P713" s="257"/>
      <c r="Q713" s="257"/>
      <c r="R713" s="257"/>
      <c r="S713" s="257"/>
      <c r="T713" s="258"/>
      <c r="U713" s="13"/>
      <c r="V713" s="13"/>
      <c r="W713" s="13"/>
      <c r="X713" s="13"/>
      <c r="Y713" s="13"/>
      <c r="Z713" s="13"/>
      <c r="AA713" s="13"/>
      <c r="AB713" s="13"/>
      <c r="AC713" s="13"/>
      <c r="AD713" s="13"/>
      <c r="AE713" s="13"/>
      <c r="AT713" s="259" t="s">
        <v>236</v>
      </c>
      <c r="AU713" s="259" t="s">
        <v>88</v>
      </c>
      <c r="AV713" s="13" t="s">
        <v>19</v>
      </c>
      <c r="AW713" s="13" t="s">
        <v>36</v>
      </c>
      <c r="AX713" s="13" t="s">
        <v>88</v>
      </c>
      <c r="AY713" s="259" t="s">
        <v>221</v>
      </c>
    </row>
    <row r="714" s="12" customFormat="1" ht="25.92" customHeight="1">
      <c r="A714" s="12"/>
      <c r="B714" s="213"/>
      <c r="C714" s="214"/>
      <c r="D714" s="215" t="s">
        <v>79</v>
      </c>
      <c r="E714" s="216" t="s">
        <v>2640</v>
      </c>
      <c r="F714" s="216" t="s">
        <v>2641</v>
      </c>
      <c r="G714" s="214"/>
      <c r="H714" s="214"/>
      <c r="I714" s="217"/>
      <c r="J714" s="218">
        <f>BK714</f>
        <v>0</v>
      </c>
      <c r="K714" s="214"/>
      <c r="L714" s="219"/>
      <c r="M714" s="220"/>
      <c r="N714" s="221"/>
      <c r="O714" s="221"/>
      <c r="P714" s="222">
        <f>SUM(P715:P840)</f>
        <v>0</v>
      </c>
      <c r="Q714" s="221"/>
      <c r="R714" s="222">
        <f>SUM(R715:R840)</f>
        <v>1.4563591999999999</v>
      </c>
      <c r="S714" s="221"/>
      <c r="T714" s="223">
        <f>SUM(T715:T840)</f>
        <v>0</v>
      </c>
      <c r="U714" s="12"/>
      <c r="V714" s="12"/>
      <c r="W714" s="12"/>
      <c r="X714" s="12"/>
      <c r="Y714" s="12"/>
      <c r="Z714" s="12"/>
      <c r="AA714" s="12"/>
      <c r="AB714" s="12"/>
      <c r="AC714" s="12"/>
      <c r="AD714" s="12"/>
      <c r="AE714" s="12"/>
      <c r="AR714" s="224" t="s">
        <v>224</v>
      </c>
      <c r="AT714" s="225" t="s">
        <v>79</v>
      </c>
      <c r="AU714" s="225" t="s">
        <v>80</v>
      </c>
      <c r="AY714" s="224" t="s">
        <v>221</v>
      </c>
      <c r="BK714" s="226">
        <f>SUM(BK715:BK840)</f>
        <v>0</v>
      </c>
    </row>
    <row r="715" s="2" customFormat="1" ht="37.8" customHeight="1">
      <c r="A715" s="40"/>
      <c r="B715" s="41"/>
      <c r="C715" s="229" t="s">
        <v>1712</v>
      </c>
      <c r="D715" s="229" t="s">
        <v>225</v>
      </c>
      <c r="E715" s="230" t="s">
        <v>2642</v>
      </c>
      <c r="F715" s="231" t="s">
        <v>2643</v>
      </c>
      <c r="G715" s="232" t="s">
        <v>507</v>
      </c>
      <c r="H715" s="233">
        <v>15.02</v>
      </c>
      <c r="I715" s="234"/>
      <c r="J715" s="235">
        <f>ROUND(I715*H715,2)</f>
        <v>0</v>
      </c>
      <c r="K715" s="231" t="s">
        <v>229</v>
      </c>
      <c r="L715" s="46"/>
      <c r="M715" s="236" t="s">
        <v>1</v>
      </c>
      <c r="N715" s="237" t="s">
        <v>45</v>
      </c>
      <c r="O715" s="93"/>
      <c r="P715" s="238">
        <f>O715*H715</f>
        <v>0</v>
      </c>
      <c r="Q715" s="238">
        <v>0</v>
      </c>
      <c r="R715" s="238">
        <f>Q715*H715</f>
        <v>0</v>
      </c>
      <c r="S715" s="238">
        <v>0</v>
      </c>
      <c r="T715" s="239">
        <f>S715*H715</f>
        <v>0</v>
      </c>
      <c r="U715" s="40"/>
      <c r="V715" s="40"/>
      <c r="W715" s="40"/>
      <c r="X715" s="40"/>
      <c r="Y715" s="40"/>
      <c r="Z715" s="40"/>
      <c r="AA715" s="40"/>
      <c r="AB715" s="40"/>
      <c r="AC715" s="40"/>
      <c r="AD715" s="40"/>
      <c r="AE715" s="40"/>
      <c r="AR715" s="240" t="s">
        <v>224</v>
      </c>
      <c r="AT715" s="240" t="s">
        <v>225</v>
      </c>
      <c r="AU715" s="240" t="s">
        <v>88</v>
      </c>
      <c r="AY715" s="18" t="s">
        <v>221</v>
      </c>
      <c r="BE715" s="241">
        <f>IF(N715="základní",J715,0)</f>
        <v>0</v>
      </c>
      <c r="BF715" s="241">
        <f>IF(N715="snížená",J715,0)</f>
        <v>0</v>
      </c>
      <c r="BG715" s="241">
        <f>IF(N715="zákl. přenesená",J715,0)</f>
        <v>0</v>
      </c>
      <c r="BH715" s="241">
        <f>IF(N715="sníž. přenesená",J715,0)</f>
        <v>0</v>
      </c>
      <c r="BI715" s="241">
        <f>IF(N715="nulová",J715,0)</f>
        <v>0</v>
      </c>
      <c r="BJ715" s="18" t="s">
        <v>88</v>
      </c>
      <c r="BK715" s="241">
        <f>ROUND(I715*H715,2)</f>
        <v>0</v>
      </c>
      <c r="BL715" s="18" t="s">
        <v>224</v>
      </c>
      <c r="BM715" s="240" t="s">
        <v>3544</v>
      </c>
    </row>
    <row r="716" s="2" customFormat="1">
      <c r="A716" s="40"/>
      <c r="B716" s="41"/>
      <c r="C716" s="42"/>
      <c r="D716" s="242" t="s">
        <v>232</v>
      </c>
      <c r="E716" s="42"/>
      <c r="F716" s="243" t="s">
        <v>2645</v>
      </c>
      <c r="G716" s="42"/>
      <c r="H716" s="42"/>
      <c r="I716" s="244"/>
      <c r="J716" s="42"/>
      <c r="K716" s="42"/>
      <c r="L716" s="46"/>
      <c r="M716" s="245"/>
      <c r="N716" s="246"/>
      <c r="O716" s="93"/>
      <c r="P716" s="93"/>
      <c r="Q716" s="93"/>
      <c r="R716" s="93"/>
      <c r="S716" s="93"/>
      <c r="T716" s="94"/>
      <c r="U716" s="40"/>
      <c r="V716" s="40"/>
      <c r="W716" s="40"/>
      <c r="X716" s="40"/>
      <c r="Y716" s="40"/>
      <c r="Z716" s="40"/>
      <c r="AA716" s="40"/>
      <c r="AB716" s="40"/>
      <c r="AC716" s="40"/>
      <c r="AD716" s="40"/>
      <c r="AE716" s="40"/>
      <c r="AT716" s="18" t="s">
        <v>232</v>
      </c>
      <c r="AU716" s="18" t="s">
        <v>88</v>
      </c>
    </row>
    <row r="717" s="2" customFormat="1">
      <c r="A717" s="40"/>
      <c r="B717" s="41"/>
      <c r="C717" s="42"/>
      <c r="D717" s="247" t="s">
        <v>312</v>
      </c>
      <c r="E717" s="42"/>
      <c r="F717" s="248" t="s">
        <v>2646</v>
      </c>
      <c r="G717" s="42"/>
      <c r="H717" s="42"/>
      <c r="I717" s="244"/>
      <c r="J717" s="42"/>
      <c r="K717" s="42"/>
      <c r="L717" s="46"/>
      <c r="M717" s="245"/>
      <c r="N717" s="246"/>
      <c r="O717" s="93"/>
      <c r="P717" s="93"/>
      <c r="Q717" s="93"/>
      <c r="R717" s="93"/>
      <c r="S717" s="93"/>
      <c r="T717" s="94"/>
      <c r="U717" s="40"/>
      <c r="V717" s="40"/>
      <c r="W717" s="40"/>
      <c r="X717" s="40"/>
      <c r="Y717" s="40"/>
      <c r="Z717" s="40"/>
      <c r="AA717" s="40"/>
      <c r="AB717" s="40"/>
      <c r="AC717" s="40"/>
      <c r="AD717" s="40"/>
      <c r="AE717" s="40"/>
      <c r="AT717" s="18" t="s">
        <v>312</v>
      </c>
      <c r="AU717" s="18" t="s">
        <v>88</v>
      </c>
    </row>
    <row r="718" s="14" customFormat="1">
      <c r="A718" s="14"/>
      <c r="B718" s="260"/>
      <c r="C718" s="261"/>
      <c r="D718" s="247" t="s">
        <v>236</v>
      </c>
      <c r="E718" s="262" t="s">
        <v>1</v>
      </c>
      <c r="F718" s="263" t="s">
        <v>2647</v>
      </c>
      <c r="G718" s="261"/>
      <c r="H718" s="262" t="s">
        <v>1</v>
      </c>
      <c r="I718" s="264"/>
      <c r="J718" s="261"/>
      <c r="K718" s="261"/>
      <c r="L718" s="265"/>
      <c r="M718" s="266"/>
      <c r="N718" s="267"/>
      <c r="O718" s="267"/>
      <c r="P718" s="267"/>
      <c r="Q718" s="267"/>
      <c r="R718" s="267"/>
      <c r="S718" s="267"/>
      <c r="T718" s="268"/>
      <c r="U718" s="14"/>
      <c r="V718" s="14"/>
      <c r="W718" s="14"/>
      <c r="X718" s="14"/>
      <c r="Y718" s="14"/>
      <c r="Z718" s="14"/>
      <c r="AA718" s="14"/>
      <c r="AB718" s="14"/>
      <c r="AC718" s="14"/>
      <c r="AD718" s="14"/>
      <c r="AE718" s="14"/>
      <c r="AT718" s="269" t="s">
        <v>236</v>
      </c>
      <c r="AU718" s="269" t="s">
        <v>88</v>
      </c>
      <c r="AV718" s="14" t="s">
        <v>88</v>
      </c>
      <c r="AW718" s="14" t="s">
        <v>36</v>
      </c>
      <c r="AX718" s="14" t="s">
        <v>80</v>
      </c>
      <c r="AY718" s="269" t="s">
        <v>221</v>
      </c>
    </row>
    <row r="719" s="13" customFormat="1">
      <c r="A719" s="13"/>
      <c r="B719" s="249"/>
      <c r="C719" s="250"/>
      <c r="D719" s="247" t="s">
        <v>236</v>
      </c>
      <c r="E719" s="251" t="s">
        <v>3545</v>
      </c>
      <c r="F719" s="252" t="s">
        <v>3546</v>
      </c>
      <c r="G719" s="250"/>
      <c r="H719" s="253">
        <v>15.02</v>
      </c>
      <c r="I719" s="254"/>
      <c r="J719" s="250"/>
      <c r="K719" s="250"/>
      <c r="L719" s="255"/>
      <c r="M719" s="256"/>
      <c r="N719" s="257"/>
      <c r="O719" s="257"/>
      <c r="P719" s="257"/>
      <c r="Q719" s="257"/>
      <c r="R719" s="257"/>
      <c r="S719" s="257"/>
      <c r="T719" s="258"/>
      <c r="U719" s="13"/>
      <c r="V719" s="13"/>
      <c r="W719" s="13"/>
      <c r="X719" s="13"/>
      <c r="Y719" s="13"/>
      <c r="Z719" s="13"/>
      <c r="AA719" s="13"/>
      <c r="AB719" s="13"/>
      <c r="AC719" s="13"/>
      <c r="AD719" s="13"/>
      <c r="AE719" s="13"/>
      <c r="AT719" s="259" t="s">
        <v>236</v>
      </c>
      <c r="AU719" s="259" t="s">
        <v>88</v>
      </c>
      <c r="AV719" s="13" t="s">
        <v>19</v>
      </c>
      <c r="AW719" s="13" t="s">
        <v>36</v>
      </c>
      <c r="AX719" s="13" t="s">
        <v>80</v>
      </c>
      <c r="AY719" s="259" t="s">
        <v>221</v>
      </c>
    </row>
    <row r="720" s="13" customFormat="1">
      <c r="A720" s="13"/>
      <c r="B720" s="249"/>
      <c r="C720" s="250"/>
      <c r="D720" s="247" t="s">
        <v>236</v>
      </c>
      <c r="E720" s="251" t="s">
        <v>1773</v>
      </c>
      <c r="F720" s="252" t="s">
        <v>3547</v>
      </c>
      <c r="G720" s="250"/>
      <c r="H720" s="253">
        <v>15.02</v>
      </c>
      <c r="I720" s="254"/>
      <c r="J720" s="250"/>
      <c r="K720" s="250"/>
      <c r="L720" s="255"/>
      <c r="M720" s="256"/>
      <c r="N720" s="257"/>
      <c r="O720" s="257"/>
      <c r="P720" s="257"/>
      <c r="Q720" s="257"/>
      <c r="R720" s="257"/>
      <c r="S720" s="257"/>
      <c r="T720" s="258"/>
      <c r="U720" s="13"/>
      <c r="V720" s="13"/>
      <c r="W720" s="13"/>
      <c r="X720" s="13"/>
      <c r="Y720" s="13"/>
      <c r="Z720" s="13"/>
      <c r="AA720" s="13"/>
      <c r="AB720" s="13"/>
      <c r="AC720" s="13"/>
      <c r="AD720" s="13"/>
      <c r="AE720" s="13"/>
      <c r="AT720" s="259" t="s">
        <v>236</v>
      </c>
      <c r="AU720" s="259" t="s">
        <v>88</v>
      </c>
      <c r="AV720" s="13" t="s">
        <v>19</v>
      </c>
      <c r="AW720" s="13" t="s">
        <v>36</v>
      </c>
      <c r="AX720" s="13" t="s">
        <v>88</v>
      </c>
      <c r="AY720" s="259" t="s">
        <v>221</v>
      </c>
    </row>
    <row r="721" s="2" customFormat="1" ht="16.5" customHeight="1">
      <c r="A721" s="40"/>
      <c r="B721" s="41"/>
      <c r="C721" s="284" t="s">
        <v>1716</v>
      </c>
      <c r="D721" s="284" t="s">
        <v>330</v>
      </c>
      <c r="E721" s="285" t="s">
        <v>2652</v>
      </c>
      <c r="F721" s="286" t="s">
        <v>2653</v>
      </c>
      <c r="G721" s="287" t="s">
        <v>651</v>
      </c>
      <c r="H721" s="288">
        <v>0.0050000000000000001</v>
      </c>
      <c r="I721" s="289"/>
      <c r="J721" s="290">
        <f>ROUND(I721*H721,2)</f>
        <v>0</v>
      </c>
      <c r="K721" s="286" t="s">
        <v>229</v>
      </c>
      <c r="L721" s="291"/>
      <c r="M721" s="292" t="s">
        <v>1</v>
      </c>
      <c r="N721" s="293" t="s">
        <v>45</v>
      </c>
      <c r="O721" s="93"/>
      <c r="P721" s="238">
        <f>O721*H721</f>
        <v>0</v>
      </c>
      <c r="Q721" s="238">
        <v>1</v>
      </c>
      <c r="R721" s="238">
        <f>Q721*H721</f>
        <v>0.0050000000000000001</v>
      </c>
      <c r="S721" s="238">
        <v>0</v>
      </c>
      <c r="T721" s="239">
        <f>S721*H721</f>
        <v>0</v>
      </c>
      <c r="U721" s="40"/>
      <c r="V721" s="40"/>
      <c r="W721" s="40"/>
      <c r="X721" s="40"/>
      <c r="Y721" s="40"/>
      <c r="Z721" s="40"/>
      <c r="AA721" s="40"/>
      <c r="AB721" s="40"/>
      <c r="AC721" s="40"/>
      <c r="AD721" s="40"/>
      <c r="AE721" s="40"/>
      <c r="AR721" s="240" t="s">
        <v>267</v>
      </c>
      <c r="AT721" s="240" t="s">
        <v>330</v>
      </c>
      <c r="AU721" s="240" t="s">
        <v>88</v>
      </c>
      <c r="AY721" s="18" t="s">
        <v>221</v>
      </c>
      <c r="BE721" s="241">
        <f>IF(N721="základní",J721,0)</f>
        <v>0</v>
      </c>
      <c r="BF721" s="241">
        <f>IF(N721="snížená",J721,0)</f>
        <v>0</v>
      </c>
      <c r="BG721" s="241">
        <f>IF(N721="zákl. přenesená",J721,0)</f>
        <v>0</v>
      </c>
      <c r="BH721" s="241">
        <f>IF(N721="sníž. přenesená",J721,0)</f>
        <v>0</v>
      </c>
      <c r="BI721" s="241">
        <f>IF(N721="nulová",J721,0)</f>
        <v>0</v>
      </c>
      <c r="BJ721" s="18" t="s">
        <v>88</v>
      </c>
      <c r="BK721" s="241">
        <f>ROUND(I721*H721,2)</f>
        <v>0</v>
      </c>
      <c r="BL721" s="18" t="s">
        <v>224</v>
      </c>
      <c r="BM721" s="240" t="s">
        <v>3548</v>
      </c>
    </row>
    <row r="722" s="2" customFormat="1">
      <c r="A722" s="40"/>
      <c r="B722" s="41"/>
      <c r="C722" s="42"/>
      <c r="D722" s="247" t="s">
        <v>234</v>
      </c>
      <c r="E722" s="42"/>
      <c r="F722" s="248" t="s">
        <v>2655</v>
      </c>
      <c r="G722" s="42"/>
      <c r="H722" s="42"/>
      <c r="I722" s="244"/>
      <c r="J722" s="42"/>
      <c r="K722" s="42"/>
      <c r="L722" s="46"/>
      <c r="M722" s="245"/>
      <c r="N722" s="246"/>
      <c r="O722" s="93"/>
      <c r="P722" s="93"/>
      <c r="Q722" s="93"/>
      <c r="R722" s="93"/>
      <c r="S722" s="93"/>
      <c r="T722" s="94"/>
      <c r="U722" s="40"/>
      <c r="V722" s="40"/>
      <c r="W722" s="40"/>
      <c r="X722" s="40"/>
      <c r="Y722" s="40"/>
      <c r="Z722" s="40"/>
      <c r="AA722" s="40"/>
      <c r="AB722" s="40"/>
      <c r="AC722" s="40"/>
      <c r="AD722" s="40"/>
      <c r="AE722" s="40"/>
      <c r="AT722" s="18" t="s">
        <v>234</v>
      </c>
      <c r="AU722" s="18" t="s">
        <v>88</v>
      </c>
    </row>
    <row r="723" s="13" customFormat="1">
      <c r="A723" s="13"/>
      <c r="B723" s="249"/>
      <c r="C723" s="250"/>
      <c r="D723" s="247" t="s">
        <v>236</v>
      </c>
      <c r="E723" s="251" t="s">
        <v>3549</v>
      </c>
      <c r="F723" s="252" t="s">
        <v>3550</v>
      </c>
      <c r="G723" s="250"/>
      <c r="H723" s="253">
        <v>15.02</v>
      </c>
      <c r="I723" s="254"/>
      <c r="J723" s="250"/>
      <c r="K723" s="250"/>
      <c r="L723" s="255"/>
      <c r="M723" s="256"/>
      <c r="N723" s="257"/>
      <c r="O723" s="257"/>
      <c r="P723" s="257"/>
      <c r="Q723" s="257"/>
      <c r="R723" s="257"/>
      <c r="S723" s="257"/>
      <c r="T723" s="258"/>
      <c r="U723" s="13"/>
      <c r="V723" s="13"/>
      <c r="W723" s="13"/>
      <c r="X723" s="13"/>
      <c r="Y723" s="13"/>
      <c r="Z723" s="13"/>
      <c r="AA723" s="13"/>
      <c r="AB723" s="13"/>
      <c r="AC723" s="13"/>
      <c r="AD723" s="13"/>
      <c r="AE723" s="13"/>
      <c r="AT723" s="259" t="s">
        <v>236</v>
      </c>
      <c r="AU723" s="259" t="s">
        <v>88</v>
      </c>
      <c r="AV723" s="13" t="s">
        <v>19</v>
      </c>
      <c r="AW723" s="13" t="s">
        <v>36</v>
      </c>
      <c r="AX723" s="13" t="s">
        <v>80</v>
      </c>
      <c r="AY723" s="259" t="s">
        <v>221</v>
      </c>
    </row>
    <row r="724" s="13" customFormat="1">
      <c r="A724" s="13"/>
      <c r="B724" s="249"/>
      <c r="C724" s="250"/>
      <c r="D724" s="247" t="s">
        <v>236</v>
      </c>
      <c r="E724" s="251" t="s">
        <v>2994</v>
      </c>
      <c r="F724" s="252" t="s">
        <v>3551</v>
      </c>
      <c r="G724" s="250"/>
      <c r="H724" s="253">
        <v>15.02</v>
      </c>
      <c r="I724" s="254"/>
      <c r="J724" s="250"/>
      <c r="K724" s="250"/>
      <c r="L724" s="255"/>
      <c r="M724" s="256"/>
      <c r="N724" s="257"/>
      <c r="O724" s="257"/>
      <c r="P724" s="257"/>
      <c r="Q724" s="257"/>
      <c r="R724" s="257"/>
      <c r="S724" s="257"/>
      <c r="T724" s="258"/>
      <c r="U724" s="13"/>
      <c r="V724" s="13"/>
      <c r="W724" s="13"/>
      <c r="X724" s="13"/>
      <c r="Y724" s="13"/>
      <c r="Z724" s="13"/>
      <c r="AA724" s="13"/>
      <c r="AB724" s="13"/>
      <c r="AC724" s="13"/>
      <c r="AD724" s="13"/>
      <c r="AE724" s="13"/>
      <c r="AT724" s="259" t="s">
        <v>236</v>
      </c>
      <c r="AU724" s="259" t="s">
        <v>88</v>
      </c>
      <c r="AV724" s="13" t="s">
        <v>19</v>
      </c>
      <c r="AW724" s="13" t="s">
        <v>36</v>
      </c>
      <c r="AX724" s="13" t="s">
        <v>80</v>
      </c>
      <c r="AY724" s="259" t="s">
        <v>221</v>
      </c>
    </row>
    <row r="725" s="13" customFormat="1">
      <c r="A725" s="13"/>
      <c r="B725" s="249"/>
      <c r="C725" s="250"/>
      <c r="D725" s="247" t="s">
        <v>236</v>
      </c>
      <c r="E725" s="251" t="s">
        <v>3552</v>
      </c>
      <c r="F725" s="252" t="s">
        <v>3553</v>
      </c>
      <c r="G725" s="250"/>
      <c r="H725" s="253">
        <v>0.0050000000000000001</v>
      </c>
      <c r="I725" s="254"/>
      <c r="J725" s="250"/>
      <c r="K725" s="250"/>
      <c r="L725" s="255"/>
      <c r="M725" s="256"/>
      <c r="N725" s="257"/>
      <c r="O725" s="257"/>
      <c r="P725" s="257"/>
      <c r="Q725" s="257"/>
      <c r="R725" s="257"/>
      <c r="S725" s="257"/>
      <c r="T725" s="258"/>
      <c r="U725" s="13"/>
      <c r="V725" s="13"/>
      <c r="W725" s="13"/>
      <c r="X725" s="13"/>
      <c r="Y725" s="13"/>
      <c r="Z725" s="13"/>
      <c r="AA725" s="13"/>
      <c r="AB725" s="13"/>
      <c r="AC725" s="13"/>
      <c r="AD725" s="13"/>
      <c r="AE725" s="13"/>
      <c r="AT725" s="259" t="s">
        <v>236</v>
      </c>
      <c r="AU725" s="259" t="s">
        <v>88</v>
      </c>
      <c r="AV725" s="13" t="s">
        <v>19</v>
      </c>
      <c r="AW725" s="13" t="s">
        <v>36</v>
      </c>
      <c r="AX725" s="13" t="s">
        <v>88</v>
      </c>
      <c r="AY725" s="259" t="s">
        <v>221</v>
      </c>
    </row>
    <row r="726" s="2" customFormat="1" ht="33" customHeight="1">
      <c r="A726" s="40"/>
      <c r="B726" s="41"/>
      <c r="C726" s="229" t="s">
        <v>1720</v>
      </c>
      <c r="D726" s="229" t="s">
        <v>225</v>
      </c>
      <c r="E726" s="230" t="s">
        <v>2661</v>
      </c>
      <c r="F726" s="231" t="s">
        <v>2662</v>
      </c>
      <c r="G726" s="232" t="s">
        <v>507</v>
      </c>
      <c r="H726" s="233">
        <v>35</v>
      </c>
      <c r="I726" s="234"/>
      <c r="J726" s="235">
        <f>ROUND(I726*H726,2)</f>
        <v>0</v>
      </c>
      <c r="K726" s="231" t="s">
        <v>229</v>
      </c>
      <c r="L726" s="46"/>
      <c r="M726" s="236" t="s">
        <v>1</v>
      </c>
      <c r="N726" s="237" t="s">
        <v>45</v>
      </c>
      <c r="O726" s="93"/>
      <c r="P726" s="238">
        <f>O726*H726</f>
        <v>0</v>
      </c>
      <c r="Q726" s="238">
        <v>0</v>
      </c>
      <c r="R726" s="238">
        <f>Q726*H726</f>
        <v>0</v>
      </c>
      <c r="S726" s="238">
        <v>0</v>
      </c>
      <c r="T726" s="239">
        <f>S726*H726</f>
        <v>0</v>
      </c>
      <c r="U726" s="40"/>
      <c r="V726" s="40"/>
      <c r="W726" s="40"/>
      <c r="X726" s="40"/>
      <c r="Y726" s="40"/>
      <c r="Z726" s="40"/>
      <c r="AA726" s="40"/>
      <c r="AB726" s="40"/>
      <c r="AC726" s="40"/>
      <c r="AD726" s="40"/>
      <c r="AE726" s="40"/>
      <c r="AR726" s="240" t="s">
        <v>224</v>
      </c>
      <c r="AT726" s="240" t="s">
        <v>225</v>
      </c>
      <c r="AU726" s="240" t="s">
        <v>88</v>
      </c>
      <c r="AY726" s="18" t="s">
        <v>221</v>
      </c>
      <c r="BE726" s="241">
        <f>IF(N726="základní",J726,0)</f>
        <v>0</v>
      </c>
      <c r="BF726" s="241">
        <f>IF(N726="snížená",J726,0)</f>
        <v>0</v>
      </c>
      <c r="BG726" s="241">
        <f>IF(N726="zákl. přenesená",J726,0)</f>
        <v>0</v>
      </c>
      <c r="BH726" s="241">
        <f>IF(N726="sníž. přenesená",J726,0)</f>
        <v>0</v>
      </c>
      <c r="BI726" s="241">
        <f>IF(N726="nulová",J726,0)</f>
        <v>0</v>
      </c>
      <c r="BJ726" s="18" t="s">
        <v>88</v>
      </c>
      <c r="BK726" s="241">
        <f>ROUND(I726*H726,2)</f>
        <v>0</v>
      </c>
      <c r="BL726" s="18" t="s">
        <v>224</v>
      </c>
      <c r="BM726" s="240" t="s">
        <v>3554</v>
      </c>
    </row>
    <row r="727" s="2" customFormat="1">
      <c r="A727" s="40"/>
      <c r="B727" s="41"/>
      <c r="C727" s="42"/>
      <c r="D727" s="242" t="s">
        <v>232</v>
      </c>
      <c r="E727" s="42"/>
      <c r="F727" s="243" t="s">
        <v>2664</v>
      </c>
      <c r="G727" s="42"/>
      <c r="H727" s="42"/>
      <c r="I727" s="244"/>
      <c r="J727" s="42"/>
      <c r="K727" s="42"/>
      <c r="L727" s="46"/>
      <c r="M727" s="245"/>
      <c r="N727" s="246"/>
      <c r="O727" s="93"/>
      <c r="P727" s="93"/>
      <c r="Q727" s="93"/>
      <c r="R727" s="93"/>
      <c r="S727" s="93"/>
      <c r="T727" s="94"/>
      <c r="U727" s="40"/>
      <c r="V727" s="40"/>
      <c r="W727" s="40"/>
      <c r="X727" s="40"/>
      <c r="Y727" s="40"/>
      <c r="Z727" s="40"/>
      <c r="AA727" s="40"/>
      <c r="AB727" s="40"/>
      <c r="AC727" s="40"/>
      <c r="AD727" s="40"/>
      <c r="AE727" s="40"/>
      <c r="AT727" s="18" t="s">
        <v>232</v>
      </c>
      <c r="AU727" s="18" t="s">
        <v>88</v>
      </c>
    </row>
    <row r="728" s="2" customFormat="1">
      <c r="A728" s="40"/>
      <c r="B728" s="41"/>
      <c r="C728" s="42"/>
      <c r="D728" s="247" t="s">
        <v>312</v>
      </c>
      <c r="E728" s="42"/>
      <c r="F728" s="248" t="s">
        <v>2646</v>
      </c>
      <c r="G728" s="42"/>
      <c r="H728" s="42"/>
      <c r="I728" s="244"/>
      <c r="J728" s="42"/>
      <c r="K728" s="42"/>
      <c r="L728" s="46"/>
      <c r="M728" s="245"/>
      <c r="N728" s="246"/>
      <c r="O728" s="93"/>
      <c r="P728" s="93"/>
      <c r="Q728" s="93"/>
      <c r="R728" s="93"/>
      <c r="S728" s="93"/>
      <c r="T728" s="94"/>
      <c r="U728" s="40"/>
      <c r="V728" s="40"/>
      <c r="W728" s="40"/>
      <c r="X728" s="40"/>
      <c r="Y728" s="40"/>
      <c r="Z728" s="40"/>
      <c r="AA728" s="40"/>
      <c r="AB728" s="40"/>
      <c r="AC728" s="40"/>
      <c r="AD728" s="40"/>
      <c r="AE728" s="40"/>
      <c r="AT728" s="18" t="s">
        <v>312</v>
      </c>
      <c r="AU728" s="18" t="s">
        <v>88</v>
      </c>
    </row>
    <row r="729" s="14" customFormat="1">
      <c r="A729" s="14"/>
      <c r="B729" s="260"/>
      <c r="C729" s="261"/>
      <c r="D729" s="247" t="s">
        <v>236</v>
      </c>
      <c r="E729" s="262" t="s">
        <v>1</v>
      </c>
      <c r="F729" s="263" t="s">
        <v>2665</v>
      </c>
      <c r="G729" s="261"/>
      <c r="H729" s="262" t="s">
        <v>1</v>
      </c>
      <c r="I729" s="264"/>
      <c r="J729" s="261"/>
      <c r="K729" s="261"/>
      <c r="L729" s="265"/>
      <c r="M729" s="266"/>
      <c r="N729" s="267"/>
      <c r="O729" s="267"/>
      <c r="P729" s="267"/>
      <c r="Q729" s="267"/>
      <c r="R729" s="267"/>
      <c r="S729" s="267"/>
      <c r="T729" s="268"/>
      <c r="U729" s="14"/>
      <c r="V729" s="14"/>
      <c r="W729" s="14"/>
      <c r="X729" s="14"/>
      <c r="Y729" s="14"/>
      <c r="Z729" s="14"/>
      <c r="AA729" s="14"/>
      <c r="AB729" s="14"/>
      <c r="AC729" s="14"/>
      <c r="AD729" s="14"/>
      <c r="AE729" s="14"/>
      <c r="AT729" s="269" t="s">
        <v>236</v>
      </c>
      <c r="AU729" s="269" t="s">
        <v>88</v>
      </c>
      <c r="AV729" s="14" t="s">
        <v>88</v>
      </c>
      <c r="AW729" s="14" t="s">
        <v>36</v>
      </c>
      <c r="AX729" s="14" t="s">
        <v>80</v>
      </c>
      <c r="AY729" s="269" t="s">
        <v>221</v>
      </c>
    </row>
    <row r="730" s="13" customFormat="1">
      <c r="A730" s="13"/>
      <c r="B730" s="249"/>
      <c r="C730" s="250"/>
      <c r="D730" s="247" t="s">
        <v>236</v>
      </c>
      <c r="E730" s="251" t="s">
        <v>3555</v>
      </c>
      <c r="F730" s="252" t="s">
        <v>3556</v>
      </c>
      <c r="G730" s="250"/>
      <c r="H730" s="253">
        <v>35</v>
      </c>
      <c r="I730" s="254"/>
      <c r="J730" s="250"/>
      <c r="K730" s="250"/>
      <c r="L730" s="255"/>
      <c r="M730" s="256"/>
      <c r="N730" s="257"/>
      <c r="O730" s="257"/>
      <c r="P730" s="257"/>
      <c r="Q730" s="257"/>
      <c r="R730" s="257"/>
      <c r="S730" s="257"/>
      <c r="T730" s="258"/>
      <c r="U730" s="13"/>
      <c r="V730" s="13"/>
      <c r="W730" s="13"/>
      <c r="X730" s="13"/>
      <c r="Y730" s="13"/>
      <c r="Z730" s="13"/>
      <c r="AA730" s="13"/>
      <c r="AB730" s="13"/>
      <c r="AC730" s="13"/>
      <c r="AD730" s="13"/>
      <c r="AE730" s="13"/>
      <c r="AT730" s="259" t="s">
        <v>236</v>
      </c>
      <c r="AU730" s="259" t="s">
        <v>88</v>
      </c>
      <c r="AV730" s="13" t="s">
        <v>19</v>
      </c>
      <c r="AW730" s="13" t="s">
        <v>36</v>
      </c>
      <c r="AX730" s="13" t="s">
        <v>80</v>
      </c>
      <c r="AY730" s="259" t="s">
        <v>221</v>
      </c>
    </row>
    <row r="731" s="13" customFormat="1">
      <c r="A731" s="13"/>
      <c r="B731" s="249"/>
      <c r="C731" s="250"/>
      <c r="D731" s="247" t="s">
        <v>236</v>
      </c>
      <c r="E731" s="251" t="s">
        <v>1776</v>
      </c>
      <c r="F731" s="252" t="s">
        <v>3557</v>
      </c>
      <c r="G731" s="250"/>
      <c r="H731" s="253">
        <v>35</v>
      </c>
      <c r="I731" s="254"/>
      <c r="J731" s="250"/>
      <c r="K731" s="250"/>
      <c r="L731" s="255"/>
      <c r="M731" s="256"/>
      <c r="N731" s="257"/>
      <c r="O731" s="257"/>
      <c r="P731" s="257"/>
      <c r="Q731" s="257"/>
      <c r="R731" s="257"/>
      <c r="S731" s="257"/>
      <c r="T731" s="258"/>
      <c r="U731" s="13"/>
      <c r="V731" s="13"/>
      <c r="W731" s="13"/>
      <c r="X731" s="13"/>
      <c r="Y731" s="13"/>
      <c r="Z731" s="13"/>
      <c r="AA731" s="13"/>
      <c r="AB731" s="13"/>
      <c r="AC731" s="13"/>
      <c r="AD731" s="13"/>
      <c r="AE731" s="13"/>
      <c r="AT731" s="259" t="s">
        <v>236</v>
      </c>
      <c r="AU731" s="259" t="s">
        <v>88</v>
      </c>
      <c r="AV731" s="13" t="s">
        <v>19</v>
      </c>
      <c r="AW731" s="13" t="s">
        <v>36</v>
      </c>
      <c r="AX731" s="13" t="s">
        <v>88</v>
      </c>
      <c r="AY731" s="259" t="s">
        <v>221</v>
      </c>
    </row>
    <row r="732" s="2" customFormat="1" ht="16.5" customHeight="1">
      <c r="A732" s="40"/>
      <c r="B732" s="41"/>
      <c r="C732" s="284" t="s">
        <v>1723</v>
      </c>
      <c r="D732" s="284" t="s">
        <v>330</v>
      </c>
      <c r="E732" s="285" t="s">
        <v>2671</v>
      </c>
      <c r="F732" s="286" t="s">
        <v>2672</v>
      </c>
      <c r="G732" s="287" t="s">
        <v>651</v>
      </c>
      <c r="H732" s="288">
        <v>0.012</v>
      </c>
      <c r="I732" s="289"/>
      <c r="J732" s="290">
        <f>ROUND(I732*H732,2)</f>
        <v>0</v>
      </c>
      <c r="K732" s="286" t="s">
        <v>229</v>
      </c>
      <c r="L732" s="291"/>
      <c r="M732" s="292" t="s">
        <v>1</v>
      </c>
      <c r="N732" s="293" t="s">
        <v>45</v>
      </c>
      <c r="O732" s="93"/>
      <c r="P732" s="238">
        <f>O732*H732</f>
        <v>0</v>
      </c>
      <c r="Q732" s="238">
        <v>1</v>
      </c>
      <c r="R732" s="238">
        <f>Q732*H732</f>
        <v>0.012</v>
      </c>
      <c r="S732" s="238">
        <v>0</v>
      </c>
      <c r="T732" s="239">
        <f>S732*H732</f>
        <v>0</v>
      </c>
      <c r="U732" s="40"/>
      <c r="V732" s="40"/>
      <c r="W732" s="40"/>
      <c r="X732" s="40"/>
      <c r="Y732" s="40"/>
      <c r="Z732" s="40"/>
      <c r="AA732" s="40"/>
      <c r="AB732" s="40"/>
      <c r="AC732" s="40"/>
      <c r="AD732" s="40"/>
      <c r="AE732" s="40"/>
      <c r="AR732" s="240" t="s">
        <v>267</v>
      </c>
      <c r="AT732" s="240" t="s">
        <v>330</v>
      </c>
      <c r="AU732" s="240" t="s">
        <v>88</v>
      </c>
      <c r="AY732" s="18" t="s">
        <v>221</v>
      </c>
      <c r="BE732" s="241">
        <f>IF(N732="základní",J732,0)</f>
        <v>0</v>
      </c>
      <c r="BF732" s="241">
        <f>IF(N732="snížená",J732,0)</f>
        <v>0</v>
      </c>
      <c r="BG732" s="241">
        <f>IF(N732="zákl. přenesená",J732,0)</f>
        <v>0</v>
      </c>
      <c r="BH732" s="241">
        <f>IF(N732="sníž. přenesená",J732,0)</f>
        <v>0</v>
      </c>
      <c r="BI732" s="241">
        <f>IF(N732="nulová",J732,0)</f>
        <v>0</v>
      </c>
      <c r="BJ732" s="18" t="s">
        <v>88</v>
      </c>
      <c r="BK732" s="241">
        <f>ROUND(I732*H732,2)</f>
        <v>0</v>
      </c>
      <c r="BL732" s="18" t="s">
        <v>224</v>
      </c>
      <c r="BM732" s="240" t="s">
        <v>3558</v>
      </c>
    </row>
    <row r="733" s="2" customFormat="1">
      <c r="A733" s="40"/>
      <c r="B733" s="41"/>
      <c r="C733" s="42"/>
      <c r="D733" s="247" t="s">
        <v>234</v>
      </c>
      <c r="E733" s="42"/>
      <c r="F733" s="248" t="s">
        <v>2674</v>
      </c>
      <c r="G733" s="42"/>
      <c r="H733" s="42"/>
      <c r="I733" s="244"/>
      <c r="J733" s="42"/>
      <c r="K733" s="42"/>
      <c r="L733" s="46"/>
      <c r="M733" s="245"/>
      <c r="N733" s="246"/>
      <c r="O733" s="93"/>
      <c r="P733" s="93"/>
      <c r="Q733" s="93"/>
      <c r="R733" s="93"/>
      <c r="S733" s="93"/>
      <c r="T733" s="94"/>
      <c r="U733" s="40"/>
      <c r="V733" s="40"/>
      <c r="W733" s="40"/>
      <c r="X733" s="40"/>
      <c r="Y733" s="40"/>
      <c r="Z733" s="40"/>
      <c r="AA733" s="40"/>
      <c r="AB733" s="40"/>
      <c r="AC733" s="40"/>
      <c r="AD733" s="40"/>
      <c r="AE733" s="40"/>
      <c r="AT733" s="18" t="s">
        <v>234</v>
      </c>
      <c r="AU733" s="18" t="s">
        <v>88</v>
      </c>
    </row>
    <row r="734" s="14" customFormat="1">
      <c r="A734" s="14"/>
      <c r="B734" s="260"/>
      <c r="C734" s="261"/>
      <c r="D734" s="247" t="s">
        <v>236</v>
      </c>
      <c r="E734" s="262" t="s">
        <v>1</v>
      </c>
      <c r="F734" s="263" t="s">
        <v>2675</v>
      </c>
      <c r="G734" s="261"/>
      <c r="H734" s="262" t="s">
        <v>1</v>
      </c>
      <c r="I734" s="264"/>
      <c r="J734" s="261"/>
      <c r="K734" s="261"/>
      <c r="L734" s="265"/>
      <c r="M734" s="266"/>
      <c r="N734" s="267"/>
      <c r="O734" s="267"/>
      <c r="P734" s="267"/>
      <c r="Q734" s="267"/>
      <c r="R734" s="267"/>
      <c r="S734" s="267"/>
      <c r="T734" s="268"/>
      <c r="U734" s="14"/>
      <c r="V734" s="14"/>
      <c r="W734" s="14"/>
      <c r="X734" s="14"/>
      <c r="Y734" s="14"/>
      <c r="Z734" s="14"/>
      <c r="AA734" s="14"/>
      <c r="AB734" s="14"/>
      <c r="AC734" s="14"/>
      <c r="AD734" s="14"/>
      <c r="AE734" s="14"/>
      <c r="AT734" s="269" t="s">
        <v>236</v>
      </c>
      <c r="AU734" s="269" t="s">
        <v>88</v>
      </c>
      <c r="AV734" s="14" t="s">
        <v>88</v>
      </c>
      <c r="AW734" s="14" t="s">
        <v>36</v>
      </c>
      <c r="AX734" s="14" t="s">
        <v>80</v>
      </c>
      <c r="AY734" s="269" t="s">
        <v>221</v>
      </c>
    </row>
    <row r="735" s="13" customFormat="1">
      <c r="A735" s="13"/>
      <c r="B735" s="249"/>
      <c r="C735" s="250"/>
      <c r="D735" s="247" t="s">
        <v>236</v>
      </c>
      <c r="E735" s="251" t="s">
        <v>3559</v>
      </c>
      <c r="F735" s="252" t="s">
        <v>435</v>
      </c>
      <c r="G735" s="250"/>
      <c r="H735" s="253">
        <v>35</v>
      </c>
      <c r="I735" s="254"/>
      <c r="J735" s="250"/>
      <c r="K735" s="250"/>
      <c r="L735" s="255"/>
      <c r="M735" s="256"/>
      <c r="N735" s="257"/>
      <c r="O735" s="257"/>
      <c r="P735" s="257"/>
      <c r="Q735" s="257"/>
      <c r="R735" s="257"/>
      <c r="S735" s="257"/>
      <c r="T735" s="258"/>
      <c r="U735" s="13"/>
      <c r="V735" s="13"/>
      <c r="W735" s="13"/>
      <c r="X735" s="13"/>
      <c r="Y735" s="13"/>
      <c r="Z735" s="13"/>
      <c r="AA735" s="13"/>
      <c r="AB735" s="13"/>
      <c r="AC735" s="13"/>
      <c r="AD735" s="13"/>
      <c r="AE735" s="13"/>
      <c r="AT735" s="259" t="s">
        <v>236</v>
      </c>
      <c r="AU735" s="259" t="s">
        <v>88</v>
      </c>
      <c r="AV735" s="13" t="s">
        <v>19</v>
      </c>
      <c r="AW735" s="13" t="s">
        <v>36</v>
      </c>
      <c r="AX735" s="13" t="s">
        <v>80</v>
      </c>
      <c r="AY735" s="259" t="s">
        <v>221</v>
      </c>
    </row>
    <row r="736" s="13" customFormat="1">
      <c r="A736" s="13"/>
      <c r="B736" s="249"/>
      <c r="C736" s="250"/>
      <c r="D736" s="247" t="s">
        <v>236</v>
      </c>
      <c r="E736" s="251" t="s">
        <v>1779</v>
      </c>
      <c r="F736" s="252" t="s">
        <v>3560</v>
      </c>
      <c r="G736" s="250"/>
      <c r="H736" s="253">
        <v>35</v>
      </c>
      <c r="I736" s="254"/>
      <c r="J736" s="250"/>
      <c r="K736" s="250"/>
      <c r="L736" s="255"/>
      <c r="M736" s="256"/>
      <c r="N736" s="257"/>
      <c r="O736" s="257"/>
      <c r="P736" s="257"/>
      <c r="Q736" s="257"/>
      <c r="R736" s="257"/>
      <c r="S736" s="257"/>
      <c r="T736" s="258"/>
      <c r="U736" s="13"/>
      <c r="V736" s="13"/>
      <c r="W736" s="13"/>
      <c r="X736" s="13"/>
      <c r="Y736" s="13"/>
      <c r="Z736" s="13"/>
      <c r="AA736" s="13"/>
      <c r="AB736" s="13"/>
      <c r="AC736" s="13"/>
      <c r="AD736" s="13"/>
      <c r="AE736" s="13"/>
      <c r="AT736" s="259" t="s">
        <v>236</v>
      </c>
      <c r="AU736" s="259" t="s">
        <v>88</v>
      </c>
      <c r="AV736" s="13" t="s">
        <v>19</v>
      </c>
      <c r="AW736" s="13" t="s">
        <v>36</v>
      </c>
      <c r="AX736" s="13" t="s">
        <v>80</v>
      </c>
      <c r="AY736" s="259" t="s">
        <v>221</v>
      </c>
    </row>
    <row r="737" s="13" customFormat="1">
      <c r="A737" s="13"/>
      <c r="B737" s="249"/>
      <c r="C737" s="250"/>
      <c r="D737" s="247" t="s">
        <v>236</v>
      </c>
      <c r="E737" s="251" t="s">
        <v>3561</v>
      </c>
      <c r="F737" s="252" t="s">
        <v>3562</v>
      </c>
      <c r="G737" s="250"/>
      <c r="H737" s="253">
        <v>0.012</v>
      </c>
      <c r="I737" s="254"/>
      <c r="J737" s="250"/>
      <c r="K737" s="250"/>
      <c r="L737" s="255"/>
      <c r="M737" s="256"/>
      <c r="N737" s="257"/>
      <c r="O737" s="257"/>
      <c r="P737" s="257"/>
      <c r="Q737" s="257"/>
      <c r="R737" s="257"/>
      <c r="S737" s="257"/>
      <c r="T737" s="258"/>
      <c r="U737" s="13"/>
      <c r="V737" s="13"/>
      <c r="W737" s="13"/>
      <c r="X737" s="13"/>
      <c r="Y737" s="13"/>
      <c r="Z737" s="13"/>
      <c r="AA737" s="13"/>
      <c r="AB737" s="13"/>
      <c r="AC737" s="13"/>
      <c r="AD737" s="13"/>
      <c r="AE737" s="13"/>
      <c r="AT737" s="259" t="s">
        <v>236</v>
      </c>
      <c r="AU737" s="259" t="s">
        <v>88</v>
      </c>
      <c r="AV737" s="13" t="s">
        <v>19</v>
      </c>
      <c r="AW737" s="13" t="s">
        <v>36</v>
      </c>
      <c r="AX737" s="13" t="s">
        <v>88</v>
      </c>
      <c r="AY737" s="259" t="s">
        <v>221</v>
      </c>
    </row>
    <row r="738" s="2" customFormat="1" ht="33" customHeight="1">
      <c r="A738" s="40"/>
      <c r="B738" s="41"/>
      <c r="C738" s="229" t="s">
        <v>1726</v>
      </c>
      <c r="D738" s="229" t="s">
        <v>225</v>
      </c>
      <c r="E738" s="230" t="s">
        <v>2681</v>
      </c>
      <c r="F738" s="231" t="s">
        <v>2682</v>
      </c>
      <c r="G738" s="232" t="s">
        <v>507</v>
      </c>
      <c r="H738" s="233">
        <v>70</v>
      </c>
      <c r="I738" s="234"/>
      <c r="J738" s="235">
        <f>ROUND(I738*H738,2)</f>
        <v>0</v>
      </c>
      <c r="K738" s="231" t="s">
        <v>229</v>
      </c>
      <c r="L738" s="46"/>
      <c r="M738" s="236" t="s">
        <v>1</v>
      </c>
      <c r="N738" s="237" t="s">
        <v>45</v>
      </c>
      <c r="O738" s="93"/>
      <c r="P738" s="238">
        <f>O738*H738</f>
        <v>0</v>
      </c>
      <c r="Q738" s="238">
        <v>3.0000000000000001E-05</v>
      </c>
      <c r="R738" s="238">
        <f>Q738*H738</f>
        <v>0.0020999999999999999</v>
      </c>
      <c r="S738" s="238">
        <v>0</v>
      </c>
      <c r="T738" s="239">
        <f>S738*H738</f>
        <v>0</v>
      </c>
      <c r="U738" s="40"/>
      <c r="V738" s="40"/>
      <c r="W738" s="40"/>
      <c r="X738" s="40"/>
      <c r="Y738" s="40"/>
      <c r="Z738" s="40"/>
      <c r="AA738" s="40"/>
      <c r="AB738" s="40"/>
      <c r="AC738" s="40"/>
      <c r="AD738" s="40"/>
      <c r="AE738" s="40"/>
      <c r="AR738" s="240" t="s">
        <v>224</v>
      </c>
      <c r="AT738" s="240" t="s">
        <v>225</v>
      </c>
      <c r="AU738" s="240" t="s">
        <v>88</v>
      </c>
      <c r="AY738" s="18" t="s">
        <v>221</v>
      </c>
      <c r="BE738" s="241">
        <f>IF(N738="základní",J738,0)</f>
        <v>0</v>
      </c>
      <c r="BF738" s="241">
        <f>IF(N738="snížená",J738,0)</f>
        <v>0</v>
      </c>
      <c r="BG738" s="241">
        <f>IF(N738="zákl. přenesená",J738,0)</f>
        <v>0</v>
      </c>
      <c r="BH738" s="241">
        <f>IF(N738="sníž. přenesená",J738,0)</f>
        <v>0</v>
      </c>
      <c r="BI738" s="241">
        <f>IF(N738="nulová",J738,0)</f>
        <v>0</v>
      </c>
      <c r="BJ738" s="18" t="s">
        <v>88</v>
      </c>
      <c r="BK738" s="241">
        <f>ROUND(I738*H738,2)</f>
        <v>0</v>
      </c>
      <c r="BL738" s="18" t="s">
        <v>224</v>
      </c>
      <c r="BM738" s="240" t="s">
        <v>3563</v>
      </c>
    </row>
    <row r="739" s="2" customFormat="1">
      <c r="A739" s="40"/>
      <c r="B739" s="41"/>
      <c r="C739" s="42"/>
      <c r="D739" s="242" t="s">
        <v>232</v>
      </c>
      <c r="E739" s="42"/>
      <c r="F739" s="243" t="s">
        <v>2684</v>
      </c>
      <c r="G739" s="42"/>
      <c r="H739" s="42"/>
      <c r="I739" s="244"/>
      <c r="J739" s="42"/>
      <c r="K739" s="42"/>
      <c r="L739" s="46"/>
      <c r="M739" s="245"/>
      <c r="N739" s="246"/>
      <c r="O739" s="93"/>
      <c r="P739" s="93"/>
      <c r="Q739" s="93"/>
      <c r="R739" s="93"/>
      <c r="S739" s="93"/>
      <c r="T739" s="94"/>
      <c r="U739" s="40"/>
      <c r="V739" s="40"/>
      <c r="W739" s="40"/>
      <c r="X739" s="40"/>
      <c r="Y739" s="40"/>
      <c r="Z739" s="40"/>
      <c r="AA739" s="40"/>
      <c r="AB739" s="40"/>
      <c r="AC739" s="40"/>
      <c r="AD739" s="40"/>
      <c r="AE739" s="40"/>
      <c r="AT739" s="18" t="s">
        <v>232</v>
      </c>
      <c r="AU739" s="18" t="s">
        <v>88</v>
      </c>
    </row>
    <row r="740" s="2" customFormat="1">
      <c r="A740" s="40"/>
      <c r="B740" s="41"/>
      <c r="C740" s="42"/>
      <c r="D740" s="247" t="s">
        <v>312</v>
      </c>
      <c r="E740" s="42"/>
      <c r="F740" s="248" t="s">
        <v>2646</v>
      </c>
      <c r="G740" s="42"/>
      <c r="H740" s="42"/>
      <c r="I740" s="244"/>
      <c r="J740" s="42"/>
      <c r="K740" s="42"/>
      <c r="L740" s="46"/>
      <c r="M740" s="245"/>
      <c r="N740" s="246"/>
      <c r="O740" s="93"/>
      <c r="P740" s="93"/>
      <c r="Q740" s="93"/>
      <c r="R740" s="93"/>
      <c r="S740" s="93"/>
      <c r="T740" s="94"/>
      <c r="U740" s="40"/>
      <c r="V740" s="40"/>
      <c r="W740" s="40"/>
      <c r="X740" s="40"/>
      <c r="Y740" s="40"/>
      <c r="Z740" s="40"/>
      <c r="AA740" s="40"/>
      <c r="AB740" s="40"/>
      <c r="AC740" s="40"/>
      <c r="AD740" s="40"/>
      <c r="AE740" s="40"/>
      <c r="AT740" s="18" t="s">
        <v>312</v>
      </c>
      <c r="AU740" s="18" t="s">
        <v>88</v>
      </c>
    </row>
    <row r="741" s="14" customFormat="1">
      <c r="A741" s="14"/>
      <c r="B741" s="260"/>
      <c r="C741" s="261"/>
      <c r="D741" s="247" t="s">
        <v>236</v>
      </c>
      <c r="E741" s="262" t="s">
        <v>1</v>
      </c>
      <c r="F741" s="263" t="s">
        <v>3564</v>
      </c>
      <c r="G741" s="261"/>
      <c r="H741" s="262" t="s">
        <v>1</v>
      </c>
      <c r="I741" s="264"/>
      <c r="J741" s="261"/>
      <c r="K741" s="261"/>
      <c r="L741" s="265"/>
      <c r="M741" s="266"/>
      <c r="N741" s="267"/>
      <c r="O741" s="267"/>
      <c r="P741" s="267"/>
      <c r="Q741" s="267"/>
      <c r="R741" s="267"/>
      <c r="S741" s="267"/>
      <c r="T741" s="268"/>
      <c r="U741" s="14"/>
      <c r="V741" s="14"/>
      <c r="W741" s="14"/>
      <c r="X741" s="14"/>
      <c r="Y741" s="14"/>
      <c r="Z741" s="14"/>
      <c r="AA741" s="14"/>
      <c r="AB741" s="14"/>
      <c r="AC741" s="14"/>
      <c r="AD741" s="14"/>
      <c r="AE741" s="14"/>
      <c r="AT741" s="269" t="s">
        <v>236</v>
      </c>
      <c r="AU741" s="269" t="s">
        <v>88</v>
      </c>
      <c r="AV741" s="14" t="s">
        <v>88</v>
      </c>
      <c r="AW741" s="14" t="s">
        <v>36</v>
      </c>
      <c r="AX741" s="14" t="s">
        <v>80</v>
      </c>
      <c r="AY741" s="269" t="s">
        <v>221</v>
      </c>
    </row>
    <row r="742" s="13" customFormat="1">
      <c r="A742" s="13"/>
      <c r="B742" s="249"/>
      <c r="C742" s="250"/>
      <c r="D742" s="247" t="s">
        <v>236</v>
      </c>
      <c r="E742" s="251" t="s">
        <v>2737</v>
      </c>
      <c r="F742" s="252" t="s">
        <v>3565</v>
      </c>
      <c r="G742" s="250"/>
      <c r="H742" s="253">
        <v>70</v>
      </c>
      <c r="I742" s="254"/>
      <c r="J742" s="250"/>
      <c r="K742" s="250"/>
      <c r="L742" s="255"/>
      <c r="M742" s="256"/>
      <c r="N742" s="257"/>
      <c r="O742" s="257"/>
      <c r="P742" s="257"/>
      <c r="Q742" s="257"/>
      <c r="R742" s="257"/>
      <c r="S742" s="257"/>
      <c r="T742" s="258"/>
      <c r="U742" s="13"/>
      <c r="V742" s="13"/>
      <c r="W742" s="13"/>
      <c r="X742" s="13"/>
      <c r="Y742" s="13"/>
      <c r="Z742" s="13"/>
      <c r="AA742" s="13"/>
      <c r="AB742" s="13"/>
      <c r="AC742" s="13"/>
      <c r="AD742" s="13"/>
      <c r="AE742" s="13"/>
      <c r="AT742" s="259" t="s">
        <v>236</v>
      </c>
      <c r="AU742" s="259" t="s">
        <v>88</v>
      </c>
      <c r="AV742" s="13" t="s">
        <v>19</v>
      </c>
      <c r="AW742" s="13" t="s">
        <v>36</v>
      </c>
      <c r="AX742" s="13" t="s">
        <v>80</v>
      </c>
      <c r="AY742" s="259" t="s">
        <v>221</v>
      </c>
    </row>
    <row r="743" s="13" customFormat="1">
      <c r="A743" s="13"/>
      <c r="B743" s="249"/>
      <c r="C743" s="250"/>
      <c r="D743" s="247" t="s">
        <v>236</v>
      </c>
      <c r="E743" s="251" t="s">
        <v>2739</v>
      </c>
      <c r="F743" s="252" t="s">
        <v>2740</v>
      </c>
      <c r="G743" s="250"/>
      <c r="H743" s="253">
        <v>70</v>
      </c>
      <c r="I743" s="254"/>
      <c r="J743" s="250"/>
      <c r="K743" s="250"/>
      <c r="L743" s="255"/>
      <c r="M743" s="256"/>
      <c r="N743" s="257"/>
      <c r="O743" s="257"/>
      <c r="P743" s="257"/>
      <c r="Q743" s="257"/>
      <c r="R743" s="257"/>
      <c r="S743" s="257"/>
      <c r="T743" s="258"/>
      <c r="U743" s="13"/>
      <c r="V743" s="13"/>
      <c r="W743" s="13"/>
      <c r="X743" s="13"/>
      <c r="Y743" s="13"/>
      <c r="Z743" s="13"/>
      <c r="AA743" s="13"/>
      <c r="AB743" s="13"/>
      <c r="AC743" s="13"/>
      <c r="AD743" s="13"/>
      <c r="AE743" s="13"/>
      <c r="AT743" s="259" t="s">
        <v>236</v>
      </c>
      <c r="AU743" s="259" t="s">
        <v>88</v>
      </c>
      <c r="AV743" s="13" t="s">
        <v>19</v>
      </c>
      <c r="AW743" s="13" t="s">
        <v>36</v>
      </c>
      <c r="AX743" s="13" t="s">
        <v>88</v>
      </c>
      <c r="AY743" s="259" t="s">
        <v>221</v>
      </c>
    </row>
    <row r="744" s="2" customFormat="1" ht="16.5" customHeight="1">
      <c r="A744" s="40"/>
      <c r="B744" s="41"/>
      <c r="C744" s="284" t="s">
        <v>1730</v>
      </c>
      <c r="D744" s="284" t="s">
        <v>330</v>
      </c>
      <c r="E744" s="285" t="s">
        <v>2691</v>
      </c>
      <c r="F744" s="286" t="s">
        <v>2692</v>
      </c>
      <c r="G744" s="287" t="s">
        <v>651</v>
      </c>
      <c r="H744" s="288">
        <v>0.119</v>
      </c>
      <c r="I744" s="289"/>
      <c r="J744" s="290">
        <f>ROUND(I744*H744,2)</f>
        <v>0</v>
      </c>
      <c r="K744" s="286" t="s">
        <v>229</v>
      </c>
      <c r="L744" s="291"/>
      <c r="M744" s="292" t="s">
        <v>1</v>
      </c>
      <c r="N744" s="293" t="s">
        <v>45</v>
      </c>
      <c r="O744" s="93"/>
      <c r="P744" s="238">
        <f>O744*H744</f>
        <v>0</v>
      </c>
      <c r="Q744" s="238">
        <v>1</v>
      </c>
      <c r="R744" s="238">
        <f>Q744*H744</f>
        <v>0.119</v>
      </c>
      <c r="S744" s="238">
        <v>0</v>
      </c>
      <c r="T744" s="239">
        <f>S744*H744</f>
        <v>0</v>
      </c>
      <c r="U744" s="40"/>
      <c r="V744" s="40"/>
      <c r="W744" s="40"/>
      <c r="X744" s="40"/>
      <c r="Y744" s="40"/>
      <c r="Z744" s="40"/>
      <c r="AA744" s="40"/>
      <c r="AB744" s="40"/>
      <c r="AC744" s="40"/>
      <c r="AD744" s="40"/>
      <c r="AE744" s="40"/>
      <c r="AR744" s="240" t="s">
        <v>267</v>
      </c>
      <c r="AT744" s="240" t="s">
        <v>330</v>
      </c>
      <c r="AU744" s="240" t="s">
        <v>88</v>
      </c>
      <c r="AY744" s="18" t="s">
        <v>221</v>
      </c>
      <c r="BE744" s="241">
        <f>IF(N744="základní",J744,0)</f>
        <v>0</v>
      </c>
      <c r="BF744" s="241">
        <f>IF(N744="snížená",J744,0)</f>
        <v>0</v>
      </c>
      <c r="BG744" s="241">
        <f>IF(N744="zákl. přenesená",J744,0)</f>
        <v>0</v>
      </c>
      <c r="BH744" s="241">
        <f>IF(N744="sníž. přenesená",J744,0)</f>
        <v>0</v>
      </c>
      <c r="BI744" s="241">
        <f>IF(N744="nulová",J744,0)</f>
        <v>0</v>
      </c>
      <c r="BJ744" s="18" t="s">
        <v>88</v>
      </c>
      <c r="BK744" s="241">
        <f>ROUND(I744*H744,2)</f>
        <v>0</v>
      </c>
      <c r="BL744" s="18" t="s">
        <v>224</v>
      </c>
      <c r="BM744" s="240" t="s">
        <v>3566</v>
      </c>
    </row>
    <row r="745" s="2" customFormat="1">
      <c r="A745" s="40"/>
      <c r="B745" s="41"/>
      <c r="C745" s="42"/>
      <c r="D745" s="247" t="s">
        <v>234</v>
      </c>
      <c r="E745" s="42"/>
      <c r="F745" s="248" t="s">
        <v>2694</v>
      </c>
      <c r="G745" s="42"/>
      <c r="H745" s="42"/>
      <c r="I745" s="244"/>
      <c r="J745" s="42"/>
      <c r="K745" s="42"/>
      <c r="L745" s="46"/>
      <c r="M745" s="245"/>
      <c r="N745" s="246"/>
      <c r="O745" s="93"/>
      <c r="P745" s="93"/>
      <c r="Q745" s="93"/>
      <c r="R745" s="93"/>
      <c r="S745" s="93"/>
      <c r="T745" s="94"/>
      <c r="U745" s="40"/>
      <c r="V745" s="40"/>
      <c r="W745" s="40"/>
      <c r="X745" s="40"/>
      <c r="Y745" s="40"/>
      <c r="Z745" s="40"/>
      <c r="AA745" s="40"/>
      <c r="AB745" s="40"/>
      <c r="AC745" s="40"/>
      <c r="AD745" s="40"/>
      <c r="AE745" s="40"/>
      <c r="AT745" s="18" t="s">
        <v>234</v>
      </c>
      <c r="AU745" s="18" t="s">
        <v>88</v>
      </c>
    </row>
    <row r="746" s="14" customFormat="1">
      <c r="A746" s="14"/>
      <c r="B746" s="260"/>
      <c r="C746" s="261"/>
      <c r="D746" s="247" t="s">
        <v>236</v>
      </c>
      <c r="E746" s="262" t="s">
        <v>1</v>
      </c>
      <c r="F746" s="263" t="s">
        <v>2695</v>
      </c>
      <c r="G746" s="261"/>
      <c r="H746" s="262" t="s">
        <v>1</v>
      </c>
      <c r="I746" s="264"/>
      <c r="J746" s="261"/>
      <c r="K746" s="261"/>
      <c r="L746" s="265"/>
      <c r="M746" s="266"/>
      <c r="N746" s="267"/>
      <c r="O746" s="267"/>
      <c r="P746" s="267"/>
      <c r="Q746" s="267"/>
      <c r="R746" s="267"/>
      <c r="S746" s="267"/>
      <c r="T746" s="268"/>
      <c r="U746" s="14"/>
      <c r="V746" s="14"/>
      <c r="W746" s="14"/>
      <c r="X746" s="14"/>
      <c r="Y746" s="14"/>
      <c r="Z746" s="14"/>
      <c r="AA746" s="14"/>
      <c r="AB746" s="14"/>
      <c r="AC746" s="14"/>
      <c r="AD746" s="14"/>
      <c r="AE746" s="14"/>
      <c r="AT746" s="269" t="s">
        <v>236</v>
      </c>
      <c r="AU746" s="269" t="s">
        <v>88</v>
      </c>
      <c r="AV746" s="14" t="s">
        <v>88</v>
      </c>
      <c r="AW746" s="14" t="s">
        <v>36</v>
      </c>
      <c r="AX746" s="14" t="s">
        <v>80</v>
      </c>
      <c r="AY746" s="269" t="s">
        <v>221</v>
      </c>
    </row>
    <row r="747" s="13" customFormat="1">
      <c r="A747" s="13"/>
      <c r="B747" s="249"/>
      <c r="C747" s="250"/>
      <c r="D747" s="247" t="s">
        <v>236</v>
      </c>
      <c r="E747" s="251" t="s">
        <v>3567</v>
      </c>
      <c r="F747" s="252" t="s">
        <v>1671</v>
      </c>
      <c r="G747" s="250"/>
      <c r="H747" s="253">
        <v>70</v>
      </c>
      <c r="I747" s="254"/>
      <c r="J747" s="250"/>
      <c r="K747" s="250"/>
      <c r="L747" s="255"/>
      <c r="M747" s="256"/>
      <c r="N747" s="257"/>
      <c r="O747" s="257"/>
      <c r="P747" s="257"/>
      <c r="Q747" s="257"/>
      <c r="R747" s="257"/>
      <c r="S747" s="257"/>
      <c r="T747" s="258"/>
      <c r="U747" s="13"/>
      <c r="V747" s="13"/>
      <c r="W747" s="13"/>
      <c r="X747" s="13"/>
      <c r="Y747" s="13"/>
      <c r="Z747" s="13"/>
      <c r="AA747" s="13"/>
      <c r="AB747" s="13"/>
      <c r="AC747" s="13"/>
      <c r="AD747" s="13"/>
      <c r="AE747" s="13"/>
      <c r="AT747" s="259" t="s">
        <v>236</v>
      </c>
      <c r="AU747" s="259" t="s">
        <v>88</v>
      </c>
      <c r="AV747" s="13" t="s">
        <v>19</v>
      </c>
      <c r="AW747" s="13" t="s">
        <v>36</v>
      </c>
      <c r="AX747" s="13" t="s">
        <v>80</v>
      </c>
      <c r="AY747" s="259" t="s">
        <v>221</v>
      </c>
    </row>
    <row r="748" s="13" customFormat="1">
      <c r="A748" s="13"/>
      <c r="B748" s="249"/>
      <c r="C748" s="250"/>
      <c r="D748" s="247" t="s">
        <v>236</v>
      </c>
      <c r="E748" s="251" t="s">
        <v>1782</v>
      </c>
      <c r="F748" s="252" t="s">
        <v>2745</v>
      </c>
      <c r="G748" s="250"/>
      <c r="H748" s="253">
        <v>70</v>
      </c>
      <c r="I748" s="254"/>
      <c r="J748" s="250"/>
      <c r="K748" s="250"/>
      <c r="L748" s="255"/>
      <c r="M748" s="256"/>
      <c r="N748" s="257"/>
      <c r="O748" s="257"/>
      <c r="P748" s="257"/>
      <c r="Q748" s="257"/>
      <c r="R748" s="257"/>
      <c r="S748" s="257"/>
      <c r="T748" s="258"/>
      <c r="U748" s="13"/>
      <c r="V748" s="13"/>
      <c r="W748" s="13"/>
      <c r="X748" s="13"/>
      <c r="Y748" s="13"/>
      <c r="Z748" s="13"/>
      <c r="AA748" s="13"/>
      <c r="AB748" s="13"/>
      <c r="AC748" s="13"/>
      <c r="AD748" s="13"/>
      <c r="AE748" s="13"/>
      <c r="AT748" s="259" t="s">
        <v>236</v>
      </c>
      <c r="AU748" s="259" t="s">
        <v>88</v>
      </c>
      <c r="AV748" s="13" t="s">
        <v>19</v>
      </c>
      <c r="AW748" s="13" t="s">
        <v>36</v>
      </c>
      <c r="AX748" s="13" t="s">
        <v>80</v>
      </c>
      <c r="AY748" s="259" t="s">
        <v>221</v>
      </c>
    </row>
    <row r="749" s="13" customFormat="1">
      <c r="A749" s="13"/>
      <c r="B749" s="249"/>
      <c r="C749" s="250"/>
      <c r="D749" s="247" t="s">
        <v>236</v>
      </c>
      <c r="E749" s="251" t="s">
        <v>3568</v>
      </c>
      <c r="F749" s="252" t="s">
        <v>3569</v>
      </c>
      <c r="G749" s="250"/>
      <c r="H749" s="253">
        <v>0.119</v>
      </c>
      <c r="I749" s="254"/>
      <c r="J749" s="250"/>
      <c r="K749" s="250"/>
      <c r="L749" s="255"/>
      <c r="M749" s="256"/>
      <c r="N749" s="257"/>
      <c r="O749" s="257"/>
      <c r="P749" s="257"/>
      <c r="Q749" s="257"/>
      <c r="R749" s="257"/>
      <c r="S749" s="257"/>
      <c r="T749" s="258"/>
      <c r="U749" s="13"/>
      <c r="V749" s="13"/>
      <c r="W749" s="13"/>
      <c r="X749" s="13"/>
      <c r="Y749" s="13"/>
      <c r="Z749" s="13"/>
      <c r="AA749" s="13"/>
      <c r="AB749" s="13"/>
      <c r="AC749" s="13"/>
      <c r="AD749" s="13"/>
      <c r="AE749" s="13"/>
      <c r="AT749" s="259" t="s">
        <v>236</v>
      </c>
      <c r="AU749" s="259" t="s">
        <v>88</v>
      </c>
      <c r="AV749" s="13" t="s">
        <v>19</v>
      </c>
      <c r="AW749" s="13" t="s">
        <v>36</v>
      </c>
      <c r="AX749" s="13" t="s">
        <v>88</v>
      </c>
      <c r="AY749" s="259" t="s">
        <v>221</v>
      </c>
    </row>
    <row r="750" s="2" customFormat="1" ht="24.15" customHeight="1">
      <c r="A750" s="40"/>
      <c r="B750" s="41"/>
      <c r="C750" s="229" t="s">
        <v>1734</v>
      </c>
      <c r="D750" s="229" t="s">
        <v>225</v>
      </c>
      <c r="E750" s="230" t="s">
        <v>2701</v>
      </c>
      <c r="F750" s="231" t="s">
        <v>2702</v>
      </c>
      <c r="G750" s="232" t="s">
        <v>507</v>
      </c>
      <c r="H750" s="233">
        <v>84.599999999999994</v>
      </c>
      <c r="I750" s="234"/>
      <c r="J750" s="235">
        <f>ROUND(I750*H750,2)</f>
        <v>0</v>
      </c>
      <c r="K750" s="231" t="s">
        <v>229</v>
      </c>
      <c r="L750" s="46"/>
      <c r="M750" s="236" t="s">
        <v>1</v>
      </c>
      <c r="N750" s="237" t="s">
        <v>45</v>
      </c>
      <c r="O750" s="93"/>
      <c r="P750" s="238">
        <f>O750*H750</f>
        <v>0</v>
      </c>
      <c r="Q750" s="238">
        <v>0.00040000000000000002</v>
      </c>
      <c r="R750" s="238">
        <f>Q750*H750</f>
        <v>0.033840000000000002</v>
      </c>
      <c r="S750" s="238">
        <v>0</v>
      </c>
      <c r="T750" s="239">
        <f>S750*H750</f>
        <v>0</v>
      </c>
      <c r="U750" s="40"/>
      <c r="V750" s="40"/>
      <c r="W750" s="40"/>
      <c r="X750" s="40"/>
      <c r="Y750" s="40"/>
      <c r="Z750" s="40"/>
      <c r="AA750" s="40"/>
      <c r="AB750" s="40"/>
      <c r="AC750" s="40"/>
      <c r="AD750" s="40"/>
      <c r="AE750" s="40"/>
      <c r="AR750" s="240" t="s">
        <v>224</v>
      </c>
      <c r="AT750" s="240" t="s">
        <v>225</v>
      </c>
      <c r="AU750" s="240" t="s">
        <v>88</v>
      </c>
      <c r="AY750" s="18" t="s">
        <v>221</v>
      </c>
      <c r="BE750" s="241">
        <f>IF(N750="základní",J750,0)</f>
        <v>0</v>
      </c>
      <c r="BF750" s="241">
        <f>IF(N750="snížená",J750,0)</f>
        <v>0</v>
      </c>
      <c r="BG750" s="241">
        <f>IF(N750="zákl. přenesená",J750,0)</f>
        <v>0</v>
      </c>
      <c r="BH750" s="241">
        <f>IF(N750="sníž. přenesená",J750,0)</f>
        <v>0</v>
      </c>
      <c r="BI750" s="241">
        <f>IF(N750="nulová",J750,0)</f>
        <v>0</v>
      </c>
      <c r="BJ750" s="18" t="s">
        <v>88</v>
      </c>
      <c r="BK750" s="241">
        <f>ROUND(I750*H750,2)</f>
        <v>0</v>
      </c>
      <c r="BL750" s="18" t="s">
        <v>224</v>
      </c>
      <c r="BM750" s="240" t="s">
        <v>3570</v>
      </c>
    </row>
    <row r="751" s="2" customFormat="1">
      <c r="A751" s="40"/>
      <c r="B751" s="41"/>
      <c r="C751" s="42"/>
      <c r="D751" s="242" t="s">
        <v>232</v>
      </c>
      <c r="E751" s="42"/>
      <c r="F751" s="243" t="s">
        <v>2704</v>
      </c>
      <c r="G751" s="42"/>
      <c r="H751" s="42"/>
      <c r="I751" s="244"/>
      <c r="J751" s="42"/>
      <c r="K751" s="42"/>
      <c r="L751" s="46"/>
      <c r="M751" s="245"/>
      <c r="N751" s="246"/>
      <c r="O751" s="93"/>
      <c r="P751" s="93"/>
      <c r="Q751" s="93"/>
      <c r="R751" s="93"/>
      <c r="S751" s="93"/>
      <c r="T751" s="94"/>
      <c r="U751" s="40"/>
      <c r="V751" s="40"/>
      <c r="W751" s="40"/>
      <c r="X751" s="40"/>
      <c r="Y751" s="40"/>
      <c r="Z751" s="40"/>
      <c r="AA751" s="40"/>
      <c r="AB751" s="40"/>
      <c r="AC751" s="40"/>
      <c r="AD751" s="40"/>
      <c r="AE751" s="40"/>
      <c r="AT751" s="18" t="s">
        <v>232</v>
      </c>
      <c r="AU751" s="18" t="s">
        <v>88</v>
      </c>
    </row>
    <row r="752" s="2" customFormat="1">
      <c r="A752" s="40"/>
      <c r="B752" s="41"/>
      <c r="C752" s="42"/>
      <c r="D752" s="247" t="s">
        <v>312</v>
      </c>
      <c r="E752" s="42"/>
      <c r="F752" s="248" t="s">
        <v>2705</v>
      </c>
      <c r="G752" s="42"/>
      <c r="H752" s="42"/>
      <c r="I752" s="244"/>
      <c r="J752" s="42"/>
      <c r="K752" s="42"/>
      <c r="L752" s="46"/>
      <c r="M752" s="245"/>
      <c r="N752" s="246"/>
      <c r="O752" s="93"/>
      <c r="P752" s="93"/>
      <c r="Q752" s="93"/>
      <c r="R752" s="93"/>
      <c r="S752" s="93"/>
      <c r="T752" s="94"/>
      <c r="U752" s="40"/>
      <c r="V752" s="40"/>
      <c r="W752" s="40"/>
      <c r="X752" s="40"/>
      <c r="Y752" s="40"/>
      <c r="Z752" s="40"/>
      <c r="AA752" s="40"/>
      <c r="AB752" s="40"/>
      <c r="AC752" s="40"/>
      <c r="AD752" s="40"/>
      <c r="AE752" s="40"/>
      <c r="AT752" s="18" t="s">
        <v>312</v>
      </c>
      <c r="AU752" s="18" t="s">
        <v>88</v>
      </c>
    </row>
    <row r="753" s="14" customFormat="1">
      <c r="A753" s="14"/>
      <c r="B753" s="260"/>
      <c r="C753" s="261"/>
      <c r="D753" s="247" t="s">
        <v>236</v>
      </c>
      <c r="E753" s="262" t="s">
        <v>1</v>
      </c>
      <c r="F753" s="263" t="s">
        <v>2706</v>
      </c>
      <c r="G753" s="261"/>
      <c r="H753" s="262" t="s">
        <v>1</v>
      </c>
      <c r="I753" s="264"/>
      <c r="J753" s="261"/>
      <c r="K753" s="261"/>
      <c r="L753" s="265"/>
      <c r="M753" s="266"/>
      <c r="N753" s="267"/>
      <c r="O753" s="267"/>
      <c r="P753" s="267"/>
      <c r="Q753" s="267"/>
      <c r="R753" s="267"/>
      <c r="S753" s="267"/>
      <c r="T753" s="268"/>
      <c r="U753" s="14"/>
      <c r="V753" s="14"/>
      <c r="W753" s="14"/>
      <c r="X753" s="14"/>
      <c r="Y753" s="14"/>
      <c r="Z753" s="14"/>
      <c r="AA753" s="14"/>
      <c r="AB753" s="14"/>
      <c r="AC753" s="14"/>
      <c r="AD753" s="14"/>
      <c r="AE753" s="14"/>
      <c r="AT753" s="269" t="s">
        <v>236</v>
      </c>
      <c r="AU753" s="269" t="s">
        <v>88</v>
      </c>
      <c r="AV753" s="14" t="s">
        <v>88</v>
      </c>
      <c r="AW753" s="14" t="s">
        <v>36</v>
      </c>
      <c r="AX753" s="14" t="s">
        <v>80</v>
      </c>
      <c r="AY753" s="269" t="s">
        <v>221</v>
      </c>
    </row>
    <row r="754" s="13" customFormat="1">
      <c r="A754" s="13"/>
      <c r="B754" s="249"/>
      <c r="C754" s="250"/>
      <c r="D754" s="247" t="s">
        <v>236</v>
      </c>
      <c r="E754" s="251" t="s">
        <v>3571</v>
      </c>
      <c r="F754" s="252" t="s">
        <v>3572</v>
      </c>
      <c r="G754" s="250"/>
      <c r="H754" s="253">
        <v>84.599999999999994</v>
      </c>
      <c r="I754" s="254"/>
      <c r="J754" s="250"/>
      <c r="K754" s="250"/>
      <c r="L754" s="255"/>
      <c r="M754" s="256"/>
      <c r="N754" s="257"/>
      <c r="O754" s="257"/>
      <c r="P754" s="257"/>
      <c r="Q754" s="257"/>
      <c r="R754" s="257"/>
      <c r="S754" s="257"/>
      <c r="T754" s="258"/>
      <c r="U754" s="13"/>
      <c r="V754" s="13"/>
      <c r="W754" s="13"/>
      <c r="X754" s="13"/>
      <c r="Y754" s="13"/>
      <c r="Z754" s="13"/>
      <c r="AA754" s="13"/>
      <c r="AB754" s="13"/>
      <c r="AC754" s="13"/>
      <c r="AD754" s="13"/>
      <c r="AE754" s="13"/>
      <c r="AT754" s="259" t="s">
        <v>236</v>
      </c>
      <c r="AU754" s="259" t="s">
        <v>88</v>
      </c>
      <c r="AV754" s="13" t="s">
        <v>19</v>
      </c>
      <c r="AW754" s="13" t="s">
        <v>36</v>
      </c>
      <c r="AX754" s="13" t="s">
        <v>80</v>
      </c>
      <c r="AY754" s="259" t="s">
        <v>221</v>
      </c>
    </row>
    <row r="755" s="13" customFormat="1">
      <c r="A755" s="13"/>
      <c r="B755" s="249"/>
      <c r="C755" s="250"/>
      <c r="D755" s="247" t="s">
        <v>236</v>
      </c>
      <c r="E755" s="251" t="s">
        <v>3573</v>
      </c>
      <c r="F755" s="252" t="s">
        <v>3574</v>
      </c>
      <c r="G755" s="250"/>
      <c r="H755" s="253">
        <v>84.599999999999994</v>
      </c>
      <c r="I755" s="254"/>
      <c r="J755" s="250"/>
      <c r="K755" s="250"/>
      <c r="L755" s="255"/>
      <c r="M755" s="256"/>
      <c r="N755" s="257"/>
      <c r="O755" s="257"/>
      <c r="P755" s="257"/>
      <c r="Q755" s="257"/>
      <c r="R755" s="257"/>
      <c r="S755" s="257"/>
      <c r="T755" s="258"/>
      <c r="U755" s="13"/>
      <c r="V755" s="13"/>
      <c r="W755" s="13"/>
      <c r="X755" s="13"/>
      <c r="Y755" s="13"/>
      <c r="Z755" s="13"/>
      <c r="AA755" s="13"/>
      <c r="AB755" s="13"/>
      <c r="AC755" s="13"/>
      <c r="AD755" s="13"/>
      <c r="AE755" s="13"/>
      <c r="AT755" s="259" t="s">
        <v>236</v>
      </c>
      <c r="AU755" s="259" t="s">
        <v>88</v>
      </c>
      <c r="AV755" s="13" t="s">
        <v>19</v>
      </c>
      <c r="AW755" s="13" t="s">
        <v>36</v>
      </c>
      <c r="AX755" s="13" t="s">
        <v>88</v>
      </c>
      <c r="AY755" s="259" t="s">
        <v>221</v>
      </c>
    </row>
    <row r="756" s="2" customFormat="1" ht="37.8" customHeight="1">
      <c r="A756" s="40"/>
      <c r="B756" s="41"/>
      <c r="C756" s="284" t="s">
        <v>1738</v>
      </c>
      <c r="D756" s="284" t="s">
        <v>330</v>
      </c>
      <c r="E756" s="285" t="s">
        <v>2711</v>
      </c>
      <c r="F756" s="286" t="s">
        <v>2712</v>
      </c>
      <c r="G756" s="287" t="s">
        <v>507</v>
      </c>
      <c r="H756" s="288">
        <v>201.29599999999999</v>
      </c>
      <c r="I756" s="289"/>
      <c r="J756" s="290">
        <f>ROUND(I756*H756,2)</f>
        <v>0</v>
      </c>
      <c r="K756" s="286" t="s">
        <v>229</v>
      </c>
      <c r="L756" s="291"/>
      <c r="M756" s="292" t="s">
        <v>1</v>
      </c>
      <c r="N756" s="293" t="s">
        <v>45</v>
      </c>
      <c r="O756" s="93"/>
      <c r="P756" s="238">
        <f>O756*H756</f>
        <v>0</v>
      </c>
      <c r="Q756" s="238">
        <v>0.0047999999999999996</v>
      </c>
      <c r="R756" s="238">
        <f>Q756*H756</f>
        <v>0.96622079999999988</v>
      </c>
      <c r="S756" s="238">
        <v>0</v>
      </c>
      <c r="T756" s="239">
        <f>S756*H756</f>
        <v>0</v>
      </c>
      <c r="U756" s="40"/>
      <c r="V756" s="40"/>
      <c r="W756" s="40"/>
      <c r="X756" s="40"/>
      <c r="Y756" s="40"/>
      <c r="Z756" s="40"/>
      <c r="AA756" s="40"/>
      <c r="AB756" s="40"/>
      <c r="AC756" s="40"/>
      <c r="AD756" s="40"/>
      <c r="AE756" s="40"/>
      <c r="AR756" s="240" t="s">
        <v>267</v>
      </c>
      <c r="AT756" s="240" t="s">
        <v>330</v>
      </c>
      <c r="AU756" s="240" t="s">
        <v>88</v>
      </c>
      <c r="AY756" s="18" t="s">
        <v>221</v>
      </c>
      <c r="BE756" s="241">
        <f>IF(N756="základní",J756,0)</f>
        <v>0</v>
      </c>
      <c r="BF756" s="241">
        <f>IF(N756="snížená",J756,0)</f>
        <v>0</v>
      </c>
      <c r="BG756" s="241">
        <f>IF(N756="zákl. přenesená",J756,0)</f>
        <v>0</v>
      </c>
      <c r="BH756" s="241">
        <f>IF(N756="sníž. přenesená",J756,0)</f>
        <v>0</v>
      </c>
      <c r="BI756" s="241">
        <f>IF(N756="nulová",J756,0)</f>
        <v>0</v>
      </c>
      <c r="BJ756" s="18" t="s">
        <v>88</v>
      </c>
      <c r="BK756" s="241">
        <f>ROUND(I756*H756,2)</f>
        <v>0</v>
      </c>
      <c r="BL756" s="18" t="s">
        <v>224</v>
      </c>
      <c r="BM756" s="240" t="s">
        <v>3575</v>
      </c>
    </row>
    <row r="757" s="14" customFormat="1">
      <c r="A757" s="14"/>
      <c r="B757" s="260"/>
      <c r="C757" s="261"/>
      <c r="D757" s="247" t="s">
        <v>236</v>
      </c>
      <c r="E757" s="262" t="s">
        <v>1</v>
      </c>
      <c r="F757" s="263" t="s">
        <v>2714</v>
      </c>
      <c r="G757" s="261"/>
      <c r="H757" s="262" t="s">
        <v>1</v>
      </c>
      <c r="I757" s="264"/>
      <c r="J757" s="261"/>
      <c r="K757" s="261"/>
      <c r="L757" s="265"/>
      <c r="M757" s="266"/>
      <c r="N757" s="267"/>
      <c r="O757" s="267"/>
      <c r="P757" s="267"/>
      <c r="Q757" s="267"/>
      <c r="R757" s="267"/>
      <c r="S757" s="267"/>
      <c r="T757" s="268"/>
      <c r="U757" s="14"/>
      <c r="V757" s="14"/>
      <c r="W757" s="14"/>
      <c r="X757" s="14"/>
      <c r="Y757" s="14"/>
      <c r="Z757" s="14"/>
      <c r="AA757" s="14"/>
      <c r="AB757" s="14"/>
      <c r="AC757" s="14"/>
      <c r="AD757" s="14"/>
      <c r="AE757" s="14"/>
      <c r="AT757" s="269" t="s">
        <v>236</v>
      </c>
      <c r="AU757" s="269" t="s">
        <v>88</v>
      </c>
      <c r="AV757" s="14" t="s">
        <v>88</v>
      </c>
      <c r="AW757" s="14" t="s">
        <v>36</v>
      </c>
      <c r="AX757" s="14" t="s">
        <v>80</v>
      </c>
      <c r="AY757" s="269" t="s">
        <v>221</v>
      </c>
    </row>
    <row r="758" s="13" customFormat="1">
      <c r="A758" s="13"/>
      <c r="B758" s="249"/>
      <c r="C758" s="250"/>
      <c r="D758" s="247" t="s">
        <v>236</v>
      </c>
      <c r="E758" s="251" t="s">
        <v>2756</v>
      </c>
      <c r="F758" s="252" t="s">
        <v>3576</v>
      </c>
      <c r="G758" s="250"/>
      <c r="H758" s="253">
        <v>175.03999999999999</v>
      </c>
      <c r="I758" s="254"/>
      <c r="J758" s="250"/>
      <c r="K758" s="250"/>
      <c r="L758" s="255"/>
      <c r="M758" s="256"/>
      <c r="N758" s="257"/>
      <c r="O758" s="257"/>
      <c r="P758" s="257"/>
      <c r="Q758" s="257"/>
      <c r="R758" s="257"/>
      <c r="S758" s="257"/>
      <c r="T758" s="258"/>
      <c r="U758" s="13"/>
      <c r="V758" s="13"/>
      <c r="W758" s="13"/>
      <c r="X758" s="13"/>
      <c r="Y758" s="13"/>
      <c r="Z758" s="13"/>
      <c r="AA758" s="13"/>
      <c r="AB758" s="13"/>
      <c r="AC758" s="13"/>
      <c r="AD758" s="13"/>
      <c r="AE758" s="13"/>
      <c r="AT758" s="259" t="s">
        <v>236</v>
      </c>
      <c r="AU758" s="259" t="s">
        <v>88</v>
      </c>
      <c r="AV758" s="13" t="s">
        <v>19</v>
      </c>
      <c r="AW758" s="13" t="s">
        <v>36</v>
      </c>
      <c r="AX758" s="13" t="s">
        <v>80</v>
      </c>
      <c r="AY758" s="259" t="s">
        <v>221</v>
      </c>
    </row>
    <row r="759" s="13" customFormat="1">
      <c r="A759" s="13"/>
      <c r="B759" s="249"/>
      <c r="C759" s="250"/>
      <c r="D759" s="247" t="s">
        <v>236</v>
      </c>
      <c r="E759" s="251" t="s">
        <v>1783</v>
      </c>
      <c r="F759" s="252" t="s">
        <v>3577</v>
      </c>
      <c r="G759" s="250"/>
      <c r="H759" s="253">
        <v>175.03999999999999</v>
      </c>
      <c r="I759" s="254"/>
      <c r="J759" s="250"/>
      <c r="K759" s="250"/>
      <c r="L759" s="255"/>
      <c r="M759" s="256"/>
      <c r="N759" s="257"/>
      <c r="O759" s="257"/>
      <c r="P759" s="257"/>
      <c r="Q759" s="257"/>
      <c r="R759" s="257"/>
      <c r="S759" s="257"/>
      <c r="T759" s="258"/>
      <c r="U759" s="13"/>
      <c r="V759" s="13"/>
      <c r="W759" s="13"/>
      <c r="X759" s="13"/>
      <c r="Y759" s="13"/>
      <c r="Z759" s="13"/>
      <c r="AA759" s="13"/>
      <c r="AB759" s="13"/>
      <c r="AC759" s="13"/>
      <c r="AD759" s="13"/>
      <c r="AE759" s="13"/>
      <c r="AT759" s="259" t="s">
        <v>236</v>
      </c>
      <c r="AU759" s="259" t="s">
        <v>88</v>
      </c>
      <c r="AV759" s="13" t="s">
        <v>19</v>
      </c>
      <c r="AW759" s="13" t="s">
        <v>36</v>
      </c>
      <c r="AX759" s="13" t="s">
        <v>80</v>
      </c>
      <c r="AY759" s="259" t="s">
        <v>221</v>
      </c>
    </row>
    <row r="760" s="13" customFormat="1">
      <c r="A760" s="13"/>
      <c r="B760" s="249"/>
      <c r="C760" s="250"/>
      <c r="D760" s="247" t="s">
        <v>236</v>
      </c>
      <c r="E760" s="251" t="s">
        <v>1858</v>
      </c>
      <c r="F760" s="252" t="s">
        <v>3578</v>
      </c>
      <c r="G760" s="250"/>
      <c r="H760" s="253">
        <v>201.29599999999999</v>
      </c>
      <c r="I760" s="254"/>
      <c r="J760" s="250"/>
      <c r="K760" s="250"/>
      <c r="L760" s="255"/>
      <c r="M760" s="256"/>
      <c r="N760" s="257"/>
      <c r="O760" s="257"/>
      <c r="P760" s="257"/>
      <c r="Q760" s="257"/>
      <c r="R760" s="257"/>
      <c r="S760" s="257"/>
      <c r="T760" s="258"/>
      <c r="U760" s="13"/>
      <c r="V760" s="13"/>
      <c r="W760" s="13"/>
      <c r="X760" s="13"/>
      <c r="Y760" s="13"/>
      <c r="Z760" s="13"/>
      <c r="AA760" s="13"/>
      <c r="AB760" s="13"/>
      <c r="AC760" s="13"/>
      <c r="AD760" s="13"/>
      <c r="AE760" s="13"/>
      <c r="AT760" s="259" t="s">
        <v>236</v>
      </c>
      <c r="AU760" s="259" t="s">
        <v>88</v>
      </c>
      <c r="AV760" s="13" t="s">
        <v>19</v>
      </c>
      <c r="AW760" s="13" t="s">
        <v>36</v>
      </c>
      <c r="AX760" s="13" t="s">
        <v>88</v>
      </c>
      <c r="AY760" s="259" t="s">
        <v>221</v>
      </c>
    </row>
    <row r="761" s="2" customFormat="1" ht="24.15" customHeight="1">
      <c r="A761" s="40"/>
      <c r="B761" s="41"/>
      <c r="C761" s="229" t="s">
        <v>1740</v>
      </c>
      <c r="D761" s="229" t="s">
        <v>225</v>
      </c>
      <c r="E761" s="230" t="s">
        <v>2720</v>
      </c>
      <c r="F761" s="231" t="s">
        <v>2721</v>
      </c>
      <c r="G761" s="232" t="s">
        <v>507</v>
      </c>
      <c r="H761" s="233">
        <v>90.439999999999998</v>
      </c>
      <c r="I761" s="234"/>
      <c r="J761" s="235">
        <f>ROUND(I761*H761,2)</f>
        <v>0</v>
      </c>
      <c r="K761" s="231" t="s">
        <v>229</v>
      </c>
      <c r="L761" s="46"/>
      <c r="M761" s="236" t="s">
        <v>1</v>
      </c>
      <c r="N761" s="237" t="s">
        <v>45</v>
      </c>
      <c r="O761" s="93"/>
      <c r="P761" s="238">
        <f>O761*H761</f>
        <v>0</v>
      </c>
      <c r="Q761" s="238">
        <v>0.00040000000000000002</v>
      </c>
      <c r="R761" s="238">
        <f>Q761*H761</f>
        <v>0.036176</v>
      </c>
      <c r="S761" s="238">
        <v>0</v>
      </c>
      <c r="T761" s="239">
        <f>S761*H761</f>
        <v>0</v>
      </c>
      <c r="U761" s="40"/>
      <c r="V761" s="40"/>
      <c r="W761" s="40"/>
      <c r="X761" s="40"/>
      <c r="Y761" s="40"/>
      <c r="Z761" s="40"/>
      <c r="AA761" s="40"/>
      <c r="AB761" s="40"/>
      <c r="AC761" s="40"/>
      <c r="AD761" s="40"/>
      <c r="AE761" s="40"/>
      <c r="AR761" s="240" t="s">
        <v>224</v>
      </c>
      <c r="AT761" s="240" t="s">
        <v>225</v>
      </c>
      <c r="AU761" s="240" t="s">
        <v>88</v>
      </c>
      <c r="AY761" s="18" t="s">
        <v>221</v>
      </c>
      <c r="BE761" s="241">
        <f>IF(N761="základní",J761,0)</f>
        <v>0</v>
      </c>
      <c r="BF761" s="241">
        <f>IF(N761="snížená",J761,0)</f>
        <v>0</v>
      </c>
      <c r="BG761" s="241">
        <f>IF(N761="zákl. přenesená",J761,0)</f>
        <v>0</v>
      </c>
      <c r="BH761" s="241">
        <f>IF(N761="sníž. přenesená",J761,0)</f>
        <v>0</v>
      </c>
      <c r="BI761" s="241">
        <f>IF(N761="nulová",J761,0)</f>
        <v>0</v>
      </c>
      <c r="BJ761" s="18" t="s">
        <v>88</v>
      </c>
      <c r="BK761" s="241">
        <f>ROUND(I761*H761,2)</f>
        <v>0</v>
      </c>
      <c r="BL761" s="18" t="s">
        <v>224</v>
      </c>
      <c r="BM761" s="240" t="s">
        <v>3579</v>
      </c>
    </row>
    <row r="762" s="2" customFormat="1">
      <c r="A762" s="40"/>
      <c r="B762" s="41"/>
      <c r="C762" s="42"/>
      <c r="D762" s="242" t="s">
        <v>232</v>
      </c>
      <c r="E762" s="42"/>
      <c r="F762" s="243" t="s">
        <v>2723</v>
      </c>
      <c r="G762" s="42"/>
      <c r="H762" s="42"/>
      <c r="I762" s="244"/>
      <c r="J762" s="42"/>
      <c r="K762" s="42"/>
      <c r="L762" s="46"/>
      <c r="M762" s="245"/>
      <c r="N762" s="246"/>
      <c r="O762" s="93"/>
      <c r="P762" s="93"/>
      <c r="Q762" s="93"/>
      <c r="R762" s="93"/>
      <c r="S762" s="93"/>
      <c r="T762" s="94"/>
      <c r="U762" s="40"/>
      <c r="V762" s="40"/>
      <c r="W762" s="40"/>
      <c r="X762" s="40"/>
      <c r="Y762" s="40"/>
      <c r="Z762" s="40"/>
      <c r="AA762" s="40"/>
      <c r="AB762" s="40"/>
      <c r="AC762" s="40"/>
      <c r="AD762" s="40"/>
      <c r="AE762" s="40"/>
      <c r="AT762" s="18" t="s">
        <v>232</v>
      </c>
      <c r="AU762" s="18" t="s">
        <v>88</v>
      </c>
    </row>
    <row r="763" s="2" customFormat="1">
      <c r="A763" s="40"/>
      <c r="B763" s="41"/>
      <c r="C763" s="42"/>
      <c r="D763" s="247" t="s">
        <v>312</v>
      </c>
      <c r="E763" s="42"/>
      <c r="F763" s="248" t="s">
        <v>2705</v>
      </c>
      <c r="G763" s="42"/>
      <c r="H763" s="42"/>
      <c r="I763" s="244"/>
      <c r="J763" s="42"/>
      <c r="K763" s="42"/>
      <c r="L763" s="46"/>
      <c r="M763" s="245"/>
      <c r="N763" s="246"/>
      <c r="O763" s="93"/>
      <c r="P763" s="93"/>
      <c r="Q763" s="93"/>
      <c r="R763" s="93"/>
      <c r="S763" s="93"/>
      <c r="T763" s="94"/>
      <c r="U763" s="40"/>
      <c r="V763" s="40"/>
      <c r="W763" s="40"/>
      <c r="X763" s="40"/>
      <c r="Y763" s="40"/>
      <c r="Z763" s="40"/>
      <c r="AA763" s="40"/>
      <c r="AB763" s="40"/>
      <c r="AC763" s="40"/>
      <c r="AD763" s="40"/>
      <c r="AE763" s="40"/>
      <c r="AT763" s="18" t="s">
        <v>312</v>
      </c>
      <c r="AU763" s="18" t="s">
        <v>88</v>
      </c>
    </row>
    <row r="764" s="14" customFormat="1">
      <c r="A764" s="14"/>
      <c r="B764" s="260"/>
      <c r="C764" s="261"/>
      <c r="D764" s="247" t="s">
        <v>236</v>
      </c>
      <c r="E764" s="262" t="s">
        <v>1</v>
      </c>
      <c r="F764" s="263" t="s">
        <v>2724</v>
      </c>
      <c r="G764" s="261"/>
      <c r="H764" s="262" t="s">
        <v>1</v>
      </c>
      <c r="I764" s="264"/>
      <c r="J764" s="261"/>
      <c r="K764" s="261"/>
      <c r="L764" s="265"/>
      <c r="M764" s="266"/>
      <c r="N764" s="267"/>
      <c r="O764" s="267"/>
      <c r="P764" s="267"/>
      <c r="Q764" s="267"/>
      <c r="R764" s="267"/>
      <c r="S764" s="267"/>
      <c r="T764" s="268"/>
      <c r="U764" s="14"/>
      <c r="V764" s="14"/>
      <c r="W764" s="14"/>
      <c r="X764" s="14"/>
      <c r="Y764" s="14"/>
      <c r="Z764" s="14"/>
      <c r="AA764" s="14"/>
      <c r="AB764" s="14"/>
      <c r="AC764" s="14"/>
      <c r="AD764" s="14"/>
      <c r="AE764" s="14"/>
      <c r="AT764" s="269" t="s">
        <v>236</v>
      </c>
      <c r="AU764" s="269" t="s">
        <v>88</v>
      </c>
      <c r="AV764" s="14" t="s">
        <v>88</v>
      </c>
      <c r="AW764" s="14" t="s">
        <v>36</v>
      </c>
      <c r="AX764" s="14" t="s">
        <v>80</v>
      </c>
      <c r="AY764" s="269" t="s">
        <v>221</v>
      </c>
    </row>
    <row r="765" s="14" customFormat="1">
      <c r="A765" s="14"/>
      <c r="B765" s="260"/>
      <c r="C765" s="261"/>
      <c r="D765" s="247" t="s">
        <v>236</v>
      </c>
      <c r="E765" s="262" t="s">
        <v>1</v>
      </c>
      <c r="F765" s="263" t="s">
        <v>2166</v>
      </c>
      <c r="G765" s="261"/>
      <c r="H765" s="262" t="s">
        <v>1</v>
      </c>
      <c r="I765" s="264"/>
      <c r="J765" s="261"/>
      <c r="K765" s="261"/>
      <c r="L765" s="265"/>
      <c r="M765" s="266"/>
      <c r="N765" s="267"/>
      <c r="O765" s="267"/>
      <c r="P765" s="267"/>
      <c r="Q765" s="267"/>
      <c r="R765" s="267"/>
      <c r="S765" s="267"/>
      <c r="T765" s="268"/>
      <c r="U765" s="14"/>
      <c r="V765" s="14"/>
      <c r="W765" s="14"/>
      <c r="X765" s="14"/>
      <c r="Y765" s="14"/>
      <c r="Z765" s="14"/>
      <c r="AA765" s="14"/>
      <c r="AB765" s="14"/>
      <c r="AC765" s="14"/>
      <c r="AD765" s="14"/>
      <c r="AE765" s="14"/>
      <c r="AT765" s="269" t="s">
        <v>236</v>
      </c>
      <c r="AU765" s="269" t="s">
        <v>88</v>
      </c>
      <c r="AV765" s="14" t="s">
        <v>88</v>
      </c>
      <c r="AW765" s="14" t="s">
        <v>36</v>
      </c>
      <c r="AX765" s="14" t="s">
        <v>80</v>
      </c>
      <c r="AY765" s="269" t="s">
        <v>221</v>
      </c>
    </row>
    <row r="766" s="13" customFormat="1">
      <c r="A766" s="13"/>
      <c r="B766" s="249"/>
      <c r="C766" s="250"/>
      <c r="D766" s="247" t="s">
        <v>236</v>
      </c>
      <c r="E766" s="251" t="s">
        <v>2767</v>
      </c>
      <c r="F766" s="252" t="s">
        <v>3580</v>
      </c>
      <c r="G766" s="250"/>
      <c r="H766" s="253">
        <v>43.149999999999999</v>
      </c>
      <c r="I766" s="254"/>
      <c r="J766" s="250"/>
      <c r="K766" s="250"/>
      <c r="L766" s="255"/>
      <c r="M766" s="256"/>
      <c r="N766" s="257"/>
      <c r="O766" s="257"/>
      <c r="P766" s="257"/>
      <c r="Q766" s="257"/>
      <c r="R766" s="257"/>
      <c r="S766" s="257"/>
      <c r="T766" s="258"/>
      <c r="U766" s="13"/>
      <c r="V766" s="13"/>
      <c r="W766" s="13"/>
      <c r="X766" s="13"/>
      <c r="Y766" s="13"/>
      <c r="Z766" s="13"/>
      <c r="AA766" s="13"/>
      <c r="AB766" s="13"/>
      <c r="AC766" s="13"/>
      <c r="AD766" s="13"/>
      <c r="AE766" s="13"/>
      <c r="AT766" s="259" t="s">
        <v>236</v>
      </c>
      <c r="AU766" s="259" t="s">
        <v>88</v>
      </c>
      <c r="AV766" s="13" t="s">
        <v>19</v>
      </c>
      <c r="AW766" s="13" t="s">
        <v>36</v>
      </c>
      <c r="AX766" s="13" t="s">
        <v>80</v>
      </c>
      <c r="AY766" s="259" t="s">
        <v>221</v>
      </c>
    </row>
    <row r="767" s="14" customFormat="1">
      <c r="A767" s="14"/>
      <c r="B767" s="260"/>
      <c r="C767" s="261"/>
      <c r="D767" s="247" t="s">
        <v>236</v>
      </c>
      <c r="E767" s="262" t="s">
        <v>1</v>
      </c>
      <c r="F767" s="263" t="s">
        <v>2727</v>
      </c>
      <c r="G767" s="261"/>
      <c r="H767" s="262" t="s">
        <v>1</v>
      </c>
      <c r="I767" s="264"/>
      <c r="J767" s="261"/>
      <c r="K767" s="261"/>
      <c r="L767" s="265"/>
      <c r="M767" s="266"/>
      <c r="N767" s="267"/>
      <c r="O767" s="267"/>
      <c r="P767" s="267"/>
      <c r="Q767" s="267"/>
      <c r="R767" s="267"/>
      <c r="S767" s="267"/>
      <c r="T767" s="268"/>
      <c r="U767" s="14"/>
      <c r="V767" s="14"/>
      <c r="W767" s="14"/>
      <c r="X767" s="14"/>
      <c r="Y767" s="14"/>
      <c r="Z767" s="14"/>
      <c r="AA767" s="14"/>
      <c r="AB767" s="14"/>
      <c r="AC767" s="14"/>
      <c r="AD767" s="14"/>
      <c r="AE767" s="14"/>
      <c r="AT767" s="269" t="s">
        <v>236</v>
      </c>
      <c r="AU767" s="269" t="s">
        <v>88</v>
      </c>
      <c r="AV767" s="14" t="s">
        <v>88</v>
      </c>
      <c r="AW767" s="14" t="s">
        <v>36</v>
      </c>
      <c r="AX767" s="14" t="s">
        <v>80</v>
      </c>
      <c r="AY767" s="269" t="s">
        <v>221</v>
      </c>
    </row>
    <row r="768" s="13" customFormat="1">
      <c r="A768" s="13"/>
      <c r="B768" s="249"/>
      <c r="C768" s="250"/>
      <c r="D768" s="247" t="s">
        <v>236</v>
      </c>
      <c r="E768" s="251" t="s">
        <v>1786</v>
      </c>
      <c r="F768" s="252" t="s">
        <v>3581</v>
      </c>
      <c r="G768" s="250"/>
      <c r="H768" s="253">
        <v>47.289999999999999</v>
      </c>
      <c r="I768" s="254"/>
      <c r="J768" s="250"/>
      <c r="K768" s="250"/>
      <c r="L768" s="255"/>
      <c r="M768" s="256"/>
      <c r="N768" s="257"/>
      <c r="O768" s="257"/>
      <c r="P768" s="257"/>
      <c r="Q768" s="257"/>
      <c r="R768" s="257"/>
      <c r="S768" s="257"/>
      <c r="T768" s="258"/>
      <c r="U768" s="13"/>
      <c r="V768" s="13"/>
      <c r="W768" s="13"/>
      <c r="X768" s="13"/>
      <c r="Y768" s="13"/>
      <c r="Z768" s="13"/>
      <c r="AA768" s="13"/>
      <c r="AB768" s="13"/>
      <c r="AC768" s="13"/>
      <c r="AD768" s="13"/>
      <c r="AE768" s="13"/>
      <c r="AT768" s="259" t="s">
        <v>236</v>
      </c>
      <c r="AU768" s="259" t="s">
        <v>88</v>
      </c>
      <c r="AV768" s="13" t="s">
        <v>19</v>
      </c>
      <c r="AW768" s="13" t="s">
        <v>36</v>
      </c>
      <c r="AX768" s="13" t="s">
        <v>80</v>
      </c>
      <c r="AY768" s="259" t="s">
        <v>221</v>
      </c>
    </row>
    <row r="769" s="13" customFormat="1">
      <c r="A769" s="13"/>
      <c r="B769" s="249"/>
      <c r="C769" s="250"/>
      <c r="D769" s="247" t="s">
        <v>236</v>
      </c>
      <c r="E769" s="251" t="s">
        <v>1860</v>
      </c>
      <c r="F769" s="252" t="s">
        <v>3582</v>
      </c>
      <c r="G769" s="250"/>
      <c r="H769" s="253">
        <v>90.439999999999998</v>
      </c>
      <c r="I769" s="254"/>
      <c r="J769" s="250"/>
      <c r="K769" s="250"/>
      <c r="L769" s="255"/>
      <c r="M769" s="256"/>
      <c r="N769" s="257"/>
      <c r="O769" s="257"/>
      <c r="P769" s="257"/>
      <c r="Q769" s="257"/>
      <c r="R769" s="257"/>
      <c r="S769" s="257"/>
      <c r="T769" s="258"/>
      <c r="U769" s="13"/>
      <c r="V769" s="13"/>
      <c r="W769" s="13"/>
      <c r="X769" s="13"/>
      <c r="Y769" s="13"/>
      <c r="Z769" s="13"/>
      <c r="AA769" s="13"/>
      <c r="AB769" s="13"/>
      <c r="AC769" s="13"/>
      <c r="AD769" s="13"/>
      <c r="AE769" s="13"/>
      <c r="AT769" s="259" t="s">
        <v>236</v>
      </c>
      <c r="AU769" s="259" t="s">
        <v>88</v>
      </c>
      <c r="AV769" s="13" t="s">
        <v>19</v>
      </c>
      <c r="AW769" s="13" t="s">
        <v>36</v>
      </c>
      <c r="AX769" s="13" t="s">
        <v>88</v>
      </c>
      <c r="AY769" s="259" t="s">
        <v>221</v>
      </c>
    </row>
    <row r="770" s="2" customFormat="1" ht="33" customHeight="1">
      <c r="A770" s="40"/>
      <c r="B770" s="41"/>
      <c r="C770" s="229" t="s">
        <v>1742</v>
      </c>
      <c r="D770" s="229" t="s">
        <v>225</v>
      </c>
      <c r="E770" s="230" t="s">
        <v>3583</v>
      </c>
      <c r="F770" s="231" t="s">
        <v>3584</v>
      </c>
      <c r="G770" s="232" t="s">
        <v>699</v>
      </c>
      <c r="H770" s="233">
        <v>28</v>
      </c>
      <c r="I770" s="234"/>
      <c r="J770" s="235">
        <f>ROUND(I770*H770,2)</f>
        <v>0</v>
      </c>
      <c r="K770" s="231" t="s">
        <v>229</v>
      </c>
      <c r="L770" s="46"/>
      <c r="M770" s="236" t="s">
        <v>1</v>
      </c>
      <c r="N770" s="237" t="s">
        <v>45</v>
      </c>
      <c r="O770" s="93"/>
      <c r="P770" s="238">
        <f>O770*H770</f>
        <v>0</v>
      </c>
      <c r="Q770" s="238">
        <v>0.00010000000000000001</v>
      </c>
      <c r="R770" s="238">
        <f>Q770*H770</f>
        <v>0.0028</v>
      </c>
      <c r="S770" s="238">
        <v>0</v>
      </c>
      <c r="T770" s="239">
        <f>S770*H770</f>
        <v>0</v>
      </c>
      <c r="U770" s="40"/>
      <c r="V770" s="40"/>
      <c r="W770" s="40"/>
      <c r="X770" s="40"/>
      <c r="Y770" s="40"/>
      <c r="Z770" s="40"/>
      <c r="AA770" s="40"/>
      <c r="AB770" s="40"/>
      <c r="AC770" s="40"/>
      <c r="AD770" s="40"/>
      <c r="AE770" s="40"/>
      <c r="AR770" s="240" t="s">
        <v>224</v>
      </c>
      <c r="AT770" s="240" t="s">
        <v>225</v>
      </c>
      <c r="AU770" s="240" t="s">
        <v>88</v>
      </c>
      <c r="AY770" s="18" t="s">
        <v>221</v>
      </c>
      <c r="BE770" s="241">
        <f>IF(N770="základní",J770,0)</f>
        <v>0</v>
      </c>
      <c r="BF770" s="241">
        <f>IF(N770="snížená",J770,0)</f>
        <v>0</v>
      </c>
      <c r="BG770" s="241">
        <f>IF(N770="zákl. přenesená",J770,0)</f>
        <v>0</v>
      </c>
      <c r="BH770" s="241">
        <f>IF(N770="sníž. přenesená",J770,0)</f>
        <v>0</v>
      </c>
      <c r="BI770" s="241">
        <f>IF(N770="nulová",J770,0)</f>
        <v>0</v>
      </c>
      <c r="BJ770" s="18" t="s">
        <v>88</v>
      </c>
      <c r="BK770" s="241">
        <f>ROUND(I770*H770,2)</f>
        <v>0</v>
      </c>
      <c r="BL770" s="18" t="s">
        <v>224</v>
      </c>
      <c r="BM770" s="240" t="s">
        <v>3585</v>
      </c>
    </row>
    <row r="771" s="2" customFormat="1">
      <c r="A771" s="40"/>
      <c r="B771" s="41"/>
      <c r="C771" s="42"/>
      <c r="D771" s="242" t="s">
        <v>232</v>
      </c>
      <c r="E771" s="42"/>
      <c r="F771" s="243" t="s">
        <v>3586</v>
      </c>
      <c r="G771" s="42"/>
      <c r="H771" s="42"/>
      <c r="I771" s="244"/>
      <c r="J771" s="42"/>
      <c r="K771" s="42"/>
      <c r="L771" s="46"/>
      <c r="M771" s="245"/>
      <c r="N771" s="246"/>
      <c r="O771" s="93"/>
      <c r="P771" s="93"/>
      <c r="Q771" s="93"/>
      <c r="R771" s="93"/>
      <c r="S771" s="93"/>
      <c r="T771" s="94"/>
      <c r="U771" s="40"/>
      <c r="V771" s="40"/>
      <c r="W771" s="40"/>
      <c r="X771" s="40"/>
      <c r="Y771" s="40"/>
      <c r="Z771" s="40"/>
      <c r="AA771" s="40"/>
      <c r="AB771" s="40"/>
      <c r="AC771" s="40"/>
      <c r="AD771" s="40"/>
      <c r="AE771" s="40"/>
      <c r="AT771" s="18" t="s">
        <v>232</v>
      </c>
      <c r="AU771" s="18" t="s">
        <v>88</v>
      </c>
    </row>
    <row r="772" s="2" customFormat="1">
      <c r="A772" s="40"/>
      <c r="B772" s="41"/>
      <c r="C772" s="42"/>
      <c r="D772" s="247" t="s">
        <v>234</v>
      </c>
      <c r="E772" s="42"/>
      <c r="F772" s="248" t="s">
        <v>3587</v>
      </c>
      <c r="G772" s="42"/>
      <c r="H772" s="42"/>
      <c r="I772" s="244"/>
      <c r="J772" s="42"/>
      <c r="K772" s="42"/>
      <c r="L772" s="46"/>
      <c r="M772" s="245"/>
      <c r="N772" s="246"/>
      <c r="O772" s="93"/>
      <c r="P772" s="93"/>
      <c r="Q772" s="93"/>
      <c r="R772" s="93"/>
      <c r="S772" s="93"/>
      <c r="T772" s="94"/>
      <c r="U772" s="40"/>
      <c r="V772" s="40"/>
      <c r="W772" s="40"/>
      <c r="X772" s="40"/>
      <c r="Y772" s="40"/>
      <c r="Z772" s="40"/>
      <c r="AA772" s="40"/>
      <c r="AB772" s="40"/>
      <c r="AC772" s="40"/>
      <c r="AD772" s="40"/>
      <c r="AE772" s="40"/>
      <c r="AT772" s="18" t="s">
        <v>234</v>
      </c>
      <c r="AU772" s="18" t="s">
        <v>88</v>
      </c>
    </row>
    <row r="773" s="14" customFormat="1">
      <c r="A773" s="14"/>
      <c r="B773" s="260"/>
      <c r="C773" s="261"/>
      <c r="D773" s="247" t="s">
        <v>236</v>
      </c>
      <c r="E773" s="262" t="s">
        <v>1</v>
      </c>
      <c r="F773" s="263" t="s">
        <v>3588</v>
      </c>
      <c r="G773" s="261"/>
      <c r="H773" s="262" t="s">
        <v>1</v>
      </c>
      <c r="I773" s="264"/>
      <c r="J773" s="261"/>
      <c r="K773" s="261"/>
      <c r="L773" s="265"/>
      <c r="M773" s="266"/>
      <c r="N773" s="267"/>
      <c r="O773" s="267"/>
      <c r="P773" s="267"/>
      <c r="Q773" s="267"/>
      <c r="R773" s="267"/>
      <c r="S773" s="267"/>
      <c r="T773" s="268"/>
      <c r="U773" s="14"/>
      <c r="V773" s="14"/>
      <c r="W773" s="14"/>
      <c r="X773" s="14"/>
      <c r="Y773" s="14"/>
      <c r="Z773" s="14"/>
      <c r="AA773" s="14"/>
      <c r="AB773" s="14"/>
      <c r="AC773" s="14"/>
      <c r="AD773" s="14"/>
      <c r="AE773" s="14"/>
      <c r="AT773" s="269" t="s">
        <v>236</v>
      </c>
      <c r="AU773" s="269" t="s">
        <v>88</v>
      </c>
      <c r="AV773" s="14" t="s">
        <v>88</v>
      </c>
      <c r="AW773" s="14" t="s">
        <v>36</v>
      </c>
      <c r="AX773" s="14" t="s">
        <v>80</v>
      </c>
      <c r="AY773" s="269" t="s">
        <v>221</v>
      </c>
    </row>
    <row r="774" s="14" customFormat="1">
      <c r="A774" s="14"/>
      <c r="B774" s="260"/>
      <c r="C774" s="261"/>
      <c r="D774" s="247" t="s">
        <v>236</v>
      </c>
      <c r="E774" s="262" t="s">
        <v>1</v>
      </c>
      <c r="F774" s="263" t="s">
        <v>3589</v>
      </c>
      <c r="G774" s="261"/>
      <c r="H774" s="262" t="s">
        <v>1</v>
      </c>
      <c r="I774" s="264"/>
      <c r="J774" s="261"/>
      <c r="K774" s="261"/>
      <c r="L774" s="265"/>
      <c r="M774" s="266"/>
      <c r="N774" s="267"/>
      <c r="O774" s="267"/>
      <c r="P774" s="267"/>
      <c r="Q774" s="267"/>
      <c r="R774" s="267"/>
      <c r="S774" s="267"/>
      <c r="T774" s="268"/>
      <c r="U774" s="14"/>
      <c r="V774" s="14"/>
      <c r="W774" s="14"/>
      <c r="X774" s="14"/>
      <c r="Y774" s="14"/>
      <c r="Z774" s="14"/>
      <c r="AA774" s="14"/>
      <c r="AB774" s="14"/>
      <c r="AC774" s="14"/>
      <c r="AD774" s="14"/>
      <c r="AE774" s="14"/>
      <c r="AT774" s="269" t="s">
        <v>236</v>
      </c>
      <c r="AU774" s="269" t="s">
        <v>88</v>
      </c>
      <c r="AV774" s="14" t="s">
        <v>88</v>
      </c>
      <c r="AW774" s="14" t="s">
        <v>36</v>
      </c>
      <c r="AX774" s="14" t="s">
        <v>80</v>
      </c>
      <c r="AY774" s="269" t="s">
        <v>221</v>
      </c>
    </row>
    <row r="775" s="13" customFormat="1">
      <c r="A775" s="13"/>
      <c r="B775" s="249"/>
      <c r="C775" s="250"/>
      <c r="D775" s="247" t="s">
        <v>236</v>
      </c>
      <c r="E775" s="251" t="s">
        <v>2778</v>
      </c>
      <c r="F775" s="252" t="s">
        <v>3590</v>
      </c>
      <c r="G775" s="250"/>
      <c r="H775" s="253">
        <v>28</v>
      </c>
      <c r="I775" s="254"/>
      <c r="J775" s="250"/>
      <c r="K775" s="250"/>
      <c r="L775" s="255"/>
      <c r="M775" s="256"/>
      <c r="N775" s="257"/>
      <c r="O775" s="257"/>
      <c r="P775" s="257"/>
      <c r="Q775" s="257"/>
      <c r="R775" s="257"/>
      <c r="S775" s="257"/>
      <c r="T775" s="258"/>
      <c r="U775" s="13"/>
      <c r="V775" s="13"/>
      <c r="W775" s="13"/>
      <c r="X775" s="13"/>
      <c r="Y775" s="13"/>
      <c r="Z775" s="13"/>
      <c r="AA775" s="13"/>
      <c r="AB775" s="13"/>
      <c r="AC775" s="13"/>
      <c r="AD775" s="13"/>
      <c r="AE775" s="13"/>
      <c r="AT775" s="259" t="s">
        <v>236</v>
      </c>
      <c r="AU775" s="259" t="s">
        <v>88</v>
      </c>
      <c r="AV775" s="13" t="s">
        <v>19</v>
      </c>
      <c r="AW775" s="13" t="s">
        <v>36</v>
      </c>
      <c r="AX775" s="13" t="s">
        <v>80</v>
      </c>
      <c r="AY775" s="259" t="s">
        <v>221</v>
      </c>
    </row>
    <row r="776" s="13" customFormat="1">
      <c r="A776" s="13"/>
      <c r="B776" s="249"/>
      <c r="C776" s="250"/>
      <c r="D776" s="247" t="s">
        <v>236</v>
      </c>
      <c r="E776" s="251" t="s">
        <v>2780</v>
      </c>
      <c r="F776" s="252" t="s">
        <v>2781</v>
      </c>
      <c r="G776" s="250"/>
      <c r="H776" s="253">
        <v>28</v>
      </c>
      <c r="I776" s="254"/>
      <c r="J776" s="250"/>
      <c r="K776" s="250"/>
      <c r="L776" s="255"/>
      <c r="M776" s="256"/>
      <c r="N776" s="257"/>
      <c r="O776" s="257"/>
      <c r="P776" s="257"/>
      <c r="Q776" s="257"/>
      <c r="R776" s="257"/>
      <c r="S776" s="257"/>
      <c r="T776" s="258"/>
      <c r="U776" s="13"/>
      <c r="V776" s="13"/>
      <c r="W776" s="13"/>
      <c r="X776" s="13"/>
      <c r="Y776" s="13"/>
      <c r="Z776" s="13"/>
      <c r="AA776" s="13"/>
      <c r="AB776" s="13"/>
      <c r="AC776" s="13"/>
      <c r="AD776" s="13"/>
      <c r="AE776" s="13"/>
      <c r="AT776" s="259" t="s">
        <v>236</v>
      </c>
      <c r="AU776" s="259" t="s">
        <v>88</v>
      </c>
      <c r="AV776" s="13" t="s">
        <v>19</v>
      </c>
      <c r="AW776" s="13" t="s">
        <v>36</v>
      </c>
      <c r="AX776" s="13" t="s">
        <v>88</v>
      </c>
      <c r="AY776" s="259" t="s">
        <v>221</v>
      </c>
    </row>
    <row r="777" s="2" customFormat="1" ht="62.7" customHeight="1">
      <c r="A777" s="40"/>
      <c r="B777" s="41"/>
      <c r="C777" s="229" t="s">
        <v>1746</v>
      </c>
      <c r="D777" s="229" t="s">
        <v>225</v>
      </c>
      <c r="E777" s="230" t="s">
        <v>2731</v>
      </c>
      <c r="F777" s="231" t="s">
        <v>2732</v>
      </c>
      <c r="G777" s="232" t="s">
        <v>507</v>
      </c>
      <c r="H777" s="233">
        <v>17</v>
      </c>
      <c r="I777" s="234"/>
      <c r="J777" s="235">
        <f>ROUND(I777*H777,2)</f>
        <v>0</v>
      </c>
      <c r="K777" s="231" t="s">
        <v>229</v>
      </c>
      <c r="L777" s="46"/>
      <c r="M777" s="236" t="s">
        <v>1</v>
      </c>
      <c r="N777" s="237" t="s">
        <v>45</v>
      </c>
      <c r="O777" s="93"/>
      <c r="P777" s="238">
        <f>O777*H777</f>
        <v>0</v>
      </c>
      <c r="Q777" s="238">
        <v>0</v>
      </c>
      <c r="R777" s="238">
        <f>Q777*H777</f>
        <v>0</v>
      </c>
      <c r="S777" s="238">
        <v>0</v>
      </c>
      <c r="T777" s="239">
        <f>S777*H777</f>
        <v>0</v>
      </c>
      <c r="U777" s="40"/>
      <c r="V777" s="40"/>
      <c r="W777" s="40"/>
      <c r="X777" s="40"/>
      <c r="Y777" s="40"/>
      <c r="Z777" s="40"/>
      <c r="AA777" s="40"/>
      <c r="AB777" s="40"/>
      <c r="AC777" s="40"/>
      <c r="AD777" s="40"/>
      <c r="AE777" s="40"/>
      <c r="AR777" s="240" t="s">
        <v>2194</v>
      </c>
      <c r="AT777" s="240" t="s">
        <v>225</v>
      </c>
      <c r="AU777" s="240" t="s">
        <v>88</v>
      </c>
      <c r="AY777" s="18" t="s">
        <v>221</v>
      </c>
      <c r="BE777" s="241">
        <f>IF(N777="základní",J777,0)</f>
        <v>0</v>
      </c>
      <c r="BF777" s="241">
        <f>IF(N777="snížená",J777,0)</f>
        <v>0</v>
      </c>
      <c r="BG777" s="241">
        <f>IF(N777="zákl. přenesená",J777,0)</f>
        <v>0</v>
      </c>
      <c r="BH777" s="241">
        <f>IF(N777="sníž. přenesená",J777,0)</f>
        <v>0</v>
      </c>
      <c r="BI777" s="241">
        <f>IF(N777="nulová",J777,0)</f>
        <v>0</v>
      </c>
      <c r="BJ777" s="18" t="s">
        <v>88</v>
      </c>
      <c r="BK777" s="241">
        <f>ROUND(I777*H777,2)</f>
        <v>0</v>
      </c>
      <c r="BL777" s="18" t="s">
        <v>2194</v>
      </c>
      <c r="BM777" s="240" t="s">
        <v>3591</v>
      </c>
    </row>
    <row r="778" s="2" customFormat="1">
      <c r="A778" s="40"/>
      <c r="B778" s="41"/>
      <c r="C778" s="42"/>
      <c r="D778" s="242" t="s">
        <v>232</v>
      </c>
      <c r="E778" s="42"/>
      <c r="F778" s="243" t="s">
        <v>2734</v>
      </c>
      <c r="G778" s="42"/>
      <c r="H778" s="42"/>
      <c r="I778" s="244"/>
      <c r="J778" s="42"/>
      <c r="K778" s="42"/>
      <c r="L778" s="46"/>
      <c r="M778" s="245"/>
      <c r="N778" s="246"/>
      <c r="O778" s="93"/>
      <c r="P778" s="93"/>
      <c r="Q778" s="93"/>
      <c r="R778" s="93"/>
      <c r="S778" s="93"/>
      <c r="T778" s="94"/>
      <c r="U778" s="40"/>
      <c r="V778" s="40"/>
      <c r="W778" s="40"/>
      <c r="X778" s="40"/>
      <c r="Y778" s="40"/>
      <c r="Z778" s="40"/>
      <c r="AA778" s="40"/>
      <c r="AB778" s="40"/>
      <c r="AC778" s="40"/>
      <c r="AD778" s="40"/>
      <c r="AE778" s="40"/>
      <c r="AT778" s="18" t="s">
        <v>232</v>
      </c>
      <c r="AU778" s="18" t="s">
        <v>88</v>
      </c>
    </row>
    <row r="779" s="2" customFormat="1">
      <c r="A779" s="40"/>
      <c r="B779" s="41"/>
      <c r="C779" s="42"/>
      <c r="D779" s="247" t="s">
        <v>312</v>
      </c>
      <c r="E779" s="42"/>
      <c r="F779" s="248" t="s">
        <v>2735</v>
      </c>
      <c r="G779" s="42"/>
      <c r="H779" s="42"/>
      <c r="I779" s="244"/>
      <c r="J779" s="42"/>
      <c r="K779" s="42"/>
      <c r="L779" s="46"/>
      <c r="M779" s="245"/>
      <c r="N779" s="246"/>
      <c r="O779" s="93"/>
      <c r="P779" s="93"/>
      <c r="Q779" s="93"/>
      <c r="R779" s="93"/>
      <c r="S779" s="93"/>
      <c r="T779" s="94"/>
      <c r="U779" s="40"/>
      <c r="V779" s="40"/>
      <c r="W779" s="40"/>
      <c r="X779" s="40"/>
      <c r="Y779" s="40"/>
      <c r="Z779" s="40"/>
      <c r="AA779" s="40"/>
      <c r="AB779" s="40"/>
      <c r="AC779" s="40"/>
      <c r="AD779" s="40"/>
      <c r="AE779" s="40"/>
      <c r="AT779" s="18" t="s">
        <v>312</v>
      </c>
      <c r="AU779" s="18" t="s">
        <v>88</v>
      </c>
    </row>
    <row r="780" s="14" customFormat="1">
      <c r="A780" s="14"/>
      <c r="B780" s="260"/>
      <c r="C780" s="261"/>
      <c r="D780" s="247" t="s">
        <v>236</v>
      </c>
      <c r="E780" s="262" t="s">
        <v>1</v>
      </c>
      <c r="F780" s="263" t="s">
        <v>3592</v>
      </c>
      <c r="G780" s="261"/>
      <c r="H780" s="262" t="s">
        <v>1</v>
      </c>
      <c r="I780" s="264"/>
      <c r="J780" s="261"/>
      <c r="K780" s="261"/>
      <c r="L780" s="265"/>
      <c r="M780" s="266"/>
      <c r="N780" s="267"/>
      <c r="O780" s="267"/>
      <c r="P780" s="267"/>
      <c r="Q780" s="267"/>
      <c r="R780" s="267"/>
      <c r="S780" s="267"/>
      <c r="T780" s="268"/>
      <c r="U780" s="14"/>
      <c r="V780" s="14"/>
      <c r="W780" s="14"/>
      <c r="X780" s="14"/>
      <c r="Y780" s="14"/>
      <c r="Z780" s="14"/>
      <c r="AA780" s="14"/>
      <c r="AB780" s="14"/>
      <c r="AC780" s="14"/>
      <c r="AD780" s="14"/>
      <c r="AE780" s="14"/>
      <c r="AT780" s="269" t="s">
        <v>236</v>
      </c>
      <c r="AU780" s="269" t="s">
        <v>88</v>
      </c>
      <c r="AV780" s="14" t="s">
        <v>88</v>
      </c>
      <c r="AW780" s="14" t="s">
        <v>36</v>
      </c>
      <c r="AX780" s="14" t="s">
        <v>80</v>
      </c>
      <c r="AY780" s="269" t="s">
        <v>221</v>
      </c>
    </row>
    <row r="781" s="13" customFormat="1">
      <c r="A781" s="13"/>
      <c r="B781" s="249"/>
      <c r="C781" s="250"/>
      <c r="D781" s="247" t="s">
        <v>236</v>
      </c>
      <c r="E781" s="251" t="s">
        <v>1</v>
      </c>
      <c r="F781" s="252" t="s">
        <v>3593</v>
      </c>
      <c r="G781" s="250"/>
      <c r="H781" s="253">
        <v>17</v>
      </c>
      <c r="I781" s="254"/>
      <c r="J781" s="250"/>
      <c r="K781" s="250"/>
      <c r="L781" s="255"/>
      <c r="M781" s="256"/>
      <c r="N781" s="257"/>
      <c r="O781" s="257"/>
      <c r="P781" s="257"/>
      <c r="Q781" s="257"/>
      <c r="R781" s="257"/>
      <c r="S781" s="257"/>
      <c r="T781" s="258"/>
      <c r="U781" s="13"/>
      <c r="V781" s="13"/>
      <c r="W781" s="13"/>
      <c r="X781" s="13"/>
      <c r="Y781" s="13"/>
      <c r="Z781" s="13"/>
      <c r="AA781" s="13"/>
      <c r="AB781" s="13"/>
      <c r="AC781" s="13"/>
      <c r="AD781" s="13"/>
      <c r="AE781" s="13"/>
      <c r="AT781" s="259" t="s">
        <v>236</v>
      </c>
      <c r="AU781" s="259" t="s">
        <v>88</v>
      </c>
      <c r="AV781" s="13" t="s">
        <v>19</v>
      </c>
      <c r="AW781" s="13" t="s">
        <v>36</v>
      </c>
      <c r="AX781" s="13" t="s">
        <v>88</v>
      </c>
      <c r="AY781" s="259" t="s">
        <v>221</v>
      </c>
    </row>
    <row r="782" s="2" customFormat="1" ht="16.5" customHeight="1">
      <c r="A782" s="40"/>
      <c r="B782" s="41"/>
      <c r="C782" s="284" t="s">
        <v>1748</v>
      </c>
      <c r="D782" s="284" t="s">
        <v>330</v>
      </c>
      <c r="E782" s="285" t="s">
        <v>2741</v>
      </c>
      <c r="F782" s="286" t="s">
        <v>2742</v>
      </c>
      <c r="G782" s="287" t="s">
        <v>507</v>
      </c>
      <c r="H782" s="288">
        <v>19.814</v>
      </c>
      <c r="I782" s="289"/>
      <c r="J782" s="290">
        <f>ROUND(I782*H782,2)</f>
        <v>0</v>
      </c>
      <c r="K782" s="286" t="s">
        <v>229</v>
      </c>
      <c r="L782" s="291"/>
      <c r="M782" s="292" t="s">
        <v>1</v>
      </c>
      <c r="N782" s="293" t="s">
        <v>45</v>
      </c>
      <c r="O782" s="93"/>
      <c r="P782" s="238">
        <f>O782*H782</f>
        <v>0</v>
      </c>
      <c r="Q782" s="238">
        <v>0.0020999999999999999</v>
      </c>
      <c r="R782" s="238">
        <f>Q782*H782</f>
        <v>0.041609399999999998</v>
      </c>
      <c r="S782" s="238">
        <v>0</v>
      </c>
      <c r="T782" s="239">
        <f>S782*H782</f>
        <v>0</v>
      </c>
      <c r="U782" s="40"/>
      <c r="V782" s="40"/>
      <c r="W782" s="40"/>
      <c r="X782" s="40"/>
      <c r="Y782" s="40"/>
      <c r="Z782" s="40"/>
      <c r="AA782" s="40"/>
      <c r="AB782" s="40"/>
      <c r="AC782" s="40"/>
      <c r="AD782" s="40"/>
      <c r="AE782" s="40"/>
      <c r="AR782" s="240" t="s">
        <v>2194</v>
      </c>
      <c r="AT782" s="240" t="s">
        <v>330</v>
      </c>
      <c r="AU782" s="240" t="s">
        <v>88</v>
      </c>
      <c r="AY782" s="18" t="s">
        <v>221</v>
      </c>
      <c r="BE782" s="241">
        <f>IF(N782="základní",J782,0)</f>
        <v>0</v>
      </c>
      <c r="BF782" s="241">
        <f>IF(N782="snížená",J782,0)</f>
        <v>0</v>
      </c>
      <c r="BG782" s="241">
        <f>IF(N782="zákl. přenesená",J782,0)</f>
        <v>0</v>
      </c>
      <c r="BH782" s="241">
        <f>IF(N782="sníž. přenesená",J782,0)</f>
        <v>0</v>
      </c>
      <c r="BI782" s="241">
        <f>IF(N782="nulová",J782,0)</f>
        <v>0</v>
      </c>
      <c r="BJ782" s="18" t="s">
        <v>88</v>
      </c>
      <c r="BK782" s="241">
        <f>ROUND(I782*H782,2)</f>
        <v>0</v>
      </c>
      <c r="BL782" s="18" t="s">
        <v>2194</v>
      </c>
      <c r="BM782" s="240" t="s">
        <v>3594</v>
      </c>
    </row>
    <row r="783" s="13" customFormat="1">
      <c r="A783" s="13"/>
      <c r="B783" s="249"/>
      <c r="C783" s="250"/>
      <c r="D783" s="247" t="s">
        <v>236</v>
      </c>
      <c r="E783" s="250"/>
      <c r="F783" s="252" t="s">
        <v>3595</v>
      </c>
      <c r="G783" s="250"/>
      <c r="H783" s="253">
        <v>19.814</v>
      </c>
      <c r="I783" s="254"/>
      <c r="J783" s="250"/>
      <c r="K783" s="250"/>
      <c r="L783" s="255"/>
      <c r="M783" s="256"/>
      <c r="N783" s="257"/>
      <c r="O783" s="257"/>
      <c r="P783" s="257"/>
      <c r="Q783" s="257"/>
      <c r="R783" s="257"/>
      <c r="S783" s="257"/>
      <c r="T783" s="258"/>
      <c r="U783" s="13"/>
      <c r="V783" s="13"/>
      <c r="W783" s="13"/>
      <c r="X783" s="13"/>
      <c r="Y783" s="13"/>
      <c r="Z783" s="13"/>
      <c r="AA783" s="13"/>
      <c r="AB783" s="13"/>
      <c r="AC783" s="13"/>
      <c r="AD783" s="13"/>
      <c r="AE783" s="13"/>
      <c r="AT783" s="259" t="s">
        <v>236</v>
      </c>
      <c r="AU783" s="259" t="s">
        <v>88</v>
      </c>
      <c r="AV783" s="13" t="s">
        <v>19</v>
      </c>
      <c r="AW783" s="13" t="s">
        <v>4</v>
      </c>
      <c r="AX783" s="13" t="s">
        <v>88</v>
      </c>
      <c r="AY783" s="259" t="s">
        <v>221</v>
      </c>
    </row>
    <row r="784" s="2" customFormat="1" ht="24.15" customHeight="1">
      <c r="A784" s="40"/>
      <c r="B784" s="41"/>
      <c r="C784" s="229" t="s">
        <v>1750</v>
      </c>
      <c r="D784" s="229" t="s">
        <v>225</v>
      </c>
      <c r="E784" s="230" t="s">
        <v>2747</v>
      </c>
      <c r="F784" s="231" t="s">
        <v>2748</v>
      </c>
      <c r="G784" s="232" t="s">
        <v>507</v>
      </c>
      <c r="H784" s="233">
        <v>34</v>
      </c>
      <c r="I784" s="234"/>
      <c r="J784" s="235">
        <f>ROUND(I784*H784,2)</f>
        <v>0</v>
      </c>
      <c r="K784" s="231" t="s">
        <v>229</v>
      </c>
      <c r="L784" s="46"/>
      <c r="M784" s="236" t="s">
        <v>1</v>
      </c>
      <c r="N784" s="237" t="s">
        <v>45</v>
      </c>
      <c r="O784" s="93"/>
      <c r="P784" s="238">
        <f>O784*H784</f>
        <v>0</v>
      </c>
      <c r="Q784" s="238">
        <v>0</v>
      </c>
      <c r="R784" s="238">
        <f>Q784*H784</f>
        <v>0</v>
      </c>
      <c r="S784" s="238">
        <v>0</v>
      </c>
      <c r="T784" s="239">
        <f>S784*H784</f>
        <v>0</v>
      </c>
      <c r="U784" s="40"/>
      <c r="V784" s="40"/>
      <c r="W784" s="40"/>
      <c r="X784" s="40"/>
      <c r="Y784" s="40"/>
      <c r="Z784" s="40"/>
      <c r="AA784" s="40"/>
      <c r="AB784" s="40"/>
      <c r="AC784" s="40"/>
      <c r="AD784" s="40"/>
      <c r="AE784" s="40"/>
      <c r="AR784" s="240" t="s">
        <v>224</v>
      </c>
      <c r="AT784" s="240" t="s">
        <v>225</v>
      </c>
      <c r="AU784" s="240" t="s">
        <v>88</v>
      </c>
      <c r="AY784" s="18" t="s">
        <v>221</v>
      </c>
      <c r="BE784" s="241">
        <f>IF(N784="základní",J784,0)</f>
        <v>0</v>
      </c>
      <c r="BF784" s="241">
        <f>IF(N784="snížená",J784,0)</f>
        <v>0</v>
      </c>
      <c r="BG784" s="241">
        <f>IF(N784="zákl. přenesená",J784,0)</f>
        <v>0</v>
      </c>
      <c r="BH784" s="241">
        <f>IF(N784="sníž. přenesená",J784,0)</f>
        <v>0</v>
      </c>
      <c r="BI784" s="241">
        <f>IF(N784="nulová",J784,0)</f>
        <v>0</v>
      </c>
      <c r="BJ784" s="18" t="s">
        <v>88</v>
      </c>
      <c r="BK784" s="241">
        <f>ROUND(I784*H784,2)</f>
        <v>0</v>
      </c>
      <c r="BL784" s="18" t="s">
        <v>224</v>
      </c>
      <c r="BM784" s="240" t="s">
        <v>3596</v>
      </c>
    </row>
    <row r="785" s="2" customFormat="1">
      <c r="A785" s="40"/>
      <c r="B785" s="41"/>
      <c r="C785" s="42"/>
      <c r="D785" s="242" t="s">
        <v>232</v>
      </c>
      <c r="E785" s="42"/>
      <c r="F785" s="243" t="s">
        <v>2750</v>
      </c>
      <c r="G785" s="42"/>
      <c r="H785" s="42"/>
      <c r="I785" s="244"/>
      <c r="J785" s="42"/>
      <c r="K785" s="42"/>
      <c r="L785" s="46"/>
      <c r="M785" s="245"/>
      <c r="N785" s="246"/>
      <c r="O785" s="93"/>
      <c r="P785" s="93"/>
      <c r="Q785" s="93"/>
      <c r="R785" s="93"/>
      <c r="S785" s="93"/>
      <c r="T785" s="94"/>
      <c r="U785" s="40"/>
      <c r="V785" s="40"/>
      <c r="W785" s="40"/>
      <c r="X785" s="40"/>
      <c r="Y785" s="40"/>
      <c r="Z785" s="40"/>
      <c r="AA785" s="40"/>
      <c r="AB785" s="40"/>
      <c r="AC785" s="40"/>
      <c r="AD785" s="40"/>
      <c r="AE785" s="40"/>
      <c r="AT785" s="18" t="s">
        <v>232</v>
      </c>
      <c r="AU785" s="18" t="s">
        <v>88</v>
      </c>
    </row>
    <row r="786" s="2" customFormat="1">
      <c r="A786" s="40"/>
      <c r="B786" s="41"/>
      <c r="C786" s="42"/>
      <c r="D786" s="247" t="s">
        <v>312</v>
      </c>
      <c r="E786" s="42"/>
      <c r="F786" s="248" t="s">
        <v>2751</v>
      </c>
      <c r="G786" s="42"/>
      <c r="H786" s="42"/>
      <c r="I786" s="244"/>
      <c r="J786" s="42"/>
      <c r="K786" s="42"/>
      <c r="L786" s="46"/>
      <c r="M786" s="245"/>
      <c r="N786" s="246"/>
      <c r="O786" s="93"/>
      <c r="P786" s="93"/>
      <c r="Q786" s="93"/>
      <c r="R786" s="93"/>
      <c r="S786" s="93"/>
      <c r="T786" s="94"/>
      <c r="U786" s="40"/>
      <c r="V786" s="40"/>
      <c r="W786" s="40"/>
      <c r="X786" s="40"/>
      <c r="Y786" s="40"/>
      <c r="Z786" s="40"/>
      <c r="AA786" s="40"/>
      <c r="AB786" s="40"/>
      <c r="AC786" s="40"/>
      <c r="AD786" s="40"/>
      <c r="AE786" s="40"/>
      <c r="AT786" s="18" t="s">
        <v>312</v>
      </c>
      <c r="AU786" s="18" t="s">
        <v>88</v>
      </c>
    </row>
    <row r="787" s="14" customFormat="1">
      <c r="A787" s="14"/>
      <c r="B787" s="260"/>
      <c r="C787" s="261"/>
      <c r="D787" s="247" t="s">
        <v>236</v>
      </c>
      <c r="E787" s="262" t="s">
        <v>1</v>
      </c>
      <c r="F787" s="263" t="s">
        <v>3597</v>
      </c>
      <c r="G787" s="261"/>
      <c r="H787" s="262" t="s">
        <v>1</v>
      </c>
      <c r="I787" s="264"/>
      <c r="J787" s="261"/>
      <c r="K787" s="261"/>
      <c r="L787" s="265"/>
      <c r="M787" s="266"/>
      <c r="N787" s="267"/>
      <c r="O787" s="267"/>
      <c r="P787" s="267"/>
      <c r="Q787" s="267"/>
      <c r="R787" s="267"/>
      <c r="S787" s="267"/>
      <c r="T787" s="268"/>
      <c r="U787" s="14"/>
      <c r="V787" s="14"/>
      <c r="W787" s="14"/>
      <c r="X787" s="14"/>
      <c r="Y787" s="14"/>
      <c r="Z787" s="14"/>
      <c r="AA787" s="14"/>
      <c r="AB787" s="14"/>
      <c r="AC787" s="14"/>
      <c r="AD787" s="14"/>
      <c r="AE787" s="14"/>
      <c r="AT787" s="269" t="s">
        <v>236</v>
      </c>
      <c r="AU787" s="269" t="s">
        <v>88</v>
      </c>
      <c r="AV787" s="14" t="s">
        <v>88</v>
      </c>
      <c r="AW787" s="14" t="s">
        <v>36</v>
      </c>
      <c r="AX787" s="14" t="s">
        <v>80</v>
      </c>
      <c r="AY787" s="269" t="s">
        <v>221</v>
      </c>
    </row>
    <row r="788" s="13" customFormat="1">
      <c r="A788" s="13"/>
      <c r="B788" s="249"/>
      <c r="C788" s="250"/>
      <c r="D788" s="247" t="s">
        <v>236</v>
      </c>
      <c r="E788" s="251" t="s">
        <v>3598</v>
      </c>
      <c r="F788" s="252" t="s">
        <v>3599</v>
      </c>
      <c r="G788" s="250"/>
      <c r="H788" s="253">
        <v>34</v>
      </c>
      <c r="I788" s="254"/>
      <c r="J788" s="250"/>
      <c r="K788" s="250"/>
      <c r="L788" s="255"/>
      <c r="M788" s="256"/>
      <c r="N788" s="257"/>
      <c r="O788" s="257"/>
      <c r="P788" s="257"/>
      <c r="Q788" s="257"/>
      <c r="R788" s="257"/>
      <c r="S788" s="257"/>
      <c r="T788" s="258"/>
      <c r="U788" s="13"/>
      <c r="V788" s="13"/>
      <c r="W788" s="13"/>
      <c r="X788" s="13"/>
      <c r="Y788" s="13"/>
      <c r="Z788" s="13"/>
      <c r="AA788" s="13"/>
      <c r="AB788" s="13"/>
      <c r="AC788" s="13"/>
      <c r="AD788" s="13"/>
      <c r="AE788" s="13"/>
      <c r="AT788" s="259" t="s">
        <v>236</v>
      </c>
      <c r="AU788" s="259" t="s">
        <v>88</v>
      </c>
      <c r="AV788" s="13" t="s">
        <v>19</v>
      </c>
      <c r="AW788" s="13" t="s">
        <v>36</v>
      </c>
      <c r="AX788" s="13" t="s">
        <v>80</v>
      </c>
      <c r="AY788" s="259" t="s">
        <v>221</v>
      </c>
    </row>
    <row r="789" s="13" customFormat="1">
      <c r="A789" s="13"/>
      <c r="B789" s="249"/>
      <c r="C789" s="250"/>
      <c r="D789" s="247" t="s">
        <v>236</v>
      </c>
      <c r="E789" s="251" t="s">
        <v>3600</v>
      </c>
      <c r="F789" s="252" t="s">
        <v>3601</v>
      </c>
      <c r="G789" s="250"/>
      <c r="H789" s="253">
        <v>34</v>
      </c>
      <c r="I789" s="254"/>
      <c r="J789" s="250"/>
      <c r="K789" s="250"/>
      <c r="L789" s="255"/>
      <c r="M789" s="256"/>
      <c r="N789" s="257"/>
      <c r="O789" s="257"/>
      <c r="P789" s="257"/>
      <c r="Q789" s="257"/>
      <c r="R789" s="257"/>
      <c r="S789" s="257"/>
      <c r="T789" s="258"/>
      <c r="U789" s="13"/>
      <c r="V789" s="13"/>
      <c r="W789" s="13"/>
      <c r="X789" s="13"/>
      <c r="Y789" s="13"/>
      <c r="Z789" s="13"/>
      <c r="AA789" s="13"/>
      <c r="AB789" s="13"/>
      <c r="AC789" s="13"/>
      <c r="AD789" s="13"/>
      <c r="AE789" s="13"/>
      <c r="AT789" s="259" t="s">
        <v>236</v>
      </c>
      <c r="AU789" s="259" t="s">
        <v>88</v>
      </c>
      <c r="AV789" s="13" t="s">
        <v>19</v>
      </c>
      <c r="AW789" s="13" t="s">
        <v>36</v>
      </c>
      <c r="AX789" s="13" t="s">
        <v>88</v>
      </c>
      <c r="AY789" s="259" t="s">
        <v>221</v>
      </c>
    </row>
    <row r="790" s="2" customFormat="1" ht="24.15" customHeight="1">
      <c r="A790" s="40"/>
      <c r="B790" s="41"/>
      <c r="C790" s="284" t="s">
        <v>1752</v>
      </c>
      <c r="D790" s="284" t="s">
        <v>330</v>
      </c>
      <c r="E790" s="285" t="s">
        <v>2752</v>
      </c>
      <c r="F790" s="286" t="s">
        <v>2753</v>
      </c>
      <c r="G790" s="287" t="s">
        <v>507</v>
      </c>
      <c r="H790" s="288">
        <v>393.75</v>
      </c>
      <c r="I790" s="289"/>
      <c r="J790" s="290">
        <f>ROUND(I790*H790,2)</f>
        <v>0</v>
      </c>
      <c r="K790" s="286" t="s">
        <v>229</v>
      </c>
      <c r="L790" s="291"/>
      <c r="M790" s="292" t="s">
        <v>1</v>
      </c>
      <c r="N790" s="293" t="s">
        <v>45</v>
      </c>
      <c r="O790" s="93"/>
      <c r="P790" s="238">
        <f>O790*H790</f>
        <v>0</v>
      </c>
      <c r="Q790" s="238">
        <v>0.00029999999999999997</v>
      </c>
      <c r="R790" s="238">
        <f>Q790*H790</f>
        <v>0.11812499999999999</v>
      </c>
      <c r="S790" s="238">
        <v>0</v>
      </c>
      <c r="T790" s="239">
        <f>S790*H790</f>
        <v>0</v>
      </c>
      <c r="U790" s="40"/>
      <c r="V790" s="40"/>
      <c r="W790" s="40"/>
      <c r="X790" s="40"/>
      <c r="Y790" s="40"/>
      <c r="Z790" s="40"/>
      <c r="AA790" s="40"/>
      <c r="AB790" s="40"/>
      <c r="AC790" s="40"/>
      <c r="AD790" s="40"/>
      <c r="AE790" s="40"/>
      <c r="AR790" s="240" t="s">
        <v>267</v>
      </c>
      <c r="AT790" s="240" t="s">
        <v>330</v>
      </c>
      <c r="AU790" s="240" t="s">
        <v>88</v>
      </c>
      <c r="AY790" s="18" t="s">
        <v>221</v>
      </c>
      <c r="BE790" s="241">
        <f>IF(N790="základní",J790,0)</f>
        <v>0</v>
      </c>
      <c r="BF790" s="241">
        <f>IF(N790="snížená",J790,0)</f>
        <v>0</v>
      </c>
      <c r="BG790" s="241">
        <f>IF(N790="zákl. přenesená",J790,0)</f>
        <v>0</v>
      </c>
      <c r="BH790" s="241">
        <f>IF(N790="sníž. přenesená",J790,0)</f>
        <v>0</v>
      </c>
      <c r="BI790" s="241">
        <f>IF(N790="nulová",J790,0)</f>
        <v>0</v>
      </c>
      <c r="BJ790" s="18" t="s">
        <v>88</v>
      </c>
      <c r="BK790" s="241">
        <f>ROUND(I790*H790,2)</f>
        <v>0</v>
      </c>
      <c r="BL790" s="18" t="s">
        <v>224</v>
      </c>
      <c r="BM790" s="240" t="s">
        <v>3602</v>
      </c>
    </row>
    <row r="791" s="14" customFormat="1">
      <c r="A791" s="14"/>
      <c r="B791" s="260"/>
      <c r="C791" s="261"/>
      <c r="D791" s="247" t="s">
        <v>236</v>
      </c>
      <c r="E791" s="262" t="s">
        <v>1</v>
      </c>
      <c r="F791" s="263" t="s">
        <v>2755</v>
      </c>
      <c r="G791" s="261"/>
      <c r="H791" s="262" t="s">
        <v>1</v>
      </c>
      <c r="I791" s="264"/>
      <c r="J791" s="261"/>
      <c r="K791" s="261"/>
      <c r="L791" s="265"/>
      <c r="M791" s="266"/>
      <c r="N791" s="267"/>
      <c r="O791" s="267"/>
      <c r="P791" s="267"/>
      <c r="Q791" s="267"/>
      <c r="R791" s="267"/>
      <c r="S791" s="267"/>
      <c r="T791" s="268"/>
      <c r="U791" s="14"/>
      <c r="V791" s="14"/>
      <c r="W791" s="14"/>
      <c r="X791" s="14"/>
      <c r="Y791" s="14"/>
      <c r="Z791" s="14"/>
      <c r="AA791" s="14"/>
      <c r="AB791" s="14"/>
      <c r="AC791" s="14"/>
      <c r="AD791" s="14"/>
      <c r="AE791" s="14"/>
      <c r="AT791" s="269" t="s">
        <v>236</v>
      </c>
      <c r="AU791" s="269" t="s">
        <v>88</v>
      </c>
      <c r="AV791" s="14" t="s">
        <v>88</v>
      </c>
      <c r="AW791" s="14" t="s">
        <v>36</v>
      </c>
      <c r="AX791" s="14" t="s">
        <v>80</v>
      </c>
      <c r="AY791" s="269" t="s">
        <v>221</v>
      </c>
    </row>
    <row r="792" s="13" customFormat="1">
      <c r="A792" s="13"/>
      <c r="B792" s="249"/>
      <c r="C792" s="250"/>
      <c r="D792" s="247" t="s">
        <v>236</v>
      </c>
      <c r="E792" s="251" t="s">
        <v>3603</v>
      </c>
      <c r="F792" s="252" t="s">
        <v>427</v>
      </c>
      <c r="G792" s="250"/>
      <c r="H792" s="253">
        <v>34</v>
      </c>
      <c r="I792" s="254"/>
      <c r="J792" s="250"/>
      <c r="K792" s="250"/>
      <c r="L792" s="255"/>
      <c r="M792" s="256"/>
      <c r="N792" s="257"/>
      <c r="O792" s="257"/>
      <c r="P792" s="257"/>
      <c r="Q792" s="257"/>
      <c r="R792" s="257"/>
      <c r="S792" s="257"/>
      <c r="T792" s="258"/>
      <c r="U792" s="13"/>
      <c r="V792" s="13"/>
      <c r="W792" s="13"/>
      <c r="X792" s="13"/>
      <c r="Y792" s="13"/>
      <c r="Z792" s="13"/>
      <c r="AA792" s="13"/>
      <c r="AB792" s="13"/>
      <c r="AC792" s="13"/>
      <c r="AD792" s="13"/>
      <c r="AE792" s="13"/>
      <c r="AT792" s="259" t="s">
        <v>236</v>
      </c>
      <c r="AU792" s="259" t="s">
        <v>88</v>
      </c>
      <c r="AV792" s="13" t="s">
        <v>19</v>
      </c>
      <c r="AW792" s="13" t="s">
        <v>36</v>
      </c>
      <c r="AX792" s="13" t="s">
        <v>80</v>
      </c>
      <c r="AY792" s="259" t="s">
        <v>221</v>
      </c>
    </row>
    <row r="793" s="14" customFormat="1">
      <c r="A793" s="14"/>
      <c r="B793" s="260"/>
      <c r="C793" s="261"/>
      <c r="D793" s="247" t="s">
        <v>236</v>
      </c>
      <c r="E793" s="262" t="s">
        <v>1</v>
      </c>
      <c r="F793" s="263" t="s">
        <v>2757</v>
      </c>
      <c r="G793" s="261"/>
      <c r="H793" s="262" t="s">
        <v>1</v>
      </c>
      <c r="I793" s="264"/>
      <c r="J793" s="261"/>
      <c r="K793" s="261"/>
      <c r="L793" s="265"/>
      <c r="M793" s="266"/>
      <c r="N793" s="267"/>
      <c r="O793" s="267"/>
      <c r="P793" s="267"/>
      <c r="Q793" s="267"/>
      <c r="R793" s="267"/>
      <c r="S793" s="267"/>
      <c r="T793" s="268"/>
      <c r="U793" s="14"/>
      <c r="V793" s="14"/>
      <c r="W793" s="14"/>
      <c r="X793" s="14"/>
      <c r="Y793" s="14"/>
      <c r="Z793" s="14"/>
      <c r="AA793" s="14"/>
      <c r="AB793" s="14"/>
      <c r="AC793" s="14"/>
      <c r="AD793" s="14"/>
      <c r="AE793" s="14"/>
      <c r="AT793" s="269" t="s">
        <v>236</v>
      </c>
      <c r="AU793" s="269" t="s">
        <v>88</v>
      </c>
      <c r="AV793" s="14" t="s">
        <v>88</v>
      </c>
      <c r="AW793" s="14" t="s">
        <v>36</v>
      </c>
      <c r="AX793" s="14" t="s">
        <v>80</v>
      </c>
      <c r="AY793" s="269" t="s">
        <v>221</v>
      </c>
    </row>
    <row r="794" s="13" customFormat="1">
      <c r="A794" s="13"/>
      <c r="B794" s="249"/>
      <c r="C794" s="250"/>
      <c r="D794" s="247" t="s">
        <v>236</v>
      </c>
      <c r="E794" s="251" t="s">
        <v>2999</v>
      </c>
      <c r="F794" s="252" t="s">
        <v>3000</v>
      </c>
      <c r="G794" s="250"/>
      <c r="H794" s="253">
        <v>341</v>
      </c>
      <c r="I794" s="254"/>
      <c r="J794" s="250"/>
      <c r="K794" s="250"/>
      <c r="L794" s="255"/>
      <c r="M794" s="256"/>
      <c r="N794" s="257"/>
      <c r="O794" s="257"/>
      <c r="P794" s="257"/>
      <c r="Q794" s="257"/>
      <c r="R794" s="257"/>
      <c r="S794" s="257"/>
      <c r="T794" s="258"/>
      <c r="U794" s="13"/>
      <c r="V794" s="13"/>
      <c r="W794" s="13"/>
      <c r="X794" s="13"/>
      <c r="Y794" s="13"/>
      <c r="Z794" s="13"/>
      <c r="AA794" s="13"/>
      <c r="AB794" s="13"/>
      <c r="AC794" s="13"/>
      <c r="AD794" s="13"/>
      <c r="AE794" s="13"/>
      <c r="AT794" s="259" t="s">
        <v>236</v>
      </c>
      <c r="AU794" s="259" t="s">
        <v>88</v>
      </c>
      <c r="AV794" s="13" t="s">
        <v>19</v>
      </c>
      <c r="AW794" s="13" t="s">
        <v>36</v>
      </c>
      <c r="AX794" s="13" t="s">
        <v>80</v>
      </c>
      <c r="AY794" s="259" t="s">
        <v>221</v>
      </c>
    </row>
    <row r="795" s="13" customFormat="1">
      <c r="A795" s="13"/>
      <c r="B795" s="249"/>
      <c r="C795" s="250"/>
      <c r="D795" s="247" t="s">
        <v>236</v>
      </c>
      <c r="E795" s="251" t="s">
        <v>3041</v>
      </c>
      <c r="F795" s="252" t="s">
        <v>3604</v>
      </c>
      <c r="G795" s="250"/>
      <c r="H795" s="253">
        <v>375</v>
      </c>
      <c r="I795" s="254"/>
      <c r="J795" s="250"/>
      <c r="K795" s="250"/>
      <c r="L795" s="255"/>
      <c r="M795" s="256"/>
      <c r="N795" s="257"/>
      <c r="O795" s="257"/>
      <c r="P795" s="257"/>
      <c r="Q795" s="257"/>
      <c r="R795" s="257"/>
      <c r="S795" s="257"/>
      <c r="T795" s="258"/>
      <c r="U795" s="13"/>
      <c r="V795" s="13"/>
      <c r="W795" s="13"/>
      <c r="X795" s="13"/>
      <c r="Y795" s="13"/>
      <c r="Z795" s="13"/>
      <c r="AA795" s="13"/>
      <c r="AB795" s="13"/>
      <c r="AC795" s="13"/>
      <c r="AD795" s="13"/>
      <c r="AE795" s="13"/>
      <c r="AT795" s="259" t="s">
        <v>236</v>
      </c>
      <c r="AU795" s="259" t="s">
        <v>88</v>
      </c>
      <c r="AV795" s="13" t="s">
        <v>19</v>
      </c>
      <c r="AW795" s="13" t="s">
        <v>36</v>
      </c>
      <c r="AX795" s="13" t="s">
        <v>80</v>
      </c>
      <c r="AY795" s="259" t="s">
        <v>221</v>
      </c>
    </row>
    <row r="796" s="13" customFormat="1">
      <c r="A796" s="13"/>
      <c r="B796" s="249"/>
      <c r="C796" s="250"/>
      <c r="D796" s="247" t="s">
        <v>236</v>
      </c>
      <c r="E796" s="251" t="s">
        <v>3605</v>
      </c>
      <c r="F796" s="252" t="s">
        <v>3606</v>
      </c>
      <c r="G796" s="250"/>
      <c r="H796" s="253">
        <v>393.75</v>
      </c>
      <c r="I796" s="254"/>
      <c r="J796" s="250"/>
      <c r="K796" s="250"/>
      <c r="L796" s="255"/>
      <c r="M796" s="256"/>
      <c r="N796" s="257"/>
      <c r="O796" s="257"/>
      <c r="P796" s="257"/>
      <c r="Q796" s="257"/>
      <c r="R796" s="257"/>
      <c r="S796" s="257"/>
      <c r="T796" s="258"/>
      <c r="U796" s="13"/>
      <c r="V796" s="13"/>
      <c r="W796" s="13"/>
      <c r="X796" s="13"/>
      <c r="Y796" s="13"/>
      <c r="Z796" s="13"/>
      <c r="AA796" s="13"/>
      <c r="AB796" s="13"/>
      <c r="AC796" s="13"/>
      <c r="AD796" s="13"/>
      <c r="AE796" s="13"/>
      <c r="AT796" s="259" t="s">
        <v>236</v>
      </c>
      <c r="AU796" s="259" t="s">
        <v>88</v>
      </c>
      <c r="AV796" s="13" t="s">
        <v>19</v>
      </c>
      <c r="AW796" s="13" t="s">
        <v>36</v>
      </c>
      <c r="AX796" s="13" t="s">
        <v>88</v>
      </c>
      <c r="AY796" s="259" t="s">
        <v>221</v>
      </c>
    </row>
    <row r="797" s="2" customFormat="1" ht="37.8" customHeight="1">
      <c r="A797" s="40"/>
      <c r="B797" s="41"/>
      <c r="C797" s="229" t="s">
        <v>1755</v>
      </c>
      <c r="D797" s="229" t="s">
        <v>225</v>
      </c>
      <c r="E797" s="230" t="s">
        <v>2762</v>
      </c>
      <c r="F797" s="231" t="s">
        <v>2763</v>
      </c>
      <c r="G797" s="232" t="s">
        <v>507</v>
      </c>
      <c r="H797" s="233">
        <v>341</v>
      </c>
      <c r="I797" s="234"/>
      <c r="J797" s="235">
        <f>ROUND(I797*H797,2)</f>
        <v>0</v>
      </c>
      <c r="K797" s="231" t="s">
        <v>229</v>
      </c>
      <c r="L797" s="46"/>
      <c r="M797" s="236" t="s">
        <v>1</v>
      </c>
      <c r="N797" s="237" t="s">
        <v>45</v>
      </c>
      <c r="O797" s="93"/>
      <c r="P797" s="238">
        <f>O797*H797</f>
        <v>0</v>
      </c>
      <c r="Q797" s="238">
        <v>0</v>
      </c>
      <c r="R797" s="238">
        <f>Q797*H797</f>
        <v>0</v>
      </c>
      <c r="S797" s="238">
        <v>0</v>
      </c>
      <c r="T797" s="239">
        <f>S797*H797</f>
        <v>0</v>
      </c>
      <c r="U797" s="40"/>
      <c r="V797" s="40"/>
      <c r="W797" s="40"/>
      <c r="X797" s="40"/>
      <c r="Y797" s="40"/>
      <c r="Z797" s="40"/>
      <c r="AA797" s="40"/>
      <c r="AB797" s="40"/>
      <c r="AC797" s="40"/>
      <c r="AD797" s="40"/>
      <c r="AE797" s="40"/>
      <c r="AR797" s="240" t="s">
        <v>224</v>
      </c>
      <c r="AT797" s="240" t="s">
        <v>225</v>
      </c>
      <c r="AU797" s="240" t="s">
        <v>88</v>
      </c>
      <c r="AY797" s="18" t="s">
        <v>221</v>
      </c>
      <c r="BE797" s="241">
        <f>IF(N797="základní",J797,0)</f>
        <v>0</v>
      </c>
      <c r="BF797" s="241">
        <f>IF(N797="snížená",J797,0)</f>
        <v>0</v>
      </c>
      <c r="BG797" s="241">
        <f>IF(N797="zákl. přenesená",J797,0)</f>
        <v>0</v>
      </c>
      <c r="BH797" s="241">
        <f>IF(N797="sníž. přenesená",J797,0)</f>
        <v>0</v>
      </c>
      <c r="BI797" s="241">
        <f>IF(N797="nulová",J797,0)</f>
        <v>0</v>
      </c>
      <c r="BJ797" s="18" t="s">
        <v>88</v>
      </c>
      <c r="BK797" s="241">
        <f>ROUND(I797*H797,2)</f>
        <v>0</v>
      </c>
      <c r="BL797" s="18" t="s">
        <v>224</v>
      </c>
      <c r="BM797" s="240" t="s">
        <v>3607</v>
      </c>
    </row>
    <row r="798" s="2" customFormat="1">
      <c r="A798" s="40"/>
      <c r="B798" s="41"/>
      <c r="C798" s="42"/>
      <c r="D798" s="242" t="s">
        <v>232</v>
      </c>
      <c r="E798" s="42"/>
      <c r="F798" s="243" t="s">
        <v>2765</v>
      </c>
      <c r="G798" s="42"/>
      <c r="H798" s="42"/>
      <c r="I798" s="244"/>
      <c r="J798" s="42"/>
      <c r="K798" s="42"/>
      <c r="L798" s="46"/>
      <c r="M798" s="245"/>
      <c r="N798" s="246"/>
      <c r="O798" s="93"/>
      <c r="P798" s="93"/>
      <c r="Q798" s="93"/>
      <c r="R798" s="93"/>
      <c r="S798" s="93"/>
      <c r="T798" s="94"/>
      <c r="U798" s="40"/>
      <c r="V798" s="40"/>
      <c r="W798" s="40"/>
      <c r="X798" s="40"/>
      <c r="Y798" s="40"/>
      <c r="Z798" s="40"/>
      <c r="AA798" s="40"/>
      <c r="AB798" s="40"/>
      <c r="AC798" s="40"/>
      <c r="AD798" s="40"/>
      <c r="AE798" s="40"/>
      <c r="AT798" s="18" t="s">
        <v>232</v>
      </c>
      <c r="AU798" s="18" t="s">
        <v>88</v>
      </c>
    </row>
    <row r="799" s="14" customFormat="1">
      <c r="A799" s="14"/>
      <c r="B799" s="260"/>
      <c r="C799" s="261"/>
      <c r="D799" s="247" t="s">
        <v>236</v>
      </c>
      <c r="E799" s="262" t="s">
        <v>1</v>
      </c>
      <c r="F799" s="263" t="s">
        <v>2766</v>
      </c>
      <c r="G799" s="261"/>
      <c r="H799" s="262" t="s">
        <v>1</v>
      </c>
      <c r="I799" s="264"/>
      <c r="J799" s="261"/>
      <c r="K799" s="261"/>
      <c r="L799" s="265"/>
      <c r="M799" s="266"/>
      <c r="N799" s="267"/>
      <c r="O799" s="267"/>
      <c r="P799" s="267"/>
      <c r="Q799" s="267"/>
      <c r="R799" s="267"/>
      <c r="S799" s="267"/>
      <c r="T799" s="268"/>
      <c r="U799" s="14"/>
      <c r="V799" s="14"/>
      <c r="W799" s="14"/>
      <c r="X799" s="14"/>
      <c r="Y799" s="14"/>
      <c r="Z799" s="14"/>
      <c r="AA799" s="14"/>
      <c r="AB799" s="14"/>
      <c r="AC799" s="14"/>
      <c r="AD799" s="14"/>
      <c r="AE799" s="14"/>
      <c r="AT799" s="269" t="s">
        <v>236</v>
      </c>
      <c r="AU799" s="269" t="s">
        <v>88</v>
      </c>
      <c r="AV799" s="14" t="s">
        <v>88</v>
      </c>
      <c r="AW799" s="14" t="s">
        <v>36</v>
      </c>
      <c r="AX799" s="14" t="s">
        <v>80</v>
      </c>
      <c r="AY799" s="269" t="s">
        <v>221</v>
      </c>
    </row>
    <row r="800" s="13" customFormat="1">
      <c r="A800" s="13"/>
      <c r="B800" s="249"/>
      <c r="C800" s="250"/>
      <c r="D800" s="247" t="s">
        <v>236</v>
      </c>
      <c r="E800" s="251" t="s">
        <v>3608</v>
      </c>
      <c r="F800" s="252" t="s">
        <v>3609</v>
      </c>
      <c r="G800" s="250"/>
      <c r="H800" s="253">
        <v>180.88</v>
      </c>
      <c r="I800" s="254"/>
      <c r="J800" s="250"/>
      <c r="K800" s="250"/>
      <c r="L800" s="255"/>
      <c r="M800" s="256"/>
      <c r="N800" s="257"/>
      <c r="O800" s="257"/>
      <c r="P800" s="257"/>
      <c r="Q800" s="257"/>
      <c r="R800" s="257"/>
      <c r="S800" s="257"/>
      <c r="T800" s="258"/>
      <c r="U800" s="13"/>
      <c r="V800" s="13"/>
      <c r="W800" s="13"/>
      <c r="X800" s="13"/>
      <c r="Y800" s="13"/>
      <c r="Z800" s="13"/>
      <c r="AA800" s="13"/>
      <c r="AB800" s="13"/>
      <c r="AC800" s="13"/>
      <c r="AD800" s="13"/>
      <c r="AE800" s="13"/>
      <c r="AT800" s="259" t="s">
        <v>236</v>
      </c>
      <c r="AU800" s="259" t="s">
        <v>88</v>
      </c>
      <c r="AV800" s="13" t="s">
        <v>19</v>
      </c>
      <c r="AW800" s="13" t="s">
        <v>36</v>
      </c>
      <c r="AX800" s="13" t="s">
        <v>80</v>
      </c>
      <c r="AY800" s="259" t="s">
        <v>221</v>
      </c>
    </row>
    <row r="801" s="13" customFormat="1">
      <c r="A801" s="13"/>
      <c r="B801" s="249"/>
      <c r="C801" s="250"/>
      <c r="D801" s="247" t="s">
        <v>236</v>
      </c>
      <c r="E801" s="251" t="s">
        <v>3001</v>
      </c>
      <c r="F801" s="252" t="s">
        <v>3610</v>
      </c>
      <c r="G801" s="250"/>
      <c r="H801" s="253">
        <v>40.219999999999999</v>
      </c>
      <c r="I801" s="254"/>
      <c r="J801" s="250"/>
      <c r="K801" s="250"/>
      <c r="L801" s="255"/>
      <c r="M801" s="256"/>
      <c r="N801" s="257"/>
      <c r="O801" s="257"/>
      <c r="P801" s="257"/>
      <c r="Q801" s="257"/>
      <c r="R801" s="257"/>
      <c r="S801" s="257"/>
      <c r="T801" s="258"/>
      <c r="U801" s="13"/>
      <c r="V801" s="13"/>
      <c r="W801" s="13"/>
      <c r="X801" s="13"/>
      <c r="Y801" s="13"/>
      <c r="Z801" s="13"/>
      <c r="AA801" s="13"/>
      <c r="AB801" s="13"/>
      <c r="AC801" s="13"/>
      <c r="AD801" s="13"/>
      <c r="AE801" s="13"/>
      <c r="AT801" s="259" t="s">
        <v>236</v>
      </c>
      <c r="AU801" s="259" t="s">
        <v>88</v>
      </c>
      <c r="AV801" s="13" t="s">
        <v>19</v>
      </c>
      <c r="AW801" s="13" t="s">
        <v>36</v>
      </c>
      <c r="AX801" s="13" t="s">
        <v>80</v>
      </c>
      <c r="AY801" s="259" t="s">
        <v>221</v>
      </c>
    </row>
    <row r="802" s="13" customFormat="1">
      <c r="A802" s="13"/>
      <c r="B802" s="249"/>
      <c r="C802" s="250"/>
      <c r="D802" s="247" t="s">
        <v>236</v>
      </c>
      <c r="E802" s="251" t="s">
        <v>3043</v>
      </c>
      <c r="F802" s="252" t="s">
        <v>3611</v>
      </c>
      <c r="G802" s="250"/>
      <c r="H802" s="253">
        <v>48.5</v>
      </c>
      <c r="I802" s="254"/>
      <c r="J802" s="250"/>
      <c r="K802" s="250"/>
      <c r="L802" s="255"/>
      <c r="M802" s="256"/>
      <c r="N802" s="257"/>
      <c r="O802" s="257"/>
      <c r="P802" s="257"/>
      <c r="Q802" s="257"/>
      <c r="R802" s="257"/>
      <c r="S802" s="257"/>
      <c r="T802" s="258"/>
      <c r="U802" s="13"/>
      <c r="V802" s="13"/>
      <c r="W802" s="13"/>
      <c r="X802" s="13"/>
      <c r="Y802" s="13"/>
      <c r="Z802" s="13"/>
      <c r="AA802" s="13"/>
      <c r="AB802" s="13"/>
      <c r="AC802" s="13"/>
      <c r="AD802" s="13"/>
      <c r="AE802" s="13"/>
      <c r="AT802" s="259" t="s">
        <v>236</v>
      </c>
      <c r="AU802" s="259" t="s">
        <v>88</v>
      </c>
      <c r="AV802" s="13" t="s">
        <v>19</v>
      </c>
      <c r="AW802" s="13" t="s">
        <v>36</v>
      </c>
      <c r="AX802" s="13" t="s">
        <v>80</v>
      </c>
      <c r="AY802" s="259" t="s">
        <v>221</v>
      </c>
    </row>
    <row r="803" s="14" customFormat="1">
      <c r="A803" s="14"/>
      <c r="B803" s="260"/>
      <c r="C803" s="261"/>
      <c r="D803" s="247" t="s">
        <v>236</v>
      </c>
      <c r="E803" s="262" t="s">
        <v>1</v>
      </c>
      <c r="F803" s="263" t="s">
        <v>2770</v>
      </c>
      <c r="G803" s="261"/>
      <c r="H803" s="262" t="s">
        <v>1</v>
      </c>
      <c r="I803" s="264"/>
      <c r="J803" s="261"/>
      <c r="K803" s="261"/>
      <c r="L803" s="265"/>
      <c r="M803" s="266"/>
      <c r="N803" s="267"/>
      <c r="O803" s="267"/>
      <c r="P803" s="267"/>
      <c r="Q803" s="267"/>
      <c r="R803" s="267"/>
      <c r="S803" s="267"/>
      <c r="T803" s="268"/>
      <c r="U803" s="14"/>
      <c r="V803" s="14"/>
      <c r="W803" s="14"/>
      <c r="X803" s="14"/>
      <c r="Y803" s="14"/>
      <c r="Z803" s="14"/>
      <c r="AA803" s="14"/>
      <c r="AB803" s="14"/>
      <c r="AC803" s="14"/>
      <c r="AD803" s="14"/>
      <c r="AE803" s="14"/>
      <c r="AT803" s="269" t="s">
        <v>236</v>
      </c>
      <c r="AU803" s="269" t="s">
        <v>88</v>
      </c>
      <c r="AV803" s="14" t="s">
        <v>88</v>
      </c>
      <c r="AW803" s="14" t="s">
        <v>36</v>
      </c>
      <c r="AX803" s="14" t="s">
        <v>80</v>
      </c>
      <c r="AY803" s="269" t="s">
        <v>221</v>
      </c>
    </row>
    <row r="804" s="13" customFormat="1">
      <c r="A804" s="13"/>
      <c r="B804" s="249"/>
      <c r="C804" s="250"/>
      <c r="D804" s="247" t="s">
        <v>236</v>
      </c>
      <c r="E804" s="251" t="s">
        <v>3065</v>
      </c>
      <c r="F804" s="252" t="s">
        <v>3612</v>
      </c>
      <c r="G804" s="250"/>
      <c r="H804" s="253">
        <v>35</v>
      </c>
      <c r="I804" s="254"/>
      <c r="J804" s="250"/>
      <c r="K804" s="250"/>
      <c r="L804" s="255"/>
      <c r="M804" s="256"/>
      <c r="N804" s="257"/>
      <c r="O804" s="257"/>
      <c r="P804" s="257"/>
      <c r="Q804" s="257"/>
      <c r="R804" s="257"/>
      <c r="S804" s="257"/>
      <c r="T804" s="258"/>
      <c r="U804" s="13"/>
      <c r="V804" s="13"/>
      <c r="W804" s="13"/>
      <c r="X804" s="13"/>
      <c r="Y804" s="13"/>
      <c r="Z804" s="13"/>
      <c r="AA804" s="13"/>
      <c r="AB804" s="13"/>
      <c r="AC804" s="13"/>
      <c r="AD804" s="13"/>
      <c r="AE804" s="13"/>
      <c r="AT804" s="259" t="s">
        <v>236</v>
      </c>
      <c r="AU804" s="259" t="s">
        <v>88</v>
      </c>
      <c r="AV804" s="13" t="s">
        <v>19</v>
      </c>
      <c r="AW804" s="13" t="s">
        <v>36</v>
      </c>
      <c r="AX804" s="13" t="s">
        <v>80</v>
      </c>
      <c r="AY804" s="259" t="s">
        <v>221</v>
      </c>
    </row>
    <row r="805" s="14" customFormat="1">
      <c r="A805" s="14"/>
      <c r="B805" s="260"/>
      <c r="C805" s="261"/>
      <c r="D805" s="247" t="s">
        <v>236</v>
      </c>
      <c r="E805" s="262" t="s">
        <v>1</v>
      </c>
      <c r="F805" s="263" t="s">
        <v>3613</v>
      </c>
      <c r="G805" s="261"/>
      <c r="H805" s="262" t="s">
        <v>1</v>
      </c>
      <c r="I805" s="264"/>
      <c r="J805" s="261"/>
      <c r="K805" s="261"/>
      <c r="L805" s="265"/>
      <c r="M805" s="266"/>
      <c r="N805" s="267"/>
      <c r="O805" s="267"/>
      <c r="P805" s="267"/>
      <c r="Q805" s="267"/>
      <c r="R805" s="267"/>
      <c r="S805" s="267"/>
      <c r="T805" s="268"/>
      <c r="U805" s="14"/>
      <c r="V805" s="14"/>
      <c r="W805" s="14"/>
      <c r="X805" s="14"/>
      <c r="Y805" s="14"/>
      <c r="Z805" s="14"/>
      <c r="AA805" s="14"/>
      <c r="AB805" s="14"/>
      <c r="AC805" s="14"/>
      <c r="AD805" s="14"/>
      <c r="AE805" s="14"/>
      <c r="AT805" s="269" t="s">
        <v>236</v>
      </c>
      <c r="AU805" s="269" t="s">
        <v>88</v>
      </c>
      <c r="AV805" s="14" t="s">
        <v>88</v>
      </c>
      <c r="AW805" s="14" t="s">
        <v>36</v>
      </c>
      <c r="AX805" s="14" t="s">
        <v>80</v>
      </c>
      <c r="AY805" s="269" t="s">
        <v>221</v>
      </c>
    </row>
    <row r="806" s="13" customFormat="1">
      <c r="A806" s="13"/>
      <c r="B806" s="249"/>
      <c r="C806" s="250"/>
      <c r="D806" s="247" t="s">
        <v>236</v>
      </c>
      <c r="E806" s="251" t="s">
        <v>3079</v>
      </c>
      <c r="F806" s="252" t="s">
        <v>3614</v>
      </c>
      <c r="G806" s="250"/>
      <c r="H806" s="253">
        <v>1.3999999999999999</v>
      </c>
      <c r="I806" s="254"/>
      <c r="J806" s="250"/>
      <c r="K806" s="250"/>
      <c r="L806" s="255"/>
      <c r="M806" s="256"/>
      <c r="N806" s="257"/>
      <c r="O806" s="257"/>
      <c r="P806" s="257"/>
      <c r="Q806" s="257"/>
      <c r="R806" s="257"/>
      <c r="S806" s="257"/>
      <c r="T806" s="258"/>
      <c r="U806" s="13"/>
      <c r="V806" s="13"/>
      <c r="W806" s="13"/>
      <c r="X806" s="13"/>
      <c r="Y806" s="13"/>
      <c r="Z806" s="13"/>
      <c r="AA806" s="13"/>
      <c r="AB806" s="13"/>
      <c r="AC806" s="13"/>
      <c r="AD806" s="13"/>
      <c r="AE806" s="13"/>
      <c r="AT806" s="259" t="s">
        <v>236</v>
      </c>
      <c r="AU806" s="259" t="s">
        <v>88</v>
      </c>
      <c r="AV806" s="13" t="s">
        <v>19</v>
      </c>
      <c r="AW806" s="13" t="s">
        <v>36</v>
      </c>
      <c r="AX806" s="13" t="s">
        <v>80</v>
      </c>
      <c r="AY806" s="259" t="s">
        <v>221</v>
      </c>
    </row>
    <row r="807" s="14" customFormat="1">
      <c r="A807" s="14"/>
      <c r="B807" s="260"/>
      <c r="C807" s="261"/>
      <c r="D807" s="247" t="s">
        <v>236</v>
      </c>
      <c r="E807" s="262" t="s">
        <v>1</v>
      </c>
      <c r="F807" s="263" t="s">
        <v>3615</v>
      </c>
      <c r="G807" s="261"/>
      <c r="H807" s="262" t="s">
        <v>1</v>
      </c>
      <c r="I807" s="264"/>
      <c r="J807" s="261"/>
      <c r="K807" s="261"/>
      <c r="L807" s="265"/>
      <c r="M807" s="266"/>
      <c r="N807" s="267"/>
      <c r="O807" s="267"/>
      <c r="P807" s="267"/>
      <c r="Q807" s="267"/>
      <c r="R807" s="267"/>
      <c r="S807" s="267"/>
      <c r="T807" s="268"/>
      <c r="U807" s="14"/>
      <c r="V807" s="14"/>
      <c r="W807" s="14"/>
      <c r="X807" s="14"/>
      <c r="Y807" s="14"/>
      <c r="Z807" s="14"/>
      <c r="AA807" s="14"/>
      <c r="AB807" s="14"/>
      <c r="AC807" s="14"/>
      <c r="AD807" s="14"/>
      <c r="AE807" s="14"/>
      <c r="AT807" s="269" t="s">
        <v>236</v>
      </c>
      <c r="AU807" s="269" t="s">
        <v>88</v>
      </c>
      <c r="AV807" s="14" t="s">
        <v>88</v>
      </c>
      <c r="AW807" s="14" t="s">
        <v>36</v>
      </c>
      <c r="AX807" s="14" t="s">
        <v>80</v>
      </c>
      <c r="AY807" s="269" t="s">
        <v>221</v>
      </c>
    </row>
    <row r="808" s="13" customFormat="1">
      <c r="A808" s="13"/>
      <c r="B808" s="249"/>
      <c r="C808" s="250"/>
      <c r="D808" s="247" t="s">
        <v>236</v>
      </c>
      <c r="E808" s="251" t="s">
        <v>3087</v>
      </c>
      <c r="F808" s="252" t="s">
        <v>3556</v>
      </c>
      <c r="G808" s="250"/>
      <c r="H808" s="253">
        <v>35</v>
      </c>
      <c r="I808" s="254"/>
      <c r="J808" s="250"/>
      <c r="K808" s="250"/>
      <c r="L808" s="255"/>
      <c r="M808" s="256"/>
      <c r="N808" s="257"/>
      <c r="O808" s="257"/>
      <c r="P808" s="257"/>
      <c r="Q808" s="257"/>
      <c r="R808" s="257"/>
      <c r="S808" s="257"/>
      <c r="T808" s="258"/>
      <c r="U808" s="13"/>
      <c r="V808" s="13"/>
      <c r="W808" s="13"/>
      <c r="X808" s="13"/>
      <c r="Y808" s="13"/>
      <c r="Z808" s="13"/>
      <c r="AA808" s="13"/>
      <c r="AB808" s="13"/>
      <c r="AC808" s="13"/>
      <c r="AD808" s="13"/>
      <c r="AE808" s="13"/>
      <c r="AT808" s="259" t="s">
        <v>236</v>
      </c>
      <c r="AU808" s="259" t="s">
        <v>88</v>
      </c>
      <c r="AV808" s="13" t="s">
        <v>19</v>
      </c>
      <c r="AW808" s="13" t="s">
        <v>36</v>
      </c>
      <c r="AX808" s="13" t="s">
        <v>80</v>
      </c>
      <c r="AY808" s="259" t="s">
        <v>221</v>
      </c>
    </row>
    <row r="809" s="13" customFormat="1">
      <c r="A809" s="13"/>
      <c r="B809" s="249"/>
      <c r="C809" s="250"/>
      <c r="D809" s="247" t="s">
        <v>236</v>
      </c>
      <c r="E809" s="251" t="s">
        <v>3616</v>
      </c>
      <c r="F809" s="252" t="s">
        <v>3617</v>
      </c>
      <c r="G809" s="250"/>
      <c r="H809" s="253">
        <v>341</v>
      </c>
      <c r="I809" s="254"/>
      <c r="J809" s="250"/>
      <c r="K809" s="250"/>
      <c r="L809" s="255"/>
      <c r="M809" s="256"/>
      <c r="N809" s="257"/>
      <c r="O809" s="257"/>
      <c r="P809" s="257"/>
      <c r="Q809" s="257"/>
      <c r="R809" s="257"/>
      <c r="S809" s="257"/>
      <c r="T809" s="258"/>
      <c r="U809" s="13"/>
      <c r="V809" s="13"/>
      <c r="W809" s="13"/>
      <c r="X809" s="13"/>
      <c r="Y809" s="13"/>
      <c r="Z809" s="13"/>
      <c r="AA809" s="13"/>
      <c r="AB809" s="13"/>
      <c r="AC809" s="13"/>
      <c r="AD809" s="13"/>
      <c r="AE809" s="13"/>
      <c r="AT809" s="259" t="s">
        <v>236</v>
      </c>
      <c r="AU809" s="259" t="s">
        <v>88</v>
      </c>
      <c r="AV809" s="13" t="s">
        <v>19</v>
      </c>
      <c r="AW809" s="13" t="s">
        <v>36</v>
      </c>
      <c r="AX809" s="13" t="s">
        <v>88</v>
      </c>
      <c r="AY809" s="259" t="s">
        <v>221</v>
      </c>
    </row>
    <row r="810" s="2" customFormat="1" ht="33" customHeight="1">
      <c r="A810" s="40"/>
      <c r="B810" s="41"/>
      <c r="C810" s="229" t="s">
        <v>2791</v>
      </c>
      <c r="D810" s="229" t="s">
        <v>225</v>
      </c>
      <c r="E810" s="230" t="s">
        <v>3618</v>
      </c>
      <c r="F810" s="231" t="s">
        <v>3619</v>
      </c>
      <c r="G810" s="232" t="s">
        <v>507</v>
      </c>
      <c r="H810" s="233">
        <v>2.7999999999999998</v>
      </c>
      <c r="I810" s="234"/>
      <c r="J810" s="235">
        <f>ROUND(I810*H810,2)</f>
        <v>0</v>
      </c>
      <c r="K810" s="231" t="s">
        <v>229</v>
      </c>
      <c r="L810" s="46"/>
      <c r="M810" s="236" t="s">
        <v>1</v>
      </c>
      <c r="N810" s="237" t="s">
        <v>45</v>
      </c>
      <c r="O810" s="93"/>
      <c r="P810" s="238">
        <f>O810*H810</f>
        <v>0</v>
      </c>
      <c r="Q810" s="238">
        <v>0</v>
      </c>
      <c r="R810" s="238">
        <f>Q810*H810</f>
        <v>0</v>
      </c>
      <c r="S810" s="238">
        <v>0</v>
      </c>
      <c r="T810" s="239">
        <f>S810*H810</f>
        <v>0</v>
      </c>
      <c r="U810" s="40"/>
      <c r="V810" s="40"/>
      <c r="W810" s="40"/>
      <c r="X810" s="40"/>
      <c r="Y810" s="40"/>
      <c r="Z810" s="40"/>
      <c r="AA810" s="40"/>
      <c r="AB810" s="40"/>
      <c r="AC810" s="40"/>
      <c r="AD810" s="40"/>
      <c r="AE810" s="40"/>
      <c r="AR810" s="240" t="s">
        <v>224</v>
      </c>
      <c r="AT810" s="240" t="s">
        <v>225</v>
      </c>
      <c r="AU810" s="240" t="s">
        <v>88</v>
      </c>
      <c r="AY810" s="18" t="s">
        <v>221</v>
      </c>
      <c r="BE810" s="241">
        <f>IF(N810="základní",J810,0)</f>
        <v>0</v>
      </c>
      <c r="BF810" s="241">
        <f>IF(N810="snížená",J810,0)</f>
        <v>0</v>
      </c>
      <c r="BG810" s="241">
        <f>IF(N810="zákl. přenesená",J810,0)</f>
        <v>0</v>
      </c>
      <c r="BH810" s="241">
        <f>IF(N810="sníž. přenesená",J810,0)</f>
        <v>0</v>
      </c>
      <c r="BI810" s="241">
        <f>IF(N810="nulová",J810,0)</f>
        <v>0</v>
      </c>
      <c r="BJ810" s="18" t="s">
        <v>88</v>
      </c>
      <c r="BK810" s="241">
        <f>ROUND(I810*H810,2)</f>
        <v>0</v>
      </c>
      <c r="BL810" s="18" t="s">
        <v>224</v>
      </c>
      <c r="BM810" s="240" t="s">
        <v>3620</v>
      </c>
    </row>
    <row r="811" s="2" customFormat="1">
      <c r="A811" s="40"/>
      <c r="B811" s="41"/>
      <c r="C811" s="42"/>
      <c r="D811" s="242" t="s">
        <v>232</v>
      </c>
      <c r="E811" s="42"/>
      <c r="F811" s="243" t="s">
        <v>3621</v>
      </c>
      <c r="G811" s="42"/>
      <c r="H811" s="42"/>
      <c r="I811" s="244"/>
      <c r="J811" s="42"/>
      <c r="K811" s="42"/>
      <c r="L811" s="46"/>
      <c r="M811" s="245"/>
      <c r="N811" s="246"/>
      <c r="O811" s="93"/>
      <c r="P811" s="93"/>
      <c r="Q811" s="93"/>
      <c r="R811" s="93"/>
      <c r="S811" s="93"/>
      <c r="T811" s="94"/>
      <c r="U811" s="40"/>
      <c r="V811" s="40"/>
      <c r="W811" s="40"/>
      <c r="X811" s="40"/>
      <c r="Y811" s="40"/>
      <c r="Z811" s="40"/>
      <c r="AA811" s="40"/>
      <c r="AB811" s="40"/>
      <c r="AC811" s="40"/>
      <c r="AD811" s="40"/>
      <c r="AE811" s="40"/>
      <c r="AT811" s="18" t="s">
        <v>232</v>
      </c>
      <c r="AU811" s="18" t="s">
        <v>88</v>
      </c>
    </row>
    <row r="812" s="2" customFormat="1">
      <c r="A812" s="40"/>
      <c r="B812" s="41"/>
      <c r="C812" s="42"/>
      <c r="D812" s="247" t="s">
        <v>234</v>
      </c>
      <c r="E812" s="42"/>
      <c r="F812" s="248" t="s">
        <v>3622</v>
      </c>
      <c r="G812" s="42"/>
      <c r="H812" s="42"/>
      <c r="I812" s="244"/>
      <c r="J812" s="42"/>
      <c r="K812" s="42"/>
      <c r="L812" s="46"/>
      <c r="M812" s="245"/>
      <c r="N812" s="246"/>
      <c r="O812" s="93"/>
      <c r="P812" s="93"/>
      <c r="Q812" s="93"/>
      <c r="R812" s="93"/>
      <c r="S812" s="93"/>
      <c r="T812" s="94"/>
      <c r="U812" s="40"/>
      <c r="V812" s="40"/>
      <c r="W812" s="40"/>
      <c r="X812" s="40"/>
      <c r="Y812" s="40"/>
      <c r="Z812" s="40"/>
      <c r="AA812" s="40"/>
      <c r="AB812" s="40"/>
      <c r="AC812" s="40"/>
      <c r="AD812" s="40"/>
      <c r="AE812" s="40"/>
      <c r="AT812" s="18" t="s">
        <v>234</v>
      </c>
      <c r="AU812" s="18" t="s">
        <v>88</v>
      </c>
    </row>
    <row r="813" s="14" customFormat="1">
      <c r="A813" s="14"/>
      <c r="B813" s="260"/>
      <c r="C813" s="261"/>
      <c r="D813" s="247" t="s">
        <v>236</v>
      </c>
      <c r="E813" s="262" t="s">
        <v>1</v>
      </c>
      <c r="F813" s="263" t="s">
        <v>3588</v>
      </c>
      <c r="G813" s="261"/>
      <c r="H813" s="262" t="s">
        <v>1</v>
      </c>
      <c r="I813" s="264"/>
      <c r="J813" s="261"/>
      <c r="K813" s="261"/>
      <c r="L813" s="265"/>
      <c r="M813" s="266"/>
      <c r="N813" s="267"/>
      <c r="O813" s="267"/>
      <c r="P813" s="267"/>
      <c r="Q813" s="267"/>
      <c r="R813" s="267"/>
      <c r="S813" s="267"/>
      <c r="T813" s="268"/>
      <c r="U813" s="14"/>
      <c r="V813" s="14"/>
      <c r="W813" s="14"/>
      <c r="X813" s="14"/>
      <c r="Y813" s="14"/>
      <c r="Z813" s="14"/>
      <c r="AA813" s="14"/>
      <c r="AB813" s="14"/>
      <c r="AC813" s="14"/>
      <c r="AD813" s="14"/>
      <c r="AE813" s="14"/>
      <c r="AT813" s="269" t="s">
        <v>236</v>
      </c>
      <c r="AU813" s="269" t="s">
        <v>88</v>
      </c>
      <c r="AV813" s="14" t="s">
        <v>88</v>
      </c>
      <c r="AW813" s="14" t="s">
        <v>36</v>
      </c>
      <c r="AX813" s="14" t="s">
        <v>80</v>
      </c>
      <c r="AY813" s="269" t="s">
        <v>221</v>
      </c>
    </row>
    <row r="814" s="14" customFormat="1">
      <c r="A814" s="14"/>
      <c r="B814" s="260"/>
      <c r="C814" s="261"/>
      <c r="D814" s="247" t="s">
        <v>236</v>
      </c>
      <c r="E814" s="262" t="s">
        <v>1</v>
      </c>
      <c r="F814" s="263" t="s">
        <v>3623</v>
      </c>
      <c r="G814" s="261"/>
      <c r="H814" s="262" t="s">
        <v>1</v>
      </c>
      <c r="I814" s="264"/>
      <c r="J814" s="261"/>
      <c r="K814" s="261"/>
      <c r="L814" s="265"/>
      <c r="M814" s="266"/>
      <c r="N814" s="267"/>
      <c r="O814" s="267"/>
      <c r="P814" s="267"/>
      <c r="Q814" s="267"/>
      <c r="R814" s="267"/>
      <c r="S814" s="267"/>
      <c r="T814" s="268"/>
      <c r="U814" s="14"/>
      <c r="V814" s="14"/>
      <c r="W814" s="14"/>
      <c r="X814" s="14"/>
      <c r="Y814" s="14"/>
      <c r="Z814" s="14"/>
      <c r="AA814" s="14"/>
      <c r="AB814" s="14"/>
      <c r="AC814" s="14"/>
      <c r="AD814" s="14"/>
      <c r="AE814" s="14"/>
      <c r="AT814" s="269" t="s">
        <v>236</v>
      </c>
      <c r="AU814" s="269" t="s">
        <v>88</v>
      </c>
      <c r="AV814" s="14" t="s">
        <v>88</v>
      </c>
      <c r="AW814" s="14" t="s">
        <v>36</v>
      </c>
      <c r="AX814" s="14" t="s">
        <v>80</v>
      </c>
      <c r="AY814" s="269" t="s">
        <v>221</v>
      </c>
    </row>
    <row r="815" s="13" customFormat="1">
      <c r="A815" s="13"/>
      <c r="B815" s="249"/>
      <c r="C815" s="250"/>
      <c r="D815" s="247" t="s">
        <v>236</v>
      </c>
      <c r="E815" s="251" t="s">
        <v>3624</v>
      </c>
      <c r="F815" s="252" t="s">
        <v>3625</v>
      </c>
      <c r="G815" s="250"/>
      <c r="H815" s="253">
        <v>2.7999999999999998</v>
      </c>
      <c r="I815" s="254"/>
      <c r="J815" s="250"/>
      <c r="K815" s="250"/>
      <c r="L815" s="255"/>
      <c r="M815" s="256"/>
      <c r="N815" s="257"/>
      <c r="O815" s="257"/>
      <c r="P815" s="257"/>
      <c r="Q815" s="257"/>
      <c r="R815" s="257"/>
      <c r="S815" s="257"/>
      <c r="T815" s="258"/>
      <c r="U815" s="13"/>
      <c r="V815" s="13"/>
      <c r="W815" s="13"/>
      <c r="X815" s="13"/>
      <c r="Y815" s="13"/>
      <c r="Z815" s="13"/>
      <c r="AA815" s="13"/>
      <c r="AB815" s="13"/>
      <c r="AC815" s="13"/>
      <c r="AD815" s="13"/>
      <c r="AE815" s="13"/>
      <c r="AT815" s="259" t="s">
        <v>236</v>
      </c>
      <c r="AU815" s="259" t="s">
        <v>88</v>
      </c>
      <c r="AV815" s="13" t="s">
        <v>19</v>
      </c>
      <c r="AW815" s="13" t="s">
        <v>36</v>
      </c>
      <c r="AX815" s="13" t="s">
        <v>80</v>
      </c>
      <c r="AY815" s="259" t="s">
        <v>221</v>
      </c>
    </row>
    <row r="816" s="13" customFormat="1">
      <c r="A816" s="13"/>
      <c r="B816" s="249"/>
      <c r="C816" s="250"/>
      <c r="D816" s="247" t="s">
        <v>236</v>
      </c>
      <c r="E816" s="251" t="s">
        <v>3626</v>
      </c>
      <c r="F816" s="252" t="s">
        <v>3627</v>
      </c>
      <c r="G816" s="250"/>
      <c r="H816" s="253">
        <v>2.7999999999999998</v>
      </c>
      <c r="I816" s="254"/>
      <c r="J816" s="250"/>
      <c r="K816" s="250"/>
      <c r="L816" s="255"/>
      <c r="M816" s="256"/>
      <c r="N816" s="257"/>
      <c r="O816" s="257"/>
      <c r="P816" s="257"/>
      <c r="Q816" s="257"/>
      <c r="R816" s="257"/>
      <c r="S816" s="257"/>
      <c r="T816" s="258"/>
      <c r="U816" s="13"/>
      <c r="V816" s="13"/>
      <c r="W816" s="13"/>
      <c r="X816" s="13"/>
      <c r="Y816" s="13"/>
      <c r="Z816" s="13"/>
      <c r="AA816" s="13"/>
      <c r="AB816" s="13"/>
      <c r="AC816" s="13"/>
      <c r="AD816" s="13"/>
      <c r="AE816" s="13"/>
      <c r="AT816" s="259" t="s">
        <v>236</v>
      </c>
      <c r="AU816" s="259" t="s">
        <v>88</v>
      </c>
      <c r="AV816" s="13" t="s">
        <v>19</v>
      </c>
      <c r="AW816" s="13" t="s">
        <v>36</v>
      </c>
      <c r="AX816" s="13" t="s">
        <v>88</v>
      </c>
      <c r="AY816" s="259" t="s">
        <v>221</v>
      </c>
    </row>
    <row r="817" s="2" customFormat="1" ht="24.15" customHeight="1">
      <c r="A817" s="40"/>
      <c r="B817" s="41"/>
      <c r="C817" s="284" t="s">
        <v>2797</v>
      </c>
      <c r="D817" s="284" t="s">
        <v>330</v>
      </c>
      <c r="E817" s="285" t="s">
        <v>3628</v>
      </c>
      <c r="F817" s="286" t="s">
        <v>3629</v>
      </c>
      <c r="G817" s="287" t="s">
        <v>584</v>
      </c>
      <c r="H817" s="288">
        <v>25.199999999999999</v>
      </c>
      <c r="I817" s="289"/>
      <c r="J817" s="290">
        <f>ROUND(I817*H817,2)</f>
        <v>0</v>
      </c>
      <c r="K817" s="286" t="s">
        <v>229</v>
      </c>
      <c r="L817" s="291"/>
      <c r="M817" s="292" t="s">
        <v>1</v>
      </c>
      <c r="N817" s="293" t="s">
        <v>45</v>
      </c>
      <c r="O817" s="93"/>
      <c r="P817" s="238">
        <f>O817*H817</f>
        <v>0</v>
      </c>
      <c r="Q817" s="238">
        <v>0.001</v>
      </c>
      <c r="R817" s="238">
        <f>Q817*H817</f>
        <v>0.0252</v>
      </c>
      <c r="S817" s="238">
        <v>0</v>
      </c>
      <c r="T817" s="239">
        <f>S817*H817</f>
        <v>0</v>
      </c>
      <c r="U817" s="40"/>
      <c r="V817" s="40"/>
      <c r="W817" s="40"/>
      <c r="X817" s="40"/>
      <c r="Y817" s="40"/>
      <c r="Z817" s="40"/>
      <c r="AA817" s="40"/>
      <c r="AB817" s="40"/>
      <c r="AC817" s="40"/>
      <c r="AD817" s="40"/>
      <c r="AE817" s="40"/>
      <c r="AR817" s="240" t="s">
        <v>267</v>
      </c>
      <c r="AT817" s="240" t="s">
        <v>330</v>
      </c>
      <c r="AU817" s="240" t="s">
        <v>88</v>
      </c>
      <c r="AY817" s="18" t="s">
        <v>221</v>
      </c>
      <c r="BE817" s="241">
        <f>IF(N817="základní",J817,0)</f>
        <v>0</v>
      </c>
      <c r="BF817" s="241">
        <f>IF(N817="snížená",J817,0)</f>
        <v>0</v>
      </c>
      <c r="BG817" s="241">
        <f>IF(N817="zákl. přenesená",J817,0)</f>
        <v>0</v>
      </c>
      <c r="BH817" s="241">
        <f>IF(N817="sníž. přenesená",J817,0)</f>
        <v>0</v>
      </c>
      <c r="BI817" s="241">
        <f>IF(N817="nulová",J817,0)</f>
        <v>0</v>
      </c>
      <c r="BJ817" s="18" t="s">
        <v>88</v>
      </c>
      <c r="BK817" s="241">
        <f>ROUND(I817*H817,2)</f>
        <v>0</v>
      </c>
      <c r="BL817" s="18" t="s">
        <v>224</v>
      </c>
      <c r="BM817" s="240" t="s">
        <v>3630</v>
      </c>
    </row>
    <row r="818" s="13" customFormat="1">
      <c r="A818" s="13"/>
      <c r="B818" s="249"/>
      <c r="C818" s="250"/>
      <c r="D818" s="247" t="s">
        <v>236</v>
      </c>
      <c r="E818" s="251" t="s">
        <v>3631</v>
      </c>
      <c r="F818" s="252" t="s">
        <v>3632</v>
      </c>
      <c r="G818" s="250"/>
      <c r="H818" s="253">
        <v>8.4000000000000004</v>
      </c>
      <c r="I818" s="254"/>
      <c r="J818" s="250"/>
      <c r="K818" s="250"/>
      <c r="L818" s="255"/>
      <c r="M818" s="256"/>
      <c r="N818" s="257"/>
      <c r="O818" s="257"/>
      <c r="P818" s="257"/>
      <c r="Q818" s="257"/>
      <c r="R818" s="257"/>
      <c r="S818" s="257"/>
      <c r="T818" s="258"/>
      <c r="U818" s="13"/>
      <c r="V818" s="13"/>
      <c r="W818" s="13"/>
      <c r="X818" s="13"/>
      <c r="Y818" s="13"/>
      <c r="Z818" s="13"/>
      <c r="AA818" s="13"/>
      <c r="AB818" s="13"/>
      <c r="AC818" s="13"/>
      <c r="AD818" s="13"/>
      <c r="AE818" s="13"/>
      <c r="AT818" s="259" t="s">
        <v>236</v>
      </c>
      <c r="AU818" s="259" t="s">
        <v>88</v>
      </c>
      <c r="AV818" s="13" t="s">
        <v>19</v>
      </c>
      <c r="AW818" s="13" t="s">
        <v>36</v>
      </c>
      <c r="AX818" s="13" t="s">
        <v>80</v>
      </c>
      <c r="AY818" s="259" t="s">
        <v>221</v>
      </c>
    </row>
    <row r="819" s="13" customFormat="1">
      <c r="A819" s="13"/>
      <c r="B819" s="249"/>
      <c r="C819" s="250"/>
      <c r="D819" s="247" t="s">
        <v>236</v>
      </c>
      <c r="E819" s="251" t="s">
        <v>3004</v>
      </c>
      <c r="F819" s="252" t="s">
        <v>3633</v>
      </c>
      <c r="G819" s="250"/>
      <c r="H819" s="253">
        <v>8.4000000000000004</v>
      </c>
      <c r="I819" s="254"/>
      <c r="J819" s="250"/>
      <c r="K819" s="250"/>
      <c r="L819" s="255"/>
      <c r="M819" s="256"/>
      <c r="N819" s="257"/>
      <c r="O819" s="257"/>
      <c r="P819" s="257"/>
      <c r="Q819" s="257"/>
      <c r="R819" s="257"/>
      <c r="S819" s="257"/>
      <c r="T819" s="258"/>
      <c r="U819" s="13"/>
      <c r="V819" s="13"/>
      <c r="W819" s="13"/>
      <c r="X819" s="13"/>
      <c r="Y819" s="13"/>
      <c r="Z819" s="13"/>
      <c r="AA819" s="13"/>
      <c r="AB819" s="13"/>
      <c r="AC819" s="13"/>
      <c r="AD819" s="13"/>
      <c r="AE819" s="13"/>
      <c r="AT819" s="259" t="s">
        <v>236</v>
      </c>
      <c r="AU819" s="259" t="s">
        <v>88</v>
      </c>
      <c r="AV819" s="13" t="s">
        <v>19</v>
      </c>
      <c r="AW819" s="13" t="s">
        <v>36</v>
      </c>
      <c r="AX819" s="13" t="s">
        <v>80</v>
      </c>
      <c r="AY819" s="259" t="s">
        <v>221</v>
      </c>
    </row>
    <row r="820" s="13" customFormat="1">
      <c r="A820" s="13"/>
      <c r="B820" s="249"/>
      <c r="C820" s="250"/>
      <c r="D820" s="247" t="s">
        <v>236</v>
      </c>
      <c r="E820" s="251" t="s">
        <v>3634</v>
      </c>
      <c r="F820" s="252" t="s">
        <v>3635</v>
      </c>
      <c r="G820" s="250"/>
      <c r="H820" s="253">
        <v>25.199999999999999</v>
      </c>
      <c r="I820" s="254"/>
      <c r="J820" s="250"/>
      <c r="K820" s="250"/>
      <c r="L820" s="255"/>
      <c r="M820" s="256"/>
      <c r="N820" s="257"/>
      <c r="O820" s="257"/>
      <c r="P820" s="257"/>
      <c r="Q820" s="257"/>
      <c r="R820" s="257"/>
      <c r="S820" s="257"/>
      <c r="T820" s="258"/>
      <c r="U820" s="13"/>
      <c r="V820" s="13"/>
      <c r="W820" s="13"/>
      <c r="X820" s="13"/>
      <c r="Y820" s="13"/>
      <c r="Z820" s="13"/>
      <c r="AA820" s="13"/>
      <c r="AB820" s="13"/>
      <c r="AC820" s="13"/>
      <c r="AD820" s="13"/>
      <c r="AE820" s="13"/>
      <c r="AT820" s="259" t="s">
        <v>236</v>
      </c>
      <c r="AU820" s="259" t="s">
        <v>88</v>
      </c>
      <c r="AV820" s="13" t="s">
        <v>19</v>
      </c>
      <c r="AW820" s="13" t="s">
        <v>36</v>
      </c>
      <c r="AX820" s="13" t="s">
        <v>88</v>
      </c>
      <c r="AY820" s="259" t="s">
        <v>221</v>
      </c>
    </row>
    <row r="821" s="2" customFormat="1" ht="33" customHeight="1">
      <c r="A821" s="40"/>
      <c r="B821" s="41"/>
      <c r="C821" s="229" t="s">
        <v>2802</v>
      </c>
      <c r="D821" s="229" t="s">
        <v>225</v>
      </c>
      <c r="E821" s="230" t="s">
        <v>2773</v>
      </c>
      <c r="F821" s="231" t="s">
        <v>2774</v>
      </c>
      <c r="G821" s="232" t="s">
        <v>699</v>
      </c>
      <c r="H821" s="233">
        <v>16.600000000000001</v>
      </c>
      <c r="I821" s="234"/>
      <c r="J821" s="235">
        <f>ROUND(I821*H821,2)</f>
        <v>0</v>
      </c>
      <c r="K821" s="231" t="s">
        <v>229</v>
      </c>
      <c r="L821" s="46"/>
      <c r="M821" s="236" t="s">
        <v>1</v>
      </c>
      <c r="N821" s="237" t="s">
        <v>45</v>
      </c>
      <c r="O821" s="93"/>
      <c r="P821" s="238">
        <f>O821*H821</f>
        <v>0</v>
      </c>
      <c r="Q821" s="238">
        <v>0.00040000000000000002</v>
      </c>
      <c r="R821" s="238">
        <f>Q821*H821</f>
        <v>0.0066400000000000009</v>
      </c>
      <c r="S821" s="238">
        <v>0</v>
      </c>
      <c r="T821" s="239">
        <f>S821*H821</f>
        <v>0</v>
      </c>
      <c r="U821" s="40"/>
      <c r="V821" s="40"/>
      <c r="W821" s="40"/>
      <c r="X821" s="40"/>
      <c r="Y821" s="40"/>
      <c r="Z821" s="40"/>
      <c r="AA821" s="40"/>
      <c r="AB821" s="40"/>
      <c r="AC821" s="40"/>
      <c r="AD821" s="40"/>
      <c r="AE821" s="40"/>
      <c r="AR821" s="240" t="s">
        <v>224</v>
      </c>
      <c r="AT821" s="240" t="s">
        <v>225</v>
      </c>
      <c r="AU821" s="240" t="s">
        <v>88</v>
      </c>
      <c r="AY821" s="18" t="s">
        <v>221</v>
      </c>
      <c r="BE821" s="241">
        <f>IF(N821="základní",J821,0)</f>
        <v>0</v>
      </c>
      <c r="BF821" s="241">
        <f>IF(N821="snížená",J821,0)</f>
        <v>0</v>
      </c>
      <c r="BG821" s="241">
        <f>IF(N821="zákl. přenesená",J821,0)</f>
        <v>0</v>
      </c>
      <c r="BH821" s="241">
        <f>IF(N821="sníž. přenesená",J821,0)</f>
        <v>0</v>
      </c>
      <c r="BI821" s="241">
        <f>IF(N821="nulová",J821,0)</f>
        <v>0</v>
      </c>
      <c r="BJ821" s="18" t="s">
        <v>88</v>
      </c>
      <c r="BK821" s="241">
        <f>ROUND(I821*H821,2)</f>
        <v>0</v>
      </c>
      <c r="BL821" s="18" t="s">
        <v>224</v>
      </c>
      <c r="BM821" s="240" t="s">
        <v>3636</v>
      </c>
    </row>
    <row r="822" s="2" customFormat="1">
      <c r="A822" s="40"/>
      <c r="B822" s="41"/>
      <c r="C822" s="42"/>
      <c r="D822" s="242" t="s">
        <v>232</v>
      </c>
      <c r="E822" s="42"/>
      <c r="F822" s="243" t="s">
        <v>2776</v>
      </c>
      <c r="G822" s="42"/>
      <c r="H822" s="42"/>
      <c r="I822" s="244"/>
      <c r="J822" s="42"/>
      <c r="K822" s="42"/>
      <c r="L822" s="46"/>
      <c r="M822" s="245"/>
      <c r="N822" s="246"/>
      <c r="O822" s="93"/>
      <c r="P822" s="93"/>
      <c r="Q822" s="93"/>
      <c r="R822" s="93"/>
      <c r="S822" s="93"/>
      <c r="T822" s="94"/>
      <c r="U822" s="40"/>
      <c r="V822" s="40"/>
      <c r="W822" s="40"/>
      <c r="X822" s="40"/>
      <c r="Y822" s="40"/>
      <c r="Z822" s="40"/>
      <c r="AA822" s="40"/>
      <c r="AB822" s="40"/>
      <c r="AC822" s="40"/>
      <c r="AD822" s="40"/>
      <c r="AE822" s="40"/>
      <c r="AT822" s="18" t="s">
        <v>232</v>
      </c>
      <c r="AU822" s="18" t="s">
        <v>88</v>
      </c>
    </row>
    <row r="823" s="14" customFormat="1">
      <c r="A823" s="14"/>
      <c r="B823" s="260"/>
      <c r="C823" s="261"/>
      <c r="D823" s="247" t="s">
        <v>236</v>
      </c>
      <c r="E823" s="262" t="s">
        <v>1</v>
      </c>
      <c r="F823" s="263" t="s">
        <v>2777</v>
      </c>
      <c r="G823" s="261"/>
      <c r="H823" s="262" t="s">
        <v>1</v>
      </c>
      <c r="I823" s="264"/>
      <c r="J823" s="261"/>
      <c r="K823" s="261"/>
      <c r="L823" s="265"/>
      <c r="M823" s="266"/>
      <c r="N823" s="267"/>
      <c r="O823" s="267"/>
      <c r="P823" s="267"/>
      <c r="Q823" s="267"/>
      <c r="R823" s="267"/>
      <c r="S823" s="267"/>
      <c r="T823" s="268"/>
      <c r="U823" s="14"/>
      <c r="V823" s="14"/>
      <c r="W823" s="14"/>
      <c r="X823" s="14"/>
      <c r="Y823" s="14"/>
      <c r="Z823" s="14"/>
      <c r="AA823" s="14"/>
      <c r="AB823" s="14"/>
      <c r="AC823" s="14"/>
      <c r="AD823" s="14"/>
      <c r="AE823" s="14"/>
      <c r="AT823" s="269" t="s">
        <v>236</v>
      </c>
      <c r="AU823" s="269" t="s">
        <v>88</v>
      </c>
      <c r="AV823" s="14" t="s">
        <v>88</v>
      </c>
      <c r="AW823" s="14" t="s">
        <v>36</v>
      </c>
      <c r="AX823" s="14" t="s">
        <v>80</v>
      </c>
      <c r="AY823" s="269" t="s">
        <v>221</v>
      </c>
    </row>
    <row r="824" s="13" customFormat="1">
      <c r="A824" s="13"/>
      <c r="B824" s="249"/>
      <c r="C824" s="250"/>
      <c r="D824" s="247" t="s">
        <v>236</v>
      </c>
      <c r="E824" s="251" t="s">
        <v>3637</v>
      </c>
      <c r="F824" s="252" t="s">
        <v>3638</v>
      </c>
      <c r="G824" s="250"/>
      <c r="H824" s="253">
        <v>16.600000000000001</v>
      </c>
      <c r="I824" s="254"/>
      <c r="J824" s="250"/>
      <c r="K824" s="250"/>
      <c r="L824" s="255"/>
      <c r="M824" s="256"/>
      <c r="N824" s="257"/>
      <c r="O824" s="257"/>
      <c r="P824" s="257"/>
      <c r="Q824" s="257"/>
      <c r="R824" s="257"/>
      <c r="S824" s="257"/>
      <c r="T824" s="258"/>
      <c r="U824" s="13"/>
      <c r="V824" s="13"/>
      <c r="W824" s="13"/>
      <c r="X824" s="13"/>
      <c r="Y824" s="13"/>
      <c r="Z824" s="13"/>
      <c r="AA824" s="13"/>
      <c r="AB824" s="13"/>
      <c r="AC824" s="13"/>
      <c r="AD824" s="13"/>
      <c r="AE824" s="13"/>
      <c r="AT824" s="259" t="s">
        <v>236</v>
      </c>
      <c r="AU824" s="259" t="s">
        <v>88</v>
      </c>
      <c r="AV824" s="13" t="s">
        <v>19</v>
      </c>
      <c r="AW824" s="13" t="s">
        <v>36</v>
      </c>
      <c r="AX824" s="13" t="s">
        <v>80</v>
      </c>
      <c r="AY824" s="259" t="s">
        <v>221</v>
      </c>
    </row>
    <row r="825" s="13" customFormat="1">
      <c r="A825" s="13"/>
      <c r="B825" s="249"/>
      <c r="C825" s="250"/>
      <c r="D825" s="247" t="s">
        <v>236</v>
      </c>
      <c r="E825" s="251" t="s">
        <v>3639</v>
      </c>
      <c r="F825" s="252" t="s">
        <v>3640</v>
      </c>
      <c r="G825" s="250"/>
      <c r="H825" s="253">
        <v>16.600000000000001</v>
      </c>
      <c r="I825" s="254"/>
      <c r="J825" s="250"/>
      <c r="K825" s="250"/>
      <c r="L825" s="255"/>
      <c r="M825" s="256"/>
      <c r="N825" s="257"/>
      <c r="O825" s="257"/>
      <c r="P825" s="257"/>
      <c r="Q825" s="257"/>
      <c r="R825" s="257"/>
      <c r="S825" s="257"/>
      <c r="T825" s="258"/>
      <c r="U825" s="13"/>
      <c r="V825" s="13"/>
      <c r="W825" s="13"/>
      <c r="X825" s="13"/>
      <c r="Y825" s="13"/>
      <c r="Z825" s="13"/>
      <c r="AA825" s="13"/>
      <c r="AB825" s="13"/>
      <c r="AC825" s="13"/>
      <c r="AD825" s="13"/>
      <c r="AE825" s="13"/>
      <c r="AT825" s="259" t="s">
        <v>236</v>
      </c>
      <c r="AU825" s="259" t="s">
        <v>88</v>
      </c>
      <c r="AV825" s="13" t="s">
        <v>19</v>
      </c>
      <c r="AW825" s="13" t="s">
        <v>36</v>
      </c>
      <c r="AX825" s="13" t="s">
        <v>88</v>
      </c>
      <c r="AY825" s="259" t="s">
        <v>221</v>
      </c>
    </row>
    <row r="826" s="2" customFormat="1" ht="16.5" customHeight="1">
      <c r="A826" s="40"/>
      <c r="B826" s="41"/>
      <c r="C826" s="284" t="s">
        <v>2807</v>
      </c>
      <c r="D826" s="284" t="s">
        <v>330</v>
      </c>
      <c r="E826" s="285" t="s">
        <v>2782</v>
      </c>
      <c r="F826" s="286" t="s">
        <v>2783</v>
      </c>
      <c r="G826" s="287" t="s">
        <v>350</v>
      </c>
      <c r="H826" s="288">
        <v>18.260000000000002</v>
      </c>
      <c r="I826" s="289"/>
      <c r="J826" s="290">
        <f>ROUND(I826*H826,2)</f>
        <v>0</v>
      </c>
      <c r="K826" s="286" t="s">
        <v>1</v>
      </c>
      <c r="L826" s="291"/>
      <c r="M826" s="292" t="s">
        <v>1</v>
      </c>
      <c r="N826" s="293" t="s">
        <v>45</v>
      </c>
      <c r="O826" s="93"/>
      <c r="P826" s="238">
        <f>O826*H826</f>
        <v>0</v>
      </c>
      <c r="Q826" s="238">
        <v>0.0047999999999999996</v>
      </c>
      <c r="R826" s="238">
        <f>Q826*H826</f>
        <v>0.087648000000000004</v>
      </c>
      <c r="S826" s="238">
        <v>0</v>
      </c>
      <c r="T826" s="239">
        <f>S826*H826</f>
        <v>0</v>
      </c>
      <c r="U826" s="40"/>
      <c r="V826" s="40"/>
      <c r="W826" s="40"/>
      <c r="X826" s="40"/>
      <c r="Y826" s="40"/>
      <c r="Z826" s="40"/>
      <c r="AA826" s="40"/>
      <c r="AB826" s="40"/>
      <c r="AC826" s="40"/>
      <c r="AD826" s="40"/>
      <c r="AE826" s="40"/>
      <c r="AR826" s="240" t="s">
        <v>267</v>
      </c>
      <c r="AT826" s="240" t="s">
        <v>330</v>
      </c>
      <c r="AU826" s="240" t="s">
        <v>88</v>
      </c>
      <c r="AY826" s="18" t="s">
        <v>221</v>
      </c>
      <c r="BE826" s="241">
        <f>IF(N826="základní",J826,0)</f>
        <v>0</v>
      </c>
      <c r="BF826" s="241">
        <f>IF(N826="snížená",J826,0)</f>
        <v>0</v>
      </c>
      <c r="BG826" s="241">
        <f>IF(N826="zákl. přenesená",J826,0)</f>
        <v>0</v>
      </c>
      <c r="BH826" s="241">
        <f>IF(N826="sníž. přenesená",J826,0)</f>
        <v>0</v>
      </c>
      <c r="BI826" s="241">
        <f>IF(N826="nulová",J826,0)</f>
        <v>0</v>
      </c>
      <c r="BJ826" s="18" t="s">
        <v>88</v>
      </c>
      <c r="BK826" s="241">
        <f>ROUND(I826*H826,2)</f>
        <v>0</v>
      </c>
      <c r="BL826" s="18" t="s">
        <v>224</v>
      </c>
      <c r="BM826" s="240" t="s">
        <v>3641</v>
      </c>
    </row>
    <row r="827" s="14" customFormat="1">
      <c r="A827" s="14"/>
      <c r="B827" s="260"/>
      <c r="C827" s="261"/>
      <c r="D827" s="247" t="s">
        <v>236</v>
      </c>
      <c r="E827" s="262" t="s">
        <v>1</v>
      </c>
      <c r="F827" s="263" t="s">
        <v>2785</v>
      </c>
      <c r="G827" s="261"/>
      <c r="H827" s="262" t="s">
        <v>1</v>
      </c>
      <c r="I827" s="264"/>
      <c r="J827" s="261"/>
      <c r="K827" s="261"/>
      <c r="L827" s="265"/>
      <c r="M827" s="266"/>
      <c r="N827" s="267"/>
      <c r="O827" s="267"/>
      <c r="P827" s="267"/>
      <c r="Q827" s="267"/>
      <c r="R827" s="267"/>
      <c r="S827" s="267"/>
      <c r="T827" s="268"/>
      <c r="U827" s="14"/>
      <c r="V827" s="14"/>
      <c r="W827" s="14"/>
      <c r="X827" s="14"/>
      <c r="Y827" s="14"/>
      <c r="Z827" s="14"/>
      <c r="AA827" s="14"/>
      <c r="AB827" s="14"/>
      <c r="AC827" s="14"/>
      <c r="AD827" s="14"/>
      <c r="AE827" s="14"/>
      <c r="AT827" s="269" t="s">
        <v>236</v>
      </c>
      <c r="AU827" s="269" t="s">
        <v>88</v>
      </c>
      <c r="AV827" s="14" t="s">
        <v>88</v>
      </c>
      <c r="AW827" s="14" t="s">
        <v>36</v>
      </c>
      <c r="AX827" s="14" t="s">
        <v>80</v>
      </c>
      <c r="AY827" s="269" t="s">
        <v>221</v>
      </c>
    </row>
    <row r="828" s="13" customFormat="1">
      <c r="A828" s="13"/>
      <c r="B828" s="249"/>
      <c r="C828" s="250"/>
      <c r="D828" s="247" t="s">
        <v>236</v>
      </c>
      <c r="E828" s="251" t="s">
        <v>3642</v>
      </c>
      <c r="F828" s="252" t="s">
        <v>3643</v>
      </c>
      <c r="G828" s="250"/>
      <c r="H828" s="253">
        <v>16.600000000000001</v>
      </c>
      <c r="I828" s="254"/>
      <c r="J828" s="250"/>
      <c r="K828" s="250"/>
      <c r="L828" s="255"/>
      <c r="M828" s="256"/>
      <c r="N828" s="257"/>
      <c r="O828" s="257"/>
      <c r="P828" s="257"/>
      <c r="Q828" s="257"/>
      <c r="R828" s="257"/>
      <c r="S828" s="257"/>
      <c r="T828" s="258"/>
      <c r="U828" s="13"/>
      <c r="V828" s="13"/>
      <c r="W828" s="13"/>
      <c r="X828" s="13"/>
      <c r="Y828" s="13"/>
      <c r="Z828" s="13"/>
      <c r="AA828" s="13"/>
      <c r="AB828" s="13"/>
      <c r="AC828" s="13"/>
      <c r="AD828" s="13"/>
      <c r="AE828" s="13"/>
      <c r="AT828" s="259" t="s">
        <v>236</v>
      </c>
      <c r="AU828" s="259" t="s">
        <v>88</v>
      </c>
      <c r="AV828" s="13" t="s">
        <v>19</v>
      </c>
      <c r="AW828" s="13" t="s">
        <v>36</v>
      </c>
      <c r="AX828" s="13" t="s">
        <v>80</v>
      </c>
      <c r="AY828" s="259" t="s">
        <v>221</v>
      </c>
    </row>
    <row r="829" s="13" customFormat="1">
      <c r="A829" s="13"/>
      <c r="B829" s="249"/>
      <c r="C829" s="250"/>
      <c r="D829" s="247" t="s">
        <v>236</v>
      </c>
      <c r="E829" s="251" t="s">
        <v>3006</v>
      </c>
      <c r="F829" s="252" t="s">
        <v>3644</v>
      </c>
      <c r="G829" s="250"/>
      <c r="H829" s="253">
        <v>16.600000000000001</v>
      </c>
      <c r="I829" s="254"/>
      <c r="J829" s="250"/>
      <c r="K829" s="250"/>
      <c r="L829" s="255"/>
      <c r="M829" s="256"/>
      <c r="N829" s="257"/>
      <c r="O829" s="257"/>
      <c r="P829" s="257"/>
      <c r="Q829" s="257"/>
      <c r="R829" s="257"/>
      <c r="S829" s="257"/>
      <c r="T829" s="258"/>
      <c r="U829" s="13"/>
      <c r="V829" s="13"/>
      <c r="W829" s="13"/>
      <c r="X829" s="13"/>
      <c r="Y829" s="13"/>
      <c r="Z829" s="13"/>
      <c r="AA829" s="13"/>
      <c r="AB829" s="13"/>
      <c r="AC829" s="13"/>
      <c r="AD829" s="13"/>
      <c r="AE829" s="13"/>
      <c r="AT829" s="259" t="s">
        <v>236</v>
      </c>
      <c r="AU829" s="259" t="s">
        <v>88</v>
      </c>
      <c r="AV829" s="13" t="s">
        <v>19</v>
      </c>
      <c r="AW829" s="13" t="s">
        <v>36</v>
      </c>
      <c r="AX829" s="13" t="s">
        <v>80</v>
      </c>
      <c r="AY829" s="259" t="s">
        <v>221</v>
      </c>
    </row>
    <row r="830" s="13" customFormat="1">
      <c r="A830" s="13"/>
      <c r="B830" s="249"/>
      <c r="C830" s="250"/>
      <c r="D830" s="247" t="s">
        <v>236</v>
      </c>
      <c r="E830" s="251" t="s">
        <v>3645</v>
      </c>
      <c r="F830" s="252" t="s">
        <v>3646</v>
      </c>
      <c r="G830" s="250"/>
      <c r="H830" s="253">
        <v>18.260000000000002</v>
      </c>
      <c r="I830" s="254"/>
      <c r="J830" s="250"/>
      <c r="K830" s="250"/>
      <c r="L830" s="255"/>
      <c r="M830" s="256"/>
      <c r="N830" s="257"/>
      <c r="O830" s="257"/>
      <c r="P830" s="257"/>
      <c r="Q830" s="257"/>
      <c r="R830" s="257"/>
      <c r="S830" s="257"/>
      <c r="T830" s="258"/>
      <c r="U830" s="13"/>
      <c r="V830" s="13"/>
      <c r="W830" s="13"/>
      <c r="X830" s="13"/>
      <c r="Y830" s="13"/>
      <c r="Z830" s="13"/>
      <c r="AA830" s="13"/>
      <c r="AB830" s="13"/>
      <c r="AC830" s="13"/>
      <c r="AD830" s="13"/>
      <c r="AE830" s="13"/>
      <c r="AT830" s="259" t="s">
        <v>236</v>
      </c>
      <c r="AU830" s="259" t="s">
        <v>88</v>
      </c>
      <c r="AV830" s="13" t="s">
        <v>19</v>
      </c>
      <c r="AW830" s="13" t="s">
        <v>36</v>
      </c>
      <c r="AX830" s="13" t="s">
        <v>88</v>
      </c>
      <c r="AY830" s="259" t="s">
        <v>221</v>
      </c>
    </row>
    <row r="831" s="2" customFormat="1" ht="49.05" customHeight="1">
      <c r="A831" s="40"/>
      <c r="B831" s="41"/>
      <c r="C831" s="229" t="s">
        <v>2818</v>
      </c>
      <c r="D831" s="229" t="s">
        <v>225</v>
      </c>
      <c r="E831" s="230" t="s">
        <v>2792</v>
      </c>
      <c r="F831" s="231" t="s">
        <v>2793</v>
      </c>
      <c r="G831" s="232" t="s">
        <v>651</v>
      </c>
      <c r="H831" s="233">
        <v>1.456</v>
      </c>
      <c r="I831" s="234"/>
      <c r="J831" s="235">
        <f>ROUND(I831*H831,2)</f>
        <v>0</v>
      </c>
      <c r="K831" s="231" t="s">
        <v>229</v>
      </c>
      <c r="L831" s="46"/>
      <c r="M831" s="236" t="s">
        <v>1</v>
      </c>
      <c r="N831" s="237" t="s">
        <v>45</v>
      </c>
      <c r="O831" s="93"/>
      <c r="P831" s="238">
        <f>O831*H831</f>
        <v>0</v>
      </c>
      <c r="Q831" s="238">
        <v>0</v>
      </c>
      <c r="R831" s="238">
        <f>Q831*H831</f>
        <v>0</v>
      </c>
      <c r="S831" s="238">
        <v>0</v>
      </c>
      <c r="T831" s="239">
        <f>S831*H831</f>
        <v>0</v>
      </c>
      <c r="U831" s="40"/>
      <c r="V831" s="40"/>
      <c r="W831" s="40"/>
      <c r="X831" s="40"/>
      <c r="Y831" s="40"/>
      <c r="Z831" s="40"/>
      <c r="AA831" s="40"/>
      <c r="AB831" s="40"/>
      <c r="AC831" s="40"/>
      <c r="AD831" s="40"/>
      <c r="AE831" s="40"/>
      <c r="AR831" s="240" t="s">
        <v>224</v>
      </c>
      <c r="AT831" s="240" t="s">
        <v>225</v>
      </c>
      <c r="AU831" s="240" t="s">
        <v>88</v>
      </c>
      <c r="AY831" s="18" t="s">
        <v>221</v>
      </c>
      <c r="BE831" s="241">
        <f>IF(N831="základní",J831,0)</f>
        <v>0</v>
      </c>
      <c r="BF831" s="241">
        <f>IF(N831="snížená",J831,0)</f>
        <v>0</v>
      </c>
      <c r="BG831" s="241">
        <f>IF(N831="zákl. přenesená",J831,0)</f>
        <v>0</v>
      </c>
      <c r="BH831" s="241">
        <f>IF(N831="sníž. přenesená",J831,0)</f>
        <v>0</v>
      </c>
      <c r="BI831" s="241">
        <f>IF(N831="nulová",J831,0)</f>
        <v>0</v>
      </c>
      <c r="BJ831" s="18" t="s">
        <v>88</v>
      </c>
      <c r="BK831" s="241">
        <f>ROUND(I831*H831,2)</f>
        <v>0</v>
      </c>
      <c r="BL831" s="18" t="s">
        <v>224</v>
      </c>
      <c r="BM831" s="240" t="s">
        <v>3647</v>
      </c>
    </row>
    <row r="832" s="2" customFormat="1">
      <c r="A832" s="40"/>
      <c r="B832" s="41"/>
      <c r="C832" s="42"/>
      <c r="D832" s="242" t="s">
        <v>232</v>
      </c>
      <c r="E832" s="42"/>
      <c r="F832" s="243" t="s">
        <v>2795</v>
      </c>
      <c r="G832" s="42"/>
      <c r="H832" s="42"/>
      <c r="I832" s="244"/>
      <c r="J832" s="42"/>
      <c r="K832" s="42"/>
      <c r="L832" s="46"/>
      <c r="M832" s="245"/>
      <c r="N832" s="246"/>
      <c r="O832" s="93"/>
      <c r="P832" s="93"/>
      <c r="Q832" s="93"/>
      <c r="R832" s="93"/>
      <c r="S832" s="93"/>
      <c r="T832" s="94"/>
      <c r="U832" s="40"/>
      <c r="V832" s="40"/>
      <c r="W832" s="40"/>
      <c r="X832" s="40"/>
      <c r="Y832" s="40"/>
      <c r="Z832" s="40"/>
      <c r="AA832" s="40"/>
      <c r="AB832" s="40"/>
      <c r="AC832" s="40"/>
      <c r="AD832" s="40"/>
      <c r="AE832" s="40"/>
      <c r="AT832" s="18" t="s">
        <v>232</v>
      </c>
      <c r="AU832" s="18" t="s">
        <v>88</v>
      </c>
    </row>
    <row r="833" s="2" customFormat="1">
      <c r="A833" s="40"/>
      <c r="B833" s="41"/>
      <c r="C833" s="42"/>
      <c r="D833" s="247" t="s">
        <v>312</v>
      </c>
      <c r="E833" s="42"/>
      <c r="F833" s="248" t="s">
        <v>2796</v>
      </c>
      <c r="G833" s="42"/>
      <c r="H833" s="42"/>
      <c r="I833" s="244"/>
      <c r="J833" s="42"/>
      <c r="K833" s="42"/>
      <c r="L833" s="46"/>
      <c r="M833" s="245"/>
      <c r="N833" s="246"/>
      <c r="O833" s="93"/>
      <c r="P833" s="93"/>
      <c r="Q833" s="93"/>
      <c r="R833" s="93"/>
      <c r="S833" s="93"/>
      <c r="T833" s="94"/>
      <c r="U833" s="40"/>
      <c r="V833" s="40"/>
      <c r="W833" s="40"/>
      <c r="X833" s="40"/>
      <c r="Y833" s="40"/>
      <c r="Z833" s="40"/>
      <c r="AA833" s="40"/>
      <c r="AB833" s="40"/>
      <c r="AC833" s="40"/>
      <c r="AD833" s="40"/>
      <c r="AE833" s="40"/>
      <c r="AT833" s="18" t="s">
        <v>312</v>
      </c>
      <c r="AU833" s="18" t="s">
        <v>88</v>
      </c>
    </row>
    <row r="834" s="2" customFormat="1" ht="55.5" customHeight="1">
      <c r="A834" s="40"/>
      <c r="B834" s="41"/>
      <c r="C834" s="229" t="s">
        <v>2822</v>
      </c>
      <c r="D834" s="229" t="s">
        <v>225</v>
      </c>
      <c r="E834" s="230" t="s">
        <v>2798</v>
      </c>
      <c r="F834" s="231" t="s">
        <v>2799</v>
      </c>
      <c r="G834" s="232" t="s">
        <v>651</v>
      </c>
      <c r="H834" s="233">
        <v>1.456</v>
      </c>
      <c r="I834" s="234"/>
      <c r="J834" s="235">
        <f>ROUND(I834*H834,2)</f>
        <v>0</v>
      </c>
      <c r="K834" s="231" t="s">
        <v>229</v>
      </c>
      <c r="L834" s="46"/>
      <c r="M834" s="236" t="s">
        <v>1</v>
      </c>
      <c r="N834" s="237" t="s">
        <v>45</v>
      </c>
      <c r="O834" s="93"/>
      <c r="P834" s="238">
        <f>O834*H834</f>
        <v>0</v>
      </c>
      <c r="Q834" s="238">
        <v>0</v>
      </c>
      <c r="R834" s="238">
        <f>Q834*H834</f>
        <v>0</v>
      </c>
      <c r="S834" s="238">
        <v>0</v>
      </c>
      <c r="T834" s="239">
        <f>S834*H834</f>
        <v>0</v>
      </c>
      <c r="U834" s="40"/>
      <c r="V834" s="40"/>
      <c r="W834" s="40"/>
      <c r="X834" s="40"/>
      <c r="Y834" s="40"/>
      <c r="Z834" s="40"/>
      <c r="AA834" s="40"/>
      <c r="AB834" s="40"/>
      <c r="AC834" s="40"/>
      <c r="AD834" s="40"/>
      <c r="AE834" s="40"/>
      <c r="AR834" s="240" t="s">
        <v>224</v>
      </c>
      <c r="AT834" s="240" t="s">
        <v>225</v>
      </c>
      <c r="AU834" s="240" t="s">
        <v>88</v>
      </c>
      <c r="AY834" s="18" t="s">
        <v>221</v>
      </c>
      <c r="BE834" s="241">
        <f>IF(N834="základní",J834,0)</f>
        <v>0</v>
      </c>
      <c r="BF834" s="241">
        <f>IF(N834="snížená",J834,0)</f>
        <v>0</v>
      </c>
      <c r="BG834" s="241">
        <f>IF(N834="zákl. přenesená",J834,0)</f>
        <v>0</v>
      </c>
      <c r="BH834" s="241">
        <f>IF(N834="sníž. přenesená",J834,0)</f>
        <v>0</v>
      </c>
      <c r="BI834" s="241">
        <f>IF(N834="nulová",J834,0)</f>
        <v>0</v>
      </c>
      <c r="BJ834" s="18" t="s">
        <v>88</v>
      </c>
      <c r="BK834" s="241">
        <f>ROUND(I834*H834,2)</f>
        <v>0</v>
      </c>
      <c r="BL834" s="18" t="s">
        <v>224</v>
      </c>
      <c r="BM834" s="240" t="s">
        <v>3648</v>
      </c>
    </row>
    <row r="835" s="2" customFormat="1">
      <c r="A835" s="40"/>
      <c r="B835" s="41"/>
      <c r="C835" s="42"/>
      <c r="D835" s="242" t="s">
        <v>232</v>
      </c>
      <c r="E835" s="42"/>
      <c r="F835" s="243" t="s">
        <v>2801</v>
      </c>
      <c r="G835" s="42"/>
      <c r="H835" s="42"/>
      <c r="I835" s="244"/>
      <c r="J835" s="42"/>
      <c r="K835" s="42"/>
      <c r="L835" s="46"/>
      <c r="M835" s="245"/>
      <c r="N835" s="246"/>
      <c r="O835" s="93"/>
      <c r="P835" s="93"/>
      <c r="Q835" s="93"/>
      <c r="R835" s="93"/>
      <c r="S835" s="93"/>
      <c r="T835" s="94"/>
      <c r="U835" s="40"/>
      <c r="V835" s="40"/>
      <c r="W835" s="40"/>
      <c r="X835" s="40"/>
      <c r="Y835" s="40"/>
      <c r="Z835" s="40"/>
      <c r="AA835" s="40"/>
      <c r="AB835" s="40"/>
      <c r="AC835" s="40"/>
      <c r="AD835" s="40"/>
      <c r="AE835" s="40"/>
      <c r="AT835" s="18" t="s">
        <v>232</v>
      </c>
      <c r="AU835" s="18" t="s">
        <v>88</v>
      </c>
    </row>
    <row r="836" s="2" customFormat="1">
      <c r="A836" s="40"/>
      <c r="B836" s="41"/>
      <c r="C836" s="42"/>
      <c r="D836" s="247" t="s">
        <v>312</v>
      </c>
      <c r="E836" s="42"/>
      <c r="F836" s="248" t="s">
        <v>2796</v>
      </c>
      <c r="G836" s="42"/>
      <c r="H836" s="42"/>
      <c r="I836" s="244"/>
      <c r="J836" s="42"/>
      <c r="K836" s="42"/>
      <c r="L836" s="46"/>
      <c r="M836" s="245"/>
      <c r="N836" s="246"/>
      <c r="O836" s="93"/>
      <c r="P836" s="93"/>
      <c r="Q836" s="93"/>
      <c r="R836" s="93"/>
      <c r="S836" s="93"/>
      <c r="T836" s="94"/>
      <c r="U836" s="40"/>
      <c r="V836" s="40"/>
      <c r="W836" s="40"/>
      <c r="X836" s="40"/>
      <c r="Y836" s="40"/>
      <c r="Z836" s="40"/>
      <c r="AA836" s="40"/>
      <c r="AB836" s="40"/>
      <c r="AC836" s="40"/>
      <c r="AD836" s="40"/>
      <c r="AE836" s="40"/>
      <c r="AT836" s="18" t="s">
        <v>312</v>
      </c>
      <c r="AU836" s="18" t="s">
        <v>88</v>
      </c>
    </row>
    <row r="837" s="2" customFormat="1" ht="62.7" customHeight="1">
      <c r="A837" s="40"/>
      <c r="B837" s="41"/>
      <c r="C837" s="229" t="s">
        <v>2829</v>
      </c>
      <c r="D837" s="229" t="s">
        <v>225</v>
      </c>
      <c r="E837" s="230" t="s">
        <v>2803</v>
      </c>
      <c r="F837" s="231" t="s">
        <v>2804</v>
      </c>
      <c r="G837" s="232" t="s">
        <v>651</v>
      </c>
      <c r="H837" s="233">
        <v>1.456</v>
      </c>
      <c r="I837" s="234"/>
      <c r="J837" s="235">
        <f>ROUND(I837*H837,2)</f>
        <v>0</v>
      </c>
      <c r="K837" s="231" t="s">
        <v>229</v>
      </c>
      <c r="L837" s="46"/>
      <c r="M837" s="236" t="s">
        <v>1</v>
      </c>
      <c r="N837" s="237" t="s">
        <v>45</v>
      </c>
      <c r="O837" s="93"/>
      <c r="P837" s="238">
        <f>O837*H837</f>
        <v>0</v>
      </c>
      <c r="Q837" s="238">
        <v>0</v>
      </c>
      <c r="R837" s="238">
        <f>Q837*H837</f>
        <v>0</v>
      </c>
      <c r="S837" s="238">
        <v>0</v>
      </c>
      <c r="T837" s="239">
        <f>S837*H837</f>
        <v>0</v>
      </c>
      <c r="U837" s="40"/>
      <c r="V837" s="40"/>
      <c r="W837" s="40"/>
      <c r="X837" s="40"/>
      <c r="Y837" s="40"/>
      <c r="Z837" s="40"/>
      <c r="AA837" s="40"/>
      <c r="AB837" s="40"/>
      <c r="AC837" s="40"/>
      <c r="AD837" s="40"/>
      <c r="AE837" s="40"/>
      <c r="AR837" s="240" t="s">
        <v>224</v>
      </c>
      <c r="AT837" s="240" t="s">
        <v>225</v>
      </c>
      <c r="AU837" s="240" t="s">
        <v>88</v>
      </c>
      <c r="AY837" s="18" t="s">
        <v>221</v>
      </c>
      <c r="BE837" s="241">
        <f>IF(N837="základní",J837,0)</f>
        <v>0</v>
      </c>
      <c r="BF837" s="241">
        <f>IF(N837="snížená",J837,0)</f>
        <v>0</v>
      </c>
      <c r="BG837" s="241">
        <f>IF(N837="zákl. přenesená",J837,0)</f>
        <v>0</v>
      </c>
      <c r="BH837" s="241">
        <f>IF(N837="sníž. přenesená",J837,0)</f>
        <v>0</v>
      </c>
      <c r="BI837" s="241">
        <f>IF(N837="nulová",J837,0)</f>
        <v>0</v>
      </c>
      <c r="BJ837" s="18" t="s">
        <v>88</v>
      </c>
      <c r="BK837" s="241">
        <f>ROUND(I837*H837,2)</f>
        <v>0</v>
      </c>
      <c r="BL837" s="18" t="s">
        <v>224</v>
      </c>
      <c r="BM837" s="240" t="s">
        <v>3649</v>
      </c>
    </row>
    <row r="838" s="2" customFormat="1">
      <c r="A838" s="40"/>
      <c r="B838" s="41"/>
      <c r="C838" s="42"/>
      <c r="D838" s="242" t="s">
        <v>232</v>
      </c>
      <c r="E838" s="42"/>
      <c r="F838" s="243" t="s">
        <v>2806</v>
      </c>
      <c r="G838" s="42"/>
      <c r="H838" s="42"/>
      <c r="I838" s="244"/>
      <c r="J838" s="42"/>
      <c r="K838" s="42"/>
      <c r="L838" s="46"/>
      <c r="M838" s="245"/>
      <c r="N838" s="246"/>
      <c r="O838" s="93"/>
      <c r="P838" s="93"/>
      <c r="Q838" s="93"/>
      <c r="R838" s="93"/>
      <c r="S838" s="93"/>
      <c r="T838" s="94"/>
      <c r="U838" s="40"/>
      <c r="V838" s="40"/>
      <c r="W838" s="40"/>
      <c r="X838" s="40"/>
      <c r="Y838" s="40"/>
      <c r="Z838" s="40"/>
      <c r="AA838" s="40"/>
      <c r="AB838" s="40"/>
      <c r="AC838" s="40"/>
      <c r="AD838" s="40"/>
      <c r="AE838" s="40"/>
      <c r="AT838" s="18" t="s">
        <v>232</v>
      </c>
      <c r="AU838" s="18" t="s">
        <v>88</v>
      </c>
    </row>
    <row r="839" s="2" customFormat="1">
      <c r="A839" s="40"/>
      <c r="B839" s="41"/>
      <c r="C839" s="42"/>
      <c r="D839" s="247" t="s">
        <v>312</v>
      </c>
      <c r="E839" s="42"/>
      <c r="F839" s="248" t="s">
        <v>2796</v>
      </c>
      <c r="G839" s="42"/>
      <c r="H839" s="42"/>
      <c r="I839" s="244"/>
      <c r="J839" s="42"/>
      <c r="K839" s="42"/>
      <c r="L839" s="46"/>
      <c r="M839" s="245"/>
      <c r="N839" s="246"/>
      <c r="O839" s="93"/>
      <c r="P839" s="93"/>
      <c r="Q839" s="93"/>
      <c r="R839" s="93"/>
      <c r="S839" s="93"/>
      <c r="T839" s="94"/>
      <c r="U839" s="40"/>
      <c r="V839" s="40"/>
      <c r="W839" s="40"/>
      <c r="X839" s="40"/>
      <c r="Y839" s="40"/>
      <c r="Z839" s="40"/>
      <c r="AA839" s="40"/>
      <c r="AB839" s="40"/>
      <c r="AC839" s="40"/>
      <c r="AD839" s="40"/>
      <c r="AE839" s="40"/>
      <c r="AT839" s="18" t="s">
        <v>312</v>
      </c>
      <c r="AU839" s="18" t="s">
        <v>88</v>
      </c>
    </row>
    <row r="840" s="2" customFormat="1">
      <c r="A840" s="40"/>
      <c r="B840" s="41"/>
      <c r="C840" s="42"/>
      <c r="D840" s="247" t="s">
        <v>234</v>
      </c>
      <c r="E840" s="42"/>
      <c r="F840" s="248" t="s">
        <v>3650</v>
      </c>
      <c r="G840" s="42"/>
      <c r="H840" s="42"/>
      <c r="I840" s="244"/>
      <c r="J840" s="42"/>
      <c r="K840" s="42"/>
      <c r="L840" s="46"/>
      <c r="M840" s="245"/>
      <c r="N840" s="246"/>
      <c r="O840" s="93"/>
      <c r="P840" s="93"/>
      <c r="Q840" s="93"/>
      <c r="R840" s="93"/>
      <c r="S840" s="93"/>
      <c r="T840" s="94"/>
      <c r="U840" s="40"/>
      <c r="V840" s="40"/>
      <c r="W840" s="40"/>
      <c r="X840" s="40"/>
      <c r="Y840" s="40"/>
      <c r="Z840" s="40"/>
      <c r="AA840" s="40"/>
      <c r="AB840" s="40"/>
      <c r="AC840" s="40"/>
      <c r="AD840" s="40"/>
      <c r="AE840" s="40"/>
      <c r="AT840" s="18" t="s">
        <v>234</v>
      </c>
      <c r="AU840" s="18" t="s">
        <v>88</v>
      </c>
    </row>
    <row r="841" s="12" customFormat="1" ht="25.92" customHeight="1">
      <c r="A841" s="12"/>
      <c r="B841" s="213"/>
      <c r="C841" s="214"/>
      <c r="D841" s="215" t="s">
        <v>79</v>
      </c>
      <c r="E841" s="216" t="s">
        <v>267</v>
      </c>
      <c r="F841" s="216" t="s">
        <v>696</v>
      </c>
      <c r="G841" s="214"/>
      <c r="H841" s="214"/>
      <c r="I841" s="217"/>
      <c r="J841" s="218">
        <f>BK841</f>
        <v>0</v>
      </c>
      <c r="K841" s="214"/>
      <c r="L841" s="219"/>
      <c r="M841" s="220"/>
      <c r="N841" s="221"/>
      <c r="O841" s="221"/>
      <c r="P841" s="222">
        <f>SUM(P842:P855)</f>
        <v>0</v>
      </c>
      <c r="Q841" s="221"/>
      <c r="R841" s="222">
        <f>SUM(R842:R855)</f>
        <v>0.58062100000000005</v>
      </c>
      <c r="S841" s="221"/>
      <c r="T841" s="223">
        <f>SUM(T842:T855)</f>
        <v>0</v>
      </c>
      <c r="U841" s="12"/>
      <c r="V841" s="12"/>
      <c r="W841" s="12"/>
      <c r="X841" s="12"/>
      <c r="Y841" s="12"/>
      <c r="Z841" s="12"/>
      <c r="AA841" s="12"/>
      <c r="AB841" s="12"/>
      <c r="AC841" s="12"/>
      <c r="AD841" s="12"/>
      <c r="AE841" s="12"/>
      <c r="AR841" s="224" t="s">
        <v>224</v>
      </c>
      <c r="AT841" s="225" t="s">
        <v>79</v>
      </c>
      <c r="AU841" s="225" t="s">
        <v>80</v>
      </c>
      <c r="AY841" s="224" t="s">
        <v>221</v>
      </c>
      <c r="BK841" s="226">
        <f>SUM(BK842:BK855)</f>
        <v>0</v>
      </c>
    </row>
    <row r="842" s="2" customFormat="1" ht="33" customHeight="1">
      <c r="A842" s="40"/>
      <c r="B842" s="41"/>
      <c r="C842" s="229" t="s">
        <v>2836</v>
      </c>
      <c r="D842" s="229" t="s">
        <v>225</v>
      </c>
      <c r="E842" s="230" t="s">
        <v>3651</v>
      </c>
      <c r="F842" s="231" t="s">
        <v>3652</v>
      </c>
      <c r="G842" s="232" t="s">
        <v>699</v>
      </c>
      <c r="H842" s="233">
        <v>6</v>
      </c>
      <c r="I842" s="234"/>
      <c r="J842" s="235">
        <f>ROUND(I842*H842,2)</f>
        <v>0</v>
      </c>
      <c r="K842" s="231" t="s">
        <v>229</v>
      </c>
      <c r="L842" s="46"/>
      <c r="M842" s="236" t="s">
        <v>1</v>
      </c>
      <c r="N842" s="237" t="s">
        <v>45</v>
      </c>
      <c r="O842" s="93"/>
      <c r="P842" s="238">
        <f>O842*H842</f>
        <v>0</v>
      </c>
      <c r="Q842" s="238">
        <v>1.0000000000000001E-05</v>
      </c>
      <c r="R842" s="238">
        <f>Q842*H842</f>
        <v>6.0000000000000008E-05</v>
      </c>
      <c r="S842" s="238">
        <v>0</v>
      </c>
      <c r="T842" s="239">
        <f>S842*H842</f>
        <v>0</v>
      </c>
      <c r="U842" s="40"/>
      <c r="V842" s="40"/>
      <c r="W842" s="40"/>
      <c r="X842" s="40"/>
      <c r="Y842" s="40"/>
      <c r="Z842" s="40"/>
      <c r="AA842" s="40"/>
      <c r="AB842" s="40"/>
      <c r="AC842" s="40"/>
      <c r="AD842" s="40"/>
      <c r="AE842" s="40"/>
      <c r="AR842" s="240" t="s">
        <v>224</v>
      </c>
      <c r="AT842" s="240" t="s">
        <v>225</v>
      </c>
      <c r="AU842" s="240" t="s">
        <v>88</v>
      </c>
      <c r="AY842" s="18" t="s">
        <v>221</v>
      </c>
      <c r="BE842" s="241">
        <f>IF(N842="základní",J842,0)</f>
        <v>0</v>
      </c>
      <c r="BF842" s="241">
        <f>IF(N842="snížená",J842,0)</f>
        <v>0</v>
      </c>
      <c r="BG842" s="241">
        <f>IF(N842="zákl. přenesená",J842,0)</f>
        <v>0</v>
      </c>
      <c r="BH842" s="241">
        <f>IF(N842="sníž. přenesená",J842,0)</f>
        <v>0</v>
      </c>
      <c r="BI842" s="241">
        <f>IF(N842="nulová",J842,0)</f>
        <v>0</v>
      </c>
      <c r="BJ842" s="18" t="s">
        <v>88</v>
      </c>
      <c r="BK842" s="241">
        <f>ROUND(I842*H842,2)</f>
        <v>0</v>
      </c>
      <c r="BL842" s="18" t="s">
        <v>224</v>
      </c>
      <c r="BM842" s="240" t="s">
        <v>3653</v>
      </c>
    </row>
    <row r="843" s="2" customFormat="1">
      <c r="A843" s="40"/>
      <c r="B843" s="41"/>
      <c r="C843" s="42"/>
      <c r="D843" s="242" t="s">
        <v>232</v>
      </c>
      <c r="E843" s="42"/>
      <c r="F843" s="243" t="s">
        <v>3654</v>
      </c>
      <c r="G843" s="42"/>
      <c r="H843" s="42"/>
      <c r="I843" s="244"/>
      <c r="J843" s="42"/>
      <c r="K843" s="42"/>
      <c r="L843" s="46"/>
      <c r="M843" s="245"/>
      <c r="N843" s="246"/>
      <c r="O843" s="93"/>
      <c r="P843" s="93"/>
      <c r="Q843" s="93"/>
      <c r="R843" s="93"/>
      <c r="S843" s="93"/>
      <c r="T843" s="94"/>
      <c r="U843" s="40"/>
      <c r="V843" s="40"/>
      <c r="W843" s="40"/>
      <c r="X843" s="40"/>
      <c r="Y843" s="40"/>
      <c r="Z843" s="40"/>
      <c r="AA843" s="40"/>
      <c r="AB843" s="40"/>
      <c r="AC843" s="40"/>
      <c r="AD843" s="40"/>
      <c r="AE843" s="40"/>
      <c r="AT843" s="18" t="s">
        <v>232</v>
      </c>
      <c r="AU843" s="18" t="s">
        <v>88</v>
      </c>
    </row>
    <row r="844" s="2" customFormat="1">
      <c r="A844" s="40"/>
      <c r="B844" s="41"/>
      <c r="C844" s="42"/>
      <c r="D844" s="247" t="s">
        <v>312</v>
      </c>
      <c r="E844" s="42"/>
      <c r="F844" s="248" t="s">
        <v>1390</v>
      </c>
      <c r="G844" s="42"/>
      <c r="H844" s="42"/>
      <c r="I844" s="244"/>
      <c r="J844" s="42"/>
      <c r="K844" s="42"/>
      <c r="L844" s="46"/>
      <c r="M844" s="245"/>
      <c r="N844" s="246"/>
      <c r="O844" s="93"/>
      <c r="P844" s="93"/>
      <c r="Q844" s="93"/>
      <c r="R844" s="93"/>
      <c r="S844" s="93"/>
      <c r="T844" s="94"/>
      <c r="U844" s="40"/>
      <c r="V844" s="40"/>
      <c r="W844" s="40"/>
      <c r="X844" s="40"/>
      <c r="Y844" s="40"/>
      <c r="Z844" s="40"/>
      <c r="AA844" s="40"/>
      <c r="AB844" s="40"/>
      <c r="AC844" s="40"/>
      <c r="AD844" s="40"/>
      <c r="AE844" s="40"/>
      <c r="AT844" s="18" t="s">
        <v>312</v>
      </c>
      <c r="AU844" s="18" t="s">
        <v>88</v>
      </c>
    </row>
    <row r="845" s="14" customFormat="1">
      <c r="A845" s="14"/>
      <c r="B845" s="260"/>
      <c r="C845" s="261"/>
      <c r="D845" s="247" t="s">
        <v>236</v>
      </c>
      <c r="E845" s="262" t="s">
        <v>1</v>
      </c>
      <c r="F845" s="263" t="s">
        <v>3655</v>
      </c>
      <c r="G845" s="261"/>
      <c r="H845" s="262" t="s">
        <v>1</v>
      </c>
      <c r="I845" s="264"/>
      <c r="J845" s="261"/>
      <c r="K845" s="261"/>
      <c r="L845" s="265"/>
      <c r="M845" s="266"/>
      <c r="N845" s="267"/>
      <c r="O845" s="267"/>
      <c r="P845" s="267"/>
      <c r="Q845" s="267"/>
      <c r="R845" s="267"/>
      <c r="S845" s="267"/>
      <c r="T845" s="268"/>
      <c r="U845" s="14"/>
      <c r="V845" s="14"/>
      <c r="W845" s="14"/>
      <c r="X845" s="14"/>
      <c r="Y845" s="14"/>
      <c r="Z845" s="14"/>
      <c r="AA845" s="14"/>
      <c r="AB845" s="14"/>
      <c r="AC845" s="14"/>
      <c r="AD845" s="14"/>
      <c r="AE845" s="14"/>
      <c r="AT845" s="269" t="s">
        <v>236</v>
      </c>
      <c r="AU845" s="269" t="s">
        <v>88</v>
      </c>
      <c r="AV845" s="14" t="s">
        <v>88</v>
      </c>
      <c r="AW845" s="14" t="s">
        <v>36</v>
      </c>
      <c r="AX845" s="14" t="s">
        <v>80</v>
      </c>
      <c r="AY845" s="269" t="s">
        <v>221</v>
      </c>
    </row>
    <row r="846" s="13" customFormat="1">
      <c r="A846" s="13"/>
      <c r="B846" s="249"/>
      <c r="C846" s="250"/>
      <c r="D846" s="247" t="s">
        <v>236</v>
      </c>
      <c r="E846" s="251" t="s">
        <v>3656</v>
      </c>
      <c r="F846" s="252" t="s">
        <v>257</v>
      </c>
      <c r="G846" s="250"/>
      <c r="H846" s="253">
        <v>6</v>
      </c>
      <c r="I846" s="254"/>
      <c r="J846" s="250"/>
      <c r="K846" s="250"/>
      <c r="L846" s="255"/>
      <c r="M846" s="256"/>
      <c r="N846" s="257"/>
      <c r="O846" s="257"/>
      <c r="P846" s="257"/>
      <c r="Q846" s="257"/>
      <c r="R846" s="257"/>
      <c r="S846" s="257"/>
      <c r="T846" s="258"/>
      <c r="U846" s="13"/>
      <c r="V846" s="13"/>
      <c r="W846" s="13"/>
      <c r="X846" s="13"/>
      <c r="Y846" s="13"/>
      <c r="Z846" s="13"/>
      <c r="AA846" s="13"/>
      <c r="AB846" s="13"/>
      <c r="AC846" s="13"/>
      <c r="AD846" s="13"/>
      <c r="AE846" s="13"/>
      <c r="AT846" s="259" t="s">
        <v>236</v>
      </c>
      <c r="AU846" s="259" t="s">
        <v>88</v>
      </c>
      <c r="AV846" s="13" t="s">
        <v>19</v>
      </c>
      <c r="AW846" s="13" t="s">
        <v>36</v>
      </c>
      <c r="AX846" s="13" t="s">
        <v>80</v>
      </c>
      <c r="AY846" s="259" t="s">
        <v>221</v>
      </c>
    </row>
    <row r="847" s="13" customFormat="1">
      <c r="A847" s="13"/>
      <c r="B847" s="249"/>
      <c r="C847" s="250"/>
      <c r="D847" s="247" t="s">
        <v>236</v>
      </c>
      <c r="E847" s="251" t="s">
        <v>3657</v>
      </c>
      <c r="F847" s="252" t="s">
        <v>3658</v>
      </c>
      <c r="G847" s="250"/>
      <c r="H847" s="253">
        <v>6</v>
      </c>
      <c r="I847" s="254"/>
      <c r="J847" s="250"/>
      <c r="K847" s="250"/>
      <c r="L847" s="255"/>
      <c r="M847" s="256"/>
      <c r="N847" s="257"/>
      <c r="O847" s="257"/>
      <c r="P847" s="257"/>
      <c r="Q847" s="257"/>
      <c r="R847" s="257"/>
      <c r="S847" s="257"/>
      <c r="T847" s="258"/>
      <c r="U847" s="13"/>
      <c r="V847" s="13"/>
      <c r="W847" s="13"/>
      <c r="X847" s="13"/>
      <c r="Y847" s="13"/>
      <c r="Z847" s="13"/>
      <c r="AA847" s="13"/>
      <c r="AB847" s="13"/>
      <c r="AC847" s="13"/>
      <c r="AD847" s="13"/>
      <c r="AE847" s="13"/>
      <c r="AT847" s="259" t="s">
        <v>236</v>
      </c>
      <c r="AU847" s="259" t="s">
        <v>88</v>
      </c>
      <c r="AV847" s="13" t="s">
        <v>19</v>
      </c>
      <c r="AW847" s="13" t="s">
        <v>36</v>
      </c>
      <c r="AX847" s="13" t="s">
        <v>88</v>
      </c>
      <c r="AY847" s="259" t="s">
        <v>221</v>
      </c>
    </row>
    <row r="848" s="2" customFormat="1" ht="24.15" customHeight="1">
      <c r="A848" s="40"/>
      <c r="B848" s="41"/>
      <c r="C848" s="284" t="s">
        <v>2841</v>
      </c>
      <c r="D848" s="284" t="s">
        <v>330</v>
      </c>
      <c r="E848" s="285" t="s">
        <v>3659</v>
      </c>
      <c r="F848" s="286" t="s">
        <v>3660</v>
      </c>
      <c r="G848" s="287" t="s">
        <v>699</v>
      </c>
      <c r="H848" s="288">
        <v>6.0899999999999999</v>
      </c>
      <c r="I848" s="289"/>
      <c r="J848" s="290">
        <f>ROUND(I848*H848,2)</f>
        <v>0</v>
      </c>
      <c r="K848" s="286" t="s">
        <v>229</v>
      </c>
      <c r="L848" s="291"/>
      <c r="M848" s="292" t="s">
        <v>1</v>
      </c>
      <c r="N848" s="293" t="s">
        <v>45</v>
      </c>
      <c r="O848" s="93"/>
      <c r="P848" s="238">
        <f>O848*H848</f>
        <v>0</v>
      </c>
      <c r="Q848" s="238">
        <v>0.0028999999999999998</v>
      </c>
      <c r="R848" s="238">
        <f>Q848*H848</f>
        <v>0.017661</v>
      </c>
      <c r="S848" s="238">
        <v>0</v>
      </c>
      <c r="T848" s="239">
        <f>S848*H848</f>
        <v>0</v>
      </c>
      <c r="U848" s="40"/>
      <c r="V848" s="40"/>
      <c r="W848" s="40"/>
      <c r="X848" s="40"/>
      <c r="Y848" s="40"/>
      <c r="Z848" s="40"/>
      <c r="AA848" s="40"/>
      <c r="AB848" s="40"/>
      <c r="AC848" s="40"/>
      <c r="AD848" s="40"/>
      <c r="AE848" s="40"/>
      <c r="AR848" s="240" t="s">
        <v>267</v>
      </c>
      <c r="AT848" s="240" t="s">
        <v>330</v>
      </c>
      <c r="AU848" s="240" t="s">
        <v>88</v>
      </c>
      <c r="AY848" s="18" t="s">
        <v>221</v>
      </c>
      <c r="BE848" s="241">
        <f>IF(N848="základní",J848,0)</f>
        <v>0</v>
      </c>
      <c r="BF848" s="241">
        <f>IF(N848="snížená",J848,0)</f>
        <v>0</v>
      </c>
      <c r="BG848" s="241">
        <f>IF(N848="zákl. přenesená",J848,0)</f>
        <v>0</v>
      </c>
      <c r="BH848" s="241">
        <f>IF(N848="sníž. přenesená",J848,0)</f>
        <v>0</v>
      </c>
      <c r="BI848" s="241">
        <f>IF(N848="nulová",J848,0)</f>
        <v>0</v>
      </c>
      <c r="BJ848" s="18" t="s">
        <v>88</v>
      </c>
      <c r="BK848" s="241">
        <f>ROUND(I848*H848,2)</f>
        <v>0</v>
      </c>
      <c r="BL848" s="18" t="s">
        <v>224</v>
      </c>
      <c r="BM848" s="240" t="s">
        <v>3661</v>
      </c>
    </row>
    <row r="849" s="2" customFormat="1" ht="24.15" customHeight="1">
      <c r="A849" s="40"/>
      <c r="B849" s="41"/>
      <c r="C849" s="229" t="s">
        <v>2860</v>
      </c>
      <c r="D849" s="229" t="s">
        <v>225</v>
      </c>
      <c r="E849" s="230" t="s">
        <v>3662</v>
      </c>
      <c r="F849" s="231" t="s">
        <v>3663</v>
      </c>
      <c r="G849" s="232" t="s">
        <v>665</v>
      </c>
      <c r="H849" s="233">
        <v>1</v>
      </c>
      <c r="I849" s="234"/>
      <c r="J849" s="235">
        <f>ROUND(I849*H849,2)</f>
        <v>0</v>
      </c>
      <c r="K849" s="231" t="s">
        <v>229</v>
      </c>
      <c r="L849" s="46"/>
      <c r="M849" s="236" t="s">
        <v>1</v>
      </c>
      <c r="N849" s="237" t="s">
        <v>45</v>
      </c>
      <c r="O849" s="93"/>
      <c r="P849" s="238">
        <f>O849*H849</f>
        <v>0</v>
      </c>
      <c r="Q849" s="238">
        <v>0.34089999999999998</v>
      </c>
      <c r="R849" s="238">
        <f>Q849*H849</f>
        <v>0.34089999999999998</v>
      </c>
      <c r="S849" s="238">
        <v>0</v>
      </c>
      <c r="T849" s="239">
        <f>S849*H849</f>
        <v>0</v>
      </c>
      <c r="U849" s="40"/>
      <c r="V849" s="40"/>
      <c r="W849" s="40"/>
      <c r="X849" s="40"/>
      <c r="Y849" s="40"/>
      <c r="Z849" s="40"/>
      <c r="AA849" s="40"/>
      <c r="AB849" s="40"/>
      <c r="AC849" s="40"/>
      <c r="AD849" s="40"/>
      <c r="AE849" s="40"/>
      <c r="AR849" s="240" t="s">
        <v>224</v>
      </c>
      <c r="AT849" s="240" t="s">
        <v>225</v>
      </c>
      <c r="AU849" s="240" t="s">
        <v>88</v>
      </c>
      <c r="AY849" s="18" t="s">
        <v>221</v>
      </c>
      <c r="BE849" s="241">
        <f>IF(N849="základní",J849,0)</f>
        <v>0</v>
      </c>
      <c r="BF849" s="241">
        <f>IF(N849="snížená",J849,0)</f>
        <v>0</v>
      </c>
      <c r="BG849" s="241">
        <f>IF(N849="zákl. přenesená",J849,0)</f>
        <v>0</v>
      </c>
      <c r="BH849" s="241">
        <f>IF(N849="sníž. přenesená",J849,0)</f>
        <v>0</v>
      </c>
      <c r="BI849" s="241">
        <f>IF(N849="nulová",J849,0)</f>
        <v>0</v>
      </c>
      <c r="BJ849" s="18" t="s">
        <v>88</v>
      </c>
      <c r="BK849" s="241">
        <f>ROUND(I849*H849,2)</f>
        <v>0</v>
      </c>
      <c r="BL849" s="18" t="s">
        <v>224</v>
      </c>
      <c r="BM849" s="240" t="s">
        <v>3664</v>
      </c>
    </row>
    <row r="850" s="2" customFormat="1">
      <c r="A850" s="40"/>
      <c r="B850" s="41"/>
      <c r="C850" s="42"/>
      <c r="D850" s="242" t="s">
        <v>232</v>
      </c>
      <c r="E850" s="42"/>
      <c r="F850" s="243" t="s">
        <v>3665</v>
      </c>
      <c r="G850" s="42"/>
      <c r="H850" s="42"/>
      <c r="I850" s="244"/>
      <c r="J850" s="42"/>
      <c r="K850" s="42"/>
      <c r="L850" s="46"/>
      <c r="M850" s="245"/>
      <c r="N850" s="246"/>
      <c r="O850" s="93"/>
      <c r="P850" s="93"/>
      <c r="Q850" s="93"/>
      <c r="R850" s="93"/>
      <c r="S850" s="93"/>
      <c r="T850" s="94"/>
      <c r="U850" s="40"/>
      <c r="V850" s="40"/>
      <c r="W850" s="40"/>
      <c r="X850" s="40"/>
      <c r="Y850" s="40"/>
      <c r="Z850" s="40"/>
      <c r="AA850" s="40"/>
      <c r="AB850" s="40"/>
      <c r="AC850" s="40"/>
      <c r="AD850" s="40"/>
      <c r="AE850" s="40"/>
      <c r="AT850" s="18" t="s">
        <v>232</v>
      </c>
      <c r="AU850" s="18" t="s">
        <v>88</v>
      </c>
    </row>
    <row r="851" s="2" customFormat="1">
      <c r="A851" s="40"/>
      <c r="B851" s="41"/>
      <c r="C851" s="42"/>
      <c r="D851" s="247" t="s">
        <v>312</v>
      </c>
      <c r="E851" s="42"/>
      <c r="F851" s="248" t="s">
        <v>3666</v>
      </c>
      <c r="G851" s="42"/>
      <c r="H851" s="42"/>
      <c r="I851" s="244"/>
      <c r="J851" s="42"/>
      <c r="K851" s="42"/>
      <c r="L851" s="46"/>
      <c r="M851" s="245"/>
      <c r="N851" s="246"/>
      <c r="O851" s="93"/>
      <c r="P851" s="93"/>
      <c r="Q851" s="93"/>
      <c r="R851" s="93"/>
      <c r="S851" s="93"/>
      <c r="T851" s="94"/>
      <c r="U851" s="40"/>
      <c r="V851" s="40"/>
      <c r="W851" s="40"/>
      <c r="X851" s="40"/>
      <c r="Y851" s="40"/>
      <c r="Z851" s="40"/>
      <c r="AA851" s="40"/>
      <c r="AB851" s="40"/>
      <c r="AC851" s="40"/>
      <c r="AD851" s="40"/>
      <c r="AE851" s="40"/>
      <c r="AT851" s="18" t="s">
        <v>312</v>
      </c>
      <c r="AU851" s="18" t="s">
        <v>88</v>
      </c>
    </row>
    <row r="852" s="2" customFormat="1" ht="24.15" customHeight="1">
      <c r="A852" s="40"/>
      <c r="B852" s="41"/>
      <c r="C852" s="284" t="s">
        <v>2864</v>
      </c>
      <c r="D852" s="284" t="s">
        <v>330</v>
      </c>
      <c r="E852" s="285" t="s">
        <v>3667</v>
      </c>
      <c r="F852" s="286" t="s">
        <v>3668</v>
      </c>
      <c r="G852" s="287" t="s">
        <v>665</v>
      </c>
      <c r="H852" s="288">
        <v>1</v>
      </c>
      <c r="I852" s="289"/>
      <c r="J852" s="290">
        <f>ROUND(I852*H852,2)</f>
        <v>0</v>
      </c>
      <c r="K852" s="286" t="s">
        <v>229</v>
      </c>
      <c r="L852" s="291"/>
      <c r="M852" s="292" t="s">
        <v>1</v>
      </c>
      <c r="N852" s="293" t="s">
        <v>45</v>
      </c>
      <c r="O852" s="93"/>
      <c r="P852" s="238">
        <f>O852*H852</f>
        <v>0</v>
      </c>
      <c r="Q852" s="238">
        <v>0.097000000000000003</v>
      </c>
      <c r="R852" s="238">
        <f>Q852*H852</f>
        <v>0.097000000000000003</v>
      </c>
      <c r="S852" s="238">
        <v>0</v>
      </c>
      <c r="T852" s="239">
        <f>S852*H852</f>
        <v>0</v>
      </c>
      <c r="U852" s="40"/>
      <c r="V852" s="40"/>
      <c r="W852" s="40"/>
      <c r="X852" s="40"/>
      <c r="Y852" s="40"/>
      <c r="Z852" s="40"/>
      <c r="AA852" s="40"/>
      <c r="AB852" s="40"/>
      <c r="AC852" s="40"/>
      <c r="AD852" s="40"/>
      <c r="AE852" s="40"/>
      <c r="AR852" s="240" t="s">
        <v>267</v>
      </c>
      <c r="AT852" s="240" t="s">
        <v>330</v>
      </c>
      <c r="AU852" s="240" t="s">
        <v>88</v>
      </c>
      <c r="AY852" s="18" t="s">
        <v>221</v>
      </c>
      <c r="BE852" s="241">
        <f>IF(N852="základní",J852,0)</f>
        <v>0</v>
      </c>
      <c r="BF852" s="241">
        <f>IF(N852="snížená",J852,0)</f>
        <v>0</v>
      </c>
      <c r="BG852" s="241">
        <f>IF(N852="zákl. přenesená",J852,0)</f>
        <v>0</v>
      </c>
      <c r="BH852" s="241">
        <f>IF(N852="sníž. přenesená",J852,0)</f>
        <v>0</v>
      </c>
      <c r="BI852" s="241">
        <f>IF(N852="nulová",J852,0)</f>
        <v>0</v>
      </c>
      <c r="BJ852" s="18" t="s">
        <v>88</v>
      </c>
      <c r="BK852" s="241">
        <f>ROUND(I852*H852,2)</f>
        <v>0</v>
      </c>
      <c r="BL852" s="18" t="s">
        <v>224</v>
      </c>
      <c r="BM852" s="240" t="s">
        <v>3669</v>
      </c>
    </row>
    <row r="853" s="2" customFormat="1" ht="24.15" customHeight="1">
      <c r="A853" s="40"/>
      <c r="B853" s="41"/>
      <c r="C853" s="284" t="s">
        <v>2877</v>
      </c>
      <c r="D853" s="284" t="s">
        <v>330</v>
      </c>
      <c r="E853" s="285" t="s">
        <v>3670</v>
      </c>
      <c r="F853" s="286" t="s">
        <v>3671</v>
      </c>
      <c r="G853" s="287" t="s">
        <v>665</v>
      </c>
      <c r="H853" s="288">
        <v>1</v>
      </c>
      <c r="I853" s="289"/>
      <c r="J853" s="290">
        <f>ROUND(I853*H853,2)</f>
        <v>0</v>
      </c>
      <c r="K853" s="286" t="s">
        <v>229</v>
      </c>
      <c r="L853" s="291"/>
      <c r="M853" s="292" t="s">
        <v>1</v>
      </c>
      <c r="N853" s="293" t="s">
        <v>45</v>
      </c>
      <c r="O853" s="93"/>
      <c r="P853" s="238">
        <f>O853*H853</f>
        <v>0</v>
      </c>
      <c r="Q853" s="238">
        <v>0.027</v>
      </c>
      <c r="R853" s="238">
        <f>Q853*H853</f>
        <v>0.027</v>
      </c>
      <c r="S853" s="238">
        <v>0</v>
      </c>
      <c r="T853" s="239">
        <f>S853*H853</f>
        <v>0</v>
      </c>
      <c r="U853" s="40"/>
      <c r="V853" s="40"/>
      <c r="W853" s="40"/>
      <c r="X853" s="40"/>
      <c r="Y853" s="40"/>
      <c r="Z853" s="40"/>
      <c r="AA853" s="40"/>
      <c r="AB853" s="40"/>
      <c r="AC853" s="40"/>
      <c r="AD853" s="40"/>
      <c r="AE853" s="40"/>
      <c r="AR853" s="240" t="s">
        <v>267</v>
      </c>
      <c r="AT853" s="240" t="s">
        <v>330</v>
      </c>
      <c r="AU853" s="240" t="s">
        <v>88</v>
      </c>
      <c r="AY853" s="18" t="s">
        <v>221</v>
      </c>
      <c r="BE853" s="241">
        <f>IF(N853="základní",J853,0)</f>
        <v>0</v>
      </c>
      <c r="BF853" s="241">
        <f>IF(N853="snížená",J853,0)</f>
        <v>0</v>
      </c>
      <c r="BG853" s="241">
        <f>IF(N853="zákl. přenesená",J853,0)</f>
        <v>0</v>
      </c>
      <c r="BH853" s="241">
        <f>IF(N853="sníž. přenesená",J853,0)</f>
        <v>0</v>
      </c>
      <c r="BI853" s="241">
        <f>IF(N853="nulová",J853,0)</f>
        <v>0</v>
      </c>
      <c r="BJ853" s="18" t="s">
        <v>88</v>
      </c>
      <c r="BK853" s="241">
        <f>ROUND(I853*H853,2)</f>
        <v>0</v>
      </c>
      <c r="BL853" s="18" t="s">
        <v>224</v>
      </c>
      <c r="BM853" s="240" t="s">
        <v>3672</v>
      </c>
    </row>
    <row r="854" s="2" customFormat="1" ht="21.75" customHeight="1">
      <c r="A854" s="40"/>
      <c r="B854" s="41"/>
      <c r="C854" s="284" t="s">
        <v>2887</v>
      </c>
      <c r="D854" s="284" t="s">
        <v>330</v>
      </c>
      <c r="E854" s="285" t="s">
        <v>3673</v>
      </c>
      <c r="F854" s="286" t="s">
        <v>3674</v>
      </c>
      <c r="G854" s="287" t="s">
        <v>665</v>
      </c>
      <c r="H854" s="288">
        <v>1</v>
      </c>
      <c r="I854" s="289"/>
      <c r="J854" s="290">
        <f>ROUND(I854*H854,2)</f>
        <v>0</v>
      </c>
      <c r="K854" s="286" t="s">
        <v>229</v>
      </c>
      <c r="L854" s="291"/>
      <c r="M854" s="292" t="s">
        <v>1</v>
      </c>
      <c r="N854" s="293" t="s">
        <v>45</v>
      </c>
      <c r="O854" s="93"/>
      <c r="P854" s="238">
        <f>O854*H854</f>
        <v>0</v>
      </c>
      <c r="Q854" s="238">
        <v>0.058000000000000003</v>
      </c>
      <c r="R854" s="238">
        <f>Q854*H854</f>
        <v>0.058000000000000003</v>
      </c>
      <c r="S854" s="238">
        <v>0</v>
      </c>
      <c r="T854" s="239">
        <f>S854*H854</f>
        <v>0</v>
      </c>
      <c r="U854" s="40"/>
      <c r="V854" s="40"/>
      <c r="W854" s="40"/>
      <c r="X854" s="40"/>
      <c r="Y854" s="40"/>
      <c r="Z854" s="40"/>
      <c r="AA854" s="40"/>
      <c r="AB854" s="40"/>
      <c r="AC854" s="40"/>
      <c r="AD854" s="40"/>
      <c r="AE854" s="40"/>
      <c r="AR854" s="240" t="s">
        <v>267</v>
      </c>
      <c r="AT854" s="240" t="s">
        <v>330</v>
      </c>
      <c r="AU854" s="240" t="s">
        <v>88</v>
      </c>
      <c r="AY854" s="18" t="s">
        <v>221</v>
      </c>
      <c r="BE854" s="241">
        <f>IF(N854="základní",J854,0)</f>
        <v>0</v>
      </c>
      <c r="BF854" s="241">
        <f>IF(N854="snížená",J854,0)</f>
        <v>0</v>
      </c>
      <c r="BG854" s="241">
        <f>IF(N854="zákl. přenesená",J854,0)</f>
        <v>0</v>
      </c>
      <c r="BH854" s="241">
        <f>IF(N854="sníž. přenesená",J854,0)</f>
        <v>0</v>
      </c>
      <c r="BI854" s="241">
        <f>IF(N854="nulová",J854,0)</f>
        <v>0</v>
      </c>
      <c r="BJ854" s="18" t="s">
        <v>88</v>
      </c>
      <c r="BK854" s="241">
        <f>ROUND(I854*H854,2)</f>
        <v>0</v>
      </c>
      <c r="BL854" s="18" t="s">
        <v>224</v>
      </c>
      <c r="BM854" s="240" t="s">
        <v>3675</v>
      </c>
    </row>
    <row r="855" s="2" customFormat="1" ht="24.15" customHeight="1">
      <c r="A855" s="40"/>
      <c r="B855" s="41"/>
      <c r="C855" s="284" t="s">
        <v>2902</v>
      </c>
      <c r="D855" s="284" t="s">
        <v>330</v>
      </c>
      <c r="E855" s="285" t="s">
        <v>3676</v>
      </c>
      <c r="F855" s="286" t="s">
        <v>3677</v>
      </c>
      <c r="G855" s="287" t="s">
        <v>665</v>
      </c>
      <c r="H855" s="288">
        <v>1</v>
      </c>
      <c r="I855" s="289"/>
      <c r="J855" s="290">
        <f>ROUND(I855*H855,2)</f>
        <v>0</v>
      </c>
      <c r="K855" s="286" t="s">
        <v>229</v>
      </c>
      <c r="L855" s="291"/>
      <c r="M855" s="292" t="s">
        <v>1</v>
      </c>
      <c r="N855" s="293" t="s">
        <v>45</v>
      </c>
      <c r="O855" s="93"/>
      <c r="P855" s="238">
        <f>O855*H855</f>
        <v>0</v>
      </c>
      <c r="Q855" s="238">
        <v>0.040000000000000001</v>
      </c>
      <c r="R855" s="238">
        <f>Q855*H855</f>
        <v>0.040000000000000001</v>
      </c>
      <c r="S855" s="238">
        <v>0</v>
      </c>
      <c r="T855" s="239">
        <f>S855*H855</f>
        <v>0</v>
      </c>
      <c r="U855" s="40"/>
      <c r="V855" s="40"/>
      <c r="W855" s="40"/>
      <c r="X855" s="40"/>
      <c r="Y855" s="40"/>
      <c r="Z855" s="40"/>
      <c r="AA855" s="40"/>
      <c r="AB855" s="40"/>
      <c r="AC855" s="40"/>
      <c r="AD855" s="40"/>
      <c r="AE855" s="40"/>
      <c r="AR855" s="240" t="s">
        <v>267</v>
      </c>
      <c r="AT855" s="240" t="s">
        <v>330</v>
      </c>
      <c r="AU855" s="240" t="s">
        <v>88</v>
      </c>
      <c r="AY855" s="18" t="s">
        <v>221</v>
      </c>
      <c r="BE855" s="241">
        <f>IF(N855="základní",J855,0)</f>
        <v>0</v>
      </c>
      <c r="BF855" s="241">
        <f>IF(N855="snížená",J855,0)</f>
        <v>0</v>
      </c>
      <c r="BG855" s="241">
        <f>IF(N855="zákl. přenesená",J855,0)</f>
        <v>0</v>
      </c>
      <c r="BH855" s="241">
        <f>IF(N855="sníž. přenesená",J855,0)</f>
        <v>0</v>
      </c>
      <c r="BI855" s="241">
        <f>IF(N855="nulová",J855,0)</f>
        <v>0</v>
      </c>
      <c r="BJ855" s="18" t="s">
        <v>88</v>
      </c>
      <c r="BK855" s="241">
        <f>ROUND(I855*H855,2)</f>
        <v>0</v>
      </c>
      <c r="BL855" s="18" t="s">
        <v>224</v>
      </c>
      <c r="BM855" s="240" t="s">
        <v>3678</v>
      </c>
    </row>
    <row r="856" s="12" customFormat="1" ht="25.92" customHeight="1">
      <c r="A856" s="12"/>
      <c r="B856" s="213"/>
      <c r="C856" s="214"/>
      <c r="D856" s="215" t="s">
        <v>79</v>
      </c>
      <c r="E856" s="216" t="s">
        <v>272</v>
      </c>
      <c r="F856" s="216" t="s">
        <v>727</v>
      </c>
      <c r="G856" s="214"/>
      <c r="H856" s="214"/>
      <c r="I856" s="217"/>
      <c r="J856" s="218">
        <f>BK856</f>
        <v>0</v>
      </c>
      <c r="K856" s="214"/>
      <c r="L856" s="219"/>
      <c r="M856" s="220"/>
      <c r="N856" s="221"/>
      <c r="O856" s="221"/>
      <c r="P856" s="222">
        <f>SUM(P857:P953)</f>
        <v>0</v>
      </c>
      <c r="Q856" s="221"/>
      <c r="R856" s="222">
        <f>SUM(R857:R953)</f>
        <v>39.171333150000009</v>
      </c>
      <c r="S856" s="221"/>
      <c r="T856" s="223">
        <f>SUM(T857:T953)</f>
        <v>299.51600000000002</v>
      </c>
      <c r="U856" s="12"/>
      <c r="V856" s="12"/>
      <c r="W856" s="12"/>
      <c r="X856" s="12"/>
      <c r="Y856" s="12"/>
      <c r="Z856" s="12"/>
      <c r="AA856" s="12"/>
      <c r="AB856" s="12"/>
      <c r="AC856" s="12"/>
      <c r="AD856" s="12"/>
      <c r="AE856" s="12"/>
      <c r="AR856" s="224" t="s">
        <v>224</v>
      </c>
      <c r="AT856" s="225" t="s">
        <v>79</v>
      </c>
      <c r="AU856" s="225" t="s">
        <v>80</v>
      </c>
      <c r="AY856" s="224" t="s">
        <v>221</v>
      </c>
      <c r="BK856" s="226">
        <f>SUM(BK857:BK953)</f>
        <v>0</v>
      </c>
    </row>
    <row r="857" s="2" customFormat="1" ht="49.05" customHeight="1">
      <c r="A857" s="40"/>
      <c r="B857" s="41"/>
      <c r="C857" s="229" t="s">
        <v>2908</v>
      </c>
      <c r="D857" s="229" t="s">
        <v>225</v>
      </c>
      <c r="E857" s="230" t="s">
        <v>921</v>
      </c>
      <c r="F857" s="231" t="s">
        <v>922</v>
      </c>
      <c r="G857" s="232" t="s">
        <v>699</v>
      </c>
      <c r="H857" s="233">
        <v>83</v>
      </c>
      <c r="I857" s="234"/>
      <c r="J857" s="235">
        <f>ROUND(I857*H857,2)</f>
        <v>0</v>
      </c>
      <c r="K857" s="231" t="s">
        <v>229</v>
      </c>
      <c r="L857" s="46"/>
      <c r="M857" s="236" t="s">
        <v>1</v>
      </c>
      <c r="N857" s="237" t="s">
        <v>45</v>
      </c>
      <c r="O857" s="93"/>
      <c r="P857" s="238">
        <f>O857*H857</f>
        <v>0</v>
      </c>
      <c r="Q857" s="238">
        <v>0.15540000000000001</v>
      </c>
      <c r="R857" s="238">
        <f>Q857*H857</f>
        <v>12.898200000000001</v>
      </c>
      <c r="S857" s="238">
        <v>0</v>
      </c>
      <c r="T857" s="239">
        <f>S857*H857</f>
        <v>0</v>
      </c>
      <c r="U857" s="40"/>
      <c r="V857" s="40"/>
      <c r="W857" s="40"/>
      <c r="X857" s="40"/>
      <c r="Y857" s="40"/>
      <c r="Z857" s="40"/>
      <c r="AA857" s="40"/>
      <c r="AB857" s="40"/>
      <c r="AC857" s="40"/>
      <c r="AD857" s="40"/>
      <c r="AE857" s="40"/>
      <c r="AR857" s="240" t="s">
        <v>224</v>
      </c>
      <c r="AT857" s="240" t="s">
        <v>225</v>
      </c>
      <c r="AU857" s="240" t="s">
        <v>88</v>
      </c>
      <c r="AY857" s="18" t="s">
        <v>221</v>
      </c>
      <c r="BE857" s="241">
        <f>IF(N857="základní",J857,0)</f>
        <v>0</v>
      </c>
      <c r="BF857" s="241">
        <f>IF(N857="snížená",J857,0)</f>
        <v>0</v>
      </c>
      <c r="BG857" s="241">
        <f>IF(N857="zákl. přenesená",J857,0)</f>
        <v>0</v>
      </c>
      <c r="BH857" s="241">
        <f>IF(N857="sníž. přenesená",J857,0)</f>
        <v>0</v>
      </c>
      <c r="BI857" s="241">
        <f>IF(N857="nulová",J857,0)</f>
        <v>0</v>
      </c>
      <c r="BJ857" s="18" t="s">
        <v>88</v>
      </c>
      <c r="BK857" s="241">
        <f>ROUND(I857*H857,2)</f>
        <v>0</v>
      </c>
      <c r="BL857" s="18" t="s">
        <v>224</v>
      </c>
      <c r="BM857" s="240" t="s">
        <v>3679</v>
      </c>
    </row>
    <row r="858" s="2" customFormat="1">
      <c r="A858" s="40"/>
      <c r="B858" s="41"/>
      <c r="C858" s="42"/>
      <c r="D858" s="242" t="s">
        <v>232</v>
      </c>
      <c r="E858" s="42"/>
      <c r="F858" s="243" t="s">
        <v>924</v>
      </c>
      <c r="G858" s="42"/>
      <c r="H858" s="42"/>
      <c r="I858" s="244"/>
      <c r="J858" s="42"/>
      <c r="K858" s="42"/>
      <c r="L858" s="46"/>
      <c r="M858" s="245"/>
      <c r="N858" s="246"/>
      <c r="O858" s="93"/>
      <c r="P858" s="93"/>
      <c r="Q858" s="93"/>
      <c r="R858" s="93"/>
      <c r="S858" s="93"/>
      <c r="T858" s="94"/>
      <c r="U858" s="40"/>
      <c r="V858" s="40"/>
      <c r="W858" s="40"/>
      <c r="X858" s="40"/>
      <c r="Y858" s="40"/>
      <c r="Z858" s="40"/>
      <c r="AA858" s="40"/>
      <c r="AB858" s="40"/>
      <c r="AC858" s="40"/>
      <c r="AD858" s="40"/>
      <c r="AE858" s="40"/>
      <c r="AT858" s="18" t="s">
        <v>232</v>
      </c>
      <c r="AU858" s="18" t="s">
        <v>88</v>
      </c>
    </row>
    <row r="859" s="2" customFormat="1">
      <c r="A859" s="40"/>
      <c r="B859" s="41"/>
      <c r="C859" s="42"/>
      <c r="D859" s="247" t="s">
        <v>312</v>
      </c>
      <c r="E859" s="42"/>
      <c r="F859" s="248" t="s">
        <v>925</v>
      </c>
      <c r="G859" s="42"/>
      <c r="H859" s="42"/>
      <c r="I859" s="244"/>
      <c r="J859" s="42"/>
      <c r="K859" s="42"/>
      <c r="L859" s="46"/>
      <c r="M859" s="245"/>
      <c r="N859" s="246"/>
      <c r="O859" s="93"/>
      <c r="P859" s="93"/>
      <c r="Q859" s="93"/>
      <c r="R859" s="93"/>
      <c r="S859" s="93"/>
      <c r="T859" s="94"/>
      <c r="U859" s="40"/>
      <c r="V859" s="40"/>
      <c r="W859" s="40"/>
      <c r="X859" s="40"/>
      <c r="Y859" s="40"/>
      <c r="Z859" s="40"/>
      <c r="AA859" s="40"/>
      <c r="AB859" s="40"/>
      <c r="AC859" s="40"/>
      <c r="AD859" s="40"/>
      <c r="AE859" s="40"/>
      <c r="AT859" s="18" t="s">
        <v>312</v>
      </c>
      <c r="AU859" s="18" t="s">
        <v>88</v>
      </c>
    </row>
    <row r="860" s="14" customFormat="1">
      <c r="A860" s="14"/>
      <c r="B860" s="260"/>
      <c r="C860" s="261"/>
      <c r="D860" s="247" t="s">
        <v>236</v>
      </c>
      <c r="E860" s="262" t="s">
        <v>1</v>
      </c>
      <c r="F860" s="263" t="s">
        <v>2831</v>
      </c>
      <c r="G860" s="261"/>
      <c r="H860" s="262" t="s">
        <v>1</v>
      </c>
      <c r="I860" s="264"/>
      <c r="J860" s="261"/>
      <c r="K860" s="261"/>
      <c r="L860" s="265"/>
      <c r="M860" s="266"/>
      <c r="N860" s="267"/>
      <c r="O860" s="267"/>
      <c r="P860" s="267"/>
      <c r="Q860" s="267"/>
      <c r="R860" s="267"/>
      <c r="S860" s="267"/>
      <c r="T860" s="268"/>
      <c r="U860" s="14"/>
      <c r="V860" s="14"/>
      <c r="W860" s="14"/>
      <c r="X860" s="14"/>
      <c r="Y860" s="14"/>
      <c r="Z860" s="14"/>
      <c r="AA860" s="14"/>
      <c r="AB860" s="14"/>
      <c r="AC860" s="14"/>
      <c r="AD860" s="14"/>
      <c r="AE860" s="14"/>
      <c r="AT860" s="269" t="s">
        <v>236</v>
      </c>
      <c r="AU860" s="269" t="s">
        <v>88</v>
      </c>
      <c r="AV860" s="14" t="s">
        <v>88</v>
      </c>
      <c r="AW860" s="14" t="s">
        <v>36</v>
      </c>
      <c r="AX860" s="14" t="s">
        <v>80</v>
      </c>
      <c r="AY860" s="269" t="s">
        <v>221</v>
      </c>
    </row>
    <row r="861" s="13" customFormat="1">
      <c r="A861" s="13"/>
      <c r="B861" s="249"/>
      <c r="C861" s="250"/>
      <c r="D861" s="247" t="s">
        <v>236</v>
      </c>
      <c r="E861" s="251" t="s">
        <v>2832</v>
      </c>
      <c r="F861" s="252" t="s">
        <v>3680</v>
      </c>
      <c r="G861" s="250"/>
      <c r="H861" s="253">
        <v>83</v>
      </c>
      <c r="I861" s="254"/>
      <c r="J861" s="250"/>
      <c r="K861" s="250"/>
      <c r="L861" s="255"/>
      <c r="M861" s="256"/>
      <c r="N861" s="257"/>
      <c r="O861" s="257"/>
      <c r="P861" s="257"/>
      <c r="Q861" s="257"/>
      <c r="R861" s="257"/>
      <c r="S861" s="257"/>
      <c r="T861" s="258"/>
      <c r="U861" s="13"/>
      <c r="V861" s="13"/>
      <c r="W861" s="13"/>
      <c r="X861" s="13"/>
      <c r="Y861" s="13"/>
      <c r="Z861" s="13"/>
      <c r="AA861" s="13"/>
      <c r="AB861" s="13"/>
      <c r="AC861" s="13"/>
      <c r="AD861" s="13"/>
      <c r="AE861" s="13"/>
      <c r="AT861" s="259" t="s">
        <v>236</v>
      </c>
      <c r="AU861" s="259" t="s">
        <v>88</v>
      </c>
      <c r="AV861" s="13" t="s">
        <v>19</v>
      </c>
      <c r="AW861" s="13" t="s">
        <v>36</v>
      </c>
      <c r="AX861" s="13" t="s">
        <v>80</v>
      </c>
      <c r="AY861" s="259" t="s">
        <v>221</v>
      </c>
    </row>
    <row r="862" s="13" customFormat="1">
      <c r="A862" s="13"/>
      <c r="B862" s="249"/>
      <c r="C862" s="250"/>
      <c r="D862" s="247" t="s">
        <v>236</v>
      </c>
      <c r="E862" s="251" t="s">
        <v>2834</v>
      </c>
      <c r="F862" s="252" t="s">
        <v>2835</v>
      </c>
      <c r="G862" s="250"/>
      <c r="H862" s="253">
        <v>83</v>
      </c>
      <c r="I862" s="254"/>
      <c r="J862" s="250"/>
      <c r="K862" s="250"/>
      <c r="L862" s="255"/>
      <c r="M862" s="256"/>
      <c r="N862" s="257"/>
      <c r="O862" s="257"/>
      <c r="P862" s="257"/>
      <c r="Q862" s="257"/>
      <c r="R862" s="257"/>
      <c r="S862" s="257"/>
      <c r="T862" s="258"/>
      <c r="U862" s="13"/>
      <c r="V862" s="13"/>
      <c r="W862" s="13"/>
      <c r="X862" s="13"/>
      <c r="Y862" s="13"/>
      <c r="Z862" s="13"/>
      <c r="AA862" s="13"/>
      <c r="AB862" s="13"/>
      <c r="AC862" s="13"/>
      <c r="AD862" s="13"/>
      <c r="AE862" s="13"/>
      <c r="AT862" s="259" t="s">
        <v>236</v>
      </c>
      <c r="AU862" s="259" t="s">
        <v>88</v>
      </c>
      <c r="AV862" s="13" t="s">
        <v>19</v>
      </c>
      <c r="AW862" s="13" t="s">
        <v>36</v>
      </c>
      <c r="AX862" s="13" t="s">
        <v>88</v>
      </c>
      <c r="AY862" s="259" t="s">
        <v>221</v>
      </c>
    </row>
    <row r="863" s="2" customFormat="1" ht="16.5" customHeight="1">
      <c r="A863" s="40"/>
      <c r="B863" s="41"/>
      <c r="C863" s="284" t="s">
        <v>2921</v>
      </c>
      <c r="D863" s="284" t="s">
        <v>330</v>
      </c>
      <c r="E863" s="285" t="s">
        <v>2837</v>
      </c>
      <c r="F863" s="286" t="s">
        <v>2838</v>
      </c>
      <c r="G863" s="287" t="s">
        <v>699</v>
      </c>
      <c r="H863" s="288">
        <v>83</v>
      </c>
      <c r="I863" s="289"/>
      <c r="J863" s="290">
        <f>ROUND(I863*H863,2)</f>
        <v>0</v>
      </c>
      <c r="K863" s="286" t="s">
        <v>229</v>
      </c>
      <c r="L863" s="291"/>
      <c r="M863" s="292" t="s">
        <v>1</v>
      </c>
      <c r="N863" s="293" t="s">
        <v>45</v>
      </c>
      <c r="O863" s="93"/>
      <c r="P863" s="238">
        <f>O863*H863</f>
        <v>0</v>
      </c>
      <c r="Q863" s="238">
        <v>0.080000000000000002</v>
      </c>
      <c r="R863" s="238">
        <f>Q863*H863</f>
        <v>6.6400000000000006</v>
      </c>
      <c r="S863" s="238">
        <v>0</v>
      </c>
      <c r="T863" s="239">
        <f>S863*H863</f>
        <v>0</v>
      </c>
      <c r="U863" s="40"/>
      <c r="V863" s="40"/>
      <c r="W863" s="40"/>
      <c r="X863" s="40"/>
      <c r="Y863" s="40"/>
      <c r="Z863" s="40"/>
      <c r="AA863" s="40"/>
      <c r="AB863" s="40"/>
      <c r="AC863" s="40"/>
      <c r="AD863" s="40"/>
      <c r="AE863" s="40"/>
      <c r="AR863" s="240" t="s">
        <v>267</v>
      </c>
      <c r="AT863" s="240" t="s">
        <v>330</v>
      </c>
      <c r="AU863" s="240" t="s">
        <v>88</v>
      </c>
      <c r="AY863" s="18" t="s">
        <v>221</v>
      </c>
      <c r="BE863" s="241">
        <f>IF(N863="základní",J863,0)</f>
        <v>0</v>
      </c>
      <c r="BF863" s="241">
        <f>IF(N863="snížená",J863,0)</f>
        <v>0</v>
      </c>
      <c r="BG863" s="241">
        <f>IF(N863="zákl. přenesená",J863,0)</f>
        <v>0</v>
      </c>
      <c r="BH863" s="241">
        <f>IF(N863="sníž. přenesená",J863,0)</f>
        <v>0</v>
      </c>
      <c r="BI863" s="241">
        <f>IF(N863="nulová",J863,0)</f>
        <v>0</v>
      </c>
      <c r="BJ863" s="18" t="s">
        <v>88</v>
      </c>
      <c r="BK863" s="241">
        <f>ROUND(I863*H863,2)</f>
        <v>0</v>
      </c>
      <c r="BL863" s="18" t="s">
        <v>224</v>
      </c>
      <c r="BM863" s="240" t="s">
        <v>3681</v>
      </c>
    </row>
    <row r="864" s="2" customFormat="1">
      <c r="A864" s="40"/>
      <c r="B864" s="41"/>
      <c r="C864" s="42"/>
      <c r="D864" s="247" t="s">
        <v>234</v>
      </c>
      <c r="E864" s="42"/>
      <c r="F864" s="248" t="s">
        <v>2840</v>
      </c>
      <c r="G864" s="42"/>
      <c r="H864" s="42"/>
      <c r="I864" s="244"/>
      <c r="J864" s="42"/>
      <c r="K864" s="42"/>
      <c r="L864" s="46"/>
      <c r="M864" s="245"/>
      <c r="N864" s="246"/>
      <c r="O864" s="93"/>
      <c r="P864" s="93"/>
      <c r="Q864" s="93"/>
      <c r="R864" s="93"/>
      <c r="S864" s="93"/>
      <c r="T864" s="94"/>
      <c r="U864" s="40"/>
      <c r="V864" s="40"/>
      <c r="W864" s="40"/>
      <c r="X864" s="40"/>
      <c r="Y864" s="40"/>
      <c r="Z864" s="40"/>
      <c r="AA864" s="40"/>
      <c r="AB864" s="40"/>
      <c r="AC864" s="40"/>
      <c r="AD864" s="40"/>
      <c r="AE864" s="40"/>
      <c r="AT864" s="18" t="s">
        <v>234</v>
      </c>
      <c r="AU864" s="18" t="s">
        <v>88</v>
      </c>
    </row>
    <row r="865" s="14" customFormat="1">
      <c r="A865" s="14"/>
      <c r="B865" s="260"/>
      <c r="C865" s="261"/>
      <c r="D865" s="247" t="s">
        <v>236</v>
      </c>
      <c r="E865" s="262" t="s">
        <v>1</v>
      </c>
      <c r="F865" s="263" t="s">
        <v>3682</v>
      </c>
      <c r="G865" s="261"/>
      <c r="H865" s="262" t="s">
        <v>1</v>
      </c>
      <c r="I865" s="264"/>
      <c r="J865" s="261"/>
      <c r="K865" s="261"/>
      <c r="L865" s="265"/>
      <c r="M865" s="266"/>
      <c r="N865" s="267"/>
      <c r="O865" s="267"/>
      <c r="P865" s="267"/>
      <c r="Q865" s="267"/>
      <c r="R865" s="267"/>
      <c r="S865" s="267"/>
      <c r="T865" s="268"/>
      <c r="U865" s="14"/>
      <c r="V865" s="14"/>
      <c r="W865" s="14"/>
      <c r="X865" s="14"/>
      <c r="Y865" s="14"/>
      <c r="Z865" s="14"/>
      <c r="AA865" s="14"/>
      <c r="AB865" s="14"/>
      <c r="AC865" s="14"/>
      <c r="AD865" s="14"/>
      <c r="AE865" s="14"/>
      <c r="AT865" s="269" t="s">
        <v>236</v>
      </c>
      <c r="AU865" s="269" t="s">
        <v>88</v>
      </c>
      <c r="AV865" s="14" t="s">
        <v>88</v>
      </c>
      <c r="AW865" s="14" t="s">
        <v>36</v>
      </c>
      <c r="AX865" s="14" t="s">
        <v>80</v>
      </c>
      <c r="AY865" s="269" t="s">
        <v>221</v>
      </c>
    </row>
    <row r="866" s="13" customFormat="1">
      <c r="A866" s="13"/>
      <c r="B866" s="249"/>
      <c r="C866" s="250"/>
      <c r="D866" s="247" t="s">
        <v>236</v>
      </c>
      <c r="E866" s="251" t="s">
        <v>1</v>
      </c>
      <c r="F866" s="252" t="s">
        <v>1723</v>
      </c>
      <c r="G866" s="250"/>
      <c r="H866" s="253">
        <v>83</v>
      </c>
      <c r="I866" s="254"/>
      <c r="J866" s="250"/>
      <c r="K866" s="250"/>
      <c r="L866" s="255"/>
      <c r="M866" s="256"/>
      <c r="N866" s="257"/>
      <c r="O866" s="257"/>
      <c r="P866" s="257"/>
      <c r="Q866" s="257"/>
      <c r="R866" s="257"/>
      <c r="S866" s="257"/>
      <c r="T866" s="258"/>
      <c r="U866" s="13"/>
      <c r="V866" s="13"/>
      <c r="W866" s="13"/>
      <c r="X866" s="13"/>
      <c r="Y866" s="13"/>
      <c r="Z866" s="13"/>
      <c r="AA866" s="13"/>
      <c r="AB866" s="13"/>
      <c r="AC866" s="13"/>
      <c r="AD866" s="13"/>
      <c r="AE866" s="13"/>
      <c r="AT866" s="259" t="s">
        <v>236</v>
      </c>
      <c r="AU866" s="259" t="s">
        <v>88</v>
      </c>
      <c r="AV866" s="13" t="s">
        <v>19</v>
      </c>
      <c r="AW866" s="13" t="s">
        <v>36</v>
      </c>
      <c r="AX866" s="13" t="s">
        <v>88</v>
      </c>
      <c r="AY866" s="259" t="s">
        <v>221</v>
      </c>
    </row>
    <row r="867" s="2" customFormat="1" ht="49.05" customHeight="1">
      <c r="A867" s="40"/>
      <c r="B867" s="41"/>
      <c r="C867" s="229" t="s">
        <v>2932</v>
      </c>
      <c r="D867" s="229" t="s">
        <v>225</v>
      </c>
      <c r="E867" s="230" t="s">
        <v>2842</v>
      </c>
      <c r="F867" s="231" t="s">
        <v>2843</v>
      </c>
      <c r="G867" s="232" t="s">
        <v>699</v>
      </c>
      <c r="H867" s="233">
        <v>32.5</v>
      </c>
      <c r="I867" s="234"/>
      <c r="J867" s="235">
        <f>ROUND(I867*H867,2)</f>
        <v>0</v>
      </c>
      <c r="K867" s="231" t="s">
        <v>229</v>
      </c>
      <c r="L867" s="46"/>
      <c r="M867" s="236" t="s">
        <v>1</v>
      </c>
      <c r="N867" s="237" t="s">
        <v>45</v>
      </c>
      <c r="O867" s="93"/>
      <c r="P867" s="238">
        <f>O867*H867</f>
        <v>0</v>
      </c>
      <c r="Q867" s="238">
        <v>0.095990000000000006</v>
      </c>
      <c r="R867" s="238">
        <f>Q867*H867</f>
        <v>3.119675</v>
      </c>
      <c r="S867" s="238">
        <v>0</v>
      </c>
      <c r="T867" s="239">
        <f>S867*H867</f>
        <v>0</v>
      </c>
      <c r="U867" s="40"/>
      <c r="V867" s="40"/>
      <c r="W867" s="40"/>
      <c r="X867" s="40"/>
      <c r="Y867" s="40"/>
      <c r="Z867" s="40"/>
      <c r="AA867" s="40"/>
      <c r="AB867" s="40"/>
      <c r="AC867" s="40"/>
      <c r="AD867" s="40"/>
      <c r="AE867" s="40"/>
      <c r="AR867" s="240" t="s">
        <v>224</v>
      </c>
      <c r="AT867" s="240" t="s">
        <v>225</v>
      </c>
      <c r="AU867" s="240" t="s">
        <v>88</v>
      </c>
      <c r="AY867" s="18" t="s">
        <v>221</v>
      </c>
      <c r="BE867" s="241">
        <f>IF(N867="základní",J867,0)</f>
        <v>0</v>
      </c>
      <c r="BF867" s="241">
        <f>IF(N867="snížená",J867,0)</f>
        <v>0</v>
      </c>
      <c r="BG867" s="241">
        <f>IF(N867="zákl. přenesená",J867,0)</f>
        <v>0</v>
      </c>
      <c r="BH867" s="241">
        <f>IF(N867="sníž. přenesená",J867,0)</f>
        <v>0</v>
      </c>
      <c r="BI867" s="241">
        <f>IF(N867="nulová",J867,0)</f>
        <v>0</v>
      </c>
      <c r="BJ867" s="18" t="s">
        <v>88</v>
      </c>
      <c r="BK867" s="241">
        <f>ROUND(I867*H867,2)</f>
        <v>0</v>
      </c>
      <c r="BL867" s="18" t="s">
        <v>224</v>
      </c>
      <c r="BM867" s="240" t="s">
        <v>3683</v>
      </c>
    </row>
    <row r="868" s="2" customFormat="1">
      <c r="A868" s="40"/>
      <c r="B868" s="41"/>
      <c r="C868" s="42"/>
      <c r="D868" s="242" t="s">
        <v>232</v>
      </c>
      <c r="E868" s="42"/>
      <c r="F868" s="243" t="s">
        <v>2845</v>
      </c>
      <c r="G868" s="42"/>
      <c r="H868" s="42"/>
      <c r="I868" s="244"/>
      <c r="J868" s="42"/>
      <c r="K868" s="42"/>
      <c r="L868" s="46"/>
      <c r="M868" s="245"/>
      <c r="N868" s="246"/>
      <c r="O868" s="93"/>
      <c r="P868" s="93"/>
      <c r="Q868" s="93"/>
      <c r="R868" s="93"/>
      <c r="S868" s="93"/>
      <c r="T868" s="94"/>
      <c r="U868" s="40"/>
      <c r="V868" s="40"/>
      <c r="W868" s="40"/>
      <c r="X868" s="40"/>
      <c r="Y868" s="40"/>
      <c r="Z868" s="40"/>
      <c r="AA868" s="40"/>
      <c r="AB868" s="40"/>
      <c r="AC868" s="40"/>
      <c r="AD868" s="40"/>
      <c r="AE868" s="40"/>
      <c r="AT868" s="18" t="s">
        <v>232</v>
      </c>
      <c r="AU868" s="18" t="s">
        <v>88</v>
      </c>
    </row>
    <row r="869" s="2" customFormat="1">
      <c r="A869" s="40"/>
      <c r="B869" s="41"/>
      <c r="C869" s="42"/>
      <c r="D869" s="247" t="s">
        <v>312</v>
      </c>
      <c r="E869" s="42"/>
      <c r="F869" s="248" t="s">
        <v>2846</v>
      </c>
      <c r="G869" s="42"/>
      <c r="H869" s="42"/>
      <c r="I869" s="244"/>
      <c r="J869" s="42"/>
      <c r="K869" s="42"/>
      <c r="L869" s="46"/>
      <c r="M869" s="245"/>
      <c r="N869" s="246"/>
      <c r="O869" s="93"/>
      <c r="P869" s="93"/>
      <c r="Q869" s="93"/>
      <c r="R869" s="93"/>
      <c r="S869" s="93"/>
      <c r="T869" s="94"/>
      <c r="U869" s="40"/>
      <c r="V869" s="40"/>
      <c r="W869" s="40"/>
      <c r="X869" s="40"/>
      <c r="Y869" s="40"/>
      <c r="Z869" s="40"/>
      <c r="AA869" s="40"/>
      <c r="AB869" s="40"/>
      <c r="AC869" s="40"/>
      <c r="AD869" s="40"/>
      <c r="AE869" s="40"/>
      <c r="AT869" s="18" t="s">
        <v>312</v>
      </c>
      <c r="AU869" s="18" t="s">
        <v>88</v>
      </c>
    </row>
    <row r="870" s="2" customFormat="1">
      <c r="A870" s="40"/>
      <c r="B870" s="41"/>
      <c r="C870" s="42"/>
      <c r="D870" s="247" t="s">
        <v>234</v>
      </c>
      <c r="E870" s="42"/>
      <c r="F870" s="248" t="s">
        <v>2847</v>
      </c>
      <c r="G870" s="42"/>
      <c r="H870" s="42"/>
      <c r="I870" s="244"/>
      <c r="J870" s="42"/>
      <c r="K870" s="42"/>
      <c r="L870" s="46"/>
      <c r="M870" s="245"/>
      <c r="N870" s="246"/>
      <c r="O870" s="93"/>
      <c r="P870" s="93"/>
      <c r="Q870" s="93"/>
      <c r="R870" s="93"/>
      <c r="S870" s="93"/>
      <c r="T870" s="94"/>
      <c r="U870" s="40"/>
      <c r="V870" s="40"/>
      <c r="W870" s="40"/>
      <c r="X870" s="40"/>
      <c r="Y870" s="40"/>
      <c r="Z870" s="40"/>
      <c r="AA870" s="40"/>
      <c r="AB870" s="40"/>
      <c r="AC870" s="40"/>
      <c r="AD870" s="40"/>
      <c r="AE870" s="40"/>
      <c r="AT870" s="18" t="s">
        <v>234</v>
      </c>
      <c r="AU870" s="18" t="s">
        <v>88</v>
      </c>
    </row>
    <row r="871" s="14" customFormat="1">
      <c r="A871" s="14"/>
      <c r="B871" s="260"/>
      <c r="C871" s="261"/>
      <c r="D871" s="247" t="s">
        <v>236</v>
      </c>
      <c r="E871" s="262" t="s">
        <v>1</v>
      </c>
      <c r="F871" s="263" t="s">
        <v>3684</v>
      </c>
      <c r="G871" s="261"/>
      <c r="H871" s="262" t="s">
        <v>1</v>
      </c>
      <c r="I871" s="264"/>
      <c r="J871" s="261"/>
      <c r="K871" s="261"/>
      <c r="L871" s="265"/>
      <c r="M871" s="266"/>
      <c r="N871" s="267"/>
      <c r="O871" s="267"/>
      <c r="P871" s="267"/>
      <c r="Q871" s="267"/>
      <c r="R871" s="267"/>
      <c r="S871" s="267"/>
      <c r="T871" s="268"/>
      <c r="U871" s="14"/>
      <c r="V871" s="14"/>
      <c r="W871" s="14"/>
      <c r="X871" s="14"/>
      <c r="Y871" s="14"/>
      <c r="Z871" s="14"/>
      <c r="AA871" s="14"/>
      <c r="AB871" s="14"/>
      <c r="AC871" s="14"/>
      <c r="AD871" s="14"/>
      <c r="AE871" s="14"/>
      <c r="AT871" s="269" t="s">
        <v>236</v>
      </c>
      <c r="AU871" s="269" t="s">
        <v>88</v>
      </c>
      <c r="AV871" s="14" t="s">
        <v>88</v>
      </c>
      <c r="AW871" s="14" t="s">
        <v>36</v>
      </c>
      <c r="AX871" s="14" t="s">
        <v>80</v>
      </c>
      <c r="AY871" s="269" t="s">
        <v>221</v>
      </c>
    </row>
    <row r="872" s="14" customFormat="1">
      <c r="A872" s="14"/>
      <c r="B872" s="260"/>
      <c r="C872" s="261"/>
      <c r="D872" s="247" t="s">
        <v>236</v>
      </c>
      <c r="E872" s="262" t="s">
        <v>1</v>
      </c>
      <c r="F872" s="263" t="s">
        <v>3685</v>
      </c>
      <c r="G872" s="261"/>
      <c r="H872" s="262" t="s">
        <v>1</v>
      </c>
      <c r="I872" s="264"/>
      <c r="J872" s="261"/>
      <c r="K872" s="261"/>
      <c r="L872" s="265"/>
      <c r="M872" s="266"/>
      <c r="N872" s="267"/>
      <c r="O872" s="267"/>
      <c r="P872" s="267"/>
      <c r="Q872" s="267"/>
      <c r="R872" s="267"/>
      <c r="S872" s="267"/>
      <c r="T872" s="268"/>
      <c r="U872" s="14"/>
      <c r="V872" s="14"/>
      <c r="W872" s="14"/>
      <c r="X872" s="14"/>
      <c r="Y872" s="14"/>
      <c r="Z872" s="14"/>
      <c r="AA872" s="14"/>
      <c r="AB872" s="14"/>
      <c r="AC872" s="14"/>
      <c r="AD872" s="14"/>
      <c r="AE872" s="14"/>
      <c r="AT872" s="269" t="s">
        <v>236</v>
      </c>
      <c r="AU872" s="269" t="s">
        <v>88</v>
      </c>
      <c r="AV872" s="14" t="s">
        <v>88</v>
      </c>
      <c r="AW872" s="14" t="s">
        <v>36</v>
      </c>
      <c r="AX872" s="14" t="s">
        <v>80</v>
      </c>
      <c r="AY872" s="269" t="s">
        <v>221</v>
      </c>
    </row>
    <row r="873" s="13" customFormat="1">
      <c r="A873" s="13"/>
      <c r="B873" s="249"/>
      <c r="C873" s="250"/>
      <c r="D873" s="247" t="s">
        <v>236</v>
      </c>
      <c r="E873" s="251" t="s">
        <v>2884</v>
      </c>
      <c r="F873" s="252" t="s">
        <v>3686</v>
      </c>
      <c r="G873" s="250"/>
      <c r="H873" s="253">
        <v>25</v>
      </c>
      <c r="I873" s="254"/>
      <c r="J873" s="250"/>
      <c r="K873" s="250"/>
      <c r="L873" s="255"/>
      <c r="M873" s="256"/>
      <c r="N873" s="257"/>
      <c r="O873" s="257"/>
      <c r="P873" s="257"/>
      <c r="Q873" s="257"/>
      <c r="R873" s="257"/>
      <c r="S873" s="257"/>
      <c r="T873" s="258"/>
      <c r="U873" s="13"/>
      <c r="V873" s="13"/>
      <c r="W873" s="13"/>
      <c r="X873" s="13"/>
      <c r="Y873" s="13"/>
      <c r="Z873" s="13"/>
      <c r="AA873" s="13"/>
      <c r="AB873" s="13"/>
      <c r="AC873" s="13"/>
      <c r="AD873" s="13"/>
      <c r="AE873" s="13"/>
      <c r="AT873" s="259" t="s">
        <v>236</v>
      </c>
      <c r="AU873" s="259" t="s">
        <v>88</v>
      </c>
      <c r="AV873" s="13" t="s">
        <v>19</v>
      </c>
      <c r="AW873" s="13" t="s">
        <v>36</v>
      </c>
      <c r="AX873" s="13" t="s">
        <v>80</v>
      </c>
      <c r="AY873" s="259" t="s">
        <v>221</v>
      </c>
    </row>
    <row r="874" s="14" customFormat="1">
      <c r="A874" s="14"/>
      <c r="B874" s="260"/>
      <c r="C874" s="261"/>
      <c r="D874" s="247" t="s">
        <v>236</v>
      </c>
      <c r="E874" s="262" t="s">
        <v>1</v>
      </c>
      <c r="F874" s="263" t="s">
        <v>3687</v>
      </c>
      <c r="G874" s="261"/>
      <c r="H874" s="262" t="s">
        <v>1</v>
      </c>
      <c r="I874" s="264"/>
      <c r="J874" s="261"/>
      <c r="K874" s="261"/>
      <c r="L874" s="265"/>
      <c r="M874" s="266"/>
      <c r="N874" s="267"/>
      <c r="O874" s="267"/>
      <c r="P874" s="267"/>
      <c r="Q874" s="267"/>
      <c r="R874" s="267"/>
      <c r="S874" s="267"/>
      <c r="T874" s="268"/>
      <c r="U874" s="14"/>
      <c r="V874" s="14"/>
      <c r="W874" s="14"/>
      <c r="X874" s="14"/>
      <c r="Y874" s="14"/>
      <c r="Z874" s="14"/>
      <c r="AA874" s="14"/>
      <c r="AB874" s="14"/>
      <c r="AC874" s="14"/>
      <c r="AD874" s="14"/>
      <c r="AE874" s="14"/>
      <c r="AT874" s="269" t="s">
        <v>236</v>
      </c>
      <c r="AU874" s="269" t="s">
        <v>88</v>
      </c>
      <c r="AV874" s="14" t="s">
        <v>88</v>
      </c>
      <c r="AW874" s="14" t="s">
        <v>36</v>
      </c>
      <c r="AX874" s="14" t="s">
        <v>80</v>
      </c>
      <c r="AY874" s="269" t="s">
        <v>221</v>
      </c>
    </row>
    <row r="875" s="13" customFormat="1">
      <c r="A875" s="13"/>
      <c r="B875" s="249"/>
      <c r="C875" s="250"/>
      <c r="D875" s="247" t="s">
        <v>236</v>
      </c>
      <c r="E875" s="251" t="s">
        <v>1</v>
      </c>
      <c r="F875" s="252" t="s">
        <v>3688</v>
      </c>
      <c r="G875" s="250"/>
      <c r="H875" s="253">
        <v>7.5</v>
      </c>
      <c r="I875" s="254"/>
      <c r="J875" s="250"/>
      <c r="K875" s="250"/>
      <c r="L875" s="255"/>
      <c r="M875" s="256"/>
      <c r="N875" s="257"/>
      <c r="O875" s="257"/>
      <c r="P875" s="257"/>
      <c r="Q875" s="257"/>
      <c r="R875" s="257"/>
      <c r="S875" s="257"/>
      <c r="T875" s="258"/>
      <c r="U875" s="13"/>
      <c r="V875" s="13"/>
      <c r="W875" s="13"/>
      <c r="X875" s="13"/>
      <c r="Y875" s="13"/>
      <c r="Z875" s="13"/>
      <c r="AA875" s="13"/>
      <c r="AB875" s="13"/>
      <c r="AC875" s="13"/>
      <c r="AD875" s="13"/>
      <c r="AE875" s="13"/>
      <c r="AT875" s="259" t="s">
        <v>236</v>
      </c>
      <c r="AU875" s="259" t="s">
        <v>88</v>
      </c>
      <c r="AV875" s="13" t="s">
        <v>19</v>
      </c>
      <c r="AW875" s="13" t="s">
        <v>36</v>
      </c>
      <c r="AX875" s="13" t="s">
        <v>80</v>
      </c>
      <c r="AY875" s="259" t="s">
        <v>221</v>
      </c>
    </row>
    <row r="876" s="15" customFormat="1">
      <c r="A876" s="15"/>
      <c r="B876" s="270"/>
      <c r="C876" s="271"/>
      <c r="D876" s="247" t="s">
        <v>236</v>
      </c>
      <c r="E876" s="272" t="s">
        <v>1</v>
      </c>
      <c r="F876" s="273" t="s">
        <v>356</v>
      </c>
      <c r="G876" s="271"/>
      <c r="H876" s="274">
        <v>32.5</v>
      </c>
      <c r="I876" s="275"/>
      <c r="J876" s="271"/>
      <c r="K876" s="271"/>
      <c r="L876" s="276"/>
      <c r="M876" s="277"/>
      <c r="N876" s="278"/>
      <c r="O876" s="278"/>
      <c r="P876" s="278"/>
      <c r="Q876" s="278"/>
      <c r="R876" s="278"/>
      <c r="S876" s="278"/>
      <c r="T876" s="279"/>
      <c r="U876" s="15"/>
      <c r="V876" s="15"/>
      <c r="W876" s="15"/>
      <c r="X876" s="15"/>
      <c r="Y876" s="15"/>
      <c r="Z876" s="15"/>
      <c r="AA876" s="15"/>
      <c r="AB876" s="15"/>
      <c r="AC876" s="15"/>
      <c r="AD876" s="15"/>
      <c r="AE876" s="15"/>
      <c r="AT876" s="280" t="s">
        <v>236</v>
      </c>
      <c r="AU876" s="280" t="s">
        <v>88</v>
      </c>
      <c r="AV876" s="15" t="s">
        <v>224</v>
      </c>
      <c r="AW876" s="15" t="s">
        <v>36</v>
      </c>
      <c r="AX876" s="15" t="s">
        <v>88</v>
      </c>
      <c r="AY876" s="280" t="s">
        <v>221</v>
      </c>
    </row>
    <row r="877" s="2" customFormat="1" ht="16.5" customHeight="1">
      <c r="A877" s="40"/>
      <c r="B877" s="41"/>
      <c r="C877" s="284" t="s">
        <v>2938</v>
      </c>
      <c r="D877" s="284" t="s">
        <v>330</v>
      </c>
      <c r="E877" s="285" t="s">
        <v>2861</v>
      </c>
      <c r="F877" s="286" t="s">
        <v>2862</v>
      </c>
      <c r="G877" s="287" t="s">
        <v>699</v>
      </c>
      <c r="H877" s="288">
        <v>32.5</v>
      </c>
      <c r="I877" s="289"/>
      <c r="J877" s="290">
        <f>ROUND(I877*H877,2)</f>
        <v>0</v>
      </c>
      <c r="K877" s="286" t="s">
        <v>229</v>
      </c>
      <c r="L877" s="291"/>
      <c r="M877" s="292" t="s">
        <v>1</v>
      </c>
      <c r="N877" s="293" t="s">
        <v>45</v>
      </c>
      <c r="O877" s="93"/>
      <c r="P877" s="238">
        <f>O877*H877</f>
        <v>0</v>
      </c>
      <c r="Q877" s="238">
        <v>0.056120000000000003</v>
      </c>
      <c r="R877" s="238">
        <f>Q877*H877</f>
        <v>1.8239000000000001</v>
      </c>
      <c r="S877" s="238">
        <v>0</v>
      </c>
      <c r="T877" s="239">
        <f>S877*H877</f>
        <v>0</v>
      </c>
      <c r="U877" s="40"/>
      <c r="V877" s="40"/>
      <c r="W877" s="40"/>
      <c r="X877" s="40"/>
      <c r="Y877" s="40"/>
      <c r="Z877" s="40"/>
      <c r="AA877" s="40"/>
      <c r="AB877" s="40"/>
      <c r="AC877" s="40"/>
      <c r="AD877" s="40"/>
      <c r="AE877" s="40"/>
      <c r="AR877" s="240" t="s">
        <v>267</v>
      </c>
      <c r="AT877" s="240" t="s">
        <v>330</v>
      </c>
      <c r="AU877" s="240" t="s">
        <v>88</v>
      </c>
      <c r="AY877" s="18" t="s">
        <v>221</v>
      </c>
      <c r="BE877" s="241">
        <f>IF(N877="základní",J877,0)</f>
        <v>0</v>
      </c>
      <c r="BF877" s="241">
        <f>IF(N877="snížená",J877,0)</f>
        <v>0</v>
      </c>
      <c r="BG877" s="241">
        <f>IF(N877="zákl. přenesená",J877,0)</f>
        <v>0</v>
      </c>
      <c r="BH877" s="241">
        <f>IF(N877="sníž. přenesená",J877,0)</f>
        <v>0</v>
      </c>
      <c r="BI877" s="241">
        <f>IF(N877="nulová",J877,0)</f>
        <v>0</v>
      </c>
      <c r="BJ877" s="18" t="s">
        <v>88</v>
      </c>
      <c r="BK877" s="241">
        <f>ROUND(I877*H877,2)</f>
        <v>0</v>
      </c>
      <c r="BL877" s="18" t="s">
        <v>224</v>
      </c>
      <c r="BM877" s="240" t="s">
        <v>3689</v>
      </c>
    </row>
    <row r="878" s="14" customFormat="1">
      <c r="A878" s="14"/>
      <c r="B878" s="260"/>
      <c r="C878" s="261"/>
      <c r="D878" s="247" t="s">
        <v>236</v>
      </c>
      <c r="E878" s="262" t="s">
        <v>1</v>
      </c>
      <c r="F878" s="263" t="s">
        <v>3690</v>
      </c>
      <c r="G878" s="261"/>
      <c r="H878" s="262" t="s">
        <v>1</v>
      </c>
      <c r="I878" s="264"/>
      <c r="J878" s="261"/>
      <c r="K878" s="261"/>
      <c r="L878" s="265"/>
      <c r="M878" s="266"/>
      <c r="N878" s="267"/>
      <c r="O878" s="267"/>
      <c r="P878" s="267"/>
      <c r="Q878" s="267"/>
      <c r="R878" s="267"/>
      <c r="S878" s="267"/>
      <c r="T878" s="268"/>
      <c r="U878" s="14"/>
      <c r="V878" s="14"/>
      <c r="W878" s="14"/>
      <c r="X878" s="14"/>
      <c r="Y878" s="14"/>
      <c r="Z878" s="14"/>
      <c r="AA878" s="14"/>
      <c r="AB878" s="14"/>
      <c r="AC878" s="14"/>
      <c r="AD878" s="14"/>
      <c r="AE878" s="14"/>
      <c r="AT878" s="269" t="s">
        <v>236</v>
      </c>
      <c r="AU878" s="269" t="s">
        <v>88</v>
      </c>
      <c r="AV878" s="14" t="s">
        <v>88</v>
      </c>
      <c r="AW878" s="14" t="s">
        <v>36</v>
      </c>
      <c r="AX878" s="14" t="s">
        <v>80</v>
      </c>
      <c r="AY878" s="269" t="s">
        <v>221</v>
      </c>
    </row>
    <row r="879" s="13" customFormat="1">
      <c r="A879" s="13"/>
      <c r="B879" s="249"/>
      <c r="C879" s="250"/>
      <c r="D879" s="247" t="s">
        <v>236</v>
      </c>
      <c r="E879" s="251" t="s">
        <v>1</v>
      </c>
      <c r="F879" s="252" t="s">
        <v>3691</v>
      </c>
      <c r="G879" s="250"/>
      <c r="H879" s="253">
        <v>32.5</v>
      </c>
      <c r="I879" s="254"/>
      <c r="J879" s="250"/>
      <c r="K879" s="250"/>
      <c r="L879" s="255"/>
      <c r="M879" s="256"/>
      <c r="N879" s="257"/>
      <c r="O879" s="257"/>
      <c r="P879" s="257"/>
      <c r="Q879" s="257"/>
      <c r="R879" s="257"/>
      <c r="S879" s="257"/>
      <c r="T879" s="258"/>
      <c r="U879" s="13"/>
      <c r="V879" s="13"/>
      <c r="W879" s="13"/>
      <c r="X879" s="13"/>
      <c r="Y879" s="13"/>
      <c r="Z879" s="13"/>
      <c r="AA879" s="13"/>
      <c r="AB879" s="13"/>
      <c r="AC879" s="13"/>
      <c r="AD879" s="13"/>
      <c r="AE879" s="13"/>
      <c r="AT879" s="259" t="s">
        <v>236</v>
      </c>
      <c r="AU879" s="259" t="s">
        <v>88</v>
      </c>
      <c r="AV879" s="13" t="s">
        <v>19</v>
      </c>
      <c r="AW879" s="13" t="s">
        <v>36</v>
      </c>
      <c r="AX879" s="13" t="s">
        <v>88</v>
      </c>
      <c r="AY879" s="259" t="s">
        <v>221</v>
      </c>
    </row>
    <row r="880" s="2" customFormat="1" ht="37.8" customHeight="1">
      <c r="A880" s="40"/>
      <c r="B880" s="41"/>
      <c r="C880" s="229" t="s">
        <v>2943</v>
      </c>
      <c r="D880" s="229" t="s">
        <v>225</v>
      </c>
      <c r="E880" s="230" t="s">
        <v>2865</v>
      </c>
      <c r="F880" s="231" t="s">
        <v>2866</v>
      </c>
      <c r="G880" s="232" t="s">
        <v>699</v>
      </c>
      <c r="H880" s="233">
        <v>54.200000000000003</v>
      </c>
      <c r="I880" s="234"/>
      <c r="J880" s="235">
        <f>ROUND(I880*H880,2)</f>
        <v>0</v>
      </c>
      <c r="K880" s="231" t="s">
        <v>229</v>
      </c>
      <c r="L880" s="46"/>
      <c r="M880" s="236" t="s">
        <v>1</v>
      </c>
      <c r="N880" s="237" t="s">
        <v>45</v>
      </c>
      <c r="O880" s="93"/>
      <c r="P880" s="238">
        <f>O880*H880</f>
        <v>0</v>
      </c>
      <c r="Q880" s="238">
        <v>1.0000000000000001E-05</v>
      </c>
      <c r="R880" s="238">
        <f>Q880*H880</f>
        <v>0.00054200000000000006</v>
      </c>
      <c r="S880" s="238">
        <v>0</v>
      </c>
      <c r="T880" s="239">
        <f>S880*H880</f>
        <v>0</v>
      </c>
      <c r="U880" s="40"/>
      <c r="V880" s="40"/>
      <c r="W880" s="40"/>
      <c r="X880" s="40"/>
      <c r="Y880" s="40"/>
      <c r="Z880" s="40"/>
      <c r="AA880" s="40"/>
      <c r="AB880" s="40"/>
      <c r="AC880" s="40"/>
      <c r="AD880" s="40"/>
      <c r="AE880" s="40"/>
      <c r="AR880" s="240" t="s">
        <v>224</v>
      </c>
      <c r="AT880" s="240" t="s">
        <v>225</v>
      </c>
      <c r="AU880" s="240" t="s">
        <v>88</v>
      </c>
      <c r="AY880" s="18" t="s">
        <v>221</v>
      </c>
      <c r="BE880" s="241">
        <f>IF(N880="základní",J880,0)</f>
        <v>0</v>
      </c>
      <c r="BF880" s="241">
        <f>IF(N880="snížená",J880,0)</f>
        <v>0</v>
      </c>
      <c r="BG880" s="241">
        <f>IF(N880="zákl. přenesená",J880,0)</f>
        <v>0</v>
      </c>
      <c r="BH880" s="241">
        <f>IF(N880="sníž. přenesená",J880,0)</f>
        <v>0</v>
      </c>
      <c r="BI880" s="241">
        <f>IF(N880="nulová",J880,0)</f>
        <v>0</v>
      </c>
      <c r="BJ880" s="18" t="s">
        <v>88</v>
      </c>
      <c r="BK880" s="241">
        <f>ROUND(I880*H880,2)</f>
        <v>0</v>
      </c>
      <c r="BL880" s="18" t="s">
        <v>224</v>
      </c>
      <c r="BM880" s="240" t="s">
        <v>3692</v>
      </c>
    </row>
    <row r="881" s="2" customFormat="1">
      <c r="A881" s="40"/>
      <c r="B881" s="41"/>
      <c r="C881" s="42"/>
      <c r="D881" s="242" t="s">
        <v>232</v>
      </c>
      <c r="E881" s="42"/>
      <c r="F881" s="243" t="s">
        <v>2868</v>
      </c>
      <c r="G881" s="42"/>
      <c r="H881" s="42"/>
      <c r="I881" s="244"/>
      <c r="J881" s="42"/>
      <c r="K881" s="42"/>
      <c r="L881" s="46"/>
      <c r="M881" s="245"/>
      <c r="N881" s="246"/>
      <c r="O881" s="93"/>
      <c r="P881" s="93"/>
      <c r="Q881" s="93"/>
      <c r="R881" s="93"/>
      <c r="S881" s="93"/>
      <c r="T881" s="94"/>
      <c r="U881" s="40"/>
      <c r="V881" s="40"/>
      <c r="W881" s="40"/>
      <c r="X881" s="40"/>
      <c r="Y881" s="40"/>
      <c r="Z881" s="40"/>
      <c r="AA881" s="40"/>
      <c r="AB881" s="40"/>
      <c r="AC881" s="40"/>
      <c r="AD881" s="40"/>
      <c r="AE881" s="40"/>
      <c r="AT881" s="18" t="s">
        <v>232</v>
      </c>
      <c r="AU881" s="18" t="s">
        <v>88</v>
      </c>
    </row>
    <row r="882" s="2" customFormat="1">
      <c r="A882" s="40"/>
      <c r="B882" s="41"/>
      <c r="C882" s="42"/>
      <c r="D882" s="247" t="s">
        <v>312</v>
      </c>
      <c r="E882" s="42"/>
      <c r="F882" s="248" t="s">
        <v>2869</v>
      </c>
      <c r="G882" s="42"/>
      <c r="H882" s="42"/>
      <c r="I882" s="244"/>
      <c r="J882" s="42"/>
      <c r="K882" s="42"/>
      <c r="L882" s="46"/>
      <c r="M882" s="245"/>
      <c r="N882" s="246"/>
      <c r="O882" s="93"/>
      <c r="P882" s="93"/>
      <c r="Q882" s="93"/>
      <c r="R882" s="93"/>
      <c r="S882" s="93"/>
      <c r="T882" s="94"/>
      <c r="U882" s="40"/>
      <c r="V882" s="40"/>
      <c r="W882" s="40"/>
      <c r="X882" s="40"/>
      <c r="Y882" s="40"/>
      <c r="Z882" s="40"/>
      <c r="AA882" s="40"/>
      <c r="AB882" s="40"/>
      <c r="AC882" s="40"/>
      <c r="AD882" s="40"/>
      <c r="AE882" s="40"/>
      <c r="AT882" s="18" t="s">
        <v>312</v>
      </c>
      <c r="AU882" s="18" t="s">
        <v>88</v>
      </c>
    </row>
    <row r="883" s="14" customFormat="1">
      <c r="A883" s="14"/>
      <c r="B883" s="260"/>
      <c r="C883" s="261"/>
      <c r="D883" s="247" t="s">
        <v>236</v>
      </c>
      <c r="E883" s="262" t="s">
        <v>1</v>
      </c>
      <c r="F883" s="263" t="s">
        <v>2870</v>
      </c>
      <c r="G883" s="261"/>
      <c r="H883" s="262" t="s">
        <v>1</v>
      </c>
      <c r="I883" s="264"/>
      <c r="J883" s="261"/>
      <c r="K883" s="261"/>
      <c r="L883" s="265"/>
      <c r="M883" s="266"/>
      <c r="N883" s="267"/>
      <c r="O883" s="267"/>
      <c r="P883" s="267"/>
      <c r="Q883" s="267"/>
      <c r="R883" s="267"/>
      <c r="S883" s="267"/>
      <c r="T883" s="268"/>
      <c r="U883" s="14"/>
      <c r="V883" s="14"/>
      <c r="W883" s="14"/>
      <c r="X883" s="14"/>
      <c r="Y883" s="14"/>
      <c r="Z883" s="14"/>
      <c r="AA883" s="14"/>
      <c r="AB883" s="14"/>
      <c r="AC883" s="14"/>
      <c r="AD883" s="14"/>
      <c r="AE883" s="14"/>
      <c r="AT883" s="269" t="s">
        <v>236</v>
      </c>
      <c r="AU883" s="269" t="s">
        <v>88</v>
      </c>
      <c r="AV883" s="14" t="s">
        <v>88</v>
      </c>
      <c r="AW883" s="14" t="s">
        <v>36</v>
      </c>
      <c r="AX883" s="14" t="s">
        <v>80</v>
      </c>
      <c r="AY883" s="269" t="s">
        <v>221</v>
      </c>
    </row>
    <row r="884" s="13" customFormat="1">
      <c r="A884" s="13"/>
      <c r="B884" s="249"/>
      <c r="C884" s="250"/>
      <c r="D884" s="247" t="s">
        <v>236</v>
      </c>
      <c r="E884" s="251" t="s">
        <v>3693</v>
      </c>
      <c r="F884" s="252" t="s">
        <v>3694</v>
      </c>
      <c r="G884" s="250"/>
      <c r="H884" s="253">
        <v>39.600000000000001</v>
      </c>
      <c r="I884" s="254"/>
      <c r="J884" s="250"/>
      <c r="K884" s="250"/>
      <c r="L884" s="255"/>
      <c r="M884" s="256"/>
      <c r="N884" s="257"/>
      <c r="O884" s="257"/>
      <c r="P884" s="257"/>
      <c r="Q884" s="257"/>
      <c r="R884" s="257"/>
      <c r="S884" s="257"/>
      <c r="T884" s="258"/>
      <c r="U884" s="13"/>
      <c r="V884" s="13"/>
      <c r="W884" s="13"/>
      <c r="X884" s="13"/>
      <c r="Y884" s="13"/>
      <c r="Z884" s="13"/>
      <c r="AA884" s="13"/>
      <c r="AB884" s="13"/>
      <c r="AC884" s="13"/>
      <c r="AD884" s="13"/>
      <c r="AE884" s="13"/>
      <c r="AT884" s="259" t="s">
        <v>236</v>
      </c>
      <c r="AU884" s="259" t="s">
        <v>88</v>
      </c>
      <c r="AV884" s="13" t="s">
        <v>19</v>
      </c>
      <c r="AW884" s="13" t="s">
        <v>36</v>
      </c>
      <c r="AX884" s="13" t="s">
        <v>80</v>
      </c>
      <c r="AY884" s="259" t="s">
        <v>221</v>
      </c>
    </row>
    <row r="885" s="14" customFormat="1">
      <c r="A885" s="14"/>
      <c r="B885" s="260"/>
      <c r="C885" s="261"/>
      <c r="D885" s="247" t="s">
        <v>236</v>
      </c>
      <c r="E885" s="262" t="s">
        <v>1</v>
      </c>
      <c r="F885" s="263" t="s">
        <v>2873</v>
      </c>
      <c r="G885" s="261"/>
      <c r="H885" s="262" t="s">
        <v>1</v>
      </c>
      <c r="I885" s="264"/>
      <c r="J885" s="261"/>
      <c r="K885" s="261"/>
      <c r="L885" s="265"/>
      <c r="M885" s="266"/>
      <c r="N885" s="267"/>
      <c r="O885" s="267"/>
      <c r="P885" s="267"/>
      <c r="Q885" s="267"/>
      <c r="R885" s="267"/>
      <c r="S885" s="267"/>
      <c r="T885" s="268"/>
      <c r="U885" s="14"/>
      <c r="V885" s="14"/>
      <c r="W885" s="14"/>
      <c r="X885" s="14"/>
      <c r="Y885" s="14"/>
      <c r="Z885" s="14"/>
      <c r="AA885" s="14"/>
      <c r="AB885" s="14"/>
      <c r="AC885" s="14"/>
      <c r="AD885" s="14"/>
      <c r="AE885" s="14"/>
      <c r="AT885" s="269" t="s">
        <v>236</v>
      </c>
      <c r="AU885" s="269" t="s">
        <v>88</v>
      </c>
      <c r="AV885" s="14" t="s">
        <v>88</v>
      </c>
      <c r="AW885" s="14" t="s">
        <v>36</v>
      </c>
      <c r="AX885" s="14" t="s">
        <v>80</v>
      </c>
      <c r="AY885" s="269" t="s">
        <v>221</v>
      </c>
    </row>
    <row r="886" s="13" customFormat="1">
      <c r="A886" s="13"/>
      <c r="B886" s="249"/>
      <c r="C886" s="250"/>
      <c r="D886" s="247" t="s">
        <v>236</v>
      </c>
      <c r="E886" s="251" t="s">
        <v>3032</v>
      </c>
      <c r="F886" s="252" t="s">
        <v>3695</v>
      </c>
      <c r="G886" s="250"/>
      <c r="H886" s="253">
        <v>14.6</v>
      </c>
      <c r="I886" s="254"/>
      <c r="J886" s="250"/>
      <c r="K886" s="250"/>
      <c r="L886" s="255"/>
      <c r="M886" s="256"/>
      <c r="N886" s="257"/>
      <c r="O886" s="257"/>
      <c r="P886" s="257"/>
      <c r="Q886" s="257"/>
      <c r="R886" s="257"/>
      <c r="S886" s="257"/>
      <c r="T886" s="258"/>
      <c r="U886" s="13"/>
      <c r="V886" s="13"/>
      <c r="W886" s="13"/>
      <c r="X886" s="13"/>
      <c r="Y886" s="13"/>
      <c r="Z886" s="13"/>
      <c r="AA886" s="13"/>
      <c r="AB886" s="13"/>
      <c r="AC886" s="13"/>
      <c r="AD886" s="13"/>
      <c r="AE886" s="13"/>
      <c r="AT886" s="259" t="s">
        <v>236</v>
      </c>
      <c r="AU886" s="259" t="s">
        <v>88</v>
      </c>
      <c r="AV886" s="13" t="s">
        <v>19</v>
      </c>
      <c r="AW886" s="13" t="s">
        <v>36</v>
      </c>
      <c r="AX886" s="13" t="s">
        <v>80</v>
      </c>
      <c r="AY886" s="259" t="s">
        <v>221</v>
      </c>
    </row>
    <row r="887" s="13" customFormat="1">
      <c r="A887" s="13"/>
      <c r="B887" s="249"/>
      <c r="C887" s="250"/>
      <c r="D887" s="247" t="s">
        <v>236</v>
      </c>
      <c r="E887" s="251" t="s">
        <v>3696</v>
      </c>
      <c r="F887" s="252" t="s">
        <v>3697</v>
      </c>
      <c r="G887" s="250"/>
      <c r="H887" s="253">
        <v>54.200000000000003</v>
      </c>
      <c r="I887" s="254"/>
      <c r="J887" s="250"/>
      <c r="K887" s="250"/>
      <c r="L887" s="255"/>
      <c r="M887" s="256"/>
      <c r="N887" s="257"/>
      <c r="O887" s="257"/>
      <c r="P887" s="257"/>
      <c r="Q887" s="257"/>
      <c r="R887" s="257"/>
      <c r="S887" s="257"/>
      <c r="T887" s="258"/>
      <c r="U887" s="13"/>
      <c r="V887" s="13"/>
      <c r="W887" s="13"/>
      <c r="X887" s="13"/>
      <c r="Y887" s="13"/>
      <c r="Z887" s="13"/>
      <c r="AA887" s="13"/>
      <c r="AB887" s="13"/>
      <c r="AC887" s="13"/>
      <c r="AD887" s="13"/>
      <c r="AE887" s="13"/>
      <c r="AT887" s="259" t="s">
        <v>236</v>
      </c>
      <c r="AU887" s="259" t="s">
        <v>88</v>
      </c>
      <c r="AV887" s="13" t="s">
        <v>19</v>
      </c>
      <c r="AW887" s="13" t="s">
        <v>36</v>
      </c>
      <c r="AX887" s="13" t="s">
        <v>88</v>
      </c>
      <c r="AY887" s="259" t="s">
        <v>221</v>
      </c>
    </row>
    <row r="888" s="2" customFormat="1" ht="55.5" customHeight="1">
      <c r="A888" s="40"/>
      <c r="B888" s="41"/>
      <c r="C888" s="229" t="s">
        <v>2949</v>
      </c>
      <c r="D888" s="229" t="s">
        <v>225</v>
      </c>
      <c r="E888" s="230" t="s">
        <v>2878</v>
      </c>
      <c r="F888" s="231" t="s">
        <v>2879</v>
      </c>
      <c r="G888" s="232" t="s">
        <v>699</v>
      </c>
      <c r="H888" s="233">
        <v>54.200000000000003</v>
      </c>
      <c r="I888" s="234"/>
      <c r="J888" s="235">
        <f>ROUND(I888*H888,2)</f>
        <v>0</v>
      </c>
      <c r="K888" s="231" t="s">
        <v>229</v>
      </c>
      <c r="L888" s="46"/>
      <c r="M888" s="236" t="s">
        <v>1</v>
      </c>
      <c r="N888" s="237" t="s">
        <v>45</v>
      </c>
      <c r="O888" s="93"/>
      <c r="P888" s="238">
        <f>O888*H888</f>
        <v>0</v>
      </c>
      <c r="Q888" s="238">
        <v>0.00088000000000000003</v>
      </c>
      <c r="R888" s="238">
        <f>Q888*H888</f>
        <v>0.047696000000000002</v>
      </c>
      <c r="S888" s="238">
        <v>0</v>
      </c>
      <c r="T888" s="239">
        <f>S888*H888</f>
        <v>0</v>
      </c>
      <c r="U888" s="40"/>
      <c r="V888" s="40"/>
      <c r="W888" s="40"/>
      <c r="X888" s="40"/>
      <c r="Y888" s="40"/>
      <c r="Z888" s="40"/>
      <c r="AA888" s="40"/>
      <c r="AB888" s="40"/>
      <c r="AC888" s="40"/>
      <c r="AD888" s="40"/>
      <c r="AE888" s="40"/>
      <c r="AR888" s="240" t="s">
        <v>224</v>
      </c>
      <c r="AT888" s="240" t="s">
        <v>225</v>
      </c>
      <c r="AU888" s="240" t="s">
        <v>88</v>
      </c>
      <c r="AY888" s="18" t="s">
        <v>221</v>
      </c>
      <c r="BE888" s="241">
        <f>IF(N888="základní",J888,0)</f>
        <v>0</v>
      </c>
      <c r="BF888" s="241">
        <f>IF(N888="snížená",J888,0)</f>
        <v>0</v>
      </c>
      <c r="BG888" s="241">
        <f>IF(N888="zákl. přenesená",J888,0)</f>
        <v>0</v>
      </c>
      <c r="BH888" s="241">
        <f>IF(N888="sníž. přenesená",J888,0)</f>
        <v>0</v>
      </c>
      <c r="BI888" s="241">
        <f>IF(N888="nulová",J888,0)</f>
        <v>0</v>
      </c>
      <c r="BJ888" s="18" t="s">
        <v>88</v>
      </c>
      <c r="BK888" s="241">
        <f>ROUND(I888*H888,2)</f>
        <v>0</v>
      </c>
      <c r="BL888" s="18" t="s">
        <v>224</v>
      </c>
      <c r="BM888" s="240" t="s">
        <v>3698</v>
      </c>
    </row>
    <row r="889" s="2" customFormat="1">
      <c r="A889" s="40"/>
      <c r="B889" s="41"/>
      <c r="C889" s="42"/>
      <c r="D889" s="242" t="s">
        <v>232</v>
      </c>
      <c r="E889" s="42"/>
      <c r="F889" s="243" t="s">
        <v>2881</v>
      </c>
      <c r="G889" s="42"/>
      <c r="H889" s="42"/>
      <c r="I889" s="244"/>
      <c r="J889" s="42"/>
      <c r="K889" s="42"/>
      <c r="L889" s="46"/>
      <c r="M889" s="245"/>
      <c r="N889" s="246"/>
      <c r="O889" s="93"/>
      <c r="P889" s="93"/>
      <c r="Q889" s="93"/>
      <c r="R889" s="93"/>
      <c r="S889" s="93"/>
      <c r="T889" s="94"/>
      <c r="U889" s="40"/>
      <c r="V889" s="40"/>
      <c r="W889" s="40"/>
      <c r="X889" s="40"/>
      <c r="Y889" s="40"/>
      <c r="Z889" s="40"/>
      <c r="AA889" s="40"/>
      <c r="AB889" s="40"/>
      <c r="AC889" s="40"/>
      <c r="AD889" s="40"/>
      <c r="AE889" s="40"/>
      <c r="AT889" s="18" t="s">
        <v>232</v>
      </c>
      <c r="AU889" s="18" t="s">
        <v>88</v>
      </c>
    </row>
    <row r="890" s="2" customFormat="1">
      <c r="A890" s="40"/>
      <c r="B890" s="41"/>
      <c r="C890" s="42"/>
      <c r="D890" s="247" t="s">
        <v>312</v>
      </c>
      <c r="E890" s="42"/>
      <c r="F890" s="248" t="s">
        <v>2882</v>
      </c>
      <c r="G890" s="42"/>
      <c r="H890" s="42"/>
      <c r="I890" s="244"/>
      <c r="J890" s="42"/>
      <c r="K890" s="42"/>
      <c r="L890" s="46"/>
      <c r="M890" s="245"/>
      <c r="N890" s="246"/>
      <c r="O890" s="93"/>
      <c r="P890" s="93"/>
      <c r="Q890" s="93"/>
      <c r="R890" s="93"/>
      <c r="S890" s="93"/>
      <c r="T890" s="94"/>
      <c r="U890" s="40"/>
      <c r="V890" s="40"/>
      <c r="W890" s="40"/>
      <c r="X890" s="40"/>
      <c r="Y890" s="40"/>
      <c r="Z890" s="40"/>
      <c r="AA890" s="40"/>
      <c r="AB890" s="40"/>
      <c r="AC890" s="40"/>
      <c r="AD890" s="40"/>
      <c r="AE890" s="40"/>
      <c r="AT890" s="18" t="s">
        <v>312</v>
      </c>
      <c r="AU890" s="18" t="s">
        <v>88</v>
      </c>
    </row>
    <row r="891" s="14" customFormat="1">
      <c r="A891" s="14"/>
      <c r="B891" s="260"/>
      <c r="C891" s="261"/>
      <c r="D891" s="247" t="s">
        <v>236</v>
      </c>
      <c r="E891" s="262" t="s">
        <v>1</v>
      </c>
      <c r="F891" s="263" t="s">
        <v>2883</v>
      </c>
      <c r="G891" s="261"/>
      <c r="H891" s="262" t="s">
        <v>1</v>
      </c>
      <c r="I891" s="264"/>
      <c r="J891" s="261"/>
      <c r="K891" s="261"/>
      <c r="L891" s="265"/>
      <c r="M891" s="266"/>
      <c r="N891" s="267"/>
      <c r="O891" s="267"/>
      <c r="P891" s="267"/>
      <c r="Q891" s="267"/>
      <c r="R891" s="267"/>
      <c r="S891" s="267"/>
      <c r="T891" s="268"/>
      <c r="U891" s="14"/>
      <c r="V891" s="14"/>
      <c r="W891" s="14"/>
      <c r="X891" s="14"/>
      <c r="Y891" s="14"/>
      <c r="Z891" s="14"/>
      <c r="AA891" s="14"/>
      <c r="AB891" s="14"/>
      <c r="AC891" s="14"/>
      <c r="AD891" s="14"/>
      <c r="AE891" s="14"/>
      <c r="AT891" s="269" t="s">
        <v>236</v>
      </c>
      <c r="AU891" s="269" t="s">
        <v>88</v>
      </c>
      <c r="AV891" s="14" t="s">
        <v>88</v>
      </c>
      <c r="AW891" s="14" t="s">
        <v>36</v>
      </c>
      <c r="AX891" s="14" t="s">
        <v>80</v>
      </c>
      <c r="AY891" s="269" t="s">
        <v>221</v>
      </c>
    </row>
    <row r="892" s="13" customFormat="1">
      <c r="A892" s="13"/>
      <c r="B892" s="249"/>
      <c r="C892" s="250"/>
      <c r="D892" s="247" t="s">
        <v>236</v>
      </c>
      <c r="E892" s="251" t="s">
        <v>3699</v>
      </c>
      <c r="F892" s="252" t="s">
        <v>3694</v>
      </c>
      <c r="G892" s="250"/>
      <c r="H892" s="253">
        <v>39.600000000000001</v>
      </c>
      <c r="I892" s="254"/>
      <c r="J892" s="250"/>
      <c r="K892" s="250"/>
      <c r="L892" s="255"/>
      <c r="M892" s="256"/>
      <c r="N892" s="257"/>
      <c r="O892" s="257"/>
      <c r="P892" s="257"/>
      <c r="Q892" s="257"/>
      <c r="R892" s="257"/>
      <c r="S892" s="257"/>
      <c r="T892" s="258"/>
      <c r="U892" s="13"/>
      <c r="V892" s="13"/>
      <c r="W892" s="13"/>
      <c r="X892" s="13"/>
      <c r="Y892" s="13"/>
      <c r="Z892" s="13"/>
      <c r="AA892" s="13"/>
      <c r="AB892" s="13"/>
      <c r="AC892" s="13"/>
      <c r="AD892" s="13"/>
      <c r="AE892" s="13"/>
      <c r="AT892" s="259" t="s">
        <v>236</v>
      </c>
      <c r="AU892" s="259" t="s">
        <v>88</v>
      </c>
      <c r="AV892" s="13" t="s">
        <v>19</v>
      </c>
      <c r="AW892" s="13" t="s">
        <v>36</v>
      </c>
      <c r="AX892" s="13" t="s">
        <v>80</v>
      </c>
      <c r="AY892" s="259" t="s">
        <v>221</v>
      </c>
    </row>
    <row r="893" s="14" customFormat="1">
      <c r="A893" s="14"/>
      <c r="B893" s="260"/>
      <c r="C893" s="261"/>
      <c r="D893" s="247" t="s">
        <v>236</v>
      </c>
      <c r="E893" s="262" t="s">
        <v>1</v>
      </c>
      <c r="F893" s="263" t="s">
        <v>2873</v>
      </c>
      <c r="G893" s="261"/>
      <c r="H893" s="262" t="s">
        <v>1</v>
      </c>
      <c r="I893" s="264"/>
      <c r="J893" s="261"/>
      <c r="K893" s="261"/>
      <c r="L893" s="265"/>
      <c r="M893" s="266"/>
      <c r="N893" s="267"/>
      <c r="O893" s="267"/>
      <c r="P893" s="267"/>
      <c r="Q893" s="267"/>
      <c r="R893" s="267"/>
      <c r="S893" s="267"/>
      <c r="T893" s="268"/>
      <c r="U893" s="14"/>
      <c r="V893" s="14"/>
      <c r="W893" s="14"/>
      <c r="X893" s="14"/>
      <c r="Y893" s="14"/>
      <c r="Z893" s="14"/>
      <c r="AA893" s="14"/>
      <c r="AB893" s="14"/>
      <c r="AC893" s="14"/>
      <c r="AD893" s="14"/>
      <c r="AE893" s="14"/>
      <c r="AT893" s="269" t="s">
        <v>236</v>
      </c>
      <c r="AU893" s="269" t="s">
        <v>88</v>
      </c>
      <c r="AV893" s="14" t="s">
        <v>88</v>
      </c>
      <c r="AW893" s="14" t="s">
        <v>36</v>
      </c>
      <c r="AX893" s="14" t="s">
        <v>80</v>
      </c>
      <c r="AY893" s="269" t="s">
        <v>221</v>
      </c>
    </row>
    <row r="894" s="13" customFormat="1">
      <c r="A894" s="13"/>
      <c r="B894" s="249"/>
      <c r="C894" s="250"/>
      <c r="D894" s="247" t="s">
        <v>236</v>
      </c>
      <c r="E894" s="251" t="s">
        <v>1847</v>
      </c>
      <c r="F894" s="252" t="s">
        <v>3695</v>
      </c>
      <c r="G894" s="250"/>
      <c r="H894" s="253">
        <v>14.6</v>
      </c>
      <c r="I894" s="254"/>
      <c r="J894" s="250"/>
      <c r="K894" s="250"/>
      <c r="L894" s="255"/>
      <c r="M894" s="256"/>
      <c r="N894" s="257"/>
      <c r="O894" s="257"/>
      <c r="P894" s="257"/>
      <c r="Q894" s="257"/>
      <c r="R894" s="257"/>
      <c r="S894" s="257"/>
      <c r="T894" s="258"/>
      <c r="U894" s="13"/>
      <c r="V894" s="13"/>
      <c r="W894" s="13"/>
      <c r="X894" s="13"/>
      <c r="Y894" s="13"/>
      <c r="Z894" s="13"/>
      <c r="AA894" s="13"/>
      <c r="AB894" s="13"/>
      <c r="AC894" s="13"/>
      <c r="AD894" s="13"/>
      <c r="AE894" s="13"/>
      <c r="AT894" s="259" t="s">
        <v>236</v>
      </c>
      <c r="AU894" s="259" t="s">
        <v>88</v>
      </c>
      <c r="AV894" s="13" t="s">
        <v>19</v>
      </c>
      <c r="AW894" s="13" t="s">
        <v>36</v>
      </c>
      <c r="AX894" s="13" t="s">
        <v>80</v>
      </c>
      <c r="AY894" s="259" t="s">
        <v>221</v>
      </c>
    </row>
    <row r="895" s="13" customFormat="1">
      <c r="A895" s="13"/>
      <c r="B895" s="249"/>
      <c r="C895" s="250"/>
      <c r="D895" s="247" t="s">
        <v>236</v>
      </c>
      <c r="E895" s="251" t="s">
        <v>2919</v>
      </c>
      <c r="F895" s="252" t="s">
        <v>3700</v>
      </c>
      <c r="G895" s="250"/>
      <c r="H895" s="253">
        <v>54.200000000000003</v>
      </c>
      <c r="I895" s="254"/>
      <c r="J895" s="250"/>
      <c r="K895" s="250"/>
      <c r="L895" s="255"/>
      <c r="M895" s="256"/>
      <c r="N895" s="257"/>
      <c r="O895" s="257"/>
      <c r="P895" s="257"/>
      <c r="Q895" s="257"/>
      <c r="R895" s="257"/>
      <c r="S895" s="257"/>
      <c r="T895" s="258"/>
      <c r="U895" s="13"/>
      <c r="V895" s="13"/>
      <c r="W895" s="13"/>
      <c r="X895" s="13"/>
      <c r="Y895" s="13"/>
      <c r="Z895" s="13"/>
      <c r="AA895" s="13"/>
      <c r="AB895" s="13"/>
      <c r="AC895" s="13"/>
      <c r="AD895" s="13"/>
      <c r="AE895" s="13"/>
      <c r="AT895" s="259" t="s">
        <v>236</v>
      </c>
      <c r="AU895" s="259" t="s">
        <v>88</v>
      </c>
      <c r="AV895" s="13" t="s">
        <v>19</v>
      </c>
      <c r="AW895" s="13" t="s">
        <v>36</v>
      </c>
      <c r="AX895" s="13" t="s">
        <v>88</v>
      </c>
      <c r="AY895" s="259" t="s">
        <v>221</v>
      </c>
    </row>
    <row r="896" s="2" customFormat="1" ht="24.15" customHeight="1">
      <c r="A896" s="40"/>
      <c r="B896" s="41"/>
      <c r="C896" s="229" t="s">
        <v>2961</v>
      </c>
      <c r="D896" s="229" t="s">
        <v>225</v>
      </c>
      <c r="E896" s="230" t="s">
        <v>3701</v>
      </c>
      <c r="F896" s="231" t="s">
        <v>3702</v>
      </c>
      <c r="G896" s="232" t="s">
        <v>507</v>
      </c>
      <c r="H896" s="233">
        <v>8.4000000000000004</v>
      </c>
      <c r="I896" s="234"/>
      <c r="J896" s="235">
        <f>ROUND(I896*H896,2)</f>
        <v>0</v>
      </c>
      <c r="K896" s="231" t="s">
        <v>229</v>
      </c>
      <c r="L896" s="46"/>
      <c r="M896" s="236" t="s">
        <v>1</v>
      </c>
      <c r="N896" s="237" t="s">
        <v>45</v>
      </c>
      <c r="O896" s="93"/>
      <c r="P896" s="238">
        <f>O896*H896</f>
        <v>0</v>
      </c>
      <c r="Q896" s="238">
        <v>0.00095</v>
      </c>
      <c r="R896" s="238">
        <f>Q896*H896</f>
        <v>0.007980000000000001</v>
      </c>
      <c r="S896" s="238">
        <v>0</v>
      </c>
      <c r="T896" s="239">
        <f>S896*H896</f>
        <v>0</v>
      </c>
      <c r="U896" s="40"/>
      <c r="V896" s="40"/>
      <c r="W896" s="40"/>
      <c r="X896" s="40"/>
      <c r="Y896" s="40"/>
      <c r="Z896" s="40"/>
      <c r="AA896" s="40"/>
      <c r="AB896" s="40"/>
      <c r="AC896" s="40"/>
      <c r="AD896" s="40"/>
      <c r="AE896" s="40"/>
      <c r="AR896" s="240" t="s">
        <v>224</v>
      </c>
      <c r="AT896" s="240" t="s">
        <v>225</v>
      </c>
      <c r="AU896" s="240" t="s">
        <v>88</v>
      </c>
      <c r="AY896" s="18" t="s">
        <v>221</v>
      </c>
      <c r="BE896" s="241">
        <f>IF(N896="základní",J896,0)</f>
        <v>0</v>
      </c>
      <c r="BF896" s="241">
        <f>IF(N896="snížená",J896,0)</f>
        <v>0</v>
      </c>
      <c r="BG896" s="241">
        <f>IF(N896="zákl. přenesená",J896,0)</f>
        <v>0</v>
      </c>
      <c r="BH896" s="241">
        <f>IF(N896="sníž. přenesená",J896,0)</f>
        <v>0</v>
      </c>
      <c r="BI896" s="241">
        <f>IF(N896="nulová",J896,0)</f>
        <v>0</v>
      </c>
      <c r="BJ896" s="18" t="s">
        <v>88</v>
      </c>
      <c r="BK896" s="241">
        <f>ROUND(I896*H896,2)</f>
        <v>0</v>
      </c>
      <c r="BL896" s="18" t="s">
        <v>224</v>
      </c>
      <c r="BM896" s="240" t="s">
        <v>3703</v>
      </c>
    </row>
    <row r="897" s="2" customFormat="1">
      <c r="A897" s="40"/>
      <c r="B897" s="41"/>
      <c r="C897" s="42"/>
      <c r="D897" s="242" t="s">
        <v>232</v>
      </c>
      <c r="E897" s="42"/>
      <c r="F897" s="243" t="s">
        <v>3704</v>
      </c>
      <c r="G897" s="42"/>
      <c r="H897" s="42"/>
      <c r="I897" s="244"/>
      <c r="J897" s="42"/>
      <c r="K897" s="42"/>
      <c r="L897" s="46"/>
      <c r="M897" s="245"/>
      <c r="N897" s="246"/>
      <c r="O897" s="93"/>
      <c r="P897" s="93"/>
      <c r="Q897" s="93"/>
      <c r="R897" s="93"/>
      <c r="S897" s="93"/>
      <c r="T897" s="94"/>
      <c r="U897" s="40"/>
      <c r="V897" s="40"/>
      <c r="W897" s="40"/>
      <c r="X897" s="40"/>
      <c r="Y897" s="40"/>
      <c r="Z897" s="40"/>
      <c r="AA897" s="40"/>
      <c r="AB897" s="40"/>
      <c r="AC897" s="40"/>
      <c r="AD897" s="40"/>
      <c r="AE897" s="40"/>
      <c r="AT897" s="18" t="s">
        <v>232</v>
      </c>
      <c r="AU897" s="18" t="s">
        <v>88</v>
      </c>
    </row>
    <row r="898" s="2" customFormat="1">
      <c r="A898" s="40"/>
      <c r="B898" s="41"/>
      <c r="C898" s="42"/>
      <c r="D898" s="247" t="s">
        <v>312</v>
      </c>
      <c r="E898" s="42"/>
      <c r="F898" s="248" t="s">
        <v>3705</v>
      </c>
      <c r="G898" s="42"/>
      <c r="H898" s="42"/>
      <c r="I898" s="244"/>
      <c r="J898" s="42"/>
      <c r="K898" s="42"/>
      <c r="L898" s="46"/>
      <c r="M898" s="245"/>
      <c r="N898" s="246"/>
      <c r="O898" s="93"/>
      <c r="P898" s="93"/>
      <c r="Q898" s="93"/>
      <c r="R898" s="93"/>
      <c r="S898" s="93"/>
      <c r="T898" s="94"/>
      <c r="U898" s="40"/>
      <c r="V898" s="40"/>
      <c r="W898" s="40"/>
      <c r="X898" s="40"/>
      <c r="Y898" s="40"/>
      <c r="Z898" s="40"/>
      <c r="AA898" s="40"/>
      <c r="AB898" s="40"/>
      <c r="AC898" s="40"/>
      <c r="AD898" s="40"/>
      <c r="AE898" s="40"/>
      <c r="AT898" s="18" t="s">
        <v>312</v>
      </c>
      <c r="AU898" s="18" t="s">
        <v>88</v>
      </c>
    </row>
    <row r="899" s="2" customFormat="1">
      <c r="A899" s="40"/>
      <c r="B899" s="41"/>
      <c r="C899" s="42"/>
      <c r="D899" s="247" t="s">
        <v>234</v>
      </c>
      <c r="E899" s="42"/>
      <c r="F899" s="248" t="s">
        <v>3706</v>
      </c>
      <c r="G899" s="42"/>
      <c r="H899" s="42"/>
      <c r="I899" s="244"/>
      <c r="J899" s="42"/>
      <c r="K899" s="42"/>
      <c r="L899" s="46"/>
      <c r="M899" s="245"/>
      <c r="N899" s="246"/>
      <c r="O899" s="93"/>
      <c r="P899" s="93"/>
      <c r="Q899" s="93"/>
      <c r="R899" s="93"/>
      <c r="S899" s="93"/>
      <c r="T899" s="94"/>
      <c r="U899" s="40"/>
      <c r="V899" s="40"/>
      <c r="W899" s="40"/>
      <c r="X899" s="40"/>
      <c r="Y899" s="40"/>
      <c r="Z899" s="40"/>
      <c r="AA899" s="40"/>
      <c r="AB899" s="40"/>
      <c r="AC899" s="40"/>
      <c r="AD899" s="40"/>
      <c r="AE899" s="40"/>
      <c r="AT899" s="18" t="s">
        <v>234</v>
      </c>
      <c r="AU899" s="18" t="s">
        <v>88</v>
      </c>
    </row>
    <row r="900" s="14" customFormat="1">
      <c r="A900" s="14"/>
      <c r="B900" s="260"/>
      <c r="C900" s="261"/>
      <c r="D900" s="247" t="s">
        <v>236</v>
      </c>
      <c r="E900" s="262" t="s">
        <v>1</v>
      </c>
      <c r="F900" s="263" t="s">
        <v>3707</v>
      </c>
      <c r="G900" s="261"/>
      <c r="H900" s="262" t="s">
        <v>1</v>
      </c>
      <c r="I900" s="264"/>
      <c r="J900" s="261"/>
      <c r="K900" s="261"/>
      <c r="L900" s="265"/>
      <c r="M900" s="266"/>
      <c r="N900" s="267"/>
      <c r="O900" s="267"/>
      <c r="P900" s="267"/>
      <c r="Q900" s="267"/>
      <c r="R900" s="267"/>
      <c r="S900" s="267"/>
      <c r="T900" s="268"/>
      <c r="U900" s="14"/>
      <c r="V900" s="14"/>
      <c r="W900" s="14"/>
      <c r="X900" s="14"/>
      <c r="Y900" s="14"/>
      <c r="Z900" s="14"/>
      <c r="AA900" s="14"/>
      <c r="AB900" s="14"/>
      <c r="AC900" s="14"/>
      <c r="AD900" s="14"/>
      <c r="AE900" s="14"/>
      <c r="AT900" s="269" t="s">
        <v>236</v>
      </c>
      <c r="AU900" s="269" t="s">
        <v>88</v>
      </c>
      <c r="AV900" s="14" t="s">
        <v>88</v>
      </c>
      <c r="AW900" s="14" t="s">
        <v>36</v>
      </c>
      <c r="AX900" s="14" t="s">
        <v>80</v>
      </c>
      <c r="AY900" s="269" t="s">
        <v>221</v>
      </c>
    </row>
    <row r="901" s="14" customFormat="1">
      <c r="A901" s="14"/>
      <c r="B901" s="260"/>
      <c r="C901" s="261"/>
      <c r="D901" s="247" t="s">
        <v>236</v>
      </c>
      <c r="E901" s="262" t="s">
        <v>1</v>
      </c>
      <c r="F901" s="263" t="s">
        <v>3708</v>
      </c>
      <c r="G901" s="261"/>
      <c r="H901" s="262" t="s">
        <v>1</v>
      </c>
      <c r="I901" s="264"/>
      <c r="J901" s="261"/>
      <c r="K901" s="261"/>
      <c r="L901" s="265"/>
      <c r="M901" s="266"/>
      <c r="N901" s="267"/>
      <c r="O901" s="267"/>
      <c r="P901" s="267"/>
      <c r="Q901" s="267"/>
      <c r="R901" s="267"/>
      <c r="S901" s="267"/>
      <c r="T901" s="268"/>
      <c r="U901" s="14"/>
      <c r="V901" s="14"/>
      <c r="W901" s="14"/>
      <c r="X901" s="14"/>
      <c r="Y901" s="14"/>
      <c r="Z901" s="14"/>
      <c r="AA901" s="14"/>
      <c r="AB901" s="14"/>
      <c r="AC901" s="14"/>
      <c r="AD901" s="14"/>
      <c r="AE901" s="14"/>
      <c r="AT901" s="269" t="s">
        <v>236</v>
      </c>
      <c r="AU901" s="269" t="s">
        <v>88</v>
      </c>
      <c r="AV901" s="14" t="s">
        <v>88</v>
      </c>
      <c r="AW901" s="14" t="s">
        <v>36</v>
      </c>
      <c r="AX901" s="14" t="s">
        <v>80</v>
      </c>
      <c r="AY901" s="269" t="s">
        <v>221</v>
      </c>
    </row>
    <row r="902" s="13" customFormat="1">
      <c r="A902" s="13"/>
      <c r="B902" s="249"/>
      <c r="C902" s="250"/>
      <c r="D902" s="247" t="s">
        <v>236</v>
      </c>
      <c r="E902" s="251" t="s">
        <v>2928</v>
      </c>
      <c r="F902" s="252" t="s">
        <v>3709</v>
      </c>
      <c r="G902" s="250"/>
      <c r="H902" s="253">
        <v>8.4000000000000004</v>
      </c>
      <c r="I902" s="254"/>
      <c r="J902" s="250"/>
      <c r="K902" s="250"/>
      <c r="L902" s="255"/>
      <c r="M902" s="256"/>
      <c r="N902" s="257"/>
      <c r="O902" s="257"/>
      <c r="P902" s="257"/>
      <c r="Q902" s="257"/>
      <c r="R902" s="257"/>
      <c r="S902" s="257"/>
      <c r="T902" s="258"/>
      <c r="U902" s="13"/>
      <c r="V902" s="13"/>
      <c r="W902" s="13"/>
      <c r="X902" s="13"/>
      <c r="Y902" s="13"/>
      <c r="Z902" s="13"/>
      <c r="AA902" s="13"/>
      <c r="AB902" s="13"/>
      <c r="AC902" s="13"/>
      <c r="AD902" s="13"/>
      <c r="AE902" s="13"/>
      <c r="AT902" s="259" t="s">
        <v>236</v>
      </c>
      <c r="AU902" s="259" t="s">
        <v>88</v>
      </c>
      <c r="AV902" s="13" t="s">
        <v>19</v>
      </c>
      <c r="AW902" s="13" t="s">
        <v>36</v>
      </c>
      <c r="AX902" s="13" t="s">
        <v>80</v>
      </c>
      <c r="AY902" s="259" t="s">
        <v>221</v>
      </c>
    </row>
    <row r="903" s="13" customFormat="1">
      <c r="A903" s="13"/>
      <c r="B903" s="249"/>
      <c r="C903" s="250"/>
      <c r="D903" s="247" t="s">
        <v>236</v>
      </c>
      <c r="E903" s="251" t="s">
        <v>2930</v>
      </c>
      <c r="F903" s="252" t="s">
        <v>2931</v>
      </c>
      <c r="G903" s="250"/>
      <c r="H903" s="253">
        <v>8.4000000000000004</v>
      </c>
      <c r="I903" s="254"/>
      <c r="J903" s="250"/>
      <c r="K903" s="250"/>
      <c r="L903" s="255"/>
      <c r="M903" s="256"/>
      <c r="N903" s="257"/>
      <c r="O903" s="257"/>
      <c r="P903" s="257"/>
      <c r="Q903" s="257"/>
      <c r="R903" s="257"/>
      <c r="S903" s="257"/>
      <c r="T903" s="258"/>
      <c r="U903" s="13"/>
      <c r="V903" s="13"/>
      <c r="W903" s="13"/>
      <c r="X903" s="13"/>
      <c r="Y903" s="13"/>
      <c r="Z903" s="13"/>
      <c r="AA903" s="13"/>
      <c r="AB903" s="13"/>
      <c r="AC903" s="13"/>
      <c r="AD903" s="13"/>
      <c r="AE903" s="13"/>
      <c r="AT903" s="259" t="s">
        <v>236</v>
      </c>
      <c r="AU903" s="259" t="s">
        <v>88</v>
      </c>
      <c r="AV903" s="13" t="s">
        <v>19</v>
      </c>
      <c r="AW903" s="13" t="s">
        <v>36</v>
      </c>
      <c r="AX903" s="13" t="s">
        <v>88</v>
      </c>
      <c r="AY903" s="259" t="s">
        <v>221</v>
      </c>
    </row>
    <row r="904" s="2" customFormat="1" ht="33" customHeight="1">
      <c r="A904" s="40"/>
      <c r="B904" s="41"/>
      <c r="C904" s="229" t="s">
        <v>2973</v>
      </c>
      <c r="D904" s="229" t="s">
        <v>225</v>
      </c>
      <c r="E904" s="230" t="s">
        <v>2888</v>
      </c>
      <c r="F904" s="231" t="s">
        <v>2889</v>
      </c>
      <c r="G904" s="232" t="s">
        <v>699</v>
      </c>
      <c r="H904" s="233">
        <v>150.19999999999999</v>
      </c>
      <c r="I904" s="234"/>
      <c r="J904" s="235">
        <f>ROUND(I904*H904,2)</f>
        <v>0</v>
      </c>
      <c r="K904" s="231" t="s">
        <v>229</v>
      </c>
      <c r="L904" s="46"/>
      <c r="M904" s="236" t="s">
        <v>1</v>
      </c>
      <c r="N904" s="237" t="s">
        <v>45</v>
      </c>
      <c r="O904" s="93"/>
      <c r="P904" s="238">
        <f>O904*H904</f>
        <v>0</v>
      </c>
      <c r="Q904" s="238">
        <v>5.0000000000000002E-05</v>
      </c>
      <c r="R904" s="238">
        <f>Q904*H904</f>
        <v>0.0075100000000000002</v>
      </c>
      <c r="S904" s="238">
        <v>0</v>
      </c>
      <c r="T904" s="239">
        <f>S904*H904</f>
        <v>0</v>
      </c>
      <c r="U904" s="40"/>
      <c r="V904" s="40"/>
      <c r="W904" s="40"/>
      <c r="X904" s="40"/>
      <c r="Y904" s="40"/>
      <c r="Z904" s="40"/>
      <c r="AA904" s="40"/>
      <c r="AB904" s="40"/>
      <c r="AC904" s="40"/>
      <c r="AD904" s="40"/>
      <c r="AE904" s="40"/>
      <c r="AR904" s="240" t="s">
        <v>224</v>
      </c>
      <c r="AT904" s="240" t="s">
        <v>225</v>
      </c>
      <c r="AU904" s="240" t="s">
        <v>88</v>
      </c>
      <c r="AY904" s="18" t="s">
        <v>221</v>
      </c>
      <c r="BE904" s="241">
        <f>IF(N904="základní",J904,0)</f>
        <v>0</v>
      </c>
      <c r="BF904" s="241">
        <f>IF(N904="snížená",J904,0)</f>
        <v>0</v>
      </c>
      <c r="BG904" s="241">
        <f>IF(N904="zákl. přenesená",J904,0)</f>
        <v>0</v>
      </c>
      <c r="BH904" s="241">
        <f>IF(N904="sníž. přenesená",J904,0)</f>
        <v>0</v>
      </c>
      <c r="BI904" s="241">
        <f>IF(N904="nulová",J904,0)</f>
        <v>0</v>
      </c>
      <c r="BJ904" s="18" t="s">
        <v>88</v>
      </c>
      <c r="BK904" s="241">
        <f>ROUND(I904*H904,2)</f>
        <v>0</v>
      </c>
      <c r="BL904" s="18" t="s">
        <v>224</v>
      </c>
      <c r="BM904" s="240" t="s">
        <v>3710</v>
      </c>
    </row>
    <row r="905" s="2" customFormat="1">
      <c r="A905" s="40"/>
      <c r="B905" s="41"/>
      <c r="C905" s="42"/>
      <c r="D905" s="242" t="s">
        <v>232</v>
      </c>
      <c r="E905" s="42"/>
      <c r="F905" s="243" t="s">
        <v>2891</v>
      </c>
      <c r="G905" s="42"/>
      <c r="H905" s="42"/>
      <c r="I905" s="244"/>
      <c r="J905" s="42"/>
      <c r="K905" s="42"/>
      <c r="L905" s="46"/>
      <c r="M905" s="245"/>
      <c r="N905" s="246"/>
      <c r="O905" s="93"/>
      <c r="P905" s="93"/>
      <c r="Q905" s="93"/>
      <c r="R905" s="93"/>
      <c r="S905" s="93"/>
      <c r="T905" s="94"/>
      <c r="U905" s="40"/>
      <c r="V905" s="40"/>
      <c r="W905" s="40"/>
      <c r="X905" s="40"/>
      <c r="Y905" s="40"/>
      <c r="Z905" s="40"/>
      <c r="AA905" s="40"/>
      <c r="AB905" s="40"/>
      <c r="AC905" s="40"/>
      <c r="AD905" s="40"/>
      <c r="AE905" s="40"/>
      <c r="AT905" s="18" t="s">
        <v>232</v>
      </c>
      <c r="AU905" s="18" t="s">
        <v>88</v>
      </c>
    </row>
    <row r="906" s="2" customFormat="1">
      <c r="A906" s="40"/>
      <c r="B906" s="41"/>
      <c r="C906" s="42"/>
      <c r="D906" s="247" t="s">
        <v>312</v>
      </c>
      <c r="E906" s="42"/>
      <c r="F906" s="248" t="s">
        <v>1414</v>
      </c>
      <c r="G906" s="42"/>
      <c r="H906" s="42"/>
      <c r="I906" s="244"/>
      <c r="J906" s="42"/>
      <c r="K906" s="42"/>
      <c r="L906" s="46"/>
      <c r="M906" s="245"/>
      <c r="N906" s="246"/>
      <c r="O906" s="93"/>
      <c r="P906" s="93"/>
      <c r="Q906" s="93"/>
      <c r="R906" s="93"/>
      <c r="S906" s="93"/>
      <c r="T906" s="94"/>
      <c r="U906" s="40"/>
      <c r="V906" s="40"/>
      <c r="W906" s="40"/>
      <c r="X906" s="40"/>
      <c r="Y906" s="40"/>
      <c r="Z906" s="40"/>
      <c r="AA906" s="40"/>
      <c r="AB906" s="40"/>
      <c r="AC906" s="40"/>
      <c r="AD906" s="40"/>
      <c r="AE906" s="40"/>
      <c r="AT906" s="18" t="s">
        <v>312</v>
      </c>
      <c r="AU906" s="18" t="s">
        <v>88</v>
      </c>
    </row>
    <row r="907" s="2" customFormat="1">
      <c r="A907" s="40"/>
      <c r="B907" s="41"/>
      <c r="C907" s="42"/>
      <c r="D907" s="247" t="s">
        <v>234</v>
      </c>
      <c r="E907" s="42"/>
      <c r="F907" s="248" t="s">
        <v>2892</v>
      </c>
      <c r="G907" s="42"/>
      <c r="H907" s="42"/>
      <c r="I907" s="244"/>
      <c r="J907" s="42"/>
      <c r="K907" s="42"/>
      <c r="L907" s="46"/>
      <c r="M907" s="245"/>
      <c r="N907" s="246"/>
      <c r="O907" s="93"/>
      <c r="P907" s="93"/>
      <c r="Q907" s="93"/>
      <c r="R907" s="93"/>
      <c r="S907" s="93"/>
      <c r="T907" s="94"/>
      <c r="U907" s="40"/>
      <c r="V907" s="40"/>
      <c r="W907" s="40"/>
      <c r="X907" s="40"/>
      <c r="Y907" s="40"/>
      <c r="Z907" s="40"/>
      <c r="AA907" s="40"/>
      <c r="AB907" s="40"/>
      <c r="AC907" s="40"/>
      <c r="AD907" s="40"/>
      <c r="AE907" s="40"/>
      <c r="AT907" s="18" t="s">
        <v>234</v>
      </c>
      <c r="AU907" s="18" t="s">
        <v>88</v>
      </c>
    </row>
    <row r="908" s="14" customFormat="1">
      <c r="A908" s="14"/>
      <c r="B908" s="260"/>
      <c r="C908" s="261"/>
      <c r="D908" s="247" t="s">
        <v>236</v>
      </c>
      <c r="E908" s="262" t="s">
        <v>1</v>
      </c>
      <c r="F908" s="263" t="s">
        <v>2893</v>
      </c>
      <c r="G908" s="261"/>
      <c r="H908" s="262" t="s">
        <v>1</v>
      </c>
      <c r="I908" s="264"/>
      <c r="J908" s="261"/>
      <c r="K908" s="261"/>
      <c r="L908" s="265"/>
      <c r="M908" s="266"/>
      <c r="N908" s="267"/>
      <c r="O908" s="267"/>
      <c r="P908" s="267"/>
      <c r="Q908" s="267"/>
      <c r="R908" s="267"/>
      <c r="S908" s="267"/>
      <c r="T908" s="268"/>
      <c r="U908" s="14"/>
      <c r="V908" s="14"/>
      <c r="W908" s="14"/>
      <c r="X908" s="14"/>
      <c r="Y908" s="14"/>
      <c r="Z908" s="14"/>
      <c r="AA908" s="14"/>
      <c r="AB908" s="14"/>
      <c r="AC908" s="14"/>
      <c r="AD908" s="14"/>
      <c r="AE908" s="14"/>
      <c r="AT908" s="269" t="s">
        <v>236</v>
      </c>
      <c r="AU908" s="269" t="s">
        <v>88</v>
      </c>
      <c r="AV908" s="14" t="s">
        <v>88</v>
      </c>
      <c r="AW908" s="14" t="s">
        <v>36</v>
      </c>
      <c r="AX908" s="14" t="s">
        <v>80</v>
      </c>
      <c r="AY908" s="269" t="s">
        <v>221</v>
      </c>
    </row>
    <row r="909" s="13" customFormat="1">
      <c r="A909" s="13"/>
      <c r="B909" s="249"/>
      <c r="C909" s="250"/>
      <c r="D909" s="247" t="s">
        <v>236</v>
      </c>
      <c r="E909" s="251" t="s">
        <v>3711</v>
      </c>
      <c r="F909" s="252" t="s">
        <v>3712</v>
      </c>
      <c r="G909" s="250"/>
      <c r="H909" s="253">
        <v>29.199999999999999</v>
      </c>
      <c r="I909" s="254"/>
      <c r="J909" s="250"/>
      <c r="K909" s="250"/>
      <c r="L909" s="255"/>
      <c r="M909" s="256"/>
      <c r="N909" s="257"/>
      <c r="O909" s="257"/>
      <c r="P909" s="257"/>
      <c r="Q909" s="257"/>
      <c r="R909" s="257"/>
      <c r="S909" s="257"/>
      <c r="T909" s="258"/>
      <c r="U909" s="13"/>
      <c r="V909" s="13"/>
      <c r="W909" s="13"/>
      <c r="X909" s="13"/>
      <c r="Y909" s="13"/>
      <c r="Z909" s="13"/>
      <c r="AA909" s="13"/>
      <c r="AB909" s="13"/>
      <c r="AC909" s="13"/>
      <c r="AD909" s="13"/>
      <c r="AE909" s="13"/>
      <c r="AT909" s="259" t="s">
        <v>236</v>
      </c>
      <c r="AU909" s="259" t="s">
        <v>88</v>
      </c>
      <c r="AV909" s="13" t="s">
        <v>19</v>
      </c>
      <c r="AW909" s="13" t="s">
        <v>36</v>
      </c>
      <c r="AX909" s="13" t="s">
        <v>80</v>
      </c>
      <c r="AY909" s="259" t="s">
        <v>221</v>
      </c>
    </row>
    <row r="910" s="14" customFormat="1">
      <c r="A910" s="14"/>
      <c r="B910" s="260"/>
      <c r="C910" s="261"/>
      <c r="D910" s="247" t="s">
        <v>236</v>
      </c>
      <c r="E910" s="262" t="s">
        <v>1</v>
      </c>
      <c r="F910" s="263" t="s">
        <v>3713</v>
      </c>
      <c r="G910" s="261"/>
      <c r="H910" s="262" t="s">
        <v>1</v>
      </c>
      <c r="I910" s="264"/>
      <c r="J910" s="261"/>
      <c r="K910" s="261"/>
      <c r="L910" s="265"/>
      <c r="M910" s="266"/>
      <c r="N910" s="267"/>
      <c r="O910" s="267"/>
      <c r="P910" s="267"/>
      <c r="Q910" s="267"/>
      <c r="R910" s="267"/>
      <c r="S910" s="267"/>
      <c r="T910" s="268"/>
      <c r="U910" s="14"/>
      <c r="V910" s="14"/>
      <c r="W910" s="14"/>
      <c r="X910" s="14"/>
      <c r="Y910" s="14"/>
      <c r="Z910" s="14"/>
      <c r="AA910" s="14"/>
      <c r="AB910" s="14"/>
      <c r="AC910" s="14"/>
      <c r="AD910" s="14"/>
      <c r="AE910" s="14"/>
      <c r="AT910" s="269" t="s">
        <v>236</v>
      </c>
      <c r="AU910" s="269" t="s">
        <v>88</v>
      </c>
      <c r="AV910" s="14" t="s">
        <v>88</v>
      </c>
      <c r="AW910" s="14" t="s">
        <v>36</v>
      </c>
      <c r="AX910" s="14" t="s">
        <v>80</v>
      </c>
      <c r="AY910" s="269" t="s">
        <v>221</v>
      </c>
    </row>
    <row r="911" s="13" customFormat="1">
      <c r="A911" s="13"/>
      <c r="B911" s="249"/>
      <c r="C911" s="250"/>
      <c r="D911" s="247" t="s">
        <v>236</v>
      </c>
      <c r="E911" s="251" t="s">
        <v>3034</v>
      </c>
      <c r="F911" s="252" t="s">
        <v>3714</v>
      </c>
      <c r="G911" s="250"/>
      <c r="H911" s="253">
        <v>67.200000000000003</v>
      </c>
      <c r="I911" s="254"/>
      <c r="J911" s="250"/>
      <c r="K911" s="250"/>
      <c r="L911" s="255"/>
      <c r="M911" s="256"/>
      <c r="N911" s="257"/>
      <c r="O911" s="257"/>
      <c r="P911" s="257"/>
      <c r="Q911" s="257"/>
      <c r="R911" s="257"/>
      <c r="S911" s="257"/>
      <c r="T911" s="258"/>
      <c r="U911" s="13"/>
      <c r="V911" s="13"/>
      <c r="W911" s="13"/>
      <c r="X911" s="13"/>
      <c r="Y911" s="13"/>
      <c r="Z911" s="13"/>
      <c r="AA911" s="13"/>
      <c r="AB911" s="13"/>
      <c r="AC911" s="13"/>
      <c r="AD911" s="13"/>
      <c r="AE911" s="13"/>
      <c r="AT911" s="259" t="s">
        <v>236</v>
      </c>
      <c r="AU911" s="259" t="s">
        <v>88</v>
      </c>
      <c r="AV911" s="13" t="s">
        <v>19</v>
      </c>
      <c r="AW911" s="13" t="s">
        <v>36</v>
      </c>
      <c r="AX911" s="13" t="s">
        <v>80</v>
      </c>
      <c r="AY911" s="259" t="s">
        <v>221</v>
      </c>
    </row>
    <row r="912" s="14" customFormat="1">
      <c r="A912" s="14"/>
      <c r="B912" s="260"/>
      <c r="C912" s="261"/>
      <c r="D912" s="247" t="s">
        <v>236</v>
      </c>
      <c r="E912" s="262" t="s">
        <v>1</v>
      </c>
      <c r="F912" s="263" t="s">
        <v>3715</v>
      </c>
      <c r="G912" s="261"/>
      <c r="H912" s="262" t="s">
        <v>1</v>
      </c>
      <c r="I912" s="264"/>
      <c r="J912" s="261"/>
      <c r="K912" s="261"/>
      <c r="L912" s="265"/>
      <c r="M912" s="266"/>
      <c r="N912" s="267"/>
      <c r="O912" s="267"/>
      <c r="P912" s="267"/>
      <c r="Q912" s="267"/>
      <c r="R912" s="267"/>
      <c r="S912" s="267"/>
      <c r="T912" s="268"/>
      <c r="U912" s="14"/>
      <c r="V912" s="14"/>
      <c r="W912" s="14"/>
      <c r="X912" s="14"/>
      <c r="Y912" s="14"/>
      <c r="Z912" s="14"/>
      <c r="AA912" s="14"/>
      <c r="AB912" s="14"/>
      <c r="AC912" s="14"/>
      <c r="AD912" s="14"/>
      <c r="AE912" s="14"/>
      <c r="AT912" s="269" t="s">
        <v>236</v>
      </c>
      <c r="AU912" s="269" t="s">
        <v>88</v>
      </c>
      <c r="AV912" s="14" t="s">
        <v>88</v>
      </c>
      <c r="AW912" s="14" t="s">
        <v>36</v>
      </c>
      <c r="AX912" s="14" t="s">
        <v>80</v>
      </c>
      <c r="AY912" s="269" t="s">
        <v>221</v>
      </c>
    </row>
    <row r="913" s="13" customFormat="1">
      <c r="A913" s="13"/>
      <c r="B913" s="249"/>
      <c r="C913" s="250"/>
      <c r="D913" s="247" t="s">
        <v>236</v>
      </c>
      <c r="E913" s="251" t="s">
        <v>3059</v>
      </c>
      <c r="F913" s="252" t="s">
        <v>3716</v>
      </c>
      <c r="G913" s="250"/>
      <c r="H913" s="253">
        <v>21.199999999999999</v>
      </c>
      <c r="I913" s="254"/>
      <c r="J913" s="250"/>
      <c r="K913" s="250"/>
      <c r="L913" s="255"/>
      <c r="M913" s="256"/>
      <c r="N913" s="257"/>
      <c r="O913" s="257"/>
      <c r="P913" s="257"/>
      <c r="Q913" s="257"/>
      <c r="R913" s="257"/>
      <c r="S913" s="257"/>
      <c r="T913" s="258"/>
      <c r="U913" s="13"/>
      <c r="V913" s="13"/>
      <c r="W913" s="13"/>
      <c r="X913" s="13"/>
      <c r="Y913" s="13"/>
      <c r="Z913" s="13"/>
      <c r="AA913" s="13"/>
      <c r="AB913" s="13"/>
      <c r="AC913" s="13"/>
      <c r="AD913" s="13"/>
      <c r="AE913" s="13"/>
      <c r="AT913" s="259" t="s">
        <v>236</v>
      </c>
      <c r="AU913" s="259" t="s">
        <v>88</v>
      </c>
      <c r="AV913" s="13" t="s">
        <v>19</v>
      </c>
      <c r="AW913" s="13" t="s">
        <v>36</v>
      </c>
      <c r="AX913" s="13" t="s">
        <v>80</v>
      </c>
      <c r="AY913" s="259" t="s">
        <v>221</v>
      </c>
    </row>
    <row r="914" s="14" customFormat="1">
      <c r="A914" s="14"/>
      <c r="B914" s="260"/>
      <c r="C914" s="261"/>
      <c r="D914" s="247" t="s">
        <v>236</v>
      </c>
      <c r="E914" s="262" t="s">
        <v>1</v>
      </c>
      <c r="F914" s="263" t="s">
        <v>3717</v>
      </c>
      <c r="G914" s="261"/>
      <c r="H914" s="262" t="s">
        <v>1</v>
      </c>
      <c r="I914" s="264"/>
      <c r="J914" s="261"/>
      <c r="K914" s="261"/>
      <c r="L914" s="265"/>
      <c r="M914" s="266"/>
      <c r="N914" s="267"/>
      <c r="O914" s="267"/>
      <c r="P914" s="267"/>
      <c r="Q914" s="267"/>
      <c r="R914" s="267"/>
      <c r="S914" s="267"/>
      <c r="T914" s="268"/>
      <c r="U914" s="14"/>
      <c r="V914" s="14"/>
      <c r="W914" s="14"/>
      <c r="X914" s="14"/>
      <c r="Y914" s="14"/>
      <c r="Z914" s="14"/>
      <c r="AA914" s="14"/>
      <c r="AB914" s="14"/>
      <c r="AC914" s="14"/>
      <c r="AD914" s="14"/>
      <c r="AE914" s="14"/>
      <c r="AT914" s="269" t="s">
        <v>236</v>
      </c>
      <c r="AU914" s="269" t="s">
        <v>88</v>
      </c>
      <c r="AV914" s="14" t="s">
        <v>88</v>
      </c>
      <c r="AW914" s="14" t="s">
        <v>36</v>
      </c>
      <c r="AX914" s="14" t="s">
        <v>80</v>
      </c>
      <c r="AY914" s="269" t="s">
        <v>221</v>
      </c>
    </row>
    <row r="915" s="13" customFormat="1">
      <c r="A915" s="13"/>
      <c r="B915" s="249"/>
      <c r="C915" s="250"/>
      <c r="D915" s="247" t="s">
        <v>236</v>
      </c>
      <c r="E915" s="251" t="s">
        <v>3076</v>
      </c>
      <c r="F915" s="252" t="s">
        <v>3718</v>
      </c>
      <c r="G915" s="250"/>
      <c r="H915" s="253">
        <v>18</v>
      </c>
      <c r="I915" s="254"/>
      <c r="J915" s="250"/>
      <c r="K915" s="250"/>
      <c r="L915" s="255"/>
      <c r="M915" s="256"/>
      <c r="N915" s="257"/>
      <c r="O915" s="257"/>
      <c r="P915" s="257"/>
      <c r="Q915" s="257"/>
      <c r="R915" s="257"/>
      <c r="S915" s="257"/>
      <c r="T915" s="258"/>
      <c r="U915" s="13"/>
      <c r="V915" s="13"/>
      <c r="W915" s="13"/>
      <c r="X915" s="13"/>
      <c r="Y915" s="13"/>
      <c r="Z915" s="13"/>
      <c r="AA915" s="13"/>
      <c r="AB915" s="13"/>
      <c r="AC915" s="13"/>
      <c r="AD915" s="13"/>
      <c r="AE915" s="13"/>
      <c r="AT915" s="259" t="s">
        <v>236</v>
      </c>
      <c r="AU915" s="259" t="s">
        <v>88</v>
      </c>
      <c r="AV915" s="13" t="s">
        <v>19</v>
      </c>
      <c r="AW915" s="13" t="s">
        <v>36</v>
      </c>
      <c r="AX915" s="13" t="s">
        <v>80</v>
      </c>
      <c r="AY915" s="259" t="s">
        <v>221</v>
      </c>
    </row>
    <row r="916" s="14" customFormat="1">
      <c r="A916" s="14"/>
      <c r="B916" s="260"/>
      <c r="C916" s="261"/>
      <c r="D916" s="247" t="s">
        <v>236</v>
      </c>
      <c r="E916" s="262" t="s">
        <v>1</v>
      </c>
      <c r="F916" s="263" t="s">
        <v>2898</v>
      </c>
      <c r="G916" s="261"/>
      <c r="H916" s="262" t="s">
        <v>1</v>
      </c>
      <c r="I916" s="264"/>
      <c r="J916" s="261"/>
      <c r="K916" s="261"/>
      <c r="L916" s="265"/>
      <c r="M916" s="266"/>
      <c r="N916" s="267"/>
      <c r="O916" s="267"/>
      <c r="P916" s="267"/>
      <c r="Q916" s="267"/>
      <c r="R916" s="267"/>
      <c r="S916" s="267"/>
      <c r="T916" s="268"/>
      <c r="U916" s="14"/>
      <c r="V916" s="14"/>
      <c r="W916" s="14"/>
      <c r="X916" s="14"/>
      <c r="Y916" s="14"/>
      <c r="Z916" s="14"/>
      <c r="AA916" s="14"/>
      <c r="AB916" s="14"/>
      <c r="AC916" s="14"/>
      <c r="AD916" s="14"/>
      <c r="AE916" s="14"/>
      <c r="AT916" s="269" t="s">
        <v>236</v>
      </c>
      <c r="AU916" s="269" t="s">
        <v>88</v>
      </c>
      <c r="AV916" s="14" t="s">
        <v>88</v>
      </c>
      <c r="AW916" s="14" t="s">
        <v>36</v>
      </c>
      <c r="AX916" s="14" t="s">
        <v>80</v>
      </c>
      <c r="AY916" s="269" t="s">
        <v>221</v>
      </c>
    </row>
    <row r="917" s="13" customFormat="1">
      <c r="A917" s="13"/>
      <c r="B917" s="249"/>
      <c r="C917" s="250"/>
      <c r="D917" s="247" t="s">
        <v>236</v>
      </c>
      <c r="E917" s="251" t="s">
        <v>3084</v>
      </c>
      <c r="F917" s="252" t="s">
        <v>3695</v>
      </c>
      <c r="G917" s="250"/>
      <c r="H917" s="253">
        <v>14.6</v>
      </c>
      <c r="I917" s="254"/>
      <c r="J917" s="250"/>
      <c r="K917" s="250"/>
      <c r="L917" s="255"/>
      <c r="M917" s="256"/>
      <c r="N917" s="257"/>
      <c r="O917" s="257"/>
      <c r="P917" s="257"/>
      <c r="Q917" s="257"/>
      <c r="R917" s="257"/>
      <c r="S917" s="257"/>
      <c r="T917" s="258"/>
      <c r="U917" s="13"/>
      <c r="V917" s="13"/>
      <c r="W917" s="13"/>
      <c r="X917" s="13"/>
      <c r="Y917" s="13"/>
      <c r="Z917" s="13"/>
      <c r="AA917" s="13"/>
      <c r="AB917" s="13"/>
      <c r="AC917" s="13"/>
      <c r="AD917" s="13"/>
      <c r="AE917" s="13"/>
      <c r="AT917" s="259" t="s">
        <v>236</v>
      </c>
      <c r="AU917" s="259" t="s">
        <v>88</v>
      </c>
      <c r="AV917" s="13" t="s">
        <v>19</v>
      </c>
      <c r="AW917" s="13" t="s">
        <v>36</v>
      </c>
      <c r="AX917" s="13" t="s">
        <v>80</v>
      </c>
      <c r="AY917" s="259" t="s">
        <v>221</v>
      </c>
    </row>
    <row r="918" s="13" customFormat="1">
      <c r="A918" s="13"/>
      <c r="B918" s="249"/>
      <c r="C918" s="250"/>
      <c r="D918" s="247" t="s">
        <v>236</v>
      </c>
      <c r="E918" s="251" t="s">
        <v>3719</v>
      </c>
      <c r="F918" s="252" t="s">
        <v>3720</v>
      </c>
      <c r="G918" s="250"/>
      <c r="H918" s="253">
        <v>150.19999999999999</v>
      </c>
      <c r="I918" s="254"/>
      <c r="J918" s="250"/>
      <c r="K918" s="250"/>
      <c r="L918" s="255"/>
      <c r="M918" s="256"/>
      <c r="N918" s="257"/>
      <c r="O918" s="257"/>
      <c r="P918" s="257"/>
      <c r="Q918" s="257"/>
      <c r="R918" s="257"/>
      <c r="S918" s="257"/>
      <c r="T918" s="258"/>
      <c r="U918" s="13"/>
      <c r="V918" s="13"/>
      <c r="W918" s="13"/>
      <c r="X918" s="13"/>
      <c r="Y918" s="13"/>
      <c r="Z918" s="13"/>
      <c r="AA918" s="13"/>
      <c r="AB918" s="13"/>
      <c r="AC918" s="13"/>
      <c r="AD918" s="13"/>
      <c r="AE918" s="13"/>
      <c r="AT918" s="259" t="s">
        <v>236</v>
      </c>
      <c r="AU918" s="259" t="s">
        <v>88</v>
      </c>
      <c r="AV918" s="13" t="s">
        <v>19</v>
      </c>
      <c r="AW918" s="13" t="s">
        <v>36</v>
      </c>
      <c r="AX918" s="13" t="s">
        <v>88</v>
      </c>
      <c r="AY918" s="259" t="s">
        <v>221</v>
      </c>
    </row>
    <row r="919" s="2" customFormat="1" ht="37.8" customHeight="1">
      <c r="A919" s="40"/>
      <c r="B919" s="41"/>
      <c r="C919" s="229" t="s">
        <v>2982</v>
      </c>
      <c r="D919" s="229" t="s">
        <v>225</v>
      </c>
      <c r="E919" s="230" t="s">
        <v>3721</v>
      </c>
      <c r="F919" s="231" t="s">
        <v>3722</v>
      </c>
      <c r="G919" s="232" t="s">
        <v>699</v>
      </c>
      <c r="H919" s="233">
        <v>28</v>
      </c>
      <c r="I919" s="234"/>
      <c r="J919" s="235">
        <f>ROUND(I919*H919,2)</f>
        <v>0</v>
      </c>
      <c r="K919" s="231" t="s">
        <v>229</v>
      </c>
      <c r="L919" s="46"/>
      <c r="M919" s="236" t="s">
        <v>1</v>
      </c>
      <c r="N919" s="237" t="s">
        <v>45</v>
      </c>
      <c r="O919" s="93"/>
      <c r="P919" s="238">
        <f>O919*H919</f>
        <v>0</v>
      </c>
      <c r="Q919" s="238">
        <v>0.0051999999999999998</v>
      </c>
      <c r="R919" s="238">
        <f>Q919*H919</f>
        <v>0.14560000000000001</v>
      </c>
      <c r="S919" s="238">
        <v>0</v>
      </c>
      <c r="T919" s="239">
        <f>S919*H919</f>
        <v>0</v>
      </c>
      <c r="U919" s="40"/>
      <c r="V919" s="40"/>
      <c r="W919" s="40"/>
      <c r="X919" s="40"/>
      <c r="Y919" s="40"/>
      <c r="Z919" s="40"/>
      <c r="AA919" s="40"/>
      <c r="AB919" s="40"/>
      <c r="AC919" s="40"/>
      <c r="AD919" s="40"/>
      <c r="AE919" s="40"/>
      <c r="AR919" s="240" t="s">
        <v>224</v>
      </c>
      <c r="AT919" s="240" t="s">
        <v>225</v>
      </c>
      <c r="AU919" s="240" t="s">
        <v>88</v>
      </c>
      <c r="AY919" s="18" t="s">
        <v>221</v>
      </c>
      <c r="BE919" s="241">
        <f>IF(N919="základní",J919,0)</f>
        <v>0</v>
      </c>
      <c r="BF919" s="241">
        <f>IF(N919="snížená",J919,0)</f>
        <v>0</v>
      </c>
      <c r="BG919" s="241">
        <f>IF(N919="zákl. přenesená",J919,0)</f>
        <v>0</v>
      </c>
      <c r="BH919" s="241">
        <f>IF(N919="sníž. přenesená",J919,0)</f>
        <v>0</v>
      </c>
      <c r="BI919" s="241">
        <f>IF(N919="nulová",J919,0)</f>
        <v>0</v>
      </c>
      <c r="BJ919" s="18" t="s">
        <v>88</v>
      </c>
      <c r="BK919" s="241">
        <f>ROUND(I919*H919,2)</f>
        <v>0</v>
      </c>
      <c r="BL919" s="18" t="s">
        <v>224</v>
      </c>
      <c r="BM919" s="240" t="s">
        <v>3723</v>
      </c>
    </row>
    <row r="920" s="2" customFormat="1">
      <c r="A920" s="40"/>
      <c r="B920" s="41"/>
      <c r="C920" s="42"/>
      <c r="D920" s="242" t="s">
        <v>232</v>
      </c>
      <c r="E920" s="42"/>
      <c r="F920" s="243" t="s">
        <v>3724</v>
      </c>
      <c r="G920" s="42"/>
      <c r="H920" s="42"/>
      <c r="I920" s="244"/>
      <c r="J920" s="42"/>
      <c r="K920" s="42"/>
      <c r="L920" s="46"/>
      <c r="M920" s="245"/>
      <c r="N920" s="246"/>
      <c r="O920" s="93"/>
      <c r="P920" s="93"/>
      <c r="Q920" s="93"/>
      <c r="R920" s="93"/>
      <c r="S920" s="93"/>
      <c r="T920" s="94"/>
      <c r="U920" s="40"/>
      <c r="V920" s="40"/>
      <c r="W920" s="40"/>
      <c r="X920" s="40"/>
      <c r="Y920" s="40"/>
      <c r="Z920" s="40"/>
      <c r="AA920" s="40"/>
      <c r="AB920" s="40"/>
      <c r="AC920" s="40"/>
      <c r="AD920" s="40"/>
      <c r="AE920" s="40"/>
      <c r="AT920" s="18" t="s">
        <v>232</v>
      </c>
      <c r="AU920" s="18" t="s">
        <v>88</v>
      </c>
    </row>
    <row r="921" s="2" customFormat="1">
      <c r="A921" s="40"/>
      <c r="B921" s="41"/>
      <c r="C921" s="42"/>
      <c r="D921" s="247" t="s">
        <v>312</v>
      </c>
      <c r="E921" s="42"/>
      <c r="F921" s="248" t="s">
        <v>1414</v>
      </c>
      <c r="G921" s="42"/>
      <c r="H921" s="42"/>
      <c r="I921" s="244"/>
      <c r="J921" s="42"/>
      <c r="K921" s="42"/>
      <c r="L921" s="46"/>
      <c r="M921" s="245"/>
      <c r="N921" s="246"/>
      <c r="O921" s="93"/>
      <c r="P921" s="93"/>
      <c r="Q921" s="93"/>
      <c r="R921" s="93"/>
      <c r="S921" s="93"/>
      <c r="T921" s="94"/>
      <c r="U921" s="40"/>
      <c r="V921" s="40"/>
      <c r="W921" s="40"/>
      <c r="X921" s="40"/>
      <c r="Y921" s="40"/>
      <c r="Z921" s="40"/>
      <c r="AA921" s="40"/>
      <c r="AB921" s="40"/>
      <c r="AC921" s="40"/>
      <c r="AD921" s="40"/>
      <c r="AE921" s="40"/>
      <c r="AT921" s="18" t="s">
        <v>312</v>
      </c>
      <c r="AU921" s="18" t="s">
        <v>88</v>
      </c>
    </row>
    <row r="922" s="2" customFormat="1">
      <c r="A922" s="40"/>
      <c r="B922" s="41"/>
      <c r="C922" s="42"/>
      <c r="D922" s="247" t="s">
        <v>234</v>
      </c>
      <c r="E922" s="42"/>
      <c r="F922" s="248" t="s">
        <v>3725</v>
      </c>
      <c r="G922" s="42"/>
      <c r="H922" s="42"/>
      <c r="I922" s="244"/>
      <c r="J922" s="42"/>
      <c r="K922" s="42"/>
      <c r="L922" s="46"/>
      <c r="M922" s="245"/>
      <c r="N922" s="246"/>
      <c r="O922" s="93"/>
      <c r="P922" s="93"/>
      <c r="Q922" s="93"/>
      <c r="R922" s="93"/>
      <c r="S922" s="93"/>
      <c r="T922" s="94"/>
      <c r="U922" s="40"/>
      <c r="V922" s="40"/>
      <c r="W922" s="40"/>
      <c r="X922" s="40"/>
      <c r="Y922" s="40"/>
      <c r="Z922" s="40"/>
      <c r="AA922" s="40"/>
      <c r="AB922" s="40"/>
      <c r="AC922" s="40"/>
      <c r="AD922" s="40"/>
      <c r="AE922" s="40"/>
      <c r="AT922" s="18" t="s">
        <v>234</v>
      </c>
      <c r="AU922" s="18" t="s">
        <v>88</v>
      </c>
    </row>
    <row r="923" s="14" customFormat="1">
      <c r="A923" s="14"/>
      <c r="B923" s="260"/>
      <c r="C923" s="261"/>
      <c r="D923" s="247" t="s">
        <v>236</v>
      </c>
      <c r="E923" s="262" t="s">
        <v>1</v>
      </c>
      <c r="F923" s="263" t="s">
        <v>3726</v>
      </c>
      <c r="G923" s="261"/>
      <c r="H923" s="262" t="s">
        <v>1</v>
      </c>
      <c r="I923" s="264"/>
      <c r="J923" s="261"/>
      <c r="K923" s="261"/>
      <c r="L923" s="265"/>
      <c r="M923" s="266"/>
      <c r="N923" s="267"/>
      <c r="O923" s="267"/>
      <c r="P923" s="267"/>
      <c r="Q923" s="267"/>
      <c r="R923" s="267"/>
      <c r="S923" s="267"/>
      <c r="T923" s="268"/>
      <c r="U923" s="14"/>
      <c r="V923" s="14"/>
      <c r="W923" s="14"/>
      <c r="X923" s="14"/>
      <c r="Y923" s="14"/>
      <c r="Z923" s="14"/>
      <c r="AA923" s="14"/>
      <c r="AB923" s="14"/>
      <c r="AC923" s="14"/>
      <c r="AD923" s="14"/>
      <c r="AE923" s="14"/>
      <c r="AT923" s="269" t="s">
        <v>236</v>
      </c>
      <c r="AU923" s="269" t="s">
        <v>88</v>
      </c>
      <c r="AV923" s="14" t="s">
        <v>88</v>
      </c>
      <c r="AW923" s="14" t="s">
        <v>36</v>
      </c>
      <c r="AX923" s="14" t="s">
        <v>80</v>
      </c>
      <c r="AY923" s="269" t="s">
        <v>221</v>
      </c>
    </row>
    <row r="924" s="13" customFormat="1">
      <c r="A924" s="13"/>
      <c r="B924" s="249"/>
      <c r="C924" s="250"/>
      <c r="D924" s="247" t="s">
        <v>236</v>
      </c>
      <c r="E924" s="251" t="s">
        <v>3727</v>
      </c>
      <c r="F924" s="252" t="s">
        <v>3590</v>
      </c>
      <c r="G924" s="250"/>
      <c r="H924" s="253">
        <v>28</v>
      </c>
      <c r="I924" s="254"/>
      <c r="J924" s="250"/>
      <c r="K924" s="250"/>
      <c r="L924" s="255"/>
      <c r="M924" s="256"/>
      <c r="N924" s="257"/>
      <c r="O924" s="257"/>
      <c r="P924" s="257"/>
      <c r="Q924" s="257"/>
      <c r="R924" s="257"/>
      <c r="S924" s="257"/>
      <c r="T924" s="258"/>
      <c r="U924" s="13"/>
      <c r="V924" s="13"/>
      <c r="W924" s="13"/>
      <c r="X924" s="13"/>
      <c r="Y924" s="13"/>
      <c r="Z924" s="13"/>
      <c r="AA924" s="13"/>
      <c r="AB924" s="13"/>
      <c r="AC924" s="13"/>
      <c r="AD924" s="13"/>
      <c r="AE924" s="13"/>
      <c r="AT924" s="259" t="s">
        <v>236</v>
      </c>
      <c r="AU924" s="259" t="s">
        <v>88</v>
      </c>
      <c r="AV924" s="13" t="s">
        <v>19</v>
      </c>
      <c r="AW924" s="13" t="s">
        <v>36</v>
      </c>
      <c r="AX924" s="13" t="s">
        <v>80</v>
      </c>
      <c r="AY924" s="259" t="s">
        <v>221</v>
      </c>
    </row>
    <row r="925" s="13" customFormat="1">
      <c r="A925" s="13"/>
      <c r="B925" s="249"/>
      <c r="C925" s="250"/>
      <c r="D925" s="247" t="s">
        <v>236</v>
      </c>
      <c r="E925" s="251" t="s">
        <v>3728</v>
      </c>
      <c r="F925" s="252" t="s">
        <v>3729</v>
      </c>
      <c r="G925" s="250"/>
      <c r="H925" s="253">
        <v>28</v>
      </c>
      <c r="I925" s="254"/>
      <c r="J925" s="250"/>
      <c r="K925" s="250"/>
      <c r="L925" s="255"/>
      <c r="M925" s="256"/>
      <c r="N925" s="257"/>
      <c r="O925" s="257"/>
      <c r="P925" s="257"/>
      <c r="Q925" s="257"/>
      <c r="R925" s="257"/>
      <c r="S925" s="257"/>
      <c r="T925" s="258"/>
      <c r="U925" s="13"/>
      <c r="V925" s="13"/>
      <c r="W925" s="13"/>
      <c r="X925" s="13"/>
      <c r="Y925" s="13"/>
      <c r="Z925" s="13"/>
      <c r="AA925" s="13"/>
      <c r="AB925" s="13"/>
      <c r="AC925" s="13"/>
      <c r="AD925" s="13"/>
      <c r="AE925" s="13"/>
      <c r="AT925" s="259" t="s">
        <v>236</v>
      </c>
      <c r="AU925" s="259" t="s">
        <v>88</v>
      </c>
      <c r="AV925" s="13" t="s">
        <v>19</v>
      </c>
      <c r="AW925" s="13" t="s">
        <v>36</v>
      </c>
      <c r="AX925" s="13" t="s">
        <v>88</v>
      </c>
      <c r="AY925" s="259" t="s">
        <v>221</v>
      </c>
    </row>
    <row r="926" s="2" customFormat="1" ht="16.5" customHeight="1">
      <c r="A926" s="40"/>
      <c r="B926" s="41"/>
      <c r="C926" s="229" t="s">
        <v>2988</v>
      </c>
      <c r="D926" s="229" t="s">
        <v>225</v>
      </c>
      <c r="E926" s="230" t="s">
        <v>2903</v>
      </c>
      <c r="F926" s="231" t="s">
        <v>2904</v>
      </c>
      <c r="G926" s="232" t="s">
        <v>2428</v>
      </c>
      <c r="H926" s="233">
        <v>10</v>
      </c>
      <c r="I926" s="234"/>
      <c r="J926" s="235">
        <f>ROUND(I926*H926,2)</f>
        <v>0</v>
      </c>
      <c r="K926" s="231" t="s">
        <v>1</v>
      </c>
      <c r="L926" s="46"/>
      <c r="M926" s="236" t="s">
        <v>1</v>
      </c>
      <c r="N926" s="237" t="s">
        <v>45</v>
      </c>
      <c r="O926" s="93"/>
      <c r="P926" s="238">
        <f>O926*H926</f>
        <v>0</v>
      </c>
      <c r="Q926" s="238">
        <v>0.00010000000000000001</v>
      </c>
      <c r="R926" s="238">
        <f>Q926*H926</f>
        <v>0.001</v>
      </c>
      <c r="S926" s="238">
        <v>0</v>
      </c>
      <c r="T926" s="239">
        <f>S926*H926</f>
        <v>0</v>
      </c>
      <c r="U926" s="40"/>
      <c r="V926" s="40"/>
      <c r="W926" s="40"/>
      <c r="X926" s="40"/>
      <c r="Y926" s="40"/>
      <c r="Z926" s="40"/>
      <c r="AA926" s="40"/>
      <c r="AB926" s="40"/>
      <c r="AC926" s="40"/>
      <c r="AD926" s="40"/>
      <c r="AE926" s="40"/>
      <c r="AR926" s="240" t="s">
        <v>224</v>
      </c>
      <c r="AT926" s="240" t="s">
        <v>225</v>
      </c>
      <c r="AU926" s="240" t="s">
        <v>88</v>
      </c>
      <c r="AY926" s="18" t="s">
        <v>221</v>
      </c>
      <c r="BE926" s="241">
        <f>IF(N926="základní",J926,0)</f>
        <v>0</v>
      </c>
      <c r="BF926" s="241">
        <f>IF(N926="snížená",J926,0)</f>
        <v>0</v>
      </c>
      <c r="BG926" s="241">
        <f>IF(N926="zákl. přenesená",J926,0)</f>
        <v>0</v>
      </c>
      <c r="BH926" s="241">
        <f>IF(N926="sníž. přenesená",J926,0)</f>
        <v>0</v>
      </c>
      <c r="BI926" s="241">
        <f>IF(N926="nulová",J926,0)</f>
        <v>0</v>
      </c>
      <c r="BJ926" s="18" t="s">
        <v>88</v>
      </c>
      <c r="BK926" s="241">
        <f>ROUND(I926*H926,2)</f>
        <v>0</v>
      </c>
      <c r="BL926" s="18" t="s">
        <v>224</v>
      </c>
      <c r="BM926" s="240" t="s">
        <v>3730</v>
      </c>
    </row>
    <row r="927" s="2" customFormat="1">
      <c r="A927" s="40"/>
      <c r="B927" s="41"/>
      <c r="C927" s="42"/>
      <c r="D927" s="247" t="s">
        <v>234</v>
      </c>
      <c r="E927" s="42"/>
      <c r="F927" s="248" t="s">
        <v>3731</v>
      </c>
      <c r="G927" s="42"/>
      <c r="H927" s="42"/>
      <c r="I927" s="244"/>
      <c r="J927" s="42"/>
      <c r="K927" s="42"/>
      <c r="L927" s="46"/>
      <c r="M927" s="245"/>
      <c r="N927" s="246"/>
      <c r="O927" s="93"/>
      <c r="P927" s="93"/>
      <c r="Q927" s="93"/>
      <c r="R927" s="93"/>
      <c r="S927" s="93"/>
      <c r="T927" s="94"/>
      <c r="U927" s="40"/>
      <c r="V927" s="40"/>
      <c r="W927" s="40"/>
      <c r="X927" s="40"/>
      <c r="Y927" s="40"/>
      <c r="Z927" s="40"/>
      <c r="AA927" s="40"/>
      <c r="AB927" s="40"/>
      <c r="AC927" s="40"/>
      <c r="AD927" s="40"/>
      <c r="AE927" s="40"/>
      <c r="AT927" s="18" t="s">
        <v>234</v>
      </c>
      <c r="AU927" s="18" t="s">
        <v>88</v>
      </c>
    </row>
    <row r="928" s="14" customFormat="1">
      <c r="A928" s="14"/>
      <c r="B928" s="260"/>
      <c r="C928" s="261"/>
      <c r="D928" s="247" t="s">
        <v>236</v>
      </c>
      <c r="E928" s="262" t="s">
        <v>1</v>
      </c>
      <c r="F928" s="263" t="s">
        <v>3732</v>
      </c>
      <c r="G928" s="261"/>
      <c r="H928" s="262" t="s">
        <v>1</v>
      </c>
      <c r="I928" s="264"/>
      <c r="J928" s="261"/>
      <c r="K928" s="261"/>
      <c r="L928" s="265"/>
      <c r="M928" s="266"/>
      <c r="N928" s="267"/>
      <c r="O928" s="267"/>
      <c r="P928" s="267"/>
      <c r="Q928" s="267"/>
      <c r="R928" s="267"/>
      <c r="S928" s="267"/>
      <c r="T928" s="268"/>
      <c r="U928" s="14"/>
      <c r="V928" s="14"/>
      <c r="W928" s="14"/>
      <c r="X928" s="14"/>
      <c r="Y928" s="14"/>
      <c r="Z928" s="14"/>
      <c r="AA928" s="14"/>
      <c r="AB928" s="14"/>
      <c r="AC928" s="14"/>
      <c r="AD928" s="14"/>
      <c r="AE928" s="14"/>
      <c r="AT928" s="269" t="s">
        <v>236</v>
      </c>
      <c r="AU928" s="269" t="s">
        <v>88</v>
      </c>
      <c r="AV928" s="14" t="s">
        <v>88</v>
      </c>
      <c r="AW928" s="14" t="s">
        <v>36</v>
      </c>
      <c r="AX928" s="14" t="s">
        <v>80</v>
      </c>
      <c r="AY928" s="269" t="s">
        <v>221</v>
      </c>
    </row>
    <row r="929" s="13" customFormat="1">
      <c r="A929" s="13"/>
      <c r="B929" s="249"/>
      <c r="C929" s="250"/>
      <c r="D929" s="247" t="s">
        <v>236</v>
      </c>
      <c r="E929" s="251" t="s">
        <v>1</v>
      </c>
      <c r="F929" s="252" t="s">
        <v>224</v>
      </c>
      <c r="G929" s="250"/>
      <c r="H929" s="253">
        <v>4</v>
      </c>
      <c r="I929" s="254"/>
      <c r="J929" s="250"/>
      <c r="K929" s="250"/>
      <c r="L929" s="255"/>
      <c r="M929" s="256"/>
      <c r="N929" s="257"/>
      <c r="O929" s="257"/>
      <c r="P929" s="257"/>
      <c r="Q929" s="257"/>
      <c r="R929" s="257"/>
      <c r="S929" s="257"/>
      <c r="T929" s="258"/>
      <c r="U929" s="13"/>
      <c r="V929" s="13"/>
      <c r="W929" s="13"/>
      <c r="X929" s="13"/>
      <c r="Y929" s="13"/>
      <c r="Z929" s="13"/>
      <c r="AA929" s="13"/>
      <c r="AB929" s="13"/>
      <c r="AC929" s="13"/>
      <c r="AD929" s="13"/>
      <c r="AE929" s="13"/>
      <c r="AT929" s="259" t="s">
        <v>236</v>
      </c>
      <c r="AU929" s="259" t="s">
        <v>88</v>
      </c>
      <c r="AV929" s="13" t="s">
        <v>19</v>
      </c>
      <c r="AW929" s="13" t="s">
        <v>36</v>
      </c>
      <c r="AX929" s="13" t="s">
        <v>80</v>
      </c>
      <c r="AY929" s="259" t="s">
        <v>221</v>
      </c>
    </row>
    <row r="930" s="14" customFormat="1">
      <c r="A930" s="14"/>
      <c r="B930" s="260"/>
      <c r="C930" s="261"/>
      <c r="D930" s="247" t="s">
        <v>236</v>
      </c>
      <c r="E930" s="262" t="s">
        <v>1</v>
      </c>
      <c r="F930" s="263" t="s">
        <v>3733</v>
      </c>
      <c r="G930" s="261"/>
      <c r="H930" s="262" t="s">
        <v>1</v>
      </c>
      <c r="I930" s="264"/>
      <c r="J930" s="261"/>
      <c r="K930" s="261"/>
      <c r="L930" s="265"/>
      <c r="M930" s="266"/>
      <c r="N930" s="267"/>
      <c r="O930" s="267"/>
      <c r="P930" s="267"/>
      <c r="Q930" s="267"/>
      <c r="R930" s="267"/>
      <c r="S930" s="267"/>
      <c r="T930" s="268"/>
      <c r="U930" s="14"/>
      <c r="V930" s="14"/>
      <c r="W930" s="14"/>
      <c r="X930" s="14"/>
      <c r="Y930" s="14"/>
      <c r="Z930" s="14"/>
      <c r="AA930" s="14"/>
      <c r="AB930" s="14"/>
      <c r="AC930" s="14"/>
      <c r="AD930" s="14"/>
      <c r="AE930" s="14"/>
      <c r="AT930" s="269" t="s">
        <v>236</v>
      </c>
      <c r="AU930" s="269" t="s">
        <v>88</v>
      </c>
      <c r="AV930" s="14" t="s">
        <v>88</v>
      </c>
      <c r="AW930" s="14" t="s">
        <v>36</v>
      </c>
      <c r="AX930" s="14" t="s">
        <v>80</v>
      </c>
      <c r="AY930" s="269" t="s">
        <v>221</v>
      </c>
    </row>
    <row r="931" s="13" customFormat="1">
      <c r="A931" s="13"/>
      <c r="B931" s="249"/>
      <c r="C931" s="250"/>
      <c r="D931" s="247" t="s">
        <v>236</v>
      </c>
      <c r="E931" s="251" t="s">
        <v>1</v>
      </c>
      <c r="F931" s="252" t="s">
        <v>257</v>
      </c>
      <c r="G931" s="250"/>
      <c r="H931" s="253">
        <v>6</v>
      </c>
      <c r="I931" s="254"/>
      <c r="J931" s="250"/>
      <c r="K931" s="250"/>
      <c r="L931" s="255"/>
      <c r="M931" s="256"/>
      <c r="N931" s="257"/>
      <c r="O931" s="257"/>
      <c r="P931" s="257"/>
      <c r="Q931" s="257"/>
      <c r="R931" s="257"/>
      <c r="S931" s="257"/>
      <c r="T931" s="258"/>
      <c r="U931" s="13"/>
      <c r="V931" s="13"/>
      <c r="W931" s="13"/>
      <c r="X931" s="13"/>
      <c r="Y931" s="13"/>
      <c r="Z931" s="13"/>
      <c r="AA931" s="13"/>
      <c r="AB931" s="13"/>
      <c r="AC931" s="13"/>
      <c r="AD931" s="13"/>
      <c r="AE931" s="13"/>
      <c r="AT931" s="259" t="s">
        <v>236</v>
      </c>
      <c r="AU931" s="259" t="s">
        <v>88</v>
      </c>
      <c r="AV931" s="13" t="s">
        <v>19</v>
      </c>
      <c r="AW931" s="13" t="s">
        <v>36</v>
      </c>
      <c r="AX931" s="13" t="s">
        <v>80</v>
      </c>
      <c r="AY931" s="259" t="s">
        <v>221</v>
      </c>
    </row>
    <row r="932" s="15" customFormat="1">
      <c r="A932" s="15"/>
      <c r="B932" s="270"/>
      <c r="C932" s="271"/>
      <c r="D932" s="247" t="s">
        <v>236</v>
      </c>
      <c r="E932" s="272" t="s">
        <v>1</v>
      </c>
      <c r="F932" s="273" t="s">
        <v>356</v>
      </c>
      <c r="G932" s="271"/>
      <c r="H932" s="274">
        <v>10</v>
      </c>
      <c r="I932" s="275"/>
      <c r="J932" s="271"/>
      <c r="K932" s="271"/>
      <c r="L932" s="276"/>
      <c r="M932" s="277"/>
      <c r="N932" s="278"/>
      <c r="O932" s="278"/>
      <c r="P932" s="278"/>
      <c r="Q932" s="278"/>
      <c r="R932" s="278"/>
      <c r="S932" s="278"/>
      <c r="T932" s="279"/>
      <c r="U932" s="15"/>
      <c r="V932" s="15"/>
      <c r="W932" s="15"/>
      <c r="X932" s="15"/>
      <c r="Y932" s="15"/>
      <c r="Z932" s="15"/>
      <c r="AA932" s="15"/>
      <c r="AB932" s="15"/>
      <c r="AC932" s="15"/>
      <c r="AD932" s="15"/>
      <c r="AE932" s="15"/>
      <c r="AT932" s="280" t="s">
        <v>236</v>
      </c>
      <c r="AU932" s="280" t="s">
        <v>88</v>
      </c>
      <c r="AV932" s="15" t="s">
        <v>224</v>
      </c>
      <c r="AW932" s="15" t="s">
        <v>36</v>
      </c>
      <c r="AX932" s="15" t="s">
        <v>88</v>
      </c>
      <c r="AY932" s="280" t="s">
        <v>221</v>
      </c>
    </row>
    <row r="933" s="2" customFormat="1" ht="24.15" customHeight="1">
      <c r="A933" s="40"/>
      <c r="B933" s="41"/>
      <c r="C933" s="229" t="s">
        <v>3734</v>
      </c>
      <c r="D933" s="229" t="s">
        <v>225</v>
      </c>
      <c r="E933" s="230" t="s">
        <v>2909</v>
      </c>
      <c r="F933" s="231" t="s">
        <v>2910</v>
      </c>
      <c r="G933" s="232" t="s">
        <v>515</v>
      </c>
      <c r="H933" s="233">
        <v>25.465</v>
      </c>
      <c r="I933" s="234"/>
      <c r="J933" s="235">
        <f>ROUND(I933*H933,2)</f>
        <v>0</v>
      </c>
      <c r="K933" s="231" t="s">
        <v>229</v>
      </c>
      <c r="L933" s="46"/>
      <c r="M933" s="236" t="s">
        <v>1</v>
      </c>
      <c r="N933" s="237" t="s">
        <v>45</v>
      </c>
      <c r="O933" s="93"/>
      <c r="P933" s="238">
        <f>O933*H933</f>
        <v>0</v>
      </c>
      <c r="Q933" s="238">
        <v>0.12171</v>
      </c>
      <c r="R933" s="238">
        <f>Q933*H933</f>
        <v>3.09934515</v>
      </c>
      <c r="S933" s="238">
        <v>2.3999999999999999</v>
      </c>
      <c r="T933" s="239">
        <f>S933*H933</f>
        <v>61.116</v>
      </c>
      <c r="U933" s="40"/>
      <c r="V933" s="40"/>
      <c r="W933" s="40"/>
      <c r="X933" s="40"/>
      <c r="Y933" s="40"/>
      <c r="Z933" s="40"/>
      <c r="AA933" s="40"/>
      <c r="AB933" s="40"/>
      <c r="AC933" s="40"/>
      <c r="AD933" s="40"/>
      <c r="AE933" s="40"/>
      <c r="AR933" s="240" t="s">
        <v>224</v>
      </c>
      <c r="AT933" s="240" t="s">
        <v>225</v>
      </c>
      <c r="AU933" s="240" t="s">
        <v>88</v>
      </c>
      <c r="AY933" s="18" t="s">
        <v>221</v>
      </c>
      <c r="BE933" s="241">
        <f>IF(N933="základní",J933,0)</f>
        <v>0</v>
      </c>
      <c r="BF933" s="241">
        <f>IF(N933="snížená",J933,0)</f>
        <v>0</v>
      </c>
      <c r="BG933" s="241">
        <f>IF(N933="zákl. přenesená",J933,0)</f>
        <v>0</v>
      </c>
      <c r="BH933" s="241">
        <f>IF(N933="sníž. přenesená",J933,0)</f>
        <v>0</v>
      </c>
      <c r="BI933" s="241">
        <f>IF(N933="nulová",J933,0)</f>
        <v>0</v>
      </c>
      <c r="BJ933" s="18" t="s">
        <v>88</v>
      </c>
      <c r="BK933" s="241">
        <f>ROUND(I933*H933,2)</f>
        <v>0</v>
      </c>
      <c r="BL933" s="18" t="s">
        <v>224</v>
      </c>
      <c r="BM933" s="240" t="s">
        <v>3735</v>
      </c>
    </row>
    <row r="934" s="2" customFormat="1">
      <c r="A934" s="40"/>
      <c r="B934" s="41"/>
      <c r="C934" s="42"/>
      <c r="D934" s="242" t="s">
        <v>232</v>
      </c>
      <c r="E934" s="42"/>
      <c r="F934" s="243" t="s">
        <v>2912</v>
      </c>
      <c r="G934" s="42"/>
      <c r="H934" s="42"/>
      <c r="I934" s="244"/>
      <c r="J934" s="42"/>
      <c r="K934" s="42"/>
      <c r="L934" s="46"/>
      <c r="M934" s="245"/>
      <c r="N934" s="246"/>
      <c r="O934" s="93"/>
      <c r="P934" s="93"/>
      <c r="Q934" s="93"/>
      <c r="R934" s="93"/>
      <c r="S934" s="93"/>
      <c r="T934" s="94"/>
      <c r="U934" s="40"/>
      <c r="V934" s="40"/>
      <c r="W934" s="40"/>
      <c r="X934" s="40"/>
      <c r="Y934" s="40"/>
      <c r="Z934" s="40"/>
      <c r="AA934" s="40"/>
      <c r="AB934" s="40"/>
      <c r="AC934" s="40"/>
      <c r="AD934" s="40"/>
      <c r="AE934" s="40"/>
      <c r="AT934" s="18" t="s">
        <v>232</v>
      </c>
      <c r="AU934" s="18" t="s">
        <v>88</v>
      </c>
    </row>
    <row r="935" s="2" customFormat="1">
      <c r="A935" s="40"/>
      <c r="B935" s="41"/>
      <c r="C935" s="42"/>
      <c r="D935" s="247" t="s">
        <v>312</v>
      </c>
      <c r="E935" s="42"/>
      <c r="F935" s="248" t="s">
        <v>2913</v>
      </c>
      <c r="G935" s="42"/>
      <c r="H935" s="42"/>
      <c r="I935" s="244"/>
      <c r="J935" s="42"/>
      <c r="K935" s="42"/>
      <c r="L935" s="46"/>
      <c r="M935" s="245"/>
      <c r="N935" s="246"/>
      <c r="O935" s="93"/>
      <c r="P935" s="93"/>
      <c r="Q935" s="93"/>
      <c r="R935" s="93"/>
      <c r="S935" s="93"/>
      <c r="T935" s="94"/>
      <c r="U935" s="40"/>
      <c r="V935" s="40"/>
      <c r="W935" s="40"/>
      <c r="X935" s="40"/>
      <c r="Y935" s="40"/>
      <c r="Z935" s="40"/>
      <c r="AA935" s="40"/>
      <c r="AB935" s="40"/>
      <c r="AC935" s="40"/>
      <c r="AD935" s="40"/>
      <c r="AE935" s="40"/>
      <c r="AT935" s="18" t="s">
        <v>312</v>
      </c>
      <c r="AU935" s="18" t="s">
        <v>88</v>
      </c>
    </row>
    <row r="936" s="14" customFormat="1">
      <c r="A936" s="14"/>
      <c r="B936" s="260"/>
      <c r="C936" s="261"/>
      <c r="D936" s="247" t="s">
        <v>236</v>
      </c>
      <c r="E936" s="262" t="s">
        <v>1</v>
      </c>
      <c r="F936" s="263" t="s">
        <v>3736</v>
      </c>
      <c r="G936" s="261"/>
      <c r="H936" s="262" t="s">
        <v>1</v>
      </c>
      <c r="I936" s="264"/>
      <c r="J936" s="261"/>
      <c r="K936" s="261"/>
      <c r="L936" s="265"/>
      <c r="M936" s="266"/>
      <c r="N936" s="267"/>
      <c r="O936" s="267"/>
      <c r="P936" s="267"/>
      <c r="Q936" s="267"/>
      <c r="R936" s="267"/>
      <c r="S936" s="267"/>
      <c r="T936" s="268"/>
      <c r="U936" s="14"/>
      <c r="V936" s="14"/>
      <c r="W936" s="14"/>
      <c r="X936" s="14"/>
      <c r="Y936" s="14"/>
      <c r="Z936" s="14"/>
      <c r="AA936" s="14"/>
      <c r="AB936" s="14"/>
      <c r="AC936" s="14"/>
      <c r="AD936" s="14"/>
      <c r="AE936" s="14"/>
      <c r="AT936" s="269" t="s">
        <v>236</v>
      </c>
      <c r="AU936" s="269" t="s">
        <v>88</v>
      </c>
      <c r="AV936" s="14" t="s">
        <v>88</v>
      </c>
      <c r="AW936" s="14" t="s">
        <v>36</v>
      </c>
      <c r="AX936" s="14" t="s">
        <v>80</v>
      </c>
      <c r="AY936" s="269" t="s">
        <v>221</v>
      </c>
    </row>
    <row r="937" s="13" customFormat="1">
      <c r="A937" s="13"/>
      <c r="B937" s="249"/>
      <c r="C937" s="250"/>
      <c r="D937" s="247" t="s">
        <v>236</v>
      </c>
      <c r="E937" s="251" t="s">
        <v>3737</v>
      </c>
      <c r="F937" s="252" t="s">
        <v>3738</v>
      </c>
      <c r="G937" s="250"/>
      <c r="H937" s="253">
        <v>13.6</v>
      </c>
      <c r="I937" s="254"/>
      <c r="J937" s="250"/>
      <c r="K937" s="250"/>
      <c r="L937" s="255"/>
      <c r="M937" s="256"/>
      <c r="N937" s="257"/>
      <c r="O937" s="257"/>
      <c r="P937" s="257"/>
      <c r="Q937" s="257"/>
      <c r="R937" s="257"/>
      <c r="S937" s="257"/>
      <c r="T937" s="258"/>
      <c r="U937" s="13"/>
      <c r="V937" s="13"/>
      <c r="W937" s="13"/>
      <c r="X937" s="13"/>
      <c r="Y937" s="13"/>
      <c r="Z937" s="13"/>
      <c r="AA937" s="13"/>
      <c r="AB937" s="13"/>
      <c r="AC937" s="13"/>
      <c r="AD937" s="13"/>
      <c r="AE937" s="13"/>
      <c r="AT937" s="259" t="s">
        <v>236</v>
      </c>
      <c r="AU937" s="259" t="s">
        <v>88</v>
      </c>
      <c r="AV937" s="13" t="s">
        <v>19</v>
      </c>
      <c r="AW937" s="13" t="s">
        <v>36</v>
      </c>
      <c r="AX937" s="13" t="s">
        <v>80</v>
      </c>
      <c r="AY937" s="259" t="s">
        <v>221</v>
      </c>
    </row>
    <row r="938" s="14" customFormat="1">
      <c r="A938" s="14"/>
      <c r="B938" s="260"/>
      <c r="C938" s="261"/>
      <c r="D938" s="247" t="s">
        <v>236</v>
      </c>
      <c r="E938" s="262" t="s">
        <v>1</v>
      </c>
      <c r="F938" s="263" t="s">
        <v>3739</v>
      </c>
      <c r="G938" s="261"/>
      <c r="H938" s="262" t="s">
        <v>1</v>
      </c>
      <c r="I938" s="264"/>
      <c r="J938" s="261"/>
      <c r="K938" s="261"/>
      <c r="L938" s="265"/>
      <c r="M938" s="266"/>
      <c r="N938" s="267"/>
      <c r="O938" s="267"/>
      <c r="P938" s="267"/>
      <c r="Q938" s="267"/>
      <c r="R938" s="267"/>
      <c r="S938" s="267"/>
      <c r="T938" s="268"/>
      <c r="U938" s="14"/>
      <c r="V938" s="14"/>
      <c r="W938" s="14"/>
      <c r="X938" s="14"/>
      <c r="Y938" s="14"/>
      <c r="Z938" s="14"/>
      <c r="AA938" s="14"/>
      <c r="AB938" s="14"/>
      <c r="AC938" s="14"/>
      <c r="AD938" s="14"/>
      <c r="AE938" s="14"/>
      <c r="AT938" s="269" t="s">
        <v>236</v>
      </c>
      <c r="AU938" s="269" t="s">
        <v>88</v>
      </c>
      <c r="AV938" s="14" t="s">
        <v>88</v>
      </c>
      <c r="AW938" s="14" t="s">
        <v>36</v>
      </c>
      <c r="AX938" s="14" t="s">
        <v>80</v>
      </c>
      <c r="AY938" s="269" t="s">
        <v>221</v>
      </c>
    </row>
    <row r="939" s="13" customFormat="1">
      <c r="A939" s="13"/>
      <c r="B939" s="249"/>
      <c r="C939" s="250"/>
      <c r="D939" s="247" t="s">
        <v>236</v>
      </c>
      <c r="E939" s="251" t="s">
        <v>1850</v>
      </c>
      <c r="F939" s="252" t="s">
        <v>3740</v>
      </c>
      <c r="G939" s="250"/>
      <c r="H939" s="253">
        <v>3.8399999999999999</v>
      </c>
      <c r="I939" s="254"/>
      <c r="J939" s="250"/>
      <c r="K939" s="250"/>
      <c r="L939" s="255"/>
      <c r="M939" s="256"/>
      <c r="N939" s="257"/>
      <c r="O939" s="257"/>
      <c r="P939" s="257"/>
      <c r="Q939" s="257"/>
      <c r="R939" s="257"/>
      <c r="S939" s="257"/>
      <c r="T939" s="258"/>
      <c r="U939" s="13"/>
      <c r="V939" s="13"/>
      <c r="W939" s="13"/>
      <c r="X939" s="13"/>
      <c r="Y939" s="13"/>
      <c r="Z939" s="13"/>
      <c r="AA939" s="13"/>
      <c r="AB939" s="13"/>
      <c r="AC939" s="13"/>
      <c r="AD939" s="13"/>
      <c r="AE939" s="13"/>
      <c r="AT939" s="259" t="s">
        <v>236</v>
      </c>
      <c r="AU939" s="259" t="s">
        <v>88</v>
      </c>
      <c r="AV939" s="13" t="s">
        <v>19</v>
      </c>
      <c r="AW939" s="13" t="s">
        <v>36</v>
      </c>
      <c r="AX939" s="13" t="s">
        <v>80</v>
      </c>
      <c r="AY939" s="259" t="s">
        <v>221</v>
      </c>
    </row>
    <row r="940" s="14" customFormat="1">
      <c r="A940" s="14"/>
      <c r="B940" s="260"/>
      <c r="C940" s="261"/>
      <c r="D940" s="247" t="s">
        <v>236</v>
      </c>
      <c r="E940" s="262" t="s">
        <v>1</v>
      </c>
      <c r="F940" s="263" t="s">
        <v>3741</v>
      </c>
      <c r="G940" s="261"/>
      <c r="H940" s="262" t="s">
        <v>1</v>
      </c>
      <c r="I940" s="264"/>
      <c r="J940" s="261"/>
      <c r="K940" s="261"/>
      <c r="L940" s="265"/>
      <c r="M940" s="266"/>
      <c r="N940" s="267"/>
      <c r="O940" s="267"/>
      <c r="P940" s="267"/>
      <c r="Q940" s="267"/>
      <c r="R940" s="267"/>
      <c r="S940" s="267"/>
      <c r="T940" s="268"/>
      <c r="U940" s="14"/>
      <c r="V940" s="14"/>
      <c r="W940" s="14"/>
      <c r="X940" s="14"/>
      <c r="Y940" s="14"/>
      <c r="Z940" s="14"/>
      <c r="AA940" s="14"/>
      <c r="AB940" s="14"/>
      <c r="AC940" s="14"/>
      <c r="AD940" s="14"/>
      <c r="AE940" s="14"/>
      <c r="AT940" s="269" t="s">
        <v>236</v>
      </c>
      <c r="AU940" s="269" t="s">
        <v>88</v>
      </c>
      <c r="AV940" s="14" t="s">
        <v>88</v>
      </c>
      <c r="AW940" s="14" t="s">
        <v>36</v>
      </c>
      <c r="AX940" s="14" t="s">
        <v>80</v>
      </c>
      <c r="AY940" s="269" t="s">
        <v>221</v>
      </c>
    </row>
    <row r="941" s="13" customFormat="1">
      <c r="A941" s="13"/>
      <c r="B941" s="249"/>
      <c r="C941" s="250"/>
      <c r="D941" s="247" t="s">
        <v>236</v>
      </c>
      <c r="E941" s="251" t="s">
        <v>3061</v>
      </c>
      <c r="F941" s="252" t="s">
        <v>3742</v>
      </c>
      <c r="G941" s="250"/>
      <c r="H941" s="253">
        <v>8.0250000000000004</v>
      </c>
      <c r="I941" s="254"/>
      <c r="J941" s="250"/>
      <c r="K941" s="250"/>
      <c r="L941" s="255"/>
      <c r="M941" s="256"/>
      <c r="N941" s="257"/>
      <c r="O941" s="257"/>
      <c r="P941" s="257"/>
      <c r="Q941" s="257"/>
      <c r="R941" s="257"/>
      <c r="S941" s="257"/>
      <c r="T941" s="258"/>
      <c r="U941" s="13"/>
      <c r="V941" s="13"/>
      <c r="W941" s="13"/>
      <c r="X941" s="13"/>
      <c r="Y941" s="13"/>
      <c r="Z941" s="13"/>
      <c r="AA941" s="13"/>
      <c r="AB941" s="13"/>
      <c r="AC941" s="13"/>
      <c r="AD941" s="13"/>
      <c r="AE941" s="13"/>
      <c r="AT941" s="259" t="s">
        <v>236</v>
      </c>
      <c r="AU941" s="259" t="s">
        <v>88</v>
      </c>
      <c r="AV941" s="13" t="s">
        <v>19</v>
      </c>
      <c r="AW941" s="13" t="s">
        <v>36</v>
      </c>
      <c r="AX941" s="13" t="s">
        <v>80</v>
      </c>
      <c r="AY941" s="259" t="s">
        <v>221</v>
      </c>
    </row>
    <row r="942" s="13" customFormat="1">
      <c r="A942" s="13"/>
      <c r="B942" s="249"/>
      <c r="C942" s="250"/>
      <c r="D942" s="247" t="s">
        <v>236</v>
      </c>
      <c r="E942" s="251" t="s">
        <v>3743</v>
      </c>
      <c r="F942" s="252" t="s">
        <v>3744</v>
      </c>
      <c r="G942" s="250"/>
      <c r="H942" s="253">
        <v>25.465</v>
      </c>
      <c r="I942" s="254"/>
      <c r="J942" s="250"/>
      <c r="K942" s="250"/>
      <c r="L942" s="255"/>
      <c r="M942" s="256"/>
      <c r="N942" s="257"/>
      <c r="O942" s="257"/>
      <c r="P942" s="257"/>
      <c r="Q942" s="257"/>
      <c r="R942" s="257"/>
      <c r="S942" s="257"/>
      <c r="T942" s="258"/>
      <c r="U942" s="13"/>
      <c r="V942" s="13"/>
      <c r="W942" s="13"/>
      <c r="X942" s="13"/>
      <c r="Y942" s="13"/>
      <c r="Z942" s="13"/>
      <c r="AA942" s="13"/>
      <c r="AB942" s="13"/>
      <c r="AC942" s="13"/>
      <c r="AD942" s="13"/>
      <c r="AE942" s="13"/>
      <c r="AT942" s="259" t="s">
        <v>236</v>
      </c>
      <c r="AU942" s="259" t="s">
        <v>88</v>
      </c>
      <c r="AV942" s="13" t="s">
        <v>19</v>
      </c>
      <c r="AW942" s="13" t="s">
        <v>36</v>
      </c>
      <c r="AX942" s="13" t="s">
        <v>88</v>
      </c>
      <c r="AY942" s="259" t="s">
        <v>221</v>
      </c>
    </row>
    <row r="943" s="2" customFormat="1" ht="24.15" customHeight="1">
      <c r="A943" s="40"/>
      <c r="B943" s="41"/>
      <c r="C943" s="229" t="s">
        <v>3745</v>
      </c>
      <c r="D943" s="229" t="s">
        <v>225</v>
      </c>
      <c r="E943" s="230" t="s">
        <v>3746</v>
      </c>
      <c r="F943" s="231" t="s">
        <v>3747</v>
      </c>
      <c r="G943" s="232" t="s">
        <v>515</v>
      </c>
      <c r="H943" s="233">
        <v>93.5</v>
      </c>
      <c r="I943" s="234"/>
      <c r="J943" s="235">
        <f>ROUND(I943*H943,2)</f>
        <v>0</v>
      </c>
      <c r="K943" s="231" t="s">
        <v>229</v>
      </c>
      <c r="L943" s="46"/>
      <c r="M943" s="236" t="s">
        <v>1</v>
      </c>
      <c r="N943" s="237" t="s">
        <v>45</v>
      </c>
      <c r="O943" s="93"/>
      <c r="P943" s="238">
        <f>O943*H943</f>
        <v>0</v>
      </c>
      <c r="Q943" s="238">
        <v>0.12171</v>
      </c>
      <c r="R943" s="238">
        <f>Q943*H943</f>
        <v>11.379885</v>
      </c>
      <c r="S943" s="238">
        <v>2.3999999999999999</v>
      </c>
      <c r="T943" s="239">
        <f>S943*H943</f>
        <v>224.40000000000001</v>
      </c>
      <c r="U943" s="40"/>
      <c r="V943" s="40"/>
      <c r="W943" s="40"/>
      <c r="X943" s="40"/>
      <c r="Y943" s="40"/>
      <c r="Z943" s="40"/>
      <c r="AA943" s="40"/>
      <c r="AB943" s="40"/>
      <c r="AC943" s="40"/>
      <c r="AD943" s="40"/>
      <c r="AE943" s="40"/>
      <c r="AR943" s="240" t="s">
        <v>224</v>
      </c>
      <c r="AT943" s="240" t="s">
        <v>225</v>
      </c>
      <c r="AU943" s="240" t="s">
        <v>88</v>
      </c>
      <c r="AY943" s="18" t="s">
        <v>221</v>
      </c>
      <c r="BE943" s="241">
        <f>IF(N943="základní",J943,0)</f>
        <v>0</v>
      </c>
      <c r="BF943" s="241">
        <f>IF(N943="snížená",J943,0)</f>
        <v>0</v>
      </c>
      <c r="BG943" s="241">
        <f>IF(N943="zákl. přenesená",J943,0)</f>
        <v>0</v>
      </c>
      <c r="BH943" s="241">
        <f>IF(N943="sníž. přenesená",J943,0)</f>
        <v>0</v>
      </c>
      <c r="BI943" s="241">
        <f>IF(N943="nulová",J943,0)</f>
        <v>0</v>
      </c>
      <c r="BJ943" s="18" t="s">
        <v>88</v>
      </c>
      <c r="BK943" s="241">
        <f>ROUND(I943*H943,2)</f>
        <v>0</v>
      </c>
      <c r="BL943" s="18" t="s">
        <v>224</v>
      </c>
      <c r="BM943" s="240" t="s">
        <v>3748</v>
      </c>
    </row>
    <row r="944" s="2" customFormat="1">
      <c r="A944" s="40"/>
      <c r="B944" s="41"/>
      <c r="C944" s="42"/>
      <c r="D944" s="242" t="s">
        <v>232</v>
      </c>
      <c r="E944" s="42"/>
      <c r="F944" s="243" t="s">
        <v>3749</v>
      </c>
      <c r="G944" s="42"/>
      <c r="H944" s="42"/>
      <c r="I944" s="244"/>
      <c r="J944" s="42"/>
      <c r="K944" s="42"/>
      <c r="L944" s="46"/>
      <c r="M944" s="245"/>
      <c r="N944" s="246"/>
      <c r="O944" s="93"/>
      <c r="P944" s="93"/>
      <c r="Q944" s="93"/>
      <c r="R944" s="93"/>
      <c r="S944" s="93"/>
      <c r="T944" s="94"/>
      <c r="U944" s="40"/>
      <c r="V944" s="40"/>
      <c r="W944" s="40"/>
      <c r="X944" s="40"/>
      <c r="Y944" s="40"/>
      <c r="Z944" s="40"/>
      <c r="AA944" s="40"/>
      <c r="AB944" s="40"/>
      <c r="AC944" s="40"/>
      <c r="AD944" s="40"/>
      <c r="AE944" s="40"/>
      <c r="AT944" s="18" t="s">
        <v>232</v>
      </c>
      <c r="AU944" s="18" t="s">
        <v>88</v>
      </c>
    </row>
    <row r="945" s="2" customFormat="1">
      <c r="A945" s="40"/>
      <c r="B945" s="41"/>
      <c r="C945" s="42"/>
      <c r="D945" s="247" t="s">
        <v>312</v>
      </c>
      <c r="E945" s="42"/>
      <c r="F945" s="248" t="s">
        <v>2913</v>
      </c>
      <c r="G945" s="42"/>
      <c r="H945" s="42"/>
      <c r="I945" s="244"/>
      <c r="J945" s="42"/>
      <c r="K945" s="42"/>
      <c r="L945" s="46"/>
      <c r="M945" s="245"/>
      <c r="N945" s="246"/>
      <c r="O945" s="93"/>
      <c r="P945" s="93"/>
      <c r="Q945" s="93"/>
      <c r="R945" s="93"/>
      <c r="S945" s="93"/>
      <c r="T945" s="94"/>
      <c r="U945" s="40"/>
      <c r="V945" s="40"/>
      <c r="W945" s="40"/>
      <c r="X945" s="40"/>
      <c r="Y945" s="40"/>
      <c r="Z945" s="40"/>
      <c r="AA945" s="40"/>
      <c r="AB945" s="40"/>
      <c r="AC945" s="40"/>
      <c r="AD945" s="40"/>
      <c r="AE945" s="40"/>
      <c r="AT945" s="18" t="s">
        <v>312</v>
      </c>
      <c r="AU945" s="18" t="s">
        <v>88</v>
      </c>
    </row>
    <row r="946" s="14" customFormat="1">
      <c r="A946" s="14"/>
      <c r="B946" s="260"/>
      <c r="C946" s="261"/>
      <c r="D946" s="247" t="s">
        <v>236</v>
      </c>
      <c r="E946" s="262" t="s">
        <v>1</v>
      </c>
      <c r="F946" s="263" t="s">
        <v>3750</v>
      </c>
      <c r="G946" s="261"/>
      <c r="H946" s="262" t="s">
        <v>1</v>
      </c>
      <c r="I946" s="264"/>
      <c r="J946" s="261"/>
      <c r="K946" s="261"/>
      <c r="L946" s="265"/>
      <c r="M946" s="266"/>
      <c r="N946" s="267"/>
      <c r="O946" s="267"/>
      <c r="P946" s="267"/>
      <c r="Q946" s="267"/>
      <c r="R946" s="267"/>
      <c r="S946" s="267"/>
      <c r="T946" s="268"/>
      <c r="U946" s="14"/>
      <c r="V946" s="14"/>
      <c r="W946" s="14"/>
      <c r="X946" s="14"/>
      <c r="Y946" s="14"/>
      <c r="Z946" s="14"/>
      <c r="AA946" s="14"/>
      <c r="AB946" s="14"/>
      <c r="AC946" s="14"/>
      <c r="AD946" s="14"/>
      <c r="AE946" s="14"/>
      <c r="AT946" s="269" t="s">
        <v>236</v>
      </c>
      <c r="AU946" s="269" t="s">
        <v>88</v>
      </c>
      <c r="AV946" s="14" t="s">
        <v>88</v>
      </c>
      <c r="AW946" s="14" t="s">
        <v>36</v>
      </c>
      <c r="AX946" s="14" t="s">
        <v>80</v>
      </c>
      <c r="AY946" s="269" t="s">
        <v>221</v>
      </c>
    </row>
    <row r="947" s="13" customFormat="1">
      <c r="A947" s="13"/>
      <c r="B947" s="249"/>
      <c r="C947" s="250"/>
      <c r="D947" s="247" t="s">
        <v>236</v>
      </c>
      <c r="E947" s="251" t="s">
        <v>3751</v>
      </c>
      <c r="F947" s="252" t="s">
        <v>3752</v>
      </c>
      <c r="G947" s="250"/>
      <c r="H947" s="253">
        <v>93.5</v>
      </c>
      <c r="I947" s="254"/>
      <c r="J947" s="250"/>
      <c r="K947" s="250"/>
      <c r="L947" s="255"/>
      <c r="M947" s="256"/>
      <c r="N947" s="257"/>
      <c r="O947" s="257"/>
      <c r="P947" s="257"/>
      <c r="Q947" s="257"/>
      <c r="R947" s="257"/>
      <c r="S947" s="257"/>
      <c r="T947" s="258"/>
      <c r="U947" s="13"/>
      <c r="V947" s="13"/>
      <c r="W947" s="13"/>
      <c r="X947" s="13"/>
      <c r="Y947" s="13"/>
      <c r="Z947" s="13"/>
      <c r="AA947" s="13"/>
      <c r="AB947" s="13"/>
      <c r="AC947" s="13"/>
      <c r="AD947" s="13"/>
      <c r="AE947" s="13"/>
      <c r="AT947" s="259" t="s">
        <v>236</v>
      </c>
      <c r="AU947" s="259" t="s">
        <v>88</v>
      </c>
      <c r="AV947" s="13" t="s">
        <v>19</v>
      </c>
      <c r="AW947" s="13" t="s">
        <v>36</v>
      </c>
      <c r="AX947" s="13" t="s">
        <v>80</v>
      </c>
      <c r="AY947" s="259" t="s">
        <v>221</v>
      </c>
    </row>
    <row r="948" s="13" customFormat="1">
      <c r="A948" s="13"/>
      <c r="B948" s="249"/>
      <c r="C948" s="250"/>
      <c r="D948" s="247" t="s">
        <v>236</v>
      </c>
      <c r="E948" s="251" t="s">
        <v>1853</v>
      </c>
      <c r="F948" s="252" t="s">
        <v>3753</v>
      </c>
      <c r="G948" s="250"/>
      <c r="H948" s="253">
        <v>93.5</v>
      </c>
      <c r="I948" s="254"/>
      <c r="J948" s="250"/>
      <c r="K948" s="250"/>
      <c r="L948" s="255"/>
      <c r="M948" s="256"/>
      <c r="N948" s="257"/>
      <c r="O948" s="257"/>
      <c r="P948" s="257"/>
      <c r="Q948" s="257"/>
      <c r="R948" s="257"/>
      <c r="S948" s="257"/>
      <c r="T948" s="258"/>
      <c r="U948" s="13"/>
      <c r="V948" s="13"/>
      <c r="W948" s="13"/>
      <c r="X948" s="13"/>
      <c r="Y948" s="13"/>
      <c r="Z948" s="13"/>
      <c r="AA948" s="13"/>
      <c r="AB948" s="13"/>
      <c r="AC948" s="13"/>
      <c r="AD948" s="13"/>
      <c r="AE948" s="13"/>
      <c r="AT948" s="259" t="s">
        <v>236</v>
      </c>
      <c r="AU948" s="259" t="s">
        <v>88</v>
      </c>
      <c r="AV948" s="13" t="s">
        <v>19</v>
      </c>
      <c r="AW948" s="13" t="s">
        <v>36</v>
      </c>
      <c r="AX948" s="13" t="s">
        <v>88</v>
      </c>
      <c r="AY948" s="259" t="s">
        <v>221</v>
      </c>
    </row>
    <row r="949" s="2" customFormat="1" ht="78" customHeight="1">
      <c r="A949" s="40"/>
      <c r="B949" s="41"/>
      <c r="C949" s="229" t="s">
        <v>3754</v>
      </c>
      <c r="D949" s="229" t="s">
        <v>225</v>
      </c>
      <c r="E949" s="230" t="s">
        <v>3755</v>
      </c>
      <c r="F949" s="231" t="s">
        <v>3756</v>
      </c>
      <c r="G949" s="232" t="s">
        <v>584</v>
      </c>
      <c r="H949" s="233">
        <v>14000</v>
      </c>
      <c r="I949" s="234"/>
      <c r="J949" s="235">
        <f>ROUND(I949*H949,2)</f>
        <v>0</v>
      </c>
      <c r="K949" s="231" t="s">
        <v>229</v>
      </c>
      <c r="L949" s="46"/>
      <c r="M949" s="236" t="s">
        <v>1</v>
      </c>
      <c r="N949" s="237" t="s">
        <v>45</v>
      </c>
      <c r="O949" s="93"/>
      <c r="P949" s="238">
        <f>O949*H949</f>
        <v>0</v>
      </c>
      <c r="Q949" s="238">
        <v>0</v>
      </c>
      <c r="R949" s="238">
        <f>Q949*H949</f>
        <v>0</v>
      </c>
      <c r="S949" s="238">
        <v>0.001</v>
      </c>
      <c r="T949" s="239">
        <f>S949*H949</f>
        <v>14</v>
      </c>
      <c r="U949" s="40"/>
      <c r="V949" s="40"/>
      <c r="W949" s="40"/>
      <c r="X949" s="40"/>
      <c r="Y949" s="40"/>
      <c r="Z949" s="40"/>
      <c r="AA949" s="40"/>
      <c r="AB949" s="40"/>
      <c r="AC949" s="40"/>
      <c r="AD949" s="40"/>
      <c r="AE949" s="40"/>
      <c r="AR949" s="240" t="s">
        <v>224</v>
      </c>
      <c r="AT949" s="240" t="s">
        <v>225</v>
      </c>
      <c r="AU949" s="240" t="s">
        <v>88</v>
      </c>
      <c r="AY949" s="18" t="s">
        <v>221</v>
      </c>
      <c r="BE949" s="241">
        <f>IF(N949="základní",J949,0)</f>
        <v>0</v>
      </c>
      <c r="BF949" s="241">
        <f>IF(N949="snížená",J949,0)</f>
        <v>0</v>
      </c>
      <c r="BG949" s="241">
        <f>IF(N949="zákl. přenesená",J949,0)</f>
        <v>0</v>
      </c>
      <c r="BH949" s="241">
        <f>IF(N949="sníž. přenesená",J949,0)</f>
        <v>0</v>
      </c>
      <c r="BI949" s="241">
        <f>IF(N949="nulová",J949,0)</f>
        <v>0</v>
      </c>
      <c r="BJ949" s="18" t="s">
        <v>88</v>
      </c>
      <c r="BK949" s="241">
        <f>ROUND(I949*H949,2)</f>
        <v>0</v>
      </c>
      <c r="BL949" s="18" t="s">
        <v>224</v>
      </c>
      <c r="BM949" s="240" t="s">
        <v>3757</v>
      </c>
    </row>
    <row r="950" s="2" customFormat="1">
      <c r="A950" s="40"/>
      <c r="B950" s="41"/>
      <c r="C950" s="42"/>
      <c r="D950" s="242" t="s">
        <v>232</v>
      </c>
      <c r="E950" s="42"/>
      <c r="F950" s="243" t="s">
        <v>3758</v>
      </c>
      <c r="G950" s="42"/>
      <c r="H950" s="42"/>
      <c r="I950" s="244"/>
      <c r="J950" s="42"/>
      <c r="K950" s="42"/>
      <c r="L950" s="46"/>
      <c r="M950" s="245"/>
      <c r="N950" s="246"/>
      <c r="O950" s="93"/>
      <c r="P950" s="93"/>
      <c r="Q950" s="93"/>
      <c r="R950" s="93"/>
      <c r="S950" s="93"/>
      <c r="T950" s="94"/>
      <c r="U950" s="40"/>
      <c r="V950" s="40"/>
      <c r="W950" s="40"/>
      <c r="X950" s="40"/>
      <c r="Y950" s="40"/>
      <c r="Z950" s="40"/>
      <c r="AA950" s="40"/>
      <c r="AB950" s="40"/>
      <c r="AC950" s="40"/>
      <c r="AD950" s="40"/>
      <c r="AE950" s="40"/>
      <c r="AT950" s="18" t="s">
        <v>232</v>
      </c>
      <c r="AU950" s="18" t="s">
        <v>88</v>
      </c>
    </row>
    <row r="951" s="14" customFormat="1">
      <c r="A951" s="14"/>
      <c r="B951" s="260"/>
      <c r="C951" s="261"/>
      <c r="D951" s="247" t="s">
        <v>236</v>
      </c>
      <c r="E951" s="262" t="s">
        <v>1</v>
      </c>
      <c r="F951" s="263" t="s">
        <v>3759</v>
      </c>
      <c r="G951" s="261"/>
      <c r="H951" s="262" t="s">
        <v>1</v>
      </c>
      <c r="I951" s="264"/>
      <c r="J951" s="261"/>
      <c r="K951" s="261"/>
      <c r="L951" s="265"/>
      <c r="M951" s="266"/>
      <c r="N951" s="267"/>
      <c r="O951" s="267"/>
      <c r="P951" s="267"/>
      <c r="Q951" s="267"/>
      <c r="R951" s="267"/>
      <c r="S951" s="267"/>
      <c r="T951" s="268"/>
      <c r="U951" s="14"/>
      <c r="V951" s="14"/>
      <c r="W951" s="14"/>
      <c r="X951" s="14"/>
      <c r="Y951" s="14"/>
      <c r="Z951" s="14"/>
      <c r="AA951" s="14"/>
      <c r="AB951" s="14"/>
      <c r="AC951" s="14"/>
      <c r="AD951" s="14"/>
      <c r="AE951" s="14"/>
      <c r="AT951" s="269" t="s">
        <v>236</v>
      </c>
      <c r="AU951" s="269" t="s">
        <v>88</v>
      </c>
      <c r="AV951" s="14" t="s">
        <v>88</v>
      </c>
      <c r="AW951" s="14" t="s">
        <v>36</v>
      </c>
      <c r="AX951" s="14" t="s">
        <v>80</v>
      </c>
      <c r="AY951" s="269" t="s">
        <v>221</v>
      </c>
    </row>
    <row r="952" s="13" customFormat="1">
      <c r="A952" s="13"/>
      <c r="B952" s="249"/>
      <c r="C952" s="250"/>
      <c r="D952" s="247" t="s">
        <v>236</v>
      </c>
      <c r="E952" s="251" t="s">
        <v>3760</v>
      </c>
      <c r="F952" s="252" t="s">
        <v>3761</v>
      </c>
      <c r="G952" s="250"/>
      <c r="H952" s="253">
        <v>14000</v>
      </c>
      <c r="I952" s="254"/>
      <c r="J952" s="250"/>
      <c r="K952" s="250"/>
      <c r="L952" s="255"/>
      <c r="M952" s="256"/>
      <c r="N952" s="257"/>
      <c r="O952" s="257"/>
      <c r="P952" s="257"/>
      <c r="Q952" s="257"/>
      <c r="R952" s="257"/>
      <c r="S952" s="257"/>
      <c r="T952" s="258"/>
      <c r="U952" s="13"/>
      <c r="V952" s="13"/>
      <c r="W952" s="13"/>
      <c r="X952" s="13"/>
      <c r="Y952" s="13"/>
      <c r="Z952" s="13"/>
      <c r="AA952" s="13"/>
      <c r="AB952" s="13"/>
      <c r="AC952" s="13"/>
      <c r="AD952" s="13"/>
      <c r="AE952" s="13"/>
      <c r="AT952" s="259" t="s">
        <v>236</v>
      </c>
      <c r="AU952" s="259" t="s">
        <v>88</v>
      </c>
      <c r="AV952" s="13" t="s">
        <v>19</v>
      </c>
      <c r="AW952" s="13" t="s">
        <v>36</v>
      </c>
      <c r="AX952" s="13" t="s">
        <v>80</v>
      </c>
      <c r="AY952" s="259" t="s">
        <v>221</v>
      </c>
    </row>
    <row r="953" s="13" customFormat="1">
      <c r="A953" s="13"/>
      <c r="B953" s="249"/>
      <c r="C953" s="250"/>
      <c r="D953" s="247" t="s">
        <v>236</v>
      </c>
      <c r="E953" s="251" t="s">
        <v>3762</v>
      </c>
      <c r="F953" s="252" t="s">
        <v>3763</v>
      </c>
      <c r="G953" s="250"/>
      <c r="H953" s="253">
        <v>14000</v>
      </c>
      <c r="I953" s="254"/>
      <c r="J953" s="250"/>
      <c r="K953" s="250"/>
      <c r="L953" s="255"/>
      <c r="M953" s="256"/>
      <c r="N953" s="257"/>
      <c r="O953" s="257"/>
      <c r="P953" s="257"/>
      <c r="Q953" s="257"/>
      <c r="R953" s="257"/>
      <c r="S953" s="257"/>
      <c r="T953" s="258"/>
      <c r="U953" s="13"/>
      <c r="V953" s="13"/>
      <c r="W953" s="13"/>
      <c r="X953" s="13"/>
      <c r="Y953" s="13"/>
      <c r="Z953" s="13"/>
      <c r="AA953" s="13"/>
      <c r="AB953" s="13"/>
      <c r="AC953" s="13"/>
      <c r="AD953" s="13"/>
      <c r="AE953" s="13"/>
      <c r="AT953" s="259" t="s">
        <v>236</v>
      </c>
      <c r="AU953" s="259" t="s">
        <v>88</v>
      </c>
      <c r="AV953" s="13" t="s">
        <v>19</v>
      </c>
      <c r="AW953" s="13" t="s">
        <v>36</v>
      </c>
      <c r="AX953" s="13" t="s">
        <v>88</v>
      </c>
      <c r="AY953" s="259" t="s">
        <v>221</v>
      </c>
    </row>
    <row r="954" s="12" customFormat="1" ht="25.92" customHeight="1">
      <c r="A954" s="12"/>
      <c r="B954" s="213"/>
      <c r="C954" s="214"/>
      <c r="D954" s="215" t="s">
        <v>79</v>
      </c>
      <c r="E954" s="216" t="s">
        <v>933</v>
      </c>
      <c r="F954" s="216" t="s">
        <v>934</v>
      </c>
      <c r="G954" s="214"/>
      <c r="H954" s="214"/>
      <c r="I954" s="217"/>
      <c r="J954" s="218">
        <f>BK954</f>
        <v>0</v>
      </c>
      <c r="K954" s="214"/>
      <c r="L954" s="219"/>
      <c r="M954" s="220"/>
      <c r="N954" s="221"/>
      <c r="O954" s="221"/>
      <c r="P954" s="222">
        <f>SUM(P955:P986)</f>
        <v>0</v>
      </c>
      <c r="Q954" s="221"/>
      <c r="R954" s="222">
        <f>SUM(R955:R986)</f>
        <v>0</v>
      </c>
      <c r="S954" s="221"/>
      <c r="T954" s="223">
        <f>SUM(T955:T986)</f>
        <v>0</v>
      </c>
      <c r="U954" s="12"/>
      <c r="V954" s="12"/>
      <c r="W954" s="12"/>
      <c r="X954" s="12"/>
      <c r="Y954" s="12"/>
      <c r="Z954" s="12"/>
      <c r="AA954" s="12"/>
      <c r="AB954" s="12"/>
      <c r="AC954" s="12"/>
      <c r="AD954" s="12"/>
      <c r="AE954" s="12"/>
      <c r="AR954" s="224" t="s">
        <v>224</v>
      </c>
      <c r="AT954" s="225" t="s">
        <v>79</v>
      </c>
      <c r="AU954" s="225" t="s">
        <v>80</v>
      </c>
      <c r="AY954" s="224" t="s">
        <v>221</v>
      </c>
      <c r="BK954" s="226">
        <f>SUM(BK955:BK986)</f>
        <v>0</v>
      </c>
    </row>
    <row r="955" s="2" customFormat="1" ht="55.5" customHeight="1">
      <c r="A955" s="40"/>
      <c r="B955" s="41"/>
      <c r="C955" s="229" t="s">
        <v>2993</v>
      </c>
      <c r="D955" s="229" t="s">
        <v>225</v>
      </c>
      <c r="E955" s="230" t="s">
        <v>3764</v>
      </c>
      <c r="F955" s="231" t="s">
        <v>3765</v>
      </c>
      <c r="G955" s="232" t="s">
        <v>651</v>
      </c>
      <c r="H955" s="233">
        <v>338.37599999999998</v>
      </c>
      <c r="I955" s="234"/>
      <c r="J955" s="235">
        <f>ROUND(I955*H955,2)</f>
        <v>0</v>
      </c>
      <c r="K955" s="231" t="s">
        <v>229</v>
      </c>
      <c r="L955" s="46"/>
      <c r="M955" s="236" t="s">
        <v>1</v>
      </c>
      <c r="N955" s="237" t="s">
        <v>45</v>
      </c>
      <c r="O955" s="93"/>
      <c r="P955" s="238">
        <f>O955*H955</f>
        <v>0</v>
      </c>
      <c r="Q955" s="238">
        <v>0</v>
      </c>
      <c r="R955" s="238">
        <f>Q955*H955</f>
        <v>0</v>
      </c>
      <c r="S955" s="238">
        <v>0</v>
      </c>
      <c r="T955" s="239">
        <f>S955*H955</f>
        <v>0</v>
      </c>
      <c r="U955" s="40"/>
      <c r="V955" s="40"/>
      <c r="W955" s="40"/>
      <c r="X955" s="40"/>
      <c r="Y955" s="40"/>
      <c r="Z955" s="40"/>
      <c r="AA955" s="40"/>
      <c r="AB955" s="40"/>
      <c r="AC955" s="40"/>
      <c r="AD955" s="40"/>
      <c r="AE955" s="40"/>
      <c r="AR955" s="240" t="s">
        <v>224</v>
      </c>
      <c r="AT955" s="240" t="s">
        <v>225</v>
      </c>
      <c r="AU955" s="240" t="s">
        <v>88</v>
      </c>
      <c r="AY955" s="18" t="s">
        <v>221</v>
      </c>
      <c r="BE955" s="241">
        <f>IF(N955="základní",J955,0)</f>
        <v>0</v>
      </c>
      <c r="BF955" s="241">
        <f>IF(N955="snížená",J955,0)</f>
        <v>0</v>
      </c>
      <c r="BG955" s="241">
        <f>IF(N955="zákl. přenesená",J955,0)</f>
        <v>0</v>
      </c>
      <c r="BH955" s="241">
        <f>IF(N955="sníž. přenesená",J955,0)</f>
        <v>0</v>
      </c>
      <c r="BI955" s="241">
        <f>IF(N955="nulová",J955,0)</f>
        <v>0</v>
      </c>
      <c r="BJ955" s="18" t="s">
        <v>88</v>
      </c>
      <c r="BK955" s="241">
        <f>ROUND(I955*H955,2)</f>
        <v>0</v>
      </c>
      <c r="BL955" s="18" t="s">
        <v>224</v>
      </c>
      <c r="BM955" s="240" t="s">
        <v>3766</v>
      </c>
    </row>
    <row r="956" s="2" customFormat="1">
      <c r="A956" s="40"/>
      <c r="B956" s="41"/>
      <c r="C956" s="42"/>
      <c r="D956" s="242" t="s">
        <v>232</v>
      </c>
      <c r="E956" s="42"/>
      <c r="F956" s="243" t="s">
        <v>3767</v>
      </c>
      <c r="G956" s="42"/>
      <c r="H956" s="42"/>
      <c r="I956" s="244"/>
      <c r="J956" s="42"/>
      <c r="K956" s="42"/>
      <c r="L956" s="46"/>
      <c r="M956" s="245"/>
      <c r="N956" s="246"/>
      <c r="O956" s="93"/>
      <c r="P956" s="93"/>
      <c r="Q956" s="93"/>
      <c r="R956" s="93"/>
      <c r="S956" s="93"/>
      <c r="T956" s="94"/>
      <c r="U956" s="40"/>
      <c r="V956" s="40"/>
      <c r="W956" s="40"/>
      <c r="X956" s="40"/>
      <c r="Y956" s="40"/>
      <c r="Z956" s="40"/>
      <c r="AA956" s="40"/>
      <c r="AB956" s="40"/>
      <c r="AC956" s="40"/>
      <c r="AD956" s="40"/>
      <c r="AE956" s="40"/>
      <c r="AT956" s="18" t="s">
        <v>232</v>
      </c>
      <c r="AU956" s="18" t="s">
        <v>88</v>
      </c>
    </row>
    <row r="957" s="2" customFormat="1">
      <c r="A957" s="40"/>
      <c r="B957" s="41"/>
      <c r="C957" s="42"/>
      <c r="D957" s="247" t="s">
        <v>312</v>
      </c>
      <c r="E957" s="42"/>
      <c r="F957" s="248" t="s">
        <v>2937</v>
      </c>
      <c r="G957" s="42"/>
      <c r="H957" s="42"/>
      <c r="I957" s="244"/>
      <c r="J957" s="42"/>
      <c r="K957" s="42"/>
      <c r="L957" s="46"/>
      <c r="M957" s="245"/>
      <c r="N957" s="246"/>
      <c r="O957" s="93"/>
      <c r="P957" s="93"/>
      <c r="Q957" s="93"/>
      <c r="R957" s="93"/>
      <c r="S957" s="93"/>
      <c r="T957" s="94"/>
      <c r="U957" s="40"/>
      <c r="V957" s="40"/>
      <c r="W957" s="40"/>
      <c r="X957" s="40"/>
      <c r="Y957" s="40"/>
      <c r="Z957" s="40"/>
      <c r="AA957" s="40"/>
      <c r="AB957" s="40"/>
      <c r="AC957" s="40"/>
      <c r="AD957" s="40"/>
      <c r="AE957" s="40"/>
      <c r="AT957" s="18" t="s">
        <v>312</v>
      </c>
      <c r="AU957" s="18" t="s">
        <v>88</v>
      </c>
    </row>
    <row r="958" s="14" customFormat="1">
      <c r="A958" s="14"/>
      <c r="B958" s="260"/>
      <c r="C958" s="261"/>
      <c r="D958" s="247" t="s">
        <v>236</v>
      </c>
      <c r="E958" s="262" t="s">
        <v>1</v>
      </c>
      <c r="F958" s="263" t="s">
        <v>3768</v>
      </c>
      <c r="G958" s="261"/>
      <c r="H958" s="262" t="s">
        <v>1</v>
      </c>
      <c r="I958" s="264"/>
      <c r="J958" s="261"/>
      <c r="K958" s="261"/>
      <c r="L958" s="265"/>
      <c r="M958" s="266"/>
      <c r="N958" s="267"/>
      <c r="O958" s="267"/>
      <c r="P958" s="267"/>
      <c r="Q958" s="267"/>
      <c r="R958" s="267"/>
      <c r="S958" s="267"/>
      <c r="T958" s="268"/>
      <c r="U958" s="14"/>
      <c r="V958" s="14"/>
      <c r="W958" s="14"/>
      <c r="X958" s="14"/>
      <c r="Y958" s="14"/>
      <c r="Z958" s="14"/>
      <c r="AA958" s="14"/>
      <c r="AB958" s="14"/>
      <c r="AC958" s="14"/>
      <c r="AD958" s="14"/>
      <c r="AE958" s="14"/>
      <c r="AT958" s="269" t="s">
        <v>236</v>
      </c>
      <c r="AU958" s="269" t="s">
        <v>88</v>
      </c>
      <c r="AV958" s="14" t="s">
        <v>88</v>
      </c>
      <c r="AW958" s="14" t="s">
        <v>36</v>
      </c>
      <c r="AX958" s="14" t="s">
        <v>80</v>
      </c>
      <c r="AY958" s="269" t="s">
        <v>221</v>
      </c>
    </row>
    <row r="959" s="13" customFormat="1">
      <c r="A959" s="13"/>
      <c r="B959" s="249"/>
      <c r="C959" s="250"/>
      <c r="D959" s="247" t="s">
        <v>236</v>
      </c>
      <c r="E959" s="251" t="s">
        <v>3769</v>
      </c>
      <c r="F959" s="252" t="s">
        <v>3770</v>
      </c>
      <c r="G959" s="250"/>
      <c r="H959" s="253">
        <v>338.37599999999998</v>
      </c>
      <c r="I959" s="254"/>
      <c r="J959" s="250"/>
      <c r="K959" s="250"/>
      <c r="L959" s="255"/>
      <c r="M959" s="256"/>
      <c r="N959" s="257"/>
      <c r="O959" s="257"/>
      <c r="P959" s="257"/>
      <c r="Q959" s="257"/>
      <c r="R959" s="257"/>
      <c r="S959" s="257"/>
      <c r="T959" s="258"/>
      <c r="U959" s="13"/>
      <c r="V959" s="13"/>
      <c r="W959" s="13"/>
      <c r="X959" s="13"/>
      <c r="Y959" s="13"/>
      <c r="Z959" s="13"/>
      <c r="AA959" s="13"/>
      <c r="AB959" s="13"/>
      <c r="AC959" s="13"/>
      <c r="AD959" s="13"/>
      <c r="AE959" s="13"/>
      <c r="AT959" s="259" t="s">
        <v>236</v>
      </c>
      <c r="AU959" s="259" t="s">
        <v>88</v>
      </c>
      <c r="AV959" s="13" t="s">
        <v>19</v>
      </c>
      <c r="AW959" s="13" t="s">
        <v>36</v>
      </c>
      <c r="AX959" s="13" t="s">
        <v>80</v>
      </c>
      <c r="AY959" s="259" t="s">
        <v>221</v>
      </c>
    </row>
    <row r="960" s="13" customFormat="1">
      <c r="A960" s="13"/>
      <c r="B960" s="249"/>
      <c r="C960" s="250"/>
      <c r="D960" s="247" t="s">
        <v>236</v>
      </c>
      <c r="E960" s="251" t="s">
        <v>3771</v>
      </c>
      <c r="F960" s="252" t="s">
        <v>3772</v>
      </c>
      <c r="G960" s="250"/>
      <c r="H960" s="253">
        <v>338.37599999999998</v>
      </c>
      <c r="I960" s="254"/>
      <c r="J960" s="250"/>
      <c r="K960" s="250"/>
      <c r="L960" s="255"/>
      <c r="M960" s="256"/>
      <c r="N960" s="257"/>
      <c r="O960" s="257"/>
      <c r="P960" s="257"/>
      <c r="Q960" s="257"/>
      <c r="R960" s="257"/>
      <c r="S960" s="257"/>
      <c r="T960" s="258"/>
      <c r="U960" s="13"/>
      <c r="V960" s="13"/>
      <c r="W960" s="13"/>
      <c r="X960" s="13"/>
      <c r="Y960" s="13"/>
      <c r="Z960" s="13"/>
      <c r="AA960" s="13"/>
      <c r="AB960" s="13"/>
      <c r="AC960" s="13"/>
      <c r="AD960" s="13"/>
      <c r="AE960" s="13"/>
      <c r="AT960" s="259" t="s">
        <v>236</v>
      </c>
      <c r="AU960" s="259" t="s">
        <v>88</v>
      </c>
      <c r="AV960" s="13" t="s">
        <v>19</v>
      </c>
      <c r="AW960" s="13" t="s">
        <v>36</v>
      </c>
      <c r="AX960" s="13" t="s">
        <v>88</v>
      </c>
      <c r="AY960" s="259" t="s">
        <v>221</v>
      </c>
    </row>
    <row r="961" s="2" customFormat="1" ht="37.8" customHeight="1">
      <c r="A961" s="40"/>
      <c r="B961" s="41"/>
      <c r="C961" s="229" t="s">
        <v>3773</v>
      </c>
      <c r="D961" s="229" t="s">
        <v>225</v>
      </c>
      <c r="E961" s="230" t="s">
        <v>2944</v>
      </c>
      <c r="F961" s="231" t="s">
        <v>2945</v>
      </c>
      <c r="G961" s="232" t="s">
        <v>651</v>
      </c>
      <c r="H961" s="233">
        <v>468.16000000000002</v>
      </c>
      <c r="I961" s="234"/>
      <c r="J961" s="235">
        <f>ROUND(I961*H961,2)</f>
        <v>0</v>
      </c>
      <c r="K961" s="231" t="s">
        <v>229</v>
      </c>
      <c r="L961" s="46"/>
      <c r="M961" s="236" t="s">
        <v>1</v>
      </c>
      <c r="N961" s="237" t="s">
        <v>45</v>
      </c>
      <c r="O961" s="93"/>
      <c r="P961" s="238">
        <f>O961*H961</f>
        <v>0</v>
      </c>
      <c r="Q961" s="238">
        <v>0</v>
      </c>
      <c r="R961" s="238">
        <f>Q961*H961</f>
        <v>0</v>
      </c>
      <c r="S961" s="238">
        <v>0</v>
      </c>
      <c r="T961" s="239">
        <f>S961*H961</f>
        <v>0</v>
      </c>
      <c r="U961" s="40"/>
      <c r="V961" s="40"/>
      <c r="W961" s="40"/>
      <c r="X961" s="40"/>
      <c r="Y961" s="40"/>
      <c r="Z961" s="40"/>
      <c r="AA961" s="40"/>
      <c r="AB961" s="40"/>
      <c r="AC961" s="40"/>
      <c r="AD961" s="40"/>
      <c r="AE961" s="40"/>
      <c r="AR961" s="240" t="s">
        <v>224</v>
      </c>
      <c r="AT961" s="240" t="s">
        <v>225</v>
      </c>
      <c r="AU961" s="240" t="s">
        <v>88</v>
      </c>
      <c r="AY961" s="18" t="s">
        <v>221</v>
      </c>
      <c r="BE961" s="241">
        <f>IF(N961="základní",J961,0)</f>
        <v>0</v>
      </c>
      <c r="BF961" s="241">
        <f>IF(N961="snížená",J961,0)</f>
        <v>0</v>
      </c>
      <c r="BG961" s="241">
        <f>IF(N961="zákl. přenesená",J961,0)</f>
        <v>0</v>
      </c>
      <c r="BH961" s="241">
        <f>IF(N961="sníž. přenesená",J961,0)</f>
        <v>0</v>
      </c>
      <c r="BI961" s="241">
        <f>IF(N961="nulová",J961,0)</f>
        <v>0</v>
      </c>
      <c r="BJ961" s="18" t="s">
        <v>88</v>
      </c>
      <c r="BK961" s="241">
        <f>ROUND(I961*H961,2)</f>
        <v>0</v>
      </c>
      <c r="BL961" s="18" t="s">
        <v>224</v>
      </c>
      <c r="BM961" s="240" t="s">
        <v>3774</v>
      </c>
    </row>
    <row r="962" s="2" customFormat="1">
      <c r="A962" s="40"/>
      <c r="B962" s="41"/>
      <c r="C962" s="42"/>
      <c r="D962" s="242" t="s">
        <v>232</v>
      </c>
      <c r="E962" s="42"/>
      <c r="F962" s="243" t="s">
        <v>2947</v>
      </c>
      <c r="G962" s="42"/>
      <c r="H962" s="42"/>
      <c r="I962" s="244"/>
      <c r="J962" s="42"/>
      <c r="K962" s="42"/>
      <c r="L962" s="46"/>
      <c r="M962" s="245"/>
      <c r="N962" s="246"/>
      <c r="O962" s="93"/>
      <c r="P962" s="93"/>
      <c r="Q962" s="93"/>
      <c r="R962" s="93"/>
      <c r="S962" s="93"/>
      <c r="T962" s="94"/>
      <c r="U962" s="40"/>
      <c r="V962" s="40"/>
      <c r="W962" s="40"/>
      <c r="X962" s="40"/>
      <c r="Y962" s="40"/>
      <c r="Z962" s="40"/>
      <c r="AA962" s="40"/>
      <c r="AB962" s="40"/>
      <c r="AC962" s="40"/>
      <c r="AD962" s="40"/>
      <c r="AE962" s="40"/>
      <c r="AT962" s="18" t="s">
        <v>232</v>
      </c>
      <c r="AU962" s="18" t="s">
        <v>88</v>
      </c>
    </row>
    <row r="963" s="2" customFormat="1">
      <c r="A963" s="40"/>
      <c r="B963" s="41"/>
      <c r="C963" s="42"/>
      <c r="D963" s="247" t="s">
        <v>312</v>
      </c>
      <c r="E963" s="42"/>
      <c r="F963" s="248" t="s">
        <v>2948</v>
      </c>
      <c r="G963" s="42"/>
      <c r="H963" s="42"/>
      <c r="I963" s="244"/>
      <c r="J963" s="42"/>
      <c r="K963" s="42"/>
      <c r="L963" s="46"/>
      <c r="M963" s="245"/>
      <c r="N963" s="246"/>
      <c r="O963" s="93"/>
      <c r="P963" s="93"/>
      <c r="Q963" s="93"/>
      <c r="R963" s="93"/>
      <c r="S963" s="93"/>
      <c r="T963" s="94"/>
      <c r="U963" s="40"/>
      <c r="V963" s="40"/>
      <c r="W963" s="40"/>
      <c r="X963" s="40"/>
      <c r="Y963" s="40"/>
      <c r="Z963" s="40"/>
      <c r="AA963" s="40"/>
      <c r="AB963" s="40"/>
      <c r="AC963" s="40"/>
      <c r="AD963" s="40"/>
      <c r="AE963" s="40"/>
      <c r="AT963" s="18" t="s">
        <v>312</v>
      </c>
      <c r="AU963" s="18" t="s">
        <v>88</v>
      </c>
    </row>
    <row r="964" s="14" customFormat="1">
      <c r="A964" s="14"/>
      <c r="B964" s="260"/>
      <c r="C964" s="261"/>
      <c r="D964" s="247" t="s">
        <v>236</v>
      </c>
      <c r="E964" s="262" t="s">
        <v>1</v>
      </c>
      <c r="F964" s="263" t="s">
        <v>3775</v>
      </c>
      <c r="G964" s="261"/>
      <c r="H964" s="262" t="s">
        <v>1</v>
      </c>
      <c r="I964" s="264"/>
      <c r="J964" s="261"/>
      <c r="K964" s="261"/>
      <c r="L964" s="265"/>
      <c r="M964" s="266"/>
      <c r="N964" s="267"/>
      <c r="O964" s="267"/>
      <c r="P964" s="267"/>
      <c r="Q964" s="267"/>
      <c r="R964" s="267"/>
      <c r="S964" s="267"/>
      <c r="T964" s="268"/>
      <c r="U964" s="14"/>
      <c r="V964" s="14"/>
      <c r="W964" s="14"/>
      <c r="X964" s="14"/>
      <c r="Y964" s="14"/>
      <c r="Z964" s="14"/>
      <c r="AA964" s="14"/>
      <c r="AB964" s="14"/>
      <c r="AC964" s="14"/>
      <c r="AD964" s="14"/>
      <c r="AE964" s="14"/>
      <c r="AT964" s="269" t="s">
        <v>236</v>
      </c>
      <c r="AU964" s="269" t="s">
        <v>88</v>
      </c>
      <c r="AV964" s="14" t="s">
        <v>88</v>
      </c>
      <c r="AW964" s="14" t="s">
        <v>36</v>
      </c>
      <c r="AX964" s="14" t="s">
        <v>80</v>
      </c>
      <c r="AY964" s="269" t="s">
        <v>221</v>
      </c>
    </row>
    <row r="965" s="13" customFormat="1">
      <c r="A965" s="13"/>
      <c r="B965" s="249"/>
      <c r="C965" s="250"/>
      <c r="D965" s="247" t="s">
        <v>236</v>
      </c>
      <c r="E965" s="251" t="s">
        <v>3776</v>
      </c>
      <c r="F965" s="252" t="s">
        <v>3777</v>
      </c>
      <c r="G965" s="250"/>
      <c r="H965" s="253">
        <v>154.66</v>
      </c>
      <c r="I965" s="254"/>
      <c r="J965" s="250"/>
      <c r="K965" s="250"/>
      <c r="L965" s="255"/>
      <c r="M965" s="256"/>
      <c r="N965" s="257"/>
      <c r="O965" s="257"/>
      <c r="P965" s="257"/>
      <c r="Q965" s="257"/>
      <c r="R965" s="257"/>
      <c r="S965" s="257"/>
      <c r="T965" s="258"/>
      <c r="U965" s="13"/>
      <c r="V965" s="13"/>
      <c r="W965" s="13"/>
      <c r="X965" s="13"/>
      <c r="Y965" s="13"/>
      <c r="Z965" s="13"/>
      <c r="AA965" s="13"/>
      <c r="AB965" s="13"/>
      <c r="AC965" s="13"/>
      <c r="AD965" s="13"/>
      <c r="AE965" s="13"/>
      <c r="AT965" s="259" t="s">
        <v>236</v>
      </c>
      <c r="AU965" s="259" t="s">
        <v>88</v>
      </c>
      <c r="AV965" s="13" t="s">
        <v>19</v>
      </c>
      <c r="AW965" s="13" t="s">
        <v>36</v>
      </c>
      <c r="AX965" s="13" t="s">
        <v>80</v>
      </c>
      <c r="AY965" s="259" t="s">
        <v>221</v>
      </c>
    </row>
    <row r="966" s="14" customFormat="1">
      <c r="A966" s="14"/>
      <c r="B966" s="260"/>
      <c r="C966" s="261"/>
      <c r="D966" s="247" t="s">
        <v>236</v>
      </c>
      <c r="E966" s="262" t="s">
        <v>1</v>
      </c>
      <c r="F966" s="263" t="s">
        <v>3778</v>
      </c>
      <c r="G966" s="261"/>
      <c r="H966" s="262" t="s">
        <v>1</v>
      </c>
      <c r="I966" s="264"/>
      <c r="J966" s="261"/>
      <c r="K966" s="261"/>
      <c r="L966" s="265"/>
      <c r="M966" s="266"/>
      <c r="N966" s="267"/>
      <c r="O966" s="267"/>
      <c r="P966" s="267"/>
      <c r="Q966" s="267"/>
      <c r="R966" s="267"/>
      <c r="S966" s="267"/>
      <c r="T966" s="268"/>
      <c r="U966" s="14"/>
      <c r="V966" s="14"/>
      <c r="W966" s="14"/>
      <c r="X966" s="14"/>
      <c r="Y966" s="14"/>
      <c r="Z966" s="14"/>
      <c r="AA966" s="14"/>
      <c r="AB966" s="14"/>
      <c r="AC966" s="14"/>
      <c r="AD966" s="14"/>
      <c r="AE966" s="14"/>
      <c r="AT966" s="269" t="s">
        <v>236</v>
      </c>
      <c r="AU966" s="269" t="s">
        <v>88</v>
      </c>
      <c r="AV966" s="14" t="s">
        <v>88</v>
      </c>
      <c r="AW966" s="14" t="s">
        <v>36</v>
      </c>
      <c r="AX966" s="14" t="s">
        <v>80</v>
      </c>
      <c r="AY966" s="269" t="s">
        <v>221</v>
      </c>
    </row>
    <row r="967" s="13" customFormat="1">
      <c r="A967" s="13"/>
      <c r="B967" s="249"/>
      <c r="C967" s="250"/>
      <c r="D967" s="247" t="s">
        <v>236</v>
      </c>
      <c r="E967" s="251" t="s">
        <v>3037</v>
      </c>
      <c r="F967" s="252" t="s">
        <v>3779</v>
      </c>
      <c r="G967" s="250"/>
      <c r="H967" s="253">
        <v>313.5</v>
      </c>
      <c r="I967" s="254"/>
      <c r="J967" s="250"/>
      <c r="K967" s="250"/>
      <c r="L967" s="255"/>
      <c r="M967" s="256"/>
      <c r="N967" s="257"/>
      <c r="O967" s="257"/>
      <c r="P967" s="257"/>
      <c r="Q967" s="257"/>
      <c r="R967" s="257"/>
      <c r="S967" s="257"/>
      <c r="T967" s="258"/>
      <c r="U967" s="13"/>
      <c r="V967" s="13"/>
      <c r="W967" s="13"/>
      <c r="X967" s="13"/>
      <c r="Y967" s="13"/>
      <c r="Z967" s="13"/>
      <c r="AA967" s="13"/>
      <c r="AB967" s="13"/>
      <c r="AC967" s="13"/>
      <c r="AD967" s="13"/>
      <c r="AE967" s="13"/>
      <c r="AT967" s="259" t="s">
        <v>236</v>
      </c>
      <c r="AU967" s="259" t="s">
        <v>88</v>
      </c>
      <c r="AV967" s="13" t="s">
        <v>19</v>
      </c>
      <c r="AW967" s="13" t="s">
        <v>36</v>
      </c>
      <c r="AX967" s="13" t="s">
        <v>80</v>
      </c>
      <c r="AY967" s="259" t="s">
        <v>221</v>
      </c>
    </row>
    <row r="968" s="13" customFormat="1">
      <c r="A968" s="13"/>
      <c r="B968" s="249"/>
      <c r="C968" s="250"/>
      <c r="D968" s="247" t="s">
        <v>236</v>
      </c>
      <c r="E968" s="251" t="s">
        <v>3780</v>
      </c>
      <c r="F968" s="252" t="s">
        <v>3781</v>
      </c>
      <c r="G968" s="250"/>
      <c r="H968" s="253">
        <v>468.16000000000002</v>
      </c>
      <c r="I968" s="254"/>
      <c r="J968" s="250"/>
      <c r="K968" s="250"/>
      <c r="L968" s="255"/>
      <c r="M968" s="256"/>
      <c r="N968" s="257"/>
      <c r="O968" s="257"/>
      <c r="P968" s="257"/>
      <c r="Q968" s="257"/>
      <c r="R968" s="257"/>
      <c r="S968" s="257"/>
      <c r="T968" s="258"/>
      <c r="U968" s="13"/>
      <c r="V968" s="13"/>
      <c r="W968" s="13"/>
      <c r="X968" s="13"/>
      <c r="Y968" s="13"/>
      <c r="Z968" s="13"/>
      <c r="AA968" s="13"/>
      <c r="AB968" s="13"/>
      <c r="AC968" s="13"/>
      <c r="AD968" s="13"/>
      <c r="AE968" s="13"/>
      <c r="AT968" s="259" t="s">
        <v>236</v>
      </c>
      <c r="AU968" s="259" t="s">
        <v>88</v>
      </c>
      <c r="AV968" s="13" t="s">
        <v>19</v>
      </c>
      <c r="AW968" s="13" t="s">
        <v>36</v>
      </c>
      <c r="AX968" s="13" t="s">
        <v>88</v>
      </c>
      <c r="AY968" s="259" t="s">
        <v>221</v>
      </c>
    </row>
    <row r="969" s="2" customFormat="1" ht="49.05" customHeight="1">
      <c r="A969" s="40"/>
      <c r="B969" s="41"/>
      <c r="C969" s="229" t="s">
        <v>3782</v>
      </c>
      <c r="D969" s="229" t="s">
        <v>225</v>
      </c>
      <c r="E969" s="230" t="s">
        <v>2950</v>
      </c>
      <c r="F969" s="231" t="s">
        <v>2951</v>
      </c>
      <c r="G969" s="232" t="s">
        <v>651</v>
      </c>
      <c r="H969" s="233">
        <v>1872.6400000000001</v>
      </c>
      <c r="I969" s="234"/>
      <c r="J969" s="235">
        <f>ROUND(I969*H969,2)</f>
        <v>0</v>
      </c>
      <c r="K969" s="231" t="s">
        <v>229</v>
      </c>
      <c r="L969" s="46"/>
      <c r="M969" s="236" t="s">
        <v>1</v>
      </c>
      <c r="N969" s="237" t="s">
        <v>45</v>
      </c>
      <c r="O969" s="93"/>
      <c r="P969" s="238">
        <f>O969*H969</f>
        <v>0</v>
      </c>
      <c r="Q969" s="238">
        <v>0</v>
      </c>
      <c r="R969" s="238">
        <f>Q969*H969</f>
        <v>0</v>
      </c>
      <c r="S969" s="238">
        <v>0</v>
      </c>
      <c r="T969" s="239">
        <f>S969*H969</f>
        <v>0</v>
      </c>
      <c r="U969" s="40"/>
      <c r="V969" s="40"/>
      <c r="W969" s="40"/>
      <c r="X969" s="40"/>
      <c r="Y969" s="40"/>
      <c r="Z969" s="40"/>
      <c r="AA969" s="40"/>
      <c r="AB969" s="40"/>
      <c r="AC969" s="40"/>
      <c r="AD969" s="40"/>
      <c r="AE969" s="40"/>
      <c r="AR969" s="240" t="s">
        <v>224</v>
      </c>
      <c r="AT969" s="240" t="s">
        <v>225</v>
      </c>
      <c r="AU969" s="240" t="s">
        <v>88</v>
      </c>
      <c r="AY969" s="18" t="s">
        <v>221</v>
      </c>
      <c r="BE969" s="241">
        <f>IF(N969="základní",J969,0)</f>
        <v>0</v>
      </c>
      <c r="BF969" s="241">
        <f>IF(N969="snížená",J969,0)</f>
        <v>0</v>
      </c>
      <c r="BG969" s="241">
        <f>IF(N969="zákl. přenesená",J969,0)</f>
        <v>0</v>
      </c>
      <c r="BH969" s="241">
        <f>IF(N969="sníž. přenesená",J969,0)</f>
        <v>0</v>
      </c>
      <c r="BI969" s="241">
        <f>IF(N969="nulová",J969,0)</f>
        <v>0</v>
      </c>
      <c r="BJ969" s="18" t="s">
        <v>88</v>
      </c>
      <c r="BK969" s="241">
        <f>ROUND(I969*H969,2)</f>
        <v>0</v>
      </c>
      <c r="BL969" s="18" t="s">
        <v>224</v>
      </c>
      <c r="BM969" s="240" t="s">
        <v>3783</v>
      </c>
    </row>
    <row r="970" s="2" customFormat="1">
      <c r="A970" s="40"/>
      <c r="B970" s="41"/>
      <c r="C970" s="42"/>
      <c r="D970" s="242" t="s">
        <v>232</v>
      </c>
      <c r="E970" s="42"/>
      <c r="F970" s="243" t="s">
        <v>2953</v>
      </c>
      <c r="G970" s="42"/>
      <c r="H970" s="42"/>
      <c r="I970" s="244"/>
      <c r="J970" s="42"/>
      <c r="K970" s="42"/>
      <c r="L970" s="46"/>
      <c r="M970" s="245"/>
      <c r="N970" s="246"/>
      <c r="O970" s="93"/>
      <c r="P970" s="93"/>
      <c r="Q970" s="93"/>
      <c r="R970" s="93"/>
      <c r="S970" s="93"/>
      <c r="T970" s="94"/>
      <c r="U970" s="40"/>
      <c r="V970" s="40"/>
      <c r="W970" s="40"/>
      <c r="X970" s="40"/>
      <c r="Y970" s="40"/>
      <c r="Z970" s="40"/>
      <c r="AA970" s="40"/>
      <c r="AB970" s="40"/>
      <c r="AC970" s="40"/>
      <c r="AD970" s="40"/>
      <c r="AE970" s="40"/>
      <c r="AT970" s="18" t="s">
        <v>232</v>
      </c>
      <c r="AU970" s="18" t="s">
        <v>88</v>
      </c>
    </row>
    <row r="971" s="2" customFormat="1">
      <c r="A971" s="40"/>
      <c r="B971" s="41"/>
      <c r="C971" s="42"/>
      <c r="D971" s="247" t="s">
        <v>312</v>
      </c>
      <c r="E971" s="42"/>
      <c r="F971" s="248" t="s">
        <v>2948</v>
      </c>
      <c r="G971" s="42"/>
      <c r="H971" s="42"/>
      <c r="I971" s="244"/>
      <c r="J971" s="42"/>
      <c r="K971" s="42"/>
      <c r="L971" s="46"/>
      <c r="M971" s="245"/>
      <c r="N971" s="246"/>
      <c r="O971" s="93"/>
      <c r="P971" s="93"/>
      <c r="Q971" s="93"/>
      <c r="R971" s="93"/>
      <c r="S971" s="93"/>
      <c r="T971" s="94"/>
      <c r="U971" s="40"/>
      <c r="V971" s="40"/>
      <c r="W971" s="40"/>
      <c r="X971" s="40"/>
      <c r="Y971" s="40"/>
      <c r="Z971" s="40"/>
      <c r="AA971" s="40"/>
      <c r="AB971" s="40"/>
      <c r="AC971" s="40"/>
      <c r="AD971" s="40"/>
      <c r="AE971" s="40"/>
      <c r="AT971" s="18" t="s">
        <v>312</v>
      </c>
      <c r="AU971" s="18" t="s">
        <v>88</v>
      </c>
    </row>
    <row r="972" s="14" customFormat="1">
      <c r="A972" s="14"/>
      <c r="B972" s="260"/>
      <c r="C972" s="261"/>
      <c r="D972" s="247" t="s">
        <v>236</v>
      </c>
      <c r="E972" s="262" t="s">
        <v>1</v>
      </c>
      <c r="F972" s="263" t="s">
        <v>3784</v>
      </c>
      <c r="G972" s="261"/>
      <c r="H972" s="262" t="s">
        <v>1</v>
      </c>
      <c r="I972" s="264"/>
      <c r="J972" s="261"/>
      <c r="K972" s="261"/>
      <c r="L972" s="265"/>
      <c r="M972" s="266"/>
      <c r="N972" s="267"/>
      <c r="O972" s="267"/>
      <c r="P972" s="267"/>
      <c r="Q972" s="267"/>
      <c r="R972" s="267"/>
      <c r="S972" s="267"/>
      <c r="T972" s="268"/>
      <c r="U972" s="14"/>
      <c r="V972" s="14"/>
      <c r="W972" s="14"/>
      <c r="X972" s="14"/>
      <c r="Y972" s="14"/>
      <c r="Z972" s="14"/>
      <c r="AA972" s="14"/>
      <c r="AB972" s="14"/>
      <c r="AC972" s="14"/>
      <c r="AD972" s="14"/>
      <c r="AE972" s="14"/>
      <c r="AT972" s="269" t="s">
        <v>236</v>
      </c>
      <c r="AU972" s="269" t="s">
        <v>88</v>
      </c>
      <c r="AV972" s="14" t="s">
        <v>88</v>
      </c>
      <c r="AW972" s="14" t="s">
        <v>36</v>
      </c>
      <c r="AX972" s="14" t="s">
        <v>80</v>
      </c>
      <c r="AY972" s="269" t="s">
        <v>221</v>
      </c>
    </row>
    <row r="973" s="13" customFormat="1">
      <c r="A973" s="13"/>
      <c r="B973" s="249"/>
      <c r="C973" s="250"/>
      <c r="D973" s="247" t="s">
        <v>236</v>
      </c>
      <c r="E973" s="251" t="s">
        <v>3785</v>
      </c>
      <c r="F973" s="252" t="s">
        <v>3786</v>
      </c>
      <c r="G973" s="250"/>
      <c r="H973" s="253">
        <v>1872.6400000000001</v>
      </c>
      <c r="I973" s="254"/>
      <c r="J973" s="250"/>
      <c r="K973" s="250"/>
      <c r="L973" s="255"/>
      <c r="M973" s="256"/>
      <c r="N973" s="257"/>
      <c r="O973" s="257"/>
      <c r="P973" s="257"/>
      <c r="Q973" s="257"/>
      <c r="R973" s="257"/>
      <c r="S973" s="257"/>
      <c r="T973" s="258"/>
      <c r="U973" s="13"/>
      <c r="V973" s="13"/>
      <c r="W973" s="13"/>
      <c r="X973" s="13"/>
      <c r="Y973" s="13"/>
      <c r="Z973" s="13"/>
      <c r="AA973" s="13"/>
      <c r="AB973" s="13"/>
      <c r="AC973" s="13"/>
      <c r="AD973" s="13"/>
      <c r="AE973" s="13"/>
      <c r="AT973" s="259" t="s">
        <v>236</v>
      </c>
      <c r="AU973" s="259" t="s">
        <v>88</v>
      </c>
      <c r="AV973" s="13" t="s">
        <v>19</v>
      </c>
      <c r="AW973" s="13" t="s">
        <v>36</v>
      </c>
      <c r="AX973" s="13" t="s">
        <v>80</v>
      </c>
      <c r="AY973" s="259" t="s">
        <v>221</v>
      </c>
    </row>
    <row r="974" s="13" customFormat="1">
      <c r="A974" s="13"/>
      <c r="B974" s="249"/>
      <c r="C974" s="250"/>
      <c r="D974" s="247" t="s">
        <v>236</v>
      </c>
      <c r="E974" s="251" t="s">
        <v>3787</v>
      </c>
      <c r="F974" s="252" t="s">
        <v>3788</v>
      </c>
      <c r="G974" s="250"/>
      <c r="H974" s="253">
        <v>1872.6400000000001</v>
      </c>
      <c r="I974" s="254"/>
      <c r="J974" s="250"/>
      <c r="K974" s="250"/>
      <c r="L974" s="255"/>
      <c r="M974" s="256"/>
      <c r="N974" s="257"/>
      <c r="O974" s="257"/>
      <c r="P974" s="257"/>
      <c r="Q974" s="257"/>
      <c r="R974" s="257"/>
      <c r="S974" s="257"/>
      <c r="T974" s="258"/>
      <c r="U974" s="13"/>
      <c r="V974" s="13"/>
      <c r="W974" s="13"/>
      <c r="X974" s="13"/>
      <c r="Y974" s="13"/>
      <c r="Z974" s="13"/>
      <c r="AA974" s="13"/>
      <c r="AB974" s="13"/>
      <c r="AC974" s="13"/>
      <c r="AD974" s="13"/>
      <c r="AE974" s="13"/>
      <c r="AT974" s="259" t="s">
        <v>236</v>
      </c>
      <c r="AU974" s="259" t="s">
        <v>88</v>
      </c>
      <c r="AV974" s="13" t="s">
        <v>19</v>
      </c>
      <c r="AW974" s="13" t="s">
        <v>36</v>
      </c>
      <c r="AX974" s="13" t="s">
        <v>88</v>
      </c>
      <c r="AY974" s="259" t="s">
        <v>221</v>
      </c>
    </row>
    <row r="975" s="2" customFormat="1" ht="49.05" customHeight="1">
      <c r="A975" s="40"/>
      <c r="B975" s="41"/>
      <c r="C975" s="229" t="s">
        <v>3789</v>
      </c>
      <c r="D975" s="229" t="s">
        <v>225</v>
      </c>
      <c r="E975" s="230" t="s">
        <v>3790</v>
      </c>
      <c r="F975" s="231" t="s">
        <v>3791</v>
      </c>
      <c r="G975" s="232" t="s">
        <v>651</v>
      </c>
      <c r="H975" s="233">
        <v>338.37599999999998</v>
      </c>
      <c r="I975" s="234"/>
      <c r="J975" s="235">
        <f>ROUND(I975*H975,2)</f>
        <v>0</v>
      </c>
      <c r="K975" s="231" t="s">
        <v>229</v>
      </c>
      <c r="L975" s="46"/>
      <c r="M975" s="236" t="s">
        <v>1</v>
      </c>
      <c r="N975" s="237" t="s">
        <v>45</v>
      </c>
      <c r="O975" s="93"/>
      <c r="P975" s="238">
        <f>O975*H975</f>
        <v>0</v>
      </c>
      <c r="Q975" s="238">
        <v>0</v>
      </c>
      <c r="R975" s="238">
        <f>Q975*H975</f>
        <v>0</v>
      </c>
      <c r="S975" s="238">
        <v>0</v>
      </c>
      <c r="T975" s="239">
        <f>S975*H975</f>
        <v>0</v>
      </c>
      <c r="U975" s="40"/>
      <c r="V975" s="40"/>
      <c r="W975" s="40"/>
      <c r="X975" s="40"/>
      <c r="Y975" s="40"/>
      <c r="Z975" s="40"/>
      <c r="AA975" s="40"/>
      <c r="AB975" s="40"/>
      <c r="AC975" s="40"/>
      <c r="AD975" s="40"/>
      <c r="AE975" s="40"/>
      <c r="AR975" s="240" t="s">
        <v>224</v>
      </c>
      <c r="AT975" s="240" t="s">
        <v>225</v>
      </c>
      <c r="AU975" s="240" t="s">
        <v>88</v>
      </c>
      <c r="AY975" s="18" t="s">
        <v>221</v>
      </c>
      <c r="BE975" s="241">
        <f>IF(N975="základní",J975,0)</f>
        <v>0</v>
      </c>
      <c r="BF975" s="241">
        <f>IF(N975="snížená",J975,0)</f>
        <v>0</v>
      </c>
      <c r="BG975" s="241">
        <f>IF(N975="zákl. přenesená",J975,0)</f>
        <v>0</v>
      </c>
      <c r="BH975" s="241">
        <f>IF(N975="sníž. přenesená",J975,0)</f>
        <v>0</v>
      </c>
      <c r="BI975" s="241">
        <f>IF(N975="nulová",J975,0)</f>
        <v>0</v>
      </c>
      <c r="BJ975" s="18" t="s">
        <v>88</v>
      </c>
      <c r="BK975" s="241">
        <f>ROUND(I975*H975,2)</f>
        <v>0</v>
      </c>
      <c r="BL975" s="18" t="s">
        <v>224</v>
      </c>
      <c r="BM975" s="240" t="s">
        <v>3792</v>
      </c>
    </row>
    <row r="976" s="2" customFormat="1">
      <c r="A976" s="40"/>
      <c r="B976" s="41"/>
      <c r="C976" s="42"/>
      <c r="D976" s="242" t="s">
        <v>232</v>
      </c>
      <c r="E976" s="42"/>
      <c r="F976" s="243" t="s">
        <v>3793</v>
      </c>
      <c r="G976" s="42"/>
      <c r="H976" s="42"/>
      <c r="I976" s="244"/>
      <c r="J976" s="42"/>
      <c r="K976" s="42"/>
      <c r="L976" s="46"/>
      <c r="M976" s="245"/>
      <c r="N976" s="246"/>
      <c r="O976" s="93"/>
      <c r="P976" s="93"/>
      <c r="Q976" s="93"/>
      <c r="R976" s="93"/>
      <c r="S976" s="93"/>
      <c r="T976" s="94"/>
      <c r="U976" s="40"/>
      <c r="V976" s="40"/>
      <c r="W976" s="40"/>
      <c r="X976" s="40"/>
      <c r="Y976" s="40"/>
      <c r="Z976" s="40"/>
      <c r="AA976" s="40"/>
      <c r="AB976" s="40"/>
      <c r="AC976" s="40"/>
      <c r="AD976" s="40"/>
      <c r="AE976" s="40"/>
      <c r="AT976" s="18" t="s">
        <v>232</v>
      </c>
      <c r="AU976" s="18" t="s">
        <v>88</v>
      </c>
    </row>
    <row r="977" s="2" customFormat="1">
      <c r="A977" s="40"/>
      <c r="B977" s="41"/>
      <c r="C977" s="42"/>
      <c r="D977" s="247" t="s">
        <v>312</v>
      </c>
      <c r="E977" s="42"/>
      <c r="F977" s="248" t="s">
        <v>2948</v>
      </c>
      <c r="G977" s="42"/>
      <c r="H977" s="42"/>
      <c r="I977" s="244"/>
      <c r="J977" s="42"/>
      <c r="K977" s="42"/>
      <c r="L977" s="46"/>
      <c r="M977" s="245"/>
      <c r="N977" s="246"/>
      <c r="O977" s="93"/>
      <c r="P977" s="93"/>
      <c r="Q977" s="93"/>
      <c r="R977" s="93"/>
      <c r="S977" s="93"/>
      <c r="T977" s="94"/>
      <c r="U977" s="40"/>
      <c r="V977" s="40"/>
      <c r="W977" s="40"/>
      <c r="X977" s="40"/>
      <c r="Y977" s="40"/>
      <c r="Z977" s="40"/>
      <c r="AA977" s="40"/>
      <c r="AB977" s="40"/>
      <c r="AC977" s="40"/>
      <c r="AD977" s="40"/>
      <c r="AE977" s="40"/>
      <c r="AT977" s="18" t="s">
        <v>312</v>
      </c>
      <c r="AU977" s="18" t="s">
        <v>88</v>
      </c>
    </row>
    <row r="978" s="14" customFormat="1">
      <c r="A978" s="14"/>
      <c r="B978" s="260"/>
      <c r="C978" s="261"/>
      <c r="D978" s="247" t="s">
        <v>236</v>
      </c>
      <c r="E978" s="262" t="s">
        <v>1</v>
      </c>
      <c r="F978" s="263" t="s">
        <v>3794</v>
      </c>
      <c r="G978" s="261"/>
      <c r="H978" s="262" t="s">
        <v>1</v>
      </c>
      <c r="I978" s="264"/>
      <c r="J978" s="261"/>
      <c r="K978" s="261"/>
      <c r="L978" s="265"/>
      <c r="M978" s="266"/>
      <c r="N978" s="267"/>
      <c r="O978" s="267"/>
      <c r="P978" s="267"/>
      <c r="Q978" s="267"/>
      <c r="R978" s="267"/>
      <c r="S978" s="267"/>
      <c r="T978" s="268"/>
      <c r="U978" s="14"/>
      <c r="V978" s="14"/>
      <c r="W978" s="14"/>
      <c r="X978" s="14"/>
      <c r="Y978" s="14"/>
      <c r="Z978" s="14"/>
      <c r="AA978" s="14"/>
      <c r="AB978" s="14"/>
      <c r="AC978" s="14"/>
      <c r="AD978" s="14"/>
      <c r="AE978" s="14"/>
      <c r="AT978" s="269" t="s">
        <v>236</v>
      </c>
      <c r="AU978" s="269" t="s">
        <v>88</v>
      </c>
      <c r="AV978" s="14" t="s">
        <v>88</v>
      </c>
      <c r="AW978" s="14" t="s">
        <v>36</v>
      </c>
      <c r="AX978" s="14" t="s">
        <v>80</v>
      </c>
      <c r="AY978" s="269" t="s">
        <v>221</v>
      </c>
    </row>
    <row r="979" s="13" customFormat="1">
      <c r="A979" s="13"/>
      <c r="B979" s="249"/>
      <c r="C979" s="250"/>
      <c r="D979" s="247" t="s">
        <v>236</v>
      </c>
      <c r="E979" s="251" t="s">
        <v>3795</v>
      </c>
      <c r="F979" s="252" t="s">
        <v>3796</v>
      </c>
      <c r="G979" s="250"/>
      <c r="H979" s="253">
        <v>338.37599999999998</v>
      </c>
      <c r="I979" s="254"/>
      <c r="J979" s="250"/>
      <c r="K979" s="250"/>
      <c r="L979" s="255"/>
      <c r="M979" s="256"/>
      <c r="N979" s="257"/>
      <c r="O979" s="257"/>
      <c r="P979" s="257"/>
      <c r="Q979" s="257"/>
      <c r="R979" s="257"/>
      <c r="S979" s="257"/>
      <c r="T979" s="258"/>
      <c r="U979" s="13"/>
      <c r="V979" s="13"/>
      <c r="W979" s="13"/>
      <c r="X979" s="13"/>
      <c r="Y979" s="13"/>
      <c r="Z979" s="13"/>
      <c r="AA979" s="13"/>
      <c r="AB979" s="13"/>
      <c r="AC979" s="13"/>
      <c r="AD979" s="13"/>
      <c r="AE979" s="13"/>
      <c r="AT979" s="259" t="s">
        <v>236</v>
      </c>
      <c r="AU979" s="259" t="s">
        <v>88</v>
      </c>
      <c r="AV979" s="13" t="s">
        <v>19</v>
      </c>
      <c r="AW979" s="13" t="s">
        <v>36</v>
      </c>
      <c r="AX979" s="13" t="s">
        <v>80</v>
      </c>
      <c r="AY979" s="259" t="s">
        <v>221</v>
      </c>
    </row>
    <row r="980" s="13" customFormat="1">
      <c r="A980" s="13"/>
      <c r="B980" s="249"/>
      <c r="C980" s="250"/>
      <c r="D980" s="247" t="s">
        <v>236</v>
      </c>
      <c r="E980" s="251" t="s">
        <v>1856</v>
      </c>
      <c r="F980" s="252" t="s">
        <v>3797</v>
      </c>
      <c r="G980" s="250"/>
      <c r="H980" s="253">
        <v>338.37599999999998</v>
      </c>
      <c r="I980" s="254"/>
      <c r="J980" s="250"/>
      <c r="K980" s="250"/>
      <c r="L980" s="255"/>
      <c r="M980" s="256"/>
      <c r="N980" s="257"/>
      <c r="O980" s="257"/>
      <c r="P980" s="257"/>
      <c r="Q980" s="257"/>
      <c r="R980" s="257"/>
      <c r="S980" s="257"/>
      <c r="T980" s="258"/>
      <c r="U980" s="13"/>
      <c r="V980" s="13"/>
      <c r="W980" s="13"/>
      <c r="X980" s="13"/>
      <c r="Y980" s="13"/>
      <c r="Z980" s="13"/>
      <c r="AA980" s="13"/>
      <c r="AB980" s="13"/>
      <c r="AC980" s="13"/>
      <c r="AD980" s="13"/>
      <c r="AE980" s="13"/>
      <c r="AT980" s="259" t="s">
        <v>236</v>
      </c>
      <c r="AU980" s="259" t="s">
        <v>88</v>
      </c>
      <c r="AV980" s="13" t="s">
        <v>19</v>
      </c>
      <c r="AW980" s="13" t="s">
        <v>36</v>
      </c>
      <c r="AX980" s="13" t="s">
        <v>88</v>
      </c>
      <c r="AY980" s="259" t="s">
        <v>221</v>
      </c>
    </row>
    <row r="981" s="2" customFormat="1" ht="66.75" customHeight="1">
      <c r="A981" s="40"/>
      <c r="B981" s="41"/>
      <c r="C981" s="229" t="s">
        <v>3798</v>
      </c>
      <c r="D981" s="229" t="s">
        <v>225</v>
      </c>
      <c r="E981" s="230" t="s">
        <v>3799</v>
      </c>
      <c r="F981" s="231" t="s">
        <v>3800</v>
      </c>
      <c r="G981" s="232" t="s">
        <v>651</v>
      </c>
      <c r="H981" s="233">
        <v>1353.5039999999999</v>
      </c>
      <c r="I981" s="234"/>
      <c r="J981" s="235">
        <f>ROUND(I981*H981,2)</f>
        <v>0</v>
      </c>
      <c r="K981" s="231" t="s">
        <v>229</v>
      </c>
      <c r="L981" s="46"/>
      <c r="M981" s="236" t="s">
        <v>1</v>
      </c>
      <c r="N981" s="237" t="s">
        <v>45</v>
      </c>
      <c r="O981" s="93"/>
      <c r="P981" s="238">
        <f>O981*H981</f>
        <v>0</v>
      </c>
      <c r="Q981" s="238">
        <v>0</v>
      </c>
      <c r="R981" s="238">
        <f>Q981*H981</f>
        <v>0</v>
      </c>
      <c r="S981" s="238">
        <v>0</v>
      </c>
      <c r="T981" s="239">
        <f>S981*H981</f>
        <v>0</v>
      </c>
      <c r="U981" s="40"/>
      <c r="V981" s="40"/>
      <c r="W981" s="40"/>
      <c r="X981" s="40"/>
      <c r="Y981" s="40"/>
      <c r="Z981" s="40"/>
      <c r="AA981" s="40"/>
      <c r="AB981" s="40"/>
      <c r="AC981" s="40"/>
      <c r="AD981" s="40"/>
      <c r="AE981" s="40"/>
      <c r="AR981" s="240" t="s">
        <v>224</v>
      </c>
      <c r="AT981" s="240" t="s">
        <v>225</v>
      </c>
      <c r="AU981" s="240" t="s">
        <v>88</v>
      </c>
      <c r="AY981" s="18" t="s">
        <v>221</v>
      </c>
      <c r="BE981" s="241">
        <f>IF(N981="základní",J981,0)</f>
        <v>0</v>
      </c>
      <c r="BF981" s="241">
        <f>IF(N981="snížená",J981,0)</f>
        <v>0</v>
      </c>
      <c r="BG981" s="241">
        <f>IF(N981="zákl. přenesená",J981,0)</f>
        <v>0</v>
      </c>
      <c r="BH981" s="241">
        <f>IF(N981="sníž. přenesená",J981,0)</f>
        <v>0</v>
      </c>
      <c r="BI981" s="241">
        <f>IF(N981="nulová",J981,0)</f>
        <v>0</v>
      </c>
      <c r="BJ981" s="18" t="s">
        <v>88</v>
      </c>
      <c r="BK981" s="241">
        <f>ROUND(I981*H981,2)</f>
        <v>0</v>
      </c>
      <c r="BL981" s="18" t="s">
        <v>224</v>
      </c>
      <c r="BM981" s="240" t="s">
        <v>3801</v>
      </c>
    </row>
    <row r="982" s="2" customFormat="1">
      <c r="A982" s="40"/>
      <c r="B982" s="41"/>
      <c r="C982" s="42"/>
      <c r="D982" s="242" t="s">
        <v>232</v>
      </c>
      <c r="E982" s="42"/>
      <c r="F982" s="243" t="s">
        <v>3802</v>
      </c>
      <c r="G982" s="42"/>
      <c r="H982" s="42"/>
      <c r="I982" s="244"/>
      <c r="J982" s="42"/>
      <c r="K982" s="42"/>
      <c r="L982" s="46"/>
      <c r="M982" s="245"/>
      <c r="N982" s="246"/>
      <c r="O982" s="93"/>
      <c r="P982" s="93"/>
      <c r="Q982" s="93"/>
      <c r="R982" s="93"/>
      <c r="S982" s="93"/>
      <c r="T982" s="94"/>
      <c r="U982" s="40"/>
      <c r="V982" s="40"/>
      <c r="W982" s="40"/>
      <c r="X982" s="40"/>
      <c r="Y982" s="40"/>
      <c r="Z982" s="40"/>
      <c r="AA982" s="40"/>
      <c r="AB982" s="40"/>
      <c r="AC982" s="40"/>
      <c r="AD982" s="40"/>
      <c r="AE982" s="40"/>
      <c r="AT982" s="18" t="s">
        <v>232</v>
      </c>
      <c r="AU982" s="18" t="s">
        <v>88</v>
      </c>
    </row>
    <row r="983" s="2" customFormat="1">
      <c r="A983" s="40"/>
      <c r="B983" s="41"/>
      <c r="C983" s="42"/>
      <c r="D983" s="247" t="s">
        <v>312</v>
      </c>
      <c r="E983" s="42"/>
      <c r="F983" s="248" t="s">
        <v>2948</v>
      </c>
      <c r="G983" s="42"/>
      <c r="H983" s="42"/>
      <c r="I983" s="244"/>
      <c r="J983" s="42"/>
      <c r="K983" s="42"/>
      <c r="L983" s="46"/>
      <c r="M983" s="245"/>
      <c r="N983" s="246"/>
      <c r="O983" s="93"/>
      <c r="P983" s="93"/>
      <c r="Q983" s="93"/>
      <c r="R983" s="93"/>
      <c r="S983" s="93"/>
      <c r="T983" s="94"/>
      <c r="U983" s="40"/>
      <c r="V983" s="40"/>
      <c r="W983" s="40"/>
      <c r="X983" s="40"/>
      <c r="Y983" s="40"/>
      <c r="Z983" s="40"/>
      <c r="AA983" s="40"/>
      <c r="AB983" s="40"/>
      <c r="AC983" s="40"/>
      <c r="AD983" s="40"/>
      <c r="AE983" s="40"/>
      <c r="AT983" s="18" t="s">
        <v>312</v>
      </c>
      <c r="AU983" s="18" t="s">
        <v>88</v>
      </c>
    </row>
    <row r="984" s="14" customFormat="1">
      <c r="A984" s="14"/>
      <c r="B984" s="260"/>
      <c r="C984" s="261"/>
      <c r="D984" s="247" t="s">
        <v>236</v>
      </c>
      <c r="E984" s="262" t="s">
        <v>1</v>
      </c>
      <c r="F984" s="263" t="s">
        <v>3803</v>
      </c>
      <c r="G984" s="261"/>
      <c r="H984" s="262" t="s">
        <v>1</v>
      </c>
      <c r="I984" s="264"/>
      <c r="J984" s="261"/>
      <c r="K984" s="261"/>
      <c r="L984" s="265"/>
      <c r="M984" s="266"/>
      <c r="N984" s="267"/>
      <c r="O984" s="267"/>
      <c r="P984" s="267"/>
      <c r="Q984" s="267"/>
      <c r="R984" s="267"/>
      <c r="S984" s="267"/>
      <c r="T984" s="268"/>
      <c r="U984" s="14"/>
      <c r="V984" s="14"/>
      <c r="W984" s="14"/>
      <c r="X984" s="14"/>
      <c r="Y984" s="14"/>
      <c r="Z984" s="14"/>
      <c r="AA984" s="14"/>
      <c r="AB984" s="14"/>
      <c r="AC984" s="14"/>
      <c r="AD984" s="14"/>
      <c r="AE984" s="14"/>
      <c r="AT984" s="269" t="s">
        <v>236</v>
      </c>
      <c r="AU984" s="269" t="s">
        <v>88</v>
      </c>
      <c r="AV984" s="14" t="s">
        <v>88</v>
      </c>
      <c r="AW984" s="14" t="s">
        <v>36</v>
      </c>
      <c r="AX984" s="14" t="s">
        <v>80</v>
      </c>
      <c r="AY984" s="269" t="s">
        <v>221</v>
      </c>
    </row>
    <row r="985" s="13" customFormat="1">
      <c r="A985" s="13"/>
      <c r="B985" s="249"/>
      <c r="C985" s="250"/>
      <c r="D985" s="247" t="s">
        <v>236</v>
      </c>
      <c r="E985" s="251" t="s">
        <v>3804</v>
      </c>
      <c r="F985" s="252" t="s">
        <v>3805</v>
      </c>
      <c r="G985" s="250"/>
      <c r="H985" s="253">
        <v>1353.5039999999999</v>
      </c>
      <c r="I985" s="254"/>
      <c r="J985" s="250"/>
      <c r="K985" s="250"/>
      <c r="L985" s="255"/>
      <c r="M985" s="256"/>
      <c r="N985" s="257"/>
      <c r="O985" s="257"/>
      <c r="P985" s="257"/>
      <c r="Q985" s="257"/>
      <c r="R985" s="257"/>
      <c r="S985" s="257"/>
      <c r="T985" s="258"/>
      <c r="U985" s="13"/>
      <c r="V985" s="13"/>
      <c r="W985" s="13"/>
      <c r="X985" s="13"/>
      <c r="Y985" s="13"/>
      <c r="Z985" s="13"/>
      <c r="AA985" s="13"/>
      <c r="AB985" s="13"/>
      <c r="AC985" s="13"/>
      <c r="AD985" s="13"/>
      <c r="AE985" s="13"/>
      <c r="AT985" s="259" t="s">
        <v>236</v>
      </c>
      <c r="AU985" s="259" t="s">
        <v>88</v>
      </c>
      <c r="AV985" s="13" t="s">
        <v>19</v>
      </c>
      <c r="AW985" s="13" t="s">
        <v>36</v>
      </c>
      <c r="AX985" s="13" t="s">
        <v>80</v>
      </c>
      <c r="AY985" s="259" t="s">
        <v>221</v>
      </c>
    </row>
    <row r="986" s="13" customFormat="1">
      <c r="A986" s="13"/>
      <c r="B986" s="249"/>
      <c r="C986" s="250"/>
      <c r="D986" s="247" t="s">
        <v>236</v>
      </c>
      <c r="E986" s="251" t="s">
        <v>1764</v>
      </c>
      <c r="F986" s="252" t="s">
        <v>3806</v>
      </c>
      <c r="G986" s="250"/>
      <c r="H986" s="253">
        <v>1353.5039999999999</v>
      </c>
      <c r="I986" s="254"/>
      <c r="J986" s="250"/>
      <c r="K986" s="250"/>
      <c r="L986" s="255"/>
      <c r="M986" s="256"/>
      <c r="N986" s="257"/>
      <c r="O986" s="257"/>
      <c r="P986" s="257"/>
      <c r="Q986" s="257"/>
      <c r="R986" s="257"/>
      <c r="S986" s="257"/>
      <c r="T986" s="258"/>
      <c r="U986" s="13"/>
      <c r="V986" s="13"/>
      <c r="W986" s="13"/>
      <c r="X986" s="13"/>
      <c r="Y986" s="13"/>
      <c r="Z986" s="13"/>
      <c r="AA986" s="13"/>
      <c r="AB986" s="13"/>
      <c r="AC986" s="13"/>
      <c r="AD986" s="13"/>
      <c r="AE986" s="13"/>
      <c r="AT986" s="259" t="s">
        <v>236</v>
      </c>
      <c r="AU986" s="259" t="s">
        <v>88</v>
      </c>
      <c r="AV986" s="13" t="s">
        <v>19</v>
      </c>
      <c r="AW986" s="13" t="s">
        <v>36</v>
      </c>
      <c r="AX986" s="13" t="s">
        <v>88</v>
      </c>
      <c r="AY986" s="259" t="s">
        <v>221</v>
      </c>
    </row>
    <row r="987" s="12" customFormat="1" ht="25.92" customHeight="1">
      <c r="A987" s="12"/>
      <c r="B987" s="213"/>
      <c r="C987" s="214"/>
      <c r="D987" s="215" t="s">
        <v>79</v>
      </c>
      <c r="E987" s="216" t="s">
        <v>742</v>
      </c>
      <c r="F987" s="216" t="s">
        <v>743</v>
      </c>
      <c r="G987" s="214"/>
      <c r="H987" s="214"/>
      <c r="I987" s="217"/>
      <c r="J987" s="218">
        <f>BK987</f>
        <v>0</v>
      </c>
      <c r="K987" s="214"/>
      <c r="L987" s="219"/>
      <c r="M987" s="220"/>
      <c r="N987" s="221"/>
      <c r="O987" s="221"/>
      <c r="P987" s="222">
        <f>SUM(P988:P993)</f>
        <v>0</v>
      </c>
      <c r="Q987" s="221"/>
      <c r="R987" s="222">
        <f>SUM(R988:R993)</f>
        <v>0</v>
      </c>
      <c r="S987" s="221"/>
      <c r="T987" s="223">
        <f>SUM(T988:T993)</f>
        <v>0</v>
      </c>
      <c r="U987" s="12"/>
      <c r="V987" s="12"/>
      <c r="W987" s="12"/>
      <c r="X987" s="12"/>
      <c r="Y987" s="12"/>
      <c r="Z987" s="12"/>
      <c r="AA987" s="12"/>
      <c r="AB987" s="12"/>
      <c r="AC987" s="12"/>
      <c r="AD987" s="12"/>
      <c r="AE987" s="12"/>
      <c r="AR987" s="224" t="s">
        <v>224</v>
      </c>
      <c r="AT987" s="225" t="s">
        <v>79</v>
      </c>
      <c r="AU987" s="225" t="s">
        <v>80</v>
      </c>
      <c r="AY987" s="224" t="s">
        <v>221</v>
      </c>
      <c r="BK987" s="226">
        <f>SUM(BK988:BK993)</f>
        <v>0</v>
      </c>
    </row>
    <row r="988" s="2" customFormat="1" ht="44.25" customHeight="1">
      <c r="A988" s="40"/>
      <c r="B988" s="41"/>
      <c r="C988" s="229" t="s">
        <v>3807</v>
      </c>
      <c r="D988" s="229" t="s">
        <v>225</v>
      </c>
      <c r="E988" s="230" t="s">
        <v>2983</v>
      </c>
      <c r="F988" s="231" t="s">
        <v>2984</v>
      </c>
      <c r="G988" s="232" t="s">
        <v>651</v>
      </c>
      <c r="H988" s="233">
        <v>1821.5809999999999</v>
      </c>
      <c r="I988" s="234"/>
      <c r="J988" s="235">
        <f>ROUND(I988*H988,2)</f>
        <v>0</v>
      </c>
      <c r="K988" s="231" t="s">
        <v>229</v>
      </c>
      <c r="L988" s="46"/>
      <c r="M988" s="236" t="s">
        <v>1</v>
      </c>
      <c r="N988" s="237" t="s">
        <v>45</v>
      </c>
      <c r="O988" s="93"/>
      <c r="P988" s="238">
        <f>O988*H988</f>
        <v>0</v>
      </c>
      <c r="Q988" s="238">
        <v>0</v>
      </c>
      <c r="R988" s="238">
        <f>Q988*H988</f>
        <v>0</v>
      </c>
      <c r="S988" s="238">
        <v>0</v>
      </c>
      <c r="T988" s="239">
        <f>S988*H988</f>
        <v>0</v>
      </c>
      <c r="U988" s="40"/>
      <c r="V988" s="40"/>
      <c r="W988" s="40"/>
      <c r="X988" s="40"/>
      <c r="Y988" s="40"/>
      <c r="Z988" s="40"/>
      <c r="AA988" s="40"/>
      <c r="AB988" s="40"/>
      <c r="AC988" s="40"/>
      <c r="AD988" s="40"/>
      <c r="AE988" s="40"/>
      <c r="AR988" s="240" t="s">
        <v>224</v>
      </c>
      <c r="AT988" s="240" t="s">
        <v>225</v>
      </c>
      <c r="AU988" s="240" t="s">
        <v>88</v>
      </c>
      <c r="AY988" s="18" t="s">
        <v>221</v>
      </c>
      <c r="BE988" s="241">
        <f>IF(N988="základní",J988,0)</f>
        <v>0</v>
      </c>
      <c r="BF988" s="241">
        <f>IF(N988="snížená",J988,0)</f>
        <v>0</v>
      </c>
      <c r="BG988" s="241">
        <f>IF(N988="zákl. přenesená",J988,0)</f>
        <v>0</v>
      </c>
      <c r="BH988" s="241">
        <f>IF(N988="sníž. přenesená",J988,0)</f>
        <v>0</v>
      </c>
      <c r="BI988" s="241">
        <f>IF(N988="nulová",J988,0)</f>
        <v>0</v>
      </c>
      <c r="BJ988" s="18" t="s">
        <v>88</v>
      </c>
      <c r="BK988" s="241">
        <f>ROUND(I988*H988,2)</f>
        <v>0</v>
      </c>
      <c r="BL988" s="18" t="s">
        <v>224</v>
      </c>
      <c r="BM988" s="240" t="s">
        <v>3808</v>
      </c>
    </row>
    <row r="989" s="2" customFormat="1">
      <c r="A989" s="40"/>
      <c r="B989" s="41"/>
      <c r="C989" s="42"/>
      <c r="D989" s="242" t="s">
        <v>232</v>
      </c>
      <c r="E989" s="42"/>
      <c r="F989" s="243" t="s">
        <v>2986</v>
      </c>
      <c r="G989" s="42"/>
      <c r="H989" s="42"/>
      <c r="I989" s="244"/>
      <c r="J989" s="42"/>
      <c r="K989" s="42"/>
      <c r="L989" s="46"/>
      <c r="M989" s="245"/>
      <c r="N989" s="246"/>
      <c r="O989" s="93"/>
      <c r="P989" s="93"/>
      <c r="Q989" s="93"/>
      <c r="R989" s="93"/>
      <c r="S989" s="93"/>
      <c r="T989" s="94"/>
      <c r="U989" s="40"/>
      <c r="V989" s="40"/>
      <c r="W989" s="40"/>
      <c r="X989" s="40"/>
      <c r="Y989" s="40"/>
      <c r="Z989" s="40"/>
      <c r="AA989" s="40"/>
      <c r="AB989" s="40"/>
      <c r="AC989" s="40"/>
      <c r="AD989" s="40"/>
      <c r="AE989" s="40"/>
      <c r="AT989" s="18" t="s">
        <v>232</v>
      </c>
      <c r="AU989" s="18" t="s">
        <v>88</v>
      </c>
    </row>
    <row r="990" s="2" customFormat="1">
      <c r="A990" s="40"/>
      <c r="B990" s="41"/>
      <c r="C990" s="42"/>
      <c r="D990" s="247" t="s">
        <v>312</v>
      </c>
      <c r="E990" s="42"/>
      <c r="F990" s="248" t="s">
        <v>2987</v>
      </c>
      <c r="G990" s="42"/>
      <c r="H990" s="42"/>
      <c r="I990" s="244"/>
      <c r="J990" s="42"/>
      <c r="K990" s="42"/>
      <c r="L990" s="46"/>
      <c r="M990" s="245"/>
      <c r="N990" s="246"/>
      <c r="O990" s="93"/>
      <c r="P990" s="93"/>
      <c r="Q990" s="93"/>
      <c r="R990" s="93"/>
      <c r="S990" s="93"/>
      <c r="T990" s="94"/>
      <c r="U990" s="40"/>
      <c r="V990" s="40"/>
      <c r="W990" s="40"/>
      <c r="X990" s="40"/>
      <c r="Y990" s="40"/>
      <c r="Z990" s="40"/>
      <c r="AA990" s="40"/>
      <c r="AB990" s="40"/>
      <c r="AC990" s="40"/>
      <c r="AD990" s="40"/>
      <c r="AE990" s="40"/>
      <c r="AT990" s="18" t="s">
        <v>312</v>
      </c>
      <c r="AU990" s="18" t="s">
        <v>88</v>
      </c>
    </row>
    <row r="991" s="2" customFormat="1" ht="55.5" customHeight="1">
      <c r="A991" s="40"/>
      <c r="B991" s="41"/>
      <c r="C991" s="229" t="s">
        <v>1476</v>
      </c>
      <c r="D991" s="229" t="s">
        <v>225</v>
      </c>
      <c r="E991" s="230" t="s">
        <v>2989</v>
      </c>
      <c r="F991" s="231" t="s">
        <v>2990</v>
      </c>
      <c r="G991" s="232" t="s">
        <v>651</v>
      </c>
      <c r="H991" s="233">
        <v>1821.5809999999999</v>
      </c>
      <c r="I991" s="234"/>
      <c r="J991" s="235">
        <f>ROUND(I991*H991,2)</f>
        <v>0</v>
      </c>
      <c r="K991" s="231" t="s">
        <v>229</v>
      </c>
      <c r="L991" s="46"/>
      <c r="M991" s="236" t="s">
        <v>1</v>
      </c>
      <c r="N991" s="237" t="s">
        <v>45</v>
      </c>
      <c r="O991" s="93"/>
      <c r="P991" s="238">
        <f>O991*H991</f>
        <v>0</v>
      </c>
      <c r="Q991" s="238">
        <v>0</v>
      </c>
      <c r="R991" s="238">
        <f>Q991*H991</f>
        <v>0</v>
      </c>
      <c r="S991" s="238">
        <v>0</v>
      </c>
      <c r="T991" s="239">
        <f>S991*H991</f>
        <v>0</v>
      </c>
      <c r="U991" s="40"/>
      <c r="V991" s="40"/>
      <c r="W991" s="40"/>
      <c r="X991" s="40"/>
      <c r="Y991" s="40"/>
      <c r="Z991" s="40"/>
      <c r="AA991" s="40"/>
      <c r="AB991" s="40"/>
      <c r="AC991" s="40"/>
      <c r="AD991" s="40"/>
      <c r="AE991" s="40"/>
      <c r="AR991" s="240" t="s">
        <v>224</v>
      </c>
      <c r="AT991" s="240" t="s">
        <v>225</v>
      </c>
      <c r="AU991" s="240" t="s">
        <v>88</v>
      </c>
      <c r="AY991" s="18" t="s">
        <v>221</v>
      </c>
      <c r="BE991" s="241">
        <f>IF(N991="základní",J991,0)</f>
        <v>0</v>
      </c>
      <c r="BF991" s="241">
        <f>IF(N991="snížená",J991,0)</f>
        <v>0</v>
      </c>
      <c r="BG991" s="241">
        <f>IF(N991="zákl. přenesená",J991,0)</f>
        <v>0</v>
      </c>
      <c r="BH991" s="241">
        <f>IF(N991="sníž. přenesená",J991,0)</f>
        <v>0</v>
      </c>
      <c r="BI991" s="241">
        <f>IF(N991="nulová",J991,0)</f>
        <v>0</v>
      </c>
      <c r="BJ991" s="18" t="s">
        <v>88</v>
      </c>
      <c r="BK991" s="241">
        <f>ROUND(I991*H991,2)</f>
        <v>0</v>
      </c>
      <c r="BL991" s="18" t="s">
        <v>224</v>
      </c>
      <c r="BM991" s="240" t="s">
        <v>3809</v>
      </c>
    </row>
    <row r="992" s="2" customFormat="1">
      <c r="A992" s="40"/>
      <c r="B992" s="41"/>
      <c r="C992" s="42"/>
      <c r="D992" s="242" t="s">
        <v>232</v>
      </c>
      <c r="E992" s="42"/>
      <c r="F992" s="243" t="s">
        <v>2992</v>
      </c>
      <c r="G992" s="42"/>
      <c r="H992" s="42"/>
      <c r="I992" s="244"/>
      <c r="J992" s="42"/>
      <c r="K992" s="42"/>
      <c r="L992" s="46"/>
      <c r="M992" s="245"/>
      <c r="N992" s="246"/>
      <c r="O992" s="93"/>
      <c r="P992" s="93"/>
      <c r="Q992" s="93"/>
      <c r="R992" s="93"/>
      <c r="S992" s="93"/>
      <c r="T992" s="94"/>
      <c r="U992" s="40"/>
      <c r="V992" s="40"/>
      <c r="W992" s="40"/>
      <c r="X992" s="40"/>
      <c r="Y992" s="40"/>
      <c r="Z992" s="40"/>
      <c r="AA992" s="40"/>
      <c r="AB992" s="40"/>
      <c r="AC992" s="40"/>
      <c r="AD992" s="40"/>
      <c r="AE992" s="40"/>
      <c r="AT992" s="18" t="s">
        <v>232</v>
      </c>
      <c r="AU992" s="18" t="s">
        <v>88</v>
      </c>
    </row>
    <row r="993" s="2" customFormat="1">
      <c r="A993" s="40"/>
      <c r="B993" s="41"/>
      <c r="C993" s="42"/>
      <c r="D993" s="247" t="s">
        <v>312</v>
      </c>
      <c r="E993" s="42"/>
      <c r="F993" s="248" t="s">
        <v>2987</v>
      </c>
      <c r="G993" s="42"/>
      <c r="H993" s="42"/>
      <c r="I993" s="244"/>
      <c r="J993" s="42"/>
      <c r="K993" s="42"/>
      <c r="L993" s="46"/>
      <c r="M993" s="294"/>
      <c r="N993" s="295"/>
      <c r="O993" s="296"/>
      <c r="P993" s="296"/>
      <c r="Q993" s="296"/>
      <c r="R993" s="296"/>
      <c r="S993" s="296"/>
      <c r="T993" s="297"/>
      <c r="U993" s="40"/>
      <c r="V993" s="40"/>
      <c r="W993" s="40"/>
      <c r="X993" s="40"/>
      <c r="Y993" s="40"/>
      <c r="Z993" s="40"/>
      <c r="AA993" s="40"/>
      <c r="AB993" s="40"/>
      <c r="AC993" s="40"/>
      <c r="AD993" s="40"/>
      <c r="AE993" s="40"/>
      <c r="AT993" s="18" t="s">
        <v>312</v>
      </c>
      <c r="AU993" s="18" t="s">
        <v>88</v>
      </c>
    </row>
    <row r="994" s="2" customFormat="1" ht="6.96" customHeight="1">
      <c r="A994" s="40"/>
      <c r="B994" s="68"/>
      <c r="C994" s="69"/>
      <c r="D994" s="69"/>
      <c r="E994" s="69"/>
      <c r="F994" s="69"/>
      <c r="G994" s="69"/>
      <c r="H994" s="69"/>
      <c r="I994" s="69"/>
      <c r="J994" s="69"/>
      <c r="K994" s="69"/>
      <c r="L994" s="46"/>
      <c r="M994" s="40"/>
      <c r="O994" s="40"/>
      <c r="P994" s="40"/>
      <c r="Q994" s="40"/>
      <c r="R994" s="40"/>
      <c r="S994" s="40"/>
      <c r="T994" s="40"/>
      <c r="U994" s="40"/>
      <c r="V994" s="40"/>
      <c r="W994" s="40"/>
      <c r="X994" s="40"/>
      <c r="Y994" s="40"/>
      <c r="Z994" s="40"/>
      <c r="AA994" s="40"/>
      <c r="AB994" s="40"/>
      <c r="AC994" s="40"/>
      <c r="AD994" s="40"/>
      <c r="AE994" s="40"/>
    </row>
  </sheetData>
  <sheetProtection sheet="1" autoFilter="0" formatColumns="0" formatRows="0" objects="1" scenarios="1" spinCount="100000" saltValue="i9ei0QFv+g0ejXJa4Pa3Hp7tw7WM0l9TgCEOu+dtXzMFgmqC/74hPPpa4l/ALiy+WGuoifUSRRnRj8k4hUHJwg==" hashValue="r6cOUiMKtAVeS+ZWgA9jupE+l+m4rlutCzJhHYvCdT4K16DS7jawB1Iv949TNotUN9kPrgfM4sPxpnR2M+TXfw==" algorithmName="SHA-512" password="CC35"/>
  <autoFilter ref="C130:K993"/>
  <mergeCells count="12">
    <mergeCell ref="E7:H7"/>
    <mergeCell ref="E9:H9"/>
    <mergeCell ref="E11:H11"/>
    <mergeCell ref="E20:H20"/>
    <mergeCell ref="E29:H29"/>
    <mergeCell ref="E84:H84"/>
    <mergeCell ref="E86:H86"/>
    <mergeCell ref="E88:H88"/>
    <mergeCell ref="E119:H119"/>
    <mergeCell ref="E121:H121"/>
    <mergeCell ref="E123:H123"/>
    <mergeCell ref="L2:V2"/>
  </mergeCells>
  <hyperlinks>
    <hyperlink ref="F134" r:id="rId1" display="https://podminky.urs.cz/item/CS_URS_2021_01/113107513"/>
    <hyperlink ref="F142" r:id="rId2" display="https://podminky.urs.cz/item/CS_URS_2021_01/113107542"/>
    <hyperlink ref="F152" r:id="rId3" display="https://podminky.urs.cz/item/CS_URS_2021_01/113201111"/>
    <hyperlink ref="F158" r:id="rId4" display="https://podminky.urs.cz/item/CS_URS_2021_01/113201112"/>
    <hyperlink ref="F164" r:id="rId5" display="https://podminky.urs.cz/item/CS_URS_2021_01/113203111"/>
    <hyperlink ref="F170" r:id="rId6" display="https://podminky.urs.cz/item/CS_URS_2021_01/131251104"/>
    <hyperlink ref="F177" r:id="rId7" display="https://podminky.urs.cz/item/CS_URS_2021_01/161151103"/>
    <hyperlink ref="F183" r:id="rId8" display="https://podminky.urs.cz/item/CS_URS_2021_01/162351104"/>
    <hyperlink ref="F192" r:id="rId9" display="https://podminky.urs.cz/item/CS_URS_2021_01/162451106"/>
    <hyperlink ref="F198" r:id="rId10" display="https://podminky.urs.cz/item/CS_URS_2021_01/167151111"/>
    <hyperlink ref="F204" r:id="rId11" display="https://podminky.urs.cz/item/CS_URS_2021_01/171151103"/>
    <hyperlink ref="F218" r:id="rId12" display="https://podminky.urs.cz/item/CS_URS_2021_01/171201231"/>
    <hyperlink ref="F224" r:id="rId13" display="https://podminky.urs.cz/item/CS_URS_2021_01/171251201"/>
    <hyperlink ref="F233" r:id="rId14" display="https://podminky.urs.cz/item/CS_URS_2021_01/175151101"/>
    <hyperlink ref="F240" r:id="rId15" display="https://podminky.urs.cz/item/CS_URS_2021_01/182251101"/>
    <hyperlink ref="F245" r:id="rId16" display="https://podminky.urs.cz/item/CS_URS_2021_01/182351123"/>
    <hyperlink ref="F253" r:id="rId17" display="https://podminky.urs.cz/item/CS_URS_2021_01/183405211"/>
    <hyperlink ref="F259" r:id="rId18" display="https://podminky.urs.cz/item/CS_URS_2021_01/184802631"/>
    <hyperlink ref="F264" r:id="rId19" display="https://podminky.urs.cz/item/CS_URS_2021_01/185803113"/>
    <hyperlink ref="F270" r:id="rId20" display="https://podminky.urs.cz/item/CS_URS_2021_01/185851121"/>
    <hyperlink ref="F277" r:id="rId21" display="https://podminky.urs.cz/item/CS_URS_2021_01/185851129"/>
    <hyperlink ref="F282" r:id="rId22" display="https://podminky.urs.cz/item/CS_URS_2021_01/212341111"/>
    <hyperlink ref="F287" r:id="rId23" display="https://podminky.urs.cz/item/CS_URS_2021_01/212755216"/>
    <hyperlink ref="F293" r:id="rId24" display="https://podminky.urs.cz/item/CS_URS_2021_01/226113211"/>
    <hyperlink ref="F298" r:id="rId25" display="https://podminky.urs.cz/item/CS_URS_2021_01/231112113"/>
    <hyperlink ref="F307" r:id="rId26" display="https://podminky.urs.cz/item/CS_URS_2021_01/231611114"/>
    <hyperlink ref="F325" r:id="rId27" display="https://podminky.urs.cz/item/CS_URS_2021_01/274322611"/>
    <hyperlink ref="F331" r:id="rId28" display="https://podminky.urs.cz/item/CS_URS_2021_01/274351121"/>
    <hyperlink ref="F337" r:id="rId29" display="https://podminky.urs.cz/item/CS_URS_2021_01/274351122"/>
    <hyperlink ref="F342" r:id="rId30" display="https://podminky.urs.cz/item/CS_URS_2021_01/274361821"/>
    <hyperlink ref="F360" r:id="rId31" display="https://podminky.urs.cz/item/CS_URS_2021_01/220860080"/>
    <hyperlink ref="F367" r:id="rId32" display="https://podminky.urs.cz/item/CS_URS_2021_01/317322611"/>
    <hyperlink ref="F375" r:id="rId33" display="https://podminky.urs.cz/item/CS_URS_2021_01/317353121"/>
    <hyperlink ref="F385" r:id="rId34" display="https://podminky.urs.cz/item/CS_URS_2021_01/317353221"/>
    <hyperlink ref="F391" r:id="rId35" display="https://podminky.urs.cz/item/CS_URS_2021_01/317361821"/>
    <hyperlink ref="F399" r:id="rId36" display="https://podminky.urs.cz/item/CS_URS_2021_01/334313117"/>
    <hyperlink ref="F405" r:id="rId37" display="https://podminky.urs.cz/item/CS_URS_2021_01/334323118"/>
    <hyperlink ref="F413" r:id="rId38" display="https://podminky.urs.cz/item/CS_URS_2021_01/334351112"/>
    <hyperlink ref="F429" r:id="rId39" display="https://podminky.urs.cz/item/CS_URS_2021_01/334351211"/>
    <hyperlink ref="F433" r:id="rId40" display="https://podminky.urs.cz/item/CS_URS_2021_01/334361216"/>
    <hyperlink ref="F453" r:id="rId41" display="https://podminky.urs.cz/item/CS_URS_2021_01/334374112"/>
    <hyperlink ref="F460" r:id="rId42" display="https://podminky.urs.cz/item/CS_URS_2021_01/334378112"/>
    <hyperlink ref="F467" r:id="rId43" display="https://podminky.urs.cz/item/CS_URS_2021_01/348171111"/>
    <hyperlink ref="F476" r:id="rId44" display="https://podminky.urs.cz/item/CS_URS_2021_01/389121112"/>
    <hyperlink ref="F482" r:id="rId45" display="https://podminky.urs.cz/item/CS_URS_2021_01/421321129"/>
    <hyperlink ref="F488" r:id="rId46" display="https://podminky.urs.cz/item/CS_URS_2021_01/421361226"/>
    <hyperlink ref="F510" r:id="rId47" display="https://podminky.urs.cz/item/CS_URS_2021_01/423351111"/>
    <hyperlink ref="F516" r:id="rId48" display="https://podminky.urs.cz/item/CS_URS_2021_01/423351211"/>
    <hyperlink ref="F521" r:id="rId49" display="https://podminky.urs.cz/item/CS_URS_2021_01/423352121"/>
    <hyperlink ref="F528" r:id="rId50" display="https://podminky.urs.cz/item/CS_URS_2021_01/423352221"/>
    <hyperlink ref="F532" r:id="rId51" display="https://podminky.urs.cz/item/CS_URS_2021_01/428381312"/>
    <hyperlink ref="F538" r:id="rId52" display="https://podminky.urs.cz/item/CS_URS_2021_01/451315127"/>
    <hyperlink ref="F549" r:id="rId53" display="https://podminky.urs.cz/item/CS_URS_2021_01/451315134"/>
    <hyperlink ref="F556" r:id="rId54" display="https://podminky.urs.cz/item/CS_URS_2021_01/451577777"/>
    <hyperlink ref="F564" r:id="rId55" display="https://podminky.urs.cz/item/CS_URS_2021_01/458311131"/>
    <hyperlink ref="F570" r:id="rId56" display="https://podminky.urs.cz/item/CS_URS_2021_01/458501111"/>
    <hyperlink ref="F576" r:id="rId57" display="https://podminky.urs.cz/item/CS_URS_2021_01/458501112"/>
    <hyperlink ref="F582" r:id="rId58" display="https://podminky.urs.cz/item/CS_URS_2021_01/465513157"/>
    <hyperlink ref="F594" r:id="rId59" display="https://podminky.urs.cz/item/CS_URS_2021_01/564861111"/>
    <hyperlink ref="F603" r:id="rId60" display="https://podminky.urs.cz/item/CS_URS_2021_01/564871111"/>
    <hyperlink ref="F608" r:id="rId61" display="https://podminky.urs.cz/item/CS_URS_2021_01/564911411"/>
    <hyperlink ref="F613" r:id="rId62" display="https://podminky.urs.cz/item/CS_URS_2021_01/564952111"/>
    <hyperlink ref="F623" r:id="rId63" display="https://podminky.urs.cz/item/CS_URS_2021_01/565155121"/>
    <hyperlink ref="F634" r:id="rId64" display="https://podminky.urs.cz/item/CS_URS_2021_01/569831111"/>
    <hyperlink ref="F643" r:id="rId65" display="https://podminky.urs.cz/item/CS_URS_2021_01/569903311"/>
    <hyperlink ref="F651" r:id="rId66" display="https://podminky.urs.cz/item/CS_URS_2021_01/573191111"/>
    <hyperlink ref="F664" r:id="rId67" display="https://podminky.urs.cz/item/CS_URS_2021_01/573231107"/>
    <hyperlink ref="F678" r:id="rId68" display="https://podminky.urs.cz/item/CS_URS_2021_01/577134121"/>
    <hyperlink ref="F691" r:id="rId69" display="https://podminky.urs.cz/item/CS_URS_2021_01/577144121"/>
    <hyperlink ref="F697" r:id="rId70" display="https://podminky.urs.cz/item/CS_URS_2021_01/578133232"/>
    <hyperlink ref="F703" r:id="rId71" display="https://podminky.urs.cz/item/CS_URS_2021_01/596811122"/>
    <hyperlink ref="F711" r:id="rId72" display="https://podminky.urs.cz/item/CS_URS_2021_01/628612201"/>
    <hyperlink ref="F716" r:id="rId73" display="https://podminky.urs.cz/item/CS_URS_2021_01/711111001"/>
    <hyperlink ref="F727" r:id="rId74" display="https://podminky.urs.cz/item/CS_URS_2021_01/711112001"/>
    <hyperlink ref="F739" r:id="rId75" display="https://podminky.urs.cz/item/CS_URS_2021_01/711122131"/>
    <hyperlink ref="F751" r:id="rId76" display="https://podminky.urs.cz/item/CS_URS_2021_01/711141559"/>
    <hyperlink ref="F762" r:id="rId77" display="https://podminky.urs.cz/item/CS_URS_2021_01/711142559"/>
    <hyperlink ref="F771" r:id="rId78" display="https://podminky.urs.cz/item/CS_URS_2021_01/711161389"/>
    <hyperlink ref="F778" r:id="rId79" display="https://podminky.urs.cz/item/CS_URS_2021_01/711471301"/>
    <hyperlink ref="F785" r:id="rId80" display="https://podminky.urs.cz/item/CS_URS_2021_01/711491172"/>
    <hyperlink ref="F798" r:id="rId81" display="https://podminky.urs.cz/item/CS_URS_2021_01/711691172"/>
    <hyperlink ref="F811" r:id="rId82" display="https://podminky.urs.cz/item/CS_URS_2021_01/711714111"/>
    <hyperlink ref="F822" r:id="rId83" display="https://podminky.urs.cz/item/CS_URS_2021_01/711741567"/>
    <hyperlink ref="F832" r:id="rId84" display="https://podminky.urs.cz/item/CS_URS_2021_01/998711102"/>
    <hyperlink ref="F835" r:id="rId85" display="https://podminky.urs.cz/item/CS_URS_2021_01/998711194"/>
    <hyperlink ref="F838" r:id="rId86" display="https://podminky.urs.cz/item/CS_URS_2021_01/998711199"/>
    <hyperlink ref="F843" r:id="rId87" display="https://podminky.urs.cz/item/CS_URS_2021_01/871310310"/>
    <hyperlink ref="F850" r:id="rId88" display="https://podminky.urs.cz/item/CS_URS_2021_01/895941111"/>
    <hyperlink ref="F858" r:id="rId89" display="https://podminky.urs.cz/item/CS_URS_2021_01/916131213"/>
    <hyperlink ref="F868" r:id="rId90" display="https://podminky.urs.cz/item/CS_URS_2021_01/916231212"/>
    <hyperlink ref="F881" r:id="rId91" display="https://podminky.urs.cz/item/CS_URS_2021_01/919112233"/>
    <hyperlink ref="F889" r:id="rId92" display="https://podminky.urs.cz/item/CS_URS_2021_01/919121233"/>
    <hyperlink ref="F897" r:id="rId93" display="https://podminky.urs.cz/item/CS_URS_2021_01/931992122"/>
    <hyperlink ref="F905" r:id="rId94" display="https://podminky.urs.cz/item/CS_URS_2021_01/931994131"/>
    <hyperlink ref="F920" r:id="rId95" display="https://podminky.urs.cz/item/CS_URS_2021_01/931994172"/>
    <hyperlink ref="F934" r:id="rId96" display="https://podminky.urs.cz/item/CS_URS_2021_01/962051111"/>
    <hyperlink ref="F944" r:id="rId97" display="https://podminky.urs.cz/item/CS_URS_2021_01/963051111"/>
    <hyperlink ref="F950" r:id="rId98" display="https://podminky.urs.cz/item/CS_URS_2021_01/963071112"/>
    <hyperlink ref="F956" r:id="rId99" display="https://podminky.urs.cz/item/CS_URS_2021_01/997211211"/>
    <hyperlink ref="F962" r:id="rId100" display="https://podminky.urs.cz/item/CS_URS_2021_01/997211511"/>
    <hyperlink ref="F970" r:id="rId101" display="https://podminky.urs.cz/item/CS_URS_2021_01/997211519"/>
    <hyperlink ref="F976" r:id="rId102" display="https://podminky.urs.cz/item/CS_URS_2021_01/997211521"/>
    <hyperlink ref="F982" r:id="rId103" display="https://podminky.urs.cz/item/CS_URS_2021_01/997211529"/>
    <hyperlink ref="F989" r:id="rId104" display="https://podminky.urs.cz/item/CS_URS_2021_01/998212111"/>
    <hyperlink ref="F992" r:id="rId105" display="https://podminky.urs.cz/item/CS_URS_2021_01/998212192"/>
  </hyperlinks>
  <pageMargins left="0.39375" right="0.39375" top="0.39375" bottom="0.39375" header="0" footer="0"/>
  <pageSetup paperSize="9" orientation="portrait" blackAndWhite="1" fitToHeight="100"/>
  <headerFooter>
    <oddFooter>&amp;CStrana &amp;P z &amp;N</oddFooter>
  </headerFooter>
  <drawing r:id="rId106"/>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1245</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3810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488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489</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490</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491</v>
      </c>
      <c r="F26" s="40"/>
      <c r="G26" s="40"/>
      <c r="H26" s="40"/>
      <c r="I26" s="153" t="s">
        <v>31</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ROUND(J132,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ROUND((SUM(BE132:BE365)),  2)</f>
        <v>0</v>
      </c>
      <c r="G35" s="40"/>
      <c r="H35" s="40"/>
      <c r="I35" s="167">
        <v>0.20000000000000001</v>
      </c>
      <c r="J35" s="166">
        <f>ROUND(((SUM(BE132:BE365))*I35),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ROUND((SUM(BF132:BF365)),  2)</f>
        <v>0</v>
      </c>
      <c r="G36" s="40"/>
      <c r="H36" s="40"/>
      <c r="I36" s="167">
        <v>0.20000000000000001</v>
      </c>
      <c r="J36" s="166">
        <f>ROUND(((SUM(BF132:BF365))*I36),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ROUND((SUM(BG132:BG365)),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ROUND((SUM(BH132:BH365)),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ROUND((SUM(BI132:BI365)),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1245</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SO-02.05 - Hrázové propusti</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Bohumín-Pudlov</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 xml:space="preserve">HYCOPROJEKT, a.s. </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Ing.R.Krčmárik</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J132</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J133</f>
        <v>0</v>
      </c>
      <c r="K99" s="192"/>
      <c r="L99" s="196"/>
      <c r="S99" s="9"/>
      <c r="T99" s="9"/>
      <c r="U99" s="9"/>
      <c r="V99" s="9"/>
      <c r="W99" s="9"/>
      <c r="X99" s="9"/>
      <c r="Y99" s="9"/>
      <c r="Z99" s="9"/>
      <c r="AA99" s="9"/>
      <c r="AB99" s="9"/>
      <c r="AC99" s="9"/>
      <c r="AD99" s="9"/>
      <c r="AE99" s="9"/>
    </row>
    <row r="100" s="10" customFormat="1" ht="19.92" customHeight="1">
      <c r="A100" s="10"/>
      <c r="B100" s="197"/>
      <c r="C100" s="135"/>
      <c r="D100" s="198" t="s">
        <v>493</v>
      </c>
      <c r="E100" s="199"/>
      <c r="F100" s="199"/>
      <c r="G100" s="199"/>
      <c r="H100" s="199"/>
      <c r="I100" s="199"/>
      <c r="J100" s="200">
        <f>J134</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495</v>
      </c>
      <c r="E101" s="199"/>
      <c r="F101" s="199"/>
      <c r="G101" s="199"/>
      <c r="H101" s="199"/>
      <c r="I101" s="199"/>
      <c r="J101" s="200">
        <f>J178</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496</v>
      </c>
      <c r="E102" s="199"/>
      <c r="F102" s="199"/>
      <c r="G102" s="199"/>
      <c r="H102" s="199"/>
      <c r="I102" s="199"/>
      <c r="J102" s="200">
        <f>J199</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497</v>
      </c>
      <c r="E103" s="199"/>
      <c r="F103" s="199"/>
      <c r="G103" s="199"/>
      <c r="H103" s="199"/>
      <c r="I103" s="199"/>
      <c r="J103" s="200">
        <f>J222</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498</v>
      </c>
      <c r="E104" s="199"/>
      <c r="F104" s="199"/>
      <c r="G104" s="199"/>
      <c r="H104" s="199"/>
      <c r="I104" s="199"/>
      <c r="J104" s="200">
        <f>J313</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499</v>
      </c>
      <c r="E105" s="199"/>
      <c r="F105" s="199"/>
      <c r="G105" s="199"/>
      <c r="H105" s="199"/>
      <c r="I105" s="199"/>
      <c r="J105" s="200">
        <f>J327</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500</v>
      </c>
      <c r="E106" s="194"/>
      <c r="F106" s="194"/>
      <c r="G106" s="194"/>
      <c r="H106" s="194"/>
      <c r="I106" s="194"/>
      <c r="J106" s="195">
        <f>J333</f>
        <v>0</v>
      </c>
      <c r="K106" s="192"/>
      <c r="L106" s="196"/>
      <c r="S106" s="9"/>
      <c r="T106" s="9"/>
      <c r="U106" s="9"/>
      <c r="V106" s="9"/>
      <c r="W106" s="9"/>
      <c r="X106" s="9"/>
      <c r="Y106" s="9"/>
      <c r="Z106" s="9"/>
      <c r="AA106" s="9"/>
      <c r="AB106" s="9"/>
      <c r="AC106" s="9"/>
      <c r="AD106" s="9"/>
      <c r="AE106" s="9"/>
    </row>
    <row r="107" s="10" customFormat="1" ht="19.92" customHeight="1">
      <c r="A107" s="10"/>
      <c r="B107" s="197"/>
      <c r="C107" s="135"/>
      <c r="D107" s="198" t="s">
        <v>501</v>
      </c>
      <c r="E107" s="199"/>
      <c r="F107" s="199"/>
      <c r="G107" s="199"/>
      <c r="H107" s="199"/>
      <c r="I107" s="199"/>
      <c r="J107" s="200">
        <f>J334</f>
        <v>0</v>
      </c>
      <c r="K107" s="135"/>
      <c r="L107" s="201"/>
      <c r="S107" s="10"/>
      <c r="T107" s="10"/>
      <c r="U107" s="10"/>
      <c r="V107" s="10"/>
      <c r="W107" s="10"/>
      <c r="X107" s="10"/>
      <c r="Y107" s="10"/>
      <c r="Z107" s="10"/>
      <c r="AA107" s="10"/>
      <c r="AB107" s="10"/>
      <c r="AC107" s="10"/>
      <c r="AD107" s="10"/>
      <c r="AE107" s="10"/>
    </row>
    <row r="108" s="10" customFormat="1" ht="19.92" customHeight="1">
      <c r="A108" s="10"/>
      <c r="B108" s="197"/>
      <c r="C108" s="135"/>
      <c r="D108" s="198" t="s">
        <v>1066</v>
      </c>
      <c r="E108" s="199"/>
      <c r="F108" s="199"/>
      <c r="G108" s="199"/>
      <c r="H108" s="199"/>
      <c r="I108" s="199"/>
      <c r="J108" s="200">
        <f>J357</f>
        <v>0</v>
      </c>
      <c r="K108" s="135"/>
      <c r="L108" s="201"/>
      <c r="S108" s="10"/>
      <c r="T108" s="10"/>
      <c r="U108" s="10"/>
      <c r="V108" s="10"/>
      <c r="W108" s="10"/>
      <c r="X108" s="10"/>
      <c r="Y108" s="10"/>
      <c r="Z108" s="10"/>
      <c r="AA108" s="10"/>
      <c r="AB108" s="10"/>
      <c r="AC108" s="10"/>
      <c r="AD108" s="10"/>
      <c r="AE108" s="10"/>
    </row>
    <row r="109" s="9" customFormat="1" ht="24.96" customHeight="1">
      <c r="A109" s="9"/>
      <c r="B109" s="191"/>
      <c r="C109" s="192"/>
      <c r="D109" s="193" t="s">
        <v>766</v>
      </c>
      <c r="E109" s="194"/>
      <c r="F109" s="194"/>
      <c r="G109" s="194"/>
      <c r="H109" s="194"/>
      <c r="I109" s="194"/>
      <c r="J109" s="195">
        <f>J360</f>
        <v>0</v>
      </c>
      <c r="K109" s="192"/>
      <c r="L109" s="196"/>
      <c r="S109" s="9"/>
      <c r="T109" s="9"/>
      <c r="U109" s="9"/>
      <c r="V109" s="9"/>
      <c r="W109" s="9"/>
      <c r="X109" s="9"/>
      <c r="Y109" s="9"/>
      <c r="Z109" s="9"/>
      <c r="AA109" s="9"/>
      <c r="AB109" s="9"/>
      <c r="AC109" s="9"/>
      <c r="AD109" s="9"/>
      <c r="AE109" s="9"/>
    </row>
    <row r="110" s="10" customFormat="1" ht="19.92" customHeight="1">
      <c r="A110" s="10"/>
      <c r="B110" s="197"/>
      <c r="C110" s="135"/>
      <c r="D110" s="198" t="s">
        <v>1247</v>
      </c>
      <c r="E110" s="199"/>
      <c r="F110" s="199"/>
      <c r="G110" s="199"/>
      <c r="H110" s="199"/>
      <c r="I110" s="199"/>
      <c r="J110" s="200">
        <f>J361</f>
        <v>0</v>
      </c>
      <c r="K110" s="135"/>
      <c r="L110" s="201"/>
      <c r="S110" s="10"/>
      <c r="T110" s="10"/>
      <c r="U110" s="10"/>
      <c r="V110" s="10"/>
      <c r="W110" s="10"/>
      <c r="X110" s="10"/>
      <c r="Y110" s="10"/>
      <c r="Z110" s="10"/>
      <c r="AA110" s="10"/>
      <c r="AB110" s="10"/>
      <c r="AC110" s="10"/>
      <c r="AD110" s="10"/>
      <c r="AE110" s="10"/>
    </row>
    <row r="111" s="2" customFormat="1" ht="21.84"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68"/>
      <c r="C112" s="69"/>
      <c r="D112" s="69"/>
      <c r="E112" s="69"/>
      <c r="F112" s="69"/>
      <c r="G112" s="69"/>
      <c r="H112" s="69"/>
      <c r="I112" s="69"/>
      <c r="J112" s="69"/>
      <c r="K112" s="69"/>
      <c r="L112" s="65"/>
      <c r="S112" s="40"/>
      <c r="T112" s="40"/>
      <c r="U112" s="40"/>
      <c r="V112" s="40"/>
      <c r="W112" s="40"/>
      <c r="X112" s="40"/>
      <c r="Y112" s="40"/>
      <c r="Z112" s="40"/>
      <c r="AA112" s="40"/>
      <c r="AB112" s="40"/>
      <c r="AC112" s="40"/>
      <c r="AD112" s="40"/>
      <c r="AE112" s="40"/>
    </row>
    <row r="116" s="2" customFormat="1" ht="6.96" customHeight="1">
      <c r="A116" s="40"/>
      <c r="B116" s="70"/>
      <c r="C116" s="71"/>
      <c r="D116" s="71"/>
      <c r="E116" s="71"/>
      <c r="F116" s="71"/>
      <c r="G116" s="71"/>
      <c r="H116" s="71"/>
      <c r="I116" s="71"/>
      <c r="J116" s="71"/>
      <c r="K116" s="71"/>
      <c r="L116" s="65"/>
      <c r="S116" s="40"/>
      <c r="T116" s="40"/>
      <c r="U116" s="40"/>
      <c r="V116" s="40"/>
      <c r="W116" s="40"/>
      <c r="X116" s="40"/>
      <c r="Y116" s="40"/>
      <c r="Z116" s="40"/>
      <c r="AA116" s="40"/>
      <c r="AB116" s="40"/>
      <c r="AC116" s="40"/>
      <c r="AD116" s="40"/>
      <c r="AE116" s="40"/>
    </row>
    <row r="117" s="2" customFormat="1" ht="24.96" customHeight="1">
      <c r="A117" s="40"/>
      <c r="B117" s="41"/>
      <c r="C117" s="24" t="s">
        <v>205</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15</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26.25" customHeight="1">
      <c r="A120" s="40"/>
      <c r="B120" s="41"/>
      <c r="C120" s="42"/>
      <c r="D120" s="42"/>
      <c r="E120" s="186" t="str">
        <f>E7</f>
        <v>Ochranná hráz na Odře a Orlovské Stružce, Bohumín-Pudlov, stavba č. 5047_2021_soutez</v>
      </c>
      <c r="F120" s="33"/>
      <c r="G120" s="33"/>
      <c r="H120" s="33"/>
      <c r="I120" s="42"/>
      <c r="J120" s="42"/>
      <c r="K120" s="42"/>
      <c r="L120" s="65"/>
      <c r="S120" s="40"/>
      <c r="T120" s="40"/>
      <c r="U120" s="40"/>
      <c r="V120" s="40"/>
      <c r="W120" s="40"/>
      <c r="X120" s="40"/>
      <c r="Y120" s="40"/>
      <c r="Z120" s="40"/>
      <c r="AA120" s="40"/>
      <c r="AB120" s="40"/>
      <c r="AC120" s="40"/>
      <c r="AD120" s="40"/>
      <c r="AE120" s="40"/>
    </row>
    <row r="121" s="1" customFormat="1" ht="12" customHeight="1">
      <c r="B121" s="22"/>
      <c r="C121" s="33" t="s">
        <v>189</v>
      </c>
      <c r="D121" s="23"/>
      <c r="E121" s="23"/>
      <c r="F121" s="23"/>
      <c r="G121" s="23"/>
      <c r="H121" s="23"/>
      <c r="I121" s="23"/>
      <c r="J121" s="23"/>
      <c r="K121" s="23"/>
      <c r="L121" s="21"/>
    </row>
    <row r="122" s="2" customFormat="1" ht="16.5" customHeight="1">
      <c r="A122" s="40"/>
      <c r="B122" s="41"/>
      <c r="C122" s="42"/>
      <c r="D122" s="42"/>
      <c r="E122" s="186" t="s">
        <v>1245</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486</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E11</f>
        <v>SO-02.05 - Hrázové propusti</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20</v>
      </c>
      <c r="D126" s="42"/>
      <c r="E126" s="42"/>
      <c r="F126" s="28" t="str">
        <f>F14</f>
        <v>Bohumín-Pudlov</v>
      </c>
      <c r="G126" s="42"/>
      <c r="H126" s="42"/>
      <c r="I126" s="33" t="s">
        <v>22</v>
      </c>
      <c r="J126" s="81" t="str">
        <f>IF(J14="","",J14)</f>
        <v>30. 11. 2020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25.65" customHeight="1">
      <c r="A128" s="40"/>
      <c r="B128" s="41"/>
      <c r="C128" s="33" t="s">
        <v>28</v>
      </c>
      <c r="D128" s="42"/>
      <c r="E128" s="42"/>
      <c r="F128" s="28" t="str">
        <f>E17</f>
        <v>Povodí Odry s.p.</v>
      </c>
      <c r="G128" s="42"/>
      <c r="H128" s="42"/>
      <c r="I128" s="33" t="s">
        <v>34</v>
      </c>
      <c r="J128" s="38" t="str">
        <f>E23</f>
        <v xml:space="preserve">HYCOPROJEKT, a.s. </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32</v>
      </c>
      <c r="D129" s="42"/>
      <c r="E129" s="42"/>
      <c r="F129" s="28" t="str">
        <f>IF(E20="","",E20)</f>
        <v>Vyplň údaj</v>
      </c>
      <c r="G129" s="42"/>
      <c r="H129" s="42"/>
      <c r="I129" s="33" t="s">
        <v>37</v>
      </c>
      <c r="J129" s="38" t="str">
        <f>E26</f>
        <v>Ing.R.Krčmárik</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11" customFormat="1" ht="29.28" customHeight="1">
      <c r="A131" s="202"/>
      <c r="B131" s="203"/>
      <c r="C131" s="204" t="s">
        <v>206</v>
      </c>
      <c r="D131" s="205" t="s">
        <v>65</v>
      </c>
      <c r="E131" s="205" t="s">
        <v>61</v>
      </c>
      <c r="F131" s="205" t="s">
        <v>62</v>
      </c>
      <c r="G131" s="205" t="s">
        <v>207</v>
      </c>
      <c r="H131" s="205" t="s">
        <v>208</v>
      </c>
      <c r="I131" s="205" t="s">
        <v>209</v>
      </c>
      <c r="J131" s="205" t="s">
        <v>193</v>
      </c>
      <c r="K131" s="206" t="s">
        <v>210</v>
      </c>
      <c r="L131" s="207"/>
      <c r="M131" s="102" t="s">
        <v>1</v>
      </c>
      <c r="N131" s="103" t="s">
        <v>44</v>
      </c>
      <c r="O131" s="103" t="s">
        <v>211</v>
      </c>
      <c r="P131" s="103" t="s">
        <v>212</v>
      </c>
      <c r="Q131" s="103" t="s">
        <v>213</v>
      </c>
      <c r="R131" s="103" t="s">
        <v>214</v>
      </c>
      <c r="S131" s="103" t="s">
        <v>215</v>
      </c>
      <c r="T131" s="104" t="s">
        <v>216</v>
      </c>
      <c r="U131" s="202"/>
      <c r="V131" s="202"/>
      <c r="W131" s="202"/>
      <c r="X131" s="202"/>
      <c r="Y131" s="202"/>
      <c r="Z131" s="202"/>
      <c r="AA131" s="202"/>
      <c r="AB131" s="202"/>
      <c r="AC131" s="202"/>
      <c r="AD131" s="202"/>
      <c r="AE131" s="202"/>
    </row>
    <row r="132" s="2" customFormat="1" ht="22.8" customHeight="1">
      <c r="A132" s="40"/>
      <c r="B132" s="41"/>
      <c r="C132" s="109" t="s">
        <v>217</v>
      </c>
      <c r="D132" s="42"/>
      <c r="E132" s="42"/>
      <c r="F132" s="42"/>
      <c r="G132" s="42"/>
      <c r="H132" s="42"/>
      <c r="I132" s="42"/>
      <c r="J132" s="208">
        <f>BK132</f>
        <v>0</v>
      </c>
      <c r="K132" s="42"/>
      <c r="L132" s="46"/>
      <c r="M132" s="105"/>
      <c r="N132" s="209"/>
      <c r="O132" s="106"/>
      <c r="P132" s="210">
        <f>P133+P333+P360</f>
        <v>0</v>
      </c>
      <c r="Q132" s="106"/>
      <c r="R132" s="210">
        <f>R133+R333+R360</f>
        <v>529.82031599999993</v>
      </c>
      <c r="S132" s="106"/>
      <c r="T132" s="211">
        <f>T133+T333+T360</f>
        <v>36.060000000000002</v>
      </c>
      <c r="U132" s="40"/>
      <c r="V132" s="40"/>
      <c r="W132" s="40"/>
      <c r="X132" s="40"/>
      <c r="Y132" s="40"/>
      <c r="Z132" s="40"/>
      <c r="AA132" s="40"/>
      <c r="AB132" s="40"/>
      <c r="AC132" s="40"/>
      <c r="AD132" s="40"/>
      <c r="AE132" s="40"/>
      <c r="AT132" s="18" t="s">
        <v>79</v>
      </c>
      <c r="AU132" s="18" t="s">
        <v>195</v>
      </c>
      <c r="BK132" s="212">
        <f>BK133+BK333+BK360</f>
        <v>0</v>
      </c>
    </row>
    <row r="133" s="12" customFormat="1" ht="25.92" customHeight="1">
      <c r="A133" s="12"/>
      <c r="B133" s="213"/>
      <c r="C133" s="214"/>
      <c r="D133" s="215" t="s">
        <v>79</v>
      </c>
      <c r="E133" s="216" t="s">
        <v>502</v>
      </c>
      <c r="F133" s="216" t="s">
        <v>503</v>
      </c>
      <c r="G133" s="214"/>
      <c r="H133" s="214"/>
      <c r="I133" s="217"/>
      <c r="J133" s="218">
        <f>BK133</f>
        <v>0</v>
      </c>
      <c r="K133" s="214"/>
      <c r="L133" s="219"/>
      <c r="M133" s="220"/>
      <c r="N133" s="221"/>
      <c r="O133" s="221"/>
      <c r="P133" s="222">
        <f>P134+P178+P199+P222+P313+P327</f>
        <v>0</v>
      </c>
      <c r="Q133" s="221"/>
      <c r="R133" s="222">
        <f>R134+R178+R199+R222+R313+R327</f>
        <v>528.71264599999995</v>
      </c>
      <c r="S133" s="221"/>
      <c r="T133" s="223">
        <f>T134+T178+T199+T222+T313+T327</f>
        <v>36.060000000000002</v>
      </c>
      <c r="U133" s="12"/>
      <c r="V133" s="12"/>
      <c r="W133" s="12"/>
      <c r="X133" s="12"/>
      <c r="Y133" s="12"/>
      <c r="Z133" s="12"/>
      <c r="AA133" s="12"/>
      <c r="AB133" s="12"/>
      <c r="AC133" s="12"/>
      <c r="AD133" s="12"/>
      <c r="AE133" s="12"/>
      <c r="AR133" s="224" t="s">
        <v>88</v>
      </c>
      <c r="AT133" s="225" t="s">
        <v>79</v>
      </c>
      <c r="AU133" s="225" t="s">
        <v>80</v>
      </c>
      <c r="AY133" s="224" t="s">
        <v>221</v>
      </c>
      <c r="BK133" s="226">
        <f>BK134+BK178+BK199+BK222+BK313+BK327</f>
        <v>0</v>
      </c>
    </row>
    <row r="134" s="12" customFormat="1" ht="22.8" customHeight="1">
      <c r="A134" s="12"/>
      <c r="B134" s="213"/>
      <c r="C134" s="214"/>
      <c r="D134" s="215" t="s">
        <v>79</v>
      </c>
      <c r="E134" s="227" t="s">
        <v>88</v>
      </c>
      <c r="F134" s="227" t="s">
        <v>504</v>
      </c>
      <c r="G134" s="214"/>
      <c r="H134" s="214"/>
      <c r="I134" s="217"/>
      <c r="J134" s="228">
        <f>BK134</f>
        <v>0</v>
      </c>
      <c r="K134" s="214"/>
      <c r="L134" s="219"/>
      <c r="M134" s="220"/>
      <c r="N134" s="221"/>
      <c r="O134" s="221"/>
      <c r="P134" s="222">
        <f>SUM(P135:P177)</f>
        <v>0</v>
      </c>
      <c r="Q134" s="221"/>
      <c r="R134" s="222">
        <f>SUM(R135:R177)</f>
        <v>0.052150000000000002</v>
      </c>
      <c r="S134" s="221"/>
      <c r="T134" s="223">
        <f>SUM(T135:T177)</f>
        <v>0</v>
      </c>
      <c r="U134" s="12"/>
      <c r="V134" s="12"/>
      <c r="W134" s="12"/>
      <c r="X134" s="12"/>
      <c r="Y134" s="12"/>
      <c r="Z134" s="12"/>
      <c r="AA134" s="12"/>
      <c r="AB134" s="12"/>
      <c r="AC134" s="12"/>
      <c r="AD134" s="12"/>
      <c r="AE134" s="12"/>
      <c r="AR134" s="224" t="s">
        <v>88</v>
      </c>
      <c r="AT134" s="225" t="s">
        <v>79</v>
      </c>
      <c r="AU134" s="225" t="s">
        <v>88</v>
      </c>
      <c r="AY134" s="224" t="s">
        <v>221</v>
      </c>
      <c r="BK134" s="226">
        <f>SUM(BK135:BK177)</f>
        <v>0</v>
      </c>
    </row>
    <row r="135" s="2" customFormat="1" ht="49.05" customHeight="1">
      <c r="A135" s="40"/>
      <c r="B135" s="41"/>
      <c r="C135" s="229" t="s">
        <v>88</v>
      </c>
      <c r="D135" s="229" t="s">
        <v>225</v>
      </c>
      <c r="E135" s="230" t="s">
        <v>505</v>
      </c>
      <c r="F135" s="231" t="s">
        <v>506</v>
      </c>
      <c r="G135" s="232" t="s">
        <v>507</v>
      </c>
      <c r="H135" s="233">
        <v>220</v>
      </c>
      <c r="I135" s="234"/>
      <c r="J135" s="235">
        <f>ROUND(I135*H135,2)</f>
        <v>0</v>
      </c>
      <c r="K135" s="231" t="s">
        <v>229</v>
      </c>
      <c r="L135" s="46"/>
      <c r="M135" s="236" t="s">
        <v>1</v>
      </c>
      <c r="N135" s="237" t="s">
        <v>45</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224</v>
      </c>
      <c r="AT135" s="240" t="s">
        <v>225</v>
      </c>
      <c r="AU135" s="240" t="s">
        <v>19</v>
      </c>
      <c r="AY135" s="18" t="s">
        <v>221</v>
      </c>
      <c r="BE135" s="241">
        <f>IF(N135="základní",J135,0)</f>
        <v>0</v>
      </c>
      <c r="BF135" s="241">
        <f>IF(N135="snížená",J135,0)</f>
        <v>0</v>
      </c>
      <c r="BG135" s="241">
        <f>IF(N135="zákl. přenesená",J135,0)</f>
        <v>0</v>
      </c>
      <c r="BH135" s="241">
        <f>IF(N135="sníž. přenesená",J135,0)</f>
        <v>0</v>
      </c>
      <c r="BI135" s="241">
        <f>IF(N135="nulová",J135,0)</f>
        <v>0</v>
      </c>
      <c r="BJ135" s="18" t="s">
        <v>88</v>
      </c>
      <c r="BK135" s="241">
        <f>ROUND(I135*H135,2)</f>
        <v>0</v>
      </c>
      <c r="BL135" s="18" t="s">
        <v>224</v>
      </c>
      <c r="BM135" s="240" t="s">
        <v>3811</v>
      </c>
    </row>
    <row r="136" s="2" customFormat="1">
      <c r="A136" s="40"/>
      <c r="B136" s="41"/>
      <c r="C136" s="42"/>
      <c r="D136" s="242" t="s">
        <v>232</v>
      </c>
      <c r="E136" s="42"/>
      <c r="F136" s="243" t="s">
        <v>509</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232</v>
      </c>
      <c r="AU136" s="18" t="s">
        <v>19</v>
      </c>
    </row>
    <row r="137" s="2" customFormat="1">
      <c r="A137" s="40"/>
      <c r="B137" s="41"/>
      <c r="C137" s="42"/>
      <c r="D137" s="247" t="s">
        <v>312</v>
      </c>
      <c r="E137" s="42"/>
      <c r="F137" s="248" t="s">
        <v>510</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312</v>
      </c>
      <c r="AU137" s="18" t="s">
        <v>19</v>
      </c>
    </row>
    <row r="138" s="2" customFormat="1">
      <c r="A138" s="40"/>
      <c r="B138" s="41"/>
      <c r="C138" s="42"/>
      <c r="D138" s="247" t="s">
        <v>234</v>
      </c>
      <c r="E138" s="42"/>
      <c r="F138" s="248" t="s">
        <v>3812</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234</v>
      </c>
      <c r="AU138" s="18" t="s">
        <v>19</v>
      </c>
    </row>
    <row r="139" s="2" customFormat="1" ht="44.25" customHeight="1">
      <c r="A139" s="40"/>
      <c r="B139" s="41"/>
      <c r="C139" s="229" t="s">
        <v>19</v>
      </c>
      <c r="D139" s="229" t="s">
        <v>225</v>
      </c>
      <c r="E139" s="230" t="s">
        <v>513</v>
      </c>
      <c r="F139" s="231" t="s">
        <v>514</v>
      </c>
      <c r="G139" s="232" t="s">
        <v>515</v>
      </c>
      <c r="H139" s="233">
        <v>1420</v>
      </c>
      <c r="I139" s="234"/>
      <c r="J139" s="235">
        <f>ROUND(I139*H139,2)</f>
        <v>0</v>
      </c>
      <c r="K139" s="231" t="s">
        <v>229</v>
      </c>
      <c r="L139" s="46"/>
      <c r="M139" s="236" t="s">
        <v>1</v>
      </c>
      <c r="N139" s="237" t="s">
        <v>45</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224</v>
      </c>
      <c r="AT139" s="240" t="s">
        <v>225</v>
      </c>
      <c r="AU139" s="240" t="s">
        <v>19</v>
      </c>
      <c r="AY139" s="18" t="s">
        <v>221</v>
      </c>
      <c r="BE139" s="241">
        <f>IF(N139="základní",J139,0)</f>
        <v>0</v>
      </c>
      <c r="BF139" s="241">
        <f>IF(N139="snížená",J139,0)</f>
        <v>0</v>
      </c>
      <c r="BG139" s="241">
        <f>IF(N139="zákl. přenesená",J139,0)</f>
        <v>0</v>
      </c>
      <c r="BH139" s="241">
        <f>IF(N139="sníž. přenesená",J139,0)</f>
        <v>0</v>
      </c>
      <c r="BI139" s="241">
        <f>IF(N139="nulová",J139,0)</f>
        <v>0</v>
      </c>
      <c r="BJ139" s="18" t="s">
        <v>88</v>
      </c>
      <c r="BK139" s="241">
        <f>ROUND(I139*H139,2)</f>
        <v>0</v>
      </c>
      <c r="BL139" s="18" t="s">
        <v>224</v>
      </c>
      <c r="BM139" s="240" t="s">
        <v>3813</v>
      </c>
    </row>
    <row r="140" s="2" customFormat="1">
      <c r="A140" s="40"/>
      <c r="B140" s="41"/>
      <c r="C140" s="42"/>
      <c r="D140" s="242" t="s">
        <v>232</v>
      </c>
      <c r="E140" s="42"/>
      <c r="F140" s="243" t="s">
        <v>517</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232</v>
      </c>
      <c r="AU140" s="18" t="s">
        <v>19</v>
      </c>
    </row>
    <row r="141" s="2" customFormat="1">
      <c r="A141" s="40"/>
      <c r="B141" s="41"/>
      <c r="C141" s="42"/>
      <c r="D141" s="247" t="s">
        <v>312</v>
      </c>
      <c r="E141" s="42"/>
      <c r="F141" s="248" t="s">
        <v>518</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312</v>
      </c>
      <c r="AU141" s="18" t="s">
        <v>19</v>
      </c>
    </row>
    <row r="142" s="2" customFormat="1">
      <c r="A142" s="40"/>
      <c r="B142" s="41"/>
      <c r="C142" s="42"/>
      <c r="D142" s="247" t="s">
        <v>234</v>
      </c>
      <c r="E142" s="42"/>
      <c r="F142" s="248" t="s">
        <v>3814</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234</v>
      </c>
      <c r="AU142" s="18" t="s">
        <v>19</v>
      </c>
    </row>
    <row r="143" s="2" customFormat="1" ht="44.25" customHeight="1">
      <c r="A143" s="40"/>
      <c r="B143" s="41"/>
      <c r="C143" s="229" t="s">
        <v>157</v>
      </c>
      <c r="D143" s="229" t="s">
        <v>225</v>
      </c>
      <c r="E143" s="230" t="s">
        <v>1258</v>
      </c>
      <c r="F143" s="231" t="s">
        <v>1259</v>
      </c>
      <c r="G143" s="232" t="s">
        <v>515</v>
      </c>
      <c r="H143" s="233">
        <v>180</v>
      </c>
      <c r="I143" s="234"/>
      <c r="J143" s="235">
        <f>ROUND(I143*H143,2)</f>
        <v>0</v>
      </c>
      <c r="K143" s="231" t="s">
        <v>229</v>
      </c>
      <c r="L143" s="46"/>
      <c r="M143" s="236" t="s">
        <v>1</v>
      </c>
      <c r="N143" s="237" t="s">
        <v>45</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224</v>
      </c>
      <c r="AT143" s="240" t="s">
        <v>225</v>
      </c>
      <c r="AU143" s="240" t="s">
        <v>19</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3815</v>
      </c>
    </row>
    <row r="144" s="2" customFormat="1">
      <c r="A144" s="40"/>
      <c r="B144" s="41"/>
      <c r="C144" s="42"/>
      <c r="D144" s="242" t="s">
        <v>232</v>
      </c>
      <c r="E144" s="42"/>
      <c r="F144" s="243" t="s">
        <v>1261</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232</v>
      </c>
      <c r="AU144" s="18" t="s">
        <v>19</v>
      </c>
    </row>
    <row r="145" s="2" customFormat="1">
      <c r="A145" s="40"/>
      <c r="B145" s="41"/>
      <c r="C145" s="42"/>
      <c r="D145" s="247" t="s">
        <v>312</v>
      </c>
      <c r="E145" s="42"/>
      <c r="F145" s="248" t="s">
        <v>1262</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312</v>
      </c>
      <c r="AU145" s="18" t="s">
        <v>19</v>
      </c>
    </row>
    <row r="146" s="2" customFormat="1">
      <c r="A146" s="40"/>
      <c r="B146" s="41"/>
      <c r="C146" s="42"/>
      <c r="D146" s="247" t="s">
        <v>234</v>
      </c>
      <c r="E146" s="42"/>
      <c r="F146" s="248" t="s">
        <v>3816</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234</v>
      </c>
      <c r="AU146" s="18" t="s">
        <v>19</v>
      </c>
    </row>
    <row r="147" s="2" customFormat="1" ht="24.15" customHeight="1">
      <c r="A147" s="40"/>
      <c r="B147" s="41"/>
      <c r="C147" s="229" t="s">
        <v>224</v>
      </c>
      <c r="D147" s="229" t="s">
        <v>225</v>
      </c>
      <c r="E147" s="230" t="s">
        <v>1491</v>
      </c>
      <c r="F147" s="231" t="s">
        <v>1492</v>
      </c>
      <c r="G147" s="232" t="s">
        <v>507</v>
      </c>
      <c r="H147" s="233">
        <v>35</v>
      </c>
      <c r="I147" s="234"/>
      <c r="J147" s="235">
        <f>ROUND(I147*H147,2)</f>
        <v>0</v>
      </c>
      <c r="K147" s="231" t="s">
        <v>229</v>
      </c>
      <c r="L147" s="46"/>
      <c r="M147" s="236" t="s">
        <v>1</v>
      </c>
      <c r="N147" s="237" t="s">
        <v>45</v>
      </c>
      <c r="O147" s="93"/>
      <c r="P147" s="238">
        <f>O147*H147</f>
        <v>0</v>
      </c>
      <c r="Q147" s="238">
        <v>0.00149</v>
      </c>
      <c r="R147" s="238">
        <f>Q147*H147</f>
        <v>0.052150000000000002</v>
      </c>
      <c r="S147" s="238">
        <v>0</v>
      </c>
      <c r="T147" s="239">
        <f>S147*H147</f>
        <v>0</v>
      </c>
      <c r="U147" s="40"/>
      <c r="V147" s="40"/>
      <c r="W147" s="40"/>
      <c r="X147" s="40"/>
      <c r="Y147" s="40"/>
      <c r="Z147" s="40"/>
      <c r="AA147" s="40"/>
      <c r="AB147" s="40"/>
      <c r="AC147" s="40"/>
      <c r="AD147" s="40"/>
      <c r="AE147" s="40"/>
      <c r="AR147" s="240" t="s">
        <v>224</v>
      </c>
      <c r="AT147" s="240" t="s">
        <v>225</v>
      </c>
      <c r="AU147" s="240" t="s">
        <v>19</v>
      </c>
      <c r="AY147" s="18" t="s">
        <v>221</v>
      </c>
      <c r="BE147" s="241">
        <f>IF(N147="základní",J147,0)</f>
        <v>0</v>
      </c>
      <c r="BF147" s="241">
        <f>IF(N147="snížená",J147,0)</f>
        <v>0</v>
      </c>
      <c r="BG147" s="241">
        <f>IF(N147="zákl. přenesená",J147,0)</f>
        <v>0</v>
      </c>
      <c r="BH147" s="241">
        <f>IF(N147="sníž. přenesená",J147,0)</f>
        <v>0</v>
      </c>
      <c r="BI147" s="241">
        <f>IF(N147="nulová",J147,0)</f>
        <v>0</v>
      </c>
      <c r="BJ147" s="18" t="s">
        <v>88</v>
      </c>
      <c r="BK147" s="241">
        <f>ROUND(I147*H147,2)</f>
        <v>0</v>
      </c>
      <c r="BL147" s="18" t="s">
        <v>224</v>
      </c>
      <c r="BM147" s="240" t="s">
        <v>3817</v>
      </c>
    </row>
    <row r="148" s="2" customFormat="1">
      <c r="A148" s="40"/>
      <c r="B148" s="41"/>
      <c r="C148" s="42"/>
      <c r="D148" s="242" t="s">
        <v>232</v>
      </c>
      <c r="E148" s="42"/>
      <c r="F148" s="243" t="s">
        <v>1494</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232</v>
      </c>
      <c r="AU148" s="18" t="s">
        <v>19</v>
      </c>
    </row>
    <row r="149" s="2" customFormat="1">
      <c r="A149" s="40"/>
      <c r="B149" s="41"/>
      <c r="C149" s="42"/>
      <c r="D149" s="247" t="s">
        <v>312</v>
      </c>
      <c r="E149" s="42"/>
      <c r="F149" s="248" t="s">
        <v>1495</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312</v>
      </c>
      <c r="AU149" s="18" t="s">
        <v>19</v>
      </c>
    </row>
    <row r="150" s="2" customFormat="1">
      <c r="A150" s="40"/>
      <c r="B150" s="41"/>
      <c r="C150" s="42"/>
      <c r="D150" s="247" t="s">
        <v>234</v>
      </c>
      <c r="E150" s="42"/>
      <c r="F150" s="248" t="s">
        <v>3818</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234</v>
      </c>
      <c r="AU150" s="18" t="s">
        <v>19</v>
      </c>
    </row>
    <row r="151" s="2" customFormat="1" ht="37.8" customHeight="1">
      <c r="A151" s="40"/>
      <c r="B151" s="41"/>
      <c r="C151" s="229" t="s">
        <v>220</v>
      </c>
      <c r="D151" s="229" t="s">
        <v>225</v>
      </c>
      <c r="E151" s="230" t="s">
        <v>1497</v>
      </c>
      <c r="F151" s="231" t="s">
        <v>1498</v>
      </c>
      <c r="G151" s="232" t="s">
        <v>507</v>
      </c>
      <c r="H151" s="233">
        <v>35</v>
      </c>
      <c r="I151" s="234"/>
      <c r="J151" s="235">
        <f>ROUND(I151*H151,2)</f>
        <v>0</v>
      </c>
      <c r="K151" s="231" t="s">
        <v>229</v>
      </c>
      <c r="L151" s="46"/>
      <c r="M151" s="236" t="s">
        <v>1</v>
      </c>
      <c r="N151" s="237" t="s">
        <v>45</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224</v>
      </c>
      <c r="AT151" s="240" t="s">
        <v>225</v>
      </c>
      <c r="AU151" s="240" t="s">
        <v>19</v>
      </c>
      <c r="AY151" s="18" t="s">
        <v>221</v>
      </c>
      <c r="BE151" s="241">
        <f>IF(N151="základní",J151,0)</f>
        <v>0</v>
      </c>
      <c r="BF151" s="241">
        <f>IF(N151="snížená",J151,0)</f>
        <v>0</v>
      </c>
      <c r="BG151" s="241">
        <f>IF(N151="zákl. přenesená",J151,0)</f>
        <v>0</v>
      </c>
      <c r="BH151" s="241">
        <f>IF(N151="sníž. přenesená",J151,0)</f>
        <v>0</v>
      </c>
      <c r="BI151" s="241">
        <f>IF(N151="nulová",J151,0)</f>
        <v>0</v>
      </c>
      <c r="BJ151" s="18" t="s">
        <v>88</v>
      </c>
      <c r="BK151" s="241">
        <f>ROUND(I151*H151,2)</f>
        <v>0</v>
      </c>
      <c r="BL151" s="18" t="s">
        <v>224</v>
      </c>
      <c r="BM151" s="240" t="s">
        <v>3819</v>
      </c>
    </row>
    <row r="152" s="2" customFormat="1">
      <c r="A152" s="40"/>
      <c r="B152" s="41"/>
      <c r="C152" s="42"/>
      <c r="D152" s="242" t="s">
        <v>232</v>
      </c>
      <c r="E152" s="42"/>
      <c r="F152" s="243" t="s">
        <v>1500</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232</v>
      </c>
      <c r="AU152" s="18" t="s">
        <v>19</v>
      </c>
    </row>
    <row r="153" s="2" customFormat="1">
      <c r="A153" s="40"/>
      <c r="B153" s="41"/>
      <c r="C153" s="42"/>
      <c r="D153" s="247" t="s">
        <v>234</v>
      </c>
      <c r="E153" s="42"/>
      <c r="F153" s="248" t="s">
        <v>3818</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234</v>
      </c>
      <c r="AU153" s="18" t="s">
        <v>19</v>
      </c>
    </row>
    <row r="154" s="2" customFormat="1" ht="37.8" customHeight="1">
      <c r="A154" s="40"/>
      <c r="B154" s="41"/>
      <c r="C154" s="229" t="s">
        <v>257</v>
      </c>
      <c r="D154" s="229" t="s">
        <v>225</v>
      </c>
      <c r="E154" s="230" t="s">
        <v>521</v>
      </c>
      <c r="F154" s="231" t="s">
        <v>1195</v>
      </c>
      <c r="G154" s="232" t="s">
        <v>515</v>
      </c>
      <c r="H154" s="233">
        <v>557</v>
      </c>
      <c r="I154" s="234"/>
      <c r="J154" s="235">
        <f>ROUND(I154*H154,2)</f>
        <v>0</v>
      </c>
      <c r="K154" s="231" t="s">
        <v>229</v>
      </c>
      <c r="L154" s="46"/>
      <c r="M154" s="236" t="s">
        <v>1</v>
      </c>
      <c r="N154" s="237" t="s">
        <v>45</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224</v>
      </c>
      <c r="AT154" s="240" t="s">
        <v>225</v>
      </c>
      <c r="AU154" s="240" t="s">
        <v>19</v>
      </c>
      <c r="AY154" s="18" t="s">
        <v>221</v>
      </c>
      <c r="BE154" s="241">
        <f>IF(N154="základní",J154,0)</f>
        <v>0</v>
      </c>
      <c r="BF154" s="241">
        <f>IF(N154="snížená",J154,0)</f>
        <v>0</v>
      </c>
      <c r="BG154" s="241">
        <f>IF(N154="zákl. přenesená",J154,0)</f>
        <v>0</v>
      </c>
      <c r="BH154" s="241">
        <f>IF(N154="sníž. přenesená",J154,0)</f>
        <v>0</v>
      </c>
      <c r="BI154" s="241">
        <f>IF(N154="nulová",J154,0)</f>
        <v>0</v>
      </c>
      <c r="BJ154" s="18" t="s">
        <v>88</v>
      </c>
      <c r="BK154" s="241">
        <f>ROUND(I154*H154,2)</f>
        <v>0</v>
      </c>
      <c r="BL154" s="18" t="s">
        <v>224</v>
      </c>
      <c r="BM154" s="240" t="s">
        <v>3820</v>
      </c>
    </row>
    <row r="155" s="2" customFormat="1">
      <c r="A155" s="40"/>
      <c r="B155" s="41"/>
      <c r="C155" s="42"/>
      <c r="D155" s="242" t="s">
        <v>232</v>
      </c>
      <c r="E155" s="42"/>
      <c r="F155" s="243" t="s">
        <v>524</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232</v>
      </c>
      <c r="AU155" s="18" t="s">
        <v>19</v>
      </c>
    </row>
    <row r="156" s="2" customFormat="1">
      <c r="A156" s="40"/>
      <c r="B156" s="41"/>
      <c r="C156" s="42"/>
      <c r="D156" s="247" t="s">
        <v>312</v>
      </c>
      <c r="E156" s="42"/>
      <c r="F156" s="248" t="s">
        <v>556</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312</v>
      </c>
      <c r="AU156" s="18" t="s">
        <v>19</v>
      </c>
    </row>
    <row r="157" s="2" customFormat="1">
      <c r="A157" s="40"/>
      <c r="B157" s="41"/>
      <c r="C157" s="42"/>
      <c r="D157" s="247" t="s">
        <v>234</v>
      </c>
      <c r="E157" s="42"/>
      <c r="F157" s="248" t="s">
        <v>3821</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234</v>
      </c>
      <c r="AU157" s="18" t="s">
        <v>19</v>
      </c>
    </row>
    <row r="158" s="2" customFormat="1" ht="66.75" customHeight="1">
      <c r="A158" s="40"/>
      <c r="B158" s="41"/>
      <c r="C158" s="229" t="s">
        <v>262</v>
      </c>
      <c r="D158" s="229" t="s">
        <v>225</v>
      </c>
      <c r="E158" s="230" t="s">
        <v>1198</v>
      </c>
      <c r="F158" s="231" t="s">
        <v>1199</v>
      </c>
      <c r="G158" s="232" t="s">
        <v>515</v>
      </c>
      <c r="H158" s="233">
        <v>5570</v>
      </c>
      <c r="I158" s="234"/>
      <c r="J158" s="235">
        <f>ROUND(I158*H158,2)</f>
        <v>0</v>
      </c>
      <c r="K158" s="231" t="s">
        <v>229</v>
      </c>
      <c r="L158" s="46"/>
      <c r="M158" s="236" t="s">
        <v>1</v>
      </c>
      <c r="N158" s="237" t="s">
        <v>45</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224</v>
      </c>
      <c r="AT158" s="240" t="s">
        <v>225</v>
      </c>
      <c r="AU158" s="240" t="s">
        <v>19</v>
      </c>
      <c r="AY158" s="18" t="s">
        <v>221</v>
      </c>
      <c r="BE158" s="241">
        <f>IF(N158="základní",J158,0)</f>
        <v>0</v>
      </c>
      <c r="BF158" s="241">
        <f>IF(N158="snížená",J158,0)</f>
        <v>0</v>
      </c>
      <c r="BG158" s="241">
        <f>IF(N158="zákl. přenesená",J158,0)</f>
        <v>0</v>
      </c>
      <c r="BH158" s="241">
        <f>IF(N158="sníž. přenesená",J158,0)</f>
        <v>0</v>
      </c>
      <c r="BI158" s="241">
        <f>IF(N158="nulová",J158,0)</f>
        <v>0</v>
      </c>
      <c r="BJ158" s="18" t="s">
        <v>88</v>
      </c>
      <c r="BK158" s="241">
        <f>ROUND(I158*H158,2)</f>
        <v>0</v>
      </c>
      <c r="BL158" s="18" t="s">
        <v>224</v>
      </c>
      <c r="BM158" s="240" t="s">
        <v>3822</v>
      </c>
    </row>
    <row r="159" s="2" customFormat="1">
      <c r="A159" s="40"/>
      <c r="B159" s="41"/>
      <c r="C159" s="42"/>
      <c r="D159" s="242" t="s">
        <v>232</v>
      </c>
      <c r="E159" s="42"/>
      <c r="F159" s="243" t="s">
        <v>1201</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232</v>
      </c>
      <c r="AU159" s="18" t="s">
        <v>19</v>
      </c>
    </row>
    <row r="160" s="2" customFormat="1">
      <c r="A160" s="40"/>
      <c r="B160" s="41"/>
      <c r="C160" s="42"/>
      <c r="D160" s="247" t="s">
        <v>312</v>
      </c>
      <c r="E160" s="42"/>
      <c r="F160" s="248" t="s">
        <v>556</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312</v>
      </c>
      <c r="AU160" s="18" t="s">
        <v>19</v>
      </c>
    </row>
    <row r="161" s="2" customFormat="1">
      <c r="A161" s="40"/>
      <c r="B161" s="41"/>
      <c r="C161" s="42"/>
      <c r="D161" s="247" t="s">
        <v>234</v>
      </c>
      <c r="E161" s="42"/>
      <c r="F161" s="248" t="s">
        <v>3821</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234</v>
      </c>
      <c r="AU161" s="18" t="s">
        <v>19</v>
      </c>
    </row>
    <row r="162" s="2" customFormat="1" ht="55.5" customHeight="1">
      <c r="A162" s="40"/>
      <c r="B162" s="41"/>
      <c r="C162" s="229" t="s">
        <v>267</v>
      </c>
      <c r="D162" s="229" t="s">
        <v>225</v>
      </c>
      <c r="E162" s="230" t="s">
        <v>552</v>
      </c>
      <c r="F162" s="231" t="s">
        <v>553</v>
      </c>
      <c r="G162" s="232" t="s">
        <v>515</v>
      </c>
      <c r="H162" s="233">
        <v>1110</v>
      </c>
      <c r="I162" s="234"/>
      <c r="J162" s="235">
        <f>ROUND(I162*H162,2)</f>
        <v>0</v>
      </c>
      <c r="K162" s="231" t="s">
        <v>229</v>
      </c>
      <c r="L162" s="46"/>
      <c r="M162" s="236" t="s">
        <v>1</v>
      </c>
      <c r="N162" s="237" t="s">
        <v>45</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224</v>
      </c>
      <c r="AT162" s="240" t="s">
        <v>225</v>
      </c>
      <c r="AU162" s="240" t="s">
        <v>19</v>
      </c>
      <c r="AY162" s="18" t="s">
        <v>221</v>
      </c>
      <c r="BE162" s="241">
        <f>IF(N162="základní",J162,0)</f>
        <v>0</v>
      </c>
      <c r="BF162" s="241">
        <f>IF(N162="snížená",J162,0)</f>
        <v>0</v>
      </c>
      <c r="BG162" s="241">
        <f>IF(N162="zákl. přenesená",J162,0)</f>
        <v>0</v>
      </c>
      <c r="BH162" s="241">
        <f>IF(N162="sníž. přenesená",J162,0)</f>
        <v>0</v>
      </c>
      <c r="BI162" s="241">
        <f>IF(N162="nulová",J162,0)</f>
        <v>0</v>
      </c>
      <c r="BJ162" s="18" t="s">
        <v>88</v>
      </c>
      <c r="BK162" s="241">
        <f>ROUND(I162*H162,2)</f>
        <v>0</v>
      </c>
      <c r="BL162" s="18" t="s">
        <v>224</v>
      </c>
      <c r="BM162" s="240" t="s">
        <v>3823</v>
      </c>
    </row>
    <row r="163" s="2" customFormat="1">
      <c r="A163" s="40"/>
      <c r="B163" s="41"/>
      <c r="C163" s="42"/>
      <c r="D163" s="242" t="s">
        <v>232</v>
      </c>
      <c r="E163" s="42"/>
      <c r="F163" s="243" t="s">
        <v>555</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232</v>
      </c>
      <c r="AU163" s="18" t="s">
        <v>19</v>
      </c>
    </row>
    <row r="164" s="2" customFormat="1">
      <c r="A164" s="40"/>
      <c r="B164" s="41"/>
      <c r="C164" s="42"/>
      <c r="D164" s="247" t="s">
        <v>312</v>
      </c>
      <c r="E164" s="42"/>
      <c r="F164" s="248" t="s">
        <v>556</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312</v>
      </c>
      <c r="AU164" s="18" t="s">
        <v>19</v>
      </c>
    </row>
    <row r="165" s="2" customFormat="1">
      <c r="A165" s="40"/>
      <c r="B165" s="41"/>
      <c r="C165" s="42"/>
      <c r="D165" s="247" t="s">
        <v>234</v>
      </c>
      <c r="E165" s="42"/>
      <c r="F165" s="248" t="s">
        <v>3824</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234</v>
      </c>
      <c r="AU165" s="18" t="s">
        <v>19</v>
      </c>
    </row>
    <row r="166" s="2" customFormat="1" ht="37.8" customHeight="1">
      <c r="A166" s="40"/>
      <c r="B166" s="41"/>
      <c r="C166" s="229" t="s">
        <v>272</v>
      </c>
      <c r="D166" s="229" t="s">
        <v>225</v>
      </c>
      <c r="E166" s="230" t="s">
        <v>568</v>
      </c>
      <c r="F166" s="231" t="s">
        <v>569</v>
      </c>
      <c r="G166" s="232" t="s">
        <v>515</v>
      </c>
      <c r="H166" s="233">
        <v>1110</v>
      </c>
      <c r="I166" s="234"/>
      <c r="J166" s="235">
        <f>ROUND(I166*H166,2)</f>
        <v>0</v>
      </c>
      <c r="K166" s="231" t="s">
        <v>229</v>
      </c>
      <c r="L166" s="46"/>
      <c r="M166" s="236" t="s">
        <v>1</v>
      </c>
      <c r="N166" s="237" t="s">
        <v>45</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224</v>
      </c>
      <c r="AT166" s="240" t="s">
        <v>225</v>
      </c>
      <c r="AU166" s="240" t="s">
        <v>19</v>
      </c>
      <c r="AY166" s="18" t="s">
        <v>221</v>
      </c>
      <c r="BE166" s="241">
        <f>IF(N166="základní",J166,0)</f>
        <v>0</v>
      </c>
      <c r="BF166" s="241">
        <f>IF(N166="snížená",J166,0)</f>
        <v>0</v>
      </c>
      <c r="BG166" s="241">
        <f>IF(N166="zákl. přenesená",J166,0)</f>
        <v>0</v>
      </c>
      <c r="BH166" s="241">
        <f>IF(N166="sníž. přenesená",J166,0)</f>
        <v>0</v>
      </c>
      <c r="BI166" s="241">
        <f>IF(N166="nulová",J166,0)</f>
        <v>0</v>
      </c>
      <c r="BJ166" s="18" t="s">
        <v>88</v>
      </c>
      <c r="BK166" s="241">
        <f>ROUND(I166*H166,2)</f>
        <v>0</v>
      </c>
      <c r="BL166" s="18" t="s">
        <v>224</v>
      </c>
      <c r="BM166" s="240" t="s">
        <v>3825</v>
      </c>
    </row>
    <row r="167" s="2" customFormat="1">
      <c r="A167" s="40"/>
      <c r="B167" s="41"/>
      <c r="C167" s="42"/>
      <c r="D167" s="242" t="s">
        <v>232</v>
      </c>
      <c r="E167" s="42"/>
      <c r="F167" s="243" t="s">
        <v>571</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232</v>
      </c>
      <c r="AU167" s="18" t="s">
        <v>19</v>
      </c>
    </row>
    <row r="168" s="2" customFormat="1">
      <c r="A168" s="40"/>
      <c r="B168" s="41"/>
      <c r="C168" s="42"/>
      <c r="D168" s="247" t="s">
        <v>312</v>
      </c>
      <c r="E168" s="42"/>
      <c r="F168" s="248" t="s">
        <v>572</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312</v>
      </c>
      <c r="AU168" s="18" t="s">
        <v>19</v>
      </c>
    </row>
    <row r="169" s="2" customFormat="1">
      <c r="A169" s="40"/>
      <c r="B169" s="41"/>
      <c r="C169" s="42"/>
      <c r="D169" s="247" t="s">
        <v>234</v>
      </c>
      <c r="E169" s="42"/>
      <c r="F169" s="248" t="s">
        <v>3824</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234</v>
      </c>
      <c r="AU169" s="18" t="s">
        <v>19</v>
      </c>
    </row>
    <row r="170" s="2" customFormat="1" ht="16.5" customHeight="1">
      <c r="A170" s="40"/>
      <c r="B170" s="41"/>
      <c r="C170" s="229" t="s">
        <v>277</v>
      </c>
      <c r="D170" s="229" t="s">
        <v>225</v>
      </c>
      <c r="E170" s="230" t="s">
        <v>1192</v>
      </c>
      <c r="F170" s="231" t="s">
        <v>561</v>
      </c>
      <c r="G170" s="232" t="s">
        <v>515</v>
      </c>
      <c r="H170" s="233">
        <v>1110</v>
      </c>
      <c r="I170" s="234"/>
      <c r="J170" s="235">
        <f>ROUND(I170*H170,2)</f>
        <v>0</v>
      </c>
      <c r="K170" s="231" t="s">
        <v>229</v>
      </c>
      <c r="L170" s="46"/>
      <c r="M170" s="236" t="s">
        <v>1</v>
      </c>
      <c r="N170" s="237" t="s">
        <v>45</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224</v>
      </c>
      <c r="AT170" s="240" t="s">
        <v>225</v>
      </c>
      <c r="AU170" s="240" t="s">
        <v>19</v>
      </c>
      <c r="AY170" s="18" t="s">
        <v>221</v>
      </c>
      <c r="BE170" s="241">
        <f>IF(N170="základní",J170,0)</f>
        <v>0</v>
      </c>
      <c r="BF170" s="241">
        <f>IF(N170="snížená",J170,0)</f>
        <v>0</v>
      </c>
      <c r="BG170" s="241">
        <f>IF(N170="zákl. přenesená",J170,0)</f>
        <v>0</v>
      </c>
      <c r="BH170" s="241">
        <f>IF(N170="sníž. přenesená",J170,0)</f>
        <v>0</v>
      </c>
      <c r="BI170" s="241">
        <f>IF(N170="nulová",J170,0)</f>
        <v>0</v>
      </c>
      <c r="BJ170" s="18" t="s">
        <v>88</v>
      </c>
      <c r="BK170" s="241">
        <f>ROUND(I170*H170,2)</f>
        <v>0</v>
      </c>
      <c r="BL170" s="18" t="s">
        <v>224</v>
      </c>
      <c r="BM170" s="240" t="s">
        <v>3826</v>
      </c>
    </row>
    <row r="171" s="2" customFormat="1">
      <c r="A171" s="40"/>
      <c r="B171" s="41"/>
      <c r="C171" s="42"/>
      <c r="D171" s="242" t="s">
        <v>232</v>
      </c>
      <c r="E171" s="42"/>
      <c r="F171" s="243" t="s">
        <v>1194</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232</v>
      </c>
      <c r="AU171" s="18" t="s">
        <v>19</v>
      </c>
    </row>
    <row r="172" s="2" customFormat="1">
      <c r="A172" s="40"/>
      <c r="B172" s="41"/>
      <c r="C172" s="42"/>
      <c r="D172" s="247" t="s">
        <v>312</v>
      </c>
      <c r="E172" s="42"/>
      <c r="F172" s="248" t="s">
        <v>564</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312</v>
      </c>
      <c r="AU172" s="18" t="s">
        <v>19</v>
      </c>
    </row>
    <row r="173" s="2" customFormat="1">
      <c r="A173" s="40"/>
      <c r="B173" s="41"/>
      <c r="C173" s="42"/>
      <c r="D173" s="247" t="s">
        <v>234</v>
      </c>
      <c r="E173" s="42"/>
      <c r="F173" s="248" t="s">
        <v>3824</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234</v>
      </c>
      <c r="AU173" s="18" t="s">
        <v>19</v>
      </c>
    </row>
    <row r="174" s="2" customFormat="1" ht="37.8" customHeight="1">
      <c r="A174" s="40"/>
      <c r="B174" s="41"/>
      <c r="C174" s="229" t="s">
        <v>283</v>
      </c>
      <c r="D174" s="229" t="s">
        <v>225</v>
      </c>
      <c r="E174" s="230" t="s">
        <v>539</v>
      </c>
      <c r="F174" s="231" t="s">
        <v>540</v>
      </c>
      <c r="G174" s="232" t="s">
        <v>515</v>
      </c>
      <c r="H174" s="233">
        <v>1110</v>
      </c>
      <c r="I174" s="234"/>
      <c r="J174" s="235">
        <f>ROUND(I174*H174,2)</f>
        <v>0</v>
      </c>
      <c r="K174" s="231" t="s">
        <v>229</v>
      </c>
      <c r="L174" s="46"/>
      <c r="M174" s="236" t="s">
        <v>1</v>
      </c>
      <c r="N174" s="237" t="s">
        <v>45</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224</v>
      </c>
      <c r="AT174" s="240" t="s">
        <v>225</v>
      </c>
      <c r="AU174" s="240" t="s">
        <v>19</v>
      </c>
      <c r="AY174" s="18" t="s">
        <v>221</v>
      </c>
      <c r="BE174" s="241">
        <f>IF(N174="základní",J174,0)</f>
        <v>0</v>
      </c>
      <c r="BF174" s="241">
        <f>IF(N174="snížená",J174,0)</f>
        <v>0</v>
      </c>
      <c r="BG174" s="241">
        <f>IF(N174="zákl. přenesená",J174,0)</f>
        <v>0</v>
      </c>
      <c r="BH174" s="241">
        <f>IF(N174="sníž. přenesená",J174,0)</f>
        <v>0</v>
      </c>
      <c r="BI174" s="241">
        <f>IF(N174="nulová",J174,0)</f>
        <v>0</v>
      </c>
      <c r="BJ174" s="18" t="s">
        <v>88</v>
      </c>
      <c r="BK174" s="241">
        <f>ROUND(I174*H174,2)</f>
        <v>0</v>
      </c>
      <c r="BL174" s="18" t="s">
        <v>224</v>
      </c>
      <c r="BM174" s="240" t="s">
        <v>3827</v>
      </c>
    </row>
    <row r="175" s="2" customFormat="1">
      <c r="A175" s="40"/>
      <c r="B175" s="41"/>
      <c r="C175" s="42"/>
      <c r="D175" s="242" t="s">
        <v>232</v>
      </c>
      <c r="E175" s="42"/>
      <c r="F175" s="243" t="s">
        <v>542</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232</v>
      </c>
      <c r="AU175" s="18" t="s">
        <v>19</v>
      </c>
    </row>
    <row r="176" s="2" customFormat="1">
      <c r="A176" s="40"/>
      <c r="B176" s="41"/>
      <c r="C176" s="42"/>
      <c r="D176" s="247" t="s">
        <v>312</v>
      </c>
      <c r="E176" s="42"/>
      <c r="F176" s="248" t="s">
        <v>543</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312</v>
      </c>
      <c r="AU176" s="18" t="s">
        <v>19</v>
      </c>
    </row>
    <row r="177" s="2" customFormat="1">
      <c r="A177" s="40"/>
      <c r="B177" s="41"/>
      <c r="C177" s="42"/>
      <c r="D177" s="247" t="s">
        <v>234</v>
      </c>
      <c r="E177" s="42"/>
      <c r="F177" s="248" t="s">
        <v>3828</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234</v>
      </c>
      <c r="AU177" s="18" t="s">
        <v>19</v>
      </c>
    </row>
    <row r="178" s="12" customFormat="1" ht="22.8" customHeight="1">
      <c r="A178" s="12"/>
      <c r="B178" s="213"/>
      <c r="C178" s="214"/>
      <c r="D178" s="215" t="s">
        <v>79</v>
      </c>
      <c r="E178" s="227" t="s">
        <v>157</v>
      </c>
      <c r="F178" s="227" t="s">
        <v>631</v>
      </c>
      <c r="G178" s="214"/>
      <c r="H178" s="214"/>
      <c r="I178" s="217"/>
      <c r="J178" s="228">
        <f>BK178</f>
        <v>0</v>
      </c>
      <c r="K178" s="214"/>
      <c r="L178" s="219"/>
      <c r="M178" s="220"/>
      <c r="N178" s="221"/>
      <c r="O178" s="221"/>
      <c r="P178" s="222">
        <f>SUM(P179:P198)</f>
        <v>0</v>
      </c>
      <c r="Q178" s="221"/>
      <c r="R178" s="222">
        <f>SUM(R179:R198)</f>
        <v>141.77463600000002</v>
      </c>
      <c r="S178" s="221"/>
      <c r="T178" s="223">
        <f>SUM(T179:T198)</f>
        <v>24</v>
      </c>
      <c r="U178" s="12"/>
      <c r="V178" s="12"/>
      <c r="W178" s="12"/>
      <c r="X178" s="12"/>
      <c r="Y178" s="12"/>
      <c r="Z178" s="12"/>
      <c r="AA178" s="12"/>
      <c r="AB178" s="12"/>
      <c r="AC178" s="12"/>
      <c r="AD178" s="12"/>
      <c r="AE178" s="12"/>
      <c r="AR178" s="224" t="s">
        <v>88</v>
      </c>
      <c r="AT178" s="225" t="s">
        <v>79</v>
      </c>
      <c r="AU178" s="225" t="s">
        <v>88</v>
      </c>
      <c r="AY178" s="224" t="s">
        <v>221</v>
      </c>
      <c r="BK178" s="226">
        <f>SUM(BK179:BK198)</f>
        <v>0</v>
      </c>
    </row>
    <row r="179" s="2" customFormat="1" ht="76.35" customHeight="1">
      <c r="A179" s="40"/>
      <c r="B179" s="41"/>
      <c r="C179" s="229" t="s">
        <v>288</v>
      </c>
      <c r="D179" s="229" t="s">
        <v>225</v>
      </c>
      <c r="E179" s="230" t="s">
        <v>1073</v>
      </c>
      <c r="F179" s="231" t="s">
        <v>633</v>
      </c>
      <c r="G179" s="232" t="s">
        <v>515</v>
      </c>
      <c r="H179" s="233">
        <v>48</v>
      </c>
      <c r="I179" s="234"/>
      <c r="J179" s="235">
        <f>ROUND(I179*H179,2)</f>
        <v>0</v>
      </c>
      <c r="K179" s="231" t="s">
        <v>229</v>
      </c>
      <c r="L179" s="46"/>
      <c r="M179" s="236" t="s">
        <v>1</v>
      </c>
      <c r="N179" s="237" t="s">
        <v>45</v>
      </c>
      <c r="O179" s="93"/>
      <c r="P179" s="238">
        <f>O179*H179</f>
        <v>0</v>
      </c>
      <c r="Q179" s="238">
        <v>2.8089400000000002</v>
      </c>
      <c r="R179" s="238">
        <f>Q179*H179</f>
        <v>134.82912000000002</v>
      </c>
      <c r="S179" s="238">
        <v>0</v>
      </c>
      <c r="T179" s="239">
        <f>S179*H179</f>
        <v>0</v>
      </c>
      <c r="U179" s="40"/>
      <c r="V179" s="40"/>
      <c r="W179" s="40"/>
      <c r="X179" s="40"/>
      <c r="Y179" s="40"/>
      <c r="Z179" s="40"/>
      <c r="AA179" s="40"/>
      <c r="AB179" s="40"/>
      <c r="AC179" s="40"/>
      <c r="AD179" s="40"/>
      <c r="AE179" s="40"/>
      <c r="AR179" s="240" t="s">
        <v>224</v>
      </c>
      <c r="AT179" s="240" t="s">
        <v>225</v>
      </c>
      <c r="AU179" s="240" t="s">
        <v>19</v>
      </c>
      <c r="AY179" s="18" t="s">
        <v>221</v>
      </c>
      <c r="BE179" s="241">
        <f>IF(N179="základní",J179,0)</f>
        <v>0</v>
      </c>
      <c r="BF179" s="241">
        <f>IF(N179="snížená",J179,0)</f>
        <v>0</v>
      </c>
      <c r="BG179" s="241">
        <f>IF(N179="zákl. přenesená",J179,0)</f>
        <v>0</v>
      </c>
      <c r="BH179" s="241">
        <f>IF(N179="sníž. přenesená",J179,0)</f>
        <v>0</v>
      </c>
      <c r="BI179" s="241">
        <f>IF(N179="nulová",J179,0)</f>
        <v>0</v>
      </c>
      <c r="BJ179" s="18" t="s">
        <v>88</v>
      </c>
      <c r="BK179" s="241">
        <f>ROUND(I179*H179,2)</f>
        <v>0</v>
      </c>
      <c r="BL179" s="18" t="s">
        <v>224</v>
      </c>
      <c r="BM179" s="240" t="s">
        <v>3829</v>
      </c>
    </row>
    <row r="180" s="2" customFormat="1">
      <c r="A180" s="40"/>
      <c r="B180" s="41"/>
      <c r="C180" s="42"/>
      <c r="D180" s="242" t="s">
        <v>232</v>
      </c>
      <c r="E180" s="42"/>
      <c r="F180" s="243" t="s">
        <v>1075</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232</v>
      </c>
      <c r="AU180" s="18" t="s">
        <v>19</v>
      </c>
    </row>
    <row r="181" s="2" customFormat="1">
      <c r="A181" s="40"/>
      <c r="B181" s="41"/>
      <c r="C181" s="42"/>
      <c r="D181" s="247" t="s">
        <v>312</v>
      </c>
      <c r="E181" s="42"/>
      <c r="F181" s="248" t="s">
        <v>636</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312</v>
      </c>
      <c r="AU181" s="18" t="s">
        <v>19</v>
      </c>
    </row>
    <row r="182" s="2" customFormat="1">
      <c r="A182" s="40"/>
      <c r="B182" s="41"/>
      <c r="C182" s="42"/>
      <c r="D182" s="247" t="s">
        <v>234</v>
      </c>
      <c r="E182" s="42"/>
      <c r="F182" s="248" t="s">
        <v>3830</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234</v>
      </c>
      <c r="AU182" s="18" t="s">
        <v>19</v>
      </c>
    </row>
    <row r="183" s="2" customFormat="1" ht="76.35" customHeight="1">
      <c r="A183" s="40"/>
      <c r="B183" s="41"/>
      <c r="C183" s="229" t="s">
        <v>295</v>
      </c>
      <c r="D183" s="229" t="s">
        <v>225</v>
      </c>
      <c r="E183" s="230" t="s">
        <v>638</v>
      </c>
      <c r="F183" s="231" t="s">
        <v>639</v>
      </c>
      <c r="G183" s="232" t="s">
        <v>507</v>
      </c>
      <c r="H183" s="233">
        <v>390</v>
      </c>
      <c r="I183" s="234"/>
      <c r="J183" s="235">
        <f>ROUND(I183*H183,2)</f>
        <v>0</v>
      </c>
      <c r="K183" s="231" t="s">
        <v>229</v>
      </c>
      <c r="L183" s="46"/>
      <c r="M183" s="236" t="s">
        <v>1</v>
      </c>
      <c r="N183" s="237" t="s">
        <v>45</v>
      </c>
      <c r="O183" s="93"/>
      <c r="P183" s="238">
        <f>O183*H183</f>
        <v>0</v>
      </c>
      <c r="Q183" s="238">
        <v>0.00726</v>
      </c>
      <c r="R183" s="238">
        <f>Q183*H183</f>
        <v>2.8313999999999999</v>
      </c>
      <c r="S183" s="238">
        <v>0</v>
      </c>
      <c r="T183" s="239">
        <f>S183*H183</f>
        <v>0</v>
      </c>
      <c r="U183" s="40"/>
      <c r="V183" s="40"/>
      <c r="W183" s="40"/>
      <c r="X183" s="40"/>
      <c r="Y183" s="40"/>
      <c r="Z183" s="40"/>
      <c r="AA183" s="40"/>
      <c r="AB183" s="40"/>
      <c r="AC183" s="40"/>
      <c r="AD183" s="40"/>
      <c r="AE183" s="40"/>
      <c r="AR183" s="240" t="s">
        <v>224</v>
      </c>
      <c r="AT183" s="240" t="s">
        <v>225</v>
      </c>
      <c r="AU183" s="240" t="s">
        <v>19</v>
      </c>
      <c r="AY183" s="18" t="s">
        <v>221</v>
      </c>
      <c r="BE183" s="241">
        <f>IF(N183="základní",J183,0)</f>
        <v>0</v>
      </c>
      <c r="BF183" s="241">
        <f>IF(N183="snížená",J183,0)</f>
        <v>0</v>
      </c>
      <c r="BG183" s="241">
        <f>IF(N183="zákl. přenesená",J183,0)</f>
        <v>0</v>
      </c>
      <c r="BH183" s="241">
        <f>IF(N183="sníž. přenesená",J183,0)</f>
        <v>0</v>
      </c>
      <c r="BI183" s="241">
        <f>IF(N183="nulová",J183,0)</f>
        <v>0</v>
      </c>
      <c r="BJ183" s="18" t="s">
        <v>88</v>
      </c>
      <c r="BK183" s="241">
        <f>ROUND(I183*H183,2)</f>
        <v>0</v>
      </c>
      <c r="BL183" s="18" t="s">
        <v>224</v>
      </c>
      <c r="BM183" s="240" t="s">
        <v>3831</v>
      </c>
    </row>
    <row r="184" s="2" customFormat="1">
      <c r="A184" s="40"/>
      <c r="B184" s="41"/>
      <c r="C184" s="42"/>
      <c r="D184" s="242" t="s">
        <v>232</v>
      </c>
      <c r="E184" s="42"/>
      <c r="F184" s="243" t="s">
        <v>641</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232</v>
      </c>
      <c r="AU184" s="18" t="s">
        <v>19</v>
      </c>
    </row>
    <row r="185" s="2" customFormat="1">
      <c r="A185" s="40"/>
      <c r="B185" s="41"/>
      <c r="C185" s="42"/>
      <c r="D185" s="247" t="s">
        <v>312</v>
      </c>
      <c r="E185" s="42"/>
      <c r="F185" s="248" t="s">
        <v>642</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312</v>
      </c>
      <c r="AU185" s="18" t="s">
        <v>19</v>
      </c>
    </row>
    <row r="186" s="2" customFormat="1">
      <c r="A186" s="40"/>
      <c r="B186" s="41"/>
      <c r="C186" s="42"/>
      <c r="D186" s="247" t="s">
        <v>234</v>
      </c>
      <c r="E186" s="42"/>
      <c r="F186" s="248" t="s">
        <v>3832</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234</v>
      </c>
      <c r="AU186" s="18" t="s">
        <v>19</v>
      </c>
    </row>
    <row r="187" s="2" customFormat="1" ht="76.35" customHeight="1">
      <c r="A187" s="40"/>
      <c r="B187" s="41"/>
      <c r="C187" s="229" t="s">
        <v>303</v>
      </c>
      <c r="D187" s="229" t="s">
        <v>225</v>
      </c>
      <c r="E187" s="230" t="s">
        <v>644</v>
      </c>
      <c r="F187" s="231" t="s">
        <v>645</v>
      </c>
      <c r="G187" s="232" t="s">
        <v>507</v>
      </c>
      <c r="H187" s="233">
        <v>390</v>
      </c>
      <c r="I187" s="234"/>
      <c r="J187" s="235">
        <f>ROUND(I187*H187,2)</f>
        <v>0</v>
      </c>
      <c r="K187" s="231" t="s">
        <v>229</v>
      </c>
      <c r="L187" s="46"/>
      <c r="M187" s="236" t="s">
        <v>1</v>
      </c>
      <c r="N187" s="237" t="s">
        <v>45</v>
      </c>
      <c r="O187" s="93"/>
      <c r="P187" s="238">
        <f>O187*H187</f>
        <v>0</v>
      </c>
      <c r="Q187" s="238">
        <v>0.00085999999999999998</v>
      </c>
      <c r="R187" s="238">
        <f>Q187*H187</f>
        <v>0.33539999999999998</v>
      </c>
      <c r="S187" s="238">
        <v>0</v>
      </c>
      <c r="T187" s="239">
        <f>S187*H187</f>
        <v>0</v>
      </c>
      <c r="U187" s="40"/>
      <c r="V187" s="40"/>
      <c r="W187" s="40"/>
      <c r="X187" s="40"/>
      <c r="Y187" s="40"/>
      <c r="Z187" s="40"/>
      <c r="AA187" s="40"/>
      <c r="AB187" s="40"/>
      <c r="AC187" s="40"/>
      <c r="AD187" s="40"/>
      <c r="AE187" s="40"/>
      <c r="AR187" s="240" t="s">
        <v>224</v>
      </c>
      <c r="AT187" s="240" t="s">
        <v>225</v>
      </c>
      <c r="AU187" s="240" t="s">
        <v>19</v>
      </c>
      <c r="AY187" s="18" t="s">
        <v>221</v>
      </c>
      <c r="BE187" s="241">
        <f>IF(N187="základní",J187,0)</f>
        <v>0</v>
      </c>
      <c r="BF187" s="241">
        <f>IF(N187="snížená",J187,0)</f>
        <v>0</v>
      </c>
      <c r="BG187" s="241">
        <f>IF(N187="zákl. přenesená",J187,0)</f>
        <v>0</v>
      </c>
      <c r="BH187" s="241">
        <f>IF(N187="sníž. přenesená",J187,0)</f>
        <v>0</v>
      </c>
      <c r="BI187" s="241">
        <f>IF(N187="nulová",J187,0)</f>
        <v>0</v>
      </c>
      <c r="BJ187" s="18" t="s">
        <v>88</v>
      </c>
      <c r="BK187" s="241">
        <f>ROUND(I187*H187,2)</f>
        <v>0</v>
      </c>
      <c r="BL187" s="18" t="s">
        <v>224</v>
      </c>
      <c r="BM187" s="240" t="s">
        <v>3833</v>
      </c>
    </row>
    <row r="188" s="2" customFormat="1">
      <c r="A188" s="40"/>
      <c r="B188" s="41"/>
      <c r="C188" s="42"/>
      <c r="D188" s="242" t="s">
        <v>232</v>
      </c>
      <c r="E188" s="42"/>
      <c r="F188" s="243" t="s">
        <v>647</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232</v>
      </c>
      <c r="AU188" s="18" t="s">
        <v>19</v>
      </c>
    </row>
    <row r="189" s="2" customFormat="1">
      <c r="A189" s="40"/>
      <c r="B189" s="41"/>
      <c r="C189" s="42"/>
      <c r="D189" s="247" t="s">
        <v>312</v>
      </c>
      <c r="E189" s="42"/>
      <c r="F189" s="248" t="s">
        <v>642</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312</v>
      </c>
      <c r="AU189" s="18" t="s">
        <v>19</v>
      </c>
    </row>
    <row r="190" s="2" customFormat="1">
      <c r="A190" s="40"/>
      <c r="B190" s="41"/>
      <c r="C190" s="42"/>
      <c r="D190" s="247" t="s">
        <v>234</v>
      </c>
      <c r="E190" s="42"/>
      <c r="F190" s="248" t="s">
        <v>3832</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234</v>
      </c>
      <c r="AU190" s="18" t="s">
        <v>19</v>
      </c>
    </row>
    <row r="191" s="2" customFormat="1" ht="78" customHeight="1">
      <c r="A191" s="40"/>
      <c r="B191" s="41"/>
      <c r="C191" s="229" t="s">
        <v>307</v>
      </c>
      <c r="D191" s="229" t="s">
        <v>225</v>
      </c>
      <c r="E191" s="230" t="s">
        <v>649</v>
      </c>
      <c r="F191" s="231" t="s">
        <v>650</v>
      </c>
      <c r="G191" s="232" t="s">
        <v>651</v>
      </c>
      <c r="H191" s="233">
        <v>3.4500000000000002</v>
      </c>
      <c r="I191" s="234"/>
      <c r="J191" s="235">
        <f>ROUND(I191*H191,2)</f>
        <v>0</v>
      </c>
      <c r="K191" s="231" t="s">
        <v>229</v>
      </c>
      <c r="L191" s="46"/>
      <c r="M191" s="236" t="s">
        <v>1</v>
      </c>
      <c r="N191" s="237" t="s">
        <v>45</v>
      </c>
      <c r="O191" s="93"/>
      <c r="P191" s="238">
        <f>O191*H191</f>
        <v>0</v>
      </c>
      <c r="Q191" s="238">
        <v>1.09528</v>
      </c>
      <c r="R191" s="238">
        <f>Q191*H191</f>
        <v>3.7787160000000002</v>
      </c>
      <c r="S191" s="238">
        <v>0</v>
      </c>
      <c r="T191" s="239">
        <f>S191*H191</f>
        <v>0</v>
      </c>
      <c r="U191" s="40"/>
      <c r="V191" s="40"/>
      <c r="W191" s="40"/>
      <c r="X191" s="40"/>
      <c r="Y191" s="40"/>
      <c r="Z191" s="40"/>
      <c r="AA191" s="40"/>
      <c r="AB191" s="40"/>
      <c r="AC191" s="40"/>
      <c r="AD191" s="40"/>
      <c r="AE191" s="40"/>
      <c r="AR191" s="240" t="s">
        <v>224</v>
      </c>
      <c r="AT191" s="240" t="s">
        <v>225</v>
      </c>
      <c r="AU191" s="240" t="s">
        <v>19</v>
      </c>
      <c r="AY191" s="18" t="s">
        <v>221</v>
      </c>
      <c r="BE191" s="241">
        <f>IF(N191="základní",J191,0)</f>
        <v>0</v>
      </c>
      <c r="BF191" s="241">
        <f>IF(N191="snížená",J191,0)</f>
        <v>0</v>
      </c>
      <c r="BG191" s="241">
        <f>IF(N191="zákl. přenesená",J191,0)</f>
        <v>0</v>
      </c>
      <c r="BH191" s="241">
        <f>IF(N191="sníž. přenesená",J191,0)</f>
        <v>0</v>
      </c>
      <c r="BI191" s="241">
        <f>IF(N191="nulová",J191,0)</f>
        <v>0</v>
      </c>
      <c r="BJ191" s="18" t="s">
        <v>88</v>
      </c>
      <c r="BK191" s="241">
        <f>ROUND(I191*H191,2)</f>
        <v>0</v>
      </c>
      <c r="BL191" s="18" t="s">
        <v>224</v>
      </c>
      <c r="BM191" s="240" t="s">
        <v>3834</v>
      </c>
    </row>
    <row r="192" s="2" customFormat="1">
      <c r="A192" s="40"/>
      <c r="B192" s="41"/>
      <c r="C192" s="42"/>
      <c r="D192" s="242" t="s">
        <v>232</v>
      </c>
      <c r="E192" s="42"/>
      <c r="F192" s="243" t="s">
        <v>653</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232</v>
      </c>
      <c r="AU192" s="18" t="s">
        <v>19</v>
      </c>
    </row>
    <row r="193" s="2" customFormat="1">
      <c r="A193" s="40"/>
      <c r="B193" s="41"/>
      <c r="C193" s="42"/>
      <c r="D193" s="247" t="s">
        <v>312</v>
      </c>
      <c r="E193" s="42"/>
      <c r="F193" s="248" t="s">
        <v>654</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312</v>
      </c>
      <c r="AU193" s="18" t="s">
        <v>19</v>
      </c>
    </row>
    <row r="194" s="2" customFormat="1">
      <c r="A194" s="40"/>
      <c r="B194" s="41"/>
      <c r="C194" s="42"/>
      <c r="D194" s="247" t="s">
        <v>234</v>
      </c>
      <c r="E194" s="42"/>
      <c r="F194" s="248" t="s">
        <v>3835</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234</v>
      </c>
      <c r="AU194" s="18" t="s">
        <v>19</v>
      </c>
    </row>
    <row r="195" s="2" customFormat="1" ht="44.25" customHeight="1">
      <c r="A195" s="40"/>
      <c r="B195" s="41"/>
      <c r="C195" s="229" t="s">
        <v>316</v>
      </c>
      <c r="D195" s="229" t="s">
        <v>225</v>
      </c>
      <c r="E195" s="230" t="s">
        <v>3836</v>
      </c>
      <c r="F195" s="231" t="s">
        <v>3837</v>
      </c>
      <c r="G195" s="232" t="s">
        <v>515</v>
      </c>
      <c r="H195" s="233">
        <v>40</v>
      </c>
      <c r="I195" s="234"/>
      <c r="J195" s="235">
        <f>ROUND(I195*H195,2)</f>
        <v>0</v>
      </c>
      <c r="K195" s="231" t="s">
        <v>229</v>
      </c>
      <c r="L195" s="46"/>
      <c r="M195" s="236" t="s">
        <v>1</v>
      </c>
      <c r="N195" s="237" t="s">
        <v>45</v>
      </c>
      <c r="O195" s="93"/>
      <c r="P195" s="238">
        <f>O195*H195</f>
        <v>0</v>
      </c>
      <c r="Q195" s="238">
        <v>0</v>
      </c>
      <c r="R195" s="238">
        <f>Q195*H195</f>
        <v>0</v>
      </c>
      <c r="S195" s="238">
        <v>0.59999999999999998</v>
      </c>
      <c r="T195" s="239">
        <f>S195*H195</f>
        <v>24</v>
      </c>
      <c r="U195" s="40"/>
      <c r="V195" s="40"/>
      <c r="W195" s="40"/>
      <c r="X195" s="40"/>
      <c r="Y195" s="40"/>
      <c r="Z195" s="40"/>
      <c r="AA195" s="40"/>
      <c r="AB195" s="40"/>
      <c r="AC195" s="40"/>
      <c r="AD195" s="40"/>
      <c r="AE195" s="40"/>
      <c r="AR195" s="240" t="s">
        <v>224</v>
      </c>
      <c r="AT195" s="240" t="s">
        <v>225</v>
      </c>
      <c r="AU195" s="240" t="s">
        <v>19</v>
      </c>
      <c r="AY195" s="18" t="s">
        <v>221</v>
      </c>
      <c r="BE195" s="241">
        <f>IF(N195="základní",J195,0)</f>
        <v>0</v>
      </c>
      <c r="BF195" s="241">
        <f>IF(N195="snížená",J195,0)</f>
        <v>0</v>
      </c>
      <c r="BG195" s="241">
        <f>IF(N195="zákl. přenesená",J195,0)</f>
        <v>0</v>
      </c>
      <c r="BH195" s="241">
        <f>IF(N195="sníž. přenesená",J195,0)</f>
        <v>0</v>
      </c>
      <c r="BI195" s="241">
        <f>IF(N195="nulová",J195,0)</f>
        <v>0</v>
      </c>
      <c r="BJ195" s="18" t="s">
        <v>88</v>
      </c>
      <c r="BK195" s="241">
        <f>ROUND(I195*H195,2)</f>
        <v>0</v>
      </c>
      <c r="BL195" s="18" t="s">
        <v>224</v>
      </c>
      <c r="BM195" s="240" t="s">
        <v>3838</v>
      </c>
    </row>
    <row r="196" s="2" customFormat="1">
      <c r="A196" s="40"/>
      <c r="B196" s="41"/>
      <c r="C196" s="42"/>
      <c r="D196" s="242" t="s">
        <v>232</v>
      </c>
      <c r="E196" s="42"/>
      <c r="F196" s="243" t="s">
        <v>3839</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232</v>
      </c>
      <c r="AU196" s="18" t="s">
        <v>19</v>
      </c>
    </row>
    <row r="197" s="2" customFormat="1">
      <c r="A197" s="40"/>
      <c r="B197" s="41"/>
      <c r="C197" s="42"/>
      <c r="D197" s="247" t="s">
        <v>312</v>
      </c>
      <c r="E197" s="42"/>
      <c r="F197" s="248" t="s">
        <v>3840</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312</v>
      </c>
      <c r="AU197" s="18" t="s">
        <v>19</v>
      </c>
    </row>
    <row r="198" s="2" customFormat="1">
      <c r="A198" s="40"/>
      <c r="B198" s="41"/>
      <c r="C198" s="42"/>
      <c r="D198" s="247" t="s">
        <v>234</v>
      </c>
      <c r="E198" s="42"/>
      <c r="F198" s="248" t="s">
        <v>3841</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234</v>
      </c>
      <c r="AU198" s="18" t="s">
        <v>19</v>
      </c>
    </row>
    <row r="199" s="12" customFormat="1" ht="22.8" customHeight="1">
      <c r="A199" s="12"/>
      <c r="B199" s="213"/>
      <c r="C199" s="214"/>
      <c r="D199" s="215" t="s">
        <v>79</v>
      </c>
      <c r="E199" s="227" t="s">
        <v>224</v>
      </c>
      <c r="F199" s="227" t="s">
        <v>656</v>
      </c>
      <c r="G199" s="214"/>
      <c r="H199" s="214"/>
      <c r="I199" s="217"/>
      <c r="J199" s="228">
        <f>BK199</f>
        <v>0</v>
      </c>
      <c r="K199" s="214"/>
      <c r="L199" s="219"/>
      <c r="M199" s="220"/>
      <c r="N199" s="221"/>
      <c r="O199" s="221"/>
      <c r="P199" s="222">
        <f>SUM(P200:P221)</f>
        <v>0</v>
      </c>
      <c r="Q199" s="221"/>
      <c r="R199" s="222">
        <f>SUM(R200:R221)</f>
        <v>168.72219999999999</v>
      </c>
      <c r="S199" s="221"/>
      <c r="T199" s="223">
        <f>SUM(T200:T221)</f>
        <v>0</v>
      </c>
      <c r="U199" s="12"/>
      <c r="V199" s="12"/>
      <c r="W199" s="12"/>
      <c r="X199" s="12"/>
      <c r="Y199" s="12"/>
      <c r="Z199" s="12"/>
      <c r="AA199" s="12"/>
      <c r="AB199" s="12"/>
      <c r="AC199" s="12"/>
      <c r="AD199" s="12"/>
      <c r="AE199" s="12"/>
      <c r="AR199" s="224" t="s">
        <v>88</v>
      </c>
      <c r="AT199" s="225" t="s">
        <v>79</v>
      </c>
      <c r="AU199" s="225" t="s">
        <v>88</v>
      </c>
      <c r="AY199" s="224" t="s">
        <v>221</v>
      </c>
      <c r="BK199" s="226">
        <f>SUM(BK200:BK221)</f>
        <v>0</v>
      </c>
    </row>
    <row r="200" s="2" customFormat="1" ht="33" customHeight="1">
      <c r="A200" s="40"/>
      <c r="B200" s="41"/>
      <c r="C200" s="229" t="s">
        <v>321</v>
      </c>
      <c r="D200" s="229" t="s">
        <v>225</v>
      </c>
      <c r="E200" s="230" t="s">
        <v>1338</v>
      </c>
      <c r="F200" s="231" t="s">
        <v>1339</v>
      </c>
      <c r="G200" s="232" t="s">
        <v>515</v>
      </c>
      <c r="H200" s="233">
        <v>15</v>
      </c>
      <c r="I200" s="234"/>
      <c r="J200" s="235">
        <f>ROUND(I200*H200,2)</f>
        <v>0</v>
      </c>
      <c r="K200" s="231" t="s">
        <v>229</v>
      </c>
      <c r="L200" s="46"/>
      <c r="M200" s="236" t="s">
        <v>1</v>
      </c>
      <c r="N200" s="237" t="s">
        <v>45</v>
      </c>
      <c r="O200" s="93"/>
      <c r="P200" s="238">
        <f>O200*H200</f>
        <v>0</v>
      </c>
      <c r="Q200" s="238">
        <v>1.8907700000000001</v>
      </c>
      <c r="R200" s="238">
        <f>Q200*H200</f>
        <v>28.361550000000001</v>
      </c>
      <c r="S200" s="238">
        <v>0</v>
      </c>
      <c r="T200" s="239">
        <f>S200*H200</f>
        <v>0</v>
      </c>
      <c r="U200" s="40"/>
      <c r="V200" s="40"/>
      <c r="W200" s="40"/>
      <c r="X200" s="40"/>
      <c r="Y200" s="40"/>
      <c r="Z200" s="40"/>
      <c r="AA200" s="40"/>
      <c r="AB200" s="40"/>
      <c r="AC200" s="40"/>
      <c r="AD200" s="40"/>
      <c r="AE200" s="40"/>
      <c r="AR200" s="240" t="s">
        <v>224</v>
      </c>
      <c r="AT200" s="240" t="s">
        <v>225</v>
      </c>
      <c r="AU200" s="240" t="s">
        <v>19</v>
      </c>
      <c r="AY200" s="18" t="s">
        <v>221</v>
      </c>
      <c r="BE200" s="241">
        <f>IF(N200="základní",J200,0)</f>
        <v>0</v>
      </c>
      <c r="BF200" s="241">
        <f>IF(N200="snížená",J200,0)</f>
        <v>0</v>
      </c>
      <c r="BG200" s="241">
        <f>IF(N200="zákl. přenesená",J200,0)</f>
        <v>0</v>
      </c>
      <c r="BH200" s="241">
        <f>IF(N200="sníž. přenesená",J200,0)</f>
        <v>0</v>
      </c>
      <c r="BI200" s="241">
        <f>IF(N200="nulová",J200,0)</f>
        <v>0</v>
      </c>
      <c r="BJ200" s="18" t="s">
        <v>88</v>
      </c>
      <c r="BK200" s="241">
        <f>ROUND(I200*H200,2)</f>
        <v>0</v>
      </c>
      <c r="BL200" s="18" t="s">
        <v>224</v>
      </c>
      <c r="BM200" s="240" t="s">
        <v>3842</v>
      </c>
    </row>
    <row r="201" s="2" customFormat="1">
      <c r="A201" s="40"/>
      <c r="B201" s="41"/>
      <c r="C201" s="42"/>
      <c r="D201" s="242" t="s">
        <v>232</v>
      </c>
      <c r="E201" s="42"/>
      <c r="F201" s="243" t="s">
        <v>1341</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232</v>
      </c>
      <c r="AU201" s="18" t="s">
        <v>19</v>
      </c>
    </row>
    <row r="202" s="2" customFormat="1">
      <c r="A202" s="40"/>
      <c r="B202" s="41"/>
      <c r="C202" s="42"/>
      <c r="D202" s="247" t="s">
        <v>312</v>
      </c>
      <c r="E202" s="42"/>
      <c r="F202" s="248" t="s">
        <v>1342</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312</v>
      </c>
      <c r="AU202" s="18" t="s">
        <v>19</v>
      </c>
    </row>
    <row r="203" s="2" customFormat="1">
      <c r="A203" s="40"/>
      <c r="B203" s="41"/>
      <c r="C203" s="42"/>
      <c r="D203" s="247" t="s">
        <v>234</v>
      </c>
      <c r="E203" s="42"/>
      <c r="F203" s="248" t="s">
        <v>3843</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234</v>
      </c>
      <c r="AU203" s="18" t="s">
        <v>19</v>
      </c>
    </row>
    <row r="204" s="2" customFormat="1" ht="33" customHeight="1">
      <c r="A204" s="40"/>
      <c r="B204" s="41"/>
      <c r="C204" s="229" t="s">
        <v>327</v>
      </c>
      <c r="D204" s="229" t="s">
        <v>225</v>
      </c>
      <c r="E204" s="230" t="s">
        <v>663</v>
      </c>
      <c r="F204" s="231" t="s">
        <v>664</v>
      </c>
      <c r="G204" s="232" t="s">
        <v>665</v>
      </c>
      <c r="H204" s="233">
        <v>66</v>
      </c>
      <c r="I204" s="234"/>
      <c r="J204" s="235">
        <f>ROUND(I204*H204,2)</f>
        <v>0</v>
      </c>
      <c r="K204" s="231" t="s">
        <v>229</v>
      </c>
      <c r="L204" s="46"/>
      <c r="M204" s="236" t="s">
        <v>1</v>
      </c>
      <c r="N204" s="237" t="s">
        <v>45</v>
      </c>
      <c r="O204" s="93"/>
      <c r="P204" s="238">
        <f>O204*H204</f>
        <v>0</v>
      </c>
      <c r="Q204" s="238">
        <v>0.00165</v>
      </c>
      <c r="R204" s="238">
        <f>Q204*H204</f>
        <v>0.1089</v>
      </c>
      <c r="S204" s="238">
        <v>0</v>
      </c>
      <c r="T204" s="239">
        <f>S204*H204</f>
        <v>0</v>
      </c>
      <c r="U204" s="40"/>
      <c r="V204" s="40"/>
      <c r="W204" s="40"/>
      <c r="X204" s="40"/>
      <c r="Y204" s="40"/>
      <c r="Z204" s="40"/>
      <c r="AA204" s="40"/>
      <c r="AB204" s="40"/>
      <c r="AC204" s="40"/>
      <c r="AD204" s="40"/>
      <c r="AE204" s="40"/>
      <c r="AR204" s="240" t="s">
        <v>224</v>
      </c>
      <c r="AT204" s="240" t="s">
        <v>225</v>
      </c>
      <c r="AU204" s="240" t="s">
        <v>19</v>
      </c>
      <c r="AY204" s="18" t="s">
        <v>221</v>
      </c>
      <c r="BE204" s="241">
        <f>IF(N204="základní",J204,0)</f>
        <v>0</v>
      </c>
      <c r="BF204" s="241">
        <f>IF(N204="snížená",J204,0)</f>
        <v>0</v>
      </c>
      <c r="BG204" s="241">
        <f>IF(N204="zákl. přenesená",J204,0)</f>
        <v>0</v>
      </c>
      <c r="BH204" s="241">
        <f>IF(N204="sníž. přenesená",J204,0)</f>
        <v>0</v>
      </c>
      <c r="BI204" s="241">
        <f>IF(N204="nulová",J204,0)</f>
        <v>0</v>
      </c>
      <c r="BJ204" s="18" t="s">
        <v>88</v>
      </c>
      <c r="BK204" s="241">
        <f>ROUND(I204*H204,2)</f>
        <v>0</v>
      </c>
      <c r="BL204" s="18" t="s">
        <v>224</v>
      </c>
      <c r="BM204" s="240" t="s">
        <v>3844</v>
      </c>
    </row>
    <row r="205" s="2" customFormat="1">
      <c r="A205" s="40"/>
      <c r="B205" s="41"/>
      <c r="C205" s="42"/>
      <c r="D205" s="242" t="s">
        <v>232</v>
      </c>
      <c r="E205" s="42"/>
      <c r="F205" s="243" t="s">
        <v>667</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232</v>
      </c>
      <c r="AU205" s="18" t="s">
        <v>19</v>
      </c>
    </row>
    <row r="206" s="2" customFormat="1">
      <c r="A206" s="40"/>
      <c r="B206" s="41"/>
      <c r="C206" s="42"/>
      <c r="D206" s="247" t="s">
        <v>312</v>
      </c>
      <c r="E206" s="42"/>
      <c r="F206" s="248" t="s">
        <v>668</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312</v>
      </c>
      <c r="AU206" s="18" t="s">
        <v>19</v>
      </c>
    </row>
    <row r="207" s="2" customFormat="1" ht="16.5" customHeight="1">
      <c r="A207" s="40"/>
      <c r="B207" s="41"/>
      <c r="C207" s="284" t="s">
        <v>337</v>
      </c>
      <c r="D207" s="284" t="s">
        <v>330</v>
      </c>
      <c r="E207" s="285" t="s">
        <v>3845</v>
      </c>
      <c r="F207" s="286" t="s">
        <v>3846</v>
      </c>
      <c r="G207" s="287" t="s">
        <v>665</v>
      </c>
      <c r="H207" s="288">
        <v>34</v>
      </c>
      <c r="I207" s="289"/>
      <c r="J207" s="290">
        <f>ROUND(I207*H207,2)</f>
        <v>0</v>
      </c>
      <c r="K207" s="286" t="s">
        <v>229</v>
      </c>
      <c r="L207" s="291"/>
      <c r="M207" s="292" t="s">
        <v>1</v>
      </c>
      <c r="N207" s="293" t="s">
        <v>45</v>
      </c>
      <c r="O207" s="93"/>
      <c r="P207" s="238">
        <f>O207*H207</f>
        <v>0</v>
      </c>
      <c r="Q207" s="238">
        <v>0.02</v>
      </c>
      <c r="R207" s="238">
        <f>Q207*H207</f>
        <v>0.68000000000000005</v>
      </c>
      <c r="S207" s="238">
        <v>0</v>
      </c>
      <c r="T207" s="239">
        <f>S207*H207</f>
        <v>0</v>
      </c>
      <c r="U207" s="40"/>
      <c r="V207" s="40"/>
      <c r="W207" s="40"/>
      <c r="X207" s="40"/>
      <c r="Y207" s="40"/>
      <c r="Z207" s="40"/>
      <c r="AA207" s="40"/>
      <c r="AB207" s="40"/>
      <c r="AC207" s="40"/>
      <c r="AD207" s="40"/>
      <c r="AE207" s="40"/>
      <c r="AR207" s="240" t="s">
        <v>267</v>
      </c>
      <c r="AT207" s="240" t="s">
        <v>330</v>
      </c>
      <c r="AU207" s="240" t="s">
        <v>19</v>
      </c>
      <c r="AY207" s="18" t="s">
        <v>221</v>
      </c>
      <c r="BE207" s="241">
        <f>IF(N207="základní",J207,0)</f>
        <v>0</v>
      </c>
      <c r="BF207" s="241">
        <f>IF(N207="snížená",J207,0)</f>
        <v>0</v>
      </c>
      <c r="BG207" s="241">
        <f>IF(N207="zákl. přenesená",J207,0)</f>
        <v>0</v>
      </c>
      <c r="BH207" s="241">
        <f>IF(N207="sníž. přenesená",J207,0)</f>
        <v>0</v>
      </c>
      <c r="BI207" s="241">
        <f>IF(N207="nulová",J207,0)</f>
        <v>0</v>
      </c>
      <c r="BJ207" s="18" t="s">
        <v>88</v>
      </c>
      <c r="BK207" s="241">
        <f>ROUND(I207*H207,2)</f>
        <v>0</v>
      </c>
      <c r="BL207" s="18" t="s">
        <v>224</v>
      </c>
      <c r="BM207" s="240" t="s">
        <v>3847</v>
      </c>
    </row>
    <row r="208" s="2" customFormat="1">
      <c r="A208" s="40"/>
      <c r="B208" s="41"/>
      <c r="C208" s="42"/>
      <c r="D208" s="247" t="s">
        <v>234</v>
      </c>
      <c r="E208" s="42"/>
      <c r="F208" s="248" t="s">
        <v>3848</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234</v>
      </c>
      <c r="AU208" s="18" t="s">
        <v>19</v>
      </c>
    </row>
    <row r="209" s="2" customFormat="1" ht="16.5" customHeight="1">
      <c r="A209" s="40"/>
      <c r="B209" s="41"/>
      <c r="C209" s="284" t="s">
        <v>7</v>
      </c>
      <c r="D209" s="284" t="s">
        <v>330</v>
      </c>
      <c r="E209" s="285" t="s">
        <v>669</v>
      </c>
      <c r="F209" s="286" t="s">
        <v>670</v>
      </c>
      <c r="G209" s="287" t="s">
        <v>665</v>
      </c>
      <c r="H209" s="288">
        <v>32</v>
      </c>
      <c r="I209" s="289"/>
      <c r="J209" s="290">
        <f>ROUND(I209*H209,2)</f>
        <v>0</v>
      </c>
      <c r="K209" s="286" t="s">
        <v>229</v>
      </c>
      <c r="L209" s="291"/>
      <c r="M209" s="292" t="s">
        <v>1</v>
      </c>
      <c r="N209" s="293" t="s">
        <v>45</v>
      </c>
      <c r="O209" s="93"/>
      <c r="P209" s="238">
        <f>O209*H209</f>
        <v>0</v>
      </c>
      <c r="Q209" s="238">
        <v>0.040000000000000001</v>
      </c>
      <c r="R209" s="238">
        <f>Q209*H209</f>
        <v>1.28</v>
      </c>
      <c r="S209" s="238">
        <v>0</v>
      </c>
      <c r="T209" s="239">
        <f>S209*H209</f>
        <v>0</v>
      </c>
      <c r="U209" s="40"/>
      <c r="V209" s="40"/>
      <c r="W209" s="40"/>
      <c r="X209" s="40"/>
      <c r="Y209" s="40"/>
      <c r="Z209" s="40"/>
      <c r="AA209" s="40"/>
      <c r="AB209" s="40"/>
      <c r="AC209" s="40"/>
      <c r="AD209" s="40"/>
      <c r="AE209" s="40"/>
      <c r="AR209" s="240" t="s">
        <v>267</v>
      </c>
      <c r="AT209" s="240" t="s">
        <v>330</v>
      </c>
      <c r="AU209" s="240" t="s">
        <v>19</v>
      </c>
      <c r="AY209" s="18" t="s">
        <v>221</v>
      </c>
      <c r="BE209" s="241">
        <f>IF(N209="základní",J209,0)</f>
        <v>0</v>
      </c>
      <c r="BF209" s="241">
        <f>IF(N209="snížená",J209,0)</f>
        <v>0</v>
      </c>
      <c r="BG209" s="241">
        <f>IF(N209="zákl. přenesená",J209,0)</f>
        <v>0</v>
      </c>
      <c r="BH209" s="241">
        <f>IF(N209="sníž. přenesená",J209,0)</f>
        <v>0</v>
      </c>
      <c r="BI209" s="241">
        <f>IF(N209="nulová",J209,0)</f>
        <v>0</v>
      </c>
      <c r="BJ209" s="18" t="s">
        <v>88</v>
      </c>
      <c r="BK209" s="241">
        <f>ROUND(I209*H209,2)</f>
        <v>0</v>
      </c>
      <c r="BL209" s="18" t="s">
        <v>224</v>
      </c>
      <c r="BM209" s="240" t="s">
        <v>3849</v>
      </c>
    </row>
    <row r="210" s="2" customFormat="1" ht="44.25" customHeight="1">
      <c r="A210" s="40"/>
      <c r="B210" s="41"/>
      <c r="C210" s="229" t="s">
        <v>347</v>
      </c>
      <c r="D210" s="229" t="s">
        <v>225</v>
      </c>
      <c r="E210" s="230" t="s">
        <v>672</v>
      </c>
      <c r="F210" s="231" t="s">
        <v>3850</v>
      </c>
      <c r="G210" s="232" t="s">
        <v>515</v>
      </c>
      <c r="H210" s="233">
        <v>18</v>
      </c>
      <c r="I210" s="234"/>
      <c r="J210" s="235">
        <f>ROUND(I210*H210,2)</f>
        <v>0</v>
      </c>
      <c r="K210" s="231" t="s">
        <v>229</v>
      </c>
      <c r="L210" s="46"/>
      <c r="M210" s="236" t="s">
        <v>1</v>
      </c>
      <c r="N210" s="237" t="s">
        <v>45</v>
      </c>
      <c r="O210" s="93"/>
      <c r="P210" s="238">
        <f>O210*H210</f>
        <v>0</v>
      </c>
      <c r="Q210" s="238">
        <v>2.234</v>
      </c>
      <c r="R210" s="238">
        <f>Q210*H210</f>
        <v>40.212000000000003</v>
      </c>
      <c r="S210" s="238">
        <v>0</v>
      </c>
      <c r="T210" s="239">
        <f>S210*H210</f>
        <v>0</v>
      </c>
      <c r="U210" s="40"/>
      <c r="V210" s="40"/>
      <c r="W210" s="40"/>
      <c r="X210" s="40"/>
      <c r="Y210" s="40"/>
      <c r="Z210" s="40"/>
      <c r="AA210" s="40"/>
      <c r="AB210" s="40"/>
      <c r="AC210" s="40"/>
      <c r="AD210" s="40"/>
      <c r="AE210" s="40"/>
      <c r="AR210" s="240" t="s">
        <v>224</v>
      </c>
      <c r="AT210" s="240" t="s">
        <v>225</v>
      </c>
      <c r="AU210" s="240" t="s">
        <v>19</v>
      </c>
      <c r="AY210" s="18" t="s">
        <v>221</v>
      </c>
      <c r="BE210" s="241">
        <f>IF(N210="základní",J210,0)</f>
        <v>0</v>
      </c>
      <c r="BF210" s="241">
        <f>IF(N210="snížená",J210,0)</f>
        <v>0</v>
      </c>
      <c r="BG210" s="241">
        <f>IF(N210="zákl. přenesená",J210,0)</f>
        <v>0</v>
      </c>
      <c r="BH210" s="241">
        <f>IF(N210="sníž. přenesená",J210,0)</f>
        <v>0</v>
      </c>
      <c r="BI210" s="241">
        <f>IF(N210="nulová",J210,0)</f>
        <v>0</v>
      </c>
      <c r="BJ210" s="18" t="s">
        <v>88</v>
      </c>
      <c r="BK210" s="241">
        <f>ROUND(I210*H210,2)</f>
        <v>0</v>
      </c>
      <c r="BL210" s="18" t="s">
        <v>224</v>
      </c>
      <c r="BM210" s="240" t="s">
        <v>3851</v>
      </c>
    </row>
    <row r="211" s="2" customFormat="1">
      <c r="A211" s="40"/>
      <c r="B211" s="41"/>
      <c r="C211" s="42"/>
      <c r="D211" s="242" t="s">
        <v>232</v>
      </c>
      <c r="E211" s="42"/>
      <c r="F211" s="243" t="s">
        <v>675</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232</v>
      </c>
      <c r="AU211" s="18" t="s">
        <v>19</v>
      </c>
    </row>
    <row r="212" s="2" customFormat="1">
      <c r="A212" s="40"/>
      <c r="B212" s="41"/>
      <c r="C212" s="42"/>
      <c r="D212" s="247" t="s">
        <v>312</v>
      </c>
      <c r="E212" s="42"/>
      <c r="F212" s="248" t="s">
        <v>676</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312</v>
      </c>
      <c r="AU212" s="18" t="s">
        <v>19</v>
      </c>
    </row>
    <row r="213" s="2" customFormat="1">
      <c r="A213" s="40"/>
      <c r="B213" s="41"/>
      <c r="C213" s="42"/>
      <c r="D213" s="247" t="s">
        <v>234</v>
      </c>
      <c r="E213" s="42"/>
      <c r="F213" s="248" t="s">
        <v>3852</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234</v>
      </c>
      <c r="AU213" s="18" t="s">
        <v>19</v>
      </c>
    </row>
    <row r="214" s="2" customFormat="1" ht="37.8" customHeight="1">
      <c r="A214" s="40"/>
      <c r="B214" s="41"/>
      <c r="C214" s="229" t="s">
        <v>359</v>
      </c>
      <c r="D214" s="229" t="s">
        <v>225</v>
      </c>
      <c r="E214" s="230" t="s">
        <v>1091</v>
      </c>
      <c r="F214" s="231" t="s">
        <v>1092</v>
      </c>
      <c r="G214" s="232" t="s">
        <v>515</v>
      </c>
      <c r="H214" s="233">
        <v>42</v>
      </c>
      <c r="I214" s="234"/>
      <c r="J214" s="235">
        <f>ROUND(I214*H214,2)</f>
        <v>0</v>
      </c>
      <c r="K214" s="231" t="s">
        <v>229</v>
      </c>
      <c r="L214" s="46"/>
      <c r="M214" s="236" t="s">
        <v>1</v>
      </c>
      <c r="N214" s="237" t="s">
        <v>45</v>
      </c>
      <c r="O214" s="93"/>
      <c r="P214" s="238">
        <f>O214*H214</f>
        <v>0</v>
      </c>
      <c r="Q214" s="238">
        <v>2.052</v>
      </c>
      <c r="R214" s="238">
        <f>Q214*H214</f>
        <v>86.183999999999998</v>
      </c>
      <c r="S214" s="238">
        <v>0</v>
      </c>
      <c r="T214" s="239">
        <f>S214*H214</f>
        <v>0</v>
      </c>
      <c r="U214" s="40"/>
      <c r="V214" s="40"/>
      <c r="W214" s="40"/>
      <c r="X214" s="40"/>
      <c r="Y214" s="40"/>
      <c r="Z214" s="40"/>
      <c r="AA214" s="40"/>
      <c r="AB214" s="40"/>
      <c r="AC214" s="40"/>
      <c r="AD214" s="40"/>
      <c r="AE214" s="40"/>
      <c r="AR214" s="240" t="s">
        <v>224</v>
      </c>
      <c r="AT214" s="240" t="s">
        <v>225</v>
      </c>
      <c r="AU214" s="240" t="s">
        <v>19</v>
      </c>
      <c r="AY214" s="18" t="s">
        <v>221</v>
      </c>
      <c r="BE214" s="241">
        <f>IF(N214="základní",J214,0)</f>
        <v>0</v>
      </c>
      <c r="BF214" s="241">
        <f>IF(N214="snížená",J214,0)</f>
        <v>0</v>
      </c>
      <c r="BG214" s="241">
        <f>IF(N214="zákl. přenesená",J214,0)</f>
        <v>0</v>
      </c>
      <c r="BH214" s="241">
        <f>IF(N214="sníž. přenesená",J214,0)</f>
        <v>0</v>
      </c>
      <c r="BI214" s="241">
        <f>IF(N214="nulová",J214,0)</f>
        <v>0</v>
      </c>
      <c r="BJ214" s="18" t="s">
        <v>88</v>
      </c>
      <c r="BK214" s="241">
        <f>ROUND(I214*H214,2)</f>
        <v>0</v>
      </c>
      <c r="BL214" s="18" t="s">
        <v>224</v>
      </c>
      <c r="BM214" s="240" t="s">
        <v>3853</v>
      </c>
    </row>
    <row r="215" s="2" customFormat="1">
      <c r="A215" s="40"/>
      <c r="B215" s="41"/>
      <c r="C215" s="42"/>
      <c r="D215" s="242" t="s">
        <v>232</v>
      </c>
      <c r="E215" s="42"/>
      <c r="F215" s="243" t="s">
        <v>1094</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232</v>
      </c>
      <c r="AU215" s="18" t="s">
        <v>19</v>
      </c>
    </row>
    <row r="216" s="2" customFormat="1">
      <c r="A216" s="40"/>
      <c r="B216" s="41"/>
      <c r="C216" s="42"/>
      <c r="D216" s="247" t="s">
        <v>312</v>
      </c>
      <c r="E216" s="42"/>
      <c r="F216" s="248" t="s">
        <v>693</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312</v>
      </c>
      <c r="AU216" s="18" t="s">
        <v>19</v>
      </c>
    </row>
    <row r="217" s="2" customFormat="1">
      <c r="A217" s="40"/>
      <c r="B217" s="41"/>
      <c r="C217" s="42"/>
      <c r="D217" s="247" t="s">
        <v>234</v>
      </c>
      <c r="E217" s="42"/>
      <c r="F217" s="248" t="s">
        <v>3854</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234</v>
      </c>
      <c r="AU217" s="18" t="s">
        <v>19</v>
      </c>
    </row>
    <row r="218" s="2" customFormat="1" ht="49.05" customHeight="1">
      <c r="A218" s="40"/>
      <c r="B218" s="41"/>
      <c r="C218" s="229" t="s">
        <v>365</v>
      </c>
      <c r="D218" s="229" t="s">
        <v>225</v>
      </c>
      <c r="E218" s="230" t="s">
        <v>3855</v>
      </c>
      <c r="F218" s="231" t="s">
        <v>3856</v>
      </c>
      <c r="G218" s="232" t="s">
        <v>507</v>
      </c>
      <c r="H218" s="233">
        <v>15</v>
      </c>
      <c r="I218" s="234"/>
      <c r="J218" s="235">
        <f>ROUND(I218*H218,2)</f>
        <v>0</v>
      </c>
      <c r="K218" s="231" t="s">
        <v>229</v>
      </c>
      <c r="L218" s="46"/>
      <c r="M218" s="236" t="s">
        <v>1</v>
      </c>
      <c r="N218" s="237" t="s">
        <v>45</v>
      </c>
      <c r="O218" s="93"/>
      <c r="P218" s="238">
        <f>O218*H218</f>
        <v>0</v>
      </c>
      <c r="Q218" s="238">
        <v>0.79305000000000003</v>
      </c>
      <c r="R218" s="238">
        <f>Q218*H218</f>
        <v>11.89575</v>
      </c>
      <c r="S218" s="238">
        <v>0</v>
      </c>
      <c r="T218" s="239">
        <f>S218*H218</f>
        <v>0</v>
      </c>
      <c r="U218" s="40"/>
      <c r="V218" s="40"/>
      <c r="W218" s="40"/>
      <c r="X218" s="40"/>
      <c r="Y218" s="40"/>
      <c r="Z218" s="40"/>
      <c r="AA218" s="40"/>
      <c r="AB218" s="40"/>
      <c r="AC218" s="40"/>
      <c r="AD218" s="40"/>
      <c r="AE218" s="40"/>
      <c r="AR218" s="240" t="s">
        <v>224</v>
      </c>
      <c r="AT218" s="240" t="s">
        <v>225</v>
      </c>
      <c r="AU218" s="240" t="s">
        <v>19</v>
      </c>
      <c r="AY218" s="18" t="s">
        <v>221</v>
      </c>
      <c r="BE218" s="241">
        <f>IF(N218="základní",J218,0)</f>
        <v>0</v>
      </c>
      <c r="BF218" s="241">
        <f>IF(N218="snížená",J218,0)</f>
        <v>0</v>
      </c>
      <c r="BG218" s="241">
        <f>IF(N218="zákl. přenesená",J218,0)</f>
        <v>0</v>
      </c>
      <c r="BH218" s="241">
        <f>IF(N218="sníž. přenesená",J218,0)</f>
        <v>0</v>
      </c>
      <c r="BI218" s="241">
        <f>IF(N218="nulová",J218,0)</f>
        <v>0</v>
      </c>
      <c r="BJ218" s="18" t="s">
        <v>88</v>
      </c>
      <c r="BK218" s="241">
        <f>ROUND(I218*H218,2)</f>
        <v>0</v>
      </c>
      <c r="BL218" s="18" t="s">
        <v>224</v>
      </c>
      <c r="BM218" s="240" t="s">
        <v>3857</v>
      </c>
    </row>
    <row r="219" s="2" customFormat="1">
      <c r="A219" s="40"/>
      <c r="B219" s="41"/>
      <c r="C219" s="42"/>
      <c r="D219" s="242" t="s">
        <v>232</v>
      </c>
      <c r="E219" s="42"/>
      <c r="F219" s="243" t="s">
        <v>3858</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232</v>
      </c>
      <c r="AU219" s="18" t="s">
        <v>19</v>
      </c>
    </row>
    <row r="220" s="2" customFormat="1">
      <c r="A220" s="40"/>
      <c r="B220" s="41"/>
      <c r="C220" s="42"/>
      <c r="D220" s="247" t="s">
        <v>312</v>
      </c>
      <c r="E220" s="42"/>
      <c r="F220" s="248" t="s">
        <v>1104</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312</v>
      </c>
      <c r="AU220" s="18" t="s">
        <v>19</v>
      </c>
    </row>
    <row r="221" s="2" customFormat="1">
      <c r="A221" s="40"/>
      <c r="B221" s="41"/>
      <c r="C221" s="42"/>
      <c r="D221" s="247" t="s">
        <v>234</v>
      </c>
      <c r="E221" s="42"/>
      <c r="F221" s="248" t="s">
        <v>3859</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234</v>
      </c>
      <c r="AU221" s="18" t="s">
        <v>19</v>
      </c>
    </row>
    <row r="222" s="12" customFormat="1" ht="22.8" customHeight="1">
      <c r="A222" s="12"/>
      <c r="B222" s="213"/>
      <c r="C222" s="214"/>
      <c r="D222" s="215" t="s">
        <v>79</v>
      </c>
      <c r="E222" s="227" t="s">
        <v>267</v>
      </c>
      <c r="F222" s="227" t="s">
        <v>696</v>
      </c>
      <c r="G222" s="214"/>
      <c r="H222" s="214"/>
      <c r="I222" s="217"/>
      <c r="J222" s="228">
        <f>BK222</f>
        <v>0</v>
      </c>
      <c r="K222" s="214"/>
      <c r="L222" s="219"/>
      <c r="M222" s="220"/>
      <c r="N222" s="221"/>
      <c r="O222" s="221"/>
      <c r="P222" s="222">
        <f>SUM(P223:P312)</f>
        <v>0</v>
      </c>
      <c r="Q222" s="221"/>
      <c r="R222" s="222">
        <f>SUM(R223:R312)</f>
        <v>215.05625000000001</v>
      </c>
      <c r="S222" s="221"/>
      <c r="T222" s="223">
        <f>SUM(T223:T312)</f>
        <v>0.059999999999999998</v>
      </c>
      <c r="U222" s="12"/>
      <c r="V222" s="12"/>
      <c r="W222" s="12"/>
      <c r="X222" s="12"/>
      <c r="Y222" s="12"/>
      <c r="Z222" s="12"/>
      <c r="AA222" s="12"/>
      <c r="AB222" s="12"/>
      <c r="AC222" s="12"/>
      <c r="AD222" s="12"/>
      <c r="AE222" s="12"/>
      <c r="AR222" s="224" t="s">
        <v>88</v>
      </c>
      <c r="AT222" s="225" t="s">
        <v>79</v>
      </c>
      <c r="AU222" s="225" t="s">
        <v>88</v>
      </c>
      <c r="AY222" s="224" t="s">
        <v>221</v>
      </c>
      <c r="BK222" s="226">
        <f>SUM(BK223:BK312)</f>
        <v>0</v>
      </c>
    </row>
    <row r="223" s="2" customFormat="1" ht="37.8" customHeight="1">
      <c r="A223" s="40"/>
      <c r="B223" s="41"/>
      <c r="C223" s="229" t="s">
        <v>371</v>
      </c>
      <c r="D223" s="229" t="s">
        <v>225</v>
      </c>
      <c r="E223" s="230" t="s">
        <v>3860</v>
      </c>
      <c r="F223" s="231" t="s">
        <v>3861</v>
      </c>
      <c r="G223" s="232" t="s">
        <v>699</v>
      </c>
      <c r="H223" s="233">
        <v>18</v>
      </c>
      <c r="I223" s="234"/>
      <c r="J223" s="235">
        <f>ROUND(I223*H223,2)</f>
        <v>0</v>
      </c>
      <c r="K223" s="231" t="s">
        <v>229</v>
      </c>
      <c r="L223" s="46"/>
      <c r="M223" s="236" t="s">
        <v>1</v>
      </c>
      <c r="N223" s="237" t="s">
        <v>45</v>
      </c>
      <c r="O223" s="93"/>
      <c r="P223" s="238">
        <f>O223*H223</f>
        <v>0</v>
      </c>
      <c r="Q223" s="238">
        <v>1.0000000000000001E-05</v>
      </c>
      <c r="R223" s="238">
        <f>Q223*H223</f>
        <v>0.00018000000000000001</v>
      </c>
      <c r="S223" s="238">
        <v>0</v>
      </c>
      <c r="T223" s="239">
        <f>S223*H223</f>
        <v>0</v>
      </c>
      <c r="U223" s="40"/>
      <c r="V223" s="40"/>
      <c r="W223" s="40"/>
      <c r="X223" s="40"/>
      <c r="Y223" s="40"/>
      <c r="Z223" s="40"/>
      <c r="AA223" s="40"/>
      <c r="AB223" s="40"/>
      <c r="AC223" s="40"/>
      <c r="AD223" s="40"/>
      <c r="AE223" s="40"/>
      <c r="AR223" s="240" t="s">
        <v>224</v>
      </c>
      <c r="AT223" s="240" t="s">
        <v>225</v>
      </c>
      <c r="AU223" s="240" t="s">
        <v>19</v>
      </c>
      <c r="AY223" s="18" t="s">
        <v>221</v>
      </c>
      <c r="BE223" s="241">
        <f>IF(N223="základní",J223,0)</f>
        <v>0</v>
      </c>
      <c r="BF223" s="241">
        <f>IF(N223="snížená",J223,0)</f>
        <v>0</v>
      </c>
      <c r="BG223" s="241">
        <f>IF(N223="zákl. přenesená",J223,0)</f>
        <v>0</v>
      </c>
      <c r="BH223" s="241">
        <f>IF(N223="sníž. přenesená",J223,0)</f>
        <v>0</v>
      </c>
      <c r="BI223" s="241">
        <f>IF(N223="nulová",J223,0)</f>
        <v>0</v>
      </c>
      <c r="BJ223" s="18" t="s">
        <v>88</v>
      </c>
      <c r="BK223" s="241">
        <f>ROUND(I223*H223,2)</f>
        <v>0</v>
      </c>
      <c r="BL223" s="18" t="s">
        <v>224</v>
      </c>
      <c r="BM223" s="240" t="s">
        <v>3862</v>
      </c>
    </row>
    <row r="224" s="2" customFormat="1">
      <c r="A224" s="40"/>
      <c r="B224" s="41"/>
      <c r="C224" s="42"/>
      <c r="D224" s="242" t="s">
        <v>232</v>
      </c>
      <c r="E224" s="42"/>
      <c r="F224" s="243" t="s">
        <v>3863</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232</v>
      </c>
      <c r="AU224" s="18" t="s">
        <v>19</v>
      </c>
    </row>
    <row r="225" s="2" customFormat="1">
      <c r="A225" s="40"/>
      <c r="B225" s="41"/>
      <c r="C225" s="42"/>
      <c r="D225" s="247" t="s">
        <v>234</v>
      </c>
      <c r="E225" s="42"/>
      <c r="F225" s="248" t="s">
        <v>3864</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234</v>
      </c>
      <c r="AU225" s="18" t="s">
        <v>19</v>
      </c>
    </row>
    <row r="226" s="2" customFormat="1" ht="44.25" customHeight="1">
      <c r="A226" s="40"/>
      <c r="B226" s="41"/>
      <c r="C226" s="284" t="s">
        <v>376</v>
      </c>
      <c r="D226" s="284" t="s">
        <v>330</v>
      </c>
      <c r="E226" s="285" t="s">
        <v>3865</v>
      </c>
      <c r="F226" s="286" t="s">
        <v>3866</v>
      </c>
      <c r="G226" s="287" t="s">
        <v>699</v>
      </c>
      <c r="H226" s="288">
        <v>18</v>
      </c>
      <c r="I226" s="289"/>
      <c r="J226" s="290">
        <f>ROUND(I226*H226,2)</f>
        <v>0</v>
      </c>
      <c r="K226" s="286" t="s">
        <v>229</v>
      </c>
      <c r="L226" s="291"/>
      <c r="M226" s="292" t="s">
        <v>1</v>
      </c>
      <c r="N226" s="293" t="s">
        <v>45</v>
      </c>
      <c r="O226" s="93"/>
      <c r="P226" s="238">
        <f>O226*H226</f>
        <v>0</v>
      </c>
      <c r="Q226" s="238">
        <v>0.21440000000000001</v>
      </c>
      <c r="R226" s="238">
        <f>Q226*H226</f>
        <v>3.8592</v>
      </c>
      <c r="S226" s="238">
        <v>0</v>
      </c>
      <c r="T226" s="239">
        <f>S226*H226</f>
        <v>0</v>
      </c>
      <c r="U226" s="40"/>
      <c r="V226" s="40"/>
      <c r="W226" s="40"/>
      <c r="X226" s="40"/>
      <c r="Y226" s="40"/>
      <c r="Z226" s="40"/>
      <c r="AA226" s="40"/>
      <c r="AB226" s="40"/>
      <c r="AC226" s="40"/>
      <c r="AD226" s="40"/>
      <c r="AE226" s="40"/>
      <c r="AR226" s="240" t="s">
        <v>267</v>
      </c>
      <c r="AT226" s="240" t="s">
        <v>330</v>
      </c>
      <c r="AU226" s="240" t="s">
        <v>19</v>
      </c>
      <c r="AY226" s="18" t="s">
        <v>221</v>
      </c>
      <c r="BE226" s="241">
        <f>IF(N226="základní",J226,0)</f>
        <v>0</v>
      </c>
      <c r="BF226" s="241">
        <f>IF(N226="snížená",J226,0)</f>
        <v>0</v>
      </c>
      <c r="BG226" s="241">
        <f>IF(N226="zákl. přenesená",J226,0)</f>
        <v>0</v>
      </c>
      <c r="BH226" s="241">
        <f>IF(N226="sníž. přenesená",J226,0)</f>
        <v>0</v>
      </c>
      <c r="BI226" s="241">
        <f>IF(N226="nulová",J226,0)</f>
        <v>0</v>
      </c>
      <c r="BJ226" s="18" t="s">
        <v>88</v>
      </c>
      <c r="BK226" s="241">
        <f>ROUND(I226*H226,2)</f>
        <v>0</v>
      </c>
      <c r="BL226" s="18" t="s">
        <v>224</v>
      </c>
      <c r="BM226" s="240" t="s">
        <v>3867</v>
      </c>
    </row>
    <row r="227" s="2" customFormat="1" ht="37.8" customHeight="1">
      <c r="A227" s="40"/>
      <c r="B227" s="41"/>
      <c r="C227" s="229" t="s">
        <v>381</v>
      </c>
      <c r="D227" s="229" t="s">
        <v>225</v>
      </c>
      <c r="E227" s="230" t="s">
        <v>3868</v>
      </c>
      <c r="F227" s="231" t="s">
        <v>3869</v>
      </c>
      <c r="G227" s="232" t="s">
        <v>699</v>
      </c>
      <c r="H227" s="233">
        <v>29</v>
      </c>
      <c r="I227" s="234"/>
      <c r="J227" s="235">
        <f>ROUND(I227*H227,2)</f>
        <v>0</v>
      </c>
      <c r="K227" s="231" t="s">
        <v>229</v>
      </c>
      <c r="L227" s="46"/>
      <c r="M227" s="236" t="s">
        <v>1</v>
      </c>
      <c r="N227" s="237" t="s">
        <v>45</v>
      </c>
      <c r="O227" s="93"/>
      <c r="P227" s="238">
        <f>O227*H227</f>
        <v>0</v>
      </c>
      <c r="Q227" s="238">
        <v>1.0000000000000001E-05</v>
      </c>
      <c r="R227" s="238">
        <f>Q227*H227</f>
        <v>0.00029</v>
      </c>
      <c r="S227" s="238">
        <v>0</v>
      </c>
      <c r="T227" s="239">
        <f>S227*H227</f>
        <v>0</v>
      </c>
      <c r="U227" s="40"/>
      <c r="V227" s="40"/>
      <c r="W227" s="40"/>
      <c r="X227" s="40"/>
      <c r="Y227" s="40"/>
      <c r="Z227" s="40"/>
      <c r="AA227" s="40"/>
      <c r="AB227" s="40"/>
      <c r="AC227" s="40"/>
      <c r="AD227" s="40"/>
      <c r="AE227" s="40"/>
      <c r="AR227" s="240" t="s">
        <v>224</v>
      </c>
      <c r="AT227" s="240" t="s">
        <v>225</v>
      </c>
      <c r="AU227" s="240" t="s">
        <v>19</v>
      </c>
      <c r="AY227" s="18" t="s">
        <v>221</v>
      </c>
      <c r="BE227" s="241">
        <f>IF(N227="základní",J227,0)</f>
        <v>0</v>
      </c>
      <c r="BF227" s="241">
        <f>IF(N227="snížená",J227,0)</f>
        <v>0</v>
      </c>
      <c r="BG227" s="241">
        <f>IF(N227="zákl. přenesená",J227,0)</f>
        <v>0</v>
      </c>
      <c r="BH227" s="241">
        <f>IF(N227="sníž. přenesená",J227,0)</f>
        <v>0</v>
      </c>
      <c r="BI227" s="241">
        <f>IF(N227="nulová",J227,0)</f>
        <v>0</v>
      </c>
      <c r="BJ227" s="18" t="s">
        <v>88</v>
      </c>
      <c r="BK227" s="241">
        <f>ROUND(I227*H227,2)</f>
        <v>0</v>
      </c>
      <c r="BL227" s="18" t="s">
        <v>224</v>
      </c>
      <c r="BM227" s="240" t="s">
        <v>3870</v>
      </c>
    </row>
    <row r="228" s="2" customFormat="1">
      <c r="A228" s="40"/>
      <c r="B228" s="41"/>
      <c r="C228" s="42"/>
      <c r="D228" s="242" t="s">
        <v>232</v>
      </c>
      <c r="E228" s="42"/>
      <c r="F228" s="243" t="s">
        <v>3871</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232</v>
      </c>
      <c r="AU228" s="18" t="s">
        <v>19</v>
      </c>
    </row>
    <row r="229" s="2" customFormat="1">
      <c r="A229" s="40"/>
      <c r="B229" s="41"/>
      <c r="C229" s="42"/>
      <c r="D229" s="247" t="s">
        <v>234</v>
      </c>
      <c r="E229" s="42"/>
      <c r="F229" s="248" t="s">
        <v>3872</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234</v>
      </c>
      <c r="AU229" s="18" t="s">
        <v>19</v>
      </c>
    </row>
    <row r="230" s="2" customFormat="1" ht="44.25" customHeight="1">
      <c r="A230" s="40"/>
      <c r="B230" s="41"/>
      <c r="C230" s="284" t="s">
        <v>387</v>
      </c>
      <c r="D230" s="284" t="s">
        <v>330</v>
      </c>
      <c r="E230" s="285" t="s">
        <v>3873</v>
      </c>
      <c r="F230" s="286" t="s">
        <v>3874</v>
      </c>
      <c r="G230" s="287" t="s">
        <v>699</v>
      </c>
      <c r="H230" s="288">
        <v>29</v>
      </c>
      <c r="I230" s="289"/>
      <c r="J230" s="290">
        <f>ROUND(I230*H230,2)</f>
        <v>0</v>
      </c>
      <c r="K230" s="286" t="s">
        <v>229</v>
      </c>
      <c r="L230" s="291"/>
      <c r="M230" s="292" t="s">
        <v>1</v>
      </c>
      <c r="N230" s="293" t="s">
        <v>45</v>
      </c>
      <c r="O230" s="93"/>
      <c r="P230" s="238">
        <f>O230*H230</f>
        <v>0</v>
      </c>
      <c r="Q230" s="238">
        <v>0.41599999999999998</v>
      </c>
      <c r="R230" s="238">
        <f>Q230*H230</f>
        <v>12.064</v>
      </c>
      <c r="S230" s="238">
        <v>0</v>
      </c>
      <c r="T230" s="239">
        <f>S230*H230</f>
        <v>0</v>
      </c>
      <c r="U230" s="40"/>
      <c r="V230" s="40"/>
      <c r="W230" s="40"/>
      <c r="X230" s="40"/>
      <c r="Y230" s="40"/>
      <c r="Z230" s="40"/>
      <c r="AA230" s="40"/>
      <c r="AB230" s="40"/>
      <c r="AC230" s="40"/>
      <c r="AD230" s="40"/>
      <c r="AE230" s="40"/>
      <c r="AR230" s="240" t="s">
        <v>267</v>
      </c>
      <c r="AT230" s="240" t="s">
        <v>330</v>
      </c>
      <c r="AU230" s="240" t="s">
        <v>19</v>
      </c>
      <c r="AY230" s="18" t="s">
        <v>221</v>
      </c>
      <c r="BE230" s="241">
        <f>IF(N230="základní",J230,0)</f>
        <v>0</v>
      </c>
      <c r="BF230" s="241">
        <f>IF(N230="snížená",J230,0)</f>
        <v>0</v>
      </c>
      <c r="BG230" s="241">
        <f>IF(N230="zákl. přenesená",J230,0)</f>
        <v>0</v>
      </c>
      <c r="BH230" s="241">
        <f>IF(N230="sníž. přenesená",J230,0)</f>
        <v>0</v>
      </c>
      <c r="BI230" s="241">
        <f>IF(N230="nulová",J230,0)</f>
        <v>0</v>
      </c>
      <c r="BJ230" s="18" t="s">
        <v>88</v>
      </c>
      <c r="BK230" s="241">
        <f>ROUND(I230*H230,2)</f>
        <v>0</v>
      </c>
      <c r="BL230" s="18" t="s">
        <v>224</v>
      </c>
      <c r="BM230" s="240" t="s">
        <v>3875</v>
      </c>
    </row>
    <row r="231" s="2" customFormat="1" ht="37.8" customHeight="1">
      <c r="A231" s="40"/>
      <c r="B231" s="41"/>
      <c r="C231" s="229" t="s">
        <v>393</v>
      </c>
      <c r="D231" s="229" t="s">
        <v>225</v>
      </c>
      <c r="E231" s="230" t="s">
        <v>1638</v>
      </c>
      <c r="F231" s="231" t="s">
        <v>698</v>
      </c>
      <c r="G231" s="232" t="s">
        <v>699</v>
      </c>
      <c r="H231" s="233">
        <v>24</v>
      </c>
      <c r="I231" s="234"/>
      <c r="J231" s="235">
        <f>ROUND(I231*H231,2)</f>
        <v>0</v>
      </c>
      <c r="K231" s="231" t="s">
        <v>229</v>
      </c>
      <c r="L231" s="46"/>
      <c r="M231" s="236" t="s">
        <v>1</v>
      </c>
      <c r="N231" s="237" t="s">
        <v>45</v>
      </c>
      <c r="O231" s="93"/>
      <c r="P231" s="238">
        <f>O231*H231</f>
        <v>0</v>
      </c>
      <c r="Q231" s="238">
        <v>1.0000000000000001E-05</v>
      </c>
      <c r="R231" s="238">
        <f>Q231*H231</f>
        <v>0.00024000000000000003</v>
      </c>
      <c r="S231" s="238">
        <v>0</v>
      </c>
      <c r="T231" s="239">
        <f>S231*H231</f>
        <v>0</v>
      </c>
      <c r="U231" s="40"/>
      <c r="V231" s="40"/>
      <c r="W231" s="40"/>
      <c r="X231" s="40"/>
      <c r="Y231" s="40"/>
      <c r="Z231" s="40"/>
      <c r="AA231" s="40"/>
      <c r="AB231" s="40"/>
      <c r="AC231" s="40"/>
      <c r="AD231" s="40"/>
      <c r="AE231" s="40"/>
      <c r="AR231" s="240" t="s">
        <v>224</v>
      </c>
      <c r="AT231" s="240" t="s">
        <v>225</v>
      </c>
      <c r="AU231" s="240" t="s">
        <v>19</v>
      </c>
      <c r="AY231" s="18" t="s">
        <v>221</v>
      </c>
      <c r="BE231" s="241">
        <f>IF(N231="základní",J231,0)</f>
        <v>0</v>
      </c>
      <c r="BF231" s="241">
        <f>IF(N231="snížená",J231,0)</f>
        <v>0</v>
      </c>
      <c r="BG231" s="241">
        <f>IF(N231="zákl. přenesená",J231,0)</f>
        <v>0</v>
      </c>
      <c r="BH231" s="241">
        <f>IF(N231="sníž. přenesená",J231,0)</f>
        <v>0</v>
      </c>
      <c r="BI231" s="241">
        <f>IF(N231="nulová",J231,0)</f>
        <v>0</v>
      </c>
      <c r="BJ231" s="18" t="s">
        <v>88</v>
      </c>
      <c r="BK231" s="241">
        <f>ROUND(I231*H231,2)</f>
        <v>0</v>
      </c>
      <c r="BL231" s="18" t="s">
        <v>224</v>
      </c>
      <c r="BM231" s="240" t="s">
        <v>3876</v>
      </c>
    </row>
    <row r="232" s="2" customFormat="1">
      <c r="A232" s="40"/>
      <c r="B232" s="41"/>
      <c r="C232" s="42"/>
      <c r="D232" s="242" t="s">
        <v>232</v>
      </c>
      <c r="E232" s="42"/>
      <c r="F232" s="243" t="s">
        <v>1641</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232</v>
      </c>
      <c r="AU232" s="18" t="s">
        <v>19</v>
      </c>
    </row>
    <row r="233" s="2" customFormat="1">
      <c r="A233" s="40"/>
      <c r="B233" s="41"/>
      <c r="C233" s="42"/>
      <c r="D233" s="247" t="s">
        <v>234</v>
      </c>
      <c r="E233" s="42"/>
      <c r="F233" s="248" t="s">
        <v>3877</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234</v>
      </c>
      <c r="AU233" s="18" t="s">
        <v>19</v>
      </c>
    </row>
    <row r="234" s="2" customFormat="1" ht="44.25" customHeight="1">
      <c r="A234" s="40"/>
      <c r="B234" s="41"/>
      <c r="C234" s="284" t="s">
        <v>398</v>
      </c>
      <c r="D234" s="284" t="s">
        <v>330</v>
      </c>
      <c r="E234" s="285" t="s">
        <v>703</v>
      </c>
      <c r="F234" s="286" t="s">
        <v>1643</v>
      </c>
      <c r="G234" s="287" t="s">
        <v>699</v>
      </c>
      <c r="H234" s="288">
        <v>24</v>
      </c>
      <c r="I234" s="289"/>
      <c r="J234" s="290">
        <f>ROUND(I234*H234,2)</f>
        <v>0</v>
      </c>
      <c r="K234" s="286" t="s">
        <v>229</v>
      </c>
      <c r="L234" s="291"/>
      <c r="M234" s="292" t="s">
        <v>1</v>
      </c>
      <c r="N234" s="293" t="s">
        <v>45</v>
      </c>
      <c r="O234" s="93"/>
      <c r="P234" s="238">
        <f>O234*H234</f>
        <v>0</v>
      </c>
      <c r="Q234" s="238">
        <v>0.59999999999999998</v>
      </c>
      <c r="R234" s="238">
        <f>Q234*H234</f>
        <v>14.399999999999999</v>
      </c>
      <c r="S234" s="238">
        <v>0</v>
      </c>
      <c r="T234" s="239">
        <f>S234*H234</f>
        <v>0</v>
      </c>
      <c r="U234" s="40"/>
      <c r="V234" s="40"/>
      <c r="W234" s="40"/>
      <c r="X234" s="40"/>
      <c r="Y234" s="40"/>
      <c r="Z234" s="40"/>
      <c r="AA234" s="40"/>
      <c r="AB234" s="40"/>
      <c r="AC234" s="40"/>
      <c r="AD234" s="40"/>
      <c r="AE234" s="40"/>
      <c r="AR234" s="240" t="s">
        <v>267</v>
      </c>
      <c r="AT234" s="240" t="s">
        <v>330</v>
      </c>
      <c r="AU234" s="240" t="s">
        <v>19</v>
      </c>
      <c r="AY234" s="18" t="s">
        <v>221</v>
      </c>
      <c r="BE234" s="241">
        <f>IF(N234="základní",J234,0)</f>
        <v>0</v>
      </c>
      <c r="BF234" s="241">
        <f>IF(N234="snížená",J234,0)</f>
        <v>0</v>
      </c>
      <c r="BG234" s="241">
        <f>IF(N234="zákl. přenesená",J234,0)</f>
        <v>0</v>
      </c>
      <c r="BH234" s="241">
        <f>IF(N234="sníž. přenesená",J234,0)</f>
        <v>0</v>
      </c>
      <c r="BI234" s="241">
        <f>IF(N234="nulová",J234,0)</f>
        <v>0</v>
      </c>
      <c r="BJ234" s="18" t="s">
        <v>88</v>
      </c>
      <c r="BK234" s="241">
        <f>ROUND(I234*H234,2)</f>
        <v>0</v>
      </c>
      <c r="BL234" s="18" t="s">
        <v>224</v>
      </c>
      <c r="BM234" s="240" t="s">
        <v>3878</v>
      </c>
    </row>
    <row r="235" s="2" customFormat="1" ht="37.8" customHeight="1">
      <c r="A235" s="40"/>
      <c r="B235" s="41"/>
      <c r="C235" s="229" t="s">
        <v>404</v>
      </c>
      <c r="D235" s="229" t="s">
        <v>225</v>
      </c>
      <c r="E235" s="230" t="s">
        <v>1114</v>
      </c>
      <c r="F235" s="231" t="s">
        <v>1115</v>
      </c>
      <c r="G235" s="232" t="s">
        <v>699</v>
      </c>
      <c r="H235" s="233">
        <v>19</v>
      </c>
      <c r="I235" s="234"/>
      <c r="J235" s="235">
        <f>ROUND(I235*H235,2)</f>
        <v>0</v>
      </c>
      <c r="K235" s="231" t="s">
        <v>229</v>
      </c>
      <c r="L235" s="46"/>
      <c r="M235" s="236" t="s">
        <v>1</v>
      </c>
      <c r="N235" s="237" t="s">
        <v>45</v>
      </c>
      <c r="O235" s="93"/>
      <c r="P235" s="238">
        <f>O235*H235</f>
        <v>0</v>
      </c>
      <c r="Q235" s="238">
        <v>1.0000000000000001E-05</v>
      </c>
      <c r="R235" s="238">
        <f>Q235*H235</f>
        <v>0.00019000000000000001</v>
      </c>
      <c r="S235" s="238">
        <v>0</v>
      </c>
      <c r="T235" s="239">
        <f>S235*H235</f>
        <v>0</v>
      </c>
      <c r="U235" s="40"/>
      <c r="V235" s="40"/>
      <c r="W235" s="40"/>
      <c r="X235" s="40"/>
      <c r="Y235" s="40"/>
      <c r="Z235" s="40"/>
      <c r="AA235" s="40"/>
      <c r="AB235" s="40"/>
      <c r="AC235" s="40"/>
      <c r="AD235" s="40"/>
      <c r="AE235" s="40"/>
      <c r="AR235" s="240" t="s">
        <v>224</v>
      </c>
      <c r="AT235" s="240" t="s">
        <v>225</v>
      </c>
      <c r="AU235" s="240" t="s">
        <v>19</v>
      </c>
      <c r="AY235" s="18" t="s">
        <v>221</v>
      </c>
      <c r="BE235" s="241">
        <f>IF(N235="základní",J235,0)</f>
        <v>0</v>
      </c>
      <c r="BF235" s="241">
        <f>IF(N235="snížená",J235,0)</f>
        <v>0</v>
      </c>
      <c r="BG235" s="241">
        <f>IF(N235="zákl. přenesená",J235,0)</f>
        <v>0</v>
      </c>
      <c r="BH235" s="241">
        <f>IF(N235="sníž. přenesená",J235,0)</f>
        <v>0</v>
      </c>
      <c r="BI235" s="241">
        <f>IF(N235="nulová",J235,0)</f>
        <v>0</v>
      </c>
      <c r="BJ235" s="18" t="s">
        <v>88</v>
      </c>
      <c r="BK235" s="241">
        <f>ROUND(I235*H235,2)</f>
        <v>0</v>
      </c>
      <c r="BL235" s="18" t="s">
        <v>224</v>
      </c>
      <c r="BM235" s="240" t="s">
        <v>3879</v>
      </c>
    </row>
    <row r="236" s="2" customFormat="1">
      <c r="A236" s="40"/>
      <c r="B236" s="41"/>
      <c r="C236" s="42"/>
      <c r="D236" s="242" t="s">
        <v>232</v>
      </c>
      <c r="E236" s="42"/>
      <c r="F236" s="243" t="s">
        <v>1117</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232</v>
      </c>
      <c r="AU236" s="18" t="s">
        <v>19</v>
      </c>
    </row>
    <row r="237" s="2" customFormat="1">
      <c r="A237" s="40"/>
      <c r="B237" s="41"/>
      <c r="C237" s="42"/>
      <c r="D237" s="247" t="s">
        <v>234</v>
      </c>
      <c r="E237" s="42"/>
      <c r="F237" s="248" t="s">
        <v>3880</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234</v>
      </c>
      <c r="AU237" s="18" t="s">
        <v>19</v>
      </c>
    </row>
    <row r="238" s="2" customFormat="1" ht="44.25" customHeight="1">
      <c r="A238" s="40"/>
      <c r="B238" s="41"/>
      <c r="C238" s="284" t="s">
        <v>410</v>
      </c>
      <c r="D238" s="284" t="s">
        <v>330</v>
      </c>
      <c r="E238" s="285" t="s">
        <v>1119</v>
      </c>
      <c r="F238" s="286" t="s">
        <v>3881</v>
      </c>
      <c r="G238" s="287" t="s">
        <v>699</v>
      </c>
      <c r="H238" s="288">
        <v>19</v>
      </c>
      <c r="I238" s="289"/>
      <c r="J238" s="290">
        <f>ROUND(I238*H238,2)</f>
        <v>0</v>
      </c>
      <c r="K238" s="286" t="s">
        <v>229</v>
      </c>
      <c r="L238" s="291"/>
      <c r="M238" s="292" t="s">
        <v>1</v>
      </c>
      <c r="N238" s="293" t="s">
        <v>45</v>
      </c>
      <c r="O238" s="93"/>
      <c r="P238" s="238">
        <f>O238*H238</f>
        <v>0</v>
      </c>
      <c r="Q238" s="238">
        <v>0.97999999999999998</v>
      </c>
      <c r="R238" s="238">
        <f>Q238*H238</f>
        <v>18.620000000000001</v>
      </c>
      <c r="S238" s="238">
        <v>0</v>
      </c>
      <c r="T238" s="239">
        <f>S238*H238</f>
        <v>0</v>
      </c>
      <c r="U238" s="40"/>
      <c r="V238" s="40"/>
      <c r="W238" s="40"/>
      <c r="X238" s="40"/>
      <c r="Y238" s="40"/>
      <c r="Z238" s="40"/>
      <c r="AA238" s="40"/>
      <c r="AB238" s="40"/>
      <c r="AC238" s="40"/>
      <c r="AD238" s="40"/>
      <c r="AE238" s="40"/>
      <c r="AR238" s="240" t="s">
        <v>267</v>
      </c>
      <c r="AT238" s="240" t="s">
        <v>330</v>
      </c>
      <c r="AU238" s="240" t="s">
        <v>19</v>
      </c>
      <c r="AY238" s="18" t="s">
        <v>221</v>
      </c>
      <c r="BE238" s="241">
        <f>IF(N238="základní",J238,0)</f>
        <v>0</v>
      </c>
      <c r="BF238" s="241">
        <f>IF(N238="snížená",J238,0)</f>
        <v>0</v>
      </c>
      <c r="BG238" s="241">
        <f>IF(N238="zákl. přenesená",J238,0)</f>
        <v>0</v>
      </c>
      <c r="BH238" s="241">
        <f>IF(N238="sníž. přenesená",J238,0)</f>
        <v>0</v>
      </c>
      <c r="BI238" s="241">
        <f>IF(N238="nulová",J238,0)</f>
        <v>0</v>
      </c>
      <c r="BJ238" s="18" t="s">
        <v>88</v>
      </c>
      <c r="BK238" s="241">
        <f>ROUND(I238*H238,2)</f>
        <v>0</v>
      </c>
      <c r="BL238" s="18" t="s">
        <v>224</v>
      </c>
      <c r="BM238" s="240" t="s">
        <v>3882</v>
      </c>
    </row>
    <row r="239" s="2" customFormat="1" ht="37.8" customHeight="1">
      <c r="A239" s="40"/>
      <c r="B239" s="41"/>
      <c r="C239" s="229" t="s">
        <v>416</v>
      </c>
      <c r="D239" s="229" t="s">
        <v>225</v>
      </c>
      <c r="E239" s="230" t="s">
        <v>3883</v>
      </c>
      <c r="F239" s="231" t="s">
        <v>3884</v>
      </c>
      <c r="G239" s="232" t="s">
        <v>699</v>
      </c>
      <c r="H239" s="233">
        <v>60</v>
      </c>
      <c r="I239" s="234"/>
      <c r="J239" s="235">
        <f>ROUND(I239*H239,2)</f>
        <v>0</v>
      </c>
      <c r="K239" s="231" t="s">
        <v>229</v>
      </c>
      <c r="L239" s="46"/>
      <c r="M239" s="236" t="s">
        <v>1</v>
      </c>
      <c r="N239" s="237" t="s">
        <v>45</v>
      </c>
      <c r="O239" s="93"/>
      <c r="P239" s="238">
        <f>O239*H239</f>
        <v>0</v>
      </c>
      <c r="Q239" s="238">
        <v>1.0000000000000001E-05</v>
      </c>
      <c r="R239" s="238">
        <f>Q239*H239</f>
        <v>0.00060000000000000006</v>
      </c>
      <c r="S239" s="238">
        <v>0</v>
      </c>
      <c r="T239" s="239">
        <f>S239*H239</f>
        <v>0</v>
      </c>
      <c r="U239" s="40"/>
      <c r="V239" s="40"/>
      <c r="W239" s="40"/>
      <c r="X239" s="40"/>
      <c r="Y239" s="40"/>
      <c r="Z239" s="40"/>
      <c r="AA239" s="40"/>
      <c r="AB239" s="40"/>
      <c r="AC239" s="40"/>
      <c r="AD239" s="40"/>
      <c r="AE239" s="40"/>
      <c r="AR239" s="240" t="s">
        <v>224</v>
      </c>
      <c r="AT239" s="240" t="s">
        <v>225</v>
      </c>
      <c r="AU239" s="240" t="s">
        <v>19</v>
      </c>
      <c r="AY239" s="18" t="s">
        <v>221</v>
      </c>
      <c r="BE239" s="241">
        <f>IF(N239="základní",J239,0)</f>
        <v>0</v>
      </c>
      <c r="BF239" s="241">
        <f>IF(N239="snížená",J239,0)</f>
        <v>0</v>
      </c>
      <c r="BG239" s="241">
        <f>IF(N239="zákl. přenesená",J239,0)</f>
        <v>0</v>
      </c>
      <c r="BH239" s="241">
        <f>IF(N239="sníž. přenesená",J239,0)</f>
        <v>0</v>
      </c>
      <c r="BI239" s="241">
        <f>IF(N239="nulová",J239,0)</f>
        <v>0</v>
      </c>
      <c r="BJ239" s="18" t="s">
        <v>88</v>
      </c>
      <c r="BK239" s="241">
        <f>ROUND(I239*H239,2)</f>
        <v>0</v>
      </c>
      <c r="BL239" s="18" t="s">
        <v>224</v>
      </c>
      <c r="BM239" s="240" t="s">
        <v>3885</v>
      </c>
    </row>
    <row r="240" s="2" customFormat="1">
      <c r="A240" s="40"/>
      <c r="B240" s="41"/>
      <c r="C240" s="42"/>
      <c r="D240" s="242" t="s">
        <v>232</v>
      </c>
      <c r="E240" s="42"/>
      <c r="F240" s="243" t="s">
        <v>3886</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232</v>
      </c>
      <c r="AU240" s="18" t="s">
        <v>19</v>
      </c>
    </row>
    <row r="241" s="2" customFormat="1">
      <c r="A241" s="40"/>
      <c r="B241" s="41"/>
      <c r="C241" s="42"/>
      <c r="D241" s="247" t="s">
        <v>312</v>
      </c>
      <c r="E241" s="42"/>
      <c r="F241" s="248" t="s">
        <v>1390</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312</v>
      </c>
      <c r="AU241" s="18" t="s">
        <v>19</v>
      </c>
    </row>
    <row r="242" s="2" customFormat="1">
      <c r="A242" s="40"/>
      <c r="B242" s="41"/>
      <c r="C242" s="42"/>
      <c r="D242" s="247" t="s">
        <v>234</v>
      </c>
      <c r="E242" s="42"/>
      <c r="F242" s="248" t="s">
        <v>3887</v>
      </c>
      <c r="G242" s="42"/>
      <c r="H242" s="42"/>
      <c r="I242" s="244"/>
      <c r="J242" s="42"/>
      <c r="K242" s="42"/>
      <c r="L242" s="46"/>
      <c r="M242" s="245"/>
      <c r="N242" s="246"/>
      <c r="O242" s="93"/>
      <c r="P242" s="93"/>
      <c r="Q242" s="93"/>
      <c r="R242" s="93"/>
      <c r="S242" s="93"/>
      <c r="T242" s="94"/>
      <c r="U242" s="40"/>
      <c r="V242" s="40"/>
      <c r="W242" s="40"/>
      <c r="X242" s="40"/>
      <c r="Y242" s="40"/>
      <c r="Z242" s="40"/>
      <c r="AA242" s="40"/>
      <c r="AB242" s="40"/>
      <c r="AC242" s="40"/>
      <c r="AD242" s="40"/>
      <c r="AE242" s="40"/>
      <c r="AT242" s="18" t="s">
        <v>234</v>
      </c>
      <c r="AU242" s="18" t="s">
        <v>19</v>
      </c>
    </row>
    <row r="243" s="2" customFormat="1" ht="24.15" customHeight="1">
      <c r="A243" s="40"/>
      <c r="B243" s="41"/>
      <c r="C243" s="284" t="s">
        <v>421</v>
      </c>
      <c r="D243" s="284" t="s">
        <v>330</v>
      </c>
      <c r="E243" s="285" t="s">
        <v>3888</v>
      </c>
      <c r="F243" s="286" t="s">
        <v>3889</v>
      </c>
      <c r="G243" s="287" t="s">
        <v>699</v>
      </c>
      <c r="H243" s="288">
        <v>60</v>
      </c>
      <c r="I243" s="289"/>
      <c r="J243" s="290">
        <f>ROUND(I243*H243,2)</f>
        <v>0</v>
      </c>
      <c r="K243" s="286" t="s">
        <v>229</v>
      </c>
      <c r="L243" s="291"/>
      <c r="M243" s="292" t="s">
        <v>1</v>
      </c>
      <c r="N243" s="293" t="s">
        <v>45</v>
      </c>
      <c r="O243" s="93"/>
      <c r="P243" s="238">
        <f>O243*H243</f>
        <v>0</v>
      </c>
      <c r="Q243" s="238">
        <v>0.0026700000000000001</v>
      </c>
      <c r="R243" s="238">
        <f>Q243*H243</f>
        <v>0.16020000000000001</v>
      </c>
      <c r="S243" s="238">
        <v>0</v>
      </c>
      <c r="T243" s="239">
        <f>S243*H243</f>
        <v>0</v>
      </c>
      <c r="U243" s="40"/>
      <c r="V243" s="40"/>
      <c r="W243" s="40"/>
      <c r="X243" s="40"/>
      <c r="Y243" s="40"/>
      <c r="Z243" s="40"/>
      <c r="AA243" s="40"/>
      <c r="AB243" s="40"/>
      <c r="AC243" s="40"/>
      <c r="AD243" s="40"/>
      <c r="AE243" s="40"/>
      <c r="AR243" s="240" t="s">
        <v>267</v>
      </c>
      <c r="AT243" s="240" t="s">
        <v>330</v>
      </c>
      <c r="AU243" s="240" t="s">
        <v>19</v>
      </c>
      <c r="AY243" s="18" t="s">
        <v>221</v>
      </c>
      <c r="BE243" s="241">
        <f>IF(N243="základní",J243,0)</f>
        <v>0</v>
      </c>
      <c r="BF243" s="241">
        <f>IF(N243="snížená",J243,0)</f>
        <v>0</v>
      </c>
      <c r="BG243" s="241">
        <f>IF(N243="zákl. přenesená",J243,0)</f>
        <v>0</v>
      </c>
      <c r="BH243" s="241">
        <f>IF(N243="sníž. přenesená",J243,0)</f>
        <v>0</v>
      </c>
      <c r="BI243" s="241">
        <f>IF(N243="nulová",J243,0)</f>
        <v>0</v>
      </c>
      <c r="BJ243" s="18" t="s">
        <v>88</v>
      </c>
      <c r="BK243" s="241">
        <f>ROUND(I243*H243,2)</f>
        <v>0</v>
      </c>
      <c r="BL243" s="18" t="s">
        <v>224</v>
      </c>
      <c r="BM243" s="240" t="s">
        <v>3890</v>
      </c>
    </row>
    <row r="244" s="2" customFormat="1" ht="37.8" customHeight="1">
      <c r="A244" s="40"/>
      <c r="B244" s="41"/>
      <c r="C244" s="229" t="s">
        <v>427</v>
      </c>
      <c r="D244" s="229" t="s">
        <v>225</v>
      </c>
      <c r="E244" s="230" t="s">
        <v>1387</v>
      </c>
      <c r="F244" s="231" t="s">
        <v>707</v>
      </c>
      <c r="G244" s="232" t="s">
        <v>699</v>
      </c>
      <c r="H244" s="233">
        <v>22</v>
      </c>
      <c r="I244" s="234"/>
      <c r="J244" s="235">
        <f>ROUND(I244*H244,2)</f>
        <v>0</v>
      </c>
      <c r="K244" s="231" t="s">
        <v>229</v>
      </c>
      <c r="L244" s="46"/>
      <c r="M244" s="236" t="s">
        <v>1</v>
      </c>
      <c r="N244" s="237" t="s">
        <v>45</v>
      </c>
      <c r="O244" s="93"/>
      <c r="P244" s="238">
        <f>O244*H244</f>
        <v>0</v>
      </c>
      <c r="Q244" s="238">
        <v>1.0000000000000001E-05</v>
      </c>
      <c r="R244" s="238">
        <f>Q244*H244</f>
        <v>0.00022000000000000001</v>
      </c>
      <c r="S244" s="238">
        <v>0</v>
      </c>
      <c r="T244" s="239">
        <f>S244*H244</f>
        <v>0</v>
      </c>
      <c r="U244" s="40"/>
      <c r="V244" s="40"/>
      <c r="W244" s="40"/>
      <c r="X244" s="40"/>
      <c r="Y244" s="40"/>
      <c r="Z244" s="40"/>
      <c r="AA244" s="40"/>
      <c r="AB244" s="40"/>
      <c r="AC244" s="40"/>
      <c r="AD244" s="40"/>
      <c r="AE244" s="40"/>
      <c r="AR244" s="240" t="s">
        <v>224</v>
      </c>
      <c r="AT244" s="240" t="s">
        <v>225</v>
      </c>
      <c r="AU244" s="240" t="s">
        <v>19</v>
      </c>
      <c r="AY244" s="18" t="s">
        <v>221</v>
      </c>
      <c r="BE244" s="241">
        <f>IF(N244="základní",J244,0)</f>
        <v>0</v>
      </c>
      <c r="BF244" s="241">
        <f>IF(N244="snížená",J244,0)</f>
        <v>0</v>
      </c>
      <c r="BG244" s="241">
        <f>IF(N244="zákl. přenesená",J244,0)</f>
        <v>0</v>
      </c>
      <c r="BH244" s="241">
        <f>IF(N244="sníž. přenesená",J244,0)</f>
        <v>0</v>
      </c>
      <c r="BI244" s="241">
        <f>IF(N244="nulová",J244,0)</f>
        <v>0</v>
      </c>
      <c r="BJ244" s="18" t="s">
        <v>88</v>
      </c>
      <c r="BK244" s="241">
        <f>ROUND(I244*H244,2)</f>
        <v>0</v>
      </c>
      <c r="BL244" s="18" t="s">
        <v>224</v>
      </c>
      <c r="BM244" s="240" t="s">
        <v>3891</v>
      </c>
    </row>
    <row r="245" s="2" customFormat="1">
      <c r="A245" s="40"/>
      <c r="B245" s="41"/>
      <c r="C245" s="42"/>
      <c r="D245" s="242" t="s">
        <v>232</v>
      </c>
      <c r="E245" s="42"/>
      <c r="F245" s="243" t="s">
        <v>1389</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232</v>
      </c>
      <c r="AU245" s="18" t="s">
        <v>19</v>
      </c>
    </row>
    <row r="246" s="2" customFormat="1">
      <c r="A246" s="40"/>
      <c r="B246" s="41"/>
      <c r="C246" s="42"/>
      <c r="D246" s="247" t="s">
        <v>312</v>
      </c>
      <c r="E246" s="42"/>
      <c r="F246" s="248" t="s">
        <v>1390</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312</v>
      </c>
      <c r="AU246" s="18" t="s">
        <v>19</v>
      </c>
    </row>
    <row r="247" s="2" customFormat="1">
      <c r="A247" s="40"/>
      <c r="B247" s="41"/>
      <c r="C247" s="42"/>
      <c r="D247" s="247" t="s">
        <v>234</v>
      </c>
      <c r="E247" s="42"/>
      <c r="F247" s="248" t="s">
        <v>3892</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234</v>
      </c>
      <c r="AU247" s="18" t="s">
        <v>19</v>
      </c>
    </row>
    <row r="248" s="2" customFormat="1" ht="24.15" customHeight="1">
      <c r="A248" s="40"/>
      <c r="B248" s="41"/>
      <c r="C248" s="284" t="s">
        <v>435</v>
      </c>
      <c r="D248" s="284" t="s">
        <v>330</v>
      </c>
      <c r="E248" s="285" t="s">
        <v>1391</v>
      </c>
      <c r="F248" s="286" t="s">
        <v>3893</v>
      </c>
      <c r="G248" s="287" t="s">
        <v>699</v>
      </c>
      <c r="H248" s="288">
        <v>22</v>
      </c>
      <c r="I248" s="289"/>
      <c r="J248" s="290">
        <f>ROUND(I248*H248,2)</f>
        <v>0</v>
      </c>
      <c r="K248" s="286" t="s">
        <v>229</v>
      </c>
      <c r="L248" s="291"/>
      <c r="M248" s="292" t="s">
        <v>1</v>
      </c>
      <c r="N248" s="293" t="s">
        <v>45</v>
      </c>
      <c r="O248" s="93"/>
      <c r="P248" s="238">
        <f>O248*H248</f>
        <v>0</v>
      </c>
      <c r="Q248" s="238">
        <v>0.0042599999999999999</v>
      </c>
      <c r="R248" s="238">
        <f>Q248*H248</f>
        <v>0.093719999999999998</v>
      </c>
      <c r="S248" s="238">
        <v>0</v>
      </c>
      <c r="T248" s="239">
        <f>S248*H248</f>
        <v>0</v>
      </c>
      <c r="U248" s="40"/>
      <c r="V248" s="40"/>
      <c r="W248" s="40"/>
      <c r="X248" s="40"/>
      <c r="Y248" s="40"/>
      <c r="Z248" s="40"/>
      <c r="AA248" s="40"/>
      <c r="AB248" s="40"/>
      <c r="AC248" s="40"/>
      <c r="AD248" s="40"/>
      <c r="AE248" s="40"/>
      <c r="AR248" s="240" t="s">
        <v>267</v>
      </c>
      <c r="AT248" s="240" t="s">
        <v>330</v>
      </c>
      <c r="AU248" s="240" t="s">
        <v>19</v>
      </c>
      <c r="AY248" s="18" t="s">
        <v>221</v>
      </c>
      <c r="BE248" s="241">
        <f>IF(N248="základní",J248,0)</f>
        <v>0</v>
      </c>
      <c r="BF248" s="241">
        <f>IF(N248="snížená",J248,0)</f>
        <v>0</v>
      </c>
      <c r="BG248" s="241">
        <f>IF(N248="zákl. přenesená",J248,0)</f>
        <v>0</v>
      </c>
      <c r="BH248" s="241">
        <f>IF(N248="sníž. přenesená",J248,0)</f>
        <v>0</v>
      </c>
      <c r="BI248" s="241">
        <f>IF(N248="nulová",J248,0)</f>
        <v>0</v>
      </c>
      <c r="BJ248" s="18" t="s">
        <v>88</v>
      </c>
      <c r="BK248" s="241">
        <f>ROUND(I248*H248,2)</f>
        <v>0</v>
      </c>
      <c r="BL248" s="18" t="s">
        <v>224</v>
      </c>
      <c r="BM248" s="240" t="s">
        <v>3894</v>
      </c>
    </row>
    <row r="249" s="2" customFormat="1" ht="24.15" customHeight="1">
      <c r="A249" s="40"/>
      <c r="B249" s="41"/>
      <c r="C249" s="229" t="s">
        <v>442</v>
      </c>
      <c r="D249" s="229" t="s">
        <v>225</v>
      </c>
      <c r="E249" s="230" t="s">
        <v>1394</v>
      </c>
      <c r="F249" s="231" t="s">
        <v>1395</v>
      </c>
      <c r="G249" s="232" t="s">
        <v>665</v>
      </c>
      <c r="H249" s="233">
        <v>1</v>
      </c>
      <c r="I249" s="234"/>
      <c r="J249" s="235">
        <f>ROUND(I249*H249,2)</f>
        <v>0</v>
      </c>
      <c r="K249" s="231" t="s">
        <v>229</v>
      </c>
      <c r="L249" s="46"/>
      <c r="M249" s="236" t="s">
        <v>1</v>
      </c>
      <c r="N249" s="237" t="s">
        <v>45</v>
      </c>
      <c r="O249" s="93"/>
      <c r="P249" s="238">
        <f>O249*H249</f>
        <v>0</v>
      </c>
      <c r="Q249" s="238">
        <v>0.0029399999999999999</v>
      </c>
      <c r="R249" s="238">
        <f>Q249*H249</f>
        <v>0.0029399999999999999</v>
      </c>
      <c r="S249" s="238">
        <v>0</v>
      </c>
      <c r="T249" s="239">
        <f>S249*H249</f>
        <v>0</v>
      </c>
      <c r="U249" s="40"/>
      <c r="V249" s="40"/>
      <c r="W249" s="40"/>
      <c r="X249" s="40"/>
      <c r="Y249" s="40"/>
      <c r="Z249" s="40"/>
      <c r="AA249" s="40"/>
      <c r="AB249" s="40"/>
      <c r="AC249" s="40"/>
      <c r="AD249" s="40"/>
      <c r="AE249" s="40"/>
      <c r="AR249" s="240" t="s">
        <v>224</v>
      </c>
      <c r="AT249" s="240" t="s">
        <v>225</v>
      </c>
      <c r="AU249" s="240" t="s">
        <v>19</v>
      </c>
      <c r="AY249" s="18" t="s">
        <v>221</v>
      </c>
      <c r="BE249" s="241">
        <f>IF(N249="základní",J249,0)</f>
        <v>0</v>
      </c>
      <c r="BF249" s="241">
        <f>IF(N249="snížená",J249,0)</f>
        <v>0</v>
      </c>
      <c r="BG249" s="241">
        <f>IF(N249="zákl. přenesená",J249,0)</f>
        <v>0</v>
      </c>
      <c r="BH249" s="241">
        <f>IF(N249="sníž. přenesená",J249,0)</f>
        <v>0</v>
      </c>
      <c r="BI249" s="241">
        <f>IF(N249="nulová",J249,0)</f>
        <v>0</v>
      </c>
      <c r="BJ249" s="18" t="s">
        <v>88</v>
      </c>
      <c r="BK249" s="241">
        <f>ROUND(I249*H249,2)</f>
        <v>0</v>
      </c>
      <c r="BL249" s="18" t="s">
        <v>224</v>
      </c>
      <c r="BM249" s="240" t="s">
        <v>3895</v>
      </c>
    </row>
    <row r="250" s="2" customFormat="1">
      <c r="A250" s="40"/>
      <c r="B250" s="41"/>
      <c r="C250" s="42"/>
      <c r="D250" s="242" t="s">
        <v>232</v>
      </c>
      <c r="E250" s="42"/>
      <c r="F250" s="243" t="s">
        <v>1397</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232</v>
      </c>
      <c r="AU250" s="18" t="s">
        <v>19</v>
      </c>
    </row>
    <row r="251" s="2" customFormat="1">
      <c r="A251" s="40"/>
      <c r="B251" s="41"/>
      <c r="C251" s="42"/>
      <c r="D251" s="247" t="s">
        <v>312</v>
      </c>
      <c r="E251" s="42"/>
      <c r="F251" s="248" t="s">
        <v>1398</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312</v>
      </c>
      <c r="AU251" s="18" t="s">
        <v>19</v>
      </c>
    </row>
    <row r="252" s="2" customFormat="1">
      <c r="A252" s="40"/>
      <c r="B252" s="41"/>
      <c r="C252" s="42"/>
      <c r="D252" s="247" t="s">
        <v>234</v>
      </c>
      <c r="E252" s="42"/>
      <c r="F252" s="248" t="s">
        <v>3896</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234</v>
      </c>
      <c r="AU252" s="18" t="s">
        <v>19</v>
      </c>
    </row>
    <row r="253" s="2" customFormat="1" ht="55.5" customHeight="1">
      <c r="A253" s="40"/>
      <c r="B253" s="41"/>
      <c r="C253" s="284" t="s">
        <v>447</v>
      </c>
      <c r="D253" s="284" t="s">
        <v>330</v>
      </c>
      <c r="E253" s="285" t="s">
        <v>3897</v>
      </c>
      <c r="F253" s="286" t="s">
        <v>3898</v>
      </c>
      <c r="G253" s="287" t="s">
        <v>665</v>
      </c>
      <c r="H253" s="288">
        <v>1</v>
      </c>
      <c r="I253" s="289"/>
      <c r="J253" s="290">
        <f>ROUND(I253*H253,2)</f>
        <v>0</v>
      </c>
      <c r="K253" s="286" t="s">
        <v>229</v>
      </c>
      <c r="L253" s="291"/>
      <c r="M253" s="292" t="s">
        <v>1</v>
      </c>
      <c r="N253" s="293" t="s">
        <v>45</v>
      </c>
      <c r="O253" s="93"/>
      <c r="P253" s="238">
        <f>O253*H253</f>
        <v>0</v>
      </c>
      <c r="Q253" s="238">
        <v>0.0060000000000000001</v>
      </c>
      <c r="R253" s="238">
        <f>Q253*H253</f>
        <v>0.0060000000000000001</v>
      </c>
      <c r="S253" s="238">
        <v>0</v>
      </c>
      <c r="T253" s="239">
        <f>S253*H253</f>
        <v>0</v>
      </c>
      <c r="U253" s="40"/>
      <c r="V253" s="40"/>
      <c r="W253" s="40"/>
      <c r="X253" s="40"/>
      <c r="Y253" s="40"/>
      <c r="Z253" s="40"/>
      <c r="AA253" s="40"/>
      <c r="AB253" s="40"/>
      <c r="AC253" s="40"/>
      <c r="AD253" s="40"/>
      <c r="AE253" s="40"/>
      <c r="AR253" s="240" t="s">
        <v>267</v>
      </c>
      <c r="AT253" s="240" t="s">
        <v>330</v>
      </c>
      <c r="AU253" s="240" t="s">
        <v>19</v>
      </c>
      <c r="AY253" s="18" t="s">
        <v>221</v>
      </c>
      <c r="BE253" s="241">
        <f>IF(N253="základní",J253,0)</f>
        <v>0</v>
      </c>
      <c r="BF253" s="241">
        <f>IF(N253="snížená",J253,0)</f>
        <v>0</v>
      </c>
      <c r="BG253" s="241">
        <f>IF(N253="zákl. přenesená",J253,0)</f>
        <v>0</v>
      </c>
      <c r="BH253" s="241">
        <f>IF(N253="sníž. přenesená",J253,0)</f>
        <v>0</v>
      </c>
      <c r="BI253" s="241">
        <f>IF(N253="nulová",J253,0)</f>
        <v>0</v>
      </c>
      <c r="BJ253" s="18" t="s">
        <v>88</v>
      </c>
      <c r="BK253" s="241">
        <f>ROUND(I253*H253,2)</f>
        <v>0</v>
      </c>
      <c r="BL253" s="18" t="s">
        <v>224</v>
      </c>
      <c r="BM253" s="240" t="s">
        <v>3899</v>
      </c>
    </row>
    <row r="254" s="2" customFormat="1" ht="21.75" customHeight="1">
      <c r="A254" s="40"/>
      <c r="B254" s="41"/>
      <c r="C254" s="229" t="s">
        <v>455</v>
      </c>
      <c r="D254" s="229" t="s">
        <v>225</v>
      </c>
      <c r="E254" s="230" t="s">
        <v>3900</v>
      </c>
      <c r="F254" s="231" t="s">
        <v>3901</v>
      </c>
      <c r="G254" s="232" t="s">
        <v>665</v>
      </c>
      <c r="H254" s="233">
        <v>3</v>
      </c>
      <c r="I254" s="234"/>
      <c r="J254" s="235">
        <f>ROUND(I254*H254,2)</f>
        <v>0</v>
      </c>
      <c r="K254" s="231" t="s">
        <v>229</v>
      </c>
      <c r="L254" s="46"/>
      <c r="M254" s="236" t="s">
        <v>1</v>
      </c>
      <c r="N254" s="237" t="s">
        <v>45</v>
      </c>
      <c r="O254" s="93"/>
      <c r="P254" s="238">
        <f>O254*H254</f>
        <v>0</v>
      </c>
      <c r="Q254" s="238">
        <v>0.12748000000000001</v>
      </c>
      <c r="R254" s="238">
        <f>Q254*H254</f>
        <v>0.38244</v>
      </c>
      <c r="S254" s="238">
        <v>0</v>
      </c>
      <c r="T254" s="239">
        <f>S254*H254</f>
        <v>0</v>
      </c>
      <c r="U254" s="40"/>
      <c r="V254" s="40"/>
      <c r="W254" s="40"/>
      <c r="X254" s="40"/>
      <c r="Y254" s="40"/>
      <c r="Z254" s="40"/>
      <c r="AA254" s="40"/>
      <c r="AB254" s="40"/>
      <c r="AC254" s="40"/>
      <c r="AD254" s="40"/>
      <c r="AE254" s="40"/>
      <c r="AR254" s="240" t="s">
        <v>224</v>
      </c>
      <c r="AT254" s="240" t="s">
        <v>225</v>
      </c>
      <c r="AU254" s="240" t="s">
        <v>19</v>
      </c>
      <c r="AY254" s="18" t="s">
        <v>221</v>
      </c>
      <c r="BE254" s="241">
        <f>IF(N254="základní",J254,0)</f>
        <v>0</v>
      </c>
      <c r="BF254" s="241">
        <f>IF(N254="snížená",J254,0)</f>
        <v>0</v>
      </c>
      <c r="BG254" s="241">
        <f>IF(N254="zákl. přenesená",J254,0)</f>
        <v>0</v>
      </c>
      <c r="BH254" s="241">
        <f>IF(N254="sníž. přenesená",J254,0)</f>
        <v>0</v>
      </c>
      <c r="BI254" s="241">
        <f>IF(N254="nulová",J254,0)</f>
        <v>0</v>
      </c>
      <c r="BJ254" s="18" t="s">
        <v>88</v>
      </c>
      <c r="BK254" s="241">
        <f>ROUND(I254*H254,2)</f>
        <v>0</v>
      </c>
      <c r="BL254" s="18" t="s">
        <v>224</v>
      </c>
      <c r="BM254" s="240" t="s">
        <v>3902</v>
      </c>
    </row>
    <row r="255" s="2" customFormat="1">
      <c r="A255" s="40"/>
      <c r="B255" s="41"/>
      <c r="C255" s="42"/>
      <c r="D255" s="242" t="s">
        <v>232</v>
      </c>
      <c r="E255" s="42"/>
      <c r="F255" s="243" t="s">
        <v>3903</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232</v>
      </c>
      <c r="AU255" s="18" t="s">
        <v>19</v>
      </c>
    </row>
    <row r="256" s="2" customFormat="1">
      <c r="A256" s="40"/>
      <c r="B256" s="41"/>
      <c r="C256" s="42"/>
      <c r="D256" s="247" t="s">
        <v>312</v>
      </c>
      <c r="E256" s="42"/>
      <c r="F256" s="248" t="s">
        <v>1126</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312</v>
      </c>
      <c r="AU256" s="18" t="s">
        <v>19</v>
      </c>
    </row>
    <row r="257" s="2" customFormat="1">
      <c r="A257" s="40"/>
      <c r="B257" s="41"/>
      <c r="C257" s="42"/>
      <c r="D257" s="247" t="s">
        <v>234</v>
      </c>
      <c r="E257" s="42"/>
      <c r="F257" s="248" t="s">
        <v>3904</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234</v>
      </c>
      <c r="AU257" s="18" t="s">
        <v>19</v>
      </c>
    </row>
    <row r="258" s="2" customFormat="1" ht="21.75" customHeight="1">
      <c r="A258" s="40"/>
      <c r="B258" s="41"/>
      <c r="C258" s="284" t="s">
        <v>461</v>
      </c>
      <c r="D258" s="284" t="s">
        <v>330</v>
      </c>
      <c r="E258" s="285" t="s">
        <v>3905</v>
      </c>
      <c r="F258" s="286" t="s">
        <v>3906</v>
      </c>
      <c r="G258" s="287" t="s">
        <v>665</v>
      </c>
      <c r="H258" s="288">
        <v>3</v>
      </c>
      <c r="I258" s="289"/>
      <c r="J258" s="290">
        <f>ROUND(I258*H258,2)</f>
        <v>0</v>
      </c>
      <c r="K258" s="286" t="s">
        <v>229</v>
      </c>
      <c r="L258" s="291"/>
      <c r="M258" s="292" t="s">
        <v>1</v>
      </c>
      <c r="N258" s="293" t="s">
        <v>45</v>
      </c>
      <c r="O258" s="93"/>
      <c r="P258" s="238">
        <f>O258*H258</f>
        <v>0</v>
      </c>
      <c r="Q258" s="238">
        <v>0.021999999999999999</v>
      </c>
      <c r="R258" s="238">
        <f>Q258*H258</f>
        <v>0.066000000000000003</v>
      </c>
      <c r="S258" s="238">
        <v>0</v>
      </c>
      <c r="T258" s="239">
        <f>S258*H258</f>
        <v>0</v>
      </c>
      <c r="U258" s="40"/>
      <c r="V258" s="40"/>
      <c r="W258" s="40"/>
      <c r="X258" s="40"/>
      <c r="Y258" s="40"/>
      <c r="Z258" s="40"/>
      <c r="AA258" s="40"/>
      <c r="AB258" s="40"/>
      <c r="AC258" s="40"/>
      <c r="AD258" s="40"/>
      <c r="AE258" s="40"/>
      <c r="AR258" s="240" t="s">
        <v>267</v>
      </c>
      <c r="AT258" s="240" t="s">
        <v>330</v>
      </c>
      <c r="AU258" s="240" t="s">
        <v>19</v>
      </c>
      <c r="AY258" s="18" t="s">
        <v>221</v>
      </c>
      <c r="BE258" s="241">
        <f>IF(N258="základní",J258,0)</f>
        <v>0</v>
      </c>
      <c r="BF258" s="241">
        <f>IF(N258="snížená",J258,0)</f>
        <v>0</v>
      </c>
      <c r="BG258" s="241">
        <f>IF(N258="zákl. přenesená",J258,0)</f>
        <v>0</v>
      </c>
      <c r="BH258" s="241">
        <f>IF(N258="sníž. přenesená",J258,0)</f>
        <v>0</v>
      </c>
      <c r="BI258" s="241">
        <f>IF(N258="nulová",J258,0)</f>
        <v>0</v>
      </c>
      <c r="BJ258" s="18" t="s">
        <v>88</v>
      </c>
      <c r="BK258" s="241">
        <f>ROUND(I258*H258,2)</f>
        <v>0</v>
      </c>
      <c r="BL258" s="18" t="s">
        <v>224</v>
      </c>
      <c r="BM258" s="240" t="s">
        <v>3907</v>
      </c>
    </row>
    <row r="259" s="2" customFormat="1" ht="24.15" customHeight="1">
      <c r="A259" s="40"/>
      <c r="B259" s="41"/>
      <c r="C259" s="229" t="s">
        <v>467</v>
      </c>
      <c r="D259" s="229" t="s">
        <v>225</v>
      </c>
      <c r="E259" s="230" t="s">
        <v>3908</v>
      </c>
      <c r="F259" s="231" t="s">
        <v>3909</v>
      </c>
      <c r="G259" s="232" t="s">
        <v>665</v>
      </c>
      <c r="H259" s="233">
        <v>1</v>
      </c>
      <c r="I259" s="234"/>
      <c r="J259" s="235">
        <f>ROUND(I259*H259,2)</f>
        <v>0</v>
      </c>
      <c r="K259" s="231" t="s">
        <v>229</v>
      </c>
      <c r="L259" s="46"/>
      <c r="M259" s="236" t="s">
        <v>1</v>
      </c>
      <c r="N259" s="237" t="s">
        <v>45</v>
      </c>
      <c r="O259" s="93"/>
      <c r="P259" s="238">
        <f>O259*H259</f>
        <v>0</v>
      </c>
      <c r="Q259" s="238">
        <v>0.0050299999999999997</v>
      </c>
      <c r="R259" s="238">
        <f>Q259*H259</f>
        <v>0.0050299999999999997</v>
      </c>
      <c r="S259" s="238">
        <v>0</v>
      </c>
      <c r="T259" s="239">
        <f>S259*H259</f>
        <v>0</v>
      </c>
      <c r="U259" s="40"/>
      <c r="V259" s="40"/>
      <c r="W259" s="40"/>
      <c r="X259" s="40"/>
      <c r="Y259" s="40"/>
      <c r="Z259" s="40"/>
      <c r="AA259" s="40"/>
      <c r="AB259" s="40"/>
      <c r="AC259" s="40"/>
      <c r="AD259" s="40"/>
      <c r="AE259" s="40"/>
      <c r="AR259" s="240" t="s">
        <v>224</v>
      </c>
      <c r="AT259" s="240" t="s">
        <v>225</v>
      </c>
      <c r="AU259" s="240" t="s">
        <v>19</v>
      </c>
      <c r="AY259" s="18" t="s">
        <v>221</v>
      </c>
      <c r="BE259" s="241">
        <f>IF(N259="základní",J259,0)</f>
        <v>0</v>
      </c>
      <c r="BF259" s="241">
        <f>IF(N259="snížená",J259,0)</f>
        <v>0</v>
      </c>
      <c r="BG259" s="241">
        <f>IF(N259="zákl. přenesená",J259,0)</f>
        <v>0</v>
      </c>
      <c r="BH259" s="241">
        <f>IF(N259="sníž. přenesená",J259,0)</f>
        <v>0</v>
      </c>
      <c r="BI259" s="241">
        <f>IF(N259="nulová",J259,0)</f>
        <v>0</v>
      </c>
      <c r="BJ259" s="18" t="s">
        <v>88</v>
      </c>
      <c r="BK259" s="241">
        <f>ROUND(I259*H259,2)</f>
        <v>0</v>
      </c>
      <c r="BL259" s="18" t="s">
        <v>224</v>
      </c>
      <c r="BM259" s="240" t="s">
        <v>3910</v>
      </c>
    </row>
    <row r="260" s="2" customFormat="1">
      <c r="A260" s="40"/>
      <c r="B260" s="41"/>
      <c r="C260" s="42"/>
      <c r="D260" s="242" t="s">
        <v>232</v>
      </c>
      <c r="E260" s="42"/>
      <c r="F260" s="243" t="s">
        <v>3911</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232</v>
      </c>
      <c r="AU260" s="18" t="s">
        <v>19</v>
      </c>
    </row>
    <row r="261" s="2" customFormat="1">
      <c r="A261" s="40"/>
      <c r="B261" s="41"/>
      <c r="C261" s="42"/>
      <c r="D261" s="247" t="s">
        <v>312</v>
      </c>
      <c r="E261" s="42"/>
      <c r="F261" s="248" t="s">
        <v>1398</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312</v>
      </c>
      <c r="AU261" s="18" t="s">
        <v>19</v>
      </c>
    </row>
    <row r="262" s="2" customFormat="1">
      <c r="A262" s="40"/>
      <c r="B262" s="41"/>
      <c r="C262" s="42"/>
      <c r="D262" s="247" t="s">
        <v>234</v>
      </c>
      <c r="E262" s="42"/>
      <c r="F262" s="248" t="s">
        <v>3896</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234</v>
      </c>
      <c r="AU262" s="18" t="s">
        <v>19</v>
      </c>
    </row>
    <row r="263" s="2" customFormat="1" ht="55.5" customHeight="1">
      <c r="A263" s="40"/>
      <c r="B263" s="41"/>
      <c r="C263" s="284" t="s">
        <v>475</v>
      </c>
      <c r="D263" s="284" t="s">
        <v>330</v>
      </c>
      <c r="E263" s="285" t="s">
        <v>3912</v>
      </c>
      <c r="F263" s="286" t="s">
        <v>3913</v>
      </c>
      <c r="G263" s="287" t="s">
        <v>665</v>
      </c>
      <c r="H263" s="288">
        <v>1</v>
      </c>
      <c r="I263" s="289"/>
      <c r="J263" s="290">
        <f>ROUND(I263*H263,2)</f>
        <v>0</v>
      </c>
      <c r="K263" s="286" t="s">
        <v>229</v>
      </c>
      <c r="L263" s="291"/>
      <c r="M263" s="292" t="s">
        <v>1</v>
      </c>
      <c r="N263" s="293" t="s">
        <v>45</v>
      </c>
      <c r="O263" s="93"/>
      <c r="P263" s="238">
        <f>O263*H263</f>
        <v>0</v>
      </c>
      <c r="Q263" s="238">
        <v>0.0080000000000000002</v>
      </c>
      <c r="R263" s="238">
        <f>Q263*H263</f>
        <v>0.0080000000000000002</v>
      </c>
      <c r="S263" s="238">
        <v>0</v>
      </c>
      <c r="T263" s="239">
        <f>S263*H263</f>
        <v>0</v>
      </c>
      <c r="U263" s="40"/>
      <c r="V263" s="40"/>
      <c r="W263" s="40"/>
      <c r="X263" s="40"/>
      <c r="Y263" s="40"/>
      <c r="Z263" s="40"/>
      <c r="AA263" s="40"/>
      <c r="AB263" s="40"/>
      <c r="AC263" s="40"/>
      <c r="AD263" s="40"/>
      <c r="AE263" s="40"/>
      <c r="AR263" s="240" t="s">
        <v>267</v>
      </c>
      <c r="AT263" s="240" t="s">
        <v>330</v>
      </c>
      <c r="AU263" s="240" t="s">
        <v>19</v>
      </c>
      <c r="AY263" s="18" t="s">
        <v>221</v>
      </c>
      <c r="BE263" s="241">
        <f>IF(N263="základní",J263,0)</f>
        <v>0</v>
      </c>
      <c r="BF263" s="241">
        <f>IF(N263="snížená",J263,0)</f>
        <v>0</v>
      </c>
      <c r="BG263" s="241">
        <f>IF(N263="zákl. přenesená",J263,0)</f>
        <v>0</v>
      </c>
      <c r="BH263" s="241">
        <f>IF(N263="sníž. přenesená",J263,0)</f>
        <v>0</v>
      </c>
      <c r="BI263" s="241">
        <f>IF(N263="nulová",J263,0)</f>
        <v>0</v>
      </c>
      <c r="BJ263" s="18" t="s">
        <v>88</v>
      </c>
      <c r="BK263" s="241">
        <f>ROUND(I263*H263,2)</f>
        <v>0</v>
      </c>
      <c r="BL263" s="18" t="s">
        <v>224</v>
      </c>
      <c r="BM263" s="240" t="s">
        <v>3914</v>
      </c>
    </row>
    <row r="264" s="2" customFormat="1" ht="21.75" customHeight="1">
      <c r="A264" s="40"/>
      <c r="B264" s="41"/>
      <c r="C264" s="229" t="s">
        <v>27</v>
      </c>
      <c r="D264" s="229" t="s">
        <v>225</v>
      </c>
      <c r="E264" s="230" t="s">
        <v>3915</v>
      </c>
      <c r="F264" s="231" t="s">
        <v>3916</v>
      </c>
      <c r="G264" s="232" t="s">
        <v>665</v>
      </c>
      <c r="H264" s="233">
        <v>1</v>
      </c>
      <c r="I264" s="234"/>
      <c r="J264" s="235">
        <f>ROUND(I264*H264,2)</f>
        <v>0</v>
      </c>
      <c r="K264" s="231" t="s">
        <v>229</v>
      </c>
      <c r="L264" s="46"/>
      <c r="M264" s="236" t="s">
        <v>1</v>
      </c>
      <c r="N264" s="237" t="s">
        <v>45</v>
      </c>
      <c r="O264" s="93"/>
      <c r="P264" s="238">
        <f>O264*H264</f>
        <v>0</v>
      </c>
      <c r="Q264" s="238">
        <v>0.22409999999999999</v>
      </c>
      <c r="R264" s="238">
        <f>Q264*H264</f>
        <v>0.22409999999999999</v>
      </c>
      <c r="S264" s="238">
        <v>0</v>
      </c>
      <c r="T264" s="239">
        <f>S264*H264</f>
        <v>0</v>
      </c>
      <c r="U264" s="40"/>
      <c r="V264" s="40"/>
      <c r="W264" s="40"/>
      <c r="X264" s="40"/>
      <c r="Y264" s="40"/>
      <c r="Z264" s="40"/>
      <c r="AA264" s="40"/>
      <c r="AB264" s="40"/>
      <c r="AC264" s="40"/>
      <c r="AD264" s="40"/>
      <c r="AE264" s="40"/>
      <c r="AR264" s="240" t="s">
        <v>224</v>
      </c>
      <c r="AT264" s="240" t="s">
        <v>225</v>
      </c>
      <c r="AU264" s="240" t="s">
        <v>19</v>
      </c>
      <c r="AY264" s="18" t="s">
        <v>221</v>
      </c>
      <c r="BE264" s="241">
        <f>IF(N264="základní",J264,0)</f>
        <v>0</v>
      </c>
      <c r="BF264" s="241">
        <f>IF(N264="snížená",J264,0)</f>
        <v>0</v>
      </c>
      <c r="BG264" s="241">
        <f>IF(N264="zákl. přenesená",J264,0)</f>
        <v>0</v>
      </c>
      <c r="BH264" s="241">
        <f>IF(N264="sníž. přenesená",J264,0)</f>
        <v>0</v>
      </c>
      <c r="BI264" s="241">
        <f>IF(N264="nulová",J264,0)</f>
        <v>0</v>
      </c>
      <c r="BJ264" s="18" t="s">
        <v>88</v>
      </c>
      <c r="BK264" s="241">
        <f>ROUND(I264*H264,2)</f>
        <v>0</v>
      </c>
      <c r="BL264" s="18" t="s">
        <v>224</v>
      </c>
      <c r="BM264" s="240" t="s">
        <v>3917</v>
      </c>
    </row>
    <row r="265" s="2" customFormat="1">
      <c r="A265" s="40"/>
      <c r="B265" s="41"/>
      <c r="C265" s="42"/>
      <c r="D265" s="242" t="s">
        <v>232</v>
      </c>
      <c r="E265" s="42"/>
      <c r="F265" s="243" t="s">
        <v>3918</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232</v>
      </c>
      <c r="AU265" s="18" t="s">
        <v>19</v>
      </c>
    </row>
    <row r="266" s="2" customFormat="1">
      <c r="A266" s="40"/>
      <c r="B266" s="41"/>
      <c r="C266" s="42"/>
      <c r="D266" s="247" t="s">
        <v>312</v>
      </c>
      <c r="E266" s="42"/>
      <c r="F266" s="248" t="s">
        <v>1126</v>
      </c>
      <c r="G266" s="42"/>
      <c r="H266" s="42"/>
      <c r="I266" s="244"/>
      <c r="J266" s="42"/>
      <c r="K266" s="42"/>
      <c r="L266" s="46"/>
      <c r="M266" s="245"/>
      <c r="N266" s="246"/>
      <c r="O266" s="93"/>
      <c r="P266" s="93"/>
      <c r="Q266" s="93"/>
      <c r="R266" s="93"/>
      <c r="S266" s="93"/>
      <c r="T266" s="94"/>
      <c r="U266" s="40"/>
      <c r="V266" s="40"/>
      <c r="W266" s="40"/>
      <c r="X266" s="40"/>
      <c r="Y266" s="40"/>
      <c r="Z266" s="40"/>
      <c r="AA266" s="40"/>
      <c r="AB266" s="40"/>
      <c r="AC266" s="40"/>
      <c r="AD266" s="40"/>
      <c r="AE266" s="40"/>
      <c r="AT266" s="18" t="s">
        <v>312</v>
      </c>
      <c r="AU266" s="18" t="s">
        <v>19</v>
      </c>
    </row>
    <row r="267" s="2" customFormat="1">
      <c r="A267" s="40"/>
      <c r="B267" s="41"/>
      <c r="C267" s="42"/>
      <c r="D267" s="247" t="s">
        <v>234</v>
      </c>
      <c r="E267" s="42"/>
      <c r="F267" s="248" t="s">
        <v>3896</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234</v>
      </c>
      <c r="AU267" s="18" t="s">
        <v>19</v>
      </c>
    </row>
    <row r="268" s="2" customFormat="1" ht="21.75" customHeight="1">
      <c r="A268" s="40"/>
      <c r="B268" s="41"/>
      <c r="C268" s="284" t="s">
        <v>757</v>
      </c>
      <c r="D268" s="284" t="s">
        <v>330</v>
      </c>
      <c r="E268" s="285" t="s">
        <v>3919</v>
      </c>
      <c r="F268" s="286" t="s">
        <v>3920</v>
      </c>
      <c r="G268" s="287" t="s">
        <v>665</v>
      </c>
      <c r="H268" s="288">
        <v>1</v>
      </c>
      <c r="I268" s="289"/>
      <c r="J268" s="290">
        <f>ROUND(I268*H268,2)</f>
        <v>0</v>
      </c>
      <c r="K268" s="286" t="s">
        <v>229</v>
      </c>
      <c r="L268" s="291"/>
      <c r="M268" s="292" t="s">
        <v>1</v>
      </c>
      <c r="N268" s="293" t="s">
        <v>45</v>
      </c>
      <c r="O268" s="93"/>
      <c r="P268" s="238">
        <f>O268*H268</f>
        <v>0</v>
      </c>
      <c r="Q268" s="238">
        <v>0.035000000000000003</v>
      </c>
      <c r="R268" s="238">
        <f>Q268*H268</f>
        <v>0.035000000000000003</v>
      </c>
      <c r="S268" s="238">
        <v>0</v>
      </c>
      <c r="T268" s="239">
        <f>S268*H268</f>
        <v>0</v>
      </c>
      <c r="U268" s="40"/>
      <c r="V268" s="40"/>
      <c r="W268" s="40"/>
      <c r="X268" s="40"/>
      <c r="Y268" s="40"/>
      <c r="Z268" s="40"/>
      <c r="AA268" s="40"/>
      <c r="AB268" s="40"/>
      <c r="AC268" s="40"/>
      <c r="AD268" s="40"/>
      <c r="AE268" s="40"/>
      <c r="AR268" s="240" t="s">
        <v>267</v>
      </c>
      <c r="AT268" s="240" t="s">
        <v>330</v>
      </c>
      <c r="AU268" s="240" t="s">
        <v>19</v>
      </c>
      <c r="AY268" s="18" t="s">
        <v>221</v>
      </c>
      <c r="BE268" s="241">
        <f>IF(N268="základní",J268,0)</f>
        <v>0</v>
      </c>
      <c r="BF268" s="241">
        <f>IF(N268="snížená",J268,0)</f>
        <v>0</v>
      </c>
      <c r="BG268" s="241">
        <f>IF(N268="zákl. přenesená",J268,0)</f>
        <v>0</v>
      </c>
      <c r="BH268" s="241">
        <f>IF(N268="sníž. přenesená",J268,0)</f>
        <v>0</v>
      </c>
      <c r="BI268" s="241">
        <f>IF(N268="nulová",J268,0)</f>
        <v>0</v>
      </c>
      <c r="BJ268" s="18" t="s">
        <v>88</v>
      </c>
      <c r="BK268" s="241">
        <f>ROUND(I268*H268,2)</f>
        <v>0</v>
      </c>
      <c r="BL268" s="18" t="s">
        <v>224</v>
      </c>
      <c r="BM268" s="240" t="s">
        <v>3921</v>
      </c>
    </row>
    <row r="269" s="2" customFormat="1" ht="24.15" customHeight="1">
      <c r="A269" s="40"/>
      <c r="B269" s="41"/>
      <c r="C269" s="229" t="s">
        <v>1399</v>
      </c>
      <c r="D269" s="229" t="s">
        <v>225</v>
      </c>
      <c r="E269" s="230" t="s">
        <v>3922</v>
      </c>
      <c r="F269" s="231" t="s">
        <v>3923</v>
      </c>
      <c r="G269" s="232" t="s">
        <v>665</v>
      </c>
      <c r="H269" s="233">
        <v>1</v>
      </c>
      <c r="I269" s="234"/>
      <c r="J269" s="235">
        <f>ROUND(I269*H269,2)</f>
        <v>0</v>
      </c>
      <c r="K269" s="231" t="s">
        <v>229</v>
      </c>
      <c r="L269" s="46"/>
      <c r="M269" s="236" t="s">
        <v>1</v>
      </c>
      <c r="N269" s="237" t="s">
        <v>45</v>
      </c>
      <c r="O269" s="93"/>
      <c r="P269" s="238">
        <f>O269*H269</f>
        <v>0</v>
      </c>
      <c r="Q269" s="238">
        <v>0.016369999999999999</v>
      </c>
      <c r="R269" s="238">
        <f>Q269*H269</f>
        <v>0.016369999999999999</v>
      </c>
      <c r="S269" s="238">
        <v>0</v>
      </c>
      <c r="T269" s="239">
        <f>S269*H269</f>
        <v>0</v>
      </c>
      <c r="U269" s="40"/>
      <c r="V269" s="40"/>
      <c r="W269" s="40"/>
      <c r="X269" s="40"/>
      <c r="Y269" s="40"/>
      <c r="Z269" s="40"/>
      <c r="AA269" s="40"/>
      <c r="AB269" s="40"/>
      <c r="AC269" s="40"/>
      <c r="AD269" s="40"/>
      <c r="AE269" s="40"/>
      <c r="AR269" s="240" t="s">
        <v>224</v>
      </c>
      <c r="AT269" s="240" t="s">
        <v>225</v>
      </c>
      <c r="AU269" s="240" t="s">
        <v>19</v>
      </c>
      <c r="AY269" s="18" t="s">
        <v>221</v>
      </c>
      <c r="BE269" s="241">
        <f>IF(N269="základní",J269,0)</f>
        <v>0</v>
      </c>
      <c r="BF269" s="241">
        <f>IF(N269="snížená",J269,0)</f>
        <v>0</v>
      </c>
      <c r="BG269" s="241">
        <f>IF(N269="zákl. přenesená",J269,0)</f>
        <v>0</v>
      </c>
      <c r="BH269" s="241">
        <f>IF(N269="sníž. přenesená",J269,0)</f>
        <v>0</v>
      </c>
      <c r="BI269" s="241">
        <f>IF(N269="nulová",J269,0)</f>
        <v>0</v>
      </c>
      <c r="BJ269" s="18" t="s">
        <v>88</v>
      </c>
      <c r="BK269" s="241">
        <f>ROUND(I269*H269,2)</f>
        <v>0</v>
      </c>
      <c r="BL269" s="18" t="s">
        <v>224</v>
      </c>
      <c r="BM269" s="240" t="s">
        <v>3924</v>
      </c>
    </row>
    <row r="270" s="2" customFormat="1">
      <c r="A270" s="40"/>
      <c r="B270" s="41"/>
      <c r="C270" s="42"/>
      <c r="D270" s="242" t="s">
        <v>232</v>
      </c>
      <c r="E270" s="42"/>
      <c r="F270" s="243" t="s">
        <v>3925</v>
      </c>
      <c r="G270" s="42"/>
      <c r="H270" s="42"/>
      <c r="I270" s="244"/>
      <c r="J270" s="42"/>
      <c r="K270" s="42"/>
      <c r="L270" s="46"/>
      <c r="M270" s="245"/>
      <c r="N270" s="246"/>
      <c r="O270" s="93"/>
      <c r="P270" s="93"/>
      <c r="Q270" s="93"/>
      <c r="R270" s="93"/>
      <c r="S270" s="93"/>
      <c r="T270" s="94"/>
      <c r="U270" s="40"/>
      <c r="V270" s="40"/>
      <c r="W270" s="40"/>
      <c r="X270" s="40"/>
      <c r="Y270" s="40"/>
      <c r="Z270" s="40"/>
      <c r="AA270" s="40"/>
      <c r="AB270" s="40"/>
      <c r="AC270" s="40"/>
      <c r="AD270" s="40"/>
      <c r="AE270" s="40"/>
      <c r="AT270" s="18" t="s">
        <v>232</v>
      </c>
      <c r="AU270" s="18" t="s">
        <v>19</v>
      </c>
    </row>
    <row r="271" s="2" customFormat="1">
      <c r="A271" s="40"/>
      <c r="B271" s="41"/>
      <c r="C271" s="42"/>
      <c r="D271" s="247" t="s">
        <v>312</v>
      </c>
      <c r="E271" s="42"/>
      <c r="F271" s="248" t="s">
        <v>1398</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312</v>
      </c>
      <c r="AU271" s="18" t="s">
        <v>19</v>
      </c>
    </row>
    <row r="272" s="2" customFormat="1">
      <c r="A272" s="40"/>
      <c r="B272" s="41"/>
      <c r="C272" s="42"/>
      <c r="D272" s="247" t="s">
        <v>234</v>
      </c>
      <c r="E272" s="42"/>
      <c r="F272" s="248" t="s">
        <v>3896</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234</v>
      </c>
      <c r="AU272" s="18" t="s">
        <v>19</v>
      </c>
    </row>
    <row r="273" s="2" customFormat="1" ht="55.5" customHeight="1">
      <c r="A273" s="40"/>
      <c r="B273" s="41"/>
      <c r="C273" s="284" t="s">
        <v>1403</v>
      </c>
      <c r="D273" s="284" t="s">
        <v>330</v>
      </c>
      <c r="E273" s="285" t="s">
        <v>3926</v>
      </c>
      <c r="F273" s="286" t="s">
        <v>3927</v>
      </c>
      <c r="G273" s="287" t="s">
        <v>665</v>
      </c>
      <c r="H273" s="288">
        <v>1</v>
      </c>
      <c r="I273" s="289"/>
      <c r="J273" s="290">
        <f>ROUND(I273*H273,2)</f>
        <v>0</v>
      </c>
      <c r="K273" s="286" t="s">
        <v>229</v>
      </c>
      <c r="L273" s="291"/>
      <c r="M273" s="292" t="s">
        <v>1</v>
      </c>
      <c r="N273" s="293" t="s">
        <v>45</v>
      </c>
      <c r="O273" s="93"/>
      <c r="P273" s="238">
        <f>O273*H273</f>
        <v>0</v>
      </c>
      <c r="Q273" s="238">
        <v>0.017999999999999999</v>
      </c>
      <c r="R273" s="238">
        <f>Q273*H273</f>
        <v>0.017999999999999999</v>
      </c>
      <c r="S273" s="238">
        <v>0</v>
      </c>
      <c r="T273" s="239">
        <f>S273*H273</f>
        <v>0</v>
      </c>
      <c r="U273" s="40"/>
      <c r="V273" s="40"/>
      <c r="W273" s="40"/>
      <c r="X273" s="40"/>
      <c r="Y273" s="40"/>
      <c r="Z273" s="40"/>
      <c r="AA273" s="40"/>
      <c r="AB273" s="40"/>
      <c r="AC273" s="40"/>
      <c r="AD273" s="40"/>
      <c r="AE273" s="40"/>
      <c r="AR273" s="240" t="s">
        <v>267</v>
      </c>
      <c r="AT273" s="240" t="s">
        <v>330</v>
      </c>
      <c r="AU273" s="240" t="s">
        <v>19</v>
      </c>
      <c r="AY273" s="18" t="s">
        <v>221</v>
      </c>
      <c r="BE273" s="241">
        <f>IF(N273="základní",J273,0)</f>
        <v>0</v>
      </c>
      <c r="BF273" s="241">
        <f>IF(N273="snížená",J273,0)</f>
        <v>0</v>
      </c>
      <c r="BG273" s="241">
        <f>IF(N273="zákl. přenesená",J273,0)</f>
        <v>0</v>
      </c>
      <c r="BH273" s="241">
        <f>IF(N273="sníž. přenesená",J273,0)</f>
        <v>0</v>
      </c>
      <c r="BI273" s="241">
        <f>IF(N273="nulová",J273,0)</f>
        <v>0</v>
      </c>
      <c r="BJ273" s="18" t="s">
        <v>88</v>
      </c>
      <c r="BK273" s="241">
        <f>ROUND(I273*H273,2)</f>
        <v>0</v>
      </c>
      <c r="BL273" s="18" t="s">
        <v>224</v>
      </c>
      <c r="BM273" s="240" t="s">
        <v>3928</v>
      </c>
    </row>
    <row r="274" s="2" customFormat="1" ht="21.75" customHeight="1">
      <c r="A274" s="40"/>
      <c r="B274" s="41"/>
      <c r="C274" s="229" t="s">
        <v>1409</v>
      </c>
      <c r="D274" s="229" t="s">
        <v>225</v>
      </c>
      <c r="E274" s="230" t="s">
        <v>3929</v>
      </c>
      <c r="F274" s="231" t="s">
        <v>3930</v>
      </c>
      <c r="G274" s="232" t="s">
        <v>665</v>
      </c>
      <c r="H274" s="233">
        <v>1</v>
      </c>
      <c r="I274" s="234"/>
      <c r="J274" s="235">
        <f>ROUND(I274*H274,2)</f>
        <v>0</v>
      </c>
      <c r="K274" s="231" t="s">
        <v>229</v>
      </c>
      <c r="L274" s="46"/>
      <c r="M274" s="236" t="s">
        <v>1</v>
      </c>
      <c r="N274" s="237" t="s">
        <v>45</v>
      </c>
      <c r="O274" s="93"/>
      <c r="P274" s="238">
        <f>O274*H274</f>
        <v>0</v>
      </c>
      <c r="Q274" s="238">
        <v>0.25730999999999998</v>
      </c>
      <c r="R274" s="238">
        <f>Q274*H274</f>
        <v>0.25730999999999998</v>
      </c>
      <c r="S274" s="238">
        <v>0</v>
      </c>
      <c r="T274" s="239">
        <f>S274*H274</f>
        <v>0</v>
      </c>
      <c r="U274" s="40"/>
      <c r="V274" s="40"/>
      <c r="W274" s="40"/>
      <c r="X274" s="40"/>
      <c r="Y274" s="40"/>
      <c r="Z274" s="40"/>
      <c r="AA274" s="40"/>
      <c r="AB274" s="40"/>
      <c r="AC274" s="40"/>
      <c r="AD274" s="40"/>
      <c r="AE274" s="40"/>
      <c r="AR274" s="240" t="s">
        <v>224</v>
      </c>
      <c r="AT274" s="240" t="s">
        <v>225</v>
      </c>
      <c r="AU274" s="240" t="s">
        <v>19</v>
      </c>
      <c r="AY274" s="18" t="s">
        <v>221</v>
      </c>
      <c r="BE274" s="241">
        <f>IF(N274="základní",J274,0)</f>
        <v>0</v>
      </c>
      <c r="BF274" s="241">
        <f>IF(N274="snížená",J274,0)</f>
        <v>0</v>
      </c>
      <c r="BG274" s="241">
        <f>IF(N274="zákl. přenesená",J274,0)</f>
        <v>0</v>
      </c>
      <c r="BH274" s="241">
        <f>IF(N274="sníž. přenesená",J274,0)</f>
        <v>0</v>
      </c>
      <c r="BI274" s="241">
        <f>IF(N274="nulová",J274,0)</f>
        <v>0</v>
      </c>
      <c r="BJ274" s="18" t="s">
        <v>88</v>
      </c>
      <c r="BK274" s="241">
        <f>ROUND(I274*H274,2)</f>
        <v>0</v>
      </c>
      <c r="BL274" s="18" t="s">
        <v>224</v>
      </c>
      <c r="BM274" s="240" t="s">
        <v>3931</v>
      </c>
    </row>
    <row r="275" s="2" customFormat="1">
      <c r="A275" s="40"/>
      <c r="B275" s="41"/>
      <c r="C275" s="42"/>
      <c r="D275" s="242" t="s">
        <v>232</v>
      </c>
      <c r="E275" s="42"/>
      <c r="F275" s="243" t="s">
        <v>3932</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232</v>
      </c>
      <c r="AU275" s="18" t="s">
        <v>19</v>
      </c>
    </row>
    <row r="276" s="2" customFormat="1">
      <c r="A276" s="40"/>
      <c r="B276" s="41"/>
      <c r="C276" s="42"/>
      <c r="D276" s="247" t="s">
        <v>312</v>
      </c>
      <c r="E276" s="42"/>
      <c r="F276" s="248" t="s">
        <v>1126</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312</v>
      </c>
      <c r="AU276" s="18" t="s">
        <v>19</v>
      </c>
    </row>
    <row r="277" s="2" customFormat="1">
      <c r="A277" s="40"/>
      <c r="B277" s="41"/>
      <c r="C277" s="42"/>
      <c r="D277" s="247" t="s">
        <v>234</v>
      </c>
      <c r="E277" s="42"/>
      <c r="F277" s="248" t="s">
        <v>3896</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234</v>
      </c>
      <c r="AU277" s="18" t="s">
        <v>19</v>
      </c>
    </row>
    <row r="278" s="2" customFormat="1" ht="21.75" customHeight="1">
      <c r="A278" s="40"/>
      <c r="B278" s="41"/>
      <c r="C278" s="284" t="s">
        <v>1415</v>
      </c>
      <c r="D278" s="284" t="s">
        <v>330</v>
      </c>
      <c r="E278" s="285" t="s">
        <v>3933</v>
      </c>
      <c r="F278" s="286" t="s">
        <v>3934</v>
      </c>
      <c r="G278" s="287" t="s">
        <v>665</v>
      </c>
      <c r="H278" s="288">
        <v>1</v>
      </c>
      <c r="I278" s="289"/>
      <c r="J278" s="290">
        <f>ROUND(I278*H278,2)</f>
        <v>0</v>
      </c>
      <c r="K278" s="286" t="s">
        <v>229</v>
      </c>
      <c r="L278" s="291"/>
      <c r="M278" s="292" t="s">
        <v>1</v>
      </c>
      <c r="N278" s="293" t="s">
        <v>45</v>
      </c>
      <c r="O278" s="93"/>
      <c r="P278" s="238">
        <f>O278*H278</f>
        <v>0</v>
      </c>
      <c r="Q278" s="238">
        <v>0.052999999999999998</v>
      </c>
      <c r="R278" s="238">
        <f>Q278*H278</f>
        <v>0.052999999999999998</v>
      </c>
      <c r="S278" s="238">
        <v>0</v>
      </c>
      <c r="T278" s="239">
        <f>S278*H278</f>
        <v>0</v>
      </c>
      <c r="U278" s="40"/>
      <c r="V278" s="40"/>
      <c r="W278" s="40"/>
      <c r="X278" s="40"/>
      <c r="Y278" s="40"/>
      <c r="Z278" s="40"/>
      <c r="AA278" s="40"/>
      <c r="AB278" s="40"/>
      <c r="AC278" s="40"/>
      <c r="AD278" s="40"/>
      <c r="AE278" s="40"/>
      <c r="AR278" s="240" t="s">
        <v>267</v>
      </c>
      <c r="AT278" s="240" t="s">
        <v>330</v>
      </c>
      <c r="AU278" s="240" t="s">
        <v>19</v>
      </c>
      <c r="AY278" s="18" t="s">
        <v>221</v>
      </c>
      <c r="BE278" s="241">
        <f>IF(N278="základní",J278,0)</f>
        <v>0</v>
      </c>
      <c r="BF278" s="241">
        <f>IF(N278="snížená",J278,0)</f>
        <v>0</v>
      </c>
      <c r="BG278" s="241">
        <f>IF(N278="zákl. přenesená",J278,0)</f>
        <v>0</v>
      </c>
      <c r="BH278" s="241">
        <f>IF(N278="sníž. přenesená",J278,0)</f>
        <v>0</v>
      </c>
      <c r="BI278" s="241">
        <f>IF(N278="nulová",J278,0)</f>
        <v>0</v>
      </c>
      <c r="BJ278" s="18" t="s">
        <v>88</v>
      </c>
      <c r="BK278" s="241">
        <f>ROUND(I278*H278,2)</f>
        <v>0</v>
      </c>
      <c r="BL278" s="18" t="s">
        <v>224</v>
      </c>
      <c r="BM278" s="240" t="s">
        <v>3935</v>
      </c>
    </row>
    <row r="279" s="2" customFormat="1" ht="24.15" customHeight="1">
      <c r="A279" s="40"/>
      <c r="B279" s="41"/>
      <c r="C279" s="229" t="s">
        <v>1420</v>
      </c>
      <c r="D279" s="229" t="s">
        <v>225</v>
      </c>
      <c r="E279" s="230" t="s">
        <v>3936</v>
      </c>
      <c r="F279" s="231" t="s">
        <v>3937</v>
      </c>
      <c r="G279" s="232" t="s">
        <v>665</v>
      </c>
      <c r="H279" s="233">
        <v>1</v>
      </c>
      <c r="I279" s="234"/>
      <c r="J279" s="235">
        <f>ROUND(I279*H279,2)</f>
        <v>0</v>
      </c>
      <c r="K279" s="231" t="s">
        <v>229</v>
      </c>
      <c r="L279" s="46"/>
      <c r="M279" s="236" t="s">
        <v>1</v>
      </c>
      <c r="N279" s="237" t="s">
        <v>45</v>
      </c>
      <c r="O279" s="93"/>
      <c r="P279" s="238">
        <f>O279*H279</f>
        <v>0</v>
      </c>
      <c r="Q279" s="238">
        <v>0.023519999999999999</v>
      </c>
      <c r="R279" s="238">
        <f>Q279*H279</f>
        <v>0.023519999999999999</v>
      </c>
      <c r="S279" s="238">
        <v>0</v>
      </c>
      <c r="T279" s="239">
        <f>S279*H279</f>
        <v>0</v>
      </c>
      <c r="U279" s="40"/>
      <c r="V279" s="40"/>
      <c r="W279" s="40"/>
      <c r="X279" s="40"/>
      <c r="Y279" s="40"/>
      <c r="Z279" s="40"/>
      <c r="AA279" s="40"/>
      <c r="AB279" s="40"/>
      <c r="AC279" s="40"/>
      <c r="AD279" s="40"/>
      <c r="AE279" s="40"/>
      <c r="AR279" s="240" t="s">
        <v>224</v>
      </c>
      <c r="AT279" s="240" t="s">
        <v>225</v>
      </c>
      <c r="AU279" s="240" t="s">
        <v>19</v>
      </c>
      <c r="AY279" s="18" t="s">
        <v>221</v>
      </c>
      <c r="BE279" s="241">
        <f>IF(N279="základní",J279,0)</f>
        <v>0</v>
      </c>
      <c r="BF279" s="241">
        <f>IF(N279="snížená",J279,0)</f>
        <v>0</v>
      </c>
      <c r="BG279" s="241">
        <f>IF(N279="zákl. přenesená",J279,0)</f>
        <v>0</v>
      </c>
      <c r="BH279" s="241">
        <f>IF(N279="sníž. přenesená",J279,0)</f>
        <v>0</v>
      </c>
      <c r="BI279" s="241">
        <f>IF(N279="nulová",J279,0)</f>
        <v>0</v>
      </c>
      <c r="BJ279" s="18" t="s">
        <v>88</v>
      </c>
      <c r="BK279" s="241">
        <f>ROUND(I279*H279,2)</f>
        <v>0</v>
      </c>
      <c r="BL279" s="18" t="s">
        <v>224</v>
      </c>
      <c r="BM279" s="240" t="s">
        <v>3938</v>
      </c>
    </row>
    <row r="280" s="2" customFormat="1">
      <c r="A280" s="40"/>
      <c r="B280" s="41"/>
      <c r="C280" s="42"/>
      <c r="D280" s="242" t="s">
        <v>232</v>
      </c>
      <c r="E280" s="42"/>
      <c r="F280" s="243" t="s">
        <v>3939</v>
      </c>
      <c r="G280" s="42"/>
      <c r="H280" s="42"/>
      <c r="I280" s="244"/>
      <c r="J280" s="42"/>
      <c r="K280" s="42"/>
      <c r="L280" s="46"/>
      <c r="M280" s="245"/>
      <c r="N280" s="246"/>
      <c r="O280" s="93"/>
      <c r="P280" s="93"/>
      <c r="Q280" s="93"/>
      <c r="R280" s="93"/>
      <c r="S280" s="93"/>
      <c r="T280" s="94"/>
      <c r="U280" s="40"/>
      <c r="V280" s="40"/>
      <c r="W280" s="40"/>
      <c r="X280" s="40"/>
      <c r="Y280" s="40"/>
      <c r="Z280" s="40"/>
      <c r="AA280" s="40"/>
      <c r="AB280" s="40"/>
      <c r="AC280" s="40"/>
      <c r="AD280" s="40"/>
      <c r="AE280" s="40"/>
      <c r="AT280" s="18" t="s">
        <v>232</v>
      </c>
      <c r="AU280" s="18" t="s">
        <v>19</v>
      </c>
    </row>
    <row r="281" s="2" customFormat="1">
      <c r="A281" s="40"/>
      <c r="B281" s="41"/>
      <c r="C281" s="42"/>
      <c r="D281" s="247" t="s">
        <v>312</v>
      </c>
      <c r="E281" s="42"/>
      <c r="F281" s="248" t="s">
        <v>1398</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312</v>
      </c>
      <c r="AU281" s="18" t="s">
        <v>19</v>
      </c>
    </row>
    <row r="282" s="2" customFormat="1">
      <c r="A282" s="40"/>
      <c r="B282" s="41"/>
      <c r="C282" s="42"/>
      <c r="D282" s="247" t="s">
        <v>234</v>
      </c>
      <c r="E282" s="42"/>
      <c r="F282" s="248" t="s">
        <v>3896</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234</v>
      </c>
      <c r="AU282" s="18" t="s">
        <v>19</v>
      </c>
    </row>
    <row r="283" s="2" customFormat="1" ht="55.5" customHeight="1">
      <c r="A283" s="40"/>
      <c r="B283" s="41"/>
      <c r="C283" s="284" t="s">
        <v>1423</v>
      </c>
      <c r="D283" s="284" t="s">
        <v>330</v>
      </c>
      <c r="E283" s="285" t="s">
        <v>3940</v>
      </c>
      <c r="F283" s="286" t="s">
        <v>3941</v>
      </c>
      <c r="G283" s="287" t="s">
        <v>665</v>
      </c>
      <c r="H283" s="288">
        <v>1</v>
      </c>
      <c r="I283" s="289"/>
      <c r="J283" s="290">
        <f>ROUND(I283*H283,2)</f>
        <v>0</v>
      </c>
      <c r="K283" s="286" t="s">
        <v>229</v>
      </c>
      <c r="L283" s="291"/>
      <c r="M283" s="292" t="s">
        <v>1</v>
      </c>
      <c r="N283" s="293" t="s">
        <v>45</v>
      </c>
      <c r="O283" s="93"/>
      <c r="P283" s="238">
        <f>O283*H283</f>
        <v>0</v>
      </c>
      <c r="Q283" s="238">
        <v>0.025999999999999999</v>
      </c>
      <c r="R283" s="238">
        <f>Q283*H283</f>
        <v>0.025999999999999999</v>
      </c>
      <c r="S283" s="238">
        <v>0</v>
      </c>
      <c r="T283" s="239">
        <f>S283*H283</f>
        <v>0</v>
      </c>
      <c r="U283" s="40"/>
      <c r="V283" s="40"/>
      <c r="W283" s="40"/>
      <c r="X283" s="40"/>
      <c r="Y283" s="40"/>
      <c r="Z283" s="40"/>
      <c r="AA283" s="40"/>
      <c r="AB283" s="40"/>
      <c r="AC283" s="40"/>
      <c r="AD283" s="40"/>
      <c r="AE283" s="40"/>
      <c r="AR283" s="240" t="s">
        <v>267</v>
      </c>
      <c r="AT283" s="240" t="s">
        <v>330</v>
      </c>
      <c r="AU283" s="240" t="s">
        <v>19</v>
      </c>
      <c r="AY283" s="18" t="s">
        <v>221</v>
      </c>
      <c r="BE283" s="241">
        <f>IF(N283="základní",J283,0)</f>
        <v>0</v>
      </c>
      <c r="BF283" s="241">
        <f>IF(N283="snížená",J283,0)</f>
        <v>0</v>
      </c>
      <c r="BG283" s="241">
        <f>IF(N283="zákl. přenesená",J283,0)</f>
        <v>0</v>
      </c>
      <c r="BH283" s="241">
        <f>IF(N283="sníž. přenesená",J283,0)</f>
        <v>0</v>
      </c>
      <c r="BI283" s="241">
        <f>IF(N283="nulová",J283,0)</f>
        <v>0</v>
      </c>
      <c r="BJ283" s="18" t="s">
        <v>88</v>
      </c>
      <c r="BK283" s="241">
        <f>ROUND(I283*H283,2)</f>
        <v>0</v>
      </c>
      <c r="BL283" s="18" t="s">
        <v>224</v>
      </c>
      <c r="BM283" s="240" t="s">
        <v>3942</v>
      </c>
    </row>
    <row r="284" s="2" customFormat="1" ht="21.75" customHeight="1">
      <c r="A284" s="40"/>
      <c r="B284" s="41"/>
      <c r="C284" s="229" t="s">
        <v>1428</v>
      </c>
      <c r="D284" s="229" t="s">
        <v>225</v>
      </c>
      <c r="E284" s="230" t="s">
        <v>1122</v>
      </c>
      <c r="F284" s="231" t="s">
        <v>1123</v>
      </c>
      <c r="G284" s="232" t="s">
        <v>665</v>
      </c>
      <c r="H284" s="233">
        <v>1</v>
      </c>
      <c r="I284" s="234"/>
      <c r="J284" s="235">
        <f>ROUND(I284*H284,2)</f>
        <v>0</v>
      </c>
      <c r="K284" s="231" t="s">
        <v>229</v>
      </c>
      <c r="L284" s="46"/>
      <c r="M284" s="236" t="s">
        <v>1</v>
      </c>
      <c r="N284" s="237" t="s">
        <v>45</v>
      </c>
      <c r="O284" s="93"/>
      <c r="P284" s="238">
        <f>O284*H284</f>
        <v>0</v>
      </c>
      <c r="Q284" s="238">
        <v>0.47560000000000002</v>
      </c>
      <c r="R284" s="238">
        <f>Q284*H284</f>
        <v>0.47560000000000002</v>
      </c>
      <c r="S284" s="238">
        <v>0</v>
      </c>
      <c r="T284" s="239">
        <f>S284*H284</f>
        <v>0</v>
      </c>
      <c r="U284" s="40"/>
      <c r="V284" s="40"/>
      <c r="W284" s="40"/>
      <c r="X284" s="40"/>
      <c r="Y284" s="40"/>
      <c r="Z284" s="40"/>
      <c r="AA284" s="40"/>
      <c r="AB284" s="40"/>
      <c r="AC284" s="40"/>
      <c r="AD284" s="40"/>
      <c r="AE284" s="40"/>
      <c r="AR284" s="240" t="s">
        <v>224</v>
      </c>
      <c r="AT284" s="240" t="s">
        <v>225</v>
      </c>
      <c r="AU284" s="240" t="s">
        <v>19</v>
      </c>
      <c r="AY284" s="18" t="s">
        <v>221</v>
      </c>
      <c r="BE284" s="241">
        <f>IF(N284="základní",J284,0)</f>
        <v>0</v>
      </c>
      <c r="BF284" s="241">
        <f>IF(N284="snížená",J284,0)</f>
        <v>0</v>
      </c>
      <c r="BG284" s="241">
        <f>IF(N284="zákl. přenesená",J284,0)</f>
        <v>0</v>
      </c>
      <c r="BH284" s="241">
        <f>IF(N284="sníž. přenesená",J284,0)</f>
        <v>0</v>
      </c>
      <c r="BI284" s="241">
        <f>IF(N284="nulová",J284,0)</f>
        <v>0</v>
      </c>
      <c r="BJ284" s="18" t="s">
        <v>88</v>
      </c>
      <c r="BK284" s="241">
        <f>ROUND(I284*H284,2)</f>
        <v>0</v>
      </c>
      <c r="BL284" s="18" t="s">
        <v>224</v>
      </c>
      <c r="BM284" s="240" t="s">
        <v>3943</v>
      </c>
    </row>
    <row r="285" s="2" customFormat="1">
      <c r="A285" s="40"/>
      <c r="B285" s="41"/>
      <c r="C285" s="42"/>
      <c r="D285" s="242" t="s">
        <v>232</v>
      </c>
      <c r="E285" s="42"/>
      <c r="F285" s="243" t="s">
        <v>1125</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232</v>
      </c>
      <c r="AU285" s="18" t="s">
        <v>19</v>
      </c>
    </row>
    <row r="286" s="2" customFormat="1">
      <c r="A286" s="40"/>
      <c r="B286" s="41"/>
      <c r="C286" s="42"/>
      <c r="D286" s="247" t="s">
        <v>312</v>
      </c>
      <c r="E286" s="42"/>
      <c r="F286" s="248" t="s">
        <v>1126</v>
      </c>
      <c r="G286" s="42"/>
      <c r="H286" s="42"/>
      <c r="I286" s="244"/>
      <c r="J286" s="42"/>
      <c r="K286" s="42"/>
      <c r="L286" s="46"/>
      <c r="M286" s="245"/>
      <c r="N286" s="246"/>
      <c r="O286" s="93"/>
      <c r="P286" s="93"/>
      <c r="Q286" s="93"/>
      <c r="R286" s="93"/>
      <c r="S286" s="93"/>
      <c r="T286" s="94"/>
      <c r="U286" s="40"/>
      <c r="V286" s="40"/>
      <c r="W286" s="40"/>
      <c r="X286" s="40"/>
      <c r="Y286" s="40"/>
      <c r="Z286" s="40"/>
      <c r="AA286" s="40"/>
      <c r="AB286" s="40"/>
      <c r="AC286" s="40"/>
      <c r="AD286" s="40"/>
      <c r="AE286" s="40"/>
      <c r="AT286" s="18" t="s">
        <v>312</v>
      </c>
      <c r="AU286" s="18" t="s">
        <v>19</v>
      </c>
    </row>
    <row r="287" s="2" customFormat="1">
      <c r="A287" s="40"/>
      <c r="B287" s="41"/>
      <c r="C287" s="42"/>
      <c r="D287" s="247" t="s">
        <v>234</v>
      </c>
      <c r="E287" s="42"/>
      <c r="F287" s="248" t="s">
        <v>3896</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234</v>
      </c>
      <c r="AU287" s="18" t="s">
        <v>19</v>
      </c>
    </row>
    <row r="288" s="2" customFormat="1" ht="21.75" customHeight="1">
      <c r="A288" s="40"/>
      <c r="B288" s="41"/>
      <c r="C288" s="284" t="s">
        <v>1433</v>
      </c>
      <c r="D288" s="284" t="s">
        <v>330</v>
      </c>
      <c r="E288" s="285" t="s">
        <v>1128</v>
      </c>
      <c r="F288" s="286" t="s">
        <v>3944</v>
      </c>
      <c r="G288" s="287" t="s">
        <v>665</v>
      </c>
      <c r="H288" s="288">
        <v>1</v>
      </c>
      <c r="I288" s="289"/>
      <c r="J288" s="290">
        <f>ROUND(I288*H288,2)</f>
        <v>0</v>
      </c>
      <c r="K288" s="286" t="s">
        <v>229</v>
      </c>
      <c r="L288" s="291"/>
      <c r="M288" s="292" t="s">
        <v>1</v>
      </c>
      <c r="N288" s="293" t="s">
        <v>45</v>
      </c>
      <c r="O288" s="93"/>
      <c r="P288" s="238">
        <f>O288*H288</f>
        <v>0</v>
      </c>
      <c r="Q288" s="238">
        <v>0.074999999999999997</v>
      </c>
      <c r="R288" s="238">
        <f>Q288*H288</f>
        <v>0.074999999999999997</v>
      </c>
      <c r="S288" s="238">
        <v>0</v>
      </c>
      <c r="T288" s="239">
        <f>S288*H288</f>
        <v>0</v>
      </c>
      <c r="U288" s="40"/>
      <c r="V288" s="40"/>
      <c r="W288" s="40"/>
      <c r="X288" s="40"/>
      <c r="Y288" s="40"/>
      <c r="Z288" s="40"/>
      <c r="AA288" s="40"/>
      <c r="AB288" s="40"/>
      <c r="AC288" s="40"/>
      <c r="AD288" s="40"/>
      <c r="AE288" s="40"/>
      <c r="AR288" s="240" t="s">
        <v>267</v>
      </c>
      <c r="AT288" s="240" t="s">
        <v>330</v>
      </c>
      <c r="AU288" s="240" t="s">
        <v>19</v>
      </c>
      <c r="AY288" s="18" t="s">
        <v>221</v>
      </c>
      <c r="BE288" s="241">
        <f>IF(N288="základní",J288,0)</f>
        <v>0</v>
      </c>
      <c r="BF288" s="241">
        <f>IF(N288="snížená",J288,0)</f>
        <v>0</v>
      </c>
      <c r="BG288" s="241">
        <f>IF(N288="zákl. přenesená",J288,0)</f>
        <v>0</v>
      </c>
      <c r="BH288" s="241">
        <f>IF(N288="sníž. přenesená",J288,0)</f>
        <v>0</v>
      </c>
      <c r="BI288" s="241">
        <f>IF(N288="nulová",J288,0)</f>
        <v>0</v>
      </c>
      <c r="BJ288" s="18" t="s">
        <v>88</v>
      </c>
      <c r="BK288" s="241">
        <f>ROUND(I288*H288,2)</f>
        <v>0</v>
      </c>
      <c r="BL288" s="18" t="s">
        <v>224</v>
      </c>
      <c r="BM288" s="240" t="s">
        <v>3945</v>
      </c>
    </row>
    <row r="289" s="2" customFormat="1" ht="24.15" customHeight="1">
      <c r="A289" s="40"/>
      <c r="B289" s="41"/>
      <c r="C289" s="229" t="s">
        <v>1437</v>
      </c>
      <c r="D289" s="229" t="s">
        <v>225</v>
      </c>
      <c r="E289" s="230" t="s">
        <v>3946</v>
      </c>
      <c r="F289" s="231" t="s">
        <v>3947</v>
      </c>
      <c r="G289" s="232" t="s">
        <v>665</v>
      </c>
      <c r="H289" s="233">
        <v>1</v>
      </c>
      <c r="I289" s="234"/>
      <c r="J289" s="235">
        <f>ROUND(I289*H289,2)</f>
        <v>0</v>
      </c>
      <c r="K289" s="231" t="s">
        <v>229</v>
      </c>
      <c r="L289" s="46"/>
      <c r="M289" s="236" t="s">
        <v>1</v>
      </c>
      <c r="N289" s="237" t="s">
        <v>45</v>
      </c>
      <c r="O289" s="93"/>
      <c r="P289" s="238">
        <f>O289*H289</f>
        <v>0</v>
      </c>
      <c r="Q289" s="238">
        <v>0.039579999999999997</v>
      </c>
      <c r="R289" s="238">
        <f>Q289*H289</f>
        <v>0.039579999999999997</v>
      </c>
      <c r="S289" s="238">
        <v>0</v>
      </c>
      <c r="T289" s="239">
        <f>S289*H289</f>
        <v>0</v>
      </c>
      <c r="U289" s="40"/>
      <c r="V289" s="40"/>
      <c r="W289" s="40"/>
      <c r="X289" s="40"/>
      <c r="Y289" s="40"/>
      <c r="Z289" s="40"/>
      <c r="AA289" s="40"/>
      <c r="AB289" s="40"/>
      <c r="AC289" s="40"/>
      <c r="AD289" s="40"/>
      <c r="AE289" s="40"/>
      <c r="AR289" s="240" t="s">
        <v>224</v>
      </c>
      <c r="AT289" s="240" t="s">
        <v>225</v>
      </c>
      <c r="AU289" s="240" t="s">
        <v>19</v>
      </c>
      <c r="AY289" s="18" t="s">
        <v>221</v>
      </c>
      <c r="BE289" s="241">
        <f>IF(N289="základní",J289,0)</f>
        <v>0</v>
      </c>
      <c r="BF289" s="241">
        <f>IF(N289="snížená",J289,0)</f>
        <v>0</v>
      </c>
      <c r="BG289" s="241">
        <f>IF(N289="zákl. přenesená",J289,0)</f>
        <v>0</v>
      </c>
      <c r="BH289" s="241">
        <f>IF(N289="sníž. přenesená",J289,0)</f>
        <v>0</v>
      </c>
      <c r="BI289" s="241">
        <f>IF(N289="nulová",J289,0)</f>
        <v>0</v>
      </c>
      <c r="BJ289" s="18" t="s">
        <v>88</v>
      </c>
      <c r="BK289" s="241">
        <f>ROUND(I289*H289,2)</f>
        <v>0</v>
      </c>
      <c r="BL289" s="18" t="s">
        <v>224</v>
      </c>
      <c r="BM289" s="240" t="s">
        <v>3948</v>
      </c>
    </row>
    <row r="290" s="2" customFormat="1">
      <c r="A290" s="40"/>
      <c r="B290" s="41"/>
      <c r="C290" s="42"/>
      <c r="D290" s="242" t="s">
        <v>232</v>
      </c>
      <c r="E290" s="42"/>
      <c r="F290" s="243" t="s">
        <v>3949</v>
      </c>
      <c r="G290" s="42"/>
      <c r="H290" s="42"/>
      <c r="I290" s="244"/>
      <c r="J290" s="42"/>
      <c r="K290" s="42"/>
      <c r="L290" s="46"/>
      <c r="M290" s="245"/>
      <c r="N290" s="246"/>
      <c r="O290" s="93"/>
      <c r="P290" s="93"/>
      <c r="Q290" s="93"/>
      <c r="R290" s="93"/>
      <c r="S290" s="93"/>
      <c r="T290" s="94"/>
      <c r="U290" s="40"/>
      <c r="V290" s="40"/>
      <c r="W290" s="40"/>
      <c r="X290" s="40"/>
      <c r="Y290" s="40"/>
      <c r="Z290" s="40"/>
      <c r="AA290" s="40"/>
      <c r="AB290" s="40"/>
      <c r="AC290" s="40"/>
      <c r="AD290" s="40"/>
      <c r="AE290" s="40"/>
      <c r="AT290" s="18" t="s">
        <v>232</v>
      </c>
      <c r="AU290" s="18" t="s">
        <v>19</v>
      </c>
    </row>
    <row r="291" s="2" customFormat="1">
      <c r="A291" s="40"/>
      <c r="B291" s="41"/>
      <c r="C291" s="42"/>
      <c r="D291" s="247" t="s">
        <v>312</v>
      </c>
      <c r="E291" s="42"/>
      <c r="F291" s="248" t="s">
        <v>1398</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312</v>
      </c>
      <c r="AU291" s="18" t="s">
        <v>19</v>
      </c>
    </row>
    <row r="292" s="2" customFormat="1">
      <c r="A292" s="40"/>
      <c r="B292" s="41"/>
      <c r="C292" s="42"/>
      <c r="D292" s="247" t="s">
        <v>234</v>
      </c>
      <c r="E292" s="42"/>
      <c r="F292" s="248" t="s">
        <v>3896</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234</v>
      </c>
      <c r="AU292" s="18" t="s">
        <v>19</v>
      </c>
    </row>
    <row r="293" s="2" customFormat="1" ht="55.5" customHeight="1">
      <c r="A293" s="40"/>
      <c r="B293" s="41"/>
      <c r="C293" s="284" t="s">
        <v>1443</v>
      </c>
      <c r="D293" s="284" t="s">
        <v>330</v>
      </c>
      <c r="E293" s="285" t="s">
        <v>3950</v>
      </c>
      <c r="F293" s="286" t="s">
        <v>3951</v>
      </c>
      <c r="G293" s="287" t="s">
        <v>665</v>
      </c>
      <c r="H293" s="288">
        <v>1</v>
      </c>
      <c r="I293" s="289"/>
      <c r="J293" s="290">
        <f>ROUND(I293*H293,2)</f>
        <v>0</v>
      </c>
      <c r="K293" s="286" t="s">
        <v>229</v>
      </c>
      <c r="L293" s="291"/>
      <c r="M293" s="292" t="s">
        <v>1</v>
      </c>
      <c r="N293" s="293" t="s">
        <v>45</v>
      </c>
      <c r="O293" s="93"/>
      <c r="P293" s="238">
        <f>O293*H293</f>
        <v>0</v>
      </c>
      <c r="Q293" s="238">
        <v>0.040000000000000001</v>
      </c>
      <c r="R293" s="238">
        <f>Q293*H293</f>
        <v>0.040000000000000001</v>
      </c>
      <c r="S293" s="238">
        <v>0</v>
      </c>
      <c r="T293" s="239">
        <f>S293*H293</f>
        <v>0</v>
      </c>
      <c r="U293" s="40"/>
      <c r="V293" s="40"/>
      <c r="W293" s="40"/>
      <c r="X293" s="40"/>
      <c r="Y293" s="40"/>
      <c r="Z293" s="40"/>
      <c r="AA293" s="40"/>
      <c r="AB293" s="40"/>
      <c r="AC293" s="40"/>
      <c r="AD293" s="40"/>
      <c r="AE293" s="40"/>
      <c r="AR293" s="240" t="s">
        <v>267</v>
      </c>
      <c r="AT293" s="240" t="s">
        <v>330</v>
      </c>
      <c r="AU293" s="240" t="s">
        <v>19</v>
      </c>
      <c r="AY293" s="18" t="s">
        <v>221</v>
      </c>
      <c r="BE293" s="241">
        <f>IF(N293="základní",J293,0)</f>
        <v>0</v>
      </c>
      <c r="BF293" s="241">
        <f>IF(N293="snížená",J293,0)</f>
        <v>0</v>
      </c>
      <c r="BG293" s="241">
        <f>IF(N293="zákl. přenesená",J293,0)</f>
        <v>0</v>
      </c>
      <c r="BH293" s="241">
        <f>IF(N293="sníž. přenesená",J293,0)</f>
        <v>0</v>
      </c>
      <c r="BI293" s="241">
        <f>IF(N293="nulová",J293,0)</f>
        <v>0</v>
      </c>
      <c r="BJ293" s="18" t="s">
        <v>88</v>
      </c>
      <c r="BK293" s="241">
        <f>ROUND(I293*H293,2)</f>
        <v>0</v>
      </c>
      <c r="BL293" s="18" t="s">
        <v>224</v>
      </c>
      <c r="BM293" s="240" t="s">
        <v>3952</v>
      </c>
    </row>
    <row r="294" s="2" customFormat="1" ht="33" customHeight="1">
      <c r="A294" s="40"/>
      <c r="B294" s="41"/>
      <c r="C294" s="229" t="s">
        <v>1447</v>
      </c>
      <c r="D294" s="229" t="s">
        <v>225</v>
      </c>
      <c r="E294" s="230" t="s">
        <v>1680</v>
      </c>
      <c r="F294" s="231" t="s">
        <v>1681</v>
      </c>
      <c r="G294" s="232" t="s">
        <v>665</v>
      </c>
      <c r="H294" s="233">
        <v>2</v>
      </c>
      <c r="I294" s="234"/>
      <c r="J294" s="235">
        <f>ROUND(I294*H294,2)</f>
        <v>0</v>
      </c>
      <c r="K294" s="231" t="s">
        <v>1</v>
      </c>
      <c r="L294" s="46"/>
      <c r="M294" s="236" t="s">
        <v>1</v>
      </c>
      <c r="N294" s="237" t="s">
        <v>45</v>
      </c>
      <c r="O294" s="93"/>
      <c r="P294" s="238">
        <f>O294*H294</f>
        <v>0</v>
      </c>
      <c r="Q294" s="238">
        <v>2.02704</v>
      </c>
      <c r="R294" s="238">
        <f>Q294*H294</f>
        <v>4.0540799999999999</v>
      </c>
      <c r="S294" s="238">
        <v>0</v>
      </c>
      <c r="T294" s="239">
        <f>S294*H294</f>
        <v>0</v>
      </c>
      <c r="U294" s="40"/>
      <c r="V294" s="40"/>
      <c r="W294" s="40"/>
      <c r="X294" s="40"/>
      <c r="Y294" s="40"/>
      <c r="Z294" s="40"/>
      <c r="AA294" s="40"/>
      <c r="AB294" s="40"/>
      <c r="AC294" s="40"/>
      <c r="AD294" s="40"/>
      <c r="AE294" s="40"/>
      <c r="AR294" s="240" t="s">
        <v>224</v>
      </c>
      <c r="AT294" s="240" t="s">
        <v>225</v>
      </c>
      <c r="AU294" s="240" t="s">
        <v>19</v>
      </c>
      <c r="AY294" s="18" t="s">
        <v>221</v>
      </c>
      <c r="BE294" s="241">
        <f>IF(N294="základní",J294,0)</f>
        <v>0</v>
      </c>
      <c r="BF294" s="241">
        <f>IF(N294="snížená",J294,0)</f>
        <v>0</v>
      </c>
      <c r="BG294" s="241">
        <f>IF(N294="zákl. přenesená",J294,0)</f>
        <v>0</v>
      </c>
      <c r="BH294" s="241">
        <f>IF(N294="sníž. přenesená",J294,0)</f>
        <v>0</v>
      </c>
      <c r="BI294" s="241">
        <f>IF(N294="nulová",J294,0)</f>
        <v>0</v>
      </c>
      <c r="BJ294" s="18" t="s">
        <v>88</v>
      </c>
      <c r="BK294" s="241">
        <f>ROUND(I294*H294,2)</f>
        <v>0</v>
      </c>
      <c r="BL294" s="18" t="s">
        <v>224</v>
      </c>
      <c r="BM294" s="240" t="s">
        <v>3953</v>
      </c>
    </row>
    <row r="295" s="2" customFormat="1">
      <c r="A295" s="40"/>
      <c r="B295" s="41"/>
      <c r="C295" s="42"/>
      <c r="D295" s="247" t="s">
        <v>234</v>
      </c>
      <c r="E295" s="42"/>
      <c r="F295" s="248" t="s">
        <v>3954</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234</v>
      </c>
      <c r="AU295" s="18" t="s">
        <v>19</v>
      </c>
    </row>
    <row r="296" s="2" customFormat="1" ht="21.75" customHeight="1">
      <c r="A296" s="40"/>
      <c r="B296" s="41"/>
      <c r="C296" s="229" t="s">
        <v>1451</v>
      </c>
      <c r="D296" s="229" t="s">
        <v>225</v>
      </c>
      <c r="E296" s="230" t="s">
        <v>3955</v>
      </c>
      <c r="F296" s="231" t="s">
        <v>3956</v>
      </c>
      <c r="G296" s="232" t="s">
        <v>665</v>
      </c>
      <c r="H296" s="233">
        <v>1</v>
      </c>
      <c r="I296" s="234"/>
      <c r="J296" s="235">
        <f>ROUND(I296*H296,2)</f>
        <v>0</v>
      </c>
      <c r="K296" s="231" t="s">
        <v>229</v>
      </c>
      <c r="L296" s="46"/>
      <c r="M296" s="236" t="s">
        <v>1</v>
      </c>
      <c r="N296" s="237" t="s">
        <v>45</v>
      </c>
      <c r="O296" s="93"/>
      <c r="P296" s="238">
        <f>O296*H296</f>
        <v>0</v>
      </c>
      <c r="Q296" s="238">
        <v>0.04027</v>
      </c>
      <c r="R296" s="238">
        <f>Q296*H296</f>
        <v>0.04027</v>
      </c>
      <c r="S296" s="238">
        <v>0</v>
      </c>
      <c r="T296" s="239">
        <f>S296*H296</f>
        <v>0</v>
      </c>
      <c r="U296" s="40"/>
      <c r="V296" s="40"/>
      <c r="W296" s="40"/>
      <c r="X296" s="40"/>
      <c r="Y296" s="40"/>
      <c r="Z296" s="40"/>
      <c r="AA296" s="40"/>
      <c r="AB296" s="40"/>
      <c r="AC296" s="40"/>
      <c r="AD296" s="40"/>
      <c r="AE296" s="40"/>
      <c r="AR296" s="240" t="s">
        <v>224</v>
      </c>
      <c r="AT296" s="240" t="s">
        <v>225</v>
      </c>
      <c r="AU296" s="240" t="s">
        <v>19</v>
      </c>
      <c r="AY296" s="18" t="s">
        <v>221</v>
      </c>
      <c r="BE296" s="241">
        <f>IF(N296="základní",J296,0)</f>
        <v>0</v>
      </c>
      <c r="BF296" s="241">
        <f>IF(N296="snížená",J296,0)</f>
        <v>0</v>
      </c>
      <c r="BG296" s="241">
        <f>IF(N296="zákl. přenesená",J296,0)</f>
        <v>0</v>
      </c>
      <c r="BH296" s="241">
        <f>IF(N296="sníž. přenesená",J296,0)</f>
        <v>0</v>
      </c>
      <c r="BI296" s="241">
        <f>IF(N296="nulová",J296,0)</f>
        <v>0</v>
      </c>
      <c r="BJ296" s="18" t="s">
        <v>88</v>
      </c>
      <c r="BK296" s="241">
        <f>ROUND(I296*H296,2)</f>
        <v>0</v>
      </c>
      <c r="BL296" s="18" t="s">
        <v>224</v>
      </c>
      <c r="BM296" s="240" t="s">
        <v>3957</v>
      </c>
    </row>
    <row r="297" s="2" customFormat="1">
      <c r="A297" s="40"/>
      <c r="B297" s="41"/>
      <c r="C297" s="42"/>
      <c r="D297" s="242" t="s">
        <v>232</v>
      </c>
      <c r="E297" s="42"/>
      <c r="F297" s="243" t="s">
        <v>3958</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232</v>
      </c>
      <c r="AU297" s="18" t="s">
        <v>19</v>
      </c>
    </row>
    <row r="298" s="2" customFormat="1">
      <c r="A298" s="40"/>
      <c r="B298" s="41"/>
      <c r="C298" s="42"/>
      <c r="D298" s="247" t="s">
        <v>312</v>
      </c>
      <c r="E298" s="42"/>
      <c r="F298" s="248" t="s">
        <v>3959</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312</v>
      </c>
      <c r="AU298" s="18" t="s">
        <v>19</v>
      </c>
    </row>
    <row r="299" s="2" customFormat="1">
      <c r="A299" s="40"/>
      <c r="B299" s="41"/>
      <c r="C299" s="42"/>
      <c r="D299" s="247" t="s">
        <v>234</v>
      </c>
      <c r="E299" s="42"/>
      <c r="F299" s="248" t="s">
        <v>3896</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234</v>
      </c>
      <c r="AU299" s="18" t="s">
        <v>19</v>
      </c>
    </row>
    <row r="300" s="2" customFormat="1" ht="16.5" customHeight="1">
      <c r="A300" s="40"/>
      <c r="B300" s="41"/>
      <c r="C300" s="229" t="s">
        <v>1455</v>
      </c>
      <c r="D300" s="229" t="s">
        <v>225</v>
      </c>
      <c r="E300" s="230" t="s">
        <v>1404</v>
      </c>
      <c r="F300" s="231" t="s">
        <v>3960</v>
      </c>
      <c r="G300" s="232" t="s">
        <v>699</v>
      </c>
      <c r="H300" s="233">
        <v>4</v>
      </c>
      <c r="I300" s="234"/>
      <c r="J300" s="235">
        <f>ROUND(I300*H300,2)</f>
        <v>0</v>
      </c>
      <c r="K300" s="231" t="s">
        <v>229</v>
      </c>
      <c r="L300" s="46"/>
      <c r="M300" s="236" t="s">
        <v>1</v>
      </c>
      <c r="N300" s="237" t="s">
        <v>45</v>
      </c>
      <c r="O300" s="93"/>
      <c r="P300" s="238">
        <f>O300*H300</f>
        <v>0</v>
      </c>
      <c r="Q300" s="238">
        <v>0</v>
      </c>
      <c r="R300" s="238">
        <f>Q300*H300</f>
        <v>0</v>
      </c>
      <c r="S300" s="238">
        <v>0.014999999999999999</v>
      </c>
      <c r="T300" s="239">
        <f>S300*H300</f>
        <v>0.059999999999999998</v>
      </c>
      <c r="U300" s="40"/>
      <c r="V300" s="40"/>
      <c r="W300" s="40"/>
      <c r="X300" s="40"/>
      <c r="Y300" s="40"/>
      <c r="Z300" s="40"/>
      <c r="AA300" s="40"/>
      <c r="AB300" s="40"/>
      <c r="AC300" s="40"/>
      <c r="AD300" s="40"/>
      <c r="AE300" s="40"/>
      <c r="AR300" s="240" t="s">
        <v>224</v>
      </c>
      <c r="AT300" s="240" t="s">
        <v>225</v>
      </c>
      <c r="AU300" s="240" t="s">
        <v>19</v>
      </c>
      <c r="AY300" s="18" t="s">
        <v>221</v>
      </c>
      <c r="BE300" s="241">
        <f>IF(N300="základní",J300,0)</f>
        <v>0</v>
      </c>
      <c r="BF300" s="241">
        <f>IF(N300="snížená",J300,0)</f>
        <v>0</v>
      </c>
      <c r="BG300" s="241">
        <f>IF(N300="zákl. přenesená",J300,0)</f>
        <v>0</v>
      </c>
      <c r="BH300" s="241">
        <f>IF(N300="sníž. přenesená",J300,0)</f>
        <v>0</v>
      </c>
      <c r="BI300" s="241">
        <f>IF(N300="nulová",J300,0)</f>
        <v>0</v>
      </c>
      <c r="BJ300" s="18" t="s">
        <v>88</v>
      </c>
      <c r="BK300" s="241">
        <f>ROUND(I300*H300,2)</f>
        <v>0</v>
      </c>
      <c r="BL300" s="18" t="s">
        <v>224</v>
      </c>
      <c r="BM300" s="240" t="s">
        <v>3961</v>
      </c>
    </row>
    <row r="301" s="2" customFormat="1">
      <c r="A301" s="40"/>
      <c r="B301" s="41"/>
      <c r="C301" s="42"/>
      <c r="D301" s="242" t="s">
        <v>232</v>
      </c>
      <c r="E301" s="42"/>
      <c r="F301" s="243" t="s">
        <v>1407</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232</v>
      </c>
      <c r="AU301" s="18" t="s">
        <v>19</v>
      </c>
    </row>
    <row r="302" s="2" customFormat="1">
      <c r="A302" s="40"/>
      <c r="B302" s="41"/>
      <c r="C302" s="42"/>
      <c r="D302" s="247" t="s">
        <v>312</v>
      </c>
      <c r="E302" s="42"/>
      <c r="F302" s="248" t="s">
        <v>1408</v>
      </c>
      <c r="G302" s="42"/>
      <c r="H302" s="42"/>
      <c r="I302" s="244"/>
      <c r="J302" s="42"/>
      <c r="K302" s="42"/>
      <c r="L302" s="46"/>
      <c r="M302" s="245"/>
      <c r="N302" s="246"/>
      <c r="O302" s="93"/>
      <c r="P302" s="93"/>
      <c r="Q302" s="93"/>
      <c r="R302" s="93"/>
      <c r="S302" s="93"/>
      <c r="T302" s="94"/>
      <c r="U302" s="40"/>
      <c r="V302" s="40"/>
      <c r="W302" s="40"/>
      <c r="X302" s="40"/>
      <c r="Y302" s="40"/>
      <c r="Z302" s="40"/>
      <c r="AA302" s="40"/>
      <c r="AB302" s="40"/>
      <c r="AC302" s="40"/>
      <c r="AD302" s="40"/>
      <c r="AE302" s="40"/>
      <c r="AT302" s="18" t="s">
        <v>312</v>
      </c>
      <c r="AU302" s="18" t="s">
        <v>19</v>
      </c>
    </row>
    <row r="303" s="2" customFormat="1">
      <c r="A303" s="40"/>
      <c r="B303" s="41"/>
      <c r="C303" s="42"/>
      <c r="D303" s="247" t="s">
        <v>234</v>
      </c>
      <c r="E303" s="42"/>
      <c r="F303" s="248" t="s">
        <v>3962</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234</v>
      </c>
      <c r="AU303" s="18" t="s">
        <v>19</v>
      </c>
    </row>
    <row r="304" s="2" customFormat="1" ht="16.5" customHeight="1">
      <c r="A304" s="40"/>
      <c r="B304" s="41"/>
      <c r="C304" s="229" t="s">
        <v>1460</v>
      </c>
      <c r="D304" s="229" t="s">
        <v>225</v>
      </c>
      <c r="E304" s="230" t="s">
        <v>3963</v>
      </c>
      <c r="F304" s="231" t="s">
        <v>3964</v>
      </c>
      <c r="G304" s="232" t="s">
        <v>665</v>
      </c>
      <c r="H304" s="233">
        <v>4</v>
      </c>
      <c r="I304" s="234"/>
      <c r="J304" s="235">
        <f>ROUND(I304*H304,2)</f>
        <v>0</v>
      </c>
      <c r="K304" s="231" t="s">
        <v>229</v>
      </c>
      <c r="L304" s="46"/>
      <c r="M304" s="236" t="s">
        <v>1</v>
      </c>
      <c r="N304" s="237" t="s">
        <v>45</v>
      </c>
      <c r="O304" s="93"/>
      <c r="P304" s="238">
        <f>O304*H304</f>
        <v>0</v>
      </c>
      <c r="Q304" s="238">
        <v>0.12303</v>
      </c>
      <c r="R304" s="238">
        <f>Q304*H304</f>
        <v>0.49212</v>
      </c>
      <c r="S304" s="238">
        <v>0</v>
      </c>
      <c r="T304" s="239">
        <f>S304*H304</f>
        <v>0</v>
      </c>
      <c r="U304" s="40"/>
      <c r="V304" s="40"/>
      <c r="W304" s="40"/>
      <c r="X304" s="40"/>
      <c r="Y304" s="40"/>
      <c r="Z304" s="40"/>
      <c r="AA304" s="40"/>
      <c r="AB304" s="40"/>
      <c r="AC304" s="40"/>
      <c r="AD304" s="40"/>
      <c r="AE304" s="40"/>
      <c r="AR304" s="240" t="s">
        <v>224</v>
      </c>
      <c r="AT304" s="240" t="s">
        <v>225</v>
      </c>
      <c r="AU304" s="240" t="s">
        <v>19</v>
      </c>
      <c r="AY304" s="18" t="s">
        <v>221</v>
      </c>
      <c r="BE304" s="241">
        <f>IF(N304="základní",J304,0)</f>
        <v>0</v>
      </c>
      <c r="BF304" s="241">
        <f>IF(N304="snížená",J304,0)</f>
        <v>0</v>
      </c>
      <c r="BG304" s="241">
        <f>IF(N304="zákl. přenesená",J304,0)</f>
        <v>0</v>
      </c>
      <c r="BH304" s="241">
        <f>IF(N304="sníž. přenesená",J304,0)</f>
        <v>0</v>
      </c>
      <c r="BI304" s="241">
        <f>IF(N304="nulová",J304,0)</f>
        <v>0</v>
      </c>
      <c r="BJ304" s="18" t="s">
        <v>88</v>
      </c>
      <c r="BK304" s="241">
        <f>ROUND(I304*H304,2)</f>
        <v>0</v>
      </c>
      <c r="BL304" s="18" t="s">
        <v>224</v>
      </c>
      <c r="BM304" s="240" t="s">
        <v>3965</v>
      </c>
    </row>
    <row r="305" s="2" customFormat="1">
      <c r="A305" s="40"/>
      <c r="B305" s="41"/>
      <c r="C305" s="42"/>
      <c r="D305" s="242" t="s">
        <v>232</v>
      </c>
      <c r="E305" s="42"/>
      <c r="F305" s="243" t="s">
        <v>3966</v>
      </c>
      <c r="G305" s="42"/>
      <c r="H305" s="42"/>
      <c r="I305" s="244"/>
      <c r="J305" s="42"/>
      <c r="K305" s="42"/>
      <c r="L305" s="46"/>
      <c r="M305" s="245"/>
      <c r="N305" s="246"/>
      <c r="O305" s="93"/>
      <c r="P305" s="93"/>
      <c r="Q305" s="93"/>
      <c r="R305" s="93"/>
      <c r="S305" s="93"/>
      <c r="T305" s="94"/>
      <c r="U305" s="40"/>
      <c r="V305" s="40"/>
      <c r="W305" s="40"/>
      <c r="X305" s="40"/>
      <c r="Y305" s="40"/>
      <c r="Z305" s="40"/>
      <c r="AA305" s="40"/>
      <c r="AB305" s="40"/>
      <c r="AC305" s="40"/>
      <c r="AD305" s="40"/>
      <c r="AE305" s="40"/>
      <c r="AT305" s="18" t="s">
        <v>232</v>
      </c>
      <c r="AU305" s="18" t="s">
        <v>19</v>
      </c>
    </row>
    <row r="306" s="2" customFormat="1">
      <c r="A306" s="40"/>
      <c r="B306" s="41"/>
      <c r="C306" s="42"/>
      <c r="D306" s="247" t="s">
        <v>312</v>
      </c>
      <c r="E306" s="42"/>
      <c r="F306" s="248" t="s">
        <v>721</v>
      </c>
      <c r="G306" s="42"/>
      <c r="H306" s="42"/>
      <c r="I306" s="244"/>
      <c r="J306" s="42"/>
      <c r="K306" s="42"/>
      <c r="L306" s="46"/>
      <c r="M306" s="245"/>
      <c r="N306" s="246"/>
      <c r="O306" s="93"/>
      <c r="P306" s="93"/>
      <c r="Q306" s="93"/>
      <c r="R306" s="93"/>
      <c r="S306" s="93"/>
      <c r="T306" s="94"/>
      <c r="U306" s="40"/>
      <c r="V306" s="40"/>
      <c r="W306" s="40"/>
      <c r="X306" s="40"/>
      <c r="Y306" s="40"/>
      <c r="Z306" s="40"/>
      <c r="AA306" s="40"/>
      <c r="AB306" s="40"/>
      <c r="AC306" s="40"/>
      <c r="AD306" s="40"/>
      <c r="AE306" s="40"/>
      <c r="AT306" s="18" t="s">
        <v>312</v>
      </c>
      <c r="AU306" s="18" t="s">
        <v>19</v>
      </c>
    </row>
    <row r="307" s="2" customFormat="1">
      <c r="A307" s="40"/>
      <c r="B307" s="41"/>
      <c r="C307" s="42"/>
      <c r="D307" s="247" t="s">
        <v>234</v>
      </c>
      <c r="E307" s="42"/>
      <c r="F307" s="248" t="s">
        <v>3962</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234</v>
      </c>
      <c r="AU307" s="18" t="s">
        <v>19</v>
      </c>
    </row>
    <row r="308" s="2" customFormat="1" ht="16.5" customHeight="1">
      <c r="A308" s="40"/>
      <c r="B308" s="41"/>
      <c r="C308" s="284" t="s">
        <v>1467</v>
      </c>
      <c r="D308" s="284" t="s">
        <v>330</v>
      </c>
      <c r="E308" s="285" t="s">
        <v>3967</v>
      </c>
      <c r="F308" s="286" t="s">
        <v>3968</v>
      </c>
      <c r="G308" s="287" t="s">
        <v>665</v>
      </c>
      <c r="H308" s="288">
        <v>4</v>
      </c>
      <c r="I308" s="289"/>
      <c r="J308" s="290">
        <f>ROUND(I308*H308,2)</f>
        <v>0</v>
      </c>
      <c r="K308" s="286" t="s">
        <v>1</v>
      </c>
      <c r="L308" s="291"/>
      <c r="M308" s="292" t="s">
        <v>1</v>
      </c>
      <c r="N308" s="293" t="s">
        <v>45</v>
      </c>
      <c r="O308" s="93"/>
      <c r="P308" s="238">
        <f>O308*H308</f>
        <v>0</v>
      </c>
      <c r="Q308" s="238">
        <v>0.013299999999999999</v>
      </c>
      <c r="R308" s="238">
        <f>Q308*H308</f>
        <v>0.053199999999999997</v>
      </c>
      <c r="S308" s="238">
        <v>0</v>
      </c>
      <c r="T308" s="239">
        <f>S308*H308</f>
        <v>0</v>
      </c>
      <c r="U308" s="40"/>
      <c r="V308" s="40"/>
      <c r="W308" s="40"/>
      <c r="X308" s="40"/>
      <c r="Y308" s="40"/>
      <c r="Z308" s="40"/>
      <c r="AA308" s="40"/>
      <c r="AB308" s="40"/>
      <c r="AC308" s="40"/>
      <c r="AD308" s="40"/>
      <c r="AE308" s="40"/>
      <c r="AR308" s="240" t="s">
        <v>416</v>
      </c>
      <c r="AT308" s="240" t="s">
        <v>330</v>
      </c>
      <c r="AU308" s="240" t="s">
        <v>19</v>
      </c>
      <c r="AY308" s="18" t="s">
        <v>221</v>
      </c>
      <c r="BE308" s="241">
        <f>IF(N308="základní",J308,0)</f>
        <v>0</v>
      </c>
      <c r="BF308" s="241">
        <f>IF(N308="snížená",J308,0)</f>
        <v>0</v>
      </c>
      <c r="BG308" s="241">
        <f>IF(N308="zákl. přenesená",J308,0)</f>
        <v>0</v>
      </c>
      <c r="BH308" s="241">
        <f>IF(N308="sníž. přenesená",J308,0)</f>
        <v>0</v>
      </c>
      <c r="BI308" s="241">
        <f>IF(N308="nulová",J308,0)</f>
        <v>0</v>
      </c>
      <c r="BJ308" s="18" t="s">
        <v>88</v>
      </c>
      <c r="BK308" s="241">
        <f>ROUND(I308*H308,2)</f>
        <v>0</v>
      </c>
      <c r="BL308" s="18" t="s">
        <v>316</v>
      </c>
      <c r="BM308" s="240" t="s">
        <v>3969</v>
      </c>
    </row>
    <row r="309" s="2" customFormat="1" ht="24.15" customHeight="1">
      <c r="A309" s="40"/>
      <c r="B309" s="41"/>
      <c r="C309" s="229" t="s">
        <v>1473</v>
      </c>
      <c r="D309" s="229" t="s">
        <v>225</v>
      </c>
      <c r="E309" s="230" t="s">
        <v>3970</v>
      </c>
      <c r="F309" s="231" t="s">
        <v>3971</v>
      </c>
      <c r="G309" s="232" t="s">
        <v>515</v>
      </c>
      <c r="H309" s="233">
        <v>65</v>
      </c>
      <c r="I309" s="234"/>
      <c r="J309" s="235">
        <f>ROUND(I309*H309,2)</f>
        <v>0</v>
      </c>
      <c r="K309" s="231" t="s">
        <v>229</v>
      </c>
      <c r="L309" s="46"/>
      <c r="M309" s="236" t="s">
        <v>1</v>
      </c>
      <c r="N309" s="237" t="s">
        <v>45</v>
      </c>
      <c r="O309" s="93"/>
      <c r="P309" s="238">
        <f>O309*H309</f>
        <v>0</v>
      </c>
      <c r="Q309" s="238">
        <v>2.45329</v>
      </c>
      <c r="R309" s="238">
        <f>Q309*H309</f>
        <v>159.46385000000001</v>
      </c>
      <c r="S309" s="238">
        <v>0</v>
      </c>
      <c r="T309" s="239">
        <f>S309*H309</f>
        <v>0</v>
      </c>
      <c r="U309" s="40"/>
      <c r="V309" s="40"/>
      <c r="W309" s="40"/>
      <c r="X309" s="40"/>
      <c r="Y309" s="40"/>
      <c r="Z309" s="40"/>
      <c r="AA309" s="40"/>
      <c r="AB309" s="40"/>
      <c r="AC309" s="40"/>
      <c r="AD309" s="40"/>
      <c r="AE309" s="40"/>
      <c r="AR309" s="240" t="s">
        <v>224</v>
      </c>
      <c r="AT309" s="240" t="s">
        <v>225</v>
      </c>
      <c r="AU309" s="240" t="s">
        <v>19</v>
      </c>
      <c r="AY309" s="18" t="s">
        <v>221</v>
      </c>
      <c r="BE309" s="241">
        <f>IF(N309="základní",J309,0)</f>
        <v>0</v>
      </c>
      <c r="BF309" s="241">
        <f>IF(N309="snížená",J309,0)</f>
        <v>0</v>
      </c>
      <c r="BG309" s="241">
        <f>IF(N309="zákl. přenesená",J309,0)</f>
        <v>0</v>
      </c>
      <c r="BH309" s="241">
        <f>IF(N309="sníž. přenesená",J309,0)</f>
        <v>0</v>
      </c>
      <c r="BI309" s="241">
        <f>IF(N309="nulová",J309,0)</f>
        <v>0</v>
      </c>
      <c r="BJ309" s="18" t="s">
        <v>88</v>
      </c>
      <c r="BK309" s="241">
        <f>ROUND(I309*H309,2)</f>
        <v>0</v>
      </c>
      <c r="BL309" s="18" t="s">
        <v>224</v>
      </c>
      <c r="BM309" s="240" t="s">
        <v>3972</v>
      </c>
    </row>
    <row r="310" s="2" customFormat="1">
      <c r="A310" s="40"/>
      <c r="B310" s="41"/>
      <c r="C310" s="42"/>
      <c r="D310" s="242" t="s">
        <v>232</v>
      </c>
      <c r="E310" s="42"/>
      <c r="F310" s="243" t="s">
        <v>3973</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232</v>
      </c>
      <c r="AU310" s="18" t="s">
        <v>19</v>
      </c>
    </row>
    <row r="311" s="2" customFormat="1">
      <c r="A311" s="40"/>
      <c r="B311" s="41"/>
      <c r="C311" s="42"/>
      <c r="D311" s="247" t="s">
        <v>312</v>
      </c>
      <c r="E311" s="42"/>
      <c r="F311" s="248" t="s">
        <v>1135</v>
      </c>
      <c r="G311" s="42"/>
      <c r="H311" s="42"/>
      <c r="I311" s="244"/>
      <c r="J311" s="42"/>
      <c r="K311" s="42"/>
      <c r="L311" s="46"/>
      <c r="M311" s="245"/>
      <c r="N311" s="246"/>
      <c r="O311" s="93"/>
      <c r="P311" s="93"/>
      <c r="Q311" s="93"/>
      <c r="R311" s="93"/>
      <c r="S311" s="93"/>
      <c r="T311" s="94"/>
      <c r="U311" s="40"/>
      <c r="V311" s="40"/>
      <c r="W311" s="40"/>
      <c r="X311" s="40"/>
      <c r="Y311" s="40"/>
      <c r="Z311" s="40"/>
      <c r="AA311" s="40"/>
      <c r="AB311" s="40"/>
      <c r="AC311" s="40"/>
      <c r="AD311" s="40"/>
      <c r="AE311" s="40"/>
      <c r="AT311" s="18" t="s">
        <v>312</v>
      </c>
      <c r="AU311" s="18" t="s">
        <v>19</v>
      </c>
    </row>
    <row r="312" s="2" customFormat="1">
      <c r="A312" s="40"/>
      <c r="B312" s="41"/>
      <c r="C312" s="42"/>
      <c r="D312" s="247" t="s">
        <v>234</v>
      </c>
      <c r="E312" s="42"/>
      <c r="F312" s="248" t="s">
        <v>3974</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234</v>
      </c>
      <c r="AU312" s="18" t="s">
        <v>19</v>
      </c>
    </row>
    <row r="313" s="12" customFormat="1" ht="22.8" customHeight="1">
      <c r="A313" s="12"/>
      <c r="B313" s="213"/>
      <c r="C313" s="214"/>
      <c r="D313" s="215" t="s">
        <v>79</v>
      </c>
      <c r="E313" s="227" t="s">
        <v>272</v>
      </c>
      <c r="F313" s="227" t="s">
        <v>727</v>
      </c>
      <c r="G313" s="214"/>
      <c r="H313" s="214"/>
      <c r="I313" s="217"/>
      <c r="J313" s="228">
        <f>BK313</f>
        <v>0</v>
      </c>
      <c r="K313" s="214"/>
      <c r="L313" s="219"/>
      <c r="M313" s="220"/>
      <c r="N313" s="221"/>
      <c r="O313" s="221"/>
      <c r="P313" s="222">
        <f>SUM(P314:P326)</f>
        <v>0</v>
      </c>
      <c r="Q313" s="221"/>
      <c r="R313" s="222">
        <f>SUM(R314:R326)</f>
        <v>3.1074099999999998</v>
      </c>
      <c r="S313" s="221"/>
      <c r="T313" s="223">
        <f>SUM(T314:T326)</f>
        <v>12</v>
      </c>
      <c r="U313" s="12"/>
      <c r="V313" s="12"/>
      <c r="W313" s="12"/>
      <c r="X313" s="12"/>
      <c r="Y313" s="12"/>
      <c r="Z313" s="12"/>
      <c r="AA313" s="12"/>
      <c r="AB313" s="12"/>
      <c r="AC313" s="12"/>
      <c r="AD313" s="12"/>
      <c r="AE313" s="12"/>
      <c r="AR313" s="224" t="s">
        <v>88</v>
      </c>
      <c r="AT313" s="225" t="s">
        <v>79</v>
      </c>
      <c r="AU313" s="225" t="s">
        <v>88</v>
      </c>
      <c r="AY313" s="224" t="s">
        <v>221</v>
      </c>
      <c r="BK313" s="226">
        <f>SUM(BK314:BK326)</f>
        <v>0</v>
      </c>
    </row>
    <row r="314" s="2" customFormat="1" ht="37.8" customHeight="1">
      <c r="A314" s="40"/>
      <c r="B314" s="41"/>
      <c r="C314" s="229" t="s">
        <v>1348</v>
      </c>
      <c r="D314" s="229" t="s">
        <v>225</v>
      </c>
      <c r="E314" s="230" t="s">
        <v>1137</v>
      </c>
      <c r="F314" s="231" t="s">
        <v>1138</v>
      </c>
      <c r="G314" s="232" t="s">
        <v>507</v>
      </c>
      <c r="H314" s="233">
        <v>85</v>
      </c>
      <c r="I314" s="234"/>
      <c r="J314" s="235">
        <f>ROUND(I314*H314,2)</f>
        <v>0</v>
      </c>
      <c r="K314" s="231" t="s">
        <v>229</v>
      </c>
      <c r="L314" s="46"/>
      <c r="M314" s="236" t="s">
        <v>1</v>
      </c>
      <c r="N314" s="237" t="s">
        <v>45</v>
      </c>
      <c r="O314" s="93"/>
      <c r="P314" s="238">
        <f>O314*H314</f>
        <v>0</v>
      </c>
      <c r="Q314" s="238">
        <v>0.00036000000000000002</v>
      </c>
      <c r="R314" s="238">
        <f>Q314*H314</f>
        <v>0.030600000000000002</v>
      </c>
      <c r="S314" s="238">
        <v>0</v>
      </c>
      <c r="T314" s="239">
        <f>S314*H314</f>
        <v>0</v>
      </c>
      <c r="U314" s="40"/>
      <c r="V314" s="40"/>
      <c r="W314" s="40"/>
      <c r="X314" s="40"/>
      <c r="Y314" s="40"/>
      <c r="Z314" s="40"/>
      <c r="AA314" s="40"/>
      <c r="AB314" s="40"/>
      <c r="AC314" s="40"/>
      <c r="AD314" s="40"/>
      <c r="AE314" s="40"/>
      <c r="AR314" s="240" t="s">
        <v>224</v>
      </c>
      <c r="AT314" s="240" t="s">
        <v>225</v>
      </c>
      <c r="AU314" s="240" t="s">
        <v>19</v>
      </c>
      <c r="AY314" s="18" t="s">
        <v>221</v>
      </c>
      <c r="BE314" s="241">
        <f>IF(N314="základní",J314,0)</f>
        <v>0</v>
      </c>
      <c r="BF314" s="241">
        <f>IF(N314="snížená",J314,0)</f>
        <v>0</v>
      </c>
      <c r="BG314" s="241">
        <f>IF(N314="zákl. přenesená",J314,0)</f>
        <v>0</v>
      </c>
      <c r="BH314" s="241">
        <f>IF(N314="sníž. přenesená",J314,0)</f>
        <v>0</v>
      </c>
      <c r="BI314" s="241">
        <f>IF(N314="nulová",J314,0)</f>
        <v>0</v>
      </c>
      <c r="BJ314" s="18" t="s">
        <v>88</v>
      </c>
      <c r="BK314" s="241">
        <f>ROUND(I314*H314,2)</f>
        <v>0</v>
      </c>
      <c r="BL314" s="18" t="s">
        <v>224</v>
      </c>
      <c r="BM314" s="240" t="s">
        <v>3975</v>
      </c>
    </row>
    <row r="315" s="2" customFormat="1">
      <c r="A315" s="40"/>
      <c r="B315" s="41"/>
      <c r="C315" s="42"/>
      <c r="D315" s="242" t="s">
        <v>232</v>
      </c>
      <c r="E315" s="42"/>
      <c r="F315" s="243" t="s">
        <v>1140</v>
      </c>
      <c r="G315" s="42"/>
      <c r="H315" s="42"/>
      <c r="I315" s="244"/>
      <c r="J315" s="42"/>
      <c r="K315" s="42"/>
      <c r="L315" s="46"/>
      <c r="M315" s="245"/>
      <c r="N315" s="246"/>
      <c r="O315" s="93"/>
      <c r="P315" s="93"/>
      <c r="Q315" s="93"/>
      <c r="R315" s="93"/>
      <c r="S315" s="93"/>
      <c r="T315" s="94"/>
      <c r="U315" s="40"/>
      <c r="V315" s="40"/>
      <c r="W315" s="40"/>
      <c r="X315" s="40"/>
      <c r="Y315" s="40"/>
      <c r="Z315" s="40"/>
      <c r="AA315" s="40"/>
      <c r="AB315" s="40"/>
      <c r="AC315" s="40"/>
      <c r="AD315" s="40"/>
      <c r="AE315" s="40"/>
      <c r="AT315" s="18" t="s">
        <v>232</v>
      </c>
      <c r="AU315" s="18" t="s">
        <v>19</v>
      </c>
    </row>
    <row r="316" s="2" customFormat="1">
      <c r="A316" s="40"/>
      <c r="B316" s="41"/>
      <c r="C316" s="42"/>
      <c r="D316" s="247" t="s">
        <v>312</v>
      </c>
      <c r="E316" s="42"/>
      <c r="F316" s="248" t="s">
        <v>1141</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312</v>
      </c>
      <c r="AU316" s="18" t="s">
        <v>19</v>
      </c>
    </row>
    <row r="317" s="2" customFormat="1">
      <c r="A317" s="40"/>
      <c r="B317" s="41"/>
      <c r="C317" s="42"/>
      <c r="D317" s="247" t="s">
        <v>234</v>
      </c>
      <c r="E317" s="42"/>
      <c r="F317" s="248" t="s">
        <v>3976</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234</v>
      </c>
      <c r="AU317" s="18" t="s">
        <v>19</v>
      </c>
    </row>
    <row r="318" s="2" customFormat="1" ht="55.5" customHeight="1">
      <c r="A318" s="40"/>
      <c r="B318" s="41"/>
      <c r="C318" s="229" t="s">
        <v>1355</v>
      </c>
      <c r="D318" s="229" t="s">
        <v>225</v>
      </c>
      <c r="E318" s="230" t="s">
        <v>1438</v>
      </c>
      <c r="F318" s="231" t="s">
        <v>1439</v>
      </c>
      <c r="G318" s="232" t="s">
        <v>699</v>
      </c>
      <c r="H318" s="233">
        <v>11</v>
      </c>
      <c r="I318" s="234"/>
      <c r="J318" s="235">
        <f>ROUND(I318*H318,2)</f>
        <v>0</v>
      </c>
      <c r="K318" s="231" t="s">
        <v>229</v>
      </c>
      <c r="L318" s="46"/>
      <c r="M318" s="236" t="s">
        <v>1</v>
      </c>
      <c r="N318" s="237" t="s">
        <v>45</v>
      </c>
      <c r="O318" s="93"/>
      <c r="P318" s="238">
        <f>O318*H318</f>
        <v>0</v>
      </c>
      <c r="Q318" s="238">
        <v>0.16370999999999999</v>
      </c>
      <c r="R318" s="238">
        <f>Q318*H318</f>
        <v>1.80081</v>
      </c>
      <c r="S318" s="238">
        <v>0</v>
      </c>
      <c r="T318" s="239">
        <f>S318*H318</f>
        <v>0</v>
      </c>
      <c r="U318" s="40"/>
      <c r="V318" s="40"/>
      <c r="W318" s="40"/>
      <c r="X318" s="40"/>
      <c r="Y318" s="40"/>
      <c r="Z318" s="40"/>
      <c r="AA318" s="40"/>
      <c r="AB318" s="40"/>
      <c r="AC318" s="40"/>
      <c r="AD318" s="40"/>
      <c r="AE318" s="40"/>
      <c r="AR318" s="240" t="s">
        <v>224</v>
      </c>
      <c r="AT318" s="240" t="s">
        <v>225</v>
      </c>
      <c r="AU318" s="240" t="s">
        <v>19</v>
      </c>
      <c r="AY318" s="18" t="s">
        <v>221</v>
      </c>
      <c r="BE318" s="241">
        <f>IF(N318="základní",J318,0)</f>
        <v>0</v>
      </c>
      <c r="BF318" s="241">
        <f>IF(N318="snížená",J318,0)</f>
        <v>0</v>
      </c>
      <c r="BG318" s="241">
        <f>IF(N318="zákl. přenesená",J318,0)</f>
        <v>0</v>
      </c>
      <c r="BH318" s="241">
        <f>IF(N318="sníž. přenesená",J318,0)</f>
        <v>0</v>
      </c>
      <c r="BI318" s="241">
        <f>IF(N318="nulová",J318,0)</f>
        <v>0</v>
      </c>
      <c r="BJ318" s="18" t="s">
        <v>88</v>
      </c>
      <c r="BK318" s="241">
        <f>ROUND(I318*H318,2)</f>
        <v>0</v>
      </c>
      <c r="BL318" s="18" t="s">
        <v>224</v>
      </c>
      <c r="BM318" s="240" t="s">
        <v>3977</v>
      </c>
    </row>
    <row r="319" s="2" customFormat="1">
      <c r="A319" s="40"/>
      <c r="B319" s="41"/>
      <c r="C319" s="42"/>
      <c r="D319" s="242" t="s">
        <v>232</v>
      </c>
      <c r="E319" s="42"/>
      <c r="F319" s="243" t="s">
        <v>1441</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232</v>
      </c>
      <c r="AU319" s="18" t="s">
        <v>19</v>
      </c>
    </row>
    <row r="320" s="2" customFormat="1">
      <c r="A320" s="40"/>
      <c r="B320" s="41"/>
      <c r="C320" s="42"/>
      <c r="D320" s="247" t="s">
        <v>312</v>
      </c>
      <c r="E320" s="42"/>
      <c r="F320" s="248" t="s">
        <v>3978</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312</v>
      </c>
      <c r="AU320" s="18" t="s">
        <v>19</v>
      </c>
    </row>
    <row r="321" s="2" customFormat="1">
      <c r="A321" s="40"/>
      <c r="B321" s="41"/>
      <c r="C321" s="42"/>
      <c r="D321" s="247" t="s">
        <v>234</v>
      </c>
      <c r="E321" s="42"/>
      <c r="F321" s="248" t="s">
        <v>3979</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234</v>
      </c>
      <c r="AU321" s="18" t="s">
        <v>19</v>
      </c>
    </row>
    <row r="322" s="2" customFormat="1" ht="16.5" customHeight="1">
      <c r="A322" s="40"/>
      <c r="B322" s="41"/>
      <c r="C322" s="284" t="s">
        <v>1360</v>
      </c>
      <c r="D322" s="284" t="s">
        <v>330</v>
      </c>
      <c r="E322" s="285" t="s">
        <v>3980</v>
      </c>
      <c r="F322" s="286" t="s">
        <v>3981</v>
      </c>
      <c r="G322" s="287" t="s">
        <v>665</v>
      </c>
      <c r="H322" s="288">
        <v>22</v>
      </c>
      <c r="I322" s="289"/>
      <c r="J322" s="290">
        <f>ROUND(I322*H322,2)</f>
        <v>0</v>
      </c>
      <c r="K322" s="286" t="s">
        <v>1</v>
      </c>
      <c r="L322" s="291"/>
      <c r="M322" s="292" t="s">
        <v>1</v>
      </c>
      <c r="N322" s="293" t="s">
        <v>45</v>
      </c>
      <c r="O322" s="93"/>
      <c r="P322" s="238">
        <f>O322*H322</f>
        <v>0</v>
      </c>
      <c r="Q322" s="238">
        <v>0.058000000000000003</v>
      </c>
      <c r="R322" s="238">
        <f>Q322*H322</f>
        <v>1.276</v>
      </c>
      <c r="S322" s="238">
        <v>0</v>
      </c>
      <c r="T322" s="239">
        <f>S322*H322</f>
        <v>0</v>
      </c>
      <c r="U322" s="40"/>
      <c r="V322" s="40"/>
      <c r="W322" s="40"/>
      <c r="X322" s="40"/>
      <c r="Y322" s="40"/>
      <c r="Z322" s="40"/>
      <c r="AA322" s="40"/>
      <c r="AB322" s="40"/>
      <c r="AC322" s="40"/>
      <c r="AD322" s="40"/>
      <c r="AE322" s="40"/>
      <c r="AR322" s="240" t="s">
        <v>267</v>
      </c>
      <c r="AT322" s="240" t="s">
        <v>330</v>
      </c>
      <c r="AU322" s="240" t="s">
        <v>19</v>
      </c>
      <c r="AY322" s="18" t="s">
        <v>221</v>
      </c>
      <c r="BE322" s="241">
        <f>IF(N322="základní",J322,0)</f>
        <v>0</v>
      </c>
      <c r="BF322" s="241">
        <f>IF(N322="snížená",J322,0)</f>
        <v>0</v>
      </c>
      <c r="BG322" s="241">
        <f>IF(N322="zákl. přenesená",J322,0)</f>
        <v>0</v>
      </c>
      <c r="BH322" s="241">
        <f>IF(N322="sníž. přenesená",J322,0)</f>
        <v>0</v>
      </c>
      <c r="BI322" s="241">
        <f>IF(N322="nulová",J322,0)</f>
        <v>0</v>
      </c>
      <c r="BJ322" s="18" t="s">
        <v>88</v>
      </c>
      <c r="BK322" s="241">
        <f>ROUND(I322*H322,2)</f>
        <v>0</v>
      </c>
      <c r="BL322" s="18" t="s">
        <v>224</v>
      </c>
      <c r="BM322" s="240" t="s">
        <v>3982</v>
      </c>
    </row>
    <row r="323" s="2" customFormat="1" ht="37.8" customHeight="1">
      <c r="A323" s="40"/>
      <c r="B323" s="41"/>
      <c r="C323" s="229" t="s">
        <v>1646</v>
      </c>
      <c r="D323" s="229" t="s">
        <v>225</v>
      </c>
      <c r="E323" s="230" t="s">
        <v>3983</v>
      </c>
      <c r="F323" s="231" t="s">
        <v>3984</v>
      </c>
      <c r="G323" s="232" t="s">
        <v>515</v>
      </c>
      <c r="H323" s="233">
        <v>5</v>
      </c>
      <c r="I323" s="234"/>
      <c r="J323" s="235">
        <f>ROUND(I323*H323,2)</f>
        <v>0</v>
      </c>
      <c r="K323" s="231" t="s">
        <v>229</v>
      </c>
      <c r="L323" s="46"/>
      <c r="M323" s="236" t="s">
        <v>1</v>
      </c>
      <c r="N323" s="237" t="s">
        <v>45</v>
      </c>
      <c r="O323" s="93"/>
      <c r="P323" s="238">
        <f>O323*H323</f>
        <v>0</v>
      </c>
      <c r="Q323" s="238">
        <v>0</v>
      </c>
      <c r="R323" s="238">
        <f>Q323*H323</f>
        <v>0</v>
      </c>
      <c r="S323" s="238">
        <v>2.3999999999999999</v>
      </c>
      <c r="T323" s="239">
        <f>S323*H323</f>
        <v>12</v>
      </c>
      <c r="U323" s="40"/>
      <c r="V323" s="40"/>
      <c r="W323" s="40"/>
      <c r="X323" s="40"/>
      <c r="Y323" s="40"/>
      <c r="Z323" s="40"/>
      <c r="AA323" s="40"/>
      <c r="AB323" s="40"/>
      <c r="AC323" s="40"/>
      <c r="AD323" s="40"/>
      <c r="AE323" s="40"/>
      <c r="AR323" s="240" t="s">
        <v>224</v>
      </c>
      <c r="AT323" s="240" t="s">
        <v>225</v>
      </c>
      <c r="AU323" s="240" t="s">
        <v>19</v>
      </c>
      <c r="AY323" s="18" t="s">
        <v>221</v>
      </c>
      <c r="BE323" s="241">
        <f>IF(N323="základní",J323,0)</f>
        <v>0</v>
      </c>
      <c r="BF323" s="241">
        <f>IF(N323="snížená",J323,0)</f>
        <v>0</v>
      </c>
      <c r="BG323" s="241">
        <f>IF(N323="zákl. přenesená",J323,0)</f>
        <v>0</v>
      </c>
      <c r="BH323" s="241">
        <f>IF(N323="sníž. přenesená",J323,0)</f>
        <v>0</v>
      </c>
      <c r="BI323" s="241">
        <f>IF(N323="nulová",J323,0)</f>
        <v>0</v>
      </c>
      <c r="BJ323" s="18" t="s">
        <v>88</v>
      </c>
      <c r="BK323" s="241">
        <f>ROUND(I323*H323,2)</f>
        <v>0</v>
      </c>
      <c r="BL323" s="18" t="s">
        <v>224</v>
      </c>
      <c r="BM323" s="240" t="s">
        <v>3985</v>
      </c>
    </row>
    <row r="324" s="2" customFormat="1">
      <c r="A324" s="40"/>
      <c r="B324" s="41"/>
      <c r="C324" s="42"/>
      <c r="D324" s="242" t="s">
        <v>232</v>
      </c>
      <c r="E324" s="42"/>
      <c r="F324" s="243" t="s">
        <v>3986</v>
      </c>
      <c r="G324" s="42"/>
      <c r="H324" s="42"/>
      <c r="I324" s="244"/>
      <c r="J324" s="42"/>
      <c r="K324" s="42"/>
      <c r="L324" s="46"/>
      <c r="M324" s="245"/>
      <c r="N324" s="246"/>
      <c r="O324" s="93"/>
      <c r="P324" s="93"/>
      <c r="Q324" s="93"/>
      <c r="R324" s="93"/>
      <c r="S324" s="93"/>
      <c r="T324" s="94"/>
      <c r="U324" s="40"/>
      <c r="V324" s="40"/>
      <c r="W324" s="40"/>
      <c r="X324" s="40"/>
      <c r="Y324" s="40"/>
      <c r="Z324" s="40"/>
      <c r="AA324" s="40"/>
      <c r="AB324" s="40"/>
      <c r="AC324" s="40"/>
      <c r="AD324" s="40"/>
      <c r="AE324" s="40"/>
      <c r="AT324" s="18" t="s">
        <v>232</v>
      </c>
      <c r="AU324" s="18" t="s">
        <v>19</v>
      </c>
    </row>
    <row r="325" s="2" customFormat="1">
      <c r="A325" s="40"/>
      <c r="B325" s="41"/>
      <c r="C325" s="42"/>
      <c r="D325" s="247" t="s">
        <v>312</v>
      </c>
      <c r="E325" s="42"/>
      <c r="F325" s="248" t="s">
        <v>3987</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312</v>
      </c>
      <c r="AU325" s="18" t="s">
        <v>19</v>
      </c>
    </row>
    <row r="326" s="2" customFormat="1">
      <c r="A326" s="40"/>
      <c r="B326" s="41"/>
      <c r="C326" s="42"/>
      <c r="D326" s="247" t="s">
        <v>234</v>
      </c>
      <c r="E326" s="42"/>
      <c r="F326" s="248" t="s">
        <v>3988</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234</v>
      </c>
      <c r="AU326" s="18" t="s">
        <v>19</v>
      </c>
    </row>
    <row r="327" s="12" customFormat="1" ht="22.8" customHeight="1">
      <c r="A327" s="12"/>
      <c r="B327" s="213"/>
      <c r="C327" s="214"/>
      <c r="D327" s="215" t="s">
        <v>79</v>
      </c>
      <c r="E327" s="227" t="s">
        <v>742</v>
      </c>
      <c r="F327" s="227" t="s">
        <v>743</v>
      </c>
      <c r="G327" s="214"/>
      <c r="H327" s="214"/>
      <c r="I327" s="217"/>
      <c r="J327" s="228">
        <f>BK327</f>
        <v>0</v>
      </c>
      <c r="K327" s="214"/>
      <c r="L327" s="219"/>
      <c r="M327" s="220"/>
      <c r="N327" s="221"/>
      <c r="O327" s="221"/>
      <c r="P327" s="222">
        <f>SUM(P328:P332)</f>
        <v>0</v>
      </c>
      <c r="Q327" s="221"/>
      <c r="R327" s="222">
        <f>SUM(R328:R332)</f>
        <v>0</v>
      </c>
      <c r="S327" s="221"/>
      <c r="T327" s="223">
        <f>SUM(T328:T332)</f>
        <v>0</v>
      </c>
      <c r="U327" s="12"/>
      <c r="V327" s="12"/>
      <c r="W327" s="12"/>
      <c r="X327" s="12"/>
      <c r="Y327" s="12"/>
      <c r="Z327" s="12"/>
      <c r="AA327" s="12"/>
      <c r="AB327" s="12"/>
      <c r="AC327" s="12"/>
      <c r="AD327" s="12"/>
      <c r="AE327" s="12"/>
      <c r="AR327" s="224" t="s">
        <v>88</v>
      </c>
      <c r="AT327" s="225" t="s">
        <v>79</v>
      </c>
      <c r="AU327" s="225" t="s">
        <v>88</v>
      </c>
      <c r="AY327" s="224" t="s">
        <v>221</v>
      </c>
      <c r="BK327" s="226">
        <f>SUM(BK328:BK332)</f>
        <v>0</v>
      </c>
    </row>
    <row r="328" s="2" customFormat="1" ht="33" customHeight="1">
      <c r="A328" s="40"/>
      <c r="B328" s="41"/>
      <c r="C328" s="229" t="s">
        <v>1470</v>
      </c>
      <c r="D328" s="229" t="s">
        <v>225</v>
      </c>
      <c r="E328" s="230" t="s">
        <v>744</v>
      </c>
      <c r="F328" s="231" t="s">
        <v>745</v>
      </c>
      <c r="G328" s="232" t="s">
        <v>651</v>
      </c>
      <c r="H328" s="233">
        <v>528.65999999999997</v>
      </c>
      <c r="I328" s="234"/>
      <c r="J328" s="235">
        <f>ROUND(I328*H328,2)</f>
        <v>0</v>
      </c>
      <c r="K328" s="231" t="s">
        <v>229</v>
      </c>
      <c r="L328" s="46"/>
      <c r="M328" s="236" t="s">
        <v>1</v>
      </c>
      <c r="N328" s="237" t="s">
        <v>45</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224</v>
      </c>
      <c r="AT328" s="240" t="s">
        <v>225</v>
      </c>
      <c r="AU328" s="240" t="s">
        <v>19</v>
      </c>
      <c r="AY328" s="18" t="s">
        <v>221</v>
      </c>
      <c r="BE328" s="241">
        <f>IF(N328="základní",J328,0)</f>
        <v>0</v>
      </c>
      <c r="BF328" s="241">
        <f>IF(N328="snížená",J328,0)</f>
        <v>0</v>
      </c>
      <c r="BG328" s="241">
        <f>IF(N328="zákl. přenesená",J328,0)</f>
        <v>0</v>
      </c>
      <c r="BH328" s="241">
        <f>IF(N328="sníž. přenesená",J328,0)</f>
        <v>0</v>
      </c>
      <c r="BI328" s="241">
        <f>IF(N328="nulová",J328,0)</f>
        <v>0</v>
      </c>
      <c r="BJ328" s="18" t="s">
        <v>88</v>
      </c>
      <c r="BK328" s="241">
        <f>ROUND(I328*H328,2)</f>
        <v>0</v>
      </c>
      <c r="BL328" s="18" t="s">
        <v>224</v>
      </c>
      <c r="BM328" s="240" t="s">
        <v>3989</v>
      </c>
    </row>
    <row r="329" s="2" customFormat="1">
      <c r="A329" s="40"/>
      <c r="B329" s="41"/>
      <c r="C329" s="42"/>
      <c r="D329" s="242" t="s">
        <v>232</v>
      </c>
      <c r="E329" s="42"/>
      <c r="F329" s="243" t="s">
        <v>747</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232</v>
      </c>
      <c r="AU329" s="18" t="s">
        <v>19</v>
      </c>
    </row>
    <row r="330" s="2" customFormat="1">
      <c r="A330" s="40"/>
      <c r="B330" s="41"/>
      <c r="C330" s="42"/>
      <c r="D330" s="247" t="s">
        <v>312</v>
      </c>
      <c r="E330" s="42"/>
      <c r="F330" s="248" t="s">
        <v>748</v>
      </c>
      <c r="G330" s="42"/>
      <c r="H330" s="42"/>
      <c r="I330" s="244"/>
      <c r="J330" s="42"/>
      <c r="K330" s="42"/>
      <c r="L330" s="46"/>
      <c r="M330" s="245"/>
      <c r="N330" s="246"/>
      <c r="O330" s="93"/>
      <c r="P330" s="93"/>
      <c r="Q330" s="93"/>
      <c r="R330" s="93"/>
      <c r="S330" s="93"/>
      <c r="T330" s="94"/>
      <c r="U330" s="40"/>
      <c r="V330" s="40"/>
      <c r="W330" s="40"/>
      <c r="X330" s="40"/>
      <c r="Y330" s="40"/>
      <c r="Z330" s="40"/>
      <c r="AA330" s="40"/>
      <c r="AB330" s="40"/>
      <c r="AC330" s="40"/>
      <c r="AD330" s="40"/>
      <c r="AE330" s="40"/>
      <c r="AT330" s="18" t="s">
        <v>312</v>
      </c>
      <c r="AU330" s="18" t="s">
        <v>19</v>
      </c>
    </row>
    <row r="331" s="2" customFormat="1" ht="44.25" customHeight="1">
      <c r="A331" s="40"/>
      <c r="B331" s="41"/>
      <c r="C331" s="229" t="s">
        <v>1651</v>
      </c>
      <c r="D331" s="229" t="s">
        <v>225</v>
      </c>
      <c r="E331" s="230" t="s">
        <v>749</v>
      </c>
      <c r="F331" s="231" t="s">
        <v>750</v>
      </c>
      <c r="G331" s="232" t="s">
        <v>651</v>
      </c>
      <c r="H331" s="233">
        <v>528.65999999999997</v>
      </c>
      <c r="I331" s="234"/>
      <c r="J331" s="235">
        <f>ROUND(I331*H331,2)</f>
        <v>0</v>
      </c>
      <c r="K331" s="231" t="s">
        <v>229</v>
      </c>
      <c r="L331" s="46"/>
      <c r="M331" s="236" t="s">
        <v>1</v>
      </c>
      <c r="N331" s="237" t="s">
        <v>45</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224</v>
      </c>
      <c r="AT331" s="240" t="s">
        <v>225</v>
      </c>
      <c r="AU331" s="240" t="s">
        <v>19</v>
      </c>
      <c r="AY331" s="18" t="s">
        <v>221</v>
      </c>
      <c r="BE331" s="241">
        <f>IF(N331="základní",J331,0)</f>
        <v>0</v>
      </c>
      <c r="BF331" s="241">
        <f>IF(N331="snížená",J331,0)</f>
        <v>0</v>
      </c>
      <c r="BG331" s="241">
        <f>IF(N331="zákl. přenesená",J331,0)</f>
        <v>0</v>
      </c>
      <c r="BH331" s="241">
        <f>IF(N331="sníž. přenesená",J331,0)</f>
        <v>0</v>
      </c>
      <c r="BI331" s="241">
        <f>IF(N331="nulová",J331,0)</f>
        <v>0</v>
      </c>
      <c r="BJ331" s="18" t="s">
        <v>88</v>
      </c>
      <c r="BK331" s="241">
        <f>ROUND(I331*H331,2)</f>
        <v>0</v>
      </c>
      <c r="BL331" s="18" t="s">
        <v>224</v>
      </c>
      <c r="BM331" s="240" t="s">
        <v>3990</v>
      </c>
    </row>
    <row r="332" s="2" customFormat="1">
      <c r="A332" s="40"/>
      <c r="B332" s="41"/>
      <c r="C332" s="42"/>
      <c r="D332" s="242" t="s">
        <v>232</v>
      </c>
      <c r="E332" s="42"/>
      <c r="F332" s="243" t="s">
        <v>752</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232</v>
      </c>
      <c r="AU332" s="18" t="s">
        <v>19</v>
      </c>
    </row>
    <row r="333" s="12" customFormat="1" ht="25.92" customHeight="1">
      <c r="A333" s="12"/>
      <c r="B333" s="213"/>
      <c r="C333" s="214"/>
      <c r="D333" s="215" t="s">
        <v>79</v>
      </c>
      <c r="E333" s="216" t="s">
        <v>753</v>
      </c>
      <c r="F333" s="216" t="s">
        <v>754</v>
      </c>
      <c r="G333" s="214"/>
      <c r="H333" s="214"/>
      <c r="I333" s="217"/>
      <c r="J333" s="218">
        <f>BK333</f>
        <v>0</v>
      </c>
      <c r="K333" s="214"/>
      <c r="L333" s="219"/>
      <c r="M333" s="220"/>
      <c r="N333" s="221"/>
      <c r="O333" s="221"/>
      <c r="P333" s="222">
        <f>P334+P357</f>
        <v>0</v>
      </c>
      <c r="Q333" s="221"/>
      <c r="R333" s="222">
        <f>R334+R357</f>
        <v>0.60124</v>
      </c>
      <c r="S333" s="221"/>
      <c r="T333" s="223">
        <f>T334+T357</f>
        <v>0</v>
      </c>
      <c r="U333" s="12"/>
      <c r="V333" s="12"/>
      <c r="W333" s="12"/>
      <c r="X333" s="12"/>
      <c r="Y333" s="12"/>
      <c r="Z333" s="12"/>
      <c r="AA333" s="12"/>
      <c r="AB333" s="12"/>
      <c r="AC333" s="12"/>
      <c r="AD333" s="12"/>
      <c r="AE333" s="12"/>
      <c r="AR333" s="224" t="s">
        <v>19</v>
      </c>
      <c r="AT333" s="225" t="s">
        <v>79</v>
      </c>
      <c r="AU333" s="225" t="s">
        <v>80</v>
      </c>
      <c r="AY333" s="224" t="s">
        <v>221</v>
      </c>
      <c r="BK333" s="226">
        <f>BK334+BK357</f>
        <v>0</v>
      </c>
    </row>
    <row r="334" s="12" customFormat="1" ht="22.8" customHeight="1">
      <c r="A334" s="12"/>
      <c r="B334" s="213"/>
      <c r="C334" s="214"/>
      <c r="D334" s="215" t="s">
        <v>79</v>
      </c>
      <c r="E334" s="227" t="s">
        <v>755</v>
      </c>
      <c r="F334" s="227" t="s">
        <v>756</v>
      </c>
      <c r="G334" s="214"/>
      <c r="H334" s="214"/>
      <c r="I334" s="217"/>
      <c r="J334" s="228">
        <f>BK334</f>
        <v>0</v>
      </c>
      <c r="K334" s="214"/>
      <c r="L334" s="219"/>
      <c r="M334" s="220"/>
      <c r="N334" s="221"/>
      <c r="O334" s="221"/>
      <c r="P334" s="222">
        <f>SUM(P335:P356)</f>
        <v>0</v>
      </c>
      <c r="Q334" s="221"/>
      <c r="R334" s="222">
        <f>SUM(R335:R356)</f>
        <v>0.57523999999999997</v>
      </c>
      <c r="S334" s="221"/>
      <c r="T334" s="223">
        <f>SUM(T335:T356)</f>
        <v>0</v>
      </c>
      <c r="U334" s="12"/>
      <c r="V334" s="12"/>
      <c r="W334" s="12"/>
      <c r="X334" s="12"/>
      <c r="Y334" s="12"/>
      <c r="Z334" s="12"/>
      <c r="AA334" s="12"/>
      <c r="AB334" s="12"/>
      <c r="AC334" s="12"/>
      <c r="AD334" s="12"/>
      <c r="AE334" s="12"/>
      <c r="AR334" s="224" t="s">
        <v>19</v>
      </c>
      <c r="AT334" s="225" t="s">
        <v>79</v>
      </c>
      <c r="AU334" s="225" t="s">
        <v>88</v>
      </c>
      <c r="AY334" s="224" t="s">
        <v>221</v>
      </c>
      <c r="BK334" s="226">
        <f>SUM(BK335:BK356)</f>
        <v>0</v>
      </c>
    </row>
    <row r="335" s="2" customFormat="1" ht="16.5" customHeight="1">
      <c r="A335" s="40"/>
      <c r="B335" s="41"/>
      <c r="C335" s="229" t="s">
        <v>1654</v>
      </c>
      <c r="D335" s="229" t="s">
        <v>225</v>
      </c>
      <c r="E335" s="230" t="s">
        <v>3991</v>
      </c>
      <c r="F335" s="231" t="s">
        <v>1145</v>
      </c>
      <c r="G335" s="232" t="s">
        <v>584</v>
      </c>
      <c r="H335" s="233">
        <v>6</v>
      </c>
      <c r="I335" s="234"/>
      <c r="J335" s="235">
        <f>ROUND(I335*H335,2)</f>
        <v>0</v>
      </c>
      <c r="K335" s="231" t="s">
        <v>229</v>
      </c>
      <c r="L335" s="46"/>
      <c r="M335" s="236" t="s">
        <v>1</v>
      </c>
      <c r="N335" s="237" t="s">
        <v>45</v>
      </c>
      <c r="O335" s="93"/>
      <c r="P335" s="238">
        <f>O335*H335</f>
        <v>0</v>
      </c>
      <c r="Q335" s="238">
        <v>5.0000000000000002E-05</v>
      </c>
      <c r="R335" s="238">
        <f>Q335*H335</f>
        <v>0.00030000000000000003</v>
      </c>
      <c r="S335" s="238">
        <v>0</v>
      </c>
      <c r="T335" s="239">
        <f>S335*H335</f>
        <v>0</v>
      </c>
      <c r="U335" s="40"/>
      <c r="V335" s="40"/>
      <c r="W335" s="40"/>
      <c r="X335" s="40"/>
      <c r="Y335" s="40"/>
      <c r="Z335" s="40"/>
      <c r="AA335" s="40"/>
      <c r="AB335" s="40"/>
      <c r="AC335" s="40"/>
      <c r="AD335" s="40"/>
      <c r="AE335" s="40"/>
      <c r="AR335" s="240" t="s">
        <v>316</v>
      </c>
      <c r="AT335" s="240" t="s">
        <v>225</v>
      </c>
      <c r="AU335" s="240" t="s">
        <v>19</v>
      </c>
      <c r="AY335" s="18" t="s">
        <v>221</v>
      </c>
      <c r="BE335" s="241">
        <f>IF(N335="základní",J335,0)</f>
        <v>0</v>
      </c>
      <c r="BF335" s="241">
        <f>IF(N335="snížená",J335,0)</f>
        <v>0</v>
      </c>
      <c r="BG335" s="241">
        <f>IF(N335="zákl. přenesená",J335,0)</f>
        <v>0</v>
      </c>
      <c r="BH335" s="241">
        <f>IF(N335="sníž. přenesená",J335,0)</f>
        <v>0</v>
      </c>
      <c r="BI335" s="241">
        <f>IF(N335="nulová",J335,0)</f>
        <v>0</v>
      </c>
      <c r="BJ335" s="18" t="s">
        <v>88</v>
      </c>
      <c r="BK335" s="241">
        <f>ROUND(I335*H335,2)</f>
        <v>0</v>
      </c>
      <c r="BL335" s="18" t="s">
        <v>316</v>
      </c>
      <c r="BM335" s="240" t="s">
        <v>3992</v>
      </c>
    </row>
    <row r="336" s="2" customFormat="1">
      <c r="A336" s="40"/>
      <c r="B336" s="41"/>
      <c r="C336" s="42"/>
      <c r="D336" s="242" t="s">
        <v>232</v>
      </c>
      <c r="E336" s="42"/>
      <c r="F336" s="243" t="s">
        <v>3993</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232</v>
      </c>
      <c r="AU336" s="18" t="s">
        <v>19</v>
      </c>
    </row>
    <row r="337" s="2" customFormat="1">
      <c r="A337" s="40"/>
      <c r="B337" s="41"/>
      <c r="C337" s="42"/>
      <c r="D337" s="247" t="s">
        <v>312</v>
      </c>
      <c r="E337" s="42"/>
      <c r="F337" s="248" t="s">
        <v>1148</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312</v>
      </c>
      <c r="AU337" s="18" t="s">
        <v>19</v>
      </c>
    </row>
    <row r="338" s="2" customFormat="1">
      <c r="A338" s="40"/>
      <c r="B338" s="41"/>
      <c r="C338" s="42"/>
      <c r="D338" s="247" t="s">
        <v>234</v>
      </c>
      <c r="E338" s="42"/>
      <c r="F338" s="248" t="s">
        <v>3994</v>
      </c>
      <c r="G338" s="42"/>
      <c r="H338" s="42"/>
      <c r="I338" s="244"/>
      <c r="J338" s="42"/>
      <c r="K338" s="42"/>
      <c r="L338" s="46"/>
      <c r="M338" s="245"/>
      <c r="N338" s="246"/>
      <c r="O338" s="93"/>
      <c r="P338" s="93"/>
      <c r="Q338" s="93"/>
      <c r="R338" s="93"/>
      <c r="S338" s="93"/>
      <c r="T338" s="94"/>
      <c r="U338" s="40"/>
      <c r="V338" s="40"/>
      <c r="W338" s="40"/>
      <c r="X338" s="40"/>
      <c r="Y338" s="40"/>
      <c r="Z338" s="40"/>
      <c r="AA338" s="40"/>
      <c r="AB338" s="40"/>
      <c r="AC338" s="40"/>
      <c r="AD338" s="40"/>
      <c r="AE338" s="40"/>
      <c r="AT338" s="18" t="s">
        <v>234</v>
      </c>
      <c r="AU338" s="18" t="s">
        <v>19</v>
      </c>
    </row>
    <row r="339" s="2" customFormat="1" ht="21.75" customHeight="1">
      <c r="A339" s="40"/>
      <c r="B339" s="41"/>
      <c r="C339" s="284" t="s">
        <v>1657</v>
      </c>
      <c r="D339" s="284" t="s">
        <v>330</v>
      </c>
      <c r="E339" s="285" t="s">
        <v>3995</v>
      </c>
      <c r="F339" s="286" t="s">
        <v>3996</v>
      </c>
      <c r="G339" s="287" t="s">
        <v>665</v>
      </c>
      <c r="H339" s="288">
        <v>2</v>
      </c>
      <c r="I339" s="289"/>
      <c r="J339" s="290">
        <f>ROUND(I339*H339,2)</f>
        <v>0</v>
      </c>
      <c r="K339" s="286" t="s">
        <v>229</v>
      </c>
      <c r="L339" s="291"/>
      <c r="M339" s="292" t="s">
        <v>1</v>
      </c>
      <c r="N339" s="293" t="s">
        <v>45</v>
      </c>
      <c r="O339" s="93"/>
      <c r="P339" s="238">
        <f>O339*H339</f>
        <v>0</v>
      </c>
      <c r="Q339" s="238">
        <v>0.19600000000000001</v>
      </c>
      <c r="R339" s="238">
        <f>Q339*H339</f>
        <v>0.39200000000000002</v>
      </c>
      <c r="S339" s="238">
        <v>0</v>
      </c>
      <c r="T339" s="239">
        <f>S339*H339</f>
        <v>0</v>
      </c>
      <c r="U339" s="40"/>
      <c r="V339" s="40"/>
      <c r="W339" s="40"/>
      <c r="X339" s="40"/>
      <c r="Y339" s="40"/>
      <c r="Z339" s="40"/>
      <c r="AA339" s="40"/>
      <c r="AB339" s="40"/>
      <c r="AC339" s="40"/>
      <c r="AD339" s="40"/>
      <c r="AE339" s="40"/>
      <c r="AR339" s="240" t="s">
        <v>416</v>
      </c>
      <c r="AT339" s="240" t="s">
        <v>330</v>
      </c>
      <c r="AU339" s="240" t="s">
        <v>19</v>
      </c>
      <c r="AY339" s="18" t="s">
        <v>221</v>
      </c>
      <c r="BE339" s="241">
        <f>IF(N339="základní",J339,0)</f>
        <v>0</v>
      </c>
      <c r="BF339" s="241">
        <f>IF(N339="snížená",J339,0)</f>
        <v>0</v>
      </c>
      <c r="BG339" s="241">
        <f>IF(N339="zákl. přenesená",J339,0)</f>
        <v>0</v>
      </c>
      <c r="BH339" s="241">
        <f>IF(N339="sníž. přenesená",J339,0)</f>
        <v>0</v>
      </c>
      <c r="BI339" s="241">
        <f>IF(N339="nulová",J339,0)</f>
        <v>0</v>
      </c>
      <c r="BJ339" s="18" t="s">
        <v>88</v>
      </c>
      <c r="BK339" s="241">
        <f>ROUND(I339*H339,2)</f>
        <v>0</v>
      </c>
      <c r="BL339" s="18" t="s">
        <v>316</v>
      </c>
      <c r="BM339" s="240" t="s">
        <v>3997</v>
      </c>
    </row>
    <row r="340" s="2" customFormat="1" ht="16.5" customHeight="1">
      <c r="A340" s="40"/>
      <c r="B340" s="41"/>
      <c r="C340" s="284" t="s">
        <v>1662</v>
      </c>
      <c r="D340" s="284" t="s">
        <v>330</v>
      </c>
      <c r="E340" s="285" t="s">
        <v>3998</v>
      </c>
      <c r="F340" s="286" t="s">
        <v>3999</v>
      </c>
      <c r="G340" s="287" t="s">
        <v>665</v>
      </c>
      <c r="H340" s="288">
        <v>2</v>
      </c>
      <c r="I340" s="289"/>
      <c r="J340" s="290">
        <f>ROUND(I340*H340,2)</f>
        <v>0</v>
      </c>
      <c r="K340" s="286" t="s">
        <v>1</v>
      </c>
      <c r="L340" s="291"/>
      <c r="M340" s="292" t="s">
        <v>1</v>
      </c>
      <c r="N340" s="293" t="s">
        <v>45</v>
      </c>
      <c r="O340" s="93"/>
      <c r="P340" s="238">
        <f>O340*H340</f>
        <v>0</v>
      </c>
      <c r="Q340" s="238">
        <v>0.041000000000000002</v>
      </c>
      <c r="R340" s="238">
        <f>Q340*H340</f>
        <v>0.082000000000000003</v>
      </c>
      <c r="S340" s="238">
        <v>0</v>
      </c>
      <c r="T340" s="239">
        <f>S340*H340</f>
        <v>0</v>
      </c>
      <c r="U340" s="40"/>
      <c r="V340" s="40"/>
      <c r="W340" s="40"/>
      <c r="X340" s="40"/>
      <c r="Y340" s="40"/>
      <c r="Z340" s="40"/>
      <c r="AA340" s="40"/>
      <c r="AB340" s="40"/>
      <c r="AC340" s="40"/>
      <c r="AD340" s="40"/>
      <c r="AE340" s="40"/>
      <c r="AR340" s="240" t="s">
        <v>416</v>
      </c>
      <c r="AT340" s="240" t="s">
        <v>330</v>
      </c>
      <c r="AU340" s="240" t="s">
        <v>19</v>
      </c>
      <c r="AY340" s="18" t="s">
        <v>221</v>
      </c>
      <c r="BE340" s="241">
        <f>IF(N340="základní",J340,0)</f>
        <v>0</v>
      </c>
      <c r="BF340" s="241">
        <f>IF(N340="snížená",J340,0)</f>
        <v>0</v>
      </c>
      <c r="BG340" s="241">
        <f>IF(N340="zákl. přenesená",J340,0)</f>
        <v>0</v>
      </c>
      <c r="BH340" s="241">
        <f>IF(N340="sníž. přenesená",J340,0)</f>
        <v>0</v>
      </c>
      <c r="BI340" s="241">
        <f>IF(N340="nulová",J340,0)</f>
        <v>0</v>
      </c>
      <c r="BJ340" s="18" t="s">
        <v>88</v>
      </c>
      <c r="BK340" s="241">
        <f>ROUND(I340*H340,2)</f>
        <v>0</v>
      </c>
      <c r="BL340" s="18" t="s">
        <v>316</v>
      </c>
      <c r="BM340" s="240" t="s">
        <v>4000</v>
      </c>
    </row>
    <row r="341" s="2" customFormat="1" ht="16.5" customHeight="1">
      <c r="A341" s="40"/>
      <c r="B341" s="41"/>
      <c r="C341" s="284" t="s">
        <v>1665</v>
      </c>
      <c r="D341" s="284" t="s">
        <v>330</v>
      </c>
      <c r="E341" s="285" t="s">
        <v>4001</v>
      </c>
      <c r="F341" s="286" t="s">
        <v>4002</v>
      </c>
      <c r="G341" s="287" t="s">
        <v>665</v>
      </c>
      <c r="H341" s="288">
        <v>2</v>
      </c>
      <c r="I341" s="289"/>
      <c r="J341" s="290">
        <f>ROUND(I341*H341,2)</f>
        <v>0</v>
      </c>
      <c r="K341" s="286" t="s">
        <v>1</v>
      </c>
      <c r="L341" s="291"/>
      <c r="M341" s="292" t="s">
        <v>1</v>
      </c>
      <c r="N341" s="293" t="s">
        <v>45</v>
      </c>
      <c r="O341" s="93"/>
      <c r="P341" s="238">
        <f>O341*H341</f>
        <v>0</v>
      </c>
      <c r="Q341" s="238">
        <v>0.041000000000000002</v>
      </c>
      <c r="R341" s="238">
        <f>Q341*H341</f>
        <v>0.082000000000000003</v>
      </c>
      <c r="S341" s="238">
        <v>0</v>
      </c>
      <c r="T341" s="239">
        <f>S341*H341</f>
        <v>0</v>
      </c>
      <c r="U341" s="40"/>
      <c r="V341" s="40"/>
      <c r="W341" s="40"/>
      <c r="X341" s="40"/>
      <c r="Y341" s="40"/>
      <c r="Z341" s="40"/>
      <c r="AA341" s="40"/>
      <c r="AB341" s="40"/>
      <c r="AC341" s="40"/>
      <c r="AD341" s="40"/>
      <c r="AE341" s="40"/>
      <c r="AR341" s="240" t="s">
        <v>416</v>
      </c>
      <c r="AT341" s="240" t="s">
        <v>330</v>
      </c>
      <c r="AU341" s="240" t="s">
        <v>19</v>
      </c>
      <c r="AY341" s="18" t="s">
        <v>221</v>
      </c>
      <c r="BE341" s="241">
        <f>IF(N341="základní",J341,0)</f>
        <v>0</v>
      </c>
      <c r="BF341" s="241">
        <f>IF(N341="snížená",J341,0)</f>
        <v>0</v>
      </c>
      <c r="BG341" s="241">
        <f>IF(N341="zákl. přenesená",J341,0)</f>
        <v>0</v>
      </c>
      <c r="BH341" s="241">
        <f>IF(N341="sníž. přenesená",J341,0)</f>
        <v>0</v>
      </c>
      <c r="BI341" s="241">
        <f>IF(N341="nulová",J341,0)</f>
        <v>0</v>
      </c>
      <c r="BJ341" s="18" t="s">
        <v>88</v>
      </c>
      <c r="BK341" s="241">
        <f>ROUND(I341*H341,2)</f>
        <v>0</v>
      </c>
      <c r="BL341" s="18" t="s">
        <v>316</v>
      </c>
      <c r="BM341" s="240" t="s">
        <v>4003</v>
      </c>
    </row>
    <row r="342" s="2" customFormat="1" ht="24.15" customHeight="1">
      <c r="A342" s="40"/>
      <c r="B342" s="41"/>
      <c r="C342" s="229" t="s">
        <v>1671</v>
      </c>
      <c r="D342" s="229" t="s">
        <v>225</v>
      </c>
      <c r="E342" s="230" t="s">
        <v>1153</v>
      </c>
      <c r="F342" s="231" t="s">
        <v>1154</v>
      </c>
      <c r="G342" s="232" t="s">
        <v>699</v>
      </c>
      <c r="H342" s="233">
        <v>3</v>
      </c>
      <c r="I342" s="234"/>
      <c r="J342" s="235">
        <f>ROUND(I342*H342,2)</f>
        <v>0</v>
      </c>
      <c r="K342" s="231" t="s">
        <v>229</v>
      </c>
      <c r="L342" s="46"/>
      <c r="M342" s="236" t="s">
        <v>1</v>
      </c>
      <c r="N342" s="237" t="s">
        <v>45</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316</v>
      </c>
      <c r="AT342" s="240" t="s">
        <v>225</v>
      </c>
      <c r="AU342" s="240" t="s">
        <v>19</v>
      </c>
      <c r="AY342" s="18" t="s">
        <v>221</v>
      </c>
      <c r="BE342" s="241">
        <f>IF(N342="základní",J342,0)</f>
        <v>0</v>
      </c>
      <c r="BF342" s="241">
        <f>IF(N342="snížená",J342,0)</f>
        <v>0</v>
      </c>
      <c r="BG342" s="241">
        <f>IF(N342="zákl. přenesená",J342,0)</f>
        <v>0</v>
      </c>
      <c r="BH342" s="241">
        <f>IF(N342="sníž. přenesená",J342,0)</f>
        <v>0</v>
      </c>
      <c r="BI342" s="241">
        <f>IF(N342="nulová",J342,0)</f>
        <v>0</v>
      </c>
      <c r="BJ342" s="18" t="s">
        <v>88</v>
      </c>
      <c r="BK342" s="241">
        <f>ROUND(I342*H342,2)</f>
        <v>0</v>
      </c>
      <c r="BL342" s="18" t="s">
        <v>316</v>
      </c>
      <c r="BM342" s="240" t="s">
        <v>4004</v>
      </c>
    </row>
    <row r="343" s="2" customFormat="1">
      <c r="A343" s="40"/>
      <c r="B343" s="41"/>
      <c r="C343" s="42"/>
      <c r="D343" s="242" t="s">
        <v>232</v>
      </c>
      <c r="E343" s="42"/>
      <c r="F343" s="243" t="s">
        <v>1156</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232</v>
      </c>
      <c r="AU343" s="18" t="s">
        <v>19</v>
      </c>
    </row>
    <row r="344" s="2" customFormat="1">
      <c r="A344" s="40"/>
      <c r="B344" s="41"/>
      <c r="C344" s="42"/>
      <c r="D344" s="247" t="s">
        <v>234</v>
      </c>
      <c r="E344" s="42"/>
      <c r="F344" s="248" t="s">
        <v>3904</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234</v>
      </c>
      <c r="AU344" s="18" t="s">
        <v>19</v>
      </c>
    </row>
    <row r="345" s="2" customFormat="1" ht="21.75" customHeight="1">
      <c r="A345" s="40"/>
      <c r="B345" s="41"/>
      <c r="C345" s="284" t="s">
        <v>1675</v>
      </c>
      <c r="D345" s="284" t="s">
        <v>330</v>
      </c>
      <c r="E345" s="285" t="s">
        <v>1158</v>
      </c>
      <c r="F345" s="286" t="s">
        <v>1159</v>
      </c>
      <c r="G345" s="287" t="s">
        <v>699</v>
      </c>
      <c r="H345" s="288">
        <v>3</v>
      </c>
      <c r="I345" s="289"/>
      <c r="J345" s="290">
        <f>ROUND(I345*H345,2)</f>
        <v>0</v>
      </c>
      <c r="K345" s="286" t="s">
        <v>229</v>
      </c>
      <c r="L345" s="291"/>
      <c r="M345" s="292" t="s">
        <v>1</v>
      </c>
      <c r="N345" s="293" t="s">
        <v>45</v>
      </c>
      <c r="O345" s="93"/>
      <c r="P345" s="238">
        <f>O345*H345</f>
        <v>0</v>
      </c>
      <c r="Q345" s="238">
        <v>0.0061000000000000004</v>
      </c>
      <c r="R345" s="238">
        <f>Q345*H345</f>
        <v>0.0183</v>
      </c>
      <c r="S345" s="238">
        <v>0</v>
      </c>
      <c r="T345" s="239">
        <f>S345*H345</f>
        <v>0</v>
      </c>
      <c r="U345" s="40"/>
      <c r="V345" s="40"/>
      <c r="W345" s="40"/>
      <c r="X345" s="40"/>
      <c r="Y345" s="40"/>
      <c r="Z345" s="40"/>
      <c r="AA345" s="40"/>
      <c r="AB345" s="40"/>
      <c r="AC345" s="40"/>
      <c r="AD345" s="40"/>
      <c r="AE345" s="40"/>
      <c r="AR345" s="240" t="s">
        <v>416</v>
      </c>
      <c r="AT345" s="240" t="s">
        <v>330</v>
      </c>
      <c r="AU345" s="240" t="s">
        <v>19</v>
      </c>
      <c r="AY345" s="18" t="s">
        <v>221</v>
      </c>
      <c r="BE345" s="241">
        <f>IF(N345="základní",J345,0)</f>
        <v>0</v>
      </c>
      <c r="BF345" s="241">
        <f>IF(N345="snížená",J345,0)</f>
        <v>0</v>
      </c>
      <c r="BG345" s="241">
        <f>IF(N345="zákl. přenesená",J345,0)</f>
        <v>0</v>
      </c>
      <c r="BH345" s="241">
        <f>IF(N345="sníž. přenesená",J345,0)</f>
        <v>0</v>
      </c>
      <c r="BI345" s="241">
        <f>IF(N345="nulová",J345,0)</f>
        <v>0</v>
      </c>
      <c r="BJ345" s="18" t="s">
        <v>88</v>
      </c>
      <c r="BK345" s="241">
        <f>ROUND(I345*H345,2)</f>
        <v>0</v>
      </c>
      <c r="BL345" s="18" t="s">
        <v>316</v>
      </c>
      <c r="BM345" s="240" t="s">
        <v>4005</v>
      </c>
    </row>
    <row r="346" s="2" customFormat="1" ht="24.15" customHeight="1">
      <c r="A346" s="40"/>
      <c r="B346" s="41"/>
      <c r="C346" s="229" t="s">
        <v>1677</v>
      </c>
      <c r="D346" s="229" t="s">
        <v>225</v>
      </c>
      <c r="E346" s="230" t="s">
        <v>758</v>
      </c>
      <c r="F346" s="231" t="s">
        <v>1167</v>
      </c>
      <c r="G346" s="232" t="s">
        <v>665</v>
      </c>
      <c r="H346" s="233">
        <v>8</v>
      </c>
      <c r="I346" s="234"/>
      <c r="J346" s="235">
        <f>ROUND(I346*H346,2)</f>
        <v>0</v>
      </c>
      <c r="K346" s="231" t="s">
        <v>1</v>
      </c>
      <c r="L346" s="46"/>
      <c r="M346" s="236" t="s">
        <v>1</v>
      </c>
      <c r="N346" s="237" t="s">
        <v>45</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224</v>
      </c>
      <c r="AT346" s="240" t="s">
        <v>225</v>
      </c>
      <c r="AU346" s="240" t="s">
        <v>19</v>
      </c>
      <c r="AY346" s="18" t="s">
        <v>221</v>
      </c>
      <c r="BE346" s="241">
        <f>IF(N346="základní",J346,0)</f>
        <v>0</v>
      </c>
      <c r="BF346" s="241">
        <f>IF(N346="snížená",J346,0)</f>
        <v>0</v>
      </c>
      <c r="BG346" s="241">
        <f>IF(N346="zákl. přenesená",J346,0)</f>
        <v>0</v>
      </c>
      <c r="BH346" s="241">
        <f>IF(N346="sníž. přenesená",J346,0)</f>
        <v>0</v>
      </c>
      <c r="BI346" s="241">
        <f>IF(N346="nulová",J346,0)</f>
        <v>0</v>
      </c>
      <c r="BJ346" s="18" t="s">
        <v>88</v>
      </c>
      <c r="BK346" s="241">
        <f>ROUND(I346*H346,2)</f>
        <v>0</v>
      </c>
      <c r="BL346" s="18" t="s">
        <v>224</v>
      </c>
      <c r="BM346" s="240" t="s">
        <v>4006</v>
      </c>
    </row>
    <row r="347" s="2" customFormat="1">
      <c r="A347" s="40"/>
      <c r="B347" s="41"/>
      <c r="C347" s="42"/>
      <c r="D347" s="247" t="s">
        <v>234</v>
      </c>
      <c r="E347" s="42"/>
      <c r="F347" s="248" t="s">
        <v>4007</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234</v>
      </c>
      <c r="AU347" s="18" t="s">
        <v>19</v>
      </c>
    </row>
    <row r="348" s="2" customFormat="1" ht="44.25" customHeight="1">
      <c r="A348" s="40"/>
      <c r="B348" s="41"/>
      <c r="C348" s="229" t="s">
        <v>1679</v>
      </c>
      <c r="D348" s="229" t="s">
        <v>225</v>
      </c>
      <c r="E348" s="230" t="s">
        <v>737</v>
      </c>
      <c r="F348" s="231" t="s">
        <v>4008</v>
      </c>
      <c r="G348" s="232" t="s">
        <v>665</v>
      </c>
      <c r="H348" s="233">
        <v>8</v>
      </c>
      <c r="I348" s="234"/>
      <c r="J348" s="235">
        <f>ROUND(I348*H348,2)</f>
        <v>0</v>
      </c>
      <c r="K348" s="231" t="s">
        <v>229</v>
      </c>
      <c r="L348" s="46"/>
      <c r="M348" s="236" t="s">
        <v>1</v>
      </c>
      <c r="N348" s="237" t="s">
        <v>45</v>
      </c>
      <c r="O348" s="93"/>
      <c r="P348" s="238">
        <f>O348*H348</f>
        <v>0</v>
      </c>
      <c r="Q348" s="238">
        <v>8.0000000000000007E-05</v>
      </c>
      <c r="R348" s="238">
        <f>Q348*H348</f>
        <v>0.00064000000000000005</v>
      </c>
      <c r="S348" s="238">
        <v>0</v>
      </c>
      <c r="T348" s="239">
        <f>S348*H348</f>
        <v>0</v>
      </c>
      <c r="U348" s="40"/>
      <c r="V348" s="40"/>
      <c r="W348" s="40"/>
      <c r="X348" s="40"/>
      <c r="Y348" s="40"/>
      <c r="Z348" s="40"/>
      <c r="AA348" s="40"/>
      <c r="AB348" s="40"/>
      <c r="AC348" s="40"/>
      <c r="AD348" s="40"/>
      <c r="AE348" s="40"/>
      <c r="AR348" s="240" t="s">
        <v>224</v>
      </c>
      <c r="AT348" s="240" t="s">
        <v>225</v>
      </c>
      <c r="AU348" s="240" t="s">
        <v>19</v>
      </c>
      <c r="AY348" s="18" t="s">
        <v>221</v>
      </c>
      <c r="BE348" s="241">
        <f>IF(N348="základní",J348,0)</f>
        <v>0</v>
      </c>
      <c r="BF348" s="241">
        <f>IF(N348="snížená",J348,0)</f>
        <v>0</v>
      </c>
      <c r="BG348" s="241">
        <f>IF(N348="zákl. přenesená",J348,0)</f>
        <v>0</v>
      </c>
      <c r="BH348" s="241">
        <f>IF(N348="sníž. přenesená",J348,0)</f>
        <v>0</v>
      </c>
      <c r="BI348" s="241">
        <f>IF(N348="nulová",J348,0)</f>
        <v>0</v>
      </c>
      <c r="BJ348" s="18" t="s">
        <v>88</v>
      </c>
      <c r="BK348" s="241">
        <f>ROUND(I348*H348,2)</f>
        <v>0</v>
      </c>
      <c r="BL348" s="18" t="s">
        <v>224</v>
      </c>
      <c r="BM348" s="240" t="s">
        <v>4009</v>
      </c>
    </row>
    <row r="349" s="2" customFormat="1">
      <c r="A349" s="40"/>
      <c r="B349" s="41"/>
      <c r="C349" s="42"/>
      <c r="D349" s="242" t="s">
        <v>232</v>
      </c>
      <c r="E349" s="42"/>
      <c r="F349" s="243" t="s">
        <v>740</v>
      </c>
      <c r="G349" s="42"/>
      <c r="H349" s="42"/>
      <c r="I349" s="244"/>
      <c r="J349" s="42"/>
      <c r="K349" s="42"/>
      <c r="L349" s="46"/>
      <c r="M349" s="245"/>
      <c r="N349" s="246"/>
      <c r="O349" s="93"/>
      <c r="P349" s="93"/>
      <c r="Q349" s="93"/>
      <c r="R349" s="93"/>
      <c r="S349" s="93"/>
      <c r="T349" s="94"/>
      <c r="U349" s="40"/>
      <c r="V349" s="40"/>
      <c r="W349" s="40"/>
      <c r="X349" s="40"/>
      <c r="Y349" s="40"/>
      <c r="Z349" s="40"/>
      <c r="AA349" s="40"/>
      <c r="AB349" s="40"/>
      <c r="AC349" s="40"/>
      <c r="AD349" s="40"/>
      <c r="AE349" s="40"/>
      <c r="AT349" s="18" t="s">
        <v>232</v>
      </c>
      <c r="AU349" s="18" t="s">
        <v>19</v>
      </c>
    </row>
    <row r="350" s="2" customFormat="1">
      <c r="A350" s="40"/>
      <c r="B350" s="41"/>
      <c r="C350" s="42"/>
      <c r="D350" s="247" t="s">
        <v>312</v>
      </c>
      <c r="E350" s="42"/>
      <c r="F350" s="248" t="s">
        <v>741</v>
      </c>
      <c r="G350" s="42"/>
      <c r="H350" s="42"/>
      <c r="I350" s="244"/>
      <c r="J350" s="42"/>
      <c r="K350" s="42"/>
      <c r="L350" s="46"/>
      <c r="M350" s="245"/>
      <c r="N350" s="246"/>
      <c r="O350" s="93"/>
      <c r="P350" s="93"/>
      <c r="Q350" s="93"/>
      <c r="R350" s="93"/>
      <c r="S350" s="93"/>
      <c r="T350" s="94"/>
      <c r="U350" s="40"/>
      <c r="V350" s="40"/>
      <c r="W350" s="40"/>
      <c r="X350" s="40"/>
      <c r="Y350" s="40"/>
      <c r="Z350" s="40"/>
      <c r="AA350" s="40"/>
      <c r="AB350" s="40"/>
      <c r="AC350" s="40"/>
      <c r="AD350" s="40"/>
      <c r="AE350" s="40"/>
      <c r="AT350" s="18" t="s">
        <v>312</v>
      </c>
      <c r="AU350" s="18" t="s">
        <v>19</v>
      </c>
    </row>
    <row r="351" s="2" customFormat="1">
      <c r="A351" s="40"/>
      <c r="B351" s="41"/>
      <c r="C351" s="42"/>
      <c r="D351" s="247" t="s">
        <v>234</v>
      </c>
      <c r="E351" s="42"/>
      <c r="F351" s="248" t="s">
        <v>4007</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234</v>
      </c>
      <c r="AU351" s="18" t="s">
        <v>19</v>
      </c>
    </row>
    <row r="352" s="2" customFormat="1" ht="24.15" customHeight="1">
      <c r="A352" s="40"/>
      <c r="B352" s="41"/>
      <c r="C352" s="229" t="s">
        <v>1683</v>
      </c>
      <c r="D352" s="229" t="s">
        <v>225</v>
      </c>
      <c r="E352" s="230" t="s">
        <v>4010</v>
      </c>
      <c r="F352" s="231" t="s">
        <v>4011</v>
      </c>
      <c r="G352" s="232" t="s">
        <v>665</v>
      </c>
      <c r="H352" s="233">
        <v>2</v>
      </c>
      <c r="I352" s="234"/>
      <c r="J352" s="235">
        <f>ROUND(I352*H352,2)</f>
        <v>0</v>
      </c>
      <c r="K352" s="231" t="s">
        <v>1</v>
      </c>
      <c r="L352" s="46"/>
      <c r="M352" s="236" t="s">
        <v>1</v>
      </c>
      <c r="N352" s="237" t="s">
        <v>45</v>
      </c>
      <c r="O352" s="93"/>
      <c r="P352" s="238">
        <f>O352*H352</f>
        <v>0</v>
      </c>
      <c r="Q352" s="238">
        <v>0</v>
      </c>
      <c r="R352" s="238">
        <f>Q352*H352</f>
        <v>0</v>
      </c>
      <c r="S352" s="238">
        <v>0</v>
      </c>
      <c r="T352" s="239">
        <f>S352*H352</f>
        <v>0</v>
      </c>
      <c r="U352" s="40"/>
      <c r="V352" s="40"/>
      <c r="W352" s="40"/>
      <c r="X352" s="40"/>
      <c r="Y352" s="40"/>
      <c r="Z352" s="40"/>
      <c r="AA352" s="40"/>
      <c r="AB352" s="40"/>
      <c r="AC352" s="40"/>
      <c r="AD352" s="40"/>
      <c r="AE352" s="40"/>
      <c r="AR352" s="240" t="s">
        <v>224</v>
      </c>
      <c r="AT352" s="240" t="s">
        <v>225</v>
      </c>
      <c r="AU352" s="240" t="s">
        <v>19</v>
      </c>
      <c r="AY352" s="18" t="s">
        <v>221</v>
      </c>
      <c r="BE352" s="241">
        <f>IF(N352="základní",J352,0)</f>
        <v>0</v>
      </c>
      <c r="BF352" s="241">
        <f>IF(N352="snížená",J352,0)</f>
        <v>0</v>
      </c>
      <c r="BG352" s="241">
        <f>IF(N352="zákl. přenesená",J352,0)</f>
        <v>0</v>
      </c>
      <c r="BH352" s="241">
        <f>IF(N352="sníž. přenesená",J352,0)</f>
        <v>0</v>
      </c>
      <c r="BI352" s="241">
        <f>IF(N352="nulová",J352,0)</f>
        <v>0</v>
      </c>
      <c r="BJ352" s="18" t="s">
        <v>88</v>
      </c>
      <c r="BK352" s="241">
        <f>ROUND(I352*H352,2)</f>
        <v>0</v>
      </c>
      <c r="BL352" s="18" t="s">
        <v>224</v>
      </c>
      <c r="BM352" s="240" t="s">
        <v>4012</v>
      </c>
    </row>
    <row r="353" s="2" customFormat="1">
      <c r="A353" s="40"/>
      <c r="B353" s="41"/>
      <c r="C353" s="42"/>
      <c r="D353" s="247" t="s">
        <v>234</v>
      </c>
      <c r="E353" s="42"/>
      <c r="F353" s="248" t="s">
        <v>4013</v>
      </c>
      <c r="G353" s="42"/>
      <c r="H353" s="42"/>
      <c r="I353" s="244"/>
      <c r="J353" s="42"/>
      <c r="K353" s="42"/>
      <c r="L353" s="46"/>
      <c r="M353" s="245"/>
      <c r="N353" s="246"/>
      <c r="O353" s="93"/>
      <c r="P353" s="93"/>
      <c r="Q353" s="93"/>
      <c r="R353" s="93"/>
      <c r="S353" s="93"/>
      <c r="T353" s="94"/>
      <c r="U353" s="40"/>
      <c r="V353" s="40"/>
      <c r="W353" s="40"/>
      <c r="X353" s="40"/>
      <c r="Y353" s="40"/>
      <c r="Z353" s="40"/>
      <c r="AA353" s="40"/>
      <c r="AB353" s="40"/>
      <c r="AC353" s="40"/>
      <c r="AD353" s="40"/>
      <c r="AE353" s="40"/>
      <c r="AT353" s="18" t="s">
        <v>234</v>
      </c>
      <c r="AU353" s="18" t="s">
        <v>19</v>
      </c>
    </row>
    <row r="354" s="2" customFormat="1" ht="44.25" customHeight="1">
      <c r="A354" s="40"/>
      <c r="B354" s="41"/>
      <c r="C354" s="229" t="s">
        <v>1687</v>
      </c>
      <c r="D354" s="229" t="s">
        <v>225</v>
      </c>
      <c r="E354" s="230" t="s">
        <v>1173</v>
      </c>
      <c r="F354" s="231" t="s">
        <v>1174</v>
      </c>
      <c r="G354" s="232" t="s">
        <v>651</v>
      </c>
      <c r="H354" s="233">
        <v>0.58299999999999996</v>
      </c>
      <c r="I354" s="234"/>
      <c r="J354" s="235">
        <f>ROUND(I354*H354,2)</f>
        <v>0</v>
      </c>
      <c r="K354" s="231" t="s">
        <v>229</v>
      </c>
      <c r="L354" s="46"/>
      <c r="M354" s="236" t="s">
        <v>1</v>
      </c>
      <c r="N354" s="237" t="s">
        <v>45</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316</v>
      </c>
      <c r="AT354" s="240" t="s">
        <v>225</v>
      </c>
      <c r="AU354" s="240" t="s">
        <v>19</v>
      </c>
      <c r="AY354" s="18" t="s">
        <v>221</v>
      </c>
      <c r="BE354" s="241">
        <f>IF(N354="základní",J354,0)</f>
        <v>0</v>
      </c>
      <c r="BF354" s="241">
        <f>IF(N354="snížená",J354,0)</f>
        <v>0</v>
      </c>
      <c r="BG354" s="241">
        <f>IF(N354="zákl. přenesená",J354,0)</f>
        <v>0</v>
      </c>
      <c r="BH354" s="241">
        <f>IF(N354="sníž. přenesená",J354,0)</f>
        <v>0</v>
      </c>
      <c r="BI354" s="241">
        <f>IF(N354="nulová",J354,0)</f>
        <v>0</v>
      </c>
      <c r="BJ354" s="18" t="s">
        <v>88</v>
      </c>
      <c r="BK354" s="241">
        <f>ROUND(I354*H354,2)</f>
        <v>0</v>
      </c>
      <c r="BL354" s="18" t="s">
        <v>316</v>
      </c>
      <c r="BM354" s="240" t="s">
        <v>4014</v>
      </c>
    </row>
    <row r="355" s="2" customFormat="1">
      <c r="A355" s="40"/>
      <c r="B355" s="41"/>
      <c r="C355" s="42"/>
      <c r="D355" s="242" t="s">
        <v>232</v>
      </c>
      <c r="E355" s="42"/>
      <c r="F355" s="243" t="s">
        <v>1176</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232</v>
      </c>
      <c r="AU355" s="18" t="s">
        <v>19</v>
      </c>
    </row>
    <row r="356" s="2" customFormat="1">
      <c r="A356" s="40"/>
      <c r="B356" s="41"/>
      <c r="C356" s="42"/>
      <c r="D356" s="247" t="s">
        <v>312</v>
      </c>
      <c r="E356" s="42"/>
      <c r="F356" s="248" t="s">
        <v>1177</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312</v>
      </c>
      <c r="AU356" s="18" t="s">
        <v>19</v>
      </c>
    </row>
    <row r="357" s="12" customFormat="1" ht="22.8" customHeight="1">
      <c r="A357" s="12"/>
      <c r="B357" s="213"/>
      <c r="C357" s="214"/>
      <c r="D357" s="215" t="s">
        <v>79</v>
      </c>
      <c r="E357" s="227" t="s">
        <v>1178</v>
      </c>
      <c r="F357" s="227" t="s">
        <v>1179</v>
      </c>
      <c r="G357" s="214"/>
      <c r="H357" s="214"/>
      <c r="I357" s="217"/>
      <c r="J357" s="228">
        <f>BK357</f>
        <v>0</v>
      </c>
      <c r="K357" s="214"/>
      <c r="L357" s="219"/>
      <c r="M357" s="220"/>
      <c r="N357" s="221"/>
      <c r="O357" s="221"/>
      <c r="P357" s="222">
        <f>SUM(P358:P359)</f>
        <v>0</v>
      </c>
      <c r="Q357" s="221"/>
      <c r="R357" s="222">
        <f>SUM(R358:R359)</f>
        <v>0.026000000000000002</v>
      </c>
      <c r="S357" s="221"/>
      <c r="T357" s="223">
        <f>SUM(T358:T359)</f>
        <v>0</v>
      </c>
      <c r="U357" s="12"/>
      <c r="V357" s="12"/>
      <c r="W357" s="12"/>
      <c r="X357" s="12"/>
      <c r="Y357" s="12"/>
      <c r="Z357" s="12"/>
      <c r="AA357" s="12"/>
      <c r="AB357" s="12"/>
      <c r="AC357" s="12"/>
      <c r="AD357" s="12"/>
      <c r="AE357" s="12"/>
      <c r="AR357" s="224" t="s">
        <v>19</v>
      </c>
      <c r="AT357" s="225" t="s">
        <v>79</v>
      </c>
      <c r="AU357" s="225" t="s">
        <v>88</v>
      </c>
      <c r="AY357" s="224" t="s">
        <v>221</v>
      </c>
      <c r="BK357" s="226">
        <f>SUM(BK358:BK359)</f>
        <v>0</v>
      </c>
    </row>
    <row r="358" s="2" customFormat="1" ht="16.5" customHeight="1">
      <c r="A358" s="40"/>
      <c r="B358" s="41"/>
      <c r="C358" s="229" t="s">
        <v>1690</v>
      </c>
      <c r="D358" s="229" t="s">
        <v>225</v>
      </c>
      <c r="E358" s="230" t="s">
        <v>4015</v>
      </c>
      <c r="F358" s="231" t="s">
        <v>1181</v>
      </c>
      <c r="G358" s="232" t="s">
        <v>507</v>
      </c>
      <c r="H358" s="233">
        <v>260</v>
      </c>
      <c r="I358" s="234"/>
      <c r="J358" s="235">
        <f>ROUND(I358*H358,2)</f>
        <v>0</v>
      </c>
      <c r="K358" s="231" t="s">
        <v>1</v>
      </c>
      <c r="L358" s="46"/>
      <c r="M358" s="236" t="s">
        <v>1</v>
      </c>
      <c r="N358" s="237" t="s">
        <v>45</v>
      </c>
      <c r="O358" s="93"/>
      <c r="P358" s="238">
        <f>O358*H358</f>
        <v>0</v>
      </c>
      <c r="Q358" s="238">
        <v>0.00010000000000000001</v>
      </c>
      <c r="R358" s="238">
        <f>Q358*H358</f>
        <v>0.026000000000000002</v>
      </c>
      <c r="S358" s="238">
        <v>0</v>
      </c>
      <c r="T358" s="239">
        <f>S358*H358</f>
        <v>0</v>
      </c>
      <c r="U358" s="40"/>
      <c r="V358" s="40"/>
      <c r="W358" s="40"/>
      <c r="X358" s="40"/>
      <c r="Y358" s="40"/>
      <c r="Z358" s="40"/>
      <c r="AA358" s="40"/>
      <c r="AB358" s="40"/>
      <c r="AC358" s="40"/>
      <c r="AD358" s="40"/>
      <c r="AE358" s="40"/>
      <c r="AR358" s="240" t="s">
        <v>316</v>
      </c>
      <c r="AT358" s="240" t="s">
        <v>225</v>
      </c>
      <c r="AU358" s="240" t="s">
        <v>19</v>
      </c>
      <c r="AY358" s="18" t="s">
        <v>221</v>
      </c>
      <c r="BE358" s="241">
        <f>IF(N358="základní",J358,0)</f>
        <v>0</v>
      </c>
      <c r="BF358" s="241">
        <f>IF(N358="snížená",J358,0)</f>
        <v>0</v>
      </c>
      <c r="BG358" s="241">
        <f>IF(N358="zákl. přenesená",J358,0)</f>
        <v>0</v>
      </c>
      <c r="BH358" s="241">
        <f>IF(N358="sníž. přenesená",J358,0)</f>
        <v>0</v>
      </c>
      <c r="BI358" s="241">
        <f>IF(N358="nulová",J358,0)</f>
        <v>0</v>
      </c>
      <c r="BJ358" s="18" t="s">
        <v>88</v>
      </c>
      <c r="BK358" s="241">
        <f>ROUND(I358*H358,2)</f>
        <v>0</v>
      </c>
      <c r="BL358" s="18" t="s">
        <v>316</v>
      </c>
      <c r="BM358" s="240" t="s">
        <v>4016</v>
      </c>
    </row>
    <row r="359" s="2" customFormat="1">
      <c r="A359" s="40"/>
      <c r="B359" s="41"/>
      <c r="C359" s="42"/>
      <c r="D359" s="247" t="s">
        <v>234</v>
      </c>
      <c r="E359" s="42"/>
      <c r="F359" s="248" t="s">
        <v>4017</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234</v>
      </c>
      <c r="AU359" s="18" t="s">
        <v>19</v>
      </c>
    </row>
    <row r="360" s="12" customFormat="1" ht="25.92" customHeight="1">
      <c r="A360" s="12"/>
      <c r="B360" s="213"/>
      <c r="C360" s="214"/>
      <c r="D360" s="215" t="s">
        <v>79</v>
      </c>
      <c r="E360" s="216" t="s">
        <v>330</v>
      </c>
      <c r="F360" s="216" t="s">
        <v>967</v>
      </c>
      <c r="G360" s="214"/>
      <c r="H360" s="214"/>
      <c r="I360" s="217"/>
      <c r="J360" s="218">
        <f>BK360</f>
        <v>0</v>
      </c>
      <c r="K360" s="214"/>
      <c r="L360" s="219"/>
      <c r="M360" s="220"/>
      <c r="N360" s="221"/>
      <c r="O360" s="221"/>
      <c r="P360" s="222">
        <f>P361</f>
        <v>0</v>
      </c>
      <c r="Q360" s="221"/>
      <c r="R360" s="222">
        <f>R361</f>
        <v>0.50643000000000005</v>
      </c>
      <c r="S360" s="221"/>
      <c r="T360" s="223">
        <f>T361</f>
        <v>0</v>
      </c>
      <c r="U360" s="12"/>
      <c r="V360" s="12"/>
      <c r="W360" s="12"/>
      <c r="X360" s="12"/>
      <c r="Y360" s="12"/>
      <c r="Z360" s="12"/>
      <c r="AA360" s="12"/>
      <c r="AB360" s="12"/>
      <c r="AC360" s="12"/>
      <c r="AD360" s="12"/>
      <c r="AE360" s="12"/>
      <c r="AR360" s="224" t="s">
        <v>157</v>
      </c>
      <c r="AT360" s="225" t="s">
        <v>79</v>
      </c>
      <c r="AU360" s="225" t="s">
        <v>80</v>
      </c>
      <c r="AY360" s="224" t="s">
        <v>221</v>
      </c>
      <c r="BK360" s="226">
        <f>BK361</f>
        <v>0</v>
      </c>
    </row>
    <row r="361" s="12" customFormat="1" ht="22.8" customHeight="1">
      <c r="A361" s="12"/>
      <c r="B361" s="213"/>
      <c r="C361" s="214"/>
      <c r="D361" s="215" t="s">
        <v>79</v>
      </c>
      <c r="E361" s="227" t="s">
        <v>1465</v>
      </c>
      <c r="F361" s="227" t="s">
        <v>1466</v>
      </c>
      <c r="G361" s="214"/>
      <c r="H361" s="214"/>
      <c r="I361" s="217"/>
      <c r="J361" s="228">
        <f>BK361</f>
        <v>0</v>
      </c>
      <c r="K361" s="214"/>
      <c r="L361" s="219"/>
      <c r="M361" s="220"/>
      <c r="N361" s="221"/>
      <c r="O361" s="221"/>
      <c r="P361" s="222">
        <f>SUM(P362:P365)</f>
        <v>0</v>
      </c>
      <c r="Q361" s="221"/>
      <c r="R361" s="222">
        <f>SUM(R362:R365)</f>
        <v>0.50643000000000005</v>
      </c>
      <c r="S361" s="221"/>
      <c r="T361" s="223">
        <f>SUM(T362:T365)</f>
        <v>0</v>
      </c>
      <c r="U361" s="12"/>
      <c r="V361" s="12"/>
      <c r="W361" s="12"/>
      <c r="X361" s="12"/>
      <c r="Y361" s="12"/>
      <c r="Z361" s="12"/>
      <c r="AA361" s="12"/>
      <c r="AB361" s="12"/>
      <c r="AC361" s="12"/>
      <c r="AD361" s="12"/>
      <c r="AE361" s="12"/>
      <c r="AR361" s="224" t="s">
        <v>157</v>
      </c>
      <c r="AT361" s="225" t="s">
        <v>79</v>
      </c>
      <c r="AU361" s="225" t="s">
        <v>88</v>
      </c>
      <c r="AY361" s="224" t="s">
        <v>221</v>
      </c>
      <c r="BK361" s="226">
        <f>SUM(BK362:BK365)</f>
        <v>0</v>
      </c>
    </row>
    <row r="362" s="2" customFormat="1" ht="24.15" customHeight="1">
      <c r="A362" s="40"/>
      <c r="B362" s="41"/>
      <c r="C362" s="229" t="s">
        <v>1695</v>
      </c>
      <c r="D362" s="229" t="s">
        <v>225</v>
      </c>
      <c r="E362" s="230" t="s">
        <v>1468</v>
      </c>
      <c r="F362" s="231" t="s">
        <v>4018</v>
      </c>
      <c r="G362" s="232" t="s">
        <v>699</v>
      </c>
      <c r="H362" s="233">
        <v>4.5</v>
      </c>
      <c r="I362" s="234"/>
      <c r="J362" s="235">
        <f>ROUND(I362*H362,2)</f>
        <v>0</v>
      </c>
      <c r="K362" s="231" t="s">
        <v>229</v>
      </c>
      <c r="L362" s="46"/>
      <c r="M362" s="236" t="s">
        <v>1</v>
      </c>
      <c r="N362" s="237" t="s">
        <v>45</v>
      </c>
      <c r="O362" s="93"/>
      <c r="P362" s="238">
        <f>O362*H362</f>
        <v>0</v>
      </c>
      <c r="Q362" s="238">
        <v>0.00054000000000000001</v>
      </c>
      <c r="R362" s="238">
        <f>Q362*H362</f>
        <v>0.0024299999999999999</v>
      </c>
      <c r="S362" s="238">
        <v>0</v>
      </c>
      <c r="T362" s="239">
        <f>S362*H362</f>
        <v>0</v>
      </c>
      <c r="U362" s="40"/>
      <c r="V362" s="40"/>
      <c r="W362" s="40"/>
      <c r="X362" s="40"/>
      <c r="Y362" s="40"/>
      <c r="Z362" s="40"/>
      <c r="AA362" s="40"/>
      <c r="AB362" s="40"/>
      <c r="AC362" s="40"/>
      <c r="AD362" s="40"/>
      <c r="AE362" s="40"/>
      <c r="AR362" s="240" t="s">
        <v>1470</v>
      </c>
      <c r="AT362" s="240" t="s">
        <v>225</v>
      </c>
      <c r="AU362" s="240" t="s">
        <v>19</v>
      </c>
      <c r="AY362" s="18" t="s">
        <v>221</v>
      </c>
      <c r="BE362" s="241">
        <f>IF(N362="základní",J362,0)</f>
        <v>0</v>
      </c>
      <c r="BF362" s="241">
        <f>IF(N362="snížená",J362,0)</f>
        <v>0</v>
      </c>
      <c r="BG362" s="241">
        <f>IF(N362="zákl. přenesená",J362,0)</f>
        <v>0</v>
      </c>
      <c r="BH362" s="241">
        <f>IF(N362="sníž. přenesená",J362,0)</f>
        <v>0</v>
      </c>
      <c r="BI362" s="241">
        <f>IF(N362="nulová",J362,0)</f>
        <v>0</v>
      </c>
      <c r="BJ362" s="18" t="s">
        <v>88</v>
      </c>
      <c r="BK362" s="241">
        <f>ROUND(I362*H362,2)</f>
        <v>0</v>
      </c>
      <c r="BL362" s="18" t="s">
        <v>1470</v>
      </c>
      <c r="BM362" s="240" t="s">
        <v>4019</v>
      </c>
    </row>
    <row r="363" s="2" customFormat="1">
      <c r="A363" s="40"/>
      <c r="B363" s="41"/>
      <c r="C363" s="42"/>
      <c r="D363" s="242" t="s">
        <v>232</v>
      </c>
      <c r="E363" s="42"/>
      <c r="F363" s="243" t="s">
        <v>1472</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232</v>
      </c>
      <c r="AU363" s="18" t="s">
        <v>19</v>
      </c>
    </row>
    <row r="364" s="2" customFormat="1">
      <c r="A364" s="40"/>
      <c r="B364" s="41"/>
      <c r="C364" s="42"/>
      <c r="D364" s="247" t="s">
        <v>234</v>
      </c>
      <c r="E364" s="42"/>
      <c r="F364" s="248" t="s">
        <v>4020</v>
      </c>
      <c r="G364" s="42"/>
      <c r="H364" s="42"/>
      <c r="I364" s="244"/>
      <c r="J364" s="42"/>
      <c r="K364" s="42"/>
      <c r="L364" s="46"/>
      <c r="M364" s="245"/>
      <c r="N364" s="246"/>
      <c r="O364" s="93"/>
      <c r="P364" s="93"/>
      <c r="Q364" s="93"/>
      <c r="R364" s="93"/>
      <c r="S364" s="93"/>
      <c r="T364" s="94"/>
      <c r="U364" s="40"/>
      <c r="V364" s="40"/>
      <c r="W364" s="40"/>
      <c r="X364" s="40"/>
      <c r="Y364" s="40"/>
      <c r="Z364" s="40"/>
      <c r="AA364" s="40"/>
      <c r="AB364" s="40"/>
      <c r="AC364" s="40"/>
      <c r="AD364" s="40"/>
      <c r="AE364" s="40"/>
      <c r="AT364" s="18" t="s">
        <v>234</v>
      </c>
      <c r="AU364" s="18" t="s">
        <v>19</v>
      </c>
    </row>
    <row r="365" s="2" customFormat="1" ht="49.05" customHeight="1">
      <c r="A365" s="40"/>
      <c r="B365" s="41"/>
      <c r="C365" s="284" t="s">
        <v>1702</v>
      </c>
      <c r="D365" s="284" t="s">
        <v>330</v>
      </c>
      <c r="E365" s="285" t="s">
        <v>1474</v>
      </c>
      <c r="F365" s="286" t="s">
        <v>1475</v>
      </c>
      <c r="G365" s="287" t="s">
        <v>699</v>
      </c>
      <c r="H365" s="288">
        <v>4.5</v>
      </c>
      <c r="I365" s="289"/>
      <c r="J365" s="290">
        <f>ROUND(I365*H365,2)</f>
        <v>0</v>
      </c>
      <c r="K365" s="286" t="s">
        <v>1</v>
      </c>
      <c r="L365" s="291"/>
      <c r="M365" s="300" t="s">
        <v>1</v>
      </c>
      <c r="N365" s="301" t="s">
        <v>45</v>
      </c>
      <c r="O365" s="296"/>
      <c r="P365" s="302">
        <f>O365*H365</f>
        <v>0</v>
      </c>
      <c r="Q365" s="302">
        <v>0.112</v>
      </c>
      <c r="R365" s="302">
        <f>Q365*H365</f>
        <v>0.504</v>
      </c>
      <c r="S365" s="302">
        <v>0</v>
      </c>
      <c r="T365" s="303">
        <f>S365*H365</f>
        <v>0</v>
      </c>
      <c r="U365" s="40"/>
      <c r="V365" s="40"/>
      <c r="W365" s="40"/>
      <c r="X365" s="40"/>
      <c r="Y365" s="40"/>
      <c r="Z365" s="40"/>
      <c r="AA365" s="40"/>
      <c r="AB365" s="40"/>
      <c r="AC365" s="40"/>
      <c r="AD365" s="40"/>
      <c r="AE365" s="40"/>
      <c r="AR365" s="240" t="s">
        <v>1476</v>
      </c>
      <c r="AT365" s="240" t="s">
        <v>330</v>
      </c>
      <c r="AU365" s="240" t="s">
        <v>19</v>
      </c>
      <c r="AY365" s="18" t="s">
        <v>221</v>
      </c>
      <c r="BE365" s="241">
        <f>IF(N365="základní",J365,0)</f>
        <v>0</v>
      </c>
      <c r="BF365" s="241">
        <f>IF(N365="snížená",J365,0)</f>
        <v>0</v>
      </c>
      <c r="BG365" s="241">
        <f>IF(N365="zákl. přenesená",J365,0)</f>
        <v>0</v>
      </c>
      <c r="BH365" s="241">
        <f>IF(N365="sníž. přenesená",J365,0)</f>
        <v>0</v>
      </c>
      <c r="BI365" s="241">
        <f>IF(N365="nulová",J365,0)</f>
        <v>0</v>
      </c>
      <c r="BJ365" s="18" t="s">
        <v>88</v>
      </c>
      <c r="BK365" s="241">
        <f>ROUND(I365*H365,2)</f>
        <v>0</v>
      </c>
      <c r="BL365" s="18" t="s">
        <v>1476</v>
      </c>
      <c r="BM365" s="240" t="s">
        <v>4021</v>
      </c>
    </row>
    <row r="366" s="2" customFormat="1" ht="6.96" customHeight="1">
      <c r="A366" s="40"/>
      <c r="B366" s="68"/>
      <c r="C366" s="69"/>
      <c r="D366" s="69"/>
      <c r="E366" s="69"/>
      <c r="F366" s="69"/>
      <c r="G366" s="69"/>
      <c r="H366" s="69"/>
      <c r="I366" s="69"/>
      <c r="J366" s="69"/>
      <c r="K366" s="69"/>
      <c r="L366" s="46"/>
      <c r="M366" s="40"/>
      <c r="O366" s="40"/>
      <c r="P366" s="40"/>
      <c r="Q366" s="40"/>
      <c r="R366" s="40"/>
      <c r="S366" s="40"/>
      <c r="T366" s="40"/>
      <c r="U366" s="40"/>
      <c r="V366" s="40"/>
      <c r="W366" s="40"/>
      <c r="X366" s="40"/>
      <c r="Y366" s="40"/>
      <c r="Z366" s="40"/>
      <c r="AA366" s="40"/>
      <c r="AB366" s="40"/>
      <c r="AC366" s="40"/>
      <c r="AD366" s="40"/>
      <c r="AE366" s="40"/>
    </row>
  </sheetData>
  <sheetProtection sheet="1" autoFilter="0" formatColumns="0" formatRows="0" objects="1" scenarios="1" spinCount="100000" saltValue="u8aM1qoDxRYphpARpWwZVmfQRHQE1q/nguZaYKoscuDz8O/+s+VmWm7p0fRChdqDtZh0iE3SRrpSUKy9fclWkQ==" hashValue="Um2yFGTV23FMcVdBgDIeM5VU/U2qEmXUlm1WWR59sKTo5YUR7m2WBdG3Za0Lwkyhw2lgg3GBcwL3Nc4Uz/zN5Q==" algorithmName="SHA-512" password="CC35"/>
  <autoFilter ref="C131:K365"/>
  <mergeCells count="12">
    <mergeCell ref="E7:H7"/>
    <mergeCell ref="E9:H9"/>
    <mergeCell ref="E11:H11"/>
    <mergeCell ref="E20:H20"/>
    <mergeCell ref="E29:H29"/>
    <mergeCell ref="E85:H85"/>
    <mergeCell ref="E87:H87"/>
    <mergeCell ref="E89:H89"/>
    <mergeCell ref="E120:H120"/>
    <mergeCell ref="E122:H122"/>
    <mergeCell ref="E124:H124"/>
    <mergeCell ref="L2:V2"/>
  </mergeCells>
  <hyperlinks>
    <hyperlink ref="F136" r:id="rId1" display="https://podminky.urs.cz/item/CS_URS_2021_01/121151125"/>
    <hyperlink ref="F140" r:id="rId2" display="https://podminky.urs.cz/item/CS_URS_2021_01/122251107"/>
    <hyperlink ref="F144" r:id="rId3" display="https://podminky.urs.cz/item/CS_URS_2021_01/132254204"/>
    <hyperlink ref="F148" r:id="rId4" display="https://podminky.urs.cz/item/CS_URS_2021_01/151201201"/>
    <hyperlink ref="F152" r:id="rId5" display="https://podminky.urs.cz/item/CS_URS_2021_01/151201211"/>
    <hyperlink ref="F155" r:id="rId6" display="https://podminky.urs.cz/item/CS_URS_2021_01/162751117"/>
    <hyperlink ref="F159" r:id="rId7" display="https://podminky.urs.cz/item/CS_URS_2021_01/162751119"/>
    <hyperlink ref="F163" r:id="rId8" display="https://podminky.urs.cz/item/CS_URS_2021_01/162351104"/>
    <hyperlink ref="F167" r:id="rId9" display="https://podminky.urs.cz/item/CS_URS_2021_01/167151111"/>
    <hyperlink ref="F171" r:id="rId10" display="https://podminky.urs.cz/item/CS_URS_2021_01/171201201.1"/>
    <hyperlink ref="F175" r:id="rId11" display="https://podminky.urs.cz/item/CS_URS_2021_01/174101101"/>
    <hyperlink ref="F180" r:id="rId12" display="https://podminky.urs.cz/item/CS_URS_2021_01/321321116.1"/>
    <hyperlink ref="F184" r:id="rId13" display="https://podminky.urs.cz/item/CS_URS_2021_01/321351010"/>
    <hyperlink ref="F188" r:id="rId14" display="https://podminky.urs.cz/item/CS_URS_2021_01/321352010"/>
    <hyperlink ref="F192" r:id="rId15" display="https://podminky.urs.cz/item/CS_URS_2021_01/321366111"/>
    <hyperlink ref="F196" r:id="rId16" display="https://podminky.urs.cz/item/CS_URS_2021_01/890331851"/>
    <hyperlink ref="F201" r:id="rId17" display="https://podminky.urs.cz/item/CS_URS_2021_01/451573111"/>
    <hyperlink ref="F205" r:id="rId18" display="https://podminky.urs.cz/item/CS_URS_2021_01/452111141"/>
    <hyperlink ref="F211" r:id="rId19" display="https://podminky.urs.cz/item/CS_URS_2021_01/452312131"/>
    <hyperlink ref="F215" r:id="rId20" display="https://podminky.urs.cz/item/CS_URS_2021_01/464511122"/>
    <hyperlink ref="F219" r:id="rId21" display="https://podminky.urs.cz/item/CS_URS_2021_01/465511427"/>
    <hyperlink ref="F224" r:id="rId22" display="https://podminky.urs.cz/item/CS_URS_2021_01/822372111"/>
    <hyperlink ref="F228" r:id="rId23" display="https://podminky.urs.cz/item/CS_URS_2021_01/822422111"/>
    <hyperlink ref="F232" r:id="rId24" display="https://podminky.urs.cz/item/CS_URS_2021_01/822442111"/>
    <hyperlink ref="F236" r:id="rId25" display="https://podminky.urs.cz/item/CS_URS_2021_01/822472111"/>
    <hyperlink ref="F240" r:id="rId26" display="https://podminky.urs.cz/item/CS_URS_2021_01/871313121"/>
    <hyperlink ref="F245" r:id="rId27" display="https://podminky.urs.cz/item/CS_URS_2021_01/871353121"/>
    <hyperlink ref="F250" r:id="rId28" display="https://podminky.urs.cz/item/CS_URS_2021_01/891355321"/>
    <hyperlink ref="F255" r:id="rId29" display="https://podminky.urs.cz/item/CS_URS_2021_01/891372322"/>
    <hyperlink ref="F260" r:id="rId30" display="https://podminky.urs.cz/item/CS_URS_2021_01/891375321"/>
    <hyperlink ref="F265" r:id="rId31" display="https://podminky.urs.cz/item/CS_URS_2021_01/891422322"/>
    <hyperlink ref="F270" r:id="rId32" display="https://podminky.urs.cz/item/CS_URS_2021_01/891425321"/>
    <hyperlink ref="F275" r:id="rId33" display="https://podminky.urs.cz/item/CS_URS_2021_01/891442322"/>
    <hyperlink ref="F280" r:id="rId34" display="https://podminky.urs.cz/item/CS_URS_2021_01/891445321"/>
    <hyperlink ref="F285" r:id="rId35" display="https://podminky.urs.cz/item/CS_URS_2021_01/891472322"/>
    <hyperlink ref="F290" r:id="rId36" display="https://podminky.urs.cz/item/CS_URS_2021_01/891475321"/>
    <hyperlink ref="F297" r:id="rId37" display="https://podminky.urs.cz/item/CS_URS_2021_01/894811133"/>
    <hyperlink ref="F301" r:id="rId38" display="https://podminky.urs.cz/item/CS_URS_2021_01/871365811"/>
    <hyperlink ref="F305" r:id="rId39" display="https://podminky.urs.cz/item/CS_URS_2021_01/899401112"/>
    <hyperlink ref="F310" r:id="rId40" display="https://podminky.urs.cz/item/CS_URS_2021_01/899623161"/>
    <hyperlink ref="F315" r:id="rId41" display="https://podminky.urs.cz/item/CS_URS_2021_01/919726202"/>
    <hyperlink ref="F319" r:id="rId42" display="https://podminky.urs.cz/item/CS_URS_2021_01/935112211"/>
    <hyperlink ref="F324" r:id="rId43" display="https://podminky.urs.cz/item/CS_URS_2021_01/962052211"/>
    <hyperlink ref="F329" r:id="rId44" display="https://podminky.urs.cz/item/CS_URS_2021_01/998332011"/>
    <hyperlink ref="F332" r:id="rId45" display="https://podminky.urs.cz/item/CS_URS_2021_01/998332092"/>
    <hyperlink ref="F336" r:id="rId46" display="https://podminky.urs.cz/item/CS_URS_2021_01/767510111"/>
    <hyperlink ref="F343" r:id="rId47" display="https://podminky.urs.cz/item/CS_URS_2021_01/767835003"/>
    <hyperlink ref="F349" r:id="rId48" display="https://podminky.urs.cz/item/CS_URS_2021_01/953961215"/>
    <hyperlink ref="F355" r:id="rId49" display="https://podminky.urs.cz/item/CS_URS_2021_01/998767101"/>
    <hyperlink ref="F363" r:id="rId50" display="https://podminky.urs.cz/item/CS_URS_2021_01/230011140"/>
  </hyperlinks>
  <pageMargins left="0.39375" right="0.39375" top="0.39375" bottom="0.39375" header="0" footer="0"/>
  <pageSetup paperSize="9" orientation="portrait" blackAndWhite="1" fitToHeight="100"/>
  <headerFooter>
    <oddFooter>&amp;CStrana &amp;P z &amp;N</oddFooter>
  </headerFooter>
  <drawing r:id="rId5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c r="AZ2" s="304" t="s">
        <v>776</v>
      </c>
      <c r="BA2" s="304" t="s">
        <v>776</v>
      </c>
      <c r="BB2" s="304" t="s">
        <v>1</v>
      </c>
      <c r="BC2" s="304" t="s">
        <v>277</v>
      </c>
      <c r="BD2" s="304" t="s">
        <v>19</v>
      </c>
    </row>
    <row r="3" s="1" customFormat="1" ht="6.96" customHeight="1">
      <c r="B3" s="149"/>
      <c r="C3" s="150"/>
      <c r="D3" s="150"/>
      <c r="E3" s="150"/>
      <c r="F3" s="150"/>
      <c r="G3" s="150"/>
      <c r="H3" s="150"/>
      <c r="I3" s="150"/>
      <c r="J3" s="150"/>
      <c r="K3" s="150"/>
      <c r="L3" s="21"/>
      <c r="AT3" s="18" t="s">
        <v>19</v>
      </c>
      <c r="AZ3" s="304" t="s">
        <v>835</v>
      </c>
      <c r="BA3" s="304" t="s">
        <v>835</v>
      </c>
      <c r="BB3" s="304" t="s">
        <v>1</v>
      </c>
      <c r="BC3" s="304" t="s">
        <v>4022</v>
      </c>
      <c r="BD3" s="304" t="s">
        <v>19</v>
      </c>
    </row>
    <row r="4" s="1" customFormat="1" ht="24.96" customHeight="1">
      <c r="B4" s="21"/>
      <c r="D4" s="151" t="s">
        <v>188</v>
      </c>
      <c r="L4" s="21"/>
      <c r="M4" s="152" t="s">
        <v>9</v>
      </c>
      <c r="AT4" s="18" t="s">
        <v>4</v>
      </c>
      <c r="AZ4" s="304" t="s">
        <v>1767</v>
      </c>
      <c r="BA4" s="304" t="s">
        <v>1767</v>
      </c>
      <c r="BB4" s="304" t="s">
        <v>1</v>
      </c>
      <c r="BC4" s="304" t="s">
        <v>421</v>
      </c>
      <c r="BD4" s="304" t="s">
        <v>19</v>
      </c>
    </row>
    <row r="5" s="1" customFormat="1" ht="6.96" customHeight="1">
      <c r="B5" s="21"/>
      <c r="L5" s="21"/>
      <c r="AZ5" s="304" t="s">
        <v>1770</v>
      </c>
      <c r="BA5" s="304" t="s">
        <v>1770</v>
      </c>
      <c r="BB5" s="304" t="s">
        <v>1</v>
      </c>
      <c r="BC5" s="304" t="s">
        <v>4023</v>
      </c>
      <c r="BD5" s="304" t="s">
        <v>19</v>
      </c>
    </row>
    <row r="6" s="1" customFormat="1" ht="12" customHeight="1">
      <c r="B6" s="21"/>
      <c r="D6" s="153" t="s">
        <v>15</v>
      </c>
      <c r="L6" s="21"/>
      <c r="AZ6" s="304" t="s">
        <v>1773</v>
      </c>
      <c r="BA6" s="304" t="s">
        <v>1773</v>
      </c>
      <c r="BB6" s="304" t="s">
        <v>1</v>
      </c>
      <c r="BC6" s="304" t="s">
        <v>4024</v>
      </c>
      <c r="BD6" s="304" t="s">
        <v>19</v>
      </c>
    </row>
    <row r="7" s="1" customFormat="1" ht="26.25" customHeight="1">
      <c r="B7" s="21"/>
      <c r="E7" s="154" t="str">
        <f>'Rekapitulace stavby'!K6</f>
        <v>Ochranná hráz na Odře a Orlovské Stružce, Bohumín-Pudlov, stavba č. 5047_2021_soutez</v>
      </c>
      <c r="F7" s="153"/>
      <c r="G7" s="153"/>
      <c r="H7" s="153"/>
      <c r="L7" s="21"/>
      <c r="AZ7" s="304" t="s">
        <v>1776</v>
      </c>
      <c r="BA7" s="304" t="s">
        <v>1776</v>
      </c>
      <c r="BB7" s="304" t="s">
        <v>1</v>
      </c>
      <c r="BC7" s="304" t="s">
        <v>4025</v>
      </c>
      <c r="BD7" s="304" t="s">
        <v>19</v>
      </c>
    </row>
    <row r="8" s="1" customFormat="1" ht="12" customHeight="1">
      <c r="B8" s="21"/>
      <c r="D8" s="153" t="s">
        <v>189</v>
      </c>
      <c r="L8" s="21"/>
      <c r="AZ8" s="304" t="s">
        <v>843</v>
      </c>
      <c r="BA8" s="304" t="s">
        <v>843</v>
      </c>
      <c r="BB8" s="304" t="s">
        <v>1</v>
      </c>
      <c r="BC8" s="304" t="s">
        <v>4026</v>
      </c>
      <c r="BD8" s="304" t="s">
        <v>19</v>
      </c>
    </row>
    <row r="9" s="2" customFormat="1" ht="16.5" customHeight="1">
      <c r="A9" s="40"/>
      <c r="B9" s="46"/>
      <c r="C9" s="40"/>
      <c r="D9" s="40"/>
      <c r="E9" s="154" t="s">
        <v>4027</v>
      </c>
      <c r="F9" s="40"/>
      <c r="G9" s="40"/>
      <c r="H9" s="40"/>
      <c r="I9" s="40"/>
      <c r="J9" s="40"/>
      <c r="K9" s="40"/>
      <c r="L9" s="65"/>
      <c r="S9" s="40"/>
      <c r="T9" s="40"/>
      <c r="U9" s="40"/>
      <c r="V9" s="40"/>
      <c r="W9" s="40"/>
      <c r="X9" s="40"/>
      <c r="Y9" s="40"/>
      <c r="Z9" s="40"/>
      <c r="AA9" s="40"/>
      <c r="AB9" s="40"/>
      <c r="AC9" s="40"/>
      <c r="AD9" s="40"/>
      <c r="AE9" s="40"/>
      <c r="AZ9" s="304" t="s">
        <v>335</v>
      </c>
      <c r="BA9" s="304" t="s">
        <v>335</v>
      </c>
      <c r="BB9" s="304" t="s">
        <v>1</v>
      </c>
      <c r="BC9" s="304" t="s">
        <v>4028</v>
      </c>
      <c r="BD9" s="304" t="s">
        <v>19</v>
      </c>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c r="AZ10" s="304" t="s">
        <v>1792</v>
      </c>
      <c r="BA10" s="304" t="s">
        <v>1792</v>
      </c>
      <c r="BB10" s="304" t="s">
        <v>1</v>
      </c>
      <c r="BC10" s="304" t="s">
        <v>4029</v>
      </c>
      <c r="BD10" s="304" t="s">
        <v>19</v>
      </c>
    </row>
    <row r="11" s="2" customFormat="1" ht="30" customHeight="1">
      <c r="A11" s="40"/>
      <c r="B11" s="46"/>
      <c r="C11" s="40"/>
      <c r="D11" s="40"/>
      <c r="E11" s="155" t="s">
        <v>4030</v>
      </c>
      <c r="F11" s="40"/>
      <c r="G11" s="40"/>
      <c r="H11" s="40"/>
      <c r="I11" s="40"/>
      <c r="J11" s="40"/>
      <c r="K11" s="40"/>
      <c r="L11" s="65"/>
      <c r="S11" s="40"/>
      <c r="T11" s="40"/>
      <c r="U11" s="40"/>
      <c r="V11" s="40"/>
      <c r="W11" s="40"/>
      <c r="X11" s="40"/>
      <c r="Y11" s="40"/>
      <c r="Z11" s="40"/>
      <c r="AA11" s="40"/>
      <c r="AB11" s="40"/>
      <c r="AC11" s="40"/>
      <c r="AD11" s="40"/>
      <c r="AE11" s="40"/>
      <c r="AZ11" s="304" t="s">
        <v>869</v>
      </c>
      <c r="BA11" s="304" t="s">
        <v>869</v>
      </c>
      <c r="BB11" s="304" t="s">
        <v>1</v>
      </c>
      <c r="BC11" s="304" t="s">
        <v>4031</v>
      </c>
      <c r="BD11" s="304" t="s">
        <v>19</v>
      </c>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c r="AZ12" s="304" t="s">
        <v>886</v>
      </c>
      <c r="BA12" s="304" t="s">
        <v>886</v>
      </c>
      <c r="BB12" s="304" t="s">
        <v>1</v>
      </c>
      <c r="BC12" s="304" t="s">
        <v>4032</v>
      </c>
      <c r="BD12" s="304" t="s">
        <v>19</v>
      </c>
    </row>
    <row r="13" s="2" customFormat="1" ht="12" customHeight="1">
      <c r="A13" s="40"/>
      <c r="B13" s="46"/>
      <c r="C13" s="40"/>
      <c r="D13" s="153" t="s">
        <v>17</v>
      </c>
      <c r="E13" s="40"/>
      <c r="F13" s="143" t="s">
        <v>121</v>
      </c>
      <c r="G13" s="40"/>
      <c r="H13" s="40"/>
      <c r="I13" s="153" t="s">
        <v>18</v>
      </c>
      <c r="J13" s="143" t="s">
        <v>1785</v>
      </c>
      <c r="K13" s="40"/>
      <c r="L13" s="65"/>
      <c r="S13" s="40"/>
      <c r="T13" s="40"/>
      <c r="U13" s="40"/>
      <c r="V13" s="40"/>
      <c r="W13" s="40"/>
      <c r="X13" s="40"/>
      <c r="Y13" s="40"/>
      <c r="Z13" s="40"/>
      <c r="AA13" s="40"/>
      <c r="AB13" s="40"/>
      <c r="AC13" s="40"/>
      <c r="AD13" s="40"/>
      <c r="AE13" s="40"/>
      <c r="AZ13" s="304" t="s">
        <v>1044</v>
      </c>
      <c r="BA13" s="304" t="s">
        <v>1044</v>
      </c>
      <c r="BB13" s="304" t="s">
        <v>1</v>
      </c>
      <c r="BC13" s="304" t="s">
        <v>4033</v>
      </c>
      <c r="BD13" s="304" t="s">
        <v>19</v>
      </c>
    </row>
    <row r="14" s="2" customFormat="1" ht="12" customHeight="1">
      <c r="A14" s="40"/>
      <c r="B14" s="46"/>
      <c r="C14" s="40"/>
      <c r="D14" s="153" t="s">
        <v>20</v>
      </c>
      <c r="E14" s="40"/>
      <c r="F14" s="143" t="s">
        <v>21</v>
      </c>
      <c r="G14" s="40"/>
      <c r="H14" s="40"/>
      <c r="I14" s="153" t="s">
        <v>22</v>
      </c>
      <c r="J14" s="156" t="str">
        <f>'Rekapitulace stavby'!AN8</f>
        <v>30. 11. 2020</v>
      </c>
      <c r="K14" s="40"/>
      <c r="L14" s="65"/>
      <c r="S14" s="40"/>
      <c r="T14" s="40"/>
      <c r="U14" s="40"/>
      <c r="V14" s="40"/>
      <c r="W14" s="40"/>
      <c r="X14" s="40"/>
      <c r="Y14" s="40"/>
      <c r="Z14" s="40"/>
      <c r="AA14" s="40"/>
      <c r="AB14" s="40"/>
      <c r="AC14" s="40"/>
      <c r="AD14" s="40"/>
      <c r="AE14" s="40"/>
      <c r="AZ14" s="304" t="s">
        <v>946</v>
      </c>
      <c r="BA14" s="304" t="s">
        <v>946</v>
      </c>
      <c r="BB14" s="304" t="s">
        <v>1</v>
      </c>
      <c r="BC14" s="304" t="s">
        <v>4034</v>
      </c>
      <c r="BD14" s="304" t="s">
        <v>19</v>
      </c>
    </row>
    <row r="15" s="2" customFormat="1" ht="21.84" customHeight="1">
      <c r="A15" s="40"/>
      <c r="B15" s="46"/>
      <c r="C15" s="40"/>
      <c r="D15" s="298" t="s">
        <v>24</v>
      </c>
      <c r="E15" s="40"/>
      <c r="F15" s="299" t="s">
        <v>25</v>
      </c>
      <c r="G15" s="40"/>
      <c r="H15" s="40"/>
      <c r="I15" s="298" t="s">
        <v>26</v>
      </c>
      <c r="J15" s="299" t="s">
        <v>1790</v>
      </c>
      <c r="K15" s="40"/>
      <c r="L15" s="65"/>
      <c r="S15" s="40"/>
      <c r="T15" s="40"/>
      <c r="U15" s="40"/>
      <c r="V15" s="40"/>
      <c r="W15" s="40"/>
      <c r="X15" s="40"/>
      <c r="Y15" s="40"/>
      <c r="Z15" s="40"/>
      <c r="AA15" s="40"/>
      <c r="AB15" s="40"/>
      <c r="AC15" s="40"/>
      <c r="AD15" s="40"/>
      <c r="AE15" s="40"/>
      <c r="AZ15" s="304" t="s">
        <v>3197</v>
      </c>
      <c r="BA15" s="304" t="s">
        <v>3197</v>
      </c>
      <c r="BB15" s="304" t="s">
        <v>1</v>
      </c>
      <c r="BC15" s="304" t="s">
        <v>4035</v>
      </c>
      <c r="BD15" s="304" t="s">
        <v>19</v>
      </c>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c r="AZ16" s="304" t="s">
        <v>1937</v>
      </c>
      <c r="BA16" s="304" t="s">
        <v>1937</v>
      </c>
      <c r="BB16" s="304" t="s">
        <v>1</v>
      </c>
      <c r="BC16" s="304" t="s">
        <v>4036</v>
      </c>
      <c r="BD16" s="304" t="s">
        <v>19</v>
      </c>
    </row>
    <row r="17" s="2" customFormat="1" ht="18" customHeight="1">
      <c r="A17" s="40"/>
      <c r="B17" s="46"/>
      <c r="C17" s="40"/>
      <c r="D17" s="40"/>
      <c r="E17" s="143" t="s">
        <v>30</v>
      </c>
      <c r="F17" s="40"/>
      <c r="G17" s="40"/>
      <c r="H17" s="40"/>
      <c r="I17" s="153" t="s">
        <v>31</v>
      </c>
      <c r="J17" s="143" t="s">
        <v>1</v>
      </c>
      <c r="K17" s="40"/>
      <c r="L17" s="65"/>
      <c r="S17" s="40"/>
      <c r="T17" s="40"/>
      <c r="U17" s="40"/>
      <c r="V17" s="40"/>
      <c r="W17" s="40"/>
      <c r="X17" s="40"/>
      <c r="Y17" s="40"/>
      <c r="Z17" s="40"/>
      <c r="AA17" s="40"/>
      <c r="AB17" s="40"/>
      <c r="AC17" s="40"/>
      <c r="AD17" s="40"/>
      <c r="AE17" s="40"/>
      <c r="AZ17" s="304" t="s">
        <v>1800</v>
      </c>
      <c r="BA17" s="304" t="s">
        <v>1800</v>
      </c>
      <c r="BB17" s="304" t="s">
        <v>1</v>
      </c>
      <c r="BC17" s="304" t="s">
        <v>4037</v>
      </c>
      <c r="BD17" s="304" t="s">
        <v>19</v>
      </c>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c r="AZ18" s="304" t="s">
        <v>4038</v>
      </c>
      <c r="BA18" s="304" t="s">
        <v>4038</v>
      </c>
      <c r="BB18" s="304" t="s">
        <v>1</v>
      </c>
      <c r="BC18" s="304" t="s">
        <v>4039</v>
      </c>
      <c r="BD18" s="304" t="s">
        <v>19</v>
      </c>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c r="AZ19" s="304" t="s">
        <v>3010</v>
      </c>
      <c r="BA19" s="304" t="s">
        <v>3010</v>
      </c>
      <c r="BB19" s="304" t="s">
        <v>1</v>
      </c>
      <c r="BC19" s="304" t="s">
        <v>4040</v>
      </c>
      <c r="BD19" s="304" t="s">
        <v>19</v>
      </c>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c r="AZ20" s="304" t="s">
        <v>1812</v>
      </c>
      <c r="BA20" s="304" t="s">
        <v>1812</v>
      </c>
      <c r="BB20" s="304" t="s">
        <v>1</v>
      </c>
      <c r="BC20" s="304" t="s">
        <v>4022</v>
      </c>
      <c r="BD20" s="304" t="s">
        <v>19</v>
      </c>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c r="AZ21" s="304" t="s">
        <v>3381</v>
      </c>
      <c r="BA21" s="304" t="s">
        <v>3381</v>
      </c>
      <c r="BB21" s="304" t="s">
        <v>1</v>
      </c>
      <c r="BC21" s="304" t="s">
        <v>4041</v>
      </c>
      <c r="BD21" s="304" t="s">
        <v>19</v>
      </c>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c r="AZ22" s="304" t="s">
        <v>1815</v>
      </c>
      <c r="BA22" s="304" t="s">
        <v>1815</v>
      </c>
      <c r="BB22" s="304" t="s">
        <v>1</v>
      </c>
      <c r="BC22" s="304" t="s">
        <v>4042</v>
      </c>
      <c r="BD22" s="304" t="s">
        <v>19</v>
      </c>
    </row>
    <row r="23" s="2" customFormat="1" ht="18" customHeight="1">
      <c r="A23" s="40"/>
      <c r="B23" s="46"/>
      <c r="C23" s="40"/>
      <c r="D23" s="40"/>
      <c r="E23" s="143" t="s">
        <v>35</v>
      </c>
      <c r="F23" s="40"/>
      <c r="G23" s="40"/>
      <c r="H23" s="40"/>
      <c r="I23" s="153" t="s">
        <v>31</v>
      </c>
      <c r="J23" s="143" t="s">
        <v>1</v>
      </c>
      <c r="K23" s="40"/>
      <c r="L23" s="65"/>
      <c r="S23" s="40"/>
      <c r="T23" s="40"/>
      <c r="U23" s="40"/>
      <c r="V23" s="40"/>
      <c r="W23" s="40"/>
      <c r="X23" s="40"/>
      <c r="Y23" s="40"/>
      <c r="Z23" s="40"/>
      <c r="AA23" s="40"/>
      <c r="AB23" s="40"/>
      <c r="AC23" s="40"/>
      <c r="AD23" s="40"/>
      <c r="AE23" s="40"/>
      <c r="AZ23" s="304" t="s">
        <v>3428</v>
      </c>
      <c r="BA23" s="304" t="s">
        <v>3428</v>
      </c>
      <c r="BB23" s="304" t="s">
        <v>1</v>
      </c>
      <c r="BC23" s="304" t="s">
        <v>4043</v>
      </c>
      <c r="BD23" s="304" t="s">
        <v>19</v>
      </c>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c r="AZ24" s="304" t="s">
        <v>3433</v>
      </c>
      <c r="BA24" s="304" t="s">
        <v>3433</v>
      </c>
      <c r="BB24" s="304" t="s">
        <v>1</v>
      </c>
      <c r="BC24" s="304" t="s">
        <v>4041</v>
      </c>
      <c r="BD24" s="304" t="s">
        <v>19</v>
      </c>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c r="AZ25" s="304" t="s">
        <v>1818</v>
      </c>
      <c r="BA25" s="304" t="s">
        <v>1818</v>
      </c>
      <c r="BB25" s="304" t="s">
        <v>1</v>
      </c>
      <c r="BC25" s="304" t="s">
        <v>4044</v>
      </c>
      <c r="BD25" s="304" t="s">
        <v>19</v>
      </c>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c r="AZ26" s="304" t="s">
        <v>1821</v>
      </c>
      <c r="BA26" s="304" t="s">
        <v>1821</v>
      </c>
      <c r="BB26" s="304" t="s">
        <v>1</v>
      </c>
      <c r="BC26" s="304" t="s">
        <v>4044</v>
      </c>
      <c r="BD26" s="304" t="s">
        <v>19</v>
      </c>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c r="AZ27" s="304" t="s">
        <v>1834</v>
      </c>
      <c r="BA27" s="304" t="s">
        <v>1834</v>
      </c>
      <c r="BB27" s="304" t="s">
        <v>1</v>
      </c>
      <c r="BC27" s="304" t="s">
        <v>4045</v>
      </c>
      <c r="BD27" s="304" t="s">
        <v>19</v>
      </c>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c r="AZ28" s="304" t="s">
        <v>2629</v>
      </c>
      <c r="BA28" s="304" t="s">
        <v>2629</v>
      </c>
      <c r="BB28" s="304" t="s">
        <v>1</v>
      </c>
      <c r="BC28" s="304" t="s">
        <v>283</v>
      </c>
      <c r="BD28" s="304" t="s">
        <v>19</v>
      </c>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c r="AZ29" s="305" t="s">
        <v>4046</v>
      </c>
      <c r="BA29" s="305" t="s">
        <v>4046</v>
      </c>
      <c r="BB29" s="305" t="s">
        <v>1</v>
      </c>
      <c r="BC29" s="305" t="s">
        <v>283</v>
      </c>
      <c r="BD29" s="305" t="s">
        <v>19</v>
      </c>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c r="AZ30" s="304" t="s">
        <v>3657</v>
      </c>
      <c r="BA30" s="304" t="s">
        <v>3657</v>
      </c>
      <c r="BB30" s="304" t="s">
        <v>1</v>
      </c>
      <c r="BC30" s="304" t="s">
        <v>4047</v>
      </c>
      <c r="BD30" s="304" t="s">
        <v>19</v>
      </c>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c r="AZ31" s="304" t="s">
        <v>1003</v>
      </c>
      <c r="BA31" s="304" t="s">
        <v>1003</v>
      </c>
      <c r="BB31" s="304" t="s">
        <v>1</v>
      </c>
      <c r="BC31" s="304" t="s">
        <v>4048</v>
      </c>
      <c r="BD31" s="304" t="s">
        <v>19</v>
      </c>
    </row>
    <row r="32" s="2" customFormat="1" ht="25.44" customHeight="1">
      <c r="A32" s="40"/>
      <c r="B32" s="46"/>
      <c r="C32" s="40"/>
      <c r="D32" s="162" t="s">
        <v>40</v>
      </c>
      <c r="E32" s="40"/>
      <c r="F32" s="40"/>
      <c r="G32" s="40"/>
      <c r="H32" s="40"/>
      <c r="I32" s="40"/>
      <c r="J32" s="163">
        <f>ROUND(J129, 2)</f>
        <v>0</v>
      </c>
      <c r="K32" s="40"/>
      <c r="L32" s="65"/>
      <c r="S32" s="40"/>
      <c r="T32" s="40"/>
      <c r="U32" s="40"/>
      <c r="V32" s="40"/>
      <c r="W32" s="40"/>
      <c r="X32" s="40"/>
      <c r="Y32" s="40"/>
      <c r="Z32" s="40"/>
      <c r="AA32" s="40"/>
      <c r="AB32" s="40"/>
      <c r="AC32" s="40"/>
      <c r="AD32" s="40"/>
      <c r="AE32" s="40"/>
      <c r="AZ32" s="304" t="s">
        <v>1841</v>
      </c>
      <c r="BA32" s="304" t="s">
        <v>1841</v>
      </c>
      <c r="BB32" s="304" t="s">
        <v>1</v>
      </c>
      <c r="BC32" s="304" t="s">
        <v>4049</v>
      </c>
      <c r="BD32" s="304" t="s">
        <v>19</v>
      </c>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c r="AZ33" s="304" t="s">
        <v>3728</v>
      </c>
      <c r="BA33" s="304" t="s">
        <v>3728</v>
      </c>
      <c r="BB33" s="304" t="s">
        <v>1</v>
      </c>
      <c r="BC33" s="304" t="s">
        <v>4050</v>
      </c>
      <c r="BD33" s="304" t="s">
        <v>19</v>
      </c>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c r="AZ34" s="304" t="s">
        <v>4051</v>
      </c>
      <c r="BA34" s="304" t="s">
        <v>4051</v>
      </c>
      <c r="BB34" s="304" t="s">
        <v>1</v>
      </c>
      <c r="BC34" s="304" t="s">
        <v>4052</v>
      </c>
      <c r="BD34" s="304" t="s">
        <v>19</v>
      </c>
    </row>
    <row r="35" s="2" customFormat="1" ht="14.4" customHeight="1">
      <c r="A35" s="40"/>
      <c r="B35" s="46"/>
      <c r="C35" s="40"/>
      <c r="D35" s="165" t="s">
        <v>44</v>
      </c>
      <c r="E35" s="153" t="s">
        <v>45</v>
      </c>
      <c r="F35" s="166">
        <f>ROUND((SUM(BE129:BE856)),  2)</f>
        <v>0</v>
      </c>
      <c r="G35" s="40"/>
      <c r="H35" s="40"/>
      <c r="I35" s="167">
        <v>0.20000000000000001</v>
      </c>
      <c r="J35" s="166">
        <f>ROUND(((SUM(BE129:BE856))*I35),  2)</f>
        <v>0</v>
      </c>
      <c r="K35" s="40"/>
      <c r="L35" s="65"/>
      <c r="S35" s="40"/>
      <c r="T35" s="40"/>
      <c r="U35" s="40"/>
      <c r="V35" s="40"/>
      <c r="W35" s="40"/>
      <c r="X35" s="40"/>
      <c r="Y35" s="40"/>
      <c r="Z35" s="40"/>
      <c r="AA35" s="40"/>
      <c r="AB35" s="40"/>
      <c r="AC35" s="40"/>
      <c r="AD35" s="40"/>
      <c r="AE35" s="40"/>
      <c r="AZ35" s="304" t="s">
        <v>1850</v>
      </c>
      <c r="BA35" s="304" t="s">
        <v>1850</v>
      </c>
      <c r="BB35" s="304" t="s">
        <v>1</v>
      </c>
      <c r="BC35" s="304" t="s">
        <v>4034</v>
      </c>
      <c r="BD35" s="304" t="s">
        <v>19</v>
      </c>
    </row>
    <row r="36" s="2" customFormat="1" ht="14.4" customHeight="1">
      <c r="A36" s="40"/>
      <c r="B36" s="46"/>
      <c r="C36" s="40"/>
      <c r="D36" s="40"/>
      <c r="E36" s="153" t="s">
        <v>46</v>
      </c>
      <c r="F36" s="166">
        <f>ROUND((SUM(BF129:BF856)),  2)</f>
        <v>0</v>
      </c>
      <c r="G36" s="40"/>
      <c r="H36" s="40"/>
      <c r="I36" s="167">
        <v>0.20000000000000001</v>
      </c>
      <c r="J36" s="166">
        <f>ROUND(((SUM(BF129:BF856))*I36),  2)</f>
        <v>0</v>
      </c>
      <c r="K36" s="40"/>
      <c r="L36" s="65"/>
      <c r="S36" s="40"/>
      <c r="T36" s="40"/>
      <c r="U36" s="40"/>
      <c r="V36" s="40"/>
      <c r="W36" s="40"/>
      <c r="X36" s="40"/>
      <c r="Y36" s="40"/>
      <c r="Z36" s="40"/>
      <c r="AA36" s="40"/>
      <c r="AB36" s="40"/>
      <c r="AC36" s="40"/>
      <c r="AD36" s="40"/>
      <c r="AE36" s="40"/>
      <c r="AZ36" s="304" t="s">
        <v>1853</v>
      </c>
      <c r="BA36" s="304" t="s">
        <v>1853</v>
      </c>
      <c r="BB36" s="304" t="s">
        <v>1</v>
      </c>
      <c r="BC36" s="304" t="s">
        <v>4023</v>
      </c>
      <c r="BD36" s="304" t="s">
        <v>19</v>
      </c>
    </row>
    <row r="37" hidden="1" s="2" customFormat="1" ht="14.4" customHeight="1">
      <c r="A37" s="40"/>
      <c r="B37" s="46"/>
      <c r="C37" s="40"/>
      <c r="D37" s="40"/>
      <c r="E37" s="153" t="s">
        <v>47</v>
      </c>
      <c r="F37" s="166">
        <f>ROUND((SUM(BG129:BG856)),  2)</f>
        <v>0</v>
      </c>
      <c r="G37" s="40"/>
      <c r="H37" s="40"/>
      <c r="I37" s="167">
        <v>0.20000000000000001</v>
      </c>
      <c r="J37" s="166">
        <f>0</f>
        <v>0</v>
      </c>
      <c r="K37" s="40"/>
      <c r="L37" s="65"/>
      <c r="S37" s="40"/>
      <c r="T37" s="40"/>
      <c r="U37" s="40"/>
      <c r="V37" s="40"/>
      <c r="W37" s="40"/>
      <c r="X37" s="40"/>
      <c r="Y37" s="40"/>
      <c r="Z37" s="40"/>
      <c r="AA37" s="40"/>
      <c r="AB37" s="40"/>
      <c r="AC37" s="40"/>
      <c r="AD37" s="40"/>
      <c r="AE37" s="40"/>
      <c r="AZ37" s="304" t="s">
        <v>3762</v>
      </c>
      <c r="BA37" s="304" t="s">
        <v>3762</v>
      </c>
      <c r="BB37" s="304" t="s">
        <v>1</v>
      </c>
      <c r="BC37" s="304" t="s">
        <v>4053</v>
      </c>
      <c r="BD37" s="304" t="s">
        <v>19</v>
      </c>
    </row>
    <row r="38" hidden="1" s="2" customFormat="1" ht="14.4" customHeight="1">
      <c r="A38" s="40"/>
      <c r="B38" s="46"/>
      <c r="C38" s="40"/>
      <c r="D38" s="40"/>
      <c r="E38" s="153" t="s">
        <v>48</v>
      </c>
      <c r="F38" s="166">
        <f>ROUND((SUM(BH129:BH856)),  2)</f>
        <v>0</v>
      </c>
      <c r="G38" s="40"/>
      <c r="H38" s="40"/>
      <c r="I38" s="167">
        <v>0.20000000000000001</v>
      </c>
      <c r="J38" s="166">
        <f>0</f>
        <v>0</v>
      </c>
      <c r="K38" s="40"/>
      <c r="L38" s="65"/>
      <c r="S38" s="40"/>
      <c r="T38" s="40"/>
      <c r="U38" s="40"/>
      <c r="V38" s="40"/>
      <c r="W38" s="40"/>
      <c r="X38" s="40"/>
      <c r="Y38" s="40"/>
      <c r="Z38" s="40"/>
      <c r="AA38" s="40"/>
      <c r="AB38" s="40"/>
      <c r="AC38" s="40"/>
      <c r="AD38" s="40"/>
      <c r="AE38" s="40"/>
      <c r="AZ38" s="304" t="s">
        <v>3771</v>
      </c>
      <c r="BA38" s="304" t="s">
        <v>3771</v>
      </c>
      <c r="BB38" s="304" t="s">
        <v>1</v>
      </c>
      <c r="BC38" s="304" t="s">
        <v>4054</v>
      </c>
      <c r="BD38" s="304" t="s">
        <v>19</v>
      </c>
    </row>
    <row r="39" hidden="1" s="2" customFormat="1" ht="14.4" customHeight="1">
      <c r="A39" s="40"/>
      <c r="B39" s="46"/>
      <c r="C39" s="40"/>
      <c r="D39" s="40"/>
      <c r="E39" s="153" t="s">
        <v>49</v>
      </c>
      <c r="F39" s="166">
        <f>ROUND((SUM(BI129:BI856)),  2)</f>
        <v>0</v>
      </c>
      <c r="G39" s="40"/>
      <c r="H39" s="40"/>
      <c r="I39" s="167">
        <v>0</v>
      </c>
      <c r="J39" s="166">
        <f>0</f>
        <v>0</v>
      </c>
      <c r="K39" s="40"/>
      <c r="L39" s="65"/>
      <c r="S39" s="40"/>
      <c r="T39" s="40"/>
      <c r="U39" s="40"/>
      <c r="V39" s="40"/>
      <c r="W39" s="40"/>
      <c r="X39" s="40"/>
      <c r="Y39" s="40"/>
      <c r="Z39" s="40"/>
      <c r="AA39" s="40"/>
      <c r="AB39" s="40"/>
      <c r="AC39" s="40"/>
      <c r="AD39" s="40"/>
      <c r="AE39" s="40"/>
      <c r="AZ39" s="304" t="s">
        <v>3787</v>
      </c>
      <c r="BA39" s="304" t="s">
        <v>3787</v>
      </c>
      <c r="BB39" s="304" t="s">
        <v>1</v>
      </c>
      <c r="BC39" s="304" t="s">
        <v>4055</v>
      </c>
      <c r="BD39" s="304" t="s">
        <v>19</v>
      </c>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c r="AZ40" s="304" t="s">
        <v>1856</v>
      </c>
      <c r="BA40" s="304" t="s">
        <v>1856</v>
      </c>
      <c r="BB40" s="304" t="s">
        <v>1</v>
      </c>
      <c r="BC40" s="304" t="s">
        <v>4056</v>
      </c>
      <c r="BD40" s="304" t="s">
        <v>19</v>
      </c>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c r="AZ41" s="304" t="s">
        <v>3162</v>
      </c>
      <c r="BA41" s="304" t="s">
        <v>3162</v>
      </c>
      <c r="BB41" s="304" t="s">
        <v>1</v>
      </c>
      <c r="BC41" s="304" t="s">
        <v>4057</v>
      </c>
      <c r="BD41" s="304" t="s">
        <v>19</v>
      </c>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c r="AZ42" s="304" t="s">
        <v>4058</v>
      </c>
      <c r="BA42" s="304" t="s">
        <v>4058</v>
      </c>
      <c r="BB42" s="304" t="s">
        <v>1</v>
      </c>
      <c r="BC42" s="304" t="s">
        <v>4059</v>
      </c>
      <c r="BD42" s="304" t="s">
        <v>19</v>
      </c>
    </row>
    <row r="43" s="1" customFormat="1" ht="14.4" customHeight="1">
      <c r="B43" s="21"/>
      <c r="L43" s="21"/>
      <c r="AZ43" s="304" t="s">
        <v>3240</v>
      </c>
      <c r="BA43" s="304" t="s">
        <v>3240</v>
      </c>
      <c r="BB43" s="304" t="s">
        <v>1</v>
      </c>
      <c r="BC43" s="304" t="s">
        <v>4060</v>
      </c>
      <c r="BD43" s="304" t="s">
        <v>19</v>
      </c>
    </row>
    <row r="44" s="1" customFormat="1" ht="14.4" customHeight="1">
      <c r="B44" s="21"/>
      <c r="L44" s="21"/>
      <c r="AZ44" s="304" t="s">
        <v>4061</v>
      </c>
      <c r="BA44" s="304" t="s">
        <v>4061</v>
      </c>
      <c r="BB44" s="304" t="s">
        <v>1</v>
      </c>
      <c r="BC44" s="304" t="s">
        <v>4062</v>
      </c>
      <c r="BD44" s="304" t="s">
        <v>19</v>
      </c>
    </row>
    <row r="45" s="1" customFormat="1" ht="14.4" customHeight="1">
      <c r="B45" s="21"/>
      <c r="L45" s="21"/>
      <c r="AZ45" s="304" t="s">
        <v>4063</v>
      </c>
      <c r="BA45" s="304" t="s">
        <v>4063</v>
      </c>
      <c r="BB45" s="304" t="s">
        <v>1</v>
      </c>
      <c r="BC45" s="304" t="s">
        <v>4064</v>
      </c>
      <c r="BD45" s="304" t="s">
        <v>19</v>
      </c>
    </row>
    <row r="46" s="1" customFormat="1" ht="14.4" customHeight="1">
      <c r="B46" s="21"/>
      <c r="L46" s="21"/>
      <c r="AZ46" s="304" t="s">
        <v>4065</v>
      </c>
      <c r="BA46" s="304" t="s">
        <v>4065</v>
      </c>
      <c r="BB46" s="304" t="s">
        <v>1</v>
      </c>
      <c r="BC46" s="304" t="s">
        <v>4062</v>
      </c>
      <c r="BD46" s="304" t="s">
        <v>19</v>
      </c>
    </row>
    <row r="47" s="1" customFormat="1" ht="14.4" customHeight="1">
      <c r="B47" s="21"/>
      <c r="L47" s="21"/>
      <c r="AZ47" s="304" t="s">
        <v>1879</v>
      </c>
      <c r="BA47" s="304" t="s">
        <v>1879</v>
      </c>
      <c r="BB47" s="304" t="s">
        <v>1</v>
      </c>
      <c r="BC47" s="304" t="s">
        <v>4066</v>
      </c>
      <c r="BD47" s="304" t="s">
        <v>19</v>
      </c>
    </row>
    <row r="48" s="1" customFormat="1" ht="14.4" customHeight="1">
      <c r="B48" s="21"/>
      <c r="L48" s="21"/>
      <c r="AZ48" s="304" t="s">
        <v>4067</v>
      </c>
      <c r="BA48" s="304" t="s">
        <v>4067</v>
      </c>
      <c r="BB48" s="304" t="s">
        <v>1</v>
      </c>
      <c r="BC48" s="304" t="s">
        <v>4068</v>
      </c>
      <c r="BD48" s="304" t="s">
        <v>19</v>
      </c>
    </row>
    <row r="49" s="2" customFormat="1" ht="14.4" customHeight="1">
      <c r="B49" s="65"/>
      <c r="D49" s="175" t="s">
        <v>53</v>
      </c>
      <c r="E49" s="176"/>
      <c r="F49" s="176"/>
      <c r="G49" s="175" t="s">
        <v>54</v>
      </c>
      <c r="H49" s="176"/>
      <c r="I49" s="176"/>
      <c r="J49" s="176"/>
      <c r="K49" s="176"/>
      <c r="L49" s="65"/>
      <c r="AZ49" s="304" t="s">
        <v>3136</v>
      </c>
      <c r="BA49" s="304" t="s">
        <v>3136</v>
      </c>
      <c r="BB49" s="304" t="s">
        <v>1</v>
      </c>
      <c r="BC49" s="304" t="s">
        <v>4069</v>
      </c>
      <c r="BD49" s="304" t="s">
        <v>19</v>
      </c>
    </row>
    <row r="50">
      <c r="B50" s="21"/>
      <c r="L50" s="21"/>
      <c r="AZ50" s="304" t="s">
        <v>4070</v>
      </c>
      <c r="BA50" s="304" t="s">
        <v>4070</v>
      </c>
      <c r="BB50" s="304" t="s">
        <v>1</v>
      </c>
      <c r="BC50" s="304" t="s">
        <v>4071</v>
      </c>
      <c r="BD50" s="304" t="s">
        <v>19</v>
      </c>
    </row>
    <row r="51">
      <c r="B51" s="21"/>
      <c r="L51" s="21"/>
      <c r="AZ51" s="304" t="s">
        <v>4072</v>
      </c>
      <c r="BA51" s="304" t="s">
        <v>4072</v>
      </c>
      <c r="BB51" s="304" t="s">
        <v>1</v>
      </c>
      <c r="BC51" s="304" t="s">
        <v>4071</v>
      </c>
      <c r="BD51" s="304" t="s">
        <v>19</v>
      </c>
    </row>
    <row r="52">
      <c r="B52" s="21"/>
      <c r="L52" s="21"/>
      <c r="AZ52" s="304" t="s">
        <v>1891</v>
      </c>
      <c r="BA52" s="304" t="s">
        <v>1891</v>
      </c>
      <c r="BB52" s="304" t="s">
        <v>1</v>
      </c>
      <c r="BC52" s="304" t="s">
        <v>4073</v>
      </c>
      <c r="BD52" s="304" t="s">
        <v>19</v>
      </c>
    </row>
    <row r="53">
      <c r="B53" s="21"/>
      <c r="L53" s="21"/>
      <c r="AZ53" s="304" t="s">
        <v>4074</v>
      </c>
      <c r="BA53" s="304" t="s">
        <v>4074</v>
      </c>
      <c r="BB53" s="304" t="s">
        <v>1</v>
      </c>
      <c r="BC53" s="304" t="s">
        <v>4075</v>
      </c>
      <c r="BD53" s="304" t="s">
        <v>19</v>
      </c>
    </row>
    <row r="54">
      <c r="B54" s="21"/>
      <c r="L54" s="21"/>
      <c r="AZ54" s="304" t="s">
        <v>4076</v>
      </c>
      <c r="BA54" s="304" t="s">
        <v>4076</v>
      </c>
      <c r="BB54" s="304" t="s">
        <v>1</v>
      </c>
      <c r="BC54" s="304" t="s">
        <v>4077</v>
      </c>
      <c r="BD54" s="304" t="s">
        <v>19</v>
      </c>
    </row>
    <row r="55">
      <c r="B55" s="21"/>
      <c r="L55" s="21"/>
      <c r="AZ55" s="304" t="s">
        <v>4078</v>
      </c>
      <c r="BA55" s="304" t="s">
        <v>4078</v>
      </c>
      <c r="BB55" s="304" t="s">
        <v>1</v>
      </c>
      <c r="BC55" s="304" t="s">
        <v>4079</v>
      </c>
      <c r="BD55" s="304" t="s">
        <v>19</v>
      </c>
    </row>
    <row r="56">
      <c r="B56" s="21"/>
      <c r="L56" s="21"/>
      <c r="AZ56" s="304" t="s">
        <v>4080</v>
      </c>
      <c r="BA56" s="304" t="s">
        <v>4080</v>
      </c>
      <c r="BB56" s="304" t="s">
        <v>1</v>
      </c>
      <c r="BC56" s="304" t="s">
        <v>4081</v>
      </c>
      <c r="BD56" s="304" t="s">
        <v>19</v>
      </c>
    </row>
    <row r="57">
      <c r="B57" s="21"/>
      <c r="L57" s="21"/>
      <c r="AZ57" s="304" t="s">
        <v>4082</v>
      </c>
      <c r="BA57" s="304" t="s">
        <v>4082</v>
      </c>
      <c r="BB57" s="304" t="s">
        <v>1</v>
      </c>
      <c r="BC57" s="304" t="s">
        <v>4083</v>
      </c>
      <c r="BD57" s="304" t="s">
        <v>19</v>
      </c>
    </row>
    <row r="58">
      <c r="B58" s="21"/>
      <c r="L58" s="21"/>
      <c r="AZ58" s="304" t="s">
        <v>4084</v>
      </c>
      <c r="BA58" s="304" t="s">
        <v>4084</v>
      </c>
      <c r="BB58" s="304" t="s">
        <v>1</v>
      </c>
      <c r="BC58" s="304" t="s">
        <v>4085</v>
      </c>
      <c r="BD58" s="304" t="s">
        <v>19</v>
      </c>
    </row>
    <row r="59">
      <c r="B59" s="21"/>
      <c r="L59" s="21"/>
    </row>
    <row r="60" s="2" customFormat="1">
      <c r="A60" s="40"/>
      <c r="B60" s="46"/>
      <c r="C60" s="40"/>
      <c r="D60" s="177" t="s">
        <v>55</v>
      </c>
      <c r="E60" s="178"/>
      <c r="F60" s="179" t="s">
        <v>56</v>
      </c>
      <c r="G60" s="177" t="s">
        <v>55</v>
      </c>
      <c r="H60" s="178"/>
      <c r="I60" s="178"/>
      <c r="J60" s="180" t="s">
        <v>56</v>
      </c>
      <c r="K60" s="178"/>
      <c r="L60" s="65"/>
      <c r="S60" s="40"/>
      <c r="T60" s="40"/>
      <c r="U60" s="40"/>
      <c r="V60" s="40"/>
      <c r="W60" s="40"/>
      <c r="X60" s="40"/>
      <c r="Y60" s="40"/>
      <c r="Z60" s="40"/>
      <c r="AA60" s="40"/>
      <c r="AB60" s="40"/>
      <c r="AC60" s="40"/>
      <c r="AD60" s="40"/>
      <c r="AE60" s="40"/>
    </row>
    <row r="61">
      <c r="B61" s="21"/>
      <c r="L61" s="21"/>
    </row>
    <row r="62">
      <c r="B62" s="21"/>
      <c r="L62" s="21"/>
    </row>
    <row r="63">
      <c r="B63" s="21"/>
      <c r="L63" s="21"/>
    </row>
    <row r="64" s="2" customFormat="1">
      <c r="A64" s="40"/>
      <c r="B64" s="46"/>
      <c r="C64" s="40"/>
      <c r="D64" s="175" t="s">
        <v>57</v>
      </c>
      <c r="E64" s="181"/>
      <c r="F64" s="181"/>
      <c r="G64" s="175" t="s">
        <v>58</v>
      </c>
      <c r="H64" s="181"/>
      <c r="I64" s="181"/>
      <c r="J64" s="181"/>
      <c r="K64" s="181"/>
      <c r="L64" s="65"/>
      <c r="S64" s="40"/>
      <c r="T64" s="40"/>
      <c r="U64" s="40"/>
      <c r="V64" s="40"/>
      <c r="W64" s="40"/>
      <c r="X64" s="40"/>
      <c r="Y64" s="40"/>
      <c r="Z64" s="40"/>
      <c r="AA64" s="40"/>
      <c r="AB64" s="40"/>
      <c r="AC64" s="40"/>
      <c r="AD64" s="40"/>
      <c r="AE64" s="40"/>
    </row>
    <row r="65">
      <c r="B65" s="21"/>
      <c r="L65" s="21"/>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s="2" customFormat="1">
      <c r="A75" s="40"/>
      <c r="B75" s="46"/>
      <c r="C75" s="40"/>
      <c r="D75" s="177" t="s">
        <v>55</v>
      </c>
      <c r="E75" s="178"/>
      <c r="F75" s="179" t="s">
        <v>56</v>
      </c>
      <c r="G75" s="177" t="s">
        <v>55</v>
      </c>
      <c r="H75" s="178"/>
      <c r="I75" s="178"/>
      <c r="J75" s="180" t="s">
        <v>56</v>
      </c>
      <c r="K75" s="178"/>
      <c r="L75" s="65"/>
      <c r="S75" s="40"/>
      <c r="T75" s="40"/>
      <c r="U75" s="40"/>
      <c r="V75" s="40"/>
      <c r="W75" s="40"/>
      <c r="X75" s="40"/>
      <c r="Y75" s="40"/>
      <c r="Z75" s="40"/>
      <c r="AA75" s="40"/>
      <c r="AB75" s="40"/>
      <c r="AC75" s="40"/>
      <c r="AD75" s="40"/>
      <c r="AE75" s="40"/>
    </row>
    <row r="76" s="2" customFormat="1" ht="14.4" customHeight="1">
      <c r="A76" s="40"/>
      <c r="B76" s="182"/>
      <c r="C76" s="183"/>
      <c r="D76" s="183"/>
      <c r="E76" s="183"/>
      <c r="F76" s="183"/>
      <c r="G76" s="183"/>
      <c r="H76" s="183"/>
      <c r="I76" s="183"/>
      <c r="J76" s="183"/>
      <c r="K76" s="183"/>
      <c r="L76" s="65"/>
      <c r="S76" s="40"/>
      <c r="T76" s="40"/>
      <c r="U76" s="40"/>
      <c r="V76" s="40"/>
      <c r="W76" s="40"/>
      <c r="X76" s="40"/>
      <c r="Y76" s="40"/>
      <c r="Z76" s="40"/>
      <c r="AA76" s="40"/>
      <c r="AB76" s="40"/>
      <c r="AC76" s="40"/>
      <c r="AD76" s="40"/>
      <c r="AE76" s="40"/>
    </row>
    <row r="80" s="2" customFormat="1" ht="6.96" customHeight="1">
      <c r="A80" s="40"/>
      <c r="B80" s="184"/>
      <c r="C80" s="185"/>
      <c r="D80" s="185"/>
      <c r="E80" s="185"/>
      <c r="F80" s="185"/>
      <c r="G80" s="185"/>
      <c r="H80" s="185"/>
      <c r="I80" s="185"/>
      <c r="J80" s="185"/>
      <c r="K80" s="185"/>
      <c r="L80" s="65"/>
      <c r="S80" s="40"/>
      <c r="T80" s="40"/>
      <c r="U80" s="40"/>
      <c r="V80" s="40"/>
      <c r="W80" s="40"/>
      <c r="X80" s="40"/>
      <c r="Y80" s="40"/>
      <c r="Z80" s="40"/>
      <c r="AA80" s="40"/>
      <c r="AB80" s="40"/>
      <c r="AC80" s="40"/>
      <c r="AD80" s="40"/>
      <c r="AE80" s="40"/>
    </row>
    <row r="81" s="2" customFormat="1" ht="24.96" customHeight="1">
      <c r="A81" s="40"/>
      <c r="B81" s="41"/>
      <c r="C81" s="24" t="s">
        <v>191</v>
      </c>
      <c r="D81" s="42"/>
      <c r="E81" s="42"/>
      <c r="F81" s="42"/>
      <c r="G81" s="42"/>
      <c r="H81" s="42"/>
      <c r="I81" s="42"/>
      <c r="J81" s="42"/>
      <c r="K81" s="42"/>
      <c r="L81" s="65"/>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65"/>
      <c r="S82" s="40"/>
      <c r="T82" s="40"/>
      <c r="U82" s="40"/>
      <c r="V82" s="40"/>
      <c r="W82" s="40"/>
      <c r="X82" s="40"/>
      <c r="Y82" s="40"/>
      <c r="Z82" s="40"/>
      <c r="AA82" s="40"/>
      <c r="AB82" s="40"/>
      <c r="AC82" s="40"/>
      <c r="AD82" s="40"/>
      <c r="AE82" s="40"/>
    </row>
    <row r="83" s="2" customFormat="1" ht="12" customHeight="1">
      <c r="A83" s="40"/>
      <c r="B83" s="41"/>
      <c r="C83" s="33" t="s">
        <v>15</v>
      </c>
      <c r="D83" s="42"/>
      <c r="E83" s="42"/>
      <c r="F83" s="42"/>
      <c r="G83" s="42"/>
      <c r="H83" s="42"/>
      <c r="I83" s="42"/>
      <c r="J83" s="42"/>
      <c r="K83" s="42"/>
      <c r="L83" s="65"/>
      <c r="S83" s="40"/>
      <c r="T83" s="40"/>
      <c r="U83" s="40"/>
      <c r="V83" s="40"/>
      <c r="W83" s="40"/>
      <c r="X83" s="40"/>
      <c r="Y83" s="40"/>
      <c r="Z83" s="40"/>
      <c r="AA83" s="40"/>
      <c r="AB83" s="40"/>
      <c r="AC83" s="40"/>
      <c r="AD83" s="40"/>
      <c r="AE83" s="40"/>
    </row>
    <row r="84" s="2" customFormat="1" ht="26.25" customHeight="1">
      <c r="A84" s="40"/>
      <c r="B84" s="41"/>
      <c r="C84" s="42"/>
      <c r="D84" s="42"/>
      <c r="E84" s="186" t="str">
        <f>E7</f>
        <v>Ochranná hráz na Odře a Orlovské Stružce, Bohumín-Pudlov, stavba č. 5047_2021_soutez</v>
      </c>
      <c r="F84" s="33"/>
      <c r="G84" s="33"/>
      <c r="H84" s="33"/>
      <c r="I84" s="42"/>
      <c r="J84" s="42"/>
      <c r="K84" s="42"/>
      <c r="L84" s="65"/>
      <c r="S84" s="40"/>
      <c r="T84" s="40"/>
      <c r="U84" s="40"/>
      <c r="V84" s="40"/>
      <c r="W84" s="40"/>
      <c r="X84" s="40"/>
      <c r="Y84" s="40"/>
      <c r="Z84" s="40"/>
      <c r="AA84" s="40"/>
      <c r="AB84" s="40"/>
      <c r="AC84" s="40"/>
      <c r="AD84" s="40"/>
      <c r="AE84" s="40"/>
    </row>
    <row r="85" s="1" customFormat="1" ht="12" customHeight="1">
      <c r="B85" s="22"/>
      <c r="C85" s="33" t="s">
        <v>189</v>
      </c>
      <c r="D85" s="23"/>
      <c r="E85" s="23"/>
      <c r="F85" s="23"/>
      <c r="G85" s="23"/>
      <c r="H85" s="23"/>
      <c r="I85" s="23"/>
      <c r="J85" s="23"/>
      <c r="K85" s="23"/>
      <c r="L85" s="21"/>
    </row>
    <row r="86" s="2" customFormat="1" ht="16.5" customHeight="1">
      <c r="A86" s="40"/>
      <c r="B86" s="41"/>
      <c r="C86" s="42"/>
      <c r="D86" s="42"/>
      <c r="E86" s="186" t="s">
        <v>4027</v>
      </c>
      <c r="F86" s="42"/>
      <c r="G86" s="42"/>
      <c r="H86" s="42"/>
      <c r="I86" s="42"/>
      <c r="J86" s="42"/>
      <c r="K86" s="42"/>
      <c r="L86" s="65"/>
      <c r="S86" s="40"/>
      <c r="T86" s="40"/>
      <c r="U86" s="40"/>
      <c r="V86" s="40"/>
      <c r="W86" s="40"/>
      <c r="X86" s="40"/>
      <c r="Y86" s="40"/>
      <c r="Z86" s="40"/>
      <c r="AA86" s="40"/>
      <c r="AB86" s="40"/>
      <c r="AC86" s="40"/>
      <c r="AD86" s="40"/>
      <c r="AE86" s="40"/>
    </row>
    <row r="87" s="2" customFormat="1" ht="12" customHeight="1">
      <c r="A87" s="40"/>
      <c r="B87" s="41"/>
      <c r="C87" s="33" t="s">
        <v>486</v>
      </c>
      <c r="D87" s="42"/>
      <c r="E87" s="42"/>
      <c r="F87" s="42"/>
      <c r="G87" s="42"/>
      <c r="H87" s="42"/>
      <c r="I87" s="42"/>
      <c r="J87" s="42"/>
      <c r="K87" s="42"/>
      <c r="L87" s="65"/>
      <c r="S87" s="40"/>
      <c r="T87" s="40"/>
      <c r="U87" s="40"/>
      <c r="V87" s="40"/>
      <c r="W87" s="40"/>
      <c r="X87" s="40"/>
      <c r="Y87" s="40"/>
      <c r="Z87" s="40"/>
      <c r="AA87" s="40"/>
      <c r="AB87" s="40"/>
      <c r="AC87" s="40"/>
      <c r="AD87" s="40"/>
      <c r="AE87" s="40"/>
    </row>
    <row r="88" s="2" customFormat="1" ht="30" customHeight="1">
      <c r="A88" s="40"/>
      <c r="B88" s="41"/>
      <c r="C88" s="42"/>
      <c r="D88" s="42"/>
      <c r="E88" s="78" t="str">
        <f>E11</f>
        <v>SO-03.02 - Zkapacitnění mostu v km 3,138 – hospodářský sjezd</v>
      </c>
      <c r="F88" s="42"/>
      <c r="G88" s="42"/>
      <c r="H88" s="42"/>
      <c r="I88" s="42"/>
      <c r="J88" s="42"/>
      <c r="K88" s="42"/>
      <c r="L88" s="65"/>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20</v>
      </c>
      <c r="D90" s="42"/>
      <c r="E90" s="42"/>
      <c r="F90" s="28" t="str">
        <f>F14</f>
        <v>Bohumín</v>
      </c>
      <c r="G90" s="42"/>
      <c r="H90" s="42"/>
      <c r="I90" s="33" t="s">
        <v>22</v>
      </c>
      <c r="J90" s="81" t="str">
        <f>IF(J14="","",J14)</f>
        <v>30. 11. 2020</v>
      </c>
      <c r="K90" s="42"/>
      <c r="L90" s="65"/>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65"/>
      <c r="S91" s="40"/>
      <c r="T91" s="40"/>
      <c r="U91" s="40"/>
      <c r="V91" s="40"/>
      <c r="W91" s="40"/>
      <c r="X91" s="40"/>
      <c r="Y91" s="40"/>
      <c r="Z91" s="40"/>
      <c r="AA91" s="40"/>
      <c r="AB91" s="40"/>
      <c r="AC91" s="40"/>
      <c r="AD91" s="40"/>
      <c r="AE91" s="40"/>
    </row>
    <row r="92" s="2" customFormat="1" ht="25.65" customHeight="1">
      <c r="A92" s="40"/>
      <c r="B92" s="41"/>
      <c r="C92" s="33" t="s">
        <v>28</v>
      </c>
      <c r="D92" s="42"/>
      <c r="E92" s="42"/>
      <c r="F92" s="28" t="str">
        <f>E17</f>
        <v>Povodí Odry, s.p.</v>
      </c>
      <c r="G92" s="42"/>
      <c r="H92" s="42"/>
      <c r="I92" s="33" t="s">
        <v>34</v>
      </c>
      <c r="J92" s="38" t="str">
        <f>E23</f>
        <v>Dopravoprojekt Brno a.s.</v>
      </c>
      <c r="K92" s="42"/>
      <c r="L92" s="65"/>
      <c r="S92" s="40"/>
      <c r="T92" s="40"/>
      <c r="U92" s="40"/>
      <c r="V92" s="40"/>
      <c r="W92" s="40"/>
      <c r="X92" s="40"/>
      <c r="Y92" s="40"/>
      <c r="Z92" s="40"/>
      <c r="AA92" s="40"/>
      <c r="AB92" s="40"/>
      <c r="AC92" s="40"/>
      <c r="AD92" s="40"/>
      <c r="AE92" s="40"/>
    </row>
    <row r="93" s="2" customFormat="1" ht="15.15" customHeight="1">
      <c r="A93" s="40"/>
      <c r="B93" s="41"/>
      <c r="C93" s="33" t="s">
        <v>32</v>
      </c>
      <c r="D93" s="42"/>
      <c r="E93" s="42"/>
      <c r="F93" s="28" t="str">
        <f>IF(E20="","",E20)</f>
        <v>Vyplň údaj</v>
      </c>
      <c r="G93" s="42"/>
      <c r="H93" s="42"/>
      <c r="I93" s="33" t="s">
        <v>37</v>
      </c>
      <c r="J93" s="38" t="str">
        <f>E26</f>
        <v xml:space="preserve"> </v>
      </c>
      <c r="K93" s="42"/>
      <c r="L93" s="65"/>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29.28" customHeight="1">
      <c r="A95" s="40"/>
      <c r="B95" s="41"/>
      <c r="C95" s="187" t="s">
        <v>192</v>
      </c>
      <c r="D95" s="188"/>
      <c r="E95" s="188"/>
      <c r="F95" s="188"/>
      <c r="G95" s="188"/>
      <c r="H95" s="188"/>
      <c r="I95" s="188"/>
      <c r="J95" s="189" t="s">
        <v>193</v>
      </c>
      <c r="K95" s="188"/>
      <c r="L95" s="65"/>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65"/>
      <c r="S96" s="40"/>
      <c r="T96" s="40"/>
      <c r="U96" s="40"/>
      <c r="V96" s="40"/>
      <c r="W96" s="40"/>
      <c r="X96" s="40"/>
      <c r="Y96" s="40"/>
      <c r="Z96" s="40"/>
      <c r="AA96" s="40"/>
      <c r="AB96" s="40"/>
      <c r="AC96" s="40"/>
      <c r="AD96" s="40"/>
      <c r="AE96" s="40"/>
    </row>
    <row r="97" s="2" customFormat="1" ht="22.8" customHeight="1">
      <c r="A97" s="40"/>
      <c r="B97" s="41"/>
      <c r="C97" s="190" t="s">
        <v>194</v>
      </c>
      <c r="D97" s="42"/>
      <c r="E97" s="42"/>
      <c r="F97" s="42"/>
      <c r="G97" s="42"/>
      <c r="H97" s="42"/>
      <c r="I97" s="42"/>
      <c r="J97" s="112">
        <f>J129</f>
        <v>0</v>
      </c>
      <c r="K97" s="42"/>
      <c r="L97" s="65"/>
      <c r="S97" s="40"/>
      <c r="T97" s="40"/>
      <c r="U97" s="40"/>
      <c r="V97" s="40"/>
      <c r="W97" s="40"/>
      <c r="X97" s="40"/>
      <c r="Y97" s="40"/>
      <c r="Z97" s="40"/>
      <c r="AA97" s="40"/>
      <c r="AB97" s="40"/>
      <c r="AC97" s="40"/>
      <c r="AD97" s="40"/>
      <c r="AE97" s="40"/>
      <c r="AU97" s="18" t="s">
        <v>195</v>
      </c>
    </row>
    <row r="98" s="9" customFormat="1" ht="24.96" customHeight="1">
      <c r="A98" s="9"/>
      <c r="B98" s="191"/>
      <c r="C98" s="192"/>
      <c r="D98" s="193" t="s">
        <v>1901</v>
      </c>
      <c r="E98" s="194"/>
      <c r="F98" s="194"/>
      <c r="G98" s="194"/>
      <c r="H98" s="194"/>
      <c r="I98" s="194"/>
      <c r="J98" s="195">
        <f>J130</f>
        <v>0</v>
      </c>
      <c r="K98" s="192"/>
      <c r="L98" s="196"/>
      <c r="S98" s="9"/>
      <c r="T98" s="9"/>
      <c r="U98" s="9"/>
      <c r="V98" s="9"/>
      <c r="W98" s="9"/>
      <c r="X98" s="9"/>
      <c r="Y98" s="9"/>
      <c r="Z98" s="9"/>
      <c r="AA98" s="9"/>
      <c r="AB98" s="9"/>
      <c r="AC98" s="9"/>
      <c r="AD98" s="9"/>
      <c r="AE98" s="9"/>
    </row>
    <row r="99" s="9" customFormat="1" ht="24.96" customHeight="1">
      <c r="A99" s="9"/>
      <c r="B99" s="191"/>
      <c r="C99" s="192"/>
      <c r="D99" s="193" t="s">
        <v>1902</v>
      </c>
      <c r="E99" s="194"/>
      <c r="F99" s="194"/>
      <c r="G99" s="194"/>
      <c r="H99" s="194"/>
      <c r="I99" s="194"/>
      <c r="J99" s="195">
        <f>J277</f>
        <v>0</v>
      </c>
      <c r="K99" s="192"/>
      <c r="L99" s="196"/>
      <c r="S99" s="9"/>
      <c r="T99" s="9"/>
      <c r="U99" s="9"/>
      <c r="V99" s="9"/>
      <c r="W99" s="9"/>
      <c r="X99" s="9"/>
      <c r="Y99" s="9"/>
      <c r="Z99" s="9"/>
      <c r="AA99" s="9"/>
      <c r="AB99" s="9"/>
      <c r="AC99" s="9"/>
      <c r="AD99" s="9"/>
      <c r="AE99" s="9"/>
    </row>
    <row r="100" s="9" customFormat="1" ht="24.96" customHeight="1">
      <c r="A100" s="9"/>
      <c r="B100" s="191"/>
      <c r="C100" s="192"/>
      <c r="D100" s="193" t="s">
        <v>1903</v>
      </c>
      <c r="E100" s="194"/>
      <c r="F100" s="194"/>
      <c r="G100" s="194"/>
      <c r="H100" s="194"/>
      <c r="I100" s="194"/>
      <c r="J100" s="195">
        <f>J324</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1904</v>
      </c>
      <c r="E101" s="194"/>
      <c r="F101" s="194"/>
      <c r="G101" s="194"/>
      <c r="H101" s="194"/>
      <c r="I101" s="194"/>
      <c r="J101" s="195">
        <f>J409</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1905</v>
      </c>
      <c r="E102" s="194"/>
      <c r="F102" s="194"/>
      <c r="G102" s="194"/>
      <c r="H102" s="194"/>
      <c r="I102" s="194"/>
      <c r="J102" s="195">
        <f>J568</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1906</v>
      </c>
      <c r="E103" s="194"/>
      <c r="F103" s="194"/>
      <c r="G103" s="194"/>
      <c r="H103" s="194"/>
      <c r="I103" s="194"/>
      <c r="J103" s="195">
        <f>J626</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1907</v>
      </c>
      <c r="E104" s="194"/>
      <c r="F104" s="194"/>
      <c r="G104" s="194"/>
      <c r="H104" s="194"/>
      <c r="I104" s="194"/>
      <c r="J104" s="195">
        <f>J631</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1909</v>
      </c>
      <c r="E105" s="194"/>
      <c r="F105" s="194"/>
      <c r="G105" s="194"/>
      <c r="H105" s="194"/>
      <c r="I105" s="194"/>
      <c r="J105" s="195">
        <f>J737</f>
        <v>0</v>
      </c>
      <c r="K105" s="192"/>
      <c r="L105" s="196"/>
      <c r="S105" s="9"/>
      <c r="T105" s="9"/>
      <c r="U105" s="9"/>
      <c r="V105" s="9"/>
      <c r="W105" s="9"/>
      <c r="X105" s="9"/>
      <c r="Y105" s="9"/>
      <c r="Z105" s="9"/>
      <c r="AA105" s="9"/>
      <c r="AB105" s="9"/>
      <c r="AC105" s="9"/>
      <c r="AD105" s="9"/>
      <c r="AE105" s="9"/>
    </row>
    <row r="106" s="9" customFormat="1" ht="24.96" customHeight="1">
      <c r="A106" s="9"/>
      <c r="B106" s="191"/>
      <c r="C106" s="192"/>
      <c r="D106" s="193" t="s">
        <v>1910</v>
      </c>
      <c r="E106" s="194"/>
      <c r="F106" s="194"/>
      <c r="G106" s="194"/>
      <c r="H106" s="194"/>
      <c r="I106" s="194"/>
      <c r="J106" s="195">
        <f>J834</f>
        <v>0</v>
      </c>
      <c r="K106" s="192"/>
      <c r="L106" s="196"/>
      <c r="S106" s="9"/>
      <c r="T106" s="9"/>
      <c r="U106" s="9"/>
      <c r="V106" s="9"/>
      <c r="W106" s="9"/>
      <c r="X106" s="9"/>
      <c r="Y106" s="9"/>
      <c r="Z106" s="9"/>
      <c r="AA106" s="9"/>
      <c r="AB106" s="9"/>
      <c r="AC106" s="9"/>
      <c r="AD106" s="9"/>
      <c r="AE106" s="9"/>
    </row>
    <row r="107" s="9" customFormat="1" ht="24.96" customHeight="1">
      <c r="A107" s="9"/>
      <c r="B107" s="191"/>
      <c r="C107" s="192"/>
      <c r="D107" s="193" t="s">
        <v>1911</v>
      </c>
      <c r="E107" s="194"/>
      <c r="F107" s="194"/>
      <c r="G107" s="194"/>
      <c r="H107" s="194"/>
      <c r="I107" s="194"/>
      <c r="J107" s="195">
        <f>J850</f>
        <v>0</v>
      </c>
      <c r="K107" s="192"/>
      <c r="L107" s="196"/>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205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6.25" customHeight="1">
      <c r="A117" s="40"/>
      <c r="B117" s="41"/>
      <c r="C117" s="42"/>
      <c r="D117" s="42"/>
      <c r="E117" s="186" t="str">
        <f>E7</f>
        <v>Ochranná hráz na Odře a Orlovské Stružce, Bohumín-Pudlov, stavba č. 5047_2021_soutez</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189</v>
      </c>
      <c r="D118" s="23"/>
      <c r="E118" s="23"/>
      <c r="F118" s="23"/>
      <c r="G118" s="23"/>
      <c r="H118" s="23"/>
      <c r="I118" s="23"/>
      <c r="J118" s="23"/>
      <c r="K118" s="23"/>
      <c r="L118" s="21"/>
    </row>
    <row r="119" s="2" customFormat="1" ht="16.5" customHeight="1">
      <c r="A119" s="40"/>
      <c r="B119" s="41"/>
      <c r="C119" s="42"/>
      <c r="D119" s="42"/>
      <c r="E119" s="186" t="s">
        <v>4027</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486</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30" customHeight="1">
      <c r="A121" s="40"/>
      <c r="B121" s="41"/>
      <c r="C121" s="42"/>
      <c r="D121" s="42"/>
      <c r="E121" s="78" t="str">
        <f>E11</f>
        <v>SO-03.02 - Zkapacitnění mostu v km 3,138 – hospodářský sjezd</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20</v>
      </c>
      <c r="D123" s="42"/>
      <c r="E123" s="42"/>
      <c r="F123" s="28" t="str">
        <f>F14</f>
        <v>Bohumín</v>
      </c>
      <c r="G123" s="42"/>
      <c r="H123" s="42"/>
      <c r="I123" s="33" t="s">
        <v>22</v>
      </c>
      <c r="J123" s="81" t="str">
        <f>IF(J14="","",J14)</f>
        <v>30. 11. 2020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28</v>
      </c>
      <c r="D125" s="42"/>
      <c r="E125" s="42"/>
      <c r="F125" s="28" t="str">
        <f>E17</f>
        <v>Povodí Odry, s.p.</v>
      </c>
      <c r="G125" s="42"/>
      <c r="H125" s="42"/>
      <c r="I125" s="33" t="s">
        <v>34</v>
      </c>
      <c r="J125" s="38" t="str">
        <f>E23</f>
        <v>Dopravoprojekt Brno a.s.</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32</v>
      </c>
      <c r="D126" s="42"/>
      <c r="E126" s="42"/>
      <c r="F126" s="28" t="str">
        <f>IF(E20="","",E20)</f>
        <v>Vyplň údaj</v>
      </c>
      <c r="G126" s="42"/>
      <c r="H126" s="42"/>
      <c r="I126" s="33" t="s">
        <v>37</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202"/>
      <c r="B128" s="203"/>
      <c r="C128" s="204" t="s">
        <v>206</v>
      </c>
      <c r="D128" s="205" t="s">
        <v>65</v>
      </c>
      <c r="E128" s="205" t="s">
        <v>61</v>
      </c>
      <c r="F128" s="205" t="s">
        <v>62</v>
      </c>
      <c r="G128" s="205" t="s">
        <v>207</v>
      </c>
      <c r="H128" s="205" t="s">
        <v>208</v>
      </c>
      <c r="I128" s="205" t="s">
        <v>209</v>
      </c>
      <c r="J128" s="205" t="s">
        <v>193</v>
      </c>
      <c r="K128" s="206" t="s">
        <v>210</v>
      </c>
      <c r="L128" s="207"/>
      <c r="M128" s="102" t="s">
        <v>1</v>
      </c>
      <c r="N128" s="103" t="s">
        <v>44</v>
      </c>
      <c r="O128" s="103" t="s">
        <v>211</v>
      </c>
      <c r="P128" s="103" t="s">
        <v>212</v>
      </c>
      <c r="Q128" s="103" t="s">
        <v>213</v>
      </c>
      <c r="R128" s="103" t="s">
        <v>214</v>
      </c>
      <c r="S128" s="103" t="s">
        <v>215</v>
      </c>
      <c r="T128" s="104" t="s">
        <v>216</v>
      </c>
      <c r="U128" s="202"/>
      <c r="V128" s="202"/>
      <c r="W128" s="202"/>
      <c r="X128" s="202"/>
      <c r="Y128" s="202"/>
      <c r="Z128" s="202"/>
      <c r="AA128" s="202"/>
      <c r="AB128" s="202"/>
      <c r="AC128" s="202"/>
      <c r="AD128" s="202"/>
      <c r="AE128" s="202"/>
    </row>
    <row r="129" s="2" customFormat="1" ht="22.8" customHeight="1">
      <c r="A129" s="40"/>
      <c r="B129" s="41"/>
      <c r="C129" s="109" t="s">
        <v>217</v>
      </c>
      <c r="D129" s="42"/>
      <c r="E129" s="42"/>
      <c r="F129" s="42"/>
      <c r="G129" s="42"/>
      <c r="H129" s="42"/>
      <c r="I129" s="42"/>
      <c r="J129" s="208">
        <f>BK129</f>
        <v>0</v>
      </c>
      <c r="K129" s="42"/>
      <c r="L129" s="46"/>
      <c r="M129" s="105"/>
      <c r="N129" s="209"/>
      <c r="O129" s="106"/>
      <c r="P129" s="210">
        <f>P130+P277+P324+P409+P568+P626+P631+P737+P834+P850</f>
        <v>0</v>
      </c>
      <c r="Q129" s="106"/>
      <c r="R129" s="210">
        <f>R130+R277+R324+R409+R568+R626+R631+R737+R834+R850</f>
        <v>695.34671433999995</v>
      </c>
      <c r="S129" s="106"/>
      <c r="T129" s="211">
        <f>T130+T277+T324+T409+T568+T626+T631+T737+T834+T850</f>
        <v>84.900000000000006</v>
      </c>
      <c r="U129" s="40"/>
      <c r="V129" s="40"/>
      <c r="W129" s="40"/>
      <c r="X129" s="40"/>
      <c r="Y129" s="40"/>
      <c r="Z129" s="40"/>
      <c r="AA129" s="40"/>
      <c r="AB129" s="40"/>
      <c r="AC129" s="40"/>
      <c r="AD129" s="40"/>
      <c r="AE129" s="40"/>
      <c r="AT129" s="18" t="s">
        <v>79</v>
      </c>
      <c r="AU129" s="18" t="s">
        <v>195</v>
      </c>
      <c r="BK129" s="212">
        <f>BK130+BK277+BK324+BK409+BK568+BK626+BK631+BK737+BK834+BK850</f>
        <v>0</v>
      </c>
    </row>
    <row r="130" s="12" customFormat="1" ht="25.92" customHeight="1">
      <c r="A130" s="12"/>
      <c r="B130" s="213"/>
      <c r="C130" s="214"/>
      <c r="D130" s="215" t="s">
        <v>79</v>
      </c>
      <c r="E130" s="216" t="s">
        <v>88</v>
      </c>
      <c r="F130" s="216" t="s">
        <v>504</v>
      </c>
      <c r="G130" s="214"/>
      <c r="H130" s="214"/>
      <c r="I130" s="217"/>
      <c r="J130" s="218">
        <f>BK130</f>
        <v>0</v>
      </c>
      <c r="K130" s="214"/>
      <c r="L130" s="219"/>
      <c r="M130" s="220"/>
      <c r="N130" s="221"/>
      <c r="O130" s="221"/>
      <c r="P130" s="222">
        <f>SUM(P131:P276)</f>
        <v>0</v>
      </c>
      <c r="Q130" s="221"/>
      <c r="R130" s="222">
        <f>SUM(R131:R276)</f>
        <v>53.707147000000006</v>
      </c>
      <c r="S130" s="221"/>
      <c r="T130" s="223">
        <f>SUM(T131:T276)</f>
        <v>37.5</v>
      </c>
      <c r="U130" s="12"/>
      <c r="V130" s="12"/>
      <c r="W130" s="12"/>
      <c r="X130" s="12"/>
      <c r="Y130" s="12"/>
      <c r="Z130" s="12"/>
      <c r="AA130" s="12"/>
      <c r="AB130" s="12"/>
      <c r="AC130" s="12"/>
      <c r="AD130" s="12"/>
      <c r="AE130" s="12"/>
      <c r="AR130" s="224" t="s">
        <v>224</v>
      </c>
      <c r="AT130" s="225" t="s">
        <v>79</v>
      </c>
      <c r="AU130" s="225" t="s">
        <v>80</v>
      </c>
      <c r="AY130" s="224" t="s">
        <v>221</v>
      </c>
      <c r="BK130" s="226">
        <f>SUM(BK131:BK276)</f>
        <v>0</v>
      </c>
    </row>
    <row r="131" s="2" customFormat="1" ht="66.75" customHeight="1">
      <c r="A131" s="40"/>
      <c r="B131" s="41"/>
      <c r="C131" s="229" t="s">
        <v>88</v>
      </c>
      <c r="D131" s="229" t="s">
        <v>225</v>
      </c>
      <c r="E131" s="230" t="s">
        <v>1912</v>
      </c>
      <c r="F131" s="231" t="s">
        <v>1913</v>
      </c>
      <c r="G131" s="232" t="s">
        <v>507</v>
      </c>
      <c r="H131" s="233">
        <v>75</v>
      </c>
      <c r="I131" s="234"/>
      <c r="J131" s="235">
        <f>ROUND(I131*H131,2)</f>
        <v>0</v>
      </c>
      <c r="K131" s="231" t="s">
        <v>229</v>
      </c>
      <c r="L131" s="46"/>
      <c r="M131" s="236" t="s">
        <v>1</v>
      </c>
      <c r="N131" s="237" t="s">
        <v>45</v>
      </c>
      <c r="O131" s="93"/>
      <c r="P131" s="238">
        <f>O131*H131</f>
        <v>0</v>
      </c>
      <c r="Q131" s="238">
        <v>0</v>
      </c>
      <c r="R131" s="238">
        <f>Q131*H131</f>
        <v>0</v>
      </c>
      <c r="S131" s="238">
        <v>0.5</v>
      </c>
      <c r="T131" s="239">
        <f>S131*H131</f>
        <v>37.5</v>
      </c>
      <c r="U131" s="40"/>
      <c r="V131" s="40"/>
      <c r="W131" s="40"/>
      <c r="X131" s="40"/>
      <c r="Y131" s="40"/>
      <c r="Z131" s="40"/>
      <c r="AA131" s="40"/>
      <c r="AB131" s="40"/>
      <c r="AC131" s="40"/>
      <c r="AD131" s="40"/>
      <c r="AE131" s="40"/>
      <c r="AR131" s="240" t="s">
        <v>224</v>
      </c>
      <c r="AT131" s="240" t="s">
        <v>225</v>
      </c>
      <c r="AU131" s="240" t="s">
        <v>88</v>
      </c>
      <c r="AY131" s="18" t="s">
        <v>221</v>
      </c>
      <c r="BE131" s="241">
        <f>IF(N131="základní",J131,0)</f>
        <v>0</v>
      </c>
      <c r="BF131" s="241">
        <f>IF(N131="snížená",J131,0)</f>
        <v>0</v>
      </c>
      <c r="BG131" s="241">
        <f>IF(N131="zákl. přenesená",J131,0)</f>
        <v>0</v>
      </c>
      <c r="BH131" s="241">
        <f>IF(N131="sníž. přenesená",J131,0)</f>
        <v>0</v>
      </c>
      <c r="BI131" s="241">
        <f>IF(N131="nulová",J131,0)</f>
        <v>0</v>
      </c>
      <c r="BJ131" s="18" t="s">
        <v>88</v>
      </c>
      <c r="BK131" s="241">
        <f>ROUND(I131*H131,2)</f>
        <v>0</v>
      </c>
      <c r="BL131" s="18" t="s">
        <v>224</v>
      </c>
      <c r="BM131" s="240" t="s">
        <v>4086</v>
      </c>
    </row>
    <row r="132" s="2" customFormat="1">
      <c r="A132" s="40"/>
      <c r="B132" s="41"/>
      <c r="C132" s="42"/>
      <c r="D132" s="242" t="s">
        <v>232</v>
      </c>
      <c r="E132" s="42"/>
      <c r="F132" s="243" t="s">
        <v>1915</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232</v>
      </c>
      <c r="AU132" s="18" t="s">
        <v>88</v>
      </c>
    </row>
    <row r="133" s="2" customFormat="1">
      <c r="A133" s="40"/>
      <c r="B133" s="41"/>
      <c r="C133" s="42"/>
      <c r="D133" s="247" t="s">
        <v>312</v>
      </c>
      <c r="E133" s="42"/>
      <c r="F133" s="248" t="s">
        <v>1916</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312</v>
      </c>
      <c r="AU133" s="18" t="s">
        <v>88</v>
      </c>
    </row>
    <row r="134" s="14" customFormat="1">
      <c r="A134" s="14"/>
      <c r="B134" s="260"/>
      <c r="C134" s="261"/>
      <c r="D134" s="247" t="s">
        <v>236</v>
      </c>
      <c r="E134" s="262" t="s">
        <v>1</v>
      </c>
      <c r="F134" s="263" t="s">
        <v>4087</v>
      </c>
      <c r="G134" s="261"/>
      <c r="H134" s="262" t="s">
        <v>1</v>
      </c>
      <c r="I134" s="264"/>
      <c r="J134" s="261"/>
      <c r="K134" s="261"/>
      <c r="L134" s="265"/>
      <c r="M134" s="266"/>
      <c r="N134" s="267"/>
      <c r="O134" s="267"/>
      <c r="P134" s="267"/>
      <c r="Q134" s="267"/>
      <c r="R134" s="267"/>
      <c r="S134" s="267"/>
      <c r="T134" s="268"/>
      <c r="U134" s="14"/>
      <c r="V134" s="14"/>
      <c r="W134" s="14"/>
      <c r="X134" s="14"/>
      <c r="Y134" s="14"/>
      <c r="Z134" s="14"/>
      <c r="AA134" s="14"/>
      <c r="AB134" s="14"/>
      <c r="AC134" s="14"/>
      <c r="AD134" s="14"/>
      <c r="AE134" s="14"/>
      <c r="AT134" s="269" t="s">
        <v>236</v>
      </c>
      <c r="AU134" s="269" t="s">
        <v>88</v>
      </c>
      <c r="AV134" s="14" t="s">
        <v>88</v>
      </c>
      <c r="AW134" s="14" t="s">
        <v>36</v>
      </c>
      <c r="AX134" s="14" t="s">
        <v>80</v>
      </c>
      <c r="AY134" s="269" t="s">
        <v>221</v>
      </c>
    </row>
    <row r="135" s="13" customFormat="1">
      <c r="A135" s="13"/>
      <c r="B135" s="249"/>
      <c r="C135" s="250"/>
      <c r="D135" s="247" t="s">
        <v>236</v>
      </c>
      <c r="E135" s="251" t="s">
        <v>300</v>
      </c>
      <c r="F135" s="252" t="s">
        <v>1651</v>
      </c>
      <c r="G135" s="250"/>
      <c r="H135" s="253">
        <v>65</v>
      </c>
      <c r="I135" s="254"/>
      <c r="J135" s="250"/>
      <c r="K135" s="250"/>
      <c r="L135" s="255"/>
      <c r="M135" s="256"/>
      <c r="N135" s="257"/>
      <c r="O135" s="257"/>
      <c r="P135" s="257"/>
      <c r="Q135" s="257"/>
      <c r="R135" s="257"/>
      <c r="S135" s="257"/>
      <c r="T135" s="258"/>
      <c r="U135" s="13"/>
      <c r="V135" s="13"/>
      <c r="W135" s="13"/>
      <c r="X135" s="13"/>
      <c r="Y135" s="13"/>
      <c r="Z135" s="13"/>
      <c r="AA135" s="13"/>
      <c r="AB135" s="13"/>
      <c r="AC135" s="13"/>
      <c r="AD135" s="13"/>
      <c r="AE135" s="13"/>
      <c r="AT135" s="259" t="s">
        <v>236</v>
      </c>
      <c r="AU135" s="259" t="s">
        <v>88</v>
      </c>
      <c r="AV135" s="13" t="s">
        <v>19</v>
      </c>
      <c r="AW135" s="13" t="s">
        <v>36</v>
      </c>
      <c r="AX135" s="13" t="s">
        <v>80</v>
      </c>
      <c r="AY135" s="259" t="s">
        <v>221</v>
      </c>
    </row>
    <row r="136" s="14" customFormat="1">
      <c r="A136" s="14"/>
      <c r="B136" s="260"/>
      <c r="C136" s="261"/>
      <c r="D136" s="247" t="s">
        <v>236</v>
      </c>
      <c r="E136" s="262" t="s">
        <v>1</v>
      </c>
      <c r="F136" s="263" t="s">
        <v>4088</v>
      </c>
      <c r="G136" s="261"/>
      <c r="H136" s="262" t="s">
        <v>1</v>
      </c>
      <c r="I136" s="264"/>
      <c r="J136" s="261"/>
      <c r="K136" s="261"/>
      <c r="L136" s="265"/>
      <c r="M136" s="266"/>
      <c r="N136" s="267"/>
      <c r="O136" s="267"/>
      <c r="P136" s="267"/>
      <c r="Q136" s="267"/>
      <c r="R136" s="267"/>
      <c r="S136" s="267"/>
      <c r="T136" s="268"/>
      <c r="U136" s="14"/>
      <c r="V136" s="14"/>
      <c r="W136" s="14"/>
      <c r="X136" s="14"/>
      <c r="Y136" s="14"/>
      <c r="Z136" s="14"/>
      <c r="AA136" s="14"/>
      <c r="AB136" s="14"/>
      <c r="AC136" s="14"/>
      <c r="AD136" s="14"/>
      <c r="AE136" s="14"/>
      <c r="AT136" s="269" t="s">
        <v>236</v>
      </c>
      <c r="AU136" s="269" t="s">
        <v>88</v>
      </c>
      <c r="AV136" s="14" t="s">
        <v>88</v>
      </c>
      <c r="AW136" s="14" t="s">
        <v>36</v>
      </c>
      <c r="AX136" s="14" t="s">
        <v>80</v>
      </c>
      <c r="AY136" s="269" t="s">
        <v>221</v>
      </c>
    </row>
    <row r="137" s="13" customFormat="1">
      <c r="A137" s="13"/>
      <c r="B137" s="249"/>
      <c r="C137" s="250"/>
      <c r="D137" s="247" t="s">
        <v>236</v>
      </c>
      <c r="E137" s="251" t="s">
        <v>776</v>
      </c>
      <c r="F137" s="252" t="s">
        <v>277</v>
      </c>
      <c r="G137" s="250"/>
      <c r="H137" s="253">
        <v>10</v>
      </c>
      <c r="I137" s="254"/>
      <c r="J137" s="250"/>
      <c r="K137" s="250"/>
      <c r="L137" s="255"/>
      <c r="M137" s="256"/>
      <c r="N137" s="257"/>
      <c r="O137" s="257"/>
      <c r="P137" s="257"/>
      <c r="Q137" s="257"/>
      <c r="R137" s="257"/>
      <c r="S137" s="257"/>
      <c r="T137" s="258"/>
      <c r="U137" s="13"/>
      <c r="V137" s="13"/>
      <c r="W137" s="13"/>
      <c r="X137" s="13"/>
      <c r="Y137" s="13"/>
      <c r="Z137" s="13"/>
      <c r="AA137" s="13"/>
      <c r="AB137" s="13"/>
      <c r="AC137" s="13"/>
      <c r="AD137" s="13"/>
      <c r="AE137" s="13"/>
      <c r="AT137" s="259" t="s">
        <v>236</v>
      </c>
      <c r="AU137" s="259" t="s">
        <v>88</v>
      </c>
      <c r="AV137" s="13" t="s">
        <v>19</v>
      </c>
      <c r="AW137" s="13" t="s">
        <v>36</v>
      </c>
      <c r="AX137" s="13" t="s">
        <v>80</v>
      </c>
      <c r="AY137" s="259" t="s">
        <v>221</v>
      </c>
    </row>
    <row r="138" s="13" customFormat="1">
      <c r="A138" s="13"/>
      <c r="B138" s="249"/>
      <c r="C138" s="250"/>
      <c r="D138" s="247" t="s">
        <v>236</v>
      </c>
      <c r="E138" s="251" t="s">
        <v>1919</v>
      </c>
      <c r="F138" s="252" t="s">
        <v>1920</v>
      </c>
      <c r="G138" s="250"/>
      <c r="H138" s="253">
        <v>75</v>
      </c>
      <c r="I138" s="254"/>
      <c r="J138" s="250"/>
      <c r="K138" s="250"/>
      <c r="L138" s="255"/>
      <c r="M138" s="256"/>
      <c r="N138" s="257"/>
      <c r="O138" s="257"/>
      <c r="P138" s="257"/>
      <c r="Q138" s="257"/>
      <c r="R138" s="257"/>
      <c r="S138" s="257"/>
      <c r="T138" s="258"/>
      <c r="U138" s="13"/>
      <c r="V138" s="13"/>
      <c r="W138" s="13"/>
      <c r="X138" s="13"/>
      <c r="Y138" s="13"/>
      <c r="Z138" s="13"/>
      <c r="AA138" s="13"/>
      <c r="AB138" s="13"/>
      <c r="AC138" s="13"/>
      <c r="AD138" s="13"/>
      <c r="AE138" s="13"/>
      <c r="AT138" s="259" t="s">
        <v>236</v>
      </c>
      <c r="AU138" s="259" t="s">
        <v>88</v>
      </c>
      <c r="AV138" s="13" t="s">
        <v>19</v>
      </c>
      <c r="AW138" s="13" t="s">
        <v>36</v>
      </c>
      <c r="AX138" s="13" t="s">
        <v>88</v>
      </c>
      <c r="AY138" s="259" t="s">
        <v>221</v>
      </c>
    </row>
    <row r="139" s="2" customFormat="1" ht="16.5" customHeight="1">
      <c r="A139" s="40"/>
      <c r="B139" s="41"/>
      <c r="C139" s="229" t="s">
        <v>19</v>
      </c>
      <c r="D139" s="229" t="s">
        <v>225</v>
      </c>
      <c r="E139" s="230" t="s">
        <v>4089</v>
      </c>
      <c r="F139" s="231" t="s">
        <v>4090</v>
      </c>
      <c r="G139" s="232" t="s">
        <v>330</v>
      </c>
      <c r="H139" s="233">
        <v>24</v>
      </c>
      <c r="I139" s="234"/>
      <c r="J139" s="235">
        <f>ROUND(I139*H139,2)</f>
        <v>0</v>
      </c>
      <c r="K139" s="231" t="s">
        <v>1</v>
      </c>
      <c r="L139" s="46"/>
      <c r="M139" s="236" t="s">
        <v>1</v>
      </c>
      <c r="N139" s="237" t="s">
        <v>45</v>
      </c>
      <c r="O139" s="93"/>
      <c r="P139" s="238">
        <f>O139*H139</f>
        <v>0</v>
      </c>
      <c r="Q139" s="238">
        <v>0.026980000000000001</v>
      </c>
      <c r="R139" s="238">
        <f>Q139*H139</f>
        <v>0.64751999999999998</v>
      </c>
      <c r="S139" s="238">
        <v>0</v>
      </c>
      <c r="T139" s="239">
        <f>S139*H139</f>
        <v>0</v>
      </c>
      <c r="U139" s="40"/>
      <c r="V139" s="40"/>
      <c r="W139" s="40"/>
      <c r="X139" s="40"/>
      <c r="Y139" s="40"/>
      <c r="Z139" s="40"/>
      <c r="AA139" s="40"/>
      <c r="AB139" s="40"/>
      <c r="AC139" s="40"/>
      <c r="AD139" s="40"/>
      <c r="AE139" s="40"/>
      <c r="AR139" s="240" t="s">
        <v>224</v>
      </c>
      <c r="AT139" s="240" t="s">
        <v>225</v>
      </c>
      <c r="AU139" s="240" t="s">
        <v>88</v>
      </c>
      <c r="AY139" s="18" t="s">
        <v>221</v>
      </c>
      <c r="BE139" s="241">
        <f>IF(N139="základní",J139,0)</f>
        <v>0</v>
      </c>
      <c r="BF139" s="241">
        <f>IF(N139="snížená",J139,0)</f>
        <v>0</v>
      </c>
      <c r="BG139" s="241">
        <f>IF(N139="zákl. přenesená",J139,0)</f>
        <v>0</v>
      </c>
      <c r="BH139" s="241">
        <f>IF(N139="sníž. přenesená",J139,0)</f>
        <v>0</v>
      </c>
      <c r="BI139" s="241">
        <f>IF(N139="nulová",J139,0)</f>
        <v>0</v>
      </c>
      <c r="BJ139" s="18" t="s">
        <v>88</v>
      </c>
      <c r="BK139" s="241">
        <f>ROUND(I139*H139,2)</f>
        <v>0</v>
      </c>
      <c r="BL139" s="18" t="s">
        <v>224</v>
      </c>
      <c r="BM139" s="240" t="s">
        <v>4091</v>
      </c>
    </row>
    <row r="140" s="2" customFormat="1">
      <c r="A140" s="40"/>
      <c r="B140" s="41"/>
      <c r="C140" s="42"/>
      <c r="D140" s="247" t="s">
        <v>234</v>
      </c>
      <c r="E140" s="42"/>
      <c r="F140" s="248" t="s">
        <v>4092</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234</v>
      </c>
      <c r="AU140" s="18" t="s">
        <v>88</v>
      </c>
    </row>
    <row r="141" s="14" customFormat="1">
      <c r="A141" s="14"/>
      <c r="B141" s="260"/>
      <c r="C141" s="261"/>
      <c r="D141" s="247" t="s">
        <v>236</v>
      </c>
      <c r="E141" s="262" t="s">
        <v>1</v>
      </c>
      <c r="F141" s="263" t="s">
        <v>4093</v>
      </c>
      <c r="G141" s="261"/>
      <c r="H141" s="262" t="s">
        <v>1</v>
      </c>
      <c r="I141" s="264"/>
      <c r="J141" s="261"/>
      <c r="K141" s="261"/>
      <c r="L141" s="265"/>
      <c r="M141" s="266"/>
      <c r="N141" s="267"/>
      <c r="O141" s="267"/>
      <c r="P141" s="267"/>
      <c r="Q141" s="267"/>
      <c r="R141" s="267"/>
      <c r="S141" s="267"/>
      <c r="T141" s="268"/>
      <c r="U141" s="14"/>
      <c r="V141" s="14"/>
      <c r="W141" s="14"/>
      <c r="X141" s="14"/>
      <c r="Y141" s="14"/>
      <c r="Z141" s="14"/>
      <c r="AA141" s="14"/>
      <c r="AB141" s="14"/>
      <c r="AC141" s="14"/>
      <c r="AD141" s="14"/>
      <c r="AE141" s="14"/>
      <c r="AT141" s="269" t="s">
        <v>236</v>
      </c>
      <c r="AU141" s="269" t="s">
        <v>88</v>
      </c>
      <c r="AV141" s="14" t="s">
        <v>88</v>
      </c>
      <c r="AW141" s="14" t="s">
        <v>36</v>
      </c>
      <c r="AX141" s="14" t="s">
        <v>80</v>
      </c>
      <c r="AY141" s="269" t="s">
        <v>221</v>
      </c>
    </row>
    <row r="142" s="13" customFormat="1">
      <c r="A142" s="13"/>
      <c r="B142" s="249"/>
      <c r="C142" s="250"/>
      <c r="D142" s="247" t="s">
        <v>236</v>
      </c>
      <c r="E142" s="251" t="s">
        <v>785</v>
      </c>
      <c r="F142" s="252" t="s">
        <v>371</v>
      </c>
      <c r="G142" s="250"/>
      <c r="H142" s="253">
        <v>24</v>
      </c>
      <c r="I142" s="254"/>
      <c r="J142" s="250"/>
      <c r="K142" s="250"/>
      <c r="L142" s="255"/>
      <c r="M142" s="256"/>
      <c r="N142" s="257"/>
      <c r="O142" s="257"/>
      <c r="P142" s="257"/>
      <c r="Q142" s="257"/>
      <c r="R142" s="257"/>
      <c r="S142" s="257"/>
      <c r="T142" s="258"/>
      <c r="U142" s="13"/>
      <c r="V142" s="13"/>
      <c r="W142" s="13"/>
      <c r="X142" s="13"/>
      <c r="Y142" s="13"/>
      <c r="Z142" s="13"/>
      <c r="AA142" s="13"/>
      <c r="AB142" s="13"/>
      <c r="AC142" s="13"/>
      <c r="AD142" s="13"/>
      <c r="AE142" s="13"/>
      <c r="AT142" s="259" t="s">
        <v>236</v>
      </c>
      <c r="AU142" s="259" t="s">
        <v>88</v>
      </c>
      <c r="AV142" s="13" t="s">
        <v>19</v>
      </c>
      <c r="AW142" s="13" t="s">
        <v>36</v>
      </c>
      <c r="AX142" s="13" t="s">
        <v>80</v>
      </c>
      <c r="AY142" s="259" t="s">
        <v>221</v>
      </c>
    </row>
    <row r="143" s="13" customFormat="1">
      <c r="A143" s="13"/>
      <c r="B143" s="249"/>
      <c r="C143" s="250"/>
      <c r="D143" s="247" t="s">
        <v>236</v>
      </c>
      <c r="E143" s="251" t="s">
        <v>986</v>
      </c>
      <c r="F143" s="252" t="s">
        <v>987</v>
      </c>
      <c r="G143" s="250"/>
      <c r="H143" s="253">
        <v>24</v>
      </c>
      <c r="I143" s="254"/>
      <c r="J143" s="250"/>
      <c r="K143" s="250"/>
      <c r="L143" s="255"/>
      <c r="M143" s="256"/>
      <c r="N143" s="257"/>
      <c r="O143" s="257"/>
      <c r="P143" s="257"/>
      <c r="Q143" s="257"/>
      <c r="R143" s="257"/>
      <c r="S143" s="257"/>
      <c r="T143" s="258"/>
      <c r="U143" s="13"/>
      <c r="V143" s="13"/>
      <c r="W143" s="13"/>
      <c r="X143" s="13"/>
      <c r="Y143" s="13"/>
      <c r="Z143" s="13"/>
      <c r="AA143" s="13"/>
      <c r="AB143" s="13"/>
      <c r="AC143" s="13"/>
      <c r="AD143" s="13"/>
      <c r="AE143" s="13"/>
      <c r="AT143" s="259" t="s">
        <v>236</v>
      </c>
      <c r="AU143" s="259" t="s">
        <v>88</v>
      </c>
      <c r="AV143" s="13" t="s">
        <v>19</v>
      </c>
      <c r="AW143" s="13" t="s">
        <v>36</v>
      </c>
      <c r="AX143" s="13" t="s">
        <v>88</v>
      </c>
      <c r="AY143" s="259" t="s">
        <v>221</v>
      </c>
    </row>
    <row r="144" s="2" customFormat="1" ht="49.05" customHeight="1">
      <c r="A144" s="40"/>
      <c r="B144" s="41"/>
      <c r="C144" s="229" t="s">
        <v>157</v>
      </c>
      <c r="D144" s="229" t="s">
        <v>225</v>
      </c>
      <c r="E144" s="230" t="s">
        <v>1946</v>
      </c>
      <c r="F144" s="231" t="s">
        <v>1947</v>
      </c>
      <c r="G144" s="232" t="s">
        <v>515</v>
      </c>
      <c r="H144" s="233">
        <v>141.64699999999999</v>
      </c>
      <c r="I144" s="234"/>
      <c r="J144" s="235">
        <f>ROUND(I144*H144,2)</f>
        <v>0</v>
      </c>
      <c r="K144" s="231" t="s">
        <v>229</v>
      </c>
      <c r="L144" s="46"/>
      <c r="M144" s="236" t="s">
        <v>1</v>
      </c>
      <c r="N144" s="237" t="s">
        <v>45</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224</v>
      </c>
      <c r="AT144" s="240" t="s">
        <v>225</v>
      </c>
      <c r="AU144" s="240" t="s">
        <v>88</v>
      </c>
      <c r="AY144" s="18" t="s">
        <v>221</v>
      </c>
      <c r="BE144" s="241">
        <f>IF(N144="základní",J144,0)</f>
        <v>0</v>
      </c>
      <c r="BF144" s="241">
        <f>IF(N144="snížená",J144,0)</f>
        <v>0</v>
      </c>
      <c r="BG144" s="241">
        <f>IF(N144="zákl. přenesená",J144,0)</f>
        <v>0</v>
      </c>
      <c r="BH144" s="241">
        <f>IF(N144="sníž. přenesená",J144,0)</f>
        <v>0</v>
      </c>
      <c r="BI144" s="241">
        <f>IF(N144="nulová",J144,0)</f>
        <v>0</v>
      </c>
      <c r="BJ144" s="18" t="s">
        <v>88</v>
      </c>
      <c r="BK144" s="241">
        <f>ROUND(I144*H144,2)</f>
        <v>0</v>
      </c>
      <c r="BL144" s="18" t="s">
        <v>224</v>
      </c>
      <c r="BM144" s="240" t="s">
        <v>4094</v>
      </c>
    </row>
    <row r="145" s="2" customFormat="1">
      <c r="A145" s="40"/>
      <c r="B145" s="41"/>
      <c r="C145" s="42"/>
      <c r="D145" s="242" t="s">
        <v>232</v>
      </c>
      <c r="E145" s="42"/>
      <c r="F145" s="243" t="s">
        <v>1949</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232</v>
      </c>
      <c r="AU145" s="18" t="s">
        <v>88</v>
      </c>
    </row>
    <row r="146" s="2" customFormat="1">
      <c r="A146" s="40"/>
      <c r="B146" s="41"/>
      <c r="C146" s="42"/>
      <c r="D146" s="247" t="s">
        <v>312</v>
      </c>
      <c r="E146" s="42"/>
      <c r="F146" s="248" t="s">
        <v>1950</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312</v>
      </c>
      <c r="AU146" s="18" t="s">
        <v>88</v>
      </c>
    </row>
    <row r="147" s="14" customFormat="1">
      <c r="A147" s="14"/>
      <c r="B147" s="260"/>
      <c r="C147" s="261"/>
      <c r="D147" s="247" t="s">
        <v>236</v>
      </c>
      <c r="E147" s="262" t="s">
        <v>1</v>
      </c>
      <c r="F147" s="263" t="s">
        <v>1951</v>
      </c>
      <c r="G147" s="261"/>
      <c r="H147" s="262" t="s">
        <v>1</v>
      </c>
      <c r="I147" s="264"/>
      <c r="J147" s="261"/>
      <c r="K147" s="261"/>
      <c r="L147" s="265"/>
      <c r="M147" s="266"/>
      <c r="N147" s="267"/>
      <c r="O147" s="267"/>
      <c r="P147" s="267"/>
      <c r="Q147" s="267"/>
      <c r="R147" s="267"/>
      <c r="S147" s="267"/>
      <c r="T147" s="268"/>
      <c r="U147" s="14"/>
      <c r="V147" s="14"/>
      <c r="W147" s="14"/>
      <c r="X147" s="14"/>
      <c r="Y147" s="14"/>
      <c r="Z147" s="14"/>
      <c r="AA147" s="14"/>
      <c r="AB147" s="14"/>
      <c r="AC147" s="14"/>
      <c r="AD147" s="14"/>
      <c r="AE147" s="14"/>
      <c r="AT147" s="269" t="s">
        <v>236</v>
      </c>
      <c r="AU147" s="269" t="s">
        <v>88</v>
      </c>
      <c r="AV147" s="14" t="s">
        <v>88</v>
      </c>
      <c r="AW147" s="14" t="s">
        <v>36</v>
      </c>
      <c r="AX147" s="14" t="s">
        <v>80</v>
      </c>
      <c r="AY147" s="269" t="s">
        <v>221</v>
      </c>
    </row>
    <row r="148" s="14" customFormat="1">
      <c r="A148" s="14"/>
      <c r="B148" s="260"/>
      <c r="C148" s="261"/>
      <c r="D148" s="247" t="s">
        <v>236</v>
      </c>
      <c r="E148" s="262" t="s">
        <v>1</v>
      </c>
      <c r="F148" s="263" t="s">
        <v>1952</v>
      </c>
      <c r="G148" s="261"/>
      <c r="H148" s="262" t="s">
        <v>1</v>
      </c>
      <c r="I148" s="264"/>
      <c r="J148" s="261"/>
      <c r="K148" s="261"/>
      <c r="L148" s="265"/>
      <c r="M148" s="266"/>
      <c r="N148" s="267"/>
      <c r="O148" s="267"/>
      <c r="P148" s="267"/>
      <c r="Q148" s="267"/>
      <c r="R148" s="267"/>
      <c r="S148" s="267"/>
      <c r="T148" s="268"/>
      <c r="U148" s="14"/>
      <c r="V148" s="14"/>
      <c r="W148" s="14"/>
      <c r="X148" s="14"/>
      <c r="Y148" s="14"/>
      <c r="Z148" s="14"/>
      <c r="AA148" s="14"/>
      <c r="AB148" s="14"/>
      <c r="AC148" s="14"/>
      <c r="AD148" s="14"/>
      <c r="AE148" s="14"/>
      <c r="AT148" s="269" t="s">
        <v>236</v>
      </c>
      <c r="AU148" s="269" t="s">
        <v>88</v>
      </c>
      <c r="AV148" s="14" t="s">
        <v>88</v>
      </c>
      <c r="AW148" s="14" t="s">
        <v>36</v>
      </c>
      <c r="AX148" s="14" t="s">
        <v>80</v>
      </c>
      <c r="AY148" s="269" t="s">
        <v>221</v>
      </c>
    </row>
    <row r="149" s="13" customFormat="1">
      <c r="A149" s="13"/>
      <c r="B149" s="249"/>
      <c r="C149" s="250"/>
      <c r="D149" s="247" t="s">
        <v>236</v>
      </c>
      <c r="E149" s="251" t="s">
        <v>989</v>
      </c>
      <c r="F149" s="252" t="s">
        <v>4095</v>
      </c>
      <c r="G149" s="250"/>
      <c r="H149" s="253">
        <v>76.447000000000003</v>
      </c>
      <c r="I149" s="254"/>
      <c r="J149" s="250"/>
      <c r="K149" s="250"/>
      <c r="L149" s="255"/>
      <c r="M149" s="256"/>
      <c r="N149" s="257"/>
      <c r="O149" s="257"/>
      <c r="P149" s="257"/>
      <c r="Q149" s="257"/>
      <c r="R149" s="257"/>
      <c r="S149" s="257"/>
      <c r="T149" s="258"/>
      <c r="U149" s="13"/>
      <c r="V149" s="13"/>
      <c r="W149" s="13"/>
      <c r="X149" s="13"/>
      <c r="Y149" s="13"/>
      <c r="Z149" s="13"/>
      <c r="AA149" s="13"/>
      <c r="AB149" s="13"/>
      <c r="AC149" s="13"/>
      <c r="AD149" s="13"/>
      <c r="AE149" s="13"/>
      <c r="AT149" s="259" t="s">
        <v>236</v>
      </c>
      <c r="AU149" s="259" t="s">
        <v>88</v>
      </c>
      <c r="AV149" s="13" t="s">
        <v>19</v>
      </c>
      <c r="AW149" s="13" t="s">
        <v>36</v>
      </c>
      <c r="AX149" s="13" t="s">
        <v>80</v>
      </c>
      <c r="AY149" s="259" t="s">
        <v>221</v>
      </c>
    </row>
    <row r="150" s="14" customFormat="1">
      <c r="A150" s="14"/>
      <c r="B150" s="260"/>
      <c r="C150" s="261"/>
      <c r="D150" s="247" t="s">
        <v>236</v>
      </c>
      <c r="E150" s="262" t="s">
        <v>1</v>
      </c>
      <c r="F150" s="263" t="s">
        <v>1955</v>
      </c>
      <c r="G150" s="261"/>
      <c r="H150" s="262" t="s">
        <v>1</v>
      </c>
      <c r="I150" s="264"/>
      <c r="J150" s="261"/>
      <c r="K150" s="261"/>
      <c r="L150" s="265"/>
      <c r="M150" s="266"/>
      <c r="N150" s="267"/>
      <c r="O150" s="267"/>
      <c r="P150" s="267"/>
      <c r="Q150" s="267"/>
      <c r="R150" s="267"/>
      <c r="S150" s="267"/>
      <c r="T150" s="268"/>
      <c r="U150" s="14"/>
      <c r="V150" s="14"/>
      <c r="W150" s="14"/>
      <c r="X150" s="14"/>
      <c r="Y150" s="14"/>
      <c r="Z150" s="14"/>
      <c r="AA150" s="14"/>
      <c r="AB150" s="14"/>
      <c r="AC150" s="14"/>
      <c r="AD150" s="14"/>
      <c r="AE150" s="14"/>
      <c r="AT150" s="269" t="s">
        <v>236</v>
      </c>
      <c r="AU150" s="269" t="s">
        <v>88</v>
      </c>
      <c r="AV150" s="14" t="s">
        <v>88</v>
      </c>
      <c r="AW150" s="14" t="s">
        <v>36</v>
      </c>
      <c r="AX150" s="14" t="s">
        <v>80</v>
      </c>
      <c r="AY150" s="269" t="s">
        <v>221</v>
      </c>
    </row>
    <row r="151" s="13" customFormat="1">
      <c r="A151" s="13"/>
      <c r="B151" s="249"/>
      <c r="C151" s="250"/>
      <c r="D151" s="247" t="s">
        <v>236</v>
      </c>
      <c r="E151" s="251" t="s">
        <v>1937</v>
      </c>
      <c r="F151" s="252" t="s">
        <v>4096</v>
      </c>
      <c r="G151" s="250"/>
      <c r="H151" s="253">
        <v>65.200000000000003</v>
      </c>
      <c r="I151" s="254"/>
      <c r="J151" s="250"/>
      <c r="K151" s="250"/>
      <c r="L151" s="255"/>
      <c r="M151" s="256"/>
      <c r="N151" s="257"/>
      <c r="O151" s="257"/>
      <c r="P151" s="257"/>
      <c r="Q151" s="257"/>
      <c r="R151" s="257"/>
      <c r="S151" s="257"/>
      <c r="T151" s="258"/>
      <c r="U151" s="13"/>
      <c r="V151" s="13"/>
      <c r="W151" s="13"/>
      <c r="X151" s="13"/>
      <c r="Y151" s="13"/>
      <c r="Z151" s="13"/>
      <c r="AA151" s="13"/>
      <c r="AB151" s="13"/>
      <c r="AC151" s="13"/>
      <c r="AD151" s="13"/>
      <c r="AE151" s="13"/>
      <c r="AT151" s="259" t="s">
        <v>236</v>
      </c>
      <c r="AU151" s="259" t="s">
        <v>88</v>
      </c>
      <c r="AV151" s="13" t="s">
        <v>19</v>
      </c>
      <c r="AW151" s="13" t="s">
        <v>36</v>
      </c>
      <c r="AX151" s="13" t="s">
        <v>80</v>
      </c>
      <c r="AY151" s="259" t="s">
        <v>221</v>
      </c>
    </row>
    <row r="152" s="13" customFormat="1">
      <c r="A152" s="13"/>
      <c r="B152" s="249"/>
      <c r="C152" s="250"/>
      <c r="D152" s="247" t="s">
        <v>236</v>
      </c>
      <c r="E152" s="251" t="s">
        <v>4097</v>
      </c>
      <c r="F152" s="252" t="s">
        <v>4098</v>
      </c>
      <c r="G152" s="250"/>
      <c r="H152" s="253">
        <v>141.64699999999999</v>
      </c>
      <c r="I152" s="254"/>
      <c r="J152" s="250"/>
      <c r="K152" s="250"/>
      <c r="L152" s="255"/>
      <c r="M152" s="256"/>
      <c r="N152" s="257"/>
      <c r="O152" s="257"/>
      <c r="P152" s="257"/>
      <c r="Q152" s="257"/>
      <c r="R152" s="257"/>
      <c r="S152" s="257"/>
      <c r="T152" s="258"/>
      <c r="U152" s="13"/>
      <c r="V152" s="13"/>
      <c r="W152" s="13"/>
      <c r="X152" s="13"/>
      <c r="Y152" s="13"/>
      <c r="Z152" s="13"/>
      <c r="AA152" s="13"/>
      <c r="AB152" s="13"/>
      <c r="AC152" s="13"/>
      <c r="AD152" s="13"/>
      <c r="AE152" s="13"/>
      <c r="AT152" s="259" t="s">
        <v>236</v>
      </c>
      <c r="AU152" s="259" t="s">
        <v>88</v>
      </c>
      <c r="AV152" s="13" t="s">
        <v>19</v>
      </c>
      <c r="AW152" s="13" t="s">
        <v>36</v>
      </c>
      <c r="AX152" s="13" t="s">
        <v>88</v>
      </c>
      <c r="AY152" s="259" t="s">
        <v>221</v>
      </c>
    </row>
    <row r="153" s="2" customFormat="1" ht="66.75" customHeight="1">
      <c r="A153" s="40"/>
      <c r="B153" s="41"/>
      <c r="C153" s="229" t="s">
        <v>224</v>
      </c>
      <c r="D153" s="229" t="s">
        <v>225</v>
      </c>
      <c r="E153" s="230" t="s">
        <v>1959</v>
      </c>
      <c r="F153" s="231" t="s">
        <v>1960</v>
      </c>
      <c r="G153" s="232" t="s">
        <v>515</v>
      </c>
      <c r="H153" s="233">
        <v>141.64699999999999</v>
      </c>
      <c r="I153" s="234"/>
      <c r="J153" s="235">
        <f>ROUND(I153*H153,2)</f>
        <v>0</v>
      </c>
      <c r="K153" s="231" t="s">
        <v>229</v>
      </c>
      <c r="L153" s="46"/>
      <c r="M153" s="236" t="s">
        <v>1</v>
      </c>
      <c r="N153" s="237" t="s">
        <v>45</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224</v>
      </c>
      <c r="AT153" s="240" t="s">
        <v>225</v>
      </c>
      <c r="AU153" s="240" t="s">
        <v>88</v>
      </c>
      <c r="AY153" s="18" t="s">
        <v>221</v>
      </c>
      <c r="BE153" s="241">
        <f>IF(N153="základní",J153,0)</f>
        <v>0</v>
      </c>
      <c r="BF153" s="241">
        <f>IF(N153="snížená",J153,0)</f>
        <v>0</v>
      </c>
      <c r="BG153" s="241">
        <f>IF(N153="zákl. přenesená",J153,0)</f>
        <v>0</v>
      </c>
      <c r="BH153" s="241">
        <f>IF(N153="sníž. přenesená",J153,0)</f>
        <v>0</v>
      </c>
      <c r="BI153" s="241">
        <f>IF(N153="nulová",J153,0)</f>
        <v>0</v>
      </c>
      <c r="BJ153" s="18" t="s">
        <v>88</v>
      </c>
      <c r="BK153" s="241">
        <f>ROUND(I153*H153,2)</f>
        <v>0</v>
      </c>
      <c r="BL153" s="18" t="s">
        <v>224</v>
      </c>
      <c r="BM153" s="240" t="s">
        <v>4099</v>
      </c>
    </row>
    <row r="154" s="2" customFormat="1">
      <c r="A154" s="40"/>
      <c r="B154" s="41"/>
      <c r="C154" s="42"/>
      <c r="D154" s="242" t="s">
        <v>232</v>
      </c>
      <c r="E154" s="42"/>
      <c r="F154" s="243" t="s">
        <v>1962</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232</v>
      </c>
      <c r="AU154" s="18" t="s">
        <v>88</v>
      </c>
    </row>
    <row r="155" s="2" customFormat="1">
      <c r="A155" s="40"/>
      <c r="B155" s="41"/>
      <c r="C155" s="42"/>
      <c r="D155" s="247" t="s">
        <v>312</v>
      </c>
      <c r="E155" s="42"/>
      <c r="F155" s="248" t="s">
        <v>1963</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312</v>
      </c>
      <c r="AU155" s="18" t="s">
        <v>88</v>
      </c>
    </row>
    <row r="156" s="14" customFormat="1">
      <c r="A156" s="14"/>
      <c r="B156" s="260"/>
      <c r="C156" s="261"/>
      <c r="D156" s="247" t="s">
        <v>236</v>
      </c>
      <c r="E156" s="262" t="s">
        <v>1</v>
      </c>
      <c r="F156" s="263" t="s">
        <v>1964</v>
      </c>
      <c r="G156" s="261"/>
      <c r="H156" s="262" t="s">
        <v>1</v>
      </c>
      <c r="I156" s="264"/>
      <c r="J156" s="261"/>
      <c r="K156" s="261"/>
      <c r="L156" s="265"/>
      <c r="M156" s="266"/>
      <c r="N156" s="267"/>
      <c r="O156" s="267"/>
      <c r="P156" s="267"/>
      <c r="Q156" s="267"/>
      <c r="R156" s="267"/>
      <c r="S156" s="267"/>
      <c r="T156" s="268"/>
      <c r="U156" s="14"/>
      <c r="V156" s="14"/>
      <c r="W156" s="14"/>
      <c r="X156" s="14"/>
      <c r="Y156" s="14"/>
      <c r="Z156" s="14"/>
      <c r="AA156" s="14"/>
      <c r="AB156" s="14"/>
      <c r="AC156" s="14"/>
      <c r="AD156" s="14"/>
      <c r="AE156" s="14"/>
      <c r="AT156" s="269" t="s">
        <v>236</v>
      </c>
      <c r="AU156" s="269" t="s">
        <v>88</v>
      </c>
      <c r="AV156" s="14" t="s">
        <v>88</v>
      </c>
      <c r="AW156" s="14" t="s">
        <v>36</v>
      </c>
      <c r="AX156" s="14" t="s">
        <v>80</v>
      </c>
      <c r="AY156" s="269" t="s">
        <v>221</v>
      </c>
    </row>
    <row r="157" s="13" customFormat="1">
      <c r="A157" s="13"/>
      <c r="B157" s="249"/>
      <c r="C157" s="250"/>
      <c r="D157" s="247" t="s">
        <v>236</v>
      </c>
      <c r="E157" s="251" t="s">
        <v>795</v>
      </c>
      <c r="F157" s="252" t="s">
        <v>4100</v>
      </c>
      <c r="G157" s="250"/>
      <c r="H157" s="253">
        <v>141.64699999999999</v>
      </c>
      <c r="I157" s="254"/>
      <c r="J157" s="250"/>
      <c r="K157" s="250"/>
      <c r="L157" s="255"/>
      <c r="M157" s="256"/>
      <c r="N157" s="257"/>
      <c r="O157" s="257"/>
      <c r="P157" s="257"/>
      <c r="Q157" s="257"/>
      <c r="R157" s="257"/>
      <c r="S157" s="257"/>
      <c r="T157" s="258"/>
      <c r="U157" s="13"/>
      <c r="V157" s="13"/>
      <c r="W157" s="13"/>
      <c r="X157" s="13"/>
      <c r="Y157" s="13"/>
      <c r="Z157" s="13"/>
      <c r="AA157" s="13"/>
      <c r="AB157" s="13"/>
      <c r="AC157" s="13"/>
      <c r="AD157" s="13"/>
      <c r="AE157" s="13"/>
      <c r="AT157" s="259" t="s">
        <v>236</v>
      </c>
      <c r="AU157" s="259" t="s">
        <v>88</v>
      </c>
      <c r="AV157" s="13" t="s">
        <v>19</v>
      </c>
      <c r="AW157" s="13" t="s">
        <v>36</v>
      </c>
      <c r="AX157" s="13" t="s">
        <v>80</v>
      </c>
      <c r="AY157" s="259" t="s">
        <v>221</v>
      </c>
    </row>
    <row r="158" s="13" customFormat="1">
      <c r="A158" s="13"/>
      <c r="B158" s="249"/>
      <c r="C158" s="250"/>
      <c r="D158" s="247" t="s">
        <v>236</v>
      </c>
      <c r="E158" s="251" t="s">
        <v>797</v>
      </c>
      <c r="F158" s="252" t="s">
        <v>798</v>
      </c>
      <c r="G158" s="250"/>
      <c r="H158" s="253">
        <v>141.64699999999999</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236</v>
      </c>
      <c r="AU158" s="259" t="s">
        <v>88</v>
      </c>
      <c r="AV158" s="13" t="s">
        <v>19</v>
      </c>
      <c r="AW158" s="13" t="s">
        <v>36</v>
      </c>
      <c r="AX158" s="13" t="s">
        <v>88</v>
      </c>
      <c r="AY158" s="259" t="s">
        <v>221</v>
      </c>
    </row>
    <row r="159" s="2" customFormat="1" ht="62.7" customHeight="1">
      <c r="A159" s="40"/>
      <c r="B159" s="41"/>
      <c r="C159" s="229" t="s">
        <v>220</v>
      </c>
      <c r="D159" s="229" t="s">
        <v>225</v>
      </c>
      <c r="E159" s="230" t="s">
        <v>552</v>
      </c>
      <c r="F159" s="231" t="s">
        <v>1969</v>
      </c>
      <c r="G159" s="232" t="s">
        <v>515</v>
      </c>
      <c r="H159" s="233">
        <v>76.378</v>
      </c>
      <c r="I159" s="234"/>
      <c r="J159" s="235">
        <f>ROUND(I159*H159,2)</f>
        <v>0</v>
      </c>
      <c r="K159" s="231" t="s">
        <v>229</v>
      </c>
      <c r="L159" s="46"/>
      <c r="M159" s="236" t="s">
        <v>1</v>
      </c>
      <c r="N159" s="237" t="s">
        <v>45</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224</v>
      </c>
      <c r="AT159" s="240" t="s">
        <v>225</v>
      </c>
      <c r="AU159" s="240" t="s">
        <v>88</v>
      </c>
      <c r="AY159" s="18" t="s">
        <v>221</v>
      </c>
      <c r="BE159" s="241">
        <f>IF(N159="základní",J159,0)</f>
        <v>0</v>
      </c>
      <c r="BF159" s="241">
        <f>IF(N159="snížená",J159,0)</f>
        <v>0</v>
      </c>
      <c r="BG159" s="241">
        <f>IF(N159="zákl. přenesená",J159,0)</f>
        <v>0</v>
      </c>
      <c r="BH159" s="241">
        <f>IF(N159="sníž. přenesená",J159,0)</f>
        <v>0</v>
      </c>
      <c r="BI159" s="241">
        <f>IF(N159="nulová",J159,0)</f>
        <v>0</v>
      </c>
      <c r="BJ159" s="18" t="s">
        <v>88</v>
      </c>
      <c r="BK159" s="241">
        <f>ROUND(I159*H159,2)</f>
        <v>0</v>
      </c>
      <c r="BL159" s="18" t="s">
        <v>224</v>
      </c>
      <c r="BM159" s="240" t="s">
        <v>4101</v>
      </c>
    </row>
    <row r="160" s="2" customFormat="1">
      <c r="A160" s="40"/>
      <c r="B160" s="41"/>
      <c r="C160" s="42"/>
      <c r="D160" s="242" t="s">
        <v>232</v>
      </c>
      <c r="E160" s="42"/>
      <c r="F160" s="243" t="s">
        <v>555</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232</v>
      </c>
      <c r="AU160" s="18" t="s">
        <v>88</v>
      </c>
    </row>
    <row r="161" s="2" customFormat="1">
      <c r="A161" s="40"/>
      <c r="B161" s="41"/>
      <c r="C161" s="42"/>
      <c r="D161" s="247" t="s">
        <v>312</v>
      </c>
      <c r="E161" s="42"/>
      <c r="F161" s="248" t="s">
        <v>556</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312</v>
      </c>
      <c r="AU161" s="18" t="s">
        <v>88</v>
      </c>
    </row>
    <row r="162" s="14" customFormat="1">
      <c r="A162" s="14"/>
      <c r="B162" s="260"/>
      <c r="C162" s="261"/>
      <c r="D162" s="247" t="s">
        <v>236</v>
      </c>
      <c r="E162" s="262" t="s">
        <v>1</v>
      </c>
      <c r="F162" s="263" t="s">
        <v>1971</v>
      </c>
      <c r="G162" s="261"/>
      <c r="H162" s="262" t="s">
        <v>1</v>
      </c>
      <c r="I162" s="264"/>
      <c r="J162" s="261"/>
      <c r="K162" s="261"/>
      <c r="L162" s="265"/>
      <c r="M162" s="266"/>
      <c r="N162" s="267"/>
      <c r="O162" s="267"/>
      <c r="P162" s="267"/>
      <c r="Q162" s="267"/>
      <c r="R162" s="267"/>
      <c r="S162" s="267"/>
      <c r="T162" s="268"/>
      <c r="U162" s="14"/>
      <c r="V162" s="14"/>
      <c r="W162" s="14"/>
      <c r="X162" s="14"/>
      <c r="Y162" s="14"/>
      <c r="Z162" s="14"/>
      <c r="AA162" s="14"/>
      <c r="AB162" s="14"/>
      <c r="AC162" s="14"/>
      <c r="AD162" s="14"/>
      <c r="AE162" s="14"/>
      <c r="AT162" s="269" t="s">
        <v>236</v>
      </c>
      <c r="AU162" s="269" t="s">
        <v>88</v>
      </c>
      <c r="AV162" s="14" t="s">
        <v>88</v>
      </c>
      <c r="AW162" s="14" t="s">
        <v>36</v>
      </c>
      <c r="AX162" s="14" t="s">
        <v>80</v>
      </c>
      <c r="AY162" s="269" t="s">
        <v>221</v>
      </c>
    </row>
    <row r="163" s="14" customFormat="1">
      <c r="A163" s="14"/>
      <c r="B163" s="260"/>
      <c r="C163" s="261"/>
      <c r="D163" s="247" t="s">
        <v>236</v>
      </c>
      <c r="E163" s="262" t="s">
        <v>1</v>
      </c>
      <c r="F163" s="263" t="s">
        <v>1972</v>
      </c>
      <c r="G163" s="261"/>
      <c r="H163" s="262" t="s">
        <v>1</v>
      </c>
      <c r="I163" s="264"/>
      <c r="J163" s="261"/>
      <c r="K163" s="261"/>
      <c r="L163" s="265"/>
      <c r="M163" s="266"/>
      <c r="N163" s="267"/>
      <c r="O163" s="267"/>
      <c r="P163" s="267"/>
      <c r="Q163" s="267"/>
      <c r="R163" s="267"/>
      <c r="S163" s="267"/>
      <c r="T163" s="268"/>
      <c r="U163" s="14"/>
      <c r="V163" s="14"/>
      <c r="W163" s="14"/>
      <c r="X163" s="14"/>
      <c r="Y163" s="14"/>
      <c r="Z163" s="14"/>
      <c r="AA163" s="14"/>
      <c r="AB163" s="14"/>
      <c r="AC163" s="14"/>
      <c r="AD163" s="14"/>
      <c r="AE163" s="14"/>
      <c r="AT163" s="269" t="s">
        <v>236</v>
      </c>
      <c r="AU163" s="269" t="s">
        <v>88</v>
      </c>
      <c r="AV163" s="14" t="s">
        <v>88</v>
      </c>
      <c r="AW163" s="14" t="s">
        <v>36</v>
      </c>
      <c r="AX163" s="14" t="s">
        <v>80</v>
      </c>
      <c r="AY163" s="269" t="s">
        <v>221</v>
      </c>
    </row>
    <row r="164" s="13" customFormat="1">
      <c r="A164" s="13"/>
      <c r="B164" s="249"/>
      <c r="C164" s="250"/>
      <c r="D164" s="247" t="s">
        <v>236</v>
      </c>
      <c r="E164" s="251" t="s">
        <v>994</v>
      </c>
      <c r="F164" s="252" t="s">
        <v>4102</v>
      </c>
      <c r="G164" s="250"/>
      <c r="H164" s="253">
        <v>38.189</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236</v>
      </c>
      <c r="AU164" s="259" t="s">
        <v>88</v>
      </c>
      <c r="AV164" s="13" t="s">
        <v>19</v>
      </c>
      <c r="AW164" s="13" t="s">
        <v>36</v>
      </c>
      <c r="AX164" s="13" t="s">
        <v>80</v>
      </c>
      <c r="AY164" s="259" t="s">
        <v>221</v>
      </c>
    </row>
    <row r="165" s="14" customFormat="1">
      <c r="A165" s="14"/>
      <c r="B165" s="260"/>
      <c r="C165" s="261"/>
      <c r="D165" s="247" t="s">
        <v>236</v>
      </c>
      <c r="E165" s="262" t="s">
        <v>1</v>
      </c>
      <c r="F165" s="263" t="s">
        <v>1976</v>
      </c>
      <c r="G165" s="261"/>
      <c r="H165" s="262" t="s">
        <v>1</v>
      </c>
      <c r="I165" s="264"/>
      <c r="J165" s="261"/>
      <c r="K165" s="261"/>
      <c r="L165" s="265"/>
      <c r="M165" s="266"/>
      <c r="N165" s="267"/>
      <c r="O165" s="267"/>
      <c r="P165" s="267"/>
      <c r="Q165" s="267"/>
      <c r="R165" s="267"/>
      <c r="S165" s="267"/>
      <c r="T165" s="268"/>
      <c r="U165" s="14"/>
      <c r="V165" s="14"/>
      <c r="W165" s="14"/>
      <c r="X165" s="14"/>
      <c r="Y165" s="14"/>
      <c r="Z165" s="14"/>
      <c r="AA165" s="14"/>
      <c r="AB165" s="14"/>
      <c r="AC165" s="14"/>
      <c r="AD165" s="14"/>
      <c r="AE165" s="14"/>
      <c r="AT165" s="269" t="s">
        <v>236</v>
      </c>
      <c r="AU165" s="269" t="s">
        <v>88</v>
      </c>
      <c r="AV165" s="14" t="s">
        <v>88</v>
      </c>
      <c r="AW165" s="14" t="s">
        <v>36</v>
      </c>
      <c r="AX165" s="14" t="s">
        <v>80</v>
      </c>
      <c r="AY165" s="269" t="s">
        <v>221</v>
      </c>
    </row>
    <row r="166" s="13" customFormat="1">
      <c r="A166" s="13"/>
      <c r="B166" s="249"/>
      <c r="C166" s="250"/>
      <c r="D166" s="247" t="s">
        <v>236</v>
      </c>
      <c r="E166" s="251" t="s">
        <v>1812</v>
      </c>
      <c r="F166" s="252" t="s">
        <v>4102</v>
      </c>
      <c r="G166" s="250"/>
      <c r="H166" s="253">
        <v>38.189</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236</v>
      </c>
      <c r="AU166" s="259" t="s">
        <v>88</v>
      </c>
      <c r="AV166" s="13" t="s">
        <v>19</v>
      </c>
      <c r="AW166" s="13" t="s">
        <v>36</v>
      </c>
      <c r="AX166" s="13" t="s">
        <v>80</v>
      </c>
      <c r="AY166" s="259" t="s">
        <v>221</v>
      </c>
    </row>
    <row r="167" s="13" customFormat="1">
      <c r="A167" s="13"/>
      <c r="B167" s="249"/>
      <c r="C167" s="250"/>
      <c r="D167" s="247" t="s">
        <v>236</v>
      </c>
      <c r="E167" s="251" t="s">
        <v>1957</v>
      </c>
      <c r="F167" s="252" t="s">
        <v>4103</v>
      </c>
      <c r="G167" s="250"/>
      <c r="H167" s="253">
        <v>76.378</v>
      </c>
      <c r="I167" s="254"/>
      <c r="J167" s="250"/>
      <c r="K167" s="250"/>
      <c r="L167" s="255"/>
      <c r="M167" s="256"/>
      <c r="N167" s="257"/>
      <c r="O167" s="257"/>
      <c r="P167" s="257"/>
      <c r="Q167" s="257"/>
      <c r="R167" s="257"/>
      <c r="S167" s="257"/>
      <c r="T167" s="258"/>
      <c r="U167" s="13"/>
      <c r="V167" s="13"/>
      <c r="W167" s="13"/>
      <c r="X167" s="13"/>
      <c r="Y167" s="13"/>
      <c r="Z167" s="13"/>
      <c r="AA167" s="13"/>
      <c r="AB167" s="13"/>
      <c r="AC167" s="13"/>
      <c r="AD167" s="13"/>
      <c r="AE167" s="13"/>
      <c r="AT167" s="259" t="s">
        <v>236</v>
      </c>
      <c r="AU167" s="259" t="s">
        <v>88</v>
      </c>
      <c r="AV167" s="13" t="s">
        <v>19</v>
      </c>
      <c r="AW167" s="13" t="s">
        <v>36</v>
      </c>
      <c r="AX167" s="13" t="s">
        <v>88</v>
      </c>
      <c r="AY167" s="259" t="s">
        <v>221</v>
      </c>
    </row>
    <row r="168" s="2" customFormat="1" ht="62.7" customHeight="1">
      <c r="A168" s="40"/>
      <c r="B168" s="41"/>
      <c r="C168" s="229" t="s">
        <v>257</v>
      </c>
      <c r="D168" s="229" t="s">
        <v>225</v>
      </c>
      <c r="E168" s="230" t="s">
        <v>1979</v>
      </c>
      <c r="F168" s="231" t="s">
        <v>1980</v>
      </c>
      <c r="G168" s="232" t="s">
        <v>515</v>
      </c>
      <c r="H168" s="233">
        <v>103.458</v>
      </c>
      <c r="I168" s="234"/>
      <c r="J168" s="235">
        <f>ROUND(I168*H168,2)</f>
        <v>0</v>
      </c>
      <c r="K168" s="231" t="s">
        <v>229</v>
      </c>
      <c r="L168" s="46"/>
      <c r="M168" s="236" t="s">
        <v>1</v>
      </c>
      <c r="N168" s="237" t="s">
        <v>45</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224</v>
      </c>
      <c r="AT168" s="240" t="s">
        <v>225</v>
      </c>
      <c r="AU168" s="240" t="s">
        <v>88</v>
      </c>
      <c r="AY168" s="18" t="s">
        <v>221</v>
      </c>
      <c r="BE168" s="241">
        <f>IF(N168="základní",J168,0)</f>
        <v>0</v>
      </c>
      <c r="BF168" s="241">
        <f>IF(N168="snížená",J168,0)</f>
        <v>0</v>
      </c>
      <c r="BG168" s="241">
        <f>IF(N168="zákl. přenesená",J168,0)</f>
        <v>0</v>
      </c>
      <c r="BH168" s="241">
        <f>IF(N168="sníž. přenesená",J168,0)</f>
        <v>0</v>
      </c>
      <c r="BI168" s="241">
        <f>IF(N168="nulová",J168,0)</f>
        <v>0</v>
      </c>
      <c r="BJ168" s="18" t="s">
        <v>88</v>
      </c>
      <c r="BK168" s="241">
        <f>ROUND(I168*H168,2)</f>
        <v>0</v>
      </c>
      <c r="BL168" s="18" t="s">
        <v>224</v>
      </c>
      <c r="BM168" s="240" t="s">
        <v>4104</v>
      </c>
    </row>
    <row r="169" s="2" customFormat="1">
      <c r="A169" s="40"/>
      <c r="B169" s="41"/>
      <c r="C169" s="42"/>
      <c r="D169" s="242" t="s">
        <v>232</v>
      </c>
      <c r="E169" s="42"/>
      <c r="F169" s="243" t="s">
        <v>1982</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232</v>
      </c>
      <c r="AU169" s="18" t="s">
        <v>88</v>
      </c>
    </row>
    <row r="170" s="2" customFormat="1">
      <c r="A170" s="40"/>
      <c r="B170" s="41"/>
      <c r="C170" s="42"/>
      <c r="D170" s="247" t="s">
        <v>312</v>
      </c>
      <c r="E170" s="42"/>
      <c r="F170" s="248" t="s">
        <v>556</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312</v>
      </c>
      <c r="AU170" s="18" t="s">
        <v>88</v>
      </c>
    </row>
    <row r="171" s="14" customFormat="1">
      <c r="A171" s="14"/>
      <c r="B171" s="260"/>
      <c r="C171" s="261"/>
      <c r="D171" s="247" t="s">
        <v>236</v>
      </c>
      <c r="E171" s="262" t="s">
        <v>1</v>
      </c>
      <c r="F171" s="263" t="s">
        <v>1983</v>
      </c>
      <c r="G171" s="261"/>
      <c r="H171" s="262" t="s">
        <v>1</v>
      </c>
      <c r="I171" s="264"/>
      <c r="J171" s="261"/>
      <c r="K171" s="261"/>
      <c r="L171" s="265"/>
      <c r="M171" s="266"/>
      <c r="N171" s="267"/>
      <c r="O171" s="267"/>
      <c r="P171" s="267"/>
      <c r="Q171" s="267"/>
      <c r="R171" s="267"/>
      <c r="S171" s="267"/>
      <c r="T171" s="268"/>
      <c r="U171" s="14"/>
      <c r="V171" s="14"/>
      <c r="W171" s="14"/>
      <c r="X171" s="14"/>
      <c r="Y171" s="14"/>
      <c r="Z171" s="14"/>
      <c r="AA171" s="14"/>
      <c r="AB171" s="14"/>
      <c r="AC171" s="14"/>
      <c r="AD171" s="14"/>
      <c r="AE171" s="14"/>
      <c r="AT171" s="269" t="s">
        <v>236</v>
      </c>
      <c r="AU171" s="269" t="s">
        <v>88</v>
      </c>
      <c r="AV171" s="14" t="s">
        <v>88</v>
      </c>
      <c r="AW171" s="14" t="s">
        <v>36</v>
      </c>
      <c r="AX171" s="14" t="s">
        <v>80</v>
      </c>
      <c r="AY171" s="269" t="s">
        <v>221</v>
      </c>
    </row>
    <row r="172" s="13" customFormat="1">
      <c r="A172" s="13"/>
      <c r="B172" s="249"/>
      <c r="C172" s="250"/>
      <c r="D172" s="247" t="s">
        <v>236</v>
      </c>
      <c r="E172" s="251" t="s">
        <v>282</v>
      </c>
      <c r="F172" s="252" t="s">
        <v>4105</v>
      </c>
      <c r="G172" s="250"/>
      <c r="H172" s="253">
        <v>103.458</v>
      </c>
      <c r="I172" s="254"/>
      <c r="J172" s="250"/>
      <c r="K172" s="250"/>
      <c r="L172" s="255"/>
      <c r="M172" s="256"/>
      <c r="N172" s="257"/>
      <c r="O172" s="257"/>
      <c r="P172" s="257"/>
      <c r="Q172" s="257"/>
      <c r="R172" s="257"/>
      <c r="S172" s="257"/>
      <c r="T172" s="258"/>
      <c r="U172" s="13"/>
      <c r="V172" s="13"/>
      <c r="W172" s="13"/>
      <c r="X172" s="13"/>
      <c r="Y172" s="13"/>
      <c r="Z172" s="13"/>
      <c r="AA172" s="13"/>
      <c r="AB172" s="13"/>
      <c r="AC172" s="13"/>
      <c r="AD172" s="13"/>
      <c r="AE172" s="13"/>
      <c r="AT172" s="259" t="s">
        <v>236</v>
      </c>
      <c r="AU172" s="259" t="s">
        <v>88</v>
      </c>
      <c r="AV172" s="13" t="s">
        <v>19</v>
      </c>
      <c r="AW172" s="13" t="s">
        <v>36</v>
      </c>
      <c r="AX172" s="13" t="s">
        <v>80</v>
      </c>
      <c r="AY172" s="259" t="s">
        <v>221</v>
      </c>
    </row>
    <row r="173" s="13" customFormat="1">
      <c r="A173" s="13"/>
      <c r="B173" s="249"/>
      <c r="C173" s="250"/>
      <c r="D173" s="247" t="s">
        <v>236</v>
      </c>
      <c r="E173" s="251" t="s">
        <v>812</v>
      </c>
      <c r="F173" s="252" t="s">
        <v>813</v>
      </c>
      <c r="G173" s="250"/>
      <c r="H173" s="253">
        <v>103.458</v>
      </c>
      <c r="I173" s="254"/>
      <c r="J173" s="250"/>
      <c r="K173" s="250"/>
      <c r="L173" s="255"/>
      <c r="M173" s="256"/>
      <c r="N173" s="257"/>
      <c r="O173" s="257"/>
      <c r="P173" s="257"/>
      <c r="Q173" s="257"/>
      <c r="R173" s="257"/>
      <c r="S173" s="257"/>
      <c r="T173" s="258"/>
      <c r="U173" s="13"/>
      <c r="V173" s="13"/>
      <c r="W173" s="13"/>
      <c r="X173" s="13"/>
      <c r="Y173" s="13"/>
      <c r="Z173" s="13"/>
      <c r="AA173" s="13"/>
      <c r="AB173" s="13"/>
      <c r="AC173" s="13"/>
      <c r="AD173" s="13"/>
      <c r="AE173" s="13"/>
      <c r="AT173" s="259" t="s">
        <v>236</v>
      </c>
      <c r="AU173" s="259" t="s">
        <v>88</v>
      </c>
      <c r="AV173" s="13" t="s">
        <v>19</v>
      </c>
      <c r="AW173" s="13" t="s">
        <v>36</v>
      </c>
      <c r="AX173" s="13" t="s">
        <v>88</v>
      </c>
      <c r="AY173" s="259" t="s">
        <v>221</v>
      </c>
    </row>
    <row r="174" s="2" customFormat="1" ht="44.25" customHeight="1">
      <c r="A174" s="40"/>
      <c r="B174" s="41"/>
      <c r="C174" s="229" t="s">
        <v>262</v>
      </c>
      <c r="D174" s="229" t="s">
        <v>225</v>
      </c>
      <c r="E174" s="230" t="s">
        <v>568</v>
      </c>
      <c r="F174" s="231" t="s">
        <v>1989</v>
      </c>
      <c r="G174" s="232" t="s">
        <v>515</v>
      </c>
      <c r="H174" s="233">
        <v>38.189</v>
      </c>
      <c r="I174" s="234"/>
      <c r="J174" s="235">
        <f>ROUND(I174*H174,2)</f>
        <v>0</v>
      </c>
      <c r="K174" s="231" t="s">
        <v>229</v>
      </c>
      <c r="L174" s="46"/>
      <c r="M174" s="236" t="s">
        <v>1</v>
      </c>
      <c r="N174" s="237" t="s">
        <v>45</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224</v>
      </c>
      <c r="AT174" s="240" t="s">
        <v>225</v>
      </c>
      <c r="AU174" s="240" t="s">
        <v>88</v>
      </c>
      <c r="AY174" s="18" t="s">
        <v>221</v>
      </c>
      <c r="BE174" s="241">
        <f>IF(N174="základní",J174,0)</f>
        <v>0</v>
      </c>
      <c r="BF174" s="241">
        <f>IF(N174="snížená",J174,0)</f>
        <v>0</v>
      </c>
      <c r="BG174" s="241">
        <f>IF(N174="zákl. přenesená",J174,0)</f>
        <v>0</v>
      </c>
      <c r="BH174" s="241">
        <f>IF(N174="sníž. přenesená",J174,0)</f>
        <v>0</v>
      </c>
      <c r="BI174" s="241">
        <f>IF(N174="nulová",J174,0)</f>
        <v>0</v>
      </c>
      <c r="BJ174" s="18" t="s">
        <v>88</v>
      </c>
      <c r="BK174" s="241">
        <f>ROUND(I174*H174,2)</f>
        <v>0</v>
      </c>
      <c r="BL174" s="18" t="s">
        <v>224</v>
      </c>
      <c r="BM174" s="240" t="s">
        <v>4106</v>
      </c>
    </row>
    <row r="175" s="2" customFormat="1">
      <c r="A175" s="40"/>
      <c r="B175" s="41"/>
      <c r="C175" s="42"/>
      <c r="D175" s="242" t="s">
        <v>232</v>
      </c>
      <c r="E175" s="42"/>
      <c r="F175" s="243" t="s">
        <v>571</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232</v>
      </c>
      <c r="AU175" s="18" t="s">
        <v>88</v>
      </c>
    </row>
    <row r="176" s="2" customFormat="1">
      <c r="A176" s="40"/>
      <c r="B176" s="41"/>
      <c r="C176" s="42"/>
      <c r="D176" s="247" t="s">
        <v>312</v>
      </c>
      <c r="E176" s="42"/>
      <c r="F176" s="248" t="s">
        <v>572</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312</v>
      </c>
      <c r="AU176" s="18" t="s">
        <v>88</v>
      </c>
    </row>
    <row r="177" s="14" customFormat="1">
      <c r="A177" s="14"/>
      <c r="B177" s="260"/>
      <c r="C177" s="261"/>
      <c r="D177" s="247" t="s">
        <v>236</v>
      </c>
      <c r="E177" s="262" t="s">
        <v>1</v>
      </c>
      <c r="F177" s="263" t="s">
        <v>4107</v>
      </c>
      <c r="G177" s="261"/>
      <c r="H177" s="262" t="s">
        <v>1</v>
      </c>
      <c r="I177" s="264"/>
      <c r="J177" s="261"/>
      <c r="K177" s="261"/>
      <c r="L177" s="265"/>
      <c r="M177" s="266"/>
      <c r="N177" s="267"/>
      <c r="O177" s="267"/>
      <c r="P177" s="267"/>
      <c r="Q177" s="267"/>
      <c r="R177" s="267"/>
      <c r="S177" s="267"/>
      <c r="T177" s="268"/>
      <c r="U177" s="14"/>
      <c r="V177" s="14"/>
      <c r="W177" s="14"/>
      <c r="X177" s="14"/>
      <c r="Y177" s="14"/>
      <c r="Z177" s="14"/>
      <c r="AA177" s="14"/>
      <c r="AB177" s="14"/>
      <c r="AC177" s="14"/>
      <c r="AD177" s="14"/>
      <c r="AE177" s="14"/>
      <c r="AT177" s="269" t="s">
        <v>236</v>
      </c>
      <c r="AU177" s="269" t="s">
        <v>88</v>
      </c>
      <c r="AV177" s="14" t="s">
        <v>88</v>
      </c>
      <c r="AW177" s="14" t="s">
        <v>36</v>
      </c>
      <c r="AX177" s="14" t="s">
        <v>80</v>
      </c>
      <c r="AY177" s="269" t="s">
        <v>221</v>
      </c>
    </row>
    <row r="178" s="13" customFormat="1">
      <c r="A178" s="13"/>
      <c r="B178" s="249"/>
      <c r="C178" s="250"/>
      <c r="D178" s="247" t="s">
        <v>236</v>
      </c>
      <c r="E178" s="251" t="s">
        <v>818</v>
      </c>
      <c r="F178" s="252" t="s">
        <v>4102</v>
      </c>
      <c r="G178" s="250"/>
      <c r="H178" s="253">
        <v>38.189</v>
      </c>
      <c r="I178" s="254"/>
      <c r="J178" s="250"/>
      <c r="K178" s="250"/>
      <c r="L178" s="255"/>
      <c r="M178" s="256"/>
      <c r="N178" s="257"/>
      <c r="O178" s="257"/>
      <c r="P178" s="257"/>
      <c r="Q178" s="257"/>
      <c r="R178" s="257"/>
      <c r="S178" s="257"/>
      <c r="T178" s="258"/>
      <c r="U178" s="13"/>
      <c r="V178" s="13"/>
      <c r="W178" s="13"/>
      <c r="X178" s="13"/>
      <c r="Y178" s="13"/>
      <c r="Z178" s="13"/>
      <c r="AA178" s="13"/>
      <c r="AB178" s="13"/>
      <c r="AC178" s="13"/>
      <c r="AD178" s="13"/>
      <c r="AE178" s="13"/>
      <c r="AT178" s="259" t="s">
        <v>236</v>
      </c>
      <c r="AU178" s="259" t="s">
        <v>88</v>
      </c>
      <c r="AV178" s="13" t="s">
        <v>19</v>
      </c>
      <c r="AW178" s="13" t="s">
        <v>36</v>
      </c>
      <c r="AX178" s="13" t="s">
        <v>80</v>
      </c>
      <c r="AY178" s="259" t="s">
        <v>221</v>
      </c>
    </row>
    <row r="179" s="13" customFormat="1">
      <c r="A179" s="13"/>
      <c r="B179" s="249"/>
      <c r="C179" s="250"/>
      <c r="D179" s="247" t="s">
        <v>236</v>
      </c>
      <c r="E179" s="251" t="s">
        <v>820</v>
      </c>
      <c r="F179" s="252" t="s">
        <v>821</v>
      </c>
      <c r="G179" s="250"/>
      <c r="H179" s="253">
        <v>38.189</v>
      </c>
      <c r="I179" s="254"/>
      <c r="J179" s="250"/>
      <c r="K179" s="250"/>
      <c r="L179" s="255"/>
      <c r="M179" s="256"/>
      <c r="N179" s="257"/>
      <c r="O179" s="257"/>
      <c r="P179" s="257"/>
      <c r="Q179" s="257"/>
      <c r="R179" s="257"/>
      <c r="S179" s="257"/>
      <c r="T179" s="258"/>
      <c r="U179" s="13"/>
      <c r="V179" s="13"/>
      <c r="W179" s="13"/>
      <c r="X179" s="13"/>
      <c r="Y179" s="13"/>
      <c r="Z179" s="13"/>
      <c r="AA179" s="13"/>
      <c r="AB179" s="13"/>
      <c r="AC179" s="13"/>
      <c r="AD179" s="13"/>
      <c r="AE179" s="13"/>
      <c r="AT179" s="259" t="s">
        <v>236</v>
      </c>
      <c r="AU179" s="259" t="s">
        <v>88</v>
      </c>
      <c r="AV179" s="13" t="s">
        <v>19</v>
      </c>
      <c r="AW179" s="13" t="s">
        <v>36</v>
      </c>
      <c r="AX179" s="13" t="s">
        <v>88</v>
      </c>
      <c r="AY179" s="259" t="s">
        <v>221</v>
      </c>
    </row>
    <row r="180" s="2" customFormat="1" ht="44.25" customHeight="1">
      <c r="A180" s="40"/>
      <c r="B180" s="41"/>
      <c r="C180" s="229" t="s">
        <v>267</v>
      </c>
      <c r="D180" s="229" t="s">
        <v>225</v>
      </c>
      <c r="E180" s="230" t="s">
        <v>527</v>
      </c>
      <c r="F180" s="231" t="s">
        <v>1996</v>
      </c>
      <c r="G180" s="232" t="s">
        <v>515</v>
      </c>
      <c r="H180" s="233">
        <v>38.189</v>
      </c>
      <c r="I180" s="234"/>
      <c r="J180" s="235">
        <f>ROUND(I180*H180,2)</f>
        <v>0</v>
      </c>
      <c r="K180" s="231" t="s">
        <v>229</v>
      </c>
      <c r="L180" s="46"/>
      <c r="M180" s="236" t="s">
        <v>1</v>
      </c>
      <c r="N180" s="237" t="s">
        <v>45</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224</v>
      </c>
      <c r="AT180" s="240" t="s">
        <v>225</v>
      </c>
      <c r="AU180" s="240" t="s">
        <v>88</v>
      </c>
      <c r="AY180" s="18" t="s">
        <v>221</v>
      </c>
      <c r="BE180" s="241">
        <f>IF(N180="základní",J180,0)</f>
        <v>0</v>
      </c>
      <c r="BF180" s="241">
        <f>IF(N180="snížená",J180,0)</f>
        <v>0</v>
      </c>
      <c r="BG180" s="241">
        <f>IF(N180="zákl. přenesená",J180,0)</f>
        <v>0</v>
      </c>
      <c r="BH180" s="241">
        <f>IF(N180="sníž. přenesená",J180,0)</f>
        <v>0</v>
      </c>
      <c r="BI180" s="241">
        <f>IF(N180="nulová",J180,0)</f>
        <v>0</v>
      </c>
      <c r="BJ180" s="18" t="s">
        <v>88</v>
      </c>
      <c r="BK180" s="241">
        <f>ROUND(I180*H180,2)</f>
        <v>0</v>
      </c>
      <c r="BL180" s="18" t="s">
        <v>224</v>
      </c>
      <c r="BM180" s="240" t="s">
        <v>4108</v>
      </c>
    </row>
    <row r="181" s="2" customFormat="1">
      <c r="A181" s="40"/>
      <c r="B181" s="41"/>
      <c r="C181" s="42"/>
      <c r="D181" s="242" t="s">
        <v>232</v>
      </c>
      <c r="E181" s="42"/>
      <c r="F181" s="243" t="s">
        <v>530</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232</v>
      </c>
      <c r="AU181" s="18" t="s">
        <v>88</v>
      </c>
    </row>
    <row r="182" s="2" customFormat="1">
      <c r="A182" s="40"/>
      <c r="B182" s="41"/>
      <c r="C182" s="42"/>
      <c r="D182" s="247" t="s">
        <v>312</v>
      </c>
      <c r="E182" s="42"/>
      <c r="F182" s="248" t="s">
        <v>531</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312</v>
      </c>
      <c r="AU182" s="18" t="s">
        <v>88</v>
      </c>
    </row>
    <row r="183" s="2" customFormat="1">
      <c r="A183" s="40"/>
      <c r="B183" s="41"/>
      <c r="C183" s="42"/>
      <c r="D183" s="247" t="s">
        <v>234</v>
      </c>
      <c r="E183" s="42"/>
      <c r="F183" s="248" t="s">
        <v>4109</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234</v>
      </c>
      <c r="AU183" s="18" t="s">
        <v>88</v>
      </c>
    </row>
    <row r="184" s="14" customFormat="1">
      <c r="A184" s="14"/>
      <c r="B184" s="260"/>
      <c r="C184" s="261"/>
      <c r="D184" s="247" t="s">
        <v>236</v>
      </c>
      <c r="E184" s="262" t="s">
        <v>1</v>
      </c>
      <c r="F184" s="263" t="s">
        <v>4110</v>
      </c>
      <c r="G184" s="261"/>
      <c r="H184" s="262" t="s">
        <v>1</v>
      </c>
      <c r="I184" s="264"/>
      <c r="J184" s="261"/>
      <c r="K184" s="261"/>
      <c r="L184" s="265"/>
      <c r="M184" s="266"/>
      <c r="N184" s="267"/>
      <c r="O184" s="267"/>
      <c r="P184" s="267"/>
      <c r="Q184" s="267"/>
      <c r="R184" s="267"/>
      <c r="S184" s="267"/>
      <c r="T184" s="268"/>
      <c r="U184" s="14"/>
      <c r="V184" s="14"/>
      <c r="W184" s="14"/>
      <c r="X184" s="14"/>
      <c r="Y184" s="14"/>
      <c r="Z184" s="14"/>
      <c r="AA184" s="14"/>
      <c r="AB184" s="14"/>
      <c r="AC184" s="14"/>
      <c r="AD184" s="14"/>
      <c r="AE184" s="14"/>
      <c r="AT184" s="269" t="s">
        <v>236</v>
      </c>
      <c r="AU184" s="269" t="s">
        <v>88</v>
      </c>
      <c r="AV184" s="14" t="s">
        <v>88</v>
      </c>
      <c r="AW184" s="14" t="s">
        <v>36</v>
      </c>
      <c r="AX184" s="14" t="s">
        <v>80</v>
      </c>
      <c r="AY184" s="269" t="s">
        <v>221</v>
      </c>
    </row>
    <row r="185" s="13" customFormat="1">
      <c r="A185" s="13"/>
      <c r="B185" s="249"/>
      <c r="C185" s="250"/>
      <c r="D185" s="247" t="s">
        <v>236</v>
      </c>
      <c r="E185" s="251" t="s">
        <v>1001</v>
      </c>
      <c r="F185" s="252" t="s">
        <v>4111</v>
      </c>
      <c r="G185" s="250"/>
      <c r="H185" s="253">
        <v>11.446</v>
      </c>
      <c r="I185" s="254"/>
      <c r="J185" s="250"/>
      <c r="K185" s="250"/>
      <c r="L185" s="255"/>
      <c r="M185" s="256"/>
      <c r="N185" s="257"/>
      <c r="O185" s="257"/>
      <c r="P185" s="257"/>
      <c r="Q185" s="257"/>
      <c r="R185" s="257"/>
      <c r="S185" s="257"/>
      <c r="T185" s="258"/>
      <c r="U185" s="13"/>
      <c r="V185" s="13"/>
      <c r="W185" s="13"/>
      <c r="X185" s="13"/>
      <c r="Y185" s="13"/>
      <c r="Z185" s="13"/>
      <c r="AA185" s="13"/>
      <c r="AB185" s="13"/>
      <c r="AC185" s="13"/>
      <c r="AD185" s="13"/>
      <c r="AE185" s="13"/>
      <c r="AT185" s="259" t="s">
        <v>236</v>
      </c>
      <c r="AU185" s="259" t="s">
        <v>88</v>
      </c>
      <c r="AV185" s="13" t="s">
        <v>19</v>
      </c>
      <c r="AW185" s="13" t="s">
        <v>36</v>
      </c>
      <c r="AX185" s="13" t="s">
        <v>80</v>
      </c>
      <c r="AY185" s="259" t="s">
        <v>221</v>
      </c>
    </row>
    <row r="186" s="14" customFormat="1">
      <c r="A186" s="14"/>
      <c r="B186" s="260"/>
      <c r="C186" s="261"/>
      <c r="D186" s="247" t="s">
        <v>236</v>
      </c>
      <c r="E186" s="262" t="s">
        <v>1</v>
      </c>
      <c r="F186" s="263" t="s">
        <v>4112</v>
      </c>
      <c r="G186" s="261"/>
      <c r="H186" s="262" t="s">
        <v>1</v>
      </c>
      <c r="I186" s="264"/>
      <c r="J186" s="261"/>
      <c r="K186" s="261"/>
      <c r="L186" s="265"/>
      <c r="M186" s="266"/>
      <c r="N186" s="267"/>
      <c r="O186" s="267"/>
      <c r="P186" s="267"/>
      <c r="Q186" s="267"/>
      <c r="R186" s="267"/>
      <c r="S186" s="267"/>
      <c r="T186" s="268"/>
      <c r="U186" s="14"/>
      <c r="V186" s="14"/>
      <c r="W186" s="14"/>
      <c r="X186" s="14"/>
      <c r="Y186" s="14"/>
      <c r="Z186" s="14"/>
      <c r="AA186" s="14"/>
      <c r="AB186" s="14"/>
      <c r="AC186" s="14"/>
      <c r="AD186" s="14"/>
      <c r="AE186" s="14"/>
      <c r="AT186" s="269" t="s">
        <v>236</v>
      </c>
      <c r="AU186" s="269" t="s">
        <v>88</v>
      </c>
      <c r="AV186" s="14" t="s">
        <v>88</v>
      </c>
      <c r="AW186" s="14" t="s">
        <v>36</v>
      </c>
      <c r="AX186" s="14" t="s">
        <v>80</v>
      </c>
      <c r="AY186" s="269" t="s">
        <v>221</v>
      </c>
    </row>
    <row r="187" s="13" customFormat="1">
      <c r="A187" s="13"/>
      <c r="B187" s="249"/>
      <c r="C187" s="250"/>
      <c r="D187" s="247" t="s">
        <v>236</v>
      </c>
      <c r="E187" s="251" t="s">
        <v>1003</v>
      </c>
      <c r="F187" s="252" t="s">
        <v>4113</v>
      </c>
      <c r="G187" s="250"/>
      <c r="H187" s="253">
        <v>18.007999999999999</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236</v>
      </c>
      <c r="AU187" s="259" t="s">
        <v>88</v>
      </c>
      <c r="AV187" s="13" t="s">
        <v>19</v>
      </c>
      <c r="AW187" s="13" t="s">
        <v>36</v>
      </c>
      <c r="AX187" s="13" t="s">
        <v>80</v>
      </c>
      <c r="AY187" s="259" t="s">
        <v>221</v>
      </c>
    </row>
    <row r="188" s="14" customFormat="1">
      <c r="A188" s="14"/>
      <c r="B188" s="260"/>
      <c r="C188" s="261"/>
      <c r="D188" s="247" t="s">
        <v>236</v>
      </c>
      <c r="E188" s="262" t="s">
        <v>1</v>
      </c>
      <c r="F188" s="263" t="s">
        <v>4114</v>
      </c>
      <c r="G188" s="261"/>
      <c r="H188" s="262" t="s">
        <v>1</v>
      </c>
      <c r="I188" s="264"/>
      <c r="J188" s="261"/>
      <c r="K188" s="261"/>
      <c r="L188" s="265"/>
      <c r="M188" s="266"/>
      <c r="N188" s="267"/>
      <c r="O188" s="267"/>
      <c r="P188" s="267"/>
      <c r="Q188" s="267"/>
      <c r="R188" s="267"/>
      <c r="S188" s="267"/>
      <c r="T188" s="268"/>
      <c r="U188" s="14"/>
      <c r="V188" s="14"/>
      <c r="W188" s="14"/>
      <c r="X188" s="14"/>
      <c r="Y188" s="14"/>
      <c r="Z188" s="14"/>
      <c r="AA188" s="14"/>
      <c r="AB188" s="14"/>
      <c r="AC188" s="14"/>
      <c r="AD188" s="14"/>
      <c r="AE188" s="14"/>
      <c r="AT188" s="269" t="s">
        <v>236</v>
      </c>
      <c r="AU188" s="269" t="s">
        <v>88</v>
      </c>
      <c r="AV188" s="14" t="s">
        <v>88</v>
      </c>
      <c r="AW188" s="14" t="s">
        <v>36</v>
      </c>
      <c r="AX188" s="14" t="s">
        <v>80</v>
      </c>
      <c r="AY188" s="269" t="s">
        <v>221</v>
      </c>
    </row>
    <row r="189" s="13" customFormat="1">
      <c r="A189" s="13"/>
      <c r="B189" s="249"/>
      <c r="C189" s="250"/>
      <c r="D189" s="247" t="s">
        <v>236</v>
      </c>
      <c r="E189" s="251" t="s">
        <v>3136</v>
      </c>
      <c r="F189" s="252" t="s">
        <v>4115</v>
      </c>
      <c r="G189" s="250"/>
      <c r="H189" s="253">
        <v>6.6100000000000003</v>
      </c>
      <c r="I189" s="254"/>
      <c r="J189" s="250"/>
      <c r="K189" s="250"/>
      <c r="L189" s="255"/>
      <c r="M189" s="256"/>
      <c r="N189" s="257"/>
      <c r="O189" s="257"/>
      <c r="P189" s="257"/>
      <c r="Q189" s="257"/>
      <c r="R189" s="257"/>
      <c r="S189" s="257"/>
      <c r="T189" s="258"/>
      <c r="U189" s="13"/>
      <c r="V189" s="13"/>
      <c r="W189" s="13"/>
      <c r="X189" s="13"/>
      <c r="Y189" s="13"/>
      <c r="Z189" s="13"/>
      <c r="AA189" s="13"/>
      <c r="AB189" s="13"/>
      <c r="AC189" s="13"/>
      <c r="AD189" s="13"/>
      <c r="AE189" s="13"/>
      <c r="AT189" s="259" t="s">
        <v>236</v>
      </c>
      <c r="AU189" s="259" t="s">
        <v>88</v>
      </c>
      <c r="AV189" s="13" t="s">
        <v>19</v>
      </c>
      <c r="AW189" s="13" t="s">
        <v>36</v>
      </c>
      <c r="AX189" s="13" t="s">
        <v>80</v>
      </c>
      <c r="AY189" s="259" t="s">
        <v>221</v>
      </c>
    </row>
    <row r="190" s="14" customFormat="1">
      <c r="A190" s="14"/>
      <c r="B190" s="260"/>
      <c r="C190" s="261"/>
      <c r="D190" s="247" t="s">
        <v>236</v>
      </c>
      <c r="E190" s="262" t="s">
        <v>1</v>
      </c>
      <c r="F190" s="263" t="s">
        <v>4116</v>
      </c>
      <c r="G190" s="261"/>
      <c r="H190" s="262" t="s">
        <v>1</v>
      </c>
      <c r="I190" s="264"/>
      <c r="J190" s="261"/>
      <c r="K190" s="261"/>
      <c r="L190" s="265"/>
      <c r="M190" s="266"/>
      <c r="N190" s="267"/>
      <c r="O190" s="267"/>
      <c r="P190" s="267"/>
      <c r="Q190" s="267"/>
      <c r="R190" s="267"/>
      <c r="S190" s="267"/>
      <c r="T190" s="268"/>
      <c r="U190" s="14"/>
      <c r="V190" s="14"/>
      <c r="W190" s="14"/>
      <c r="X190" s="14"/>
      <c r="Y190" s="14"/>
      <c r="Z190" s="14"/>
      <c r="AA190" s="14"/>
      <c r="AB190" s="14"/>
      <c r="AC190" s="14"/>
      <c r="AD190" s="14"/>
      <c r="AE190" s="14"/>
      <c r="AT190" s="269" t="s">
        <v>236</v>
      </c>
      <c r="AU190" s="269" t="s">
        <v>88</v>
      </c>
      <c r="AV190" s="14" t="s">
        <v>88</v>
      </c>
      <c r="AW190" s="14" t="s">
        <v>36</v>
      </c>
      <c r="AX190" s="14" t="s">
        <v>80</v>
      </c>
      <c r="AY190" s="269" t="s">
        <v>221</v>
      </c>
    </row>
    <row r="191" s="13" customFormat="1">
      <c r="A191" s="13"/>
      <c r="B191" s="249"/>
      <c r="C191" s="250"/>
      <c r="D191" s="247" t="s">
        <v>236</v>
      </c>
      <c r="E191" s="251" t="s">
        <v>4076</v>
      </c>
      <c r="F191" s="252" t="s">
        <v>4117</v>
      </c>
      <c r="G191" s="250"/>
      <c r="H191" s="253">
        <v>2.125</v>
      </c>
      <c r="I191" s="254"/>
      <c r="J191" s="250"/>
      <c r="K191" s="250"/>
      <c r="L191" s="255"/>
      <c r="M191" s="256"/>
      <c r="N191" s="257"/>
      <c r="O191" s="257"/>
      <c r="P191" s="257"/>
      <c r="Q191" s="257"/>
      <c r="R191" s="257"/>
      <c r="S191" s="257"/>
      <c r="T191" s="258"/>
      <c r="U191" s="13"/>
      <c r="V191" s="13"/>
      <c r="W191" s="13"/>
      <c r="X191" s="13"/>
      <c r="Y191" s="13"/>
      <c r="Z191" s="13"/>
      <c r="AA191" s="13"/>
      <c r="AB191" s="13"/>
      <c r="AC191" s="13"/>
      <c r="AD191" s="13"/>
      <c r="AE191" s="13"/>
      <c r="AT191" s="259" t="s">
        <v>236</v>
      </c>
      <c r="AU191" s="259" t="s">
        <v>88</v>
      </c>
      <c r="AV191" s="13" t="s">
        <v>19</v>
      </c>
      <c r="AW191" s="13" t="s">
        <v>36</v>
      </c>
      <c r="AX191" s="13" t="s">
        <v>80</v>
      </c>
      <c r="AY191" s="259" t="s">
        <v>221</v>
      </c>
    </row>
    <row r="192" s="13" customFormat="1">
      <c r="A192" s="13"/>
      <c r="B192" s="249"/>
      <c r="C192" s="250"/>
      <c r="D192" s="247" t="s">
        <v>236</v>
      </c>
      <c r="E192" s="251" t="s">
        <v>4118</v>
      </c>
      <c r="F192" s="252" t="s">
        <v>4119</v>
      </c>
      <c r="G192" s="250"/>
      <c r="H192" s="253">
        <v>38.189</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236</v>
      </c>
      <c r="AU192" s="259" t="s">
        <v>88</v>
      </c>
      <c r="AV192" s="13" t="s">
        <v>19</v>
      </c>
      <c r="AW192" s="13" t="s">
        <v>36</v>
      </c>
      <c r="AX192" s="13" t="s">
        <v>88</v>
      </c>
      <c r="AY192" s="259" t="s">
        <v>221</v>
      </c>
    </row>
    <row r="193" s="2" customFormat="1" ht="44.25" customHeight="1">
      <c r="A193" s="40"/>
      <c r="B193" s="41"/>
      <c r="C193" s="229" t="s">
        <v>272</v>
      </c>
      <c r="D193" s="229" t="s">
        <v>225</v>
      </c>
      <c r="E193" s="230" t="s">
        <v>2017</v>
      </c>
      <c r="F193" s="231" t="s">
        <v>954</v>
      </c>
      <c r="G193" s="232" t="s">
        <v>651</v>
      </c>
      <c r="H193" s="233">
        <v>186.22399999999999</v>
      </c>
      <c r="I193" s="234"/>
      <c r="J193" s="235">
        <f>ROUND(I193*H193,2)</f>
        <v>0</v>
      </c>
      <c r="K193" s="231" t="s">
        <v>229</v>
      </c>
      <c r="L193" s="46"/>
      <c r="M193" s="236" t="s">
        <v>1</v>
      </c>
      <c r="N193" s="237" t="s">
        <v>45</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224</v>
      </c>
      <c r="AT193" s="240" t="s">
        <v>225</v>
      </c>
      <c r="AU193" s="240" t="s">
        <v>88</v>
      </c>
      <c r="AY193" s="18" t="s">
        <v>221</v>
      </c>
      <c r="BE193" s="241">
        <f>IF(N193="základní",J193,0)</f>
        <v>0</v>
      </c>
      <c r="BF193" s="241">
        <f>IF(N193="snížená",J193,0)</f>
        <v>0</v>
      </c>
      <c r="BG193" s="241">
        <f>IF(N193="zákl. přenesená",J193,0)</f>
        <v>0</v>
      </c>
      <c r="BH193" s="241">
        <f>IF(N193="sníž. přenesená",J193,0)</f>
        <v>0</v>
      </c>
      <c r="BI193" s="241">
        <f>IF(N193="nulová",J193,0)</f>
        <v>0</v>
      </c>
      <c r="BJ193" s="18" t="s">
        <v>88</v>
      </c>
      <c r="BK193" s="241">
        <f>ROUND(I193*H193,2)</f>
        <v>0</v>
      </c>
      <c r="BL193" s="18" t="s">
        <v>224</v>
      </c>
      <c r="BM193" s="240" t="s">
        <v>4120</v>
      </c>
    </row>
    <row r="194" s="2" customFormat="1">
      <c r="A194" s="40"/>
      <c r="B194" s="41"/>
      <c r="C194" s="42"/>
      <c r="D194" s="242" t="s">
        <v>232</v>
      </c>
      <c r="E194" s="42"/>
      <c r="F194" s="243" t="s">
        <v>2019</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232</v>
      </c>
      <c r="AU194" s="18" t="s">
        <v>88</v>
      </c>
    </row>
    <row r="195" s="2" customFormat="1">
      <c r="A195" s="40"/>
      <c r="B195" s="41"/>
      <c r="C195" s="42"/>
      <c r="D195" s="247" t="s">
        <v>312</v>
      </c>
      <c r="E195" s="42"/>
      <c r="F195" s="248" t="s">
        <v>957</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312</v>
      </c>
      <c r="AU195" s="18" t="s">
        <v>88</v>
      </c>
    </row>
    <row r="196" s="14" customFormat="1">
      <c r="A196" s="14"/>
      <c r="B196" s="260"/>
      <c r="C196" s="261"/>
      <c r="D196" s="247" t="s">
        <v>236</v>
      </c>
      <c r="E196" s="262" t="s">
        <v>1</v>
      </c>
      <c r="F196" s="263" t="s">
        <v>2020</v>
      </c>
      <c r="G196" s="261"/>
      <c r="H196" s="262" t="s">
        <v>1</v>
      </c>
      <c r="I196" s="264"/>
      <c r="J196" s="261"/>
      <c r="K196" s="261"/>
      <c r="L196" s="265"/>
      <c r="M196" s="266"/>
      <c r="N196" s="267"/>
      <c r="O196" s="267"/>
      <c r="P196" s="267"/>
      <c r="Q196" s="267"/>
      <c r="R196" s="267"/>
      <c r="S196" s="267"/>
      <c r="T196" s="268"/>
      <c r="U196" s="14"/>
      <c r="V196" s="14"/>
      <c r="W196" s="14"/>
      <c r="X196" s="14"/>
      <c r="Y196" s="14"/>
      <c r="Z196" s="14"/>
      <c r="AA196" s="14"/>
      <c r="AB196" s="14"/>
      <c r="AC196" s="14"/>
      <c r="AD196" s="14"/>
      <c r="AE196" s="14"/>
      <c r="AT196" s="269" t="s">
        <v>236</v>
      </c>
      <c r="AU196" s="269" t="s">
        <v>88</v>
      </c>
      <c r="AV196" s="14" t="s">
        <v>88</v>
      </c>
      <c r="AW196" s="14" t="s">
        <v>36</v>
      </c>
      <c r="AX196" s="14" t="s">
        <v>80</v>
      </c>
      <c r="AY196" s="269" t="s">
        <v>221</v>
      </c>
    </row>
    <row r="197" s="13" customFormat="1">
      <c r="A197" s="13"/>
      <c r="B197" s="249"/>
      <c r="C197" s="250"/>
      <c r="D197" s="247" t="s">
        <v>236</v>
      </c>
      <c r="E197" s="251" t="s">
        <v>827</v>
      </c>
      <c r="F197" s="252" t="s">
        <v>4121</v>
      </c>
      <c r="G197" s="250"/>
      <c r="H197" s="253">
        <v>186.22399999999999</v>
      </c>
      <c r="I197" s="254"/>
      <c r="J197" s="250"/>
      <c r="K197" s="250"/>
      <c r="L197" s="255"/>
      <c r="M197" s="256"/>
      <c r="N197" s="257"/>
      <c r="O197" s="257"/>
      <c r="P197" s="257"/>
      <c r="Q197" s="257"/>
      <c r="R197" s="257"/>
      <c r="S197" s="257"/>
      <c r="T197" s="258"/>
      <c r="U197" s="13"/>
      <c r="V197" s="13"/>
      <c r="W197" s="13"/>
      <c r="X197" s="13"/>
      <c r="Y197" s="13"/>
      <c r="Z197" s="13"/>
      <c r="AA197" s="13"/>
      <c r="AB197" s="13"/>
      <c r="AC197" s="13"/>
      <c r="AD197" s="13"/>
      <c r="AE197" s="13"/>
      <c r="AT197" s="259" t="s">
        <v>236</v>
      </c>
      <c r="AU197" s="259" t="s">
        <v>88</v>
      </c>
      <c r="AV197" s="13" t="s">
        <v>19</v>
      </c>
      <c r="AW197" s="13" t="s">
        <v>36</v>
      </c>
      <c r="AX197" s="13" t="s">
        <v>80</v>
      </c>
      <c r="AY197" s="259" t="s">
        <v>221</v>
      </c>
    </row>
    <row r="198" s="13" customFormat="1">
      <c r="A198" s="13"/>
      <c r="B198" s="249"/>
      <c r="C198" s="250"/>
      <c r="D198" s="247" t="s">
        <v>236</v>
      </c>
      <c r="E198" s="251" t="s">
        <v>828</v>
      </c>
      <c r="F198" s="252" t="s">
        <v>829</v>
      </c>
      <c r="G198" s="250"/>
      <c r="H198" s="253">
        <v>186.22399999999999</v>
      </c>
      <c r="I198" s="254"/>
      <c r="J198" s="250"/>
      <c r="K198" s="250"/>
      <c r="L198" s="255"/>
      <c r="M198" s="256"/>
      <c r="N198" s="257"/>
      <c r="O198" s="257"/>
      <c r="P198" s="257"/>
      <c r="Q198" s="257"/>
      <c r="R198" s="257"/>
      <c r="S198" s="257"/>
      <c r="T198" s="258"/>
      <c r="U198" s="13"/>
      <c r="V198" s="13"/>
      <c r="W198" s="13"/>
      <c r="X198" s="13"/>
      <c r="Y198" s="13"/>
      <c r="Z198" s="13"/>
      <c r="AA198" s="13"/>
      <c r="AB198" s="13"/>
      <c r="AC198" s="13"/>
      <c r="AD198" s="13"/>
      <c r="AE198" s="13"/>
      <c r="AT198" s="259" t="s">
        <v>236</v>
      </c>
      <c r="AU198" s="259" t="s">
        <v>88</v>
      </c>
      <c r="AV198" s="13" t="s">
        <v>19</v>
      </c>
      <c r="AW198" s="13" t="s">
        <v>36</v>
      </c>
      <c r="AX198" s="13" t="s">
        <v>88</v>
      </c>
      <c r="AY198" s="259" t="s">
        <v>221</v>
      </c>
    </row>
    <row r="199" s="2" customFormat="1" ht="37.8" customHeight="1">
      <c r="A199" s="40"/>
      <c r="B199" s="41"/>
      <c r="C199" s="229" t="s">
        <v>277</v>
      </c>
      <c r="D199" s="229" t="s">
        <v>225</v>
      </c>
      <c r="E199" s="230" t="s">
        <v>2025</v>
      </c>
      <c r="F199" s="231" t="s">
        <v>2026</v>
      </c>
      <c r="G199" s="232" t="s">
        <v>515</v>
      </c>
      <c r="H199" s="233">
        <v>141.64699999999999</v>
      </c>
      <c r="I199" s="234"/>
      <c r="J199" s="235">
        <f>ROUND(I199*H199,2)</f>
        <v>0</v>
      </c>
      <c r="K199" s="231" t="s">
        <v>229</v>
      </c>
      <c r="L199" s="46"/>
      <c r="M199" s="236" t="s">
        <v>1</v>
      </c>
      <c r="N199" s="237" t="s">
        <v>45</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224</v>
      </c>
      <c r="AT199" s="240" t="s">
        <v>225</v>
      </c>
      <c r="AU199" s="240" t="s">
        <v>88</v>
      </c>
      <c r="AY199" s="18" t="s">
        <v>221</v>
      </c>
      <c r="BE199" s="241">
        <f>IF(N199="základní",J199,0)</f>
        <v>0</v>
      </c>
      <c r="BF199" s="241">
        <f>IF(N199="snížená",J199,0)</f>
        <v>0</v>
      </c>
      <c r="BG199" s="241">
        <f>IF(N199="zákl. přenesená",J199,0)</f>
        <v>0</v>
      </c>
      <c r="BH199" s="241">
        <f>IF(N199="sníž. přenesená",J199,0)</f>
        <v>0</v>
      </c>
      <c r="BI199" s="241">
        <f>IF(N199="nulová",J199,0)</f>
        <v>0</v>
      </c>
      <c r="BJ199" s="18" t="s">
        <v>88</v>
      </c>
      <c r="BK199" s="241">
        <f>ROUND(I199*H199,2)</f>
        <v>0</v>
      </c>
      <c r="BL199" s="18" t="s">
        <v>224</v>
      </c>
      <c r="BM199" s="240" t="s">
        <v>4122</v>
      </c>
    </row>
    <row r="200" s="2" customFormat="1">
      <c r="A200" s="40"/>
      <c r="B200" s="41"/>
      <c r="C200" s="42"/>
      <c r="D200" s="242" t="s">
        <v>232</v>
      </c>
      <c r="E200" s="42"/>
      <c r="F200" s="243" t="s">
        <v>2028</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232</v>
      </c>
      <c r="AU200" s="18" t="s">
        <v>88</v>
      </c>
    </row>
    <row r="201" s="2" customFormat="1">
      <c r="A201" s="40"/>
      <c r="B201" s="41"/>
      <c r="C201" s="42"/>
      <c r="D201" s="247" t="s">
        <v>312</v>
      </c>
      <c r="E201" s="42"/>
      <c r="F201" s="248" t="s">
        <v>564</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312</v>
      </c>
      <c r="AU201" s="18" t="s">
        <v>88</v>
      </c>
    </row>
    <row r="202" s="2" customFormat="1">
      <c r="A202" s="40"/>
      <c r="B202" s="41"/>
      <c r="C202" s="42"/>
      <c r="D202" s="247" t="s">
        <v>234</v>
      </c>
      <c r="E202" s="42"/>
      <c r="F202" s="248" t="s">
        <v>2029</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234</v>
      </c>
      <c r="AU202" s="18" t="s">
        <v>88</v>
      </c>
    </row>
    <row r="203" s="14" customFormat="1">
      <c r="A203" s="14"/>
      <c r="B203" s="260"/>
      <c r="C203" s="261"/>
      <c r="D203" s="247" t="s">
        <v>236</v>
      </c>
      <c r="E203" s="262" t="s">
        <v>1</v>
      </c>
      <c r="F203" s="263" t="s">
        <v>3159</v>
      </c>
      <c r="G203" s="261"/>
      <c r="H203" s="262" t="s">
        <v>1</v>
      </c>
      <c r="I203" s="264"/>
      <c r="J203" s="261"/>
      <c r="K203" s="261"/>
      <c r="L203" s="265"/>
      <c r="M203" s="266"/>
      <c r="N203" s="267"/>
      <c r="O203" s="267"/>
      <c r="P203" s="267"/>
      <c r="Q203" s="267"/>
      <c r="R203" s="267"/>
      <c r="S203" s="267"/>
      <c r="T203" s="268"/>
      <c r="U203" s="14"/>
      <c r="V203" s="14"/>
      <c r="W203" s="14"/>
      <c r="X203" s="14"/>
      <c r="Y203" s="14"/>
      <c r="Z203" s="14"/>
      <c r="AA203" s="14"/>
      <c r="AB203" s="14"/>
      <c r="AC203" s="14"/>
      <c r="AD203" s="14"/>
      <c r="AE203" s="14"/>
      <c r="AT203" s="269" t="s">
        <v>236</v>
      </c>
      <c r="AU203" s="269" t="s">
        <v>88</v>
      </c>
      <c r="AV203" s="14" t="s">
        <v>88</v>
      </c>
      <c r="AW203" s="14" t="s">
        <v>36</v>
      </c>
      <c r="AX203" s="14" t="s">
        <v>80</v>
      </c>
      <c r="AY203" s="269" t="s">
        <v>221</v>
      </c>
    </row>
    <row r="204" s="13" customFormat="1">
      <c r="A204" s="13"/>
      <c r="B204" s="249"/>
      <c r="C204" s="250"/>
      <c r="D204" s="247" t="s">
        <v>236</v>
      </c>
      <c r="E204" s="251" t="s">
        <v>834</v>
      </c>
      <c r="F204" s="252" t="s">
        <v>4123</v>
      </c>
      <c r="G204" s="250"/>
      <c r="H204" s="253">
        <v>103.458</v>
      </c>
      <c r="I204" s="254"/>
      <c r="J204" s="250"/>
      <c r="K204" s="250"/>
      <c r="L204" s="255"/>
      <c r="M204" s="256"/>
      <c r="N204" s="257"/>
      <c r="O204" s="257"/>
      <c r="P204" s="257"/>
      <c r="Q204" s="257"/>
      <c r="R204" s="257"/>
      <c r="S204" s="257"/>
      <c r="T204" s="258"/>
      <c r="U204" s="13"/>
      <c r="V204" s="13"/>
      <c r="W204" s="13"/>
      <c r="X204" s="13"/>
      <c r="Y204" s="13"/>
      <c r="Z204" s="13"/>
      <c r="AA204" s="13"/>
      <c r="AB204" s="13"/>
      <c r="AC204" s="13"/>
      <c r="AD204" s="13"/>
      <c r="AE204" s="13"/>
      <c r="AT204" s="259" t="s">
        <v>236</v>
      </c>
      <c r="AU204" s="259" t="s">
        <v>88</v>
      </c>
      <c r="AV204" s="13" t="s">
        <v>19</v>
      </c>
      <c r="AW204" s="13" t="s">
        <v>36</v>
      </c>
      <c r="AX204" s="13" t="s">
        <v>80</v>
      </c>
      <c r="AY204" s="259" t="s">
        <v>221</v>
      </c>
    </row>
    <row r="205" s="14" customFormat="1">
      <c r="A205" s="14"/>
      <c r="B205" s="260"/>
      <c r="C205" s="261"/>
      <c r="D205" s="247" t="s">
        <v>236</v>
      </c>
      <c r="E205" s="262" t="s">
        <v>1</v>
      </c>
      <c r="F205" s="263" t="s">
        <v>2033</v>
      </c>
      <c r="G205" s="261"/>
      <c r="H205" s="262" t="s">
        <v>1</v>
      </c>
      <c r="I205" s="264"/>
      <c r="J205" s="261"/>
      <c r="K205" s="261"/>
      <c r="L205" s="265"/>
      <c r="M205" s="266"/>
      <c r="N205" s="267"/>
      <c r="O205" s="267"/>
      <c r="P205" s="267"/>
      <c r="Q205" s="267"/>
      <c r="R205" s="267"/>
      <c r="S205" s="267"/>
      <c r="T205" s="268"/>
      <c r="U205" s="14"/>
      <c r="V205" s="14"/>
      <c r="W205" s="14"/>
      <c r="X205" s="14"/>
      <c r="Y205" s="14"/>
      <c r="Z205" s="14"/>
      <c r="AA205" s="14"/>
      <c r="AB205" s="14"/>
      <c r="AC205" s="14"/>
      <c r="AD205" s="14"/>
      <c r="AE205" s="14"/>
      <c r="AT205" s="269" t="s">
        <v>236</v>
      </c>
      <c r="AU205" s="269" t="s">
        <v>88</v>
      </c>
      <c r="AV205" s="14" t="s">
        <v>88</v>
      </c>
      <c r="AW205" s="14" t="s">
        <v>36</v>
      </c>
      <c r="AX205" s="14" t="s">
        <v>80</v>
      </c>
      <c r="AY205" s="269" t="s">
        <v>221</v>
      </c>
    </row>
    <row r="206" s="13" customFormat="1">
      <c r="A206" s="13"/>
      <c r="B206" s="249"/>
      <c r="C206" s="250"/>
      <c r="D206" s="247" t="s">
        <v>236</v>
      </c>
      <c r="E206" s="251" t="s">
        <v>835</v>
      </c>
      <c r="F206" s="252" t="s">
        <v>4102</v>
      </c>
      <c r="G206" s="250"/>
      <c r="H206" s="253">
        <v>38.189</v>
      </c>
      <c r="I206" s="254"/>
      <c r="J206" s="250"/>
      <c r="K206" s="250"/>
      <c r="L206" s="255"/>
      <c r="M206" s="256"/>
      <c r="N206" s="257"/>
      <c r="O206" s="257"/>
      <c r="P206" s="257"/>
      <c r="Q206" s="257"/>
      <c r="R206" s="257"/>
      <c r="S206" s="257"/>
      <c r="T206" s="258"/>
      <c r="U206" s="13"/>
      <c r="V206" s="13"/>
      <c r="W206" s="13"/>
      <c r="X206" s="13"/>
      <c r="Y206" s="13"/>
      <c r="Z206" s="13"/>
      <c r="AA206" s="13"/>
      <c r="AB206" s="13"/>
      <c r="AC206" s="13"/>
      <c r="AD206" s="13"/>
      <c r="AE206" s="13"/>
      <c r="AT206" s="259" t="s">
        <v>236</v>
      </c>
      <c r="AU206" s="259" t="s">
        <v>88</v>
      </c>
      <c r="AV206" s="13" t="s">
        <v>19</v>
      </c>
      <c r="AW206" s="13" t="s">
        <v>36</v>
      </c>
      <c r="AX206" s="13" t="s">
        <v>80</v>
      </c>
      <c r="AY206" s="259" t="s">
        <v>221</v>
      </c>
    </row>
    <row r="207" s="13" customFormat="1">
      <c r="A207" s="13"/>
      <c r="B207" s="249"/>
      <c r="C207" s="250"/>
      <c r="D207" s="247" t="s">
        <v>236</v>
      </c>
      <c r="E207" s="251" t="s">
        <v>2004</v>
      </c>
      <c r="F207" s="252" t="s">
        <v>4124</v>
      </c>
      <c r="G207" s="250"/>
      <c r="H207" s="253">
        <v>141.64699999999999</v>
      </c>
      <c r="I207" s="254"/>
      <c r="J207" s="250"/>
      <c r="K207" s="250"/>
      <c r="L207" s="255"/>
      <c r="M207" s="256"/>
      <c r="N207" s="257"/>
      <c r="O207" s="257"/>
      <c r="P207" s="257"/>
      <c r="Q207" s="257"/>
      <c r="R207" s="257"/>
      <c r="S207" s="257"/>
      <c r="T207" s="258"/>
      <c r="U207" s="13"/>
      <c r="V207" s="13"/>
      <c r="W207" s="13"/>
      <c r="X207" s="13"/>
      <c r="Y207" s="13"/>
      <c r="Z207" s="13"/>
      <c r="AA207" s="13"/>
      <c r="AB207" s="13"/>
      <c r="AC207" s="13"/>
      <c r="AD207" s="13"/>
      <c r="AE207" s="13"/>
      <c r="AT207" s="259" t="s">
        <v>236</v>
      </c>
      <c r="AU207" s="259" t="s">
        <v>88</v>
      </c>
      <c r="AV207" s="13" t="s">
        <v>19</v>
      </c>
      <c r="AW207" s="13" t="s">
        <v>36</v>
      </c>
      <c r="AX207" s="13" t="s">
        <v>88</v>
      </c>
      <c r="AY207" s="259" t="s">
        <v>221</v>
      </c>
    </row>
    <row r="208" s="2" customFormat="1" ht="66.75" customHeight="1">
      <c r="A208" s="40"/>
      <c r="B208" s="41"/>
      <c r="C208" s="229" t="s">
        <v>283</v>
      </c>
      <c r="D208" s="229" t="s">
        <v>225</v>
      </c>
      <c r="E208" s="230" t="s">
        <v>2036</v>
      </c>
      <c r="F208" s="231" t="s">
        <v>2037</v>
      </c>
      <c r="G208" s="232" t="s">
        <v>515</v>
      </c>
      <c r="H208" s="233">
        <v>26.510000000000002</v>
      </c>
      <c r="I208" s="234"/>
      <c r="J208" s="235">
        <f>ROUND(I208*H208,2)</f>
        <v>0</v>
      </c>
      <c r="K208" s="231" t="s">
        <v>229</v>
      </c>
      <c r="L208" s="46"/>
      <c r="M208" s="236" t="s">
        <v>1</v>
      </c>
      <c r="N208" s="237" t="s">
        <v>45</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224</v>
      </c>
      <c r="AT208" s="240" t="s">
        <v>225</v>
      </c>
      <c r="AU208" s="240" t="s">
        <v>88</v>
      </c>
      <c r="AY208" s="18" t="s">
        <v>221</v>
      </c>
      <c r="BE208" s="241">
        <f>IF(N208="základní",J208,0)</f>
        <v>0</v>
      </c>
      <c r="BF208" s="241">
        <f>IF(N208="snížená",J208,0)</f>
        <v>0</v>
      </c>
      <c r="BG208" s="241">
        <f>IF(N208="zákl. přenesená",J208,0)</f>
        <v>0</v>
      </c>
      <c r="BH208" s="241">
        <f>IF(N208="sníž. přenesená",J208,0)</f>
        <v>0</v>
      </c>
      <c r="BI208" s="241">
        <f>IF(N208="nulová",J208,0)</f>
        <v>0</v>
      </c>
      <c r="BJ208" s="18" t="s">
        <v>88</v>
      </c>
      <c r="BK208" s="241">
        <f>ROUND(I208*H208,2)</f>
        <v>0</v>
      </c>
      <c r="BL208" s="18" t="s">
        <v>224</v>
      </c>
      <c r="BM208" s="240" t="s">
        <v>4125</v>
      </c>
    </row>
    <row r="209" s="2" customFormat="1">
      <c r="A209" s="40"/>
      <c r="B209" s="41"/>
      <c r="C209" s="42"/>
      <c r="D209" s="242" t="s">
        <v>232</v>
      </c>
      <c r="E209" s="42"/>
      <c r="F209" s="243" t="s">
        <v>2039</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232</v>
      </c>
      <c r="AU209" s="18" t="s">
        <v>88</v>
      </c>
    </row>
    <row r="210" s="2" customFormat="1">
      <c r="A210" s="40"/>
      <c r="B210" s="41"/>
      <c r="C210" s="42"/>
      <c r="D210" s="247" t="s">
        <v>312</v>
      </c>
      <c r="E210" s="42"/>
      <c r="F210" s="248" t="s">
        <v>2040</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312</v>
      </c>
      <c r="AU210" s="18" t="s">
        <v>88</v>
      </c>
    </row>
    <row r="211" s="14" customFormat="1">
      <c r="A211" s="14"/>
      <c r="B211" s="260"/>
      <c r="C211" s="261"/>
      <c r="D211" s="247" t="s">
        <v>236</v>
      </c>
      <c r="E211" s="262" t="s">
        <v>1</v>
      </c>
      <c r="F211" s="263" t="s">
        <v>2041</v>
      </c>
      <c r="G211" s="261"/>
      <c r="H211" s="262" t="s">
        <v>1</v>
      </c>
      <c r="I211" s="264"/>
      <c r="J211" s="261"/>
      <c r="K211" s="261"/>
      <c r="L211" s="265"/>
      <c r="M211" s="266"/>
      <c r="N211" s="267"/>
      <c r="O211" s="267"/>
      <c r="P211" s="267"/>
      <c r="Q211" s="267"/>
      <c r="R211" s="267"/>
      <c r="S211" s="267"/>
      <c r="T211" s="268"/>
      <c r="U211" s="14"/>
      <c r="V211" s="14"/>
      <c r="W211" s="14"/>
      <c r="X211" s="14"/>
      <c r="Y211" s="14"/>
      <c r="Z211" s="14"/>
      <c r="AA211" s="14"/>
      <c r="AB211" s="14"/>
      <c r="AC211" s="14"/>
      <c r="AD211" s="14"/>
      <c r="AE211" s="14"/>
      <c r="AT211" s="269" t="s">
        <v>236</v>
      </c>
      <c r="AU211" s="269" t="s">
        <v>88</v>
      </c>
      <c r="AV211" s="14" t="s">
        <v>88</v>
      </c>
      <c r="AW211" s="14" t="s">
        <v>36</v>
      </c>
      <c r="AX211" s="14" t="s">
        <v>80</v>
      </c>
      <c r="AY211" s="269" t="s">
        <v>221</v>
      </c>
    </row>
    <row r="212" s="14" customFormat="1">
      <c r="A212" s="14"/>
      <c r="B212" s="260"/>
      <c r="C212" s="261"/>
      <c r="D212" s="247" t="s">
        <v>236</v>
      </c>
      <c r="E212" s="262" t="s">
        <v>1</v>
      </c>
      <c r="F212" s="263" t="s">
        <v>4126</v>
      </c>
      <c r="G212" s="261"/>
      <c r="H212" s="262" t="s">
        <v>1</v>
      </c>
      <c r="I212" s="264"/>
      <c r="J212" s="261"/>
      <c r="K212" s="261"/>
      <c r="L212" s="265"/>
      <c r="M212" s="266"/>
      <c r="N212" s="267"/>
      <c r="O212" s="267"/>
      <c r="P212" s="267"/>
      <c r="Q212" s="267"/>
      <c r="R212" s="267"/>
      <c r="S212" s="267"/>
      <c r="T212" s="268"/>
      <c r="U212" s="14"/>
      <c r="V212" s="14"/>
      <c r="W212" s="14"/>
      <c r="X212" s="14"/>
      <c r="Y212" s="14"/>
      <c r="Z212" s="14"/>
      <c r="AA212" s="14"/>
      <c r="AB212" s="14"/>
      <c r="AC212" s="14"/>
      <c r="AD212" s="14"/>
      <c r="AE212" s="14"/>
      <c r="AT212" s="269" t="s">
        <v>236</v>
      </c>
      <c r="AU212" s="269" t="s">
        <v>88</v>
      </c>
      <c r="AV212" s="14" t="s">
        <v>88</v>
      </c>
      <c r="AW212" s="14" t="s">
        <v>36</v>
      </c>
      <c r="AX212" s="14" t="s">
        <v>80</v>
      </c>
      <c r="AY212" s="269" t="s">
        <v>221</v>
      </c>
    </row>
    <row r="213" s="13" customFormat="1">
      <c r="A213" s="13"/>
      <c r="B213" s="249"/>
      <c r="C213" s="250"/>
      <c r="D213" s="247" t="s">
        <v>236</v>
      </c>
      <c r="E213" s="251" t="s">
        <v>842</v>
      </c>
      <c r="F213" s="252" t="s">
        <v>4127</v>
      </c>
      <c r="G213" s="250"/>
      <c r="H213" s="253">
        <v>12.76</v>
      </c>
      <c r="I213" s="254"/>
      <c r="J213" s="250"/>
      <c r="K213" s="250"/>
      <c r="L213" s="255"/>
      <c r="M213" s="256"/>
      <c r="N213" s="257"/>
      <c r="O213" s="257"/>
      <c r="P213" s="257"/>
      <c r="Q213" s="257"/>
      <c r="R213" s="257"/>
      <c r="S213" s="257"/>
      <c r="T213" s="258"/>
      <c r="U213" s="13"/>
      <c r="V213" s="13"/>
      <c r="W213" s="13"/>
      <c r="X213" s="13"/>
      <c r="Y213" s="13"/>
      <c r="Z213" s="13"/>
      <c r="AA213" s="13"/>
      <c r="AB213" s="13"/>
      <c r="AC213" s="13"/>
      <c r="AD213" s="13"/>
      <c r="AE213" s="13"/>
      <c r="AT213" s="259" t="s">
        <v>236</v>
      </c>
      <c r="AU213" s="259" t="s">
        <v>88</v>
      </c>
      <c r="AV213" s="13" t="s">
        <v>19</v>
      </c>
      <c r="AW213" s="13" t="s">
        <v>36</v>
      </c>
      <c r="AX213" s="13" t="s">
        <v>80</v>
      </c>
      <c r="AY213" s="259" t="s">
        <v>221</v>
      </c>
    </row>
    <row r="214" s="14" customFormat="1">
      <c r="A214" s="14"/>
      <c r="B214" s="260"/>
      <c r="C214" s="261"/>
      <c r="D214" s="247" t="s">
        <v>236</v>
      </c>
      <c r="E214" s="262" t="s">
        <v>1</v>
      </c>
      <c r="F214" s="263" t="s">
        <v>4128</v>
      </c>
      <c r="G214" s="261"/>
      <c r="H214" s="262" t="s">
        <v>1</v>
      </c>
      <c r="I214" s="264"/>
      <c r="J214" s="261"/>
      <c r="K214" s="261"/>
      <c r="L214" s="265"/>
      <c r="M214" s="266"/>
      <c r="N214" s="267"/>
      <c r="O214" s="267"/>
      <c r="P214" s="267"/>
      <c r="Q214" s="267"/>
      <c r="R214" s="267"/>
      <c r="S214" s="267"/>
      <c r="T214" s="268"/>
      <c r="U214" s="14"/>
      <c r="V214" s="14"/>
      <c r="W214" s="14"/>
      <c r="X214" s="14"/>
      <c r="Y214" s="14"/>
      <c r="Z214" s="14"/>
      <c r="AA214" s="14"/>
      <c r="AB214" s="14"/>
      <c r="AC214" s="14"/>
      <c r="AD214" s="14"/>
      <c r="AE214" s="14"/>
      <c r="AT214" s="269" t="s">
        <v>236</v>
      </c>
      <c r="AU214" s="269" t="s">
        <v>88</v>
      </c>
      <c r="AV214" s="14" t="s">
        <v>88</v>
      </c>
      <c r="AW214" s="14" t="s">
        <v>36</v>
      </c>
      <c r="AX214" s="14" t="s">
        <v>80</v>
      </c>
      <c r="AY214" s="269" t="s">
        <v>221</v>
      </c>
    </row>
    <row r="215" s="13" customFormat="1">
      <c r="A215" s="13"/>
      <c r="B215" s="249"/>
      <c r="C215" s="250"/>
      <c r="D215" s="247" t="s">
        <v>236</v>
      </c>
      <c r="E215" s="251" t="s">
        <v>843</v>
      </c>
      <c r="F215" s="252" t="s">
        <v>4129</v>
      </c>
      <c r="G215" s="250"/>
      <c r="H215" s="253">
        <v>13.75</v>
      </c>
      <c r="I215" s="254"/>
      <c r="J215" s="250"/>
      <c r="K215" s="250"/>
      <c r="L215" s="255"/>
      <c r="M215" s="256"/>
      <c r="N215" s="257"/>
      <c r="O215" s="257"/>
      <c r="P215" s="257"/>
      <c r="Q215" s="257"/>
      <c r="R215" s="257"/>
      <c r="S215" s="257"/>
      <c r="T215" s="258"/>
      <c r="U215" s="13"/>
      <c r="V215" s="13"/>
      <c r="W215" s="13"/>
      <c r="X215" s="13"/>
      <c r="Y215" s="13"/>
      <c r="Z215" s="13"/>
      <c r="AA215" s="13"/>
      <c r="AB215" s="13"/>
      <c r="AC215" s="13"/>
      <c r="AD215" s="13"/>
      <c r="AE215" s="13"/>
      <c r="AT215" s="259" t="s">
        <v>236</v>
      </c>
      <c r="AU215" s="259" t="s">
        <v>88</v>
      </c>
      <c r="AV215" s="13" t="s">
        <v>19</v>
      </c>
      <c r="AW215" s="13" t="s">
        <v>36</v>
      </c>
      <c r="AX215" s="13" t="s">
        <v>80</v>
      </c>
      <c r="AY215" s="259" t="s">
        <v>221</v>
      </c>
    </row>
    <row r="216" s="13" customFormat="1">
      <c r="A216" s="13"/>
      <c r="B216" s="249"/>
      <c r="C216" s="250"/>
      <c r="D216" s="247" t="s">
        <v>236</v>
      </c>
      <c r="E216" s="251" t="s">
        <v>3039</v>
      </c>
      <c r="F216" s="252" t="s">
        <v>4130</v>
      </c>
      <c r="G216" s="250"/>
      <c r="H216" s="253">
        <v>26.510000000000002</v>
      </c>
      <c r="I216" s="254"/>
      <c r="J216" s="250"/>
      <c r="K216" s="250"/>
      <c r="L216" s="255"/>
      <c r="M216" s="256"/>
      <c r="N216" s="257"/>
      <c r="O216" s="257"/>
      <c r="P216" s="257"/>
      <c r="Q216" s="257"/>
      <c r="R216" s="257"/>
      <c r="S216" s="257"/>
      <c r="T216" s="258"/>
      <c r="U216" s="13"/>
      <c r="V216" s="13"/>
      <c r="W216" s="13"/>
      <c r="X216" s="13"/>
      <c r="Y216" s="13"/>
      <c r="Z216" s="13"/>
      <c r="AA216" s="13"/>
      <c r="AB216" s="13"/>
      <c r="AC216" s="13"/>
      <c r="AD216" s="13"/>
      <c r="AE216" s="13"/>
      <c r="AT216" s="259" t="s">
        <v>236</v>
      </c>
      <c r="AU216" s="259" t="s">
        <v>88</v>
      </c>
      <c r="AV216" s="13" t="s">
        <v>19</v>
      </c>
      <c r="AW216" s="13" t="s">
        <v>36</v>
      </c>
      <c r="AX216" s="13" t="s">
        <v>88</v>
      </c>
      <c r="AY216" s="259" t="s">
        <v>221</v>
      </c>
    </row>
    <row r="217" s="2" customFormat="1" ht="16.5" customHeight="1">
      <c r="A217" s="40"/>
      <c r="B217" s="41"/>
      <c r="C217" s="284" t="s">
        <v>288</v>
      </c>
      <c r="D217" s="284" t="s">
        <v>330</v>
      </c>
      <c r="E217" s="285" t="s">
        <v>2049</v>
      </c>
      <c r="F217" s="286" t="s">
        <v>2050</v>
      </c>
      <c r="G217" s="287" t="s">
        <v>651</v>
      </c>
      <c r="H217" s="288">
        <v>53.020000000000003</v>
      </c>
      <c r="I217" s="289"/>
      <c r="J217" s="290">
        <f>ROUND(I217*H217,2)</f>
        <v>0</v>
      </c>
      <c r="K217" s="286" t="s">
        <v>229</v>
      </c>
      <c r="L217" s="291"/>
      <c r="M217" s="292" t="s">
        <v>1</v>
      </c>
      <c r="N217" s="293" t="s">
        <v>45</v>
      </c>
      <c r="O217" s="93"/>
      <c r="P217" s="238">
        <f>O217*H217</f>
        <v>0</v>
      </c>
      <c r="Q217" s="238">
        <v>1</v>
      </c>
      <c r="R217" s="238">
        <f>Q217*H217</f>
        <v>53.020000000000003</v>
      </c>
      <c r="S217" s="238">
        <v>0</v>
      </c>
      <c r="T217" s="239">
        <f>S217*H217</f>
        <v>0</v>
      </c>
      <c r="U217" s="40"/>
      <c r="V217" s="40"/>
      <c r="W217" s="40"/>
      <c r="X217" s="40"/>
      <c r="Y217" s="40"/>
      <c r="Z217" s="40"/>
      <c r="AA217" s="40"/>
      <c r="AB217" s="40"/>
      <c r="AC217" s="40"/>
      <c r="AD217" s="40"/>
      <c r="AE217" s="40"/>
      <c r="AR217" s="240" t="s">
        <v>267</v>
      </c>
      <c r="AT217" s="240" t="s">
        <v>330</v>
      </c>
      <c r="AU217" s="240" t="s">
        <v>88</v>
      </c>
      <c r="AY217" s="18" t="s">
        <v>221</v>
      </c>
      <c r="BE217" s="241">
        <f>IF(N217="základní",J217,0)</f>
        <v>0</v>
      </c>
      <c r="BF217" s="241">
        <f>IF(N217="snížená",J217,0)</f>
        <v>0</v>
      </c>
      <c r="BG217" s="241">
        <f>IF(N217="zákl. přenesená",J217,0)</f>
        <v>0</v>
      </c>
      <c r="BH217" s="241">
        <f>IF(N217="sníž. přenesená",J217,0)</f>
        <v>0</v>
      </c>
      <c r="BI217" s="241">
        <f>IF(N217="nulová",J217,0)</f>
        <v>0</v>
      </c>
      <c r="BJ217" s="18" t="s">
        <v>88</v>
      </c>
      <c r="BK217" s="241">
        <f>ROUND(I217*H217,2)</f>
        <v>0</v>
      </c>
      <c r="BL217" s="18" t="s">
        <v>224</v>
      </c>
      <c r="BM217" s="240" t="s">
        <v>4131</v>
      </c>
    </row>
    <row r="218" s="13" customFormat="1">
      <c r="A218" s="13"/>
      <c r="B218" s="249"/>
      <c r="C218" s="250"/>
      <c r="D218" s="247" t="s">
        <v>236</v>
      </c>
      <c r="E218" s="251" t="s">
        <v>333</v>
      </c>
      <c r="F218" s="252" t="s">
        <v>4132</v>
      </c>
      <c r="G218" s="250"/>
      <c r="H218" s="253">
        <v>26.510000000000002</v>
      </c>
      <c r="I218" s="254"/>
      <c r="J218" s="250"/>
      <c r="K218" s="250"/>
      <c r="L218" s="255"/>
      <c r="M218" s="256"/>
      <c r="N218" s="257"/>
      <c r="O218" s="257"/>
      <c r="P218" s="257"/>
      <c r="Q218" s="257"/>
      <c r="R218" s="257"/>
      <c r="S218" s="257"/>
      <c r="T218" s="258"/>
      <c r="U218" s="13"/>
      <c r="V218" s="13"/>
      <c r="W218" s="13"/>
      <c r="X218" s="13"/>
      <c r="Y218" s="13"/>
      <c r="Z218" s="13"/>
      <c r="AA218" s="13"/>
      <c r="AB218" s="13"/>
      <c r="AC218" s="13"/>
      <c r="AD218" s="13"/>
      <c r="AE218" s="13"/>
      <c r="AT218" s="259" t="s">
        <v>236</v>
      </c>
      <c r="AU218" s="259" t="s">
        <v>88</v>
      </c>
      <c r="AV218" s="13" t="s">
        <v>19</v>
      </c>
      <c r="AW218" s="13" t="s">
        <v>36</v>
      </c>
      <c r="AX218" s="13" t="s">
        <v>80</v>
      </c>
      <c r="AY218" s="259" t="s">
        <v>221</v>
      </c>
    </row>
    <row r="219" s="13" customFormat="1">
      <c r="A219" s="13"/>
      <c r="B219" s="249"/>
      <c r="C219" s="250"/>
      <c r="D219" s="247" t="s">
        <v>236</v>
      </c>
      <c r="E219" s="251" t="s">
        <v>335</v>
      </c>
      <c r="F219" s="252" t="s">
        <v>336</v>
      </c>
      <c r="G219" s="250"/>
      <c r="H219" s="253">
        <v>26.510000000000002</v>
      </c>
      <c r="I219" s="254"/>
      <c r="J219" s="250"/>
      <c r="K219" s="250"/>
      <c r="L219" s="255"/>
      <c r="M219" s="256"/>
      <c r="N219" s="257"/>
      <c r="O219" s="257"/>
      <c r="P219" s="257"/>
      <c r="Q219" s="257"/>
      <c r="R219" s="257"/>
      <c r="S219" s="257"/>
      <c r="T219" s="258"/>
      <c r="U219" s="13"/>
      <c r="V219" s="13"/>
      <c r="W219" s="13"/>
      <c r="X219" s="13"/>
      <c r="Y219" s="13"/>
      <c r="Z219" s="13"/>
      <c r="AA219" s="13"/>
      <c r="AB219" s="13"/>
      <c r="AC219" s="13"/>
      <c r="AD219" s="13"/>
      <c r="AE219" s="13"/>
      <c r="AT219" s="259" t="s">
        <v>236</v>
      </c>
      <c r="AU219" s="259" t="s">
        <v>88</v>
      </c>
      <c r="AV219" s="13" t="s">
        <v>19</v>
      </c>
      <c r="AW219" s="13" t="s">
        <v>36</v>
      </c>
      <c r="AX219" s="13" t="s">
        <v>80</v>
      </c>
      <c r="AY219" s="259" t="s">
        <v>221</v>
      </c>
    </row>
    <row r="220" s="13" customFormat="1">
      <c r="A220" s="13"/>
      <c r="B220" s="249"/>
      <c r="C220" s="250"/>
      <c r="D220" s="247" t="s">
        <v>236</v>
      </c>
      <c r="E220" s="251" t="s">
        <v>4133</v>
      </c>
      <c r="F220" s="252" t="s">
        <v>4134</v>
      </c>
      <c r="G220" s="250"/>
      <c r="H220" s="253">
        <v>53.020000000000003</v>
      </c>
      <c r="I220" s="254"/>
      <c r="J220" s="250"/>
      <c r="K220" s="250"/>
      <c r="L220" s="255"/>
      <c r="M220" s="256"/>
      <c r="N220" s="257"/>
      <c r="O220" s="257"/>
      <c r="P220" s="257"/>
      <c r="Q220" s="257"/>
      <c r="R220" s="257"/>
      <c r="S220" s="257"/>
      <c r="T220" s="258"/>
      <c r="U220" s="13"/>
      <c r="V220" s="13"/>
      <c r="W220" s="13"/>
      <c r="X220" s="13"/>
      <c r="Y220" s="13"/>
      <c r="Z220" s="13"/>
      <c r="AA220" s="13"/>
      <c r="AB220" s="13"/>
      <c r="AC220" s="13"/>
      <c r="AD220" s="13"/>
      <c r="AE220" s="13"/>
      <c r="AT220" s="259" t="s">
        <v>236</v>
      </c>
      <c r="AU220" s="259" t="s">
        <v>88</v>
      </c>
      <c r="AV220" s="13" t="s">
        <v>19</v>
      </c>
      <c r="AW220" s="13" t="s">
        <v>36</v>
      </c>
      <c r="AX220" s="13" t="s">
        <v>88</v>
      </c>
      <c r="AY220" s="259" t="s">
        <v>221</v>
      </c>
    </row>
    <row r="221" s="2" customFormat="1" ht="37.8" customHeight="1">
      <c r="A221" s="40"/>
      <c r="B221" s="41"/>
      <c r="C221" s="229" t="s">
        <v>295</v>
      </c>
      <c r="D221" s="229" t="s">
        <v>225</v>
      </c>
      <c r="E221" s="230" t="s">
        <v>4135</v>
      </c>
      <c r="F221" s="231" t="s">
        <v>4136</v>
      </c>
      <c r="G221" s="232" t="s">
        <v>507</v>
      </c>
      <c r="H221" s="233">
        <v>6.5</v>
      </c>
      <c r="I221" s="234"/>
      <c r="J221" s="235">
        <f>ROUND(I221*H221,2)</f>
        <v>0</v>
      </c>
      <c r="K221" s="231" t="s">
        <v>229</v>
      </c>
      <c r="L221" s="46"/>
      <c r="M221" s="236" t="s">
        <v>1</v>
      </c>
      <c r="N221" s="237" t="s">
        <v>45</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224</v>
      </c>
      <c r="AT221" s="240" t="s">
        <v>225</v>
      </c>
      <c r="AU221" s="240" t="s">
        <v>88</v>
      </c>
      <c r="AY221" s="18" t="s">
        <v>221</v>
      </c>
      <c r="BE221" s="241">
        <f>IF(N221="základní",J221,0)</f>
        <v>0</v>
      </c>
      <c r="BF221" s="241">
        <f>IF(N221="snížená",J221,0)</f>
        <v>0</v>
      </c>
      <c r="BG221" s="241">
        <f>IF(N221="zákl. přenesená",J221,0)</f>
        <v>0</v>
      </c>
      <c r="BH221" s="241">
        <f>IF(N221="sníž. přenesená",J221,0)</f>
        <v>0</v>
      </c>
      <c r="BI221" s="241">
        <f>IF(N221="nulová",J221,0)</f>
        <v>0</v>
      </c>
      <c r="BJ221" s="18" t="s">
        <v>88</v>
      </c>
      <c r="BK221" s="241">
        <f>ROUND(I221*H221,2)</f>
        <v>0</v>
      </c>
      <c r="BL221" s="18" t="s">
        <v>224</v>
      </c>
      <c r="BM221" s="240" t="s">
        <v>4137</v>
      </c>
    </row>
    <row r="222" s="2" customFormat="1">
      <c r="A222" s="40"/>
      <c r="B222" s="41"/>
      <c r="C222" s="42"/>
      <c r="D222" s="242" t="s">
        <v>232</v>
      </c>
      <c r="E222" s="42"/>
      <c r="F222" s="243" t="s">
        <v>4138</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232</v>
      </c>
      <c r="AU222" s="18" t="s">
        <v>88</v>
      </c>
    </row>
    <row r="223" s="2" customFormat="1">
      <c r="A223" s="40"/>
      <c r="B223" s="41"/>
      <c r="C223" s="42"/>
      <c r="D223" s="247" t="s">
        <v>312</v>
      </c>
      <c r="E223" s="42"/>
      <c r="F223" s="248" t="s">
        <v>610</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312</v>
      </c>
      <c r="AU223" s="18" t="s">
        <v>88</v>
      </c>
    </row>
    <row r="224" s="14" customFormat="1">
      <c r="A224" s="14"/>
      <c r="B224" s="260"/>
      <c r="C224" s="261"/>
      <c r="D224" s="247" t="s">
        <v>236</v>
      </c>
      <c r="E224" s="262" t="s">
        <v>1</v>
      </c>
      <c r="F224" s="263" t="s">
        <v>4139</v>
      </c>
      <c r="G224" s="261"/>
      <c r="H224" s="262" t="s">
        <v>1</v>
      </c>
      <c r="I224" s="264"/>
      <c r="J224" s="261"/>
      <c r="K224" s="261"/>
      <c r="L224" s="265"/>
      <c r="M224" s="266"/>
      <c r="N224" s="267"/>
      <c r="O224" s="267"/>
      <c r="P224" s="267"/>
      <c r="Q224" s="267"/>
      <c r="R224" s="267"/>
      <c r="S224" s="267"/>
      <c r="T224" s="268"/>
      <c r="U224" s="14"/>
      <c r="V224" s="14"/>
      <c r="W224" s="14"/>
      <c r="X224" s="14"/>
      <c r="Y224" s="14"/>
      <c r="Z224" s="14"/>
      <c r="AA224" s="14"/>
      <c r="AB224" s="14"/>
      <c r="AC224" s="14"/>
      <c r="AD224" s="14"/>
      <c r="AE224" s="14"/>
      <c r="AT224" s="269" t="s">
        <v>236</v>
      </c>
      <c r="AU224" s="269" t="s">
        <v>88</v>
      </c>
      <c r="AV224" s="14" t="s">
        <v>88</v>
      </c>
      <c r="AW224" s="14" t="s">
        <v>36</v>
      </c>
      <c r="AX224" s="14" t="s">
        <v>80</v>
      </c>
      <c r="AY224" s="269" t="s">
        <v>221</v>
      </c>
    </row>
    <row r="225" s="13" customFormat="1">
      <c r="A225" s="13"/>
      <c r="B225" s="249"/>
      <c r="C225" s="250"/>
      <c r="D225" s="247" t="s">
        <v>236</v>
      </c>
      <c r="E225" s="251" t="s">
        <v>3160</v>
      </c>
      <c r="F225" s="252" t="s">
        <v>4140</v>
      </c>
      <c r="G225" s="250"/>
      <c r="H225" s="253">
        <v>1.95</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236</v>
      </c>
      <c r="AU225" s="259" t="s">
        <v>88</v>
      </c>
      <c r="AV225" s="13" t="s">
        <v>19</v>
      </c>
      <c r="AW225" s="13" t="s">
        <v>36</v>
      </c>
      <c r="AX225" s="13" t="s">
        <v>80</v>
      </c>
      <c r="AY225" s="259" t="s">
        <v>221</v>
      </c>
    </row>
    <row r="226" s="14" customFormat="1">
      <c r="A226" s="14"/>
      <c r="B226" s="260"/>
      <c r="C226" s="261"/>
      <c r="D226" s="247" t="s">
        <v>236</v>
      </c>
      <c r="E226" s="262" t="s">
        <v>1</v>
      </c>
      <c r="F226" s="263" t="s">
        <v>4141</v>
      </c>
      <c r="G226" s="261"/>
      <c r="H226" s="262" t="s">
        <v>1</v>
      </c>
      <c r="I226" s="264"/>
      <c r="J226" s="261"/>
      <c r="K226" s="261"/>
      <c r="L226" s="265"/>
      <c r="M226" s="266"/>
      <c r="N226" s="267"/>
      <c r="O226" s="267"/>
      <c r="P226" s="267"/>
      <c r="Q226" s="267"/>
      <c r="R226" s="267"/>
      <c r="S226" s="267"/>
      <c r="T226" s="268"/>
      <c r="U226" s="14"/>
      <c r="V226" s="14"/>
      <c r="W226" s="14"/>
      <c r="X226" s="14"/>
      <c r="Y226" s="14"/>
      <c r="Z226" s="14"/>
      <c r="AA226" s="14"/>
      <c r="AB226" s="14"/>
      <c r="AC226" s="14"/>
      <c r="AD226" s="14"/>
      <c r="AE226" s="14"/>
      <c r="AT226" s="269" t="s">
        <v>236</v>
      </c>
      <c r="AU226" s="269" t="s">
        <v>88</v>
      </c>
      <c r="AV226" s="14" t="s">
        <v>88</v>
      </c>
      <c r="AW226" s="14" t="s">
        <v>36</v>
      </c>
      <c r="AX226" s="14" t="s">
        <v>80</v>
      </c>
      <c r="AY226" s="269" t="s">
        <v>221</v>
      </c>
    </row>
    <row r="227" s="13" customFormat="1">
      <c r="A227" s="13"/>
      <c r="B227" s="249"/>
      <c r="C227" s="250"/>
      <c r="D227" s="247" t="s">
        <v>236</v>
      </c>
      <c r="E227" s="251" t="s">
        <v>1792</v>
      </c>
      <c r="F227" s="252" t="s">
        <v>4142</v>
      </c>
      <c r="G227" s="250"/>
      <c r="H227" s="253">
        <v>2.7000000000000002</v>
      </c>
      <c r="I227" s="254"/>
      <c r="J227" s="250"/>
      <c r="K227" s="250"/>
      <c r="L227" s="255"/>
      <c r="M227" s="256"/>
      <c r="N227" s="257"/>
      <c r="O227" s="257"/>
      <c r="P227" s="257"/>
      <c r="Q227" s="257"/>
      <c r="R227" s="257"/>
      <c r="S227" s="257"/>
      <c r="T227" s="258"/>
      <c r="U227" s="13"/>
      <c r="V227" s="13"/>
      <c r="W227" s="13"/>
      <c r="X227" s="13"/>
      <c r="Y227" s="13"/>
      <c r="Z227" s="13"/>
      <c r="AA227" s="13"/>
      <c r="AB227" s="13"/>
      <c r="AC227" s="13"/>
      <c r="AD227" s="13"/>
      <c r="AE227" s="13"/>
      <c r="AT227" s="259" t="s">
        <v>236</v>
      </c>
      <c r="AU227" s="259" t="s">
        <v>88</v>
      </c>
      <c r="AV227" s="13" t="s">
        <v>19</v>
      </c>
      <c r="AW227" s="13" t="s">
        <v>36</v>
      </c>
      <c r="AX227" s="13" t="s">
        <v>80</v>
      </c>
      <c r="AY227" s="259" t="s">
        <v>221</v>
      </c>
    </row>
    <row r="228" s="14" customFormat="1">
      <c r="A228" s="14"/>
      <c r="B228" s="260"/>
      <c r="C228" s="261"/>
      <c r="D228" s="247" t="s">
        <v>236</v>
      </c>
      <c r="E228" s="262" t="s">
        <v>1</v>
      </c>
      <c r="F228" s="263" t="s">
        <v>4143</v>
      </c>
      <c r="G228" s="261"/>
      <c r="H228" s="262" t="s">
        <v>1</v>
      </c>
      <c r="I228" s="264"/>
      <c r="J228" s="261"/>
      <c r="K228" s="261"/>
      <c r="L228" s="265"/>
      <c r="M228" s="266"/>
      <c r="N228" s="267"/>
      <c r="O228" s="267"/>
      <c r="P228" s="267"/>
      <c r="Q228" s="267"/>
      <c r="R228" s="267"/>
      <c r="S228" s="267"/>
      <c r="T228" s="268"/>
      <c r="U228" s="14"/>
      <c r="V228" s="14"/>
      <c r="W228" s="14"/>
      <c r="X228" s="14"/>
      <c r="Y228" s="14"/>
      <c r="Z228" s="14"/>
      <c r="AA228" s="14"/>
      <c r="AB228" s="14"/>
      <c r="AC228" s="14"/>
      <c r="AD228" s="14"/>
      <c r="AE228" s="14"/>
      <c r="AT228" s="269" t="s">
        <v>236</v>
      </c>
      <c r="AU228" s="269" t="s">
        <v>88</v>
      </c>
      <c r="AV228" s="14" t="s">
        <v>88</v>
      </c>
      <c r="AW228" s="14" t="s">
        <v>36</v>
      </c>
      <c r="AX228" s="14" t="s">
        <v>80</v>
      </c>
      <c r="AY228" s="269" t="s">
        <v>221</v>
      </c>
    </row>
    <row r="229" s="13" customFormat="1">
      <c r="A229" s="13"/>
      <c r="B229" s="249"/>
      <c r="C229" s="250"/>
      <c r="D229" s="247" t="s">
        <v>236</v>
      </c>
      <c r="E229" s="251" t="s">
        <v>3162</v>
      </c>
      <c r="F229" s="252" t="s">
        <v>4144</v>
      </c>
      <c r="G229" s="250"/>
      <c r="H229" s="253">
        <v>1.8500000000000001</v>
      </c>
      <c r="I229" s="254"/>
      <c r="J229" s="250"/>
      <c r="K229" s="250"/>
      <c r="L229" s="255"/>
      <c r="M229" s="256"/>
      <c r="N229" s="257"/>
      <c r="O229" s="257"/>
      <c r="P229" s="257"/>
      <c r="Q229" s="257"/>
      <c r="R229" s="257"/>
      <c r="S229" s="257"/>
      <c r="T229" s="258"/>
      <c r="U229" s="13"/>
      <c r="V229" s="13"/>
      <c r="W229" s="13"/>
      <c r="X229" s="13"/>
      <c r="Y229" s="13"/>
      <c r="Z229" s="13"/>
      <c r="AA229" s="13"/>
      <c r="AB229" s="13"/>
      <c r="AC229" s="13"/>
      <c r="AD229" s="13"/>
      <c r="AE229" s="13"/>
      <c r="AT229" s="259" t="s">
        <v>236</v>
      </c>
      <c r="AU229" s="259" t="s">
        <v>88</v>
      </c>
      <c r="AV229" s="13" t="s">
        <v>19</v>
      </c>
      <c r="AW229" s="13" t="s">
        <v>36</v>
      </c>
      <c r="AX229" s="13" t="s">
        <v>80</v>
      </c>
      <c r="AY229" s="259" t="s">
        <v>221</v>
      </c>
    </row>
    <row r="230" s="13" customFormat="1">
      <c r="A230" s="13"/>
      <c r="B230" s="249"/>
      <c r="C230" s="250"/>
      <c r="D230" s="247" t="s">
        <v>236</v>
      </c>
      <c r="E230" s="251" t="s">
        <v>4145</v>
      </c>
      <c r="F230" s="252" t="s">
        <v>4146</v>
      </c>
      <c r="G230" s="250"/>
      <c r="H230" s="253">
        <v>6.5</v>
      </c>
      <c r="I230" s="254"/>
      <c r="J230" s="250"/>
      <c r="K230" s="250"/>
      <c r="L230" s="255"/>
      <c r="M230" s="256"/>
      <c r="N230" s="257"/>
      <c r="O230" s="257"/>
      <c r="P230" s="257"/>
      <c r="Q230" s="257"/>
      <c r="R230" s="257"/>
      <c r="S230" s="257"/>
      <c r="T230" s="258"/>
      <c r="U230" s="13"/>
      <c r="V230" s="13"/>
      <c r="W230" s="13"/>
      <c r="X230" s="13"/>
      <c r="Y230" s="13"/>
      <c r="Z230" s="13"/>
      <c r="AA230" s="13"/>
      <c r="AB230" s="13"/>
      <c r="AC230" s="13"/>
      <c r="AD230" s="13"/>
      <c r="AE230" s="13"/>
      <c r="AT230" s="259" t="s">
        <v>236</v>
      </c>
      <c r="AU230" s="259" t="s">
        <v>88</v>
      </c>
      <c r="AV230" s="13" t="s">
        <v>19</v>
      </c>
      <c r="AW230" s="13" t="s">
        <v>36</v>
      </c>
      <c r="AX230" s="13" t="s">
        <v>88</v>
      </c>
      <c r="AY230" s="259" t="s">
        <v>221</v>
      </c>
    </row>
    <row r="231" s="2" customFormat="1" ht="37.8" customHeight="1">
      <c r="A231" s="40"/>
      <c r="B231" s="41"/>
      <c r="C231" s="229" t="s">
        <v>303</v>
      </c>
      <c r="D231" s="229" t="s">
        <v>225</v>
      </c>
      <c r="E231" s="230" t="s">
        <v>621</v>
      </c>
      <c r="F231" s="231" t="s">
        <v>825</v>
      </c>
      <c r="G231" s="232" t="s">
        <v>507</v>
      </c>
      <c r="H231" s="233">
        <v>24.100000000000001</v>
      </c>
      <c r="I231" s="234"/>
      <c r="J231" s="235">
        <f>ROUND(I231*H231,2)</f>
        <v>0</v>
      </c>
      <c r="K231" s="231" t="s">
        <v>229</v>
      </c>
      <c r="L231" s="46"/>
      <c r="M231" s="236" t="s">
        <v>1</v>
      </c>
      <c r="N231" s="237" t="s">
        <v>45</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224</v>
      </c>
      <c r="AT231" s="240" t="s">
        <v>225</v>
      </c>
      <c r="AU231" s="240" t="s">
        <v>88</v>
      </c>
      <c r="AY231" s="18" t="s">
        <v>221</v>
      </c>
      <c r="BE231" s="241">
        <f>IF(N231="základní",J231,0)</f>
        <v>0</v>
      </c>
      <c r="BF231" s="241">
        <f>IF(N231="snížená",J231,0)</f>
        <v>0</v>
      </c>
      <c r="BG231" s="241">
        <f>IF(N231="zákl. přenesená",J231,0)</f>
        <v>0</v>
      </c>
      <c r="BH231" s="241">
        <f>IF(N231="sníž. přenesená",J231,0)</f>
        <v>0</v>
      </c>
      <c r="BI231" s="241">
        <f>IF(N231="nulová",J231,0)</f>
        <v>0</v>
      </c>
      <c r="BJ231" s="18" t="s">
        <v>88</v>
      </c>
      <c r="BK231" s="241">
        <f>ROUND(I231*H231,2)</f>
        <v>0</v>
      </c>
      <c r="BL231" s="18" t="s">
        <v>224</v>
      </c>
      <c r="BM231" s="240" t="s">
        <v>4147</v>
      </c>
    </row>
    <row r="232" s="2" customFormat="1">
      <c r="A232" s="40"/>
      <c r="B232" s="41"/>
      <c r="C232" s="42"/>
      <c r="D232" s="242" t="s">
        <v>232</v>
      </c>
      <c r="E232" s="42"/>
      <c r="F232" s="243" t="s">
        <v>624</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232</v>
      </c>
      <c r="AU232" s="18" t="s">
        <v>88</v>
      </c>
    </row>
    <row r="233" s="2" customFormat="1">
      <c r="A233" s="40"/>
      <c r="B233" s="41"/>
      <c r="C233" s="42"/>
      <c r="D233" s="247" t="s">
        <v>312</v>
      </c>
      <c r="E233" s="42"/>
      <c r="F233" s="248" t="s">
        <v>618</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312</v>
      </c>
      <c r="AU233" s="18" t="s">
        <v>88</v>
      </c>
    </row>
    <row r="234" s="13" customFormat="1">
      <c r="A234" s="13"/>
      <c r="B234" s="249"/>
      <c r="C234" s="250"/>
      <c r="D234" s="247" t="s">
        <v>236</v>
      </c>
      <c r="E234" s="251" t="s">
        <v>859</v>
      </c>
      <c r="F234" s="252" t="s">
        <v>4148</v>
      </c>
      <c r="G234" s="250"/>
      <c r="H234" s="253">
        <v>24.100000000000001</v>
      </c>
      <c r="I234" s="254"/>
      <c r="J234" s="250"/>
      <c r="K234" s="250"/>
      <c r="L234" s="255"/>
      <c r="M234" s="256"/>
      <c r="N234" s="257"/>
      <c r="O234" s="257"/>
      <c r="P234" s="257"/>
      <c r="Q234" s="257"/>
      <c r="R234" s="257"/>
      <c r="S234" s="257"/>
      <c r="T234" s="258"/>
      <c r="U234" s="13"/>
      <c r="V234" s="13"/>
      <c r="W234" s="13"/>
      <c r="X234" s="13"/>
      <c r="Y234" s="13"/>
      <c r="Z234" s="13"/>
      <c r="AA234" s="13"/>
      <c r="AB234" s="13"/>
      <c r="AC234" s="13"/>
      <c r="AD234" s="13"/>
      <c r="AE234" s="13"/>
      <c r="AT234" s="259" t="s">
        <v>236</v>
      </c>
      <c r="AU234" s="259" t="s">
        <v>88</v>
      </c>
      <c r="AV234" s="13" t="s">
        <v>19</v>
      </c>
      <c r="AW234" s="13" t="s">
        <v>36</v>
      </c>
      <c r="AX234" s="13" t="s">
        <v>80</v>
      </c>
      <c r="AY234" s="259" t="s">
        <v>221</v>
      </c>
    </row>
    <row r="235" s="13" customFormat="1">
      <c r="A235" s="13"/>
      <c r="B235" s="249"/>
      <c r="C235" s="250"/>
      <c r="D235" s="247" t="s">
        <v>236</v>
      </c>
      <c r="E235" s="251" t="s">
        <v>860</v>
      </c>
      <c r="F235" s="252" t="s">
        <v>861</v>
      </c>
      <c r="G235" s="250"/>
      <c r="H235" s="253">
        <v>24.100000000000001</v>
      </c>
      <c r="I235" s="254"/>
      <c r="J235" s="250"/>
      <c r="K235" s="250"/>
      <c r="L235" s="255"/>
      <c r="M235" s="256"/>
      <c r="N235" s="257"/>
      <c r="O235" s="257"/>
      <c r="P235" s="257"/>
      <c r="Q235" s="257"/>
      <c r="R235" s="257"/>
      <c r="S235" s="257"/>
      <c r="T235" s="258"/>
      <c r="U235" s="13"/>
      <c r="V235" s="13"/>
      <c r="W235" s="13"/>
      <c r="X235" s="13"/>
      <c r="Y235" s="13"/>
      <c r="Z235" s="13"/>
      <c r="AA235" s="13"/>
      <c r="AB235" s="13"/>
      <c r="AC235" s="13"/>
      <c r="AD235" s="13"/>
      <c r="AE235" s="13"/>
      <c r="AT235" s="259" t="s">
        <v>236</v>
      </c>
      <c r="AU235" s="259" t="s">
        <v>88</v>
      </c>
      <c r="AV235" s="13" t="s">
        <v>19</v>
      </c>
      <c r="AW235" s="13" t="s">
        <v>36</v>
      </c>
      <c r="AX235" s="13" t="s">
        <v>88</v>
      </c>
      <c r="AY235" s="259" t="s">
        <v>221</v>
      </c>
    </row>
    <row r="236" s="2" customFormat="1" ht="37.8" customHeight="1">
      <c r="A236" s="40"/>
      <c r="B236" s="41"/>
      <c r="C236" s="229" t="s">
        <v>307</v>
      </c>
      <c r="D236" s="229" t="s">
        <v>225</v>
      </c>
      <c r="E236" s="230" t="s">
        <v>830</v>
      </c>
      <c r="F236" s="231" t="s">
        <v>831</v>
      </c>
      <c r="G236" s="232" t="s">
        <v>507</v>
      </c>
      <c r="H236" s="233">
        <v>24.100000000000001</v>
      </c>
      <c r="I236" s="234"/>
      <c r="J236" s="235">
        <f>ROUND(I236*H236,2)</f>
        <v>0</v>
      </c>
      <c r="K236" s="231" t="s">
        <v>229</v>
      </c>
      <c r="L236" s="46"/>
      <c r="M236" s="236" t="s">
        <v>1</v>
      </c>
      <c r="N236" s="237" t="s">
        <v>45</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224</v>
      </c>
      <c r="AT236" s="240" t="s">
        <v>225</v>
      </c>
      <c r="AU236" s="240" t="s">
        <v>88</v>
      </c>
      <c r="AY236" s="18" t="s">
        <v>221</v>
      </c>
      <c r="BE236" s="241">
        <f>IF(N236="základní",J236,0)</f>
        <v>0</v>
      </c>
      <c r="BF236" s="241">
        <f>IF(N236="snížená",J236,0)</f>
        <v>0</v>
      </c>
      <c r="BG236" s="241">
        <f>IF(N236="zákl. přenesená",J236,0)</f>
        <v>0</v>
      </c>
      <c r="BH236" s="241">
        <f>IF(N236="sníž. přenesená",J236,0)</f>
        <v>0</v>
      </c>
      <c r="BI236" s="241">
        <f>IF(N236="nulová",J236,0)</f>
        <v>0</v>
      </c>
      <c r="BJ236" s="18" t="s">
        <v>88</v>
      </c>
      <c r="BK236" s="241">
        <f>ROUND(I236*H236,2)</f>
        <v>0</v>
      </c>
      <c r="BL236" s="18" t="s">
        <v>224</v>
      </c>
      <c r="BM236" s="240" t="s">
        <v>4149</v>
      </c>
    </row>
    <row r="237" s="2" customFormat="1">
      <c r="A237" s="40"/>
      <c r="B237" s="41"/>
      <c r="C237" s="42"/>
      <c r="D237" s="242" t="s">
        <v>232</v>
      </c>
      <c r="E237" s="42"/>
      <c r="F237" s="243" t="s">
        <v>833</v>
      </c>
      <c r="G237" s="42"/>
      <c r="H237" s="42"/>
      <c r="I237" s="244"/>
      <c r="J237" s="42"/>
      <c r="K237" s="42"/>
      <c r="L237" s="46"/>
      <c r="M237" s="245"/>
      <c r="N237" s="246"/>
      <c r="O237" s="93"/>
      <c r="P237" s="93"/>
      <c r="Q237" s="93"/>
      <c r="R237" s="93"/>
      <c r="S237" s="93"/>
      <c r="T237" s="94"/>
      <c r="U237" s="40"/>
      <c r="V237" s="40"/>
      <c r="W237" s="40"/>
      <c r="X237" s="40"/>
      <c r="Y237" s="40"/>
      <c r="Z237" s="40"/>
      <c r="AA237" s="40"/>
      <c r="AB237" s="40"/>
      <c r="AC237" s="40"/>
      <c r="AD237" s="40"/>
      <c r="AE237" s="40"/>
      <c r="AT237" s="18" t="s">
        <v>232</v>
      </c>
      <c r="AU237" s="18" t="s">
        <v>88</v>
      </c>
    </row>
    <row r="238" s="2" customFormat="1">
      <c r="A238" s="40"/>
      <c r="B238" s="41"/>
      <c r="C238" s="42"/>
      <c r="D238" s="247" t="s">
        <v>312</v>
      </c>
      <c r="E238" s="42"/>
      <c r="F238" s="248" t="s">
        <v>610</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312</v>
      </c>
      <c r="AU238" s="18" t="s">
        <v>88</v>
      </c>
    </row>
    <row r="239" s="14" customFormat="1">
      <c r="A239" s="14"/>
      <c r="B239" s="260"/>
      <c r="C239" s="261"/>
      <c r="D239" s="247" t="s">
        <v>236</v>
      </c>
      <c r="E239" s="262" t="s">
        <v>1</v>
      </c>
      <c r="F239" s="263" t="s">
        <v>4150</v>
      </c>
      <c r="G239" s="261"/>
      <c r="H239" s="262" t="s">
        <v>1</v>
      </c>
      <c r="I239" s="264"/>
      <c r="J239" s="261"/>
      <c r="K239" s="261"/>
      <c r="L239" s="265"/>
      <c r="M239" s="266"/>
      <c r="N239" s="267"/>
      <c r="O239" s="267"/>
      <c r="P239" s="267"/>
      <c r="Q239" s="267"/>
      <c r="R239" s="267"/>
      <c r="S239" s="267"/>
      <c r="T239" s="268"/>
      <c r="U239" s="14"/>
      <c r="V239" s="14"/>
      <c r="W239" s="14"/>
      <c r="X239" s="14"/>
      <c r="Y239" s="14"/>
      <c r="Z239" s="14"/>
      <c r="AA239" s="14"/>
      <c r="AB239" s="14"/>
      <c r="AC239" s="14"/>
      <c r="AD239" s="14"/>
      <c r="AE239" s="14"/>
      <c r="AT239" s="269" t="s">
        <v>236</v>
      </c>
      <c r="AU239" s="269" t="s">
        <v>88</v>
      </c>
      <c r="AV239" s="14" t="s">
        <v>88</v>
      </c>
      <c r="AW239" s="14" t="s">
        <v>36</v>
      </c>
      <c r="AX239" s="14" t="s">
        <v>80</v>
      </c>
      <c r="AY239" s="269" t="s">
        <v>221</v>
      </c>
    </row>
    <row r="240" s="13" customFormat="1">
      <c r="A240" s="13"/>
      <c r="B240" s="249"/>
      <c r="C240" s="250"/>
      <c r="D240" s="247" t="s">
        <v>236</v>
      </c>
      <c r="E240" s="251" t="s">
        <v>346</v>
      </c>
      <c r="F240" s="252" t="s">
        <v>4151</v>
      </c>
      <c r="G240" s="250"/>
      <c r="H240" s="253">
        <v>11.800000000000001</v>
      </c>
      <c r="I240" s="254"/>
      <c r="J240" s="250"/>
      <c r="K240" s="250"/>
      <c r="L240" s="255"/>
      <c r="M240" s="256"/>
      <c r="N240" s="257"/>
      <c r="O240" s="257"/>
      <c r="P240" s="257"/>
      <c r="Q240" s="257"/>
      <c r="R240" s="257"/>
      <c r="S240" s="257"/>
      <c r="T240" s="258"/>
      <c r="U240" s="13"/>
      <c r="V240" s="13"/>
      <c r="W240" s="13"/>
      <c r="X240" s="13"/>
      <c r="Y240" s="13"/>
      <c r="Z240" s="13"/>
      <c r="AA240" s="13"/>
      <c r="AB240" s="13"/>
      <c r="AC240" s="13"/>
      <c r="AD240" s="13"/>
      <c r="AE240" s="13"/>
      <c r="AT240" s="259" t="s">
        <v>236</v>
      </c>
      <c r="AU240" s="259" t="s">
        <v>88</v>
      </c>
      <c r="AV240" s="13" t="s">
        <v>19</v>
      </c>
      <c r="AW240" s="13" t="s">
        <v>36</v>
      </c>
      <c r="AX240" s="13" t="s">
        <v>80</v>
      </c>
      <c r="AY240" s="259" t="s">
        <v>221</v>
      </c>
    </row>
    <row r="241" s="14" customFormat="1">
      <c r="A241" s="14"/>
      <c r="B241" s="260"/>
      <c r="C241" s="261"/>
      <c r="D241" s="247" t="s">
        <v>236</v>
      </c>
      <c r="E241" s="262" t="s">
        <v>1</v>
      </c>
      <c r="F241" s="263" t="s">
        <v>4152</v>
      </c>
      <c r="G241" s="261"/>
      <c r="H241" s="262" t="s">
        <v>1</v>
      </c>
      <c r="I241" s="264"/>
      <c r="J241" s="261"/>
      <c r="K241" s="261"/>
      <c r="L241" s="265"/>
      <c r="M241" s="266"/>
      <c r="N241" s="267"/>
      <c r="O241" s="267"/>
      <c r="P241" s="267"/>
      <c r="Q241" s="267"/>
      <c r="R241" s="267"/>
      <c r="S241" s="267"/>
      <c r="T241" s="268"/>
      <c r="U241" s="14"/>
      <c r="V241" s="14"/>
      <c r="W241" s="14"/>
      <c r="X241" s="14"/>
      <c r="Y241" s="14"/>
      <c r="Z241" s="14"/>
      <c r="AA241" s="14"/>
      <c r="AB241" s="14"/>
      <c r="AC241" s="14"/>
      <c r="AD241" s="14"/>
      <c r="AE241" s="14"/>
      <c r="AT241" s="269" t="s">
        <v>236</v>
      </c>
      <c r="AU241" s="269" t="s">
        <v>88</v>
      </c>
      <c r="AV241" s="14" t="s">
        <v>88</v>
      </c>
      <c r="AW241" s="14" t="s">
        <v>36</v>
      </c>
      <c r="AX241" s="14" t="s">
        <v>80</v>
      </c>
      <c r="AY241" s="269" t="s">
        <v>221</v>
      </c>
    </row>
    <row r="242" s="13" customFormat="1">
      <c r="A242" s="13"/>
      <c r="B242" s="249"/>
      <c r="C242" s="250"/>
      <c r="D242" s="247" t="s">
        <v>236</v>
      </c>
      <c r="E242" s="251" t="s">
        <v>869</v>
      </c>
      <c r="F242" s="252" t="s">
        <v>4153</v>
      </c>
      <c r="G242" s="250"/>
      <c r="H242" s="253">
        <v>7.7999999999999998</v>
      </c>
      <c r="I242" s="254"/>
      <c r="J242" s="250"/>
      <c r="K242" s="250"/>
      <c r="L242" s="255"/>
      <c r="M242" s="256"/>
      <c r="N242" s="257"/>
      <c r="O242" s="257"/>
      <c r="P242" s="257"/>
      <c r="Q242" s="257"/>
      <c r="R242" s="257"/>
      <c r="S242" s="257"/>
      <c r="T242" s="258"/>
      <c r="U242" s="13"/>
      <c r="V242" s="13"/>
      <c r="W242" s="13"/>
      <c r="X242" s="13"/>
      <c r="Y242" s="13"/>
      <c r="Z242" s="13"/>
      <c r="AA242" s="13"/>
      <c r="AB242" s="13"/>
      <c r="AC242" s="13"/>
      <c r="AD242" s="13"/>
      <c r="AE242" s="13"/>
      <c r="AT242" s="259" t="s">
        <v>236</v>
      </c>
      <c r="AU242" s="259" t="s">
        <v>88</v>
      </c>
      <c r="AV242" s="13" t="s">
        <v>19</v>
      </c>
      <c r="AW242" s="13" t="s">
        <v>36</v>
      </c>
      <c r="AX242" s="13" t="s">
        <v>80</v>
      </c>
      <c r="AY242" s="259" t="s">
        <v>221</v>
      </c>
    </row>
    <row r="243" s="14" customFormat="1">
      <c r="A243" s="14"/>
      <c r="B243" s="260"/>
      <c r="C243" s="261"/>
      <c r="D243" s="247" t="s">
        <v>236</v>
      </c>
      <c r="E243" s="262" t="s">
        <v>1</v>
      </c>
      <c r="F243" s="263" t="s">
        <v>4154</v>
      </c>
      <c r="G243" s="261"/>
      <c r="H243" s="262" t="s">
        <v>1</v>
      </c>
      <c r="I243" s="264"/>
      <c r="J243" s="261"/>
      <c r="K243" s="261"/>
      <c r="L243" s="265"/>
      <c r="M243" s="266"/>
      <c r="N243" s="267"/>
      <c r="O243" s="267"/>
      <c r="P243" s="267"/>
      <c r="Q243" s="267"/>
      <c r="R243" s="267"/>
      <c r="S243" s="267"/>
      <c r="T243" s="268"/>
      <c r="U243" s="14"/>
      <c r="V243" s="14"/>
      <c r="W243" s="14"/>
      <c r="X243" s="14"/>
      <c r="Y243" s="14"/>
      <c r="Z243" s="14"/>
      <c r="AA243" s="14"/>
      <c r="AB243" s="14"/>
      <c r="AC243" s="14"/>
      <c r="AD243" s="14"/>
      <c r="AE243" s="14"/>
      <c r="AT243" s="269" t="s">
        <v>236</v>
      </c>
      <c r="AU243" s="269" t="s">
        <v>88</v>
      </c>
      <c r="AV243" s="14" t="s">
        <v>88</v>
      </c>
      <c r="AW243" s="14" t="s">
        <v>36</v>
      </c>
      <c r="AX243" s="14" t="s">
        <v>80</v>
      </c>
      <c r="AY243" s="269" t="s">
        <v>221</v>
      </c>
    </row>
    <row r="244" s="13" customFormat="1">
      <c r="A244" s="13"/>
      <c r="B244" s="249"/>
      <c r="C244" s="250"/>
      <c r="D244" s="247" t="s">
        <v>236</v>
      </c>
      <c r="E244" s="251" t="s">
        <v>4058</v>
      </c>
      <c r="F244" s="252" t="s">
        <v>4155</v>
      </c>
      <c r="G244" s="250"/>
      <c r="H244" s="253">
        <v>4.5</v>
      </c>
      <c r="I244" s="254"/>
      <c r="J244" s="250"/>
      <c r="K244" s="250"/>
      <c r="L244" s="255"/>
      <c r="M244" s="256"/>
      <c r="N244" s="257"/>
      <c r="O244" s="257"/>
      <c r="P244" s="257"/>
      <c r="Q244" s="257"/>
      <c r="R244" s="257"/>
      <c r="S244" s="257"/>
      <c r="T244" s="258"/>
      <c r="U244" s="13"/>
      <c r="V244" s="13"/>
      <c r="W244" s="13"/>
      <c r="X244" s="13"/>
      <c r="Y244" s="13"/>
      <c r="Z244" s="13"/>
      <c r="AA244" s="13"/>
      <c r="AB244" s="13"/>
      <c r="AC244" s="13"/>
      <c r="AD244" s="13"/>
      <c r="AE244" s="13"/>
      <c r="AT244" s="259" t="s">
        <v>236</v>
      </c>
      <c r="AU244" s="259" t="s">
        <v>88</v>
      </c>
      <c r="AV244" s="13" t="s">
        <v>19</v>
      </c>
      <c r="AW244" s="13" t="s">
        <v>36</v>
      </c>
      <c r="AX244" s="13" t="s">
        <v>80</v>
      </c>
      <c r="AY244" s="259" t="s">
        <v>221</v>
      </c>
    </row>
    <row r="245" s="13" customFormat="1">
      <c r="A245" s="13"/>
      <c r="B245" s="249"/>
      <c r="C245" s="250"/>
      <c r="D245" s="247" t="s">
        <v>236</v>
      </c>
      <c r="E245" s="251" t="s">
        <v>4156</v>
      </c>
      <c r="F245" s="252" t="s">
        <v>4157</v>
      </c>
      <c r="G245" s="250"/>
      <c r="H245" s="253">
        <v>24.100000000000001</v>
      </c>
      <c r="I245" s="254"/>
      <c r="J245" s="250"/>
      <c r="K245" s="250"/>
      <c r="L245" s="255"/>
      <c r="M245" s="256"/>
      <c r="N245" s="257"/>
      <c r="O245" s="257"/>
      <c r="P245" s="257"/>
      <c r="Q245" s="257"/>
      <c r="R245" s="257"/>
      <c r="S245" s="257"/>
      <c r="T245" s="258"/>
      <c r="U245" s="13"/>
      <c r="V245" s="13"/>
      <c r="W245" s="13"/>
      <c r="X245" s="13"/>
      <c r="Y245" s="13"/>
      <c r="Z245" s="13"/>
      <c r="AA245" s="13"/>
      <c r="AB245" s="13"/>
      <c r="AC245" s="13"/>
      <c r="AD245" s="13"/>
      <c r="AE245" s="13"/>
      <c r="AT245" s="259" t="s">
        <v>236</v>
      </c>
      <c r="AU245" s="259" t="s">
        <v>88</v>
      </c>
      <c r="AV245" s="13" t="s">
        <v>19</v>
      </c>
      <c r="AW245" s="13" t="s">
        <v>36</v>
      </c>
      <c r="AX245" s="13" t="s">
        <v>88</v>
      </c>
      <c r="AY245" s="259" t="s">
        <v>221</v>
      </c>
    </row>
    <row r="246" s="2" customFormat="1" ht="16.5" customHeight="1">
      <c r="A246" s="40"/>
      <c r="B246" s="41"/>
      <c r="C246" s="229" t="s">
        <v>316</v>
      </c>
      <c r="D246" s="229" t="s">
        <v>225</v>
      </c>
      <c r="E246" s="230" t="s">
        <v>2063</v>
      </c>
      <c r="F246" s="231" t="s">
        <v>2064</v>
      </c>
      <c r="G246" s="232" t="s">
        <v>507</v>
      </c>
      <c r="H246" s="233">
        <v>30.600000000000001</v>
      </c>
      <c r="I246" s="234"/>
      <c r="J246" s="235">
        <f>ROUND(I246*H246,2)</f>
        <v>0</v>
      </c>
      <c r="K246" s="231" t="s">
        <v>229</v>
      </c>
      <c r="L246" s="46"/>
      <c r="M246" s="236" t="s">
        <v>1</v>
      </c>
      <c r="N246" s="237" t="s">
        <v>45</v>
      </c>
      <c r="O246" s="93"/>
      <c r="P246" s="238">
        <f>O246*H246</f>
        <v>0</v>
      </c>
      <c r="Q246" s="238">
        <v>0.0012700000000000001</v>
      </c>
      <c r="R246" s="238">
        <f>Q246*H246</f>
        <v>0.038862000000000008</v>
      </c>
      <c r="S246" s="238">
        <v>0</v>
      </c>
      <c r="T246" s="239">
        <f>S246*H246</f>
        <v>0</v>
      </c>
      <c r="U246" s="40"/>
      <c r="V246" s="40"/>
      <c r="W246" s="40"/>
      <c r="X246" s="40"/>
      <c r="Y246" s="40"/>
      <c r="Z246" s="40"/>
      <c r="AA246" s="40"/>
      <c r="AB246" s="40"/>
      <c r="AC246" s="40"/>
      <c r="AD246" s="40"/>
      <c r="AE246" s="40"/>
      <c r="AR246" s="240" t="s">
        <v>224</v>
      </c>
      <c r="AT246" s="240" t="s">
        <v>225</v>
      </c>
      <c r="AU246" s="240" t="s">
        <v>88</v>
      </c>
      <c r="AY246" s="18" t="s">
        <v>221</v>
      </c>
      <c r="BE246" s="241">
        <f>IF(N246="základní",J246,0)</f>
        <v>0</v>
      </c>
      <c r="BF246" s="241">
        <f>IF(N246="snížená",J246,0)</f>
        <v>0</v>
      </c>
      <c r="BG246" s="241">
        <f>IF(N246="zákl. přenesená",J246,0)</f>
        <v>0</v>
      </c>
      <c r="BH246" s="241">
        <f>IF(N246="sníž. přenesená",J246,0)</f>
        <v>0</v>
      </c>
      <c r="BI246" s="241">
        <f>IF(N246="nulová",J246,0)</f>
        <v>0</v>
      </c>
      <c r="BJ246" s="18" t="s">
        <v>88</v>
      </c>
      <c r="BK246" s="241">
        <f>ROUND(I246*H246,2)</f>
        <v>0</v>
      </c>
      <c r="BL246" s="18" t="s">
        <v>224</v>
      </c>
      <c r="BM246" s="240" t="s">
        <v>4158</v>
      </c>
    </row>
    <row r="247" s="2" customFormat="1">
      <c r="A247" s="40"/>
      <c r="B247" s="41"/>
      <c r="C247" s="42"/>
      <c r="D247" s="242" t="s">
        <v>232</v>
      </c>
      <c r="E247" s="42"/>
      <c r="F247" s="243" t="s">
        <v>2066</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232</v>
      </c>
      <c r="AU247" s="18" t="s">
        <v>88</v>
      </c>
    </row>
    <row r="248" s="2" customFormat="1">
      <c r="A248" s="40"/>
      <c r="B248" s="41"/>
      <c r="C248" s="42"/>
      <c r="D248" s="247" t="s">
        <v>312</v>
      </c>
      <c r="E248" s="42"/>
      <c r="F248" s="248" t="s">
        <v>2067</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312</v>
      </c>
      <c r="AU248" s="18" t="s">
        <v>88</v>
      </c>
    </row>
    <row r="249" s="13" customFormat="1">
      <c r="A249" s="13"/>
      <c r="B249" s="249"/>
      <c r="C249" s="250"/>
      <c r="D249" s="247" t="s">
        <v>236</v>
      </c>
      <c r="E249" s="251" t="s">
        <v>355</v>
      </c>
      <c r="F249" s="252" t="s">
        <v>4159</v>
      </c>
      <c r="G249" s="250"/>
      <c r="H249" s="253">
        <v>30.600000000000001</v>
      </c>
      <c r="I249" s="254"/>
      <c r="J249" s="250"/>
      <c r="K249" s="250"/>
      <c r="L249" s="255"/>
      <c r="M249" s="256"/>
      <c r="N249" s="257"/>
      <c r="O249" s="257"/>
      <c r="P249" s="257"/>
      <c r="Q249" s="257"/>
      <c r="R249" s="257"/>
      <c r="S249" s="257"/>
      <c r="T249" s="258"/>
      <c r="U249" s="13"/>
      <c r="V249" s="13"/>
      <c r="W249" s="13"/>
      <c r="X249" s="13"/>
      <c r="Y249" s="13"/>
      <c r="Z249" s="13"/>
      <c r="AA249" s="13"/>
      <c r="AB249" s="13"/>
      <c r="AC249" s="13"/>
      <c r="AD249" s="13"/>
      <c r="AE249" s="13"/>
      <c r="AT249" s="259" t="s">
        <v>236</v>
      </c>
      <c r="AU249" s="259" t="s">
        <v>88</v>
      </c>
      <c r="AV249" s="13" t="s">
        <v>19</v>
      </c>
      <c r="AW249" s="13" t="s">
        <v>36</v>
      </c>
      <c r="AX249" s="13" t="s">
        <v>80</v>
      </c>
      <c r="AY249" s="259" t="s">
        <v>221</v>
      </c>
    </row>
    <row r="250" s="13" customFormat="1">
      <c r="A250" s="13"/>
      <c r="B250" s="249"/>
      <c r="C250" s="250"/>
      <c r="D250" s="247" t="s">
        <v>236</v>
      </c>
      <c r="E250" s="251" t="s">
        <v>876</v>
      </c>
      <c r="F250" s="252" t="s">
        <v>877</v>
      </c>
      <c r="G250" s="250"/>
      <c r="H250" s="253">
        <v>30.600000000000001</v>
      </c>
      <c r="I250" s="254"/>
      <c r="J250" s="250"/>
      <c r="K250" s="250"/>
      <c r="L250" s="255"/>
      <c r="M250" s="256"/>
      <c r="N250" s="257"/>
      <c r="O250" s="257"/>
      <c r="P250" s="257"/>
      <c r="Q250" s="257"/>
      <c r="R250" s="257"/>
      <c r="S250" s="257"/>
      <c r="T250" s="258"/>
      <c r="U250" s="13"/>
      <c r="V250" s="13"/>
      <c r="W250" s="13"/>
      <c r="X250" s="13"/>
      <c r="Y250" s="13"/>
      <c r="Z250" s="13"/>
      <c r="AA250" s="13"/>
      <c r="AB250" s="13"/>
      <c r="AC250" s="13"/>
      <c r="AD250" s="13"/>
      <c r="AE250" s="13"/>
      <c r="AT250" s="259" t="s">
        <v>236</v>
      </c>
      <c r="AU250" s="259" t="s">
        <v>88</v>
      </c>
      <c r="AV250" s="13" t="s">
        <v>19</v>
      </c>
      <c r="AW250" s="13" t="s">
        <v>36</v>
      </c>
      <c r="AX250" s="13" t="s">
        <v>88</v>
      </c>
      <c r="AY250" s="259" t="s">
        <v>221</v>
      </c>
    </row>
    <row r="251" s="2" customFormat="1" ht="16.5" customHeight="1">
      <c r="A251" s="40"/>
      <c r="B251" s="41"/>
      <c r="C251" s="284" t="s">
        <v>321</v>
      </c>
      <c r="D251" s="284" t="s">
        <v>330</v>
      </c>
      <c r="E251" s="285" t="s">
        <v>822</v>
      </c>
      <c r="F251" s="286" t="s">
        <v>823</v>
      </c>
      <c r="G251" s="287" t="s">
        <v>584</v>
      </c>
      <c r="H251" s="288">
        <v>0.76500000000000001</v>
      </c>
      <c r="I251" s="289"/>
      <c r="J251" s="290">
        <f>ROUND(I251*H251,2)</f>
        <v>0</v>
      </c>
      <c r="K251" s="286" t="s">
        <v>229</v>
      </c>
      <c r="L251" s="291"/>
      <c r="M251" s="292" t="s">
        <v>1</v>
      </c>
      <c r="N251" s="293" t="s">
        <v>45</v>
      </c>
      <c r="O251" s="93"/>
      <c r="P251" s="238">
        <f>O251*H251</f>
        <v>0</v>
      </c>
      <c r="Q251" s="238">
        <v>0.001</v>
      </c>
      <c r="R251" s="238">
        <f>Q251*H251</f>
        <v>0.00076500000000000005</v>
      </c>
      <c r="S251" s="238">
        <v>0</v>
      </c>
      <c r="T251" s="239">
        <f>S251*H251</f>
        <v>0</v>
      </c>
      <c r="U251" s="40"/>
      <c r="V251" s="40"/>
      <c r="W251" s="40"/>
      <c r="X251" s="40"/>
      <c r="Y251" s="40"/>
      <c r="Z251" s="40"/>
      <c r="AA251" s="40"/>
      <c r="AB251" s="40"/>
      <c r="AC251" s="40"/>
      <c r="AD251" s="40"/>
      <c r="AE251" s="40"/>
      <c r="AR251" s="240" t="s">
        <v>267</v>
      </c>
      <c r="AT251" s="240" t="s">
        <v>330</v>
      </c>
      <c r="AU251" s="240" t="s">
        <v>88</v>
      </c>
      <c r="AY251" s="18" t="s">
        <v>221</v>
      </c>
      <c r="BE251" s="241">
        <f>IF(N251="základní",J251,0)</f>
        <v>0</v>
      </c>
      <c r="BF251" s="241">
        <f>IF(N251="snížená",J251,0)</f>
        <v>0</v>
      </c>
      <c r="BG251" s="241">
        <f>IF(N251="zákl. přenesená",J251,0)</f>
        <v>0</v>
      </c>
      <c r="BH251" s="241">
        <f>IF(N251="sníž. přenesená",J251,0)</f>
        <v>0</v>
      </c>
      <c r="BI251" s="241">
        <f>IF(N251="nulová",J251,0)</f>
        <v>0</v>
      </c>
      <c r="BJ251" s="18" t="s">
        <v>88</v>
      </c>
      <c r="BK251" s="241">
        <f>ROUND(I251*H251,2)</f>
        <v>0</v>
      </c>
      <c r="BL251" s="18" t="s">
        <v>224</v>
      </c>
      <c r="BM251" s="240" t="s">
        <v>4160</v>
      </c>
    </row>
    <row r="252" s="13" customFormat="1">
      <c r="A252" s="13"/>
      <c r="B252" s="249"/>
      <c r="C252" s="250"/>
      <c r="D252" s="247" t="s">
        <v>236</v>
      </c>
      <c r="E252" s="251" t="s">
        <v>884</v>
      </c>
      <c r="F252" s="252" t="s">
        <v>4159</v>
      </c>
      <c r="G252" s="250"/>
      <c r="H252" s="253">
        <v>30.600000000000001</v>
      </c>
      <c r="I252" s="254"/>
      <c r="J252" s="250"/>
      <c r="K252" s="250"/>
      <c r="L252" s="255"/>
      <c r="M252" s="256"/>
      <c r="N252" s="257"/>
      <c r="O252" s="257"/>
      <c r="P252" s="257"/>
      <c r="Q252" s="257"/>
      <c r="R252" s="257"/>
      <c r="S252" s="257"/>
      <c r="T252" s="258"/>
      <c r="U252" s="13"/>
      <c r="V252" s="13"/>
      <c r="W252" s="13"/>
      <c r="X252" s="13"/>
      <c r="Y252" s="13"/>
      <c r="Z252" s="13"/>
      <c r="AA252" s="13"/>
      <c r="AB252" s="13"/>
      <c r="AC252" s="13"/>
      <c r="AD252" s="13"/>
      <c r="AE252" s="13"/>
      <c r="AT252" s="259" t="s">
        <v>236</v>
      </c>
      <c r="AU252" s="259" t="s">
        <v>88</v>
      </c>
      <c r="AV252" s="13" t="s">
        <v>19</v>
      </c>
      <c r="AW252" s="13" t="s">
        <v>36</v>
      </c>
      <c r="AX252" s="13" t="s">
        <v>80</v>
      </c>
      <c r="AY252" s="259" t="s">
        <v>221</v>
      </c>
    </row>
    <row r="253" s="13" customFormat="1">
      <c r="A253" s="13"/>
      <c r="B253" s="249"/>
      <c r="C253" s="250"/>
      <c r="D253" s="247" t="s">
        <v>236</v>
      </c>
      <c r="E253" s="251" t="s">
        <v>886</v>
      </c>
      <c r="F253" s="252" t="s">
        <v>887</v>
      </c>
      <c r="G253" s="250"/>
      <c r="H253" s="253">
        <v>30.600000000000001</v>
      </c>
      <c r="I253" s="254"/>
      <c r="J253" s="250"/>
      <c r="K253" s="250"/>
      <c r="L253" s="255"/>
      <c r="M253" s="256"/>
      <c r="N253" s="257"/>
      <c r="O253" s="257"/>
      <c r="P253" s="257"/>
      <c r="Q253" s="257"/>
      <c r="R253" s="257"/>
      <c r="S253" s="257"/>
      <c r="T253" s="258"/>
      <c r="U253" s="13"/>
      <c r="V253" s="13"/>
      <c r="W253" s="13"/>
      <c r="X253" s="13"/>
      <c r="Y253" s="13"/>
      <c r="Z253" s="13"/>
      <c r="AA253" s="13"/>
      <c r="AB253" s="13"/>
      <c r="AC253" s="13"/>
      <c r="AD253" s="13"/>
      <c r="AE253" s="13"/>
      <c r="AT253" s="259" t="s">
        <v>236</v>
      </c>
      <c r="AU253" s="259" t="s">
        <v>88</v>
      </c>
      <c r="AV253" s="13" t="s">
        <v>19</v>
      </c>
      <c r="AW253" s="13" t="s">
        <v>36</v>
      </c>
      <c r="AX253" s="13" t="s">
        <v>80</v>
      </c>
      <c r="AY253" s="259" t="s">
        <v>221</v>
      </c>
    </row>
    <row r="254" s="13" customFormat="1">
      <c r="A254" s="13"/>
      <c r="B254" s="249"/>
      <c r="C254" s="250"/>
      <c r="D254" s="247" t="s">
        <v>236</v>
      </c>
      <c r="E254" s="251" t="s">
        <v>2061</v>
      </c>
      <c r="F254" s="252" t="s">
        <v>4161</v>
      </c>
      <c r="G254" s="250"/>
      <c r="H254" s="253">
        <v>0.76500000000000001</v>
      </c>
      <c r="I254" s="254"/>
      <c r="J254" s="250"/>
      <c r="K254" s="250"/>
      <c r="L254" s="255"/>
      <c r="M254" s="256"/>
      <c r="N254" s="257"/>
      <c r="O254" s="257"/>
      <c r="P254" s="257"/>
      <c r="Q254" s="257"/>
      <c r="R254" s="257"/>
      <c r="S254" s="257"/>
      <c r="T254" s="258"/>
      <c r="U254" s="13"/>
      <c r="V254" s="13"/>
      <c r="W254" s="13"/>
      <c r="X254" s="13"/>
      <c r="Y254" s="13"/>
      <c r="Z254" s="13"/>
      <c r="AA254" s="13"/>
      <c r="AB254" s="13"/>
      <c r="AC254" s="13"/>
      <c r="AD254" s="13"/>
      <c r="AE254" s="13"/>
      <c r="AT254" s="259" t="s">
        <v>236</v>
      </c>
      <c r="AU254" s="259" t="s">
        <v>88</v>
      </c>
      <c r="AV254" s="13" t="s">
        <v>19</v>
      </c>
      <c r="AW254" s="13" t="s">
        <v>36</v>
      </c>
      <c r="AX254" s="13" t="s">
        <v>88</v>
      </c>
      <c r="AY254" s="259" t="s">
        <v>221</v>
      </c>
    </row>
    <row r="255" s="2" customFormat="1" ht="24.15" customHeight="1">
      <c r="A255" s="40"/>
      <c r="B255" s="41"/>
      <c r="C255" s="229" t="s">
        <v>327</v>
      </c>
      <c r="D255" s="229" t="s">
        <v>225</v>
      </c>
      <c r="E255" s="230" t="s">
        <v>2069</v>
      </c>
      <c r="F255" s="231" t="s">
        <v>2070</v>
      </c>
      <c r="G255" s="232" t="s">
        <v>507</v>
      </c>
      <c r="H255" s="233">
        <v>30.600000000000001</v>
      </c>
      <c r="I255" s="234"/>
      <c r="J255" s="235">
        <f>ROUND(I255*H255,2)</f>
        <v>0</v>
      </c>
      <c r="K255" s="231" t="s">
        <v>229</v>
      </c>
      <c r="L255" s="46"/>
      <c r="M255" s="236" t="s">
        <v>1</v>
      </c>
      <c r="N255" s="237" t="s">
        <v>45</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224</v>
      </c>
      <c r="AT255" s="240" t="s">
        <v>225</v>
      </c>
      <c r="AU255" s="240" t="s">
        <v>88</v>
      </c>
      <c r="AY255" s="18" t="s">
        <v>221</v>
      </c>
      <c r="BE255" s="241">
        <f>IF(N255="základní",J255,0)</f>
        <v>0</v>
      </c>
      <c r="BF255" s="241">
        <f>IF(N255="snížená",J255,0)</f>
        <v>0</v>
      </c>
      <c r="BG255" s="241">
        <f>IF(N255="zákl. přenesená",J255,0)</f>
        <v>0</v>
      </c>
      <c r="BH255" s="241">
        <f>IF(N255="sníž. přenesená",J255,0)</f>
        <v>0</v>
      </c>
      <c r="BI255" s="241">
        <f>IF(N255="nulová",J255,0)</f>
        <v>0</v>
      </c>
      <c r="BJ255" s="18" t="s">
        <v>88</v>
      </c>
      <c r="BK255" s="241">
        <f>ROUND(I255*H255,2)</f>
        <v>0</v>
      </c>
      <c r="BL255" s="18" t="s">
        <v>224</v>
      </c>
      <c r="BM255" s="240" t="s">
        <v>4162</v>
      </c>
    </row>
    <row r="256" s="2" customFormat="1">
      <c r="A256" s="40"/>
      <c r="B256" s="41"/>
      <c r="C256" s="42"/>
      <c r="D256" s="242" t="s">
        <v>232</v>
      </c>
      <c r="E256" s="42"/>
      <c r="F256" s="243" t="s">
        <v>2072</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232</v>
      </c>
      <c r="AU256" s="18" t="s">
        <v>88</v>
      </c>
    </row>
    <row r="257" s="2" customFormat="1">
      <c r="A257" s="40"/>
      <c r="B257" s="41"/>
      <c r="C257" s="42"/>
      <c r="D257" s="247" t="s">
        <v>312</v>
      </c>
      <c r="E257" s="42"/>
      <c r="F257" s="248" t="s">
        <v>2073</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312</v>
      </c>
      <c r="AU257" s="18" t="s">
        <v>88</v>
      </c>
    </row>
    <row r="258" s="13" customFormat="1">
      <c r="A258" s="13"/>
      <c r="B258" s="249"/>
      <c r="C258" s="250"/>
      <c r="D258" s="247" t="s">
        <v>236</v>
      </c>
      <c r="E258" s="251" t="s">
        <v>894</v>
      </c>
      <c r="F258" s="252" t="s">
        <v>4159</v>
      </c>
      <c r="G258" s="250"/>
      <c r="H258" s="253">
        <v>30.600000000000001</v>
      </c>
      <c r="I258" s="254"/>
      <c r="J258" s="250"/>
      <c r="K258" s="250"/>
      <c r="L258" s="255"/>
      <c r="M258" s="256"/>
      <c r="N258" s="257"/>
      <c r="O258" s="257"/>
      <c r="P258" s="257"/>
      <c r="Q258" s="257"/>
      <c r="R258" s="257"/>
      <c r="S258" s="257"/>
      <c r="T258" s="258"/>
      <c r="U258" s="13"/>
      <c r="V258" s="13"/>
      <c r="W258" s="13"/>
      <c r="X258" s="13"/>
      <c r="Y258" s="13"/>
      <c r="Z258" s="13"/>
      <c r="AA258" s="13"/>
      <c r="AB258" s="13"/>
      <c r="AC258" s="13"/>
      <c r="AD258" s="13"/>
      <c r="AE258" s="13"/>
      <c r="AT258" s="259" t="s">
        <v>236</v>
      </c>
      <c r="AU258" s="259" t="s">
        <v>88</v>
      </c>
      <c r="AV258" s="13" t="s">
        <v>19</v>
      </c>
      <c r="AW258" s="13" t="s">
        <v>36</v>
      </c>
      <c r="AX258" s="13" t="s">
        <v>80</v>
      </c>
      <c r="AY258" s="259" t="s">
        <v>221</v>
      </c>
    </row>
    <row r="259" s="13" customFormat="1">
      <c r="A259" s="13"/>
      <c r="B259" s="249"/>
      <c r="C259" s="250"/>
      <c r="D259" s="247" t="s">
        <v>236</v>
      </c>
      <c r="E259" s="251" t="s">
        <v>896</v>
      </c>
      <c r="F259" s="252" t="s">
        <v>897</v>
      </c>
      <c r="G259" s="250"/>
      <c r="H259" s="253">
        <v>30.600000000000001</v>
      </c>
      <c r="I259" s="254"/>
      <c r="J259" s="250"/>
      <c r="K259" s="250"/>
      <c r="L259" s="255"/>
      <c r="M259" s="256"/>
      <c r="N259" s="257"/>
      <c r="O259" s="257"/>
      <c r="P259" s="257"/>
      <c r="Q259" s="257"/>
      <c r="R259" s="257"/>
      <c r="S259" s="257"/>
      <c r="T259" s="258"/>
      <c r="U259" s="13"/>
      <c r="V259" s="13"/>
      <c r="W259" s="13"/>
      <c r="X259" s="13"/>
      <c r="Y259" s="13"/>
      <c r="Z259" s="13"/>
      <c r="AA259" s="13"/>
      <c r="AB259" s="13"/>
      <c r="AC259" s="13"/>
      <c r="AD259" s="13"/>
      <c r="AE259" s="13"/>
      <c r="AT259" s="259" t="s">
        <v>236</v>
      </c>
      <c r="AU259" s="259" t="s">
        <v>88</v>
      </c>
      <c r="AV259" s="13" t="s">
        <v>19</v>
      </c>
      <c r="AW259" s="13" t="s">
        <v>36</v>
      </c>
      <c r="AX259" s="13" t="s">
        <v>88</v>
      </c>
      <c r="AY259" s="259" t="s">
        <v>221</v>
      </c>
    </row>
    <row r="260" s="2" customFormat="1" ht="21.75" customHeight="1">
      <c r="A260" s="40"/>
      <c r="B260" s="41"/>
      <c r="C260" s="229" t="s">
        <v>337</v>
      </c>
      <c r="D260" s="229" t="s">
        <v>225</v>
      </c>
      <c r="E260" s="230" t="s">
        <v>853</v>
      </c>
      <c r="F260" s="231" t="s">
        <v>854</v>
      </c>
      <c r="G260" s="232" t="s">
        <v>507</v>
      </c>
      <c r="H260" s="233">
        <v>91.799999999999997</v>
      </c>
      <c r="I260" s="234"/>
      <c r="J260" s="235">
        <f>ROUND(I260*H260,2)</f>
        <v>0</v>
      </c>
      <c r="K260" s="231" t="s">
        <v>229</v>
      </c>
      <c r="L260" s="46"/>
      <c r="M260" s="236" t="s">
        <v>1</v>
      </c>
      <c r="N260" s="237" t="s">
        <v>45</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224</v>
      </c>
      <c r="AT260" s="240" t="s">
        <v>225</v>
      </c>
      <c r="AU260" s="240" t="s">
        <v>88</v>
      </c>
      <c r="AY260" s="18" t="s">
        <v>221</v>
      </c>
      <c r="BE260" s="241">
        <f>IF(N260="základní",J260,0)</f>
        <v>0</v>
      </c>
      <c r="BF260" s="241">
        <f>IF(N260="snížená",J260,0)</f>
        <v>0</v>
      </c>
      <c r="BG260" s="241">
        <f>IF(N260="zákl. přenesená",J260,0)</f>
        <v>0</v>
      </c>
      <c r="BH260" s="241">
        <f>IF(N260="sníž. přenesená",J260,0)</f>
        <v>0</v>
      </c>
      <c r="BI260" s="241">
        <f>IF(N260="nulová",J260,0)</f>
        <v>0</v>
      </c>
      <c r="BJ260" s="18" t="s">
        <v>88</v>
      </c>
      <c r="BK260" s="241">
        <f>ROUND(I260*H260,2)</f>
        <v>0</v>
      </c>
      <c r="BL260" s="18" t="s">
        <v>224</v>
      </c>
      <c r="BM260" s="240" t="s">
        <v>4163</v>
      </c>
    </row>
    <row r="261" s="2" customFormat="1">
      <c r="A261" s="40"/>
      <c r="B261" s="41"/>
      <c r="C261" s="42"/>
      <c r="D261" s="242" t="s">
        <v>232</v>
      </c>
      <c r="E261" s="42"/>
      <c r="F261" s="243" t="s">
        <v>856</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232</v>
      </c>
      <c r="AU261" s="18" t="s">
        <v>88</v>
      </c>
    </row>
    <row r="262" s="2" customFormat="1">
      <c r="A262" s="40"/>
      <c r="B262" s="41"/>
      <c r="C262" s="42"/>
      <c r="D262" s="247" t="s">
        <v>312</v>
      </c>
      <c r="E262" s="42"/>
      <c r="F262" s="248" t="s">
        <v>857</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312</v>
      </c>
      <c r="AU262" s="18" t="s">
        <v>88</v>
      </c>
    </row>
    <row r="263" s="2" customFormat="1">
      <c r="A263" s="40"/>
      <c r="B263" s="41"/>
      <c r="C263" s="42"/>
      <c r="D263" s="247" t="s">
        <v>234</v>
      </c>
      <c r="E263" s="42"/>
      <c r="F263" s="248" t="s">
        <v>2078</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234</v>
      </c>
      <c r="AU263" s="18" t="s">
        <v>88</v>
      </c>
    </row>
    <row r="264" s="13" customFormat="1">
      <c r="A264" s="13"/>
      <c r="B264" s="249"/>
      <c r="C264" s="250"/>
      <c r="D264" s="247" t="s">
        <v>236</v>
      </c>
      <c r="E264" s="251" t="s">
        <v>904</v>
      </c>
      <c r="F264" s="252" t="s">
        <v>4164</v>
      </c>
      <c r="G264" s="250"/>
      <c r="H264" s="253">
        <v>91.799999999999997</v>
      </c>
      <c r="I264" s="254"/>
      <c r="J264" s="250"/>
      <c r="K264" s="250"/>
      <c r="L264" s="255"/>
      <c r="M264" s="256"/>
      <c r="N264" s="257"/>
      <c r="O264" s="257"/>
      <c r="P264" s="257"/>
      <c r="Q264" s="257"/>
      <c r="R264" s="257"/>
      <c r="S264" s="257"/>
      <c r="T264" s="258"/>
      <c r="U264" s="13"/>
      <c r="V264" s="13"/>
      <c r="W264" s="13"/>
      <c r="X264" s="13"/>
      <c r="Y264" s="13"/>
      <c r="Z264" s="13"/>
      <c r="AA264" s="13"/>
      <c r="AB264" s="13"/>
      <c r="AC264" s="13"/>
      <c r="AD264" s="13"/>
      <c r="AE264" s="13"/>
      <c r="AT264" s="259" t="s">
        <v>236</v>
      </c>
      <c r="AU264" s="259" t="s">
        <v>88</v>
      </c>
      <c r="AV264" s="13" t="s">
        <v>19</v>
      </c>
      <c r="AW264" s="13" t="s">
        <v>36</v>
      </c>
      <c r="AX264" s="13" t="s">
        <v>80</v>
      </c>
      <c r="AY264" s="259" t="s">
        <v>221</v>
      </c>
    </row>
    <row r="265" s="13" customFormat="1">
      <c r="A265" s="13"/>
      <c r="B265" s="249"/>
      <c r="C265" s="250"/>
      <c r="D265" s="247" t="s">
        <v>236</v>
      </c>
      <c r="E265" s="251" t="s">
        <v>906</v>
      </c>
      <c r="F265" s="252" t="s">
        <v>907</v>
      </c>
      <c r="G265" s="250"/>
      <c r="H265" s="253">
        <v>91.799999999999997</v>
      </c>
      <c r="I265" s="254"/>
      <c r="J265" s="250"/>
      <c r="K265" s="250"/>
      <c r="L265" s="255"/>
      <c r="M265" s="256"/>
      <c r="N265" s="257"/>
      <c r="O265" s="257"/>
      <c r="P265" s="257"/>
      <c r="Q265" s="257"/>
      <c r="R265" s="257"/>
      <c r="S265" s="257"/>
      <c r="T265" s="258"/>
      <c r="U265" s="13"/>
      <c r="V265" s="13"/>
      <c r="W265" s="13"/>
      <c r="X265" s="13"/>
      <c r="Y265" s="13"/>
      <c r="Z265" s="13"/>
      <c r="AA265" s="13"/>
      <c r="AB265" s="13"/>
      <c r="AC265" s="13"/>
      <c r="AD265" s="13"/>
      <c r="AE265" s="13"/>
      <c r="AT265" s="259" t="s">
        <v>236</v>
      </c>
      <c r="AU265" s="259" t="s">
        <v>88</v>
      </c>
      <c r="AV265" s="13" t="s">
        <v>19</v>
      </c>
      <c r="AW265" s="13" t="s">
        <v>36</v>
      </c>
      <c r="AX265" s="13" t="s">
        <v>88</v>
      </c>
      <c r="AY265" s="259" t="s">
        <v>221</v>
      </c>
    </row>
    <row r="266" s="2" customFormat="1" ht="21.75" customHeight="1">
      <c r="A266" s="40"/>
      <c r="B266" s="41"/>
      <c r="C266" s="229" t="s">
        <v>7</v>
      </c>
      <c r="D266" s="229" t="s">
        <v>225</v>
      </c>
      <c r="E266" s="230" t="s">
        <v>2082</v>
      </c>
      <c r="F266" s="231" t="s">
        <v>2083</v>
      </c>
      <c r="G266" s="232" t="s">
        <v>515</v>
      </c>
      <c r="H266" s="233">
        <v>0.61199999999999999</v>
      </c>
      <c r="I266" s="234"/>
      <c r="J266" s="235">
        <f>ROUND(I266*H266,2)</f>
        <v>0</v>
      </c>
      <c r="K266" s="231" t="s">
        <v>229</v>
      </c>
      <c r="L266" s="46"/>
      <c r="M266" s="236" t="s">
        <v>1</v>
      </c>
      <c r="N266" s="237" t="s">
        <v>45</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224</v>
      </c>
      <c r="AT266" s="240" t="s">
        <v>225</v>
      </c>
      <c r="AU266" s="240" t="s">
        <v>88</v>
      </c>
      <c r="AY266" s="18" t="s">
        <v>221</v>
      </c>
      <c r="BE266" s="241">
        <f>IF(N266="základní",J266,0)</f>
        <v>0</v>
      </c>
      <c r="BF266" s="241">
        <f>IF(N266="snížená",J266,0)</f>
        <v>0</v>
      </c>
      <c r="BG266" s="241">
        <f>IF(N266="zákl. přenesená",J266,0)</f>
        <v>0</v>
      </c>
      <c r="BH266" s="241">
        <f>IF(N266="sníž. přenesená",J266,0)</f>
        <v>0</v>
      </c>
      <c r="BI266" s="241">
        <f>IF(N266="nulová",J266,0)</f>
        <v>0</v>
      </c>
      <c r="BJ266" s="18" t="s">
        <v>88</v>
      </c>
      <c r="BK266" s="241">
        <f>ROUND(I266*H266,2)</f>
        <v>0</v>
      </c>
      <c r="BL266" s="18" t="s">
        <v>224</v>
      </c>
      <c r="BM266" s="240" t="s">
        <v>4165</v>
      </c>
    </row>
    <row r="267" s="2" customFormat="1">
      <c r="A267" s="40"/>
      <c r="B267" s="41"/>
      <c r="C267" s="42"/>
      <c r="D267" s="242" t="s">
        <v>232</v>
      </c>
      <c r="E267" s="42"/>
      <c r="F267" s="243" t="s">
        <v>2085</v>
      </c>
      <c r="G267" s="42"/>
      <c r="H267" s="42"/>
      <c r="I267" s="244"/>
      <c r="J267" s="42"/>
      <c r="K267" s="42"/>
      <c r="L267" s="46"/>
      <c r="M267" s="245"/>
      <c r="N267" s="246"/>
      <c r="O267" s="93"/>
      <c r="P267" s="93"/>
      <c r="Q267" s="93"/>
      <c r="R267" s="93"/>
      <c r="S267" s="93"/>
      <c r="T267" s="94"/>
      <c r="U267" s="40"/>
      <c r="V267" s="40"/>
      <c r="W267" s="40"/>
      <c r="X267" s="40"/>
      <c r="Y267" s="40"/>
      <c r="Z267" s="40"/>
      <c r="AA267" s="40"/>
      <c r="AB267" s="40"/>
      <c r="AC267" s="40"/>
      <c r="AD267" s="40"/>
      <c r="AE267" s="40"/>
      <c r="AT267" s="18" t="s">
        <v>232</v>
      </c>
      <c r="AU267" s="18" t="s">
        <v>88</v>
      </c>
    </row>
    <row r="268" s="2" customFormat="1">
      <c r="A268" s="40"/>
      <c r="B268" s="41"/>
      <c r="C268" s="42"/>
      <c r="D268" s="247" t="s">
        <v>312</v>
      </c>
      <c r="E268" s="42"/>
      <c r="F268" s="248" t="s">
        <v>2086</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312</v>
      </c>
      <c r="AU268" s="18" t="s">
        <v>88</v>
      </c>
    </row>
    <row r="269" s="2" customFormat="1">
      <c r="A269" s="40"/>
      <c r="B269" s="41"/>
      <c r="C269" s="42"/>
      <c r="D269" s="247" t="s">
        <v>234</v>
      </c>
      <c r="E269" s="42"/>
      <c r="F269" s="248" t="s">
        <v>2087</v>
      </c>
      <c r="G269" s="42"/>
      <c r="H269" s="42"/>
      <c r="I269" s="244"/>
      <c r="J269" s="42"/>
      <c r="K269" s="42"/>
      <c r="L269" s="46"/>
      <c r="M269" s="245"/>
      <c r="N269" s="246"/>
      <c r="O269" s="93"/>
      <c r="P269" s="93"/>
      <c r="Q269" s="93"/>
      <c r="R269" s="93"/>
      <c r="S269" s="93"/>
      <c r="T269" s="94"/>
      <c r="U269" s="40"/>
      <c r="V269" s="40"/>
      <c r="W269" s="40"/>
      <c r="X269" s="40"/>
      <c r="Y269" s="40"/>
      <c r="Z269" s="40"/>
      <c r="AA269" s="40"/>
      <c r="AB269" s="40"/>
      <c r="AC269" s="40"/>
      <c r="AD269" s="40"/>
      <c r="AE269" s="40"/>
      <c r="AT269" s="18" t="s">
        <v>234</v>
      </c>
      <c r="AU269" s="18" t="s">
        <v>88</v>
      </c>
    </row>
    <row r="270" s="14" customFormat="1">
      <c r="A270" s="14"/>
      <c r="B270" s="260"/>
      <c r="C270" s="261"/>
      <c r="D270" s="247" t="s">
        <v>236</v>
      </c>
      <c r="E270" s="262" t="s">
        <v>1</v>
      </c>
      <c r="F270" s="263" t="s">
        <v>2088</v>
      </c>
      <c r="G270" s="261"/>
      <c r="H270" s="262" t="s">
        <v>1</v>
      </c>
      <c r="I270" s="264"/>
      <c r="J270" s="261"/>
      <c r="K270" s="261"/>
      <c r="L270" s="265"/>
      <c r="M270" s="266"/>
      <c r="N270" s="267"/>
      <c r="O270" s="267"/>
      <c r="P270" s="267"/>
      <c r="Q270" s="267"/>
      <c r="R270" s="267"/>
      <c r="S270" s="267"/>
      <c r="T270" s="268"/>
      <c r="U270" s="14"/>
      <c r="V270" s="14"/>
      <c r="W270" s="14"/>
      <c r="X270" s="14"/>
      <c r="Y270" s="14"/>
      <c r="Z270" s="14"/>
      <c r="AA270" s="14"/>
      <c r="AB270" s="14"/>
      <c r="AC270" s="14"/>
      <c r="AD270" s="14"/>
      <c r="AE270" s="14"/>
      <c r="AT270" s="269" t="s">
        <v>236</v>
      </c>
      <c r="AU270" s="269" t="s">
        <v>88</v>
      </c>
      <c r="AV270" s="14" t="s">
        <v>88</v>
      </c>
      <c r="AW270" s="14" t="s">
        <v>36</v>
      </c>
      <c r="AX270" s="14" t="s">
        <v>80</v>
      </c>
      <c r="AY270" s="269" t="s">
        <v>221</v>
      </c>
    </row>
    <row r="271" s="13" customFormat="1">
      <c r="A271" s="13"/>
      <c r="B271" s="249"/>
      <c r="C271" s="250"/>
      <c r="D271" s="247" t="s">
        <v>236</v>
      </c>
      <c r="E271" s="251" t="s">
        <v>914</v>
      </c>
      <c r="F271" s="252" t="s">
        <v>4166</v>
      </c>
      <c r="G271" s="250"/>
      <c r="H271" s="253">
        <v>0.61199999999999999</v>
      </c>
      <c r="I271" s="254"/>
      <c r="J271" s="250"/>
      <c r="K271" s="250"/>
      <c r="L271" s="255"/>
      <c r="M271" s="256"/>
      <c r="N271" s="257"/>
      <c r="O271" s="257"/>
      <c r="P271" s="257"/>
      <c r="Q271" s="257"/>
      <c r="R271" s="257"/>
      <c r="S271" s="257"/>
      <c r="T271" s="258"/>
      <c r="U271" s="13"/>
      <c r="V271" s="13"/>
      <c r="W271" s="13"/>
      <c r="X271" s="13"/>
      <c r="Y271" s="13"/>
      <c r="Z271" s="13"/>
      <c r="AA271" s="13"/>
      <c r="AB271" s="13"/>
      <c r="AC271" s="13"/>
      <c r="AD271" s="13"/>
      <c r="AE271" s="13"/>
      <c r="AT271" s="259" t="s">
        <v>236</v>
      </c>
      <c r="AU271" s="259" t="s">
        <v>88</v>
      </c>
      <c r="AV271" s="13" t="s">
        <v>19</v>
      </c>
      <c r="AW271" s="13" t="s">
        <v>36</v>
      </c>
      <c r="AX271" s="13" t="s">
        <v>80</v>
      </c>
      <c r="AY271" s="259" t="s">
        <v>221</v>
      </c>
    </row>
    <row r="272" s="13" customFormat="1">
      <c r="A272" s="13"/>
      <c r="B272" s="249"/>
      <c r="C272" s="250"/>
      <c r="D272" s="247" t="s">
        <v>236</v>
      </c>
      <c r="E272" s="251" t="s">
        <v>916</v>
      </c>
      <c r="F272" s="252" t="s">
        <v>917</v>
      </c>
      <c r="G272" s="250"/>
      <c r="H272" s="253">
        <v>0.61199999999999999</v>
      </c>
      <c r="I272" s="254"/>
      <c r="J272" s="250"/>
      <c r="K272" s="250"/>
      <c r="L272" s="255"/>
      <c r="M272" s="256"/>
      <c r="N272" s="257"/>
      <c r="O272" s="257"/>
      <c r="P272" s="257"/>
      <c r="Q272" s="257"/>
      <c r="R272" s="257"/>
      <c r="S272" s="257"/>
      <c r="T272" s="258"/>
      <c r="U272" s="13"/>
      <c r="V272" s="13"/>
      <c r="W272" s="13"/>
      <c r="X272" s="13"/>
      <c r="Y272" s="13"/>
      <c r="Z272" s="13"/>
      <c r="AA272" s="13"/>
      <c r="AB272" s="13"/>
      <c r="AC272" s="13"/>
      <c r="AD272" s="13"/>
      <c r="AE272" s="13"/>
      <c r="AT272" s="259" t="s">
        <v>236</v>
      </c>
      <c r="AU272" s="259" t="s">
        <v>88</v>
      </c>
      <c r="AV272" s="13" t="s">
        <v>19</v>
      </c>
      <c r="AW272" s="13" t="s">
        <v>36</v>
      </c>
      <c r="AX272" s="13" t="s">
        <v>88</v>
      </c>
      <c r="AY272" s="259" t="s">
        <v>221</v>
      </c>
    </row>
    <row r="273" s="2" customFormat="1" ht="24.15" customHeight="1">
      <c r="A273" s="40"/>
      <c r="B273" s="41"/>
      <c r="C273" s="229" t="s">
        <v>347</v>
      </c>
      <c r="D273" s="229" t="s">
        <v>225</v>
      </c>
      <c r="E273" s="230" t="s">
        <v>2093</v>
      </c>
      <c r="F273" s="231" t="s">
        <v>2094</v>
      </c>
      <c r="G273" s="232" t="s">
        <v>515</v>
      </c>
      <c r="H273" s="233">
        <v>3.0600000000000001</v>
      </c>
      <c r="I273" s="234"/>
      <c r="J273" s="235">
        <f>ROUND(I273*H273,2)</f>
        <v>0</v>
      </c>
      <c r="K273" s="231" t="s">
        <v>229</v>
      </c>
      <c r="L273" s="46"/>
      <c r="M273" s="236" t="s">
        <v>1</v>
      </c>
      <c r="N273" s="237" t="s">
        <v>45</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224</v>
      </c>
      <c r="AT273" s="240" t="s">
        <v>225</v>
      </c>
      <c r="AU273" s="240" t="s">
        <v>88</v>
      </c>
      <c r="AY273" s="18" t="s">
        <v>221</v>
      </c>
      <c r="BE273" s="241">
        <f>IF(N273="základní",J273,0)</f>
        <v>0</v>
      </c>
      <c r="BF273" s="241">
        <f>IF(N273="snížená",J273,0)</f>
        <v>0</v>
      </c>
      <c r="BG273" s="241">
        <f>IF(N273="zákl. přenesená",J273,0)</f>
        <v>0</v>
      </c>
      <c r="BH273" s="241">
        <f>IF(N273="sníž. přenesená",J273,0)</f>
        <v>0</v>
      </c>
      <c r="BI273" s="241">
        <f>IF(N273="nulová",J273,0)</f>
        <v>0</v>
      </c>
      <c r="BJ273" s="18" t="s">
        <v>88</v>
      </c>
      <c r="BK273" s="241">
        <f>ROUND(I273*H273,2)</f>
        <v>0</v>
      </c>
      <c r="BL273" s="18" t="s">
        <v>224</v>
      </c>
      <c r="BM273" s="240" t="s">
        <v>4167</v>
      </c>
    </row>
    <row r="274" s="2" customFormat="1">
      <c r="A274" s="40"/>
      <c r="B274" s="41"/>
      <c r="C274" s="42"/>
      <c r="D274" s="242" t="s">
        <v>232</v>
      </c>
      <c r="E274" s="42"/>
      <c r="F274" s="243" t="s">
        <v>2096</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232</v>
      </c>
      <c r="AU274" s="18" t="s">
        <v>88</v>
      </c>
    </row>
    <row r="275" s="2" customFormat="1">
      <c r="A275" s="40"/>
      <c r="B275" s="41"/>
      <c r="C275" s="42"/>
      <c r="D275" s="247" t="s">
        <v>312</v>
      </c>
      <c r="E275" s="42"/>
      <c r="F275" s="248" t="s">
        <v>2086</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312</v>
      </c>
      <c r="AU275" s="18" t="s">
        <v>88</v>
      </c>
    </row>
    <row r="276" s="13" customFormat="1">
      <c r="A276" s="13"/>
      <c r="B276" s="249"/>
      <c r="C276" s="250"/>
      <c r="D276" s="247" t="s">
        <v>236</v>
      </c>
      <c r="E276" s="251" t="s">
        <v>1035</v>
      </c>
      <c r="F276" s="252" t="s">
        <v>4168</v>
      </c>
      <c r="G276" s="250"/>
      <c r="H276" s="253">
        <v>3.0600000000000001</v>
      </c>
      <c r="I276" s="254"/>
      <c r="J276" s="250"/>
      <c r="K276" s="250"/>
      <c r="L276" s="255"/>
      <c r="M276" s="256"/>
      <c r="N276" s="257"/>
      <c r="O276" s="257"/>
      <c r="P276" s="257"/>
      <c r="Q276" s="257"/>
      <c r="R276" s="257"/>
      <c r="S276" s="257"/>
      <c r="T276" s="258"/>
      <c r="U276" s="13"/>
      <c r="V276" s="13"/>
      <c r="W276" s="13"/>
      <c r="X276" s="13"/>
      <c r="Y276" s="13"/>
      <c r="Z276" s="13"/>
      <c r="AA276" s="13"/>
      <c r="AB276" s="13"/>
      <c r="AC276" s="13"/>
      <c r="AD276" s="13"/>
      <c r="AE276" s="13"/>
      <c r="AT276" s="259" t="s">
        <v>236</v>
      </c>
      <c r="AU276" s="259" t="s">
        <v>88</v>
      </c>
      <c r="AV276" s="13" t="s">
        <v>19</v>
      </c>
      <c r="AW276" s="13" t="s">
        <v>36</v>
      </c>
      <c r="AX276" s="13" t="s">
        <v>88</v>
      </c>
      <c r="AY276" s="259" t="s">
        <v>221</v>
      </c>
    </row>
    <row r="277" s="12" customFormat="1" ht="25.92" customHeight="1">
      <c r="A277" s="12"/>
      <c r="B277" s="213"/>
      <c r="C277" s="214"/>
      <c r="D277" s="215" t="s">
        <v>79</v>
      </c>
      <c r="E277" s="216" t="s">
        <v>19</v>
      </c>
      <c r="F277" s="216" t="s">
        <v>626</v>
      </c>
      <c r="G277" s="214"/>
      <c r="H277" s="214"/>
      <c r="I277" s="217"/>
      <c r="J277" s="218">
        <f>BK277</f>
        <v>0</v>
      </c>
      <c r="K277" s="214"/>
      <c r="L277" s="219"/>
      <c r="M277" s="220"/>
      <c r="N277" s="221"/>
      <c r="O277" s="221"/>
      <c r="P277" s="222">
        <f>SUM(P278:P323)</f>
        <v>0</v>
      </c>
      <c r="Q277" s="221"/>
      <c r="R277" s="222">
        <f>SUM(R278:R323)</f>
        <v>45.673509300000006</v>
      </c>
      <c r="S277" s="221"/>
      <c r="T277" s="223">
        <f>SUM(T278:T323)</f>
        <v>0</v>
      </c>
      <c r="U277" s="12"/>
      <c r="V277" s="12"/>
      <c r="W277" s="12"/>
      <c r="X277" s="12"/>
      <c r="Y277" s="12"/>
      <c r="Z277" s="12"/>
      <c r="AA277" s="12"/>
      <c r="AB277" s="12"/>
      <c r="AC277" s="12"/>
      <c r="AD277" s="12"/>
      <c r="AE277" s="12"/>
      <c r="AR277" s="224" t="s">
        <v>224</v>
      </c>
      <c r="AT277" s="225" t="s">
        <v>79</v>
      </c>
      <c r="AU277" s="225" t="s">
        <v>80</v>
      </c>
      <c r="AY277" s="224" t="s">
        <v>221</v>
      </c>
      <c r="BK277" s="226">
        <f>SUM(BK278:BK323)</f>
        <v>0</v>
      </c>
    </row>
    <row r="278" s="2" customFormat="1" ht="21.75" customHeight="1">
      <c r="A278" s="40"/>
      <c r="B278" s="41"/>
      <c r="C278" s="229" t="s">
        <v>359</v>
      </c>
      <c r="D278" s="229" t="s">
        <v>225</v>
      </c>
      <c r="E278" s="230" t="s">
        <v>2099</v>
      </c>
      <c r="F278" s="231" t="s">
        <v>2100</v>
      </c>
      <c r="G278" s="232" t="s">
        <v>515</v>
      </c>
      <c r="H278" s="233">
        <v>0.495</v>
      </c>
      <c r="I278" s="234"/>
      <c r="J278" s="235">
        <f>ROUND(I278*H278,2)</f>
        <v>0</v>
      </c>
      <c r="K278" s="231" t="s">
        <v>229</v>
      </c>
      <c r="L278" s="46"/>
      <c r="M278" s="236" t="s">
        <v>1</v>
      </c>
      <c r="N278" s="237" t="s">
        <v>45</v>
      </c>
      <c r="O278" s="93"/>
      <c r="P278" s="238">
        <f>O278*H278</f>
        <v>0</v>
      </c>
      <c r="Q278" s="238">
        <v>1.92198</v>
      </c>
      <c r="R278" s="238">
        <f>Q278*H278</f>
        <v>0.95138009999999995</v>
      </c>
      <c r="S278" s="238">
        <v>0</v>
      </c>
      <c r="T278" s="239">
        <f>S278*H278</f>
        <v>0</v>
      </c>
      <c r="U278" s="40"/>
      <c r="V278" s="40"/>
      <c r="W278" s="40"/>
      <c r="X278" s="40"/>
      <c r="Y278" s="40"/>
      <c r="Z278" s="40"/>
      <c r="AA278" s="40"/>
      <c r="AB278" s="40"/>
      <c r="AC278" s="40"/>
      <c r="AD278" s="40"/>
      <c r="AE278" s="40"/>
      <c r="AR278" s="240" t="s">
        <v>224</v>
      </c>
      <c r="AT278" s="240" t="s">
        <v>225</v>
      </c>
      <c r="AU278" s="240" t="s">
        <v>88</v>
      </c>
      <c r="AY278" s="18" t="s">
        <v>221</v>
      </c>
      <c r="BE278" s="241">
        <f>IF(N278="základní",J278,0)</f>
        <v>0</v>
      </c>
      <c r="BF278" s="241">
        <f>IF(N278="snížená",J278,0)</f>
        <v>0</v>
      </c>
      <c r="BG278" s="241">
        <f>IF(N278="zákl. přenesená",J278,0)</f>
        <v>0</v>
      </c>
      <c r="BH278" s="241">
        <f>IF(N278="sníž. přenesená",J278,0)</f>
        <v>0</v>
      </c>
      <c r="BI278" s="241">
        <f>IF(N278="nulová",J278,0)</f>
        <v>0</v>
      </c>
      <c r="BJ278" s="18" t="s">
        <v>88</v>
      </c>
      <c r="BK278" s="241">
        <f>ROUND(I278*H278,2)</f>
        <v>0</v>
      </c>
      <c r="BL278" s="18" t="s">
        <v>224</v>
      </c>
      <c r="BM278" s="240" t="s">
        <v>4169</v>
      </c>
    </row>
    <row r="279" s="2" customFormat="1">
      <c r="A279" s="40"/>
      <c r="B279" s="41"/>
      <c r="C279" s="42"/>
      <c r="D279" s="242" t="s">
        <v>232</v>
      </c>
      <c r="E279" s="42"/>
      <c r="F279" s="243" t="s">
        <v>2102</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232</v>
      </c>
      <c r="AU279" s="18" t="s">
        <v>88</v>
      </c>
    </row>
    <row r="280" s="14" customFormat="1">
      <c r="A280" s="14"/>
      <c r="B280" s="260"/>
      <c r="C280" s="261"/>
      <c r="D280" s="247" t="s">
        <v>236</v>
      </c>
      <c r="E280" s="262" t="s">
        <v>1</v>
      </c>
      <c r="F280" s="263" t="s">
        <v>2103</v>
      </c>
      <c r="G280" s="261"/>
      <c r="H280" s="262" t="s">
        <v>1</v>
      </c>
      <c r="I280" s="264"/>
      <c r="J280" s="261"/>
      <c r="K280" s="261"/>
      <c r="L280" s="265"/>
      <c r="M280" s="266"/>
      <c r="N280" s="267"/>
      <c r="O280" s="267"/>
      <c r="P280" s="267"/>
      <c r="Q280" s="267"/>
      <c r="R280" s="267"/>
      <c r="S280" s="267"/>
      <c r="T280" s="268"/>
      <c r="U280" s="14"/>
      <c r="V280" s="14"/>
      <c r="W280" s="14"/>
      <c r="X280" s="14"/>
      <c r="Y280" s="14"/>
      <c r="Z280" s="14"/>
      <c r="AA280" s="14"/>
      <c r="AB280" s="14"/>
      <c r="AC280" s="14"/>
      <c r="AD280" s="14"/>
      <c r="AE280" s="14"/>
      <c r="AT280" s="269" t="s">
        <v>236</v>
      </c>
      <c r="AU280" s="269" t="s">
        <v>88</v>
      </c>
      <c r="AV280" s="14" t="s">
        <v>88</v>
      </c>
      <c r="AW280" s="14" t="s">
        <v>36</v>
      </c>
      <c r="AX280" s="14" t="s">
        <v>80</v>
      </c>
      <c r="AY280" s="269" t="s">
        <v>221</v>
      </c>
    </row>
    <row r="281" s="13" customFormat="1">
      <c r="A281" s="13"/>
      <c r="B281" s="249"/>
      <c r="C281" s="250"/>
      <c r="D281" s="247" t="s">
        <v>236</v>
      </c>
      <c r="E281" s="251" t="s">
        <v>926</v>
      </c>
      <c r="F281" s="252" t="s">
        <v>4170</v>
      </c>
      <c r="G281" s="250"/>
      <c r="H281" s="253">
        <v>0.495</v>
      </c>
      <c r="I281" s="254"/>
      <c r="J281" s="250"/>
      <c r="K281" s="250"/>
      <c r="L281" s="255"/>
      <c r="M281" s="256"/>
      <c r="N281" s="257"/>
      <c r="O281" s="257"/>
      <c r="P281" s="257"/>
      <c r="Q281" s="257"/>
      <c r="R281" s="257"/>
      <c r="S281" s="257"/>
      <c r="T281" s="258"/>
      <c r="U281" s="13"/>
      <c r="V281" s="13"/>
      <c r="W281" s="13"/>
      <c r="X281" s="13"/>
      <c r="Y281" s="13"/>
      <c r="Z281" s="13"/>
      <c r="AA281" s="13"/>
      <c r="AB281" s="13"/>
      <c r="AC281" s="13"/>
      <c r="AD281" s="13"/>
      <c r="AE281" s="13"/>
      <c r="AT281" s="259" t="s">
        <v>236</v>
      </c>
      <c r="AU281" s="259" t="s">
        <v>88</v>
      </c>
      <c r="AV281" s="13" t="s">
        <v>19</v>
      </c>
      <c r="AW281" s="13" t="s">
        <v>36</v>
      </c>
      <c r="AX281" s="13" t="s">
        <v>80</v>
      </c>
      <c r="AY281" s="259" t="s">
        <v>221</v>
      </c>
    </row>
    <row r="282" s="13" customFormat="1">
      <c r="A282" s="13"/>
      <c r="B282" s="249"/>
      <c r="C282" s="250"/>
      <c r="D282" s="247" t="s">
        <v>236</v>
      </c>
      <c r="E282" s="251" t="s">
        <v>928</v>
      </c>
      <c r="F282" s="252" t="s">
        <v>929</v>
      </c>
      <c r="G282" s="250"/>
      <c r="H282" s="253">
        <v>0.495</v>
      </c>
      <c r="I282" s="254"/>
      <c r="J282" s="250"/>
      <c r="K282" s="250"/>
      <c r="L282" s="255"/>
      <c r="M282" s="256"/>
      <c r="N282" s="257"/>
      <c r="O282" s="257"/>
      <c r="P282" s="257"/>
      <c r="Q282" s="257"/>
      <c r="R282" s="257"/>
      <c r="S282" s="257"/>
      <c r="T282" s="258"/>
      <c r="U282" s="13"/>
      <c r="V282" s="13"/>
      <c r="W282" s="13"/>
      <c r="X282" s="13"/>
      <c r="Y282" s="13"/>
      <c r="Z282" s="13"/>
      <c r="AA282" s="13"/>
      <c r="AB282" s="13"/>
      <c r="AC282" s="13"/>
      <c r="AD282" s="13"/>
      <c r="AE282" s="13"/>
      <c r="AT282" s="259" t="s">
        <v>236</v>
      </c>
      <c r="AU282" s="259" t="s">
        <v>88</v>
      </c>
      <c r="AV282" s="13" t="s">
        <v>19</v>
      </c>
      <c r="AW282" s="13" t="s">
        <v>36</v>
      </c>
      <c r="AX282" s="13" t="s">
        <v>88</v>
      </c>
      <c r="AY282" s="259" t="s">
        <v>221</v>
      </c>
    </row>
    <row r="283" s="2" customFormat="1" ht="24.15" customHeight="1">
      <c r="A283" s="40"/>
      <c r="B283" s="41"/>
      <c r="C283" s="229" t="s">
        <v>365</v>
      </c>
      <c r="D283" s="229" t="s">
        <v>225</v>
      </c>
      <c r="E283" s="230" t="s">
        <v>2108</v>
      </c>
      <c r="F283" s="231" t="s">
        <v>2109</v>
      </c>
      <c r="G283" s="232" t="s">
        <v>699</v>
      </c>
      <c r="H283" s="233">
        <v>13.800000000000001</v>
      </c>
      <c r="I283" s="234"/>
      <c r="J283" s="235">
        <f>ROUND(I283*H283,2)</f>
        <v>0</v>
      </c>
      <c r="K283" s="231" t="s">
        <v>229</v>
      </c>
      <c r="L283" s="46"/>
      <c r="M283" s="236" t="s">
        <v>1</v>
      </c>
      <c r="N283" s="237" t="s">
        <v>45</v>
      </c>
      <c r="O283" s="93"/>
      <c r="P283" s="238">
        <f>O283*H283</f>
        <v>0</v>
      </c>
      <c r="Q283" s="238">
        <v>0.00116</v>
      </c>
      <c r="R283" s="238">
        <f>Q283*H283</f>
        <v>0.016008000000000001</v>
      </c>
      <c r="S283" s="238">
        <v>0</v>
      </c>
      <c r="T283" s="239">
        <f>S283*H283</f>
        <v>0</v>
      </c>
      <c r="U283" s="40"/>
      <c r="V283" s="40"/>
      <c r="W283" s="40"/>
      <c r="X283" s="40"/>
      <c r="Y283" s="40"/>
      <c r="Z283" s="40"/>
      <c r="AA283" s="40"/>
      <c r="AB283" s="40"/>
      <c r="AC283" s="40"/>
      <c r="AD283" s="40"/>
      <c r="AE283" s="40"/>
      <c r="AR283" s="240" t="s">
        <v>224</v>
      </c>
      <c r="AT283" s="240" t="s">
        <v>225</v>
      </c>
      <c r="AU283" s="240" t="s">
        <v>88</v>
      </c>
      <c r="AY283" s="18" t="s">
        <v>221</v>
      </c>
      <c r="BE283" s="241">
        <f>IF(N283="základní",J283,0)</f>
        <v>0</v>
      </c>
      <c r="BF283" s="241">
        <f>IF(N283="snížená",J283,0)</f>
        <v>0</v>
      </c>
      <c r="BG283" s="241">
        <f>IF(N283="zákl. přenesená",J283,0)</f>
        <v>0</v>
      </c>
      <c r="BH283" s="241">
        <f>IF(N283="sníž. přenesená",J283,0)</f>
        <v>0</v>
      </c>
      <c r="BI283" s="241">
        <f>IF(N283="nulová",J283,0)</f>
        <v>0</v>
      </c>
      <c r="BJ283" s="18" t="s">
        <v>88</v>
      </c>
      <c r="BK283" s="241">
        <f>ROUND(I283*H283,2)</f>
        <v>0</v>
      </c>
      <c r="BL283" s="18" t="s">
        <v>224</v>
      </c>
      <c r="BM283" s="240" t="s">
        <v>4171</v>
      </c>
    </row>
    <row r="284" s="2" customFormat="1">
      <c r="A284" s="40"/>
      <c r="B284" s="41"/>
      <c r="C284" s="42"/>
      <c r="D284" s="242" t="s">
        <v>232</v>
      </c>
      <c r="E284" s="42"/>
      <c r="F284" s="243" t="s">
        <v>2111</v>
      </c>
      <c r="G284" s="42"/>
      <c r="H284" s="42"/>
      <c r="I284" s="244"/>
      <c r="J284" s="42"/>
      <c r="K284" s="42"/>
      <c r="L284" s="46"/>
      <c r="M284" s="245"/>
      <c r="N284" s="246"/>
      <c r="O284" s="93"/>
      <c r="P284" s="93"/>
      <c r="Q284" s="93"/>
      <c r="R284" s="93"/>
      <c r="S284" s="93"/>
      <c r="T284" s="94"/>
      <c r="U284" s="40"/>
      <c r="V284" s="40"/>
      <c r="W284" s="40"/>
      <c r="X284" s="40"/>
      <c r="Y284" s="40"/>
      <c r="Z284" s="40"/>
      <c r="AA284" s="40"/>
      <c r="AB284" s="40"/>
      <c r="AC284" s="40"/>
      <c r="AD284" s="40"/>
      <c r="AE284" s="40"/>
      <c r="AT284" s="18" t="s">
        <v>232</v>
      </c>
      <c r="AU284" s="18" t="s">
        <v>88</v>
      </c>
    </row>
    <row r="285" s="2" customFormat="1">
      <c r="A285" s="40"/>
      <c r="B285" s="41"/>
      <c r="C285" s="42"/>
      <c r="D285" s="247" t="s">
        <v>312</v>
      </c>
      <c r="E285" s="42"/>
      <c r="F285" s="248" t="s">
        <v>2112</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312</v>
      </c>
      <c r="AU285" s="18" t="s">
        <v>88</v>
      </c>
    </row>
    <row r="286" s="14" customFormat="1">
      <c r="A286" s="14"/>
      <c r="B286" s="260"/>
      <c r="C286" s="261"/>
      <c r="D286" s="247" t="s">
        <v>236</v>
      </c>
      <c r="E286" s="262" t="s">
        <v>1</v>
      </c>
      <c r="F286" s="263" t="s">
        <v>2113</v>
      </c>
      <c r="G286" s="261"/>
      <c r="H286" s="262" t="s">
        <v>1</v>
      </c>
      <c r="I286" s="264"/>
      <c r="J286" s="261"/>
      <c r="K286" s="261"/>
      <c r="L286" s="265"/>
      <c r="M286" s="266"/>
      <c r="N286" s="267"/>
      <c r="O286" s="267"/>
      <c r="P286" s="267"/>
      <c r="Q286" s="267"/>
      <c r="R286" s="267"/>
      <c r="S286" s="267"/>
      <c r="T286" s="268"/>
      <c r="U286" s="14"/>
      <c r="V286" s="14"/>
      <c r="W286" s="14"/>
      <c r="X286" s="14"/>
      <c r="Y286" s="14"/>
      <c r="Z286" s="14"/>
      <c r="AA286" s="14"/>
      <c r="AB286" s="14"/>
      <c r="AC286" s="14"/>
      <c r="AD286" s="14"/>
      <c r="AE286" s="14"/>
      <c r="AT286" s="269" t="s">
        <v>236</v>
      </c>
      <c r="AU286" s="269" t="s">
        <v>88</v>
      </c>
      <c r="AV286" s="14" t="s">
        <v>88</v>
      </c>
      <c r="AW286" s="14" t="s">
        <v>36</v>
      </c>
      <c r="AX286" s="14" t="s">
        <v>80</v>
      </c>
      <c r="AY286" s="269" t="s">
        <v>221</v>
      </c>
    </row>
    <row r="287" s="13" customFormat="1">
      <c r="A287" s="13"/>
      <c r="B287" s="249"/>
      <c r="C287" s="250"/>
      <c r="D287" s="247" t="s">
        <v>236</v>
      </c>
      <c r="E287" s="251" t="s">
        <v>460</v>
      </c>
      <c r="F287" s="252" t="s">
        <v>4172</v>
      </c>
      <c r="G287" s="250"/>
      <c r="H287" s="253">
        <v>13.800000000000001</v>
      </c>
      <c r="I287" s="254"/>
      <c r="J287" s="250"/>
      <c r="K287" s="250"/>
      <c r="L287" s="255"/>
      <c r="M287" s="256"/>
      <c r="N287" s="257"/>
      <c r="O287" s="257"/>
      <c r="P287" s="257"/>
      <c r="Q287" s="257"/>
      <c r="R287" s="257"/>
      <c r="S287" s="257"/>
      <c r="T287" s="258"/>
      <c r="U287" s="13"/>
      <c r="V287" s="13"/>
      <c r="W287" s="13"/>
      <c r="X287" s="13"/>
      <c r="Y287" s="13"/>
      <c r="Z287" s="13"/>
      <c r="AA287" s="13"/>
      <c r="AB287" s="13"/>
      <c r="AC287" s="13"/>
      <c r="AD287" s="13"/>
      <c r="AE287" s="13"/>
      <c r="AT287" s="259" t="s">
        <v>236</v>
      </c>
      <c r="AU287" s="259" t="s">
        <v>88</v>
      </c>
      <c r="AV287" s="13" t="s">
        <v>19</v>
      </c>
      <c r="AW287" s="13" t="s">
        <v>36</v>
      </c>
      <c r="AX287" s="13" t="s">
        <v>80</v>
      </c>
      <c r="AY287" s="259" t="s">
        <v>221</v>
      </c>
    </row>
    <row r="288" s="13" customFormat="1">
      <c r="A288" s="13"/>
      <c r="B288" s="249"/>
      <c r="C288" s="250"/>
      <c r="D288" s="247" t="s">
        <v>236</v>
      </c>
      <c r="E288" s="251" t="s">
        <v>4173</v>
      </c>
      <c r="F288" s="252" t="s">
        <v>4174</v>
      </c>
      <c r="G288" s="250"/>
      <c r="H288" s="253">
        <v>13.800000000000001</v>
      </c>
      <c r="I288" s="254"/>
      <c r="J288" s="250"/>
      <c r="K288" s="250"/>
      <c r="L288" s="255"/>
      <c r="M288" s="256"/>
      <c r="N288" s="257"/>
      <c r="O288" s="257"/>
      <c r="P288" s="257"/>
      <c r="Q288" s="257"/>
      <c r="R288" s="257"/>
      <c r="S288" s="257"/>
      <c r="T288" s="258"/>
      <c r="U288" s="13"/>
      <c r="V288" s="13"/>
      <c r="W288" s="13"/>
      <c r="X288" s="13"/>
      <c r="Y288" s="13"/>
      <c r="Z288" s="13"/>
      <c r="AA288" s="13"/>
      <c r="AB288" s="13"/>
      <c r="AC288" s="13"/>
      <c r="AD288" s="13"/>
      <c r="AE288" s="13"/>
      <c r="AT288" s="259" t="s">
        <v>236</v>
      </c>
      <c r="AU288" s="259" t="s">
        <v>88</v>
      </c>
      <c r="AV288" s="13" t="s">
        <v>19</v>
      </c>
      <c r="AW288" s="13" t="s">
        <v>36</v>
      </c>
      <c r="AX288" s="13" t="s">
        <v>88</v>
      </c>
      <c r="AY288" s="259" t="s">
        <v>221</v>
      </c>
    </row>
    <row r="289" s="2" customFormat="1" ht="33" customHeight="1">
      <c r="A289" s="40"/>
      <c r="B289" s="41"/>
      <c r="C289" s="229" t="s">
        <v>371</v>
      </c>
      <c r="D289" s="229" t="s">
        <v>225</v>
      </c>
      <c r="E289" s="230" t="s">
        <v>2161</v>
      </c>
      <c r="F289" s="231" t="s">
        <v>2162</v>
      </c>
      <c r="G289" s="232" t="s">
        <v>515</v>
      </c>
      <c r="H289" s="233">
        <v>16.806000000000001</v>
      </c>
      <c r="I289" s="234"/>
      <c r="J289" s="235">
        <f>ROUND(I289*H289,2)</f>
        <v>0</v>
      </c>
      <c r="K289" s="231" t="s">
        <v>229</v>
      </c>
      <c r="L289" s="46"/>
      <c r="M289" s="236" t="s">
        <v>1</v>
      </c>
      <c r="N289" s="237" t="s">
        <v>45</v>
      </c>
      <c r="O289" s="93"/>
      <c r="P289" s="238">
        <f>O289*H289</f>
        <v>0</v>
      </c>
      <c r="Q289" s="238">
        <v>2.45329</v>
      </c>
      <c r="R289" s="238">
        <f>Q289*H289</f>
        <v>41.229991740000003</v>
      </c>
      <c r="S289" s="238">
        <v>0</v>
      </c>
      <c r="T289" s="239">
        <f>S289*H289</f>
        <v>0</v>
      </c>
      <c r="U289" s="40"/>
      <c r="V289" s="40"/>
      <c r="W289" s="40"/>
      <c r="X289" s="40"/>
      <c r="Y289" s="40"/>
      <c r="Z289" s="40"/>
      <c r="AA289" s="40"/>
      <c r="AB289" s="40"/>
      <c r="AC289" s="40"/>
      <c r="AD289" s="40"/>
      <c r="AE289" s="40"/>
      <c r="AR289" s="240" t="s">
        <v>224</v>
      </c>
      <c r="AT289" s="240" t="s">
        <v>225</v>
      </c>
      <c r="AU289" s="240" t="s">
        <v>88</v>
      </c>
      <c r="AY289" s="18" t="s">
        <v>221</v>
      </c>
      <c r="BE289" s="241">
        <f>IF(N289="základní",J289,0)</f>
        <v>0</v>
      </c>
      <c r="BF289" s="241">
        <f>IF(N289="snížená",J289,0)</f>
        <v>0</v>
      </c>
      <c r="BG289" s="241">
        <f>IF(N289="zákl. přenesená",J289,0)</f>
        <v>0</v>
      </c>
      <c r="BH289" s="241">
        <f>IF(N289="sníž. přenesená",J289,0)</f>
        <v>0</v>
      </c>
      <c r="BI289" s="241">
        <f>IF(N289="nulová",J289,0)</f>
        <v>0</v>
      </c>
      <c r="BJ289" s="18" t="s">
        <v>88</v>
      </c>
      <c r="BK289" s="241">
        <f>ROUND(I289*H289,2)</f>
        <v>0</v>
      </c>
      <c r="BL289" s="18" t="s">
        <v>224</v>
      </c>
      <c r="BM289" s="240" t="s">
        <v>4175</v>
      </c>
    </row>
    <row r="290" s="2" customFormat="1">
      <c r="A290" s="40"/>
      <c r="B290" s="41"/>
      <c r="C290" s="42"/>
      <c r="D290" s="242" t="s">
        <v>232</v>
      </c>
      <c r="E290" s="42"/>
      <c r="F290" s="243" t="s">
        <v>2164</v>
      </c>
      <c r="G290" s="42"/>
      <c r="H290" s="42"/>
      <c r="I290" s="244"/>
      <c r="J290" s="42"/>
      <c r="K290" s="42"/>
      <c r="L290" s="46"/>
      <c r="M290" s="245"/>
      <c r="N290" s="246"/>
      <c r="O290" s="93"/>
      <c r="P290" s="93"/>
      <c r="Q290" s="93"/>
      <c r="R290" s="93"/>
      <c r="S290" s="93"/>
      <c r="T290" s="94"/>
      <c r="U290" s="40"/>
      <c r="V290" s="40"/>
      <c r="W290" s="40"/>
      <c r="X290" s="40"/>
      <c r="Y290" s="40"/>
      <c r="Z290" s="40"/>
      <c r="AA290" s="40"/>
      <c r="AB290" s="40"/>
      <c r="AC290" s="40"/>
      <c r="AD290" s="40"/>
      <c r="AE290" s="40"/>
      <c r="AT290" s="18" t="s">
        <v>232</v>
      </c>
      <c r="AU290" s="18" t="s">
        <v>88</v>
      </c>
    </row>
    <row r="291" s="2" customFormat="1">
      <c r="A291" s="40"/>
      <c r="B291" s="41"/>
      <c r="C291" s="42"/>
      <c r="D291" s="247" t="s">
        <v>312</v>
      </c>
      <c r="E291" s="42"/>
      <c r="F291" s="248" t="s">
        <v>2165</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312</v>
      </c>
      <c r="AU291" s="18" t="s">
        <v>88</v>
      </c>
    </row>
    <row r="292" s="14" customFormat="1">
      <c r="A292" s="14"/>
      <c r="B292" s="260"/>
      <c r="C292" s="261"/>
      <c r="D292" s="247" t="s">
        <v>236</v>
      </c>
      <c r="E292" s="262" t="s">
        <v>1</v>
      </c>
      <c r="F292" s="263" t="s">
        <v>4176</v>
      </c>
      <c r="G292" s="261"/>
      <c r="H292" s="262" t="s">
        <v>1</v>
      </c>
      <c r="I292" s="264"/>
      <c r="J292" s="261"/>
      <c r="K292" s="261"/>
      <c r="L292" s="265"/>
      <c r="M292" s="266"/>
      <c r="N292" s="267"/>
      <c r="O292" s="267"/>
      <c r="P292" s="267"/>
      <c r="Q292" s="267"/>
      <c r="R292" s="267"/>
      <c r="S292" s="267"/>
      <c r="T292" s="268"/>
      <c r="U292" s="14"/>
      <c r="V292" s="14"/>
      <c r="W292" s="14"/>
      <c r="X292" s="14"/>
      <c r="Y292" s="14"/>
      <c r="Z292" s="14"/>
      <c r="AA292" s="14"/>
      <c r="AB292" s="14"/>
      <c r="AC292" s="14"/>
      <c r="AD292" s="14"/>
      <c r="AE292" s="14"/>
      <c r="AT292" s="269" t="s">
        <v>236</v>
      </c>
      <c r="AU292" s="269" t="s">
        <v>88</v>
      </c>
      <c r="AV292" s="14" t="s">
        <v>88</v>
      </c>
      <c r="AW292" s="14" t="s">
        <v>36</v>
      </c>
      <c r="AX292" s="14" t="s">
        <v>80</v>
      </c>
      <c r="AY292" s="269" t="s">
        <v>221</v>
      </c>
    </row>
    <row r="293" s="13" customFormat="1">
      <c r="A293" s="13"/>
      <c r="B293" s="249"/>
      <c r="C293" s="250"/>
      <c r="D293" s="247" t="s">
        <v>236</v>
      </c>
      <c r="E293" s="251" t="s">
        <v>1042</v>
      </c>
      <c r="F293" s="252" t="s">
        <v>4177</v>
      </c>
      <c r="G293" s="250"/>
      <c r="H293" s="253">
        <v>8.3460000000000001</v>
      </c>
      <c r="I293" s="254"/>
      <c r="J293" s="250"/>
      <c r="K293" s="250"/>
      <c r="L293" s="255"/>
      <c r="M293" s="256"/>
      <c r="N293" s="257"/>
      <c r="O293" s="257"/>
      <c r="P293" s="257"/>
      <c r="Q293" s="257"/>
      <c r="R293" s="257"/>
      <c r="S293" s="257"/>
      <c r="T293" s="258"/>
      <c r="U293" s="13"/>
      <c r="V293" s="13"/>
      <c r="W293" s="13"/>
      <c r="X293" s="13"/>
      <c r="Y293" s="13"/>
      <c r="Z293" s="13"/>
      <c r="AA293" s="13"/>
      <c r="AB293" s="13"/>
      <c r="AC293" s="13"/>
      <c r="AD293" s="13"/>
      <c r="AE293" s="13"/>
      <c r="AT293" s="259" t="s">
        <v>236</v>
      </c>
      <c r="AU293" s="259" t="s">
        <v>88</v>
      </c>
      <c r="AV293" s="13" t="s">
        <v>19</v>
      </c>
      <c r="AW293" s="13" t="s">
        <v>36</v>
      </c>
      <c r="AX293" s="13" t="s">
        <v>80</v>
      </c>
      <c r="AY293" s="259" t="s">
        <v>221</v>
      </c>
    </row>
    <row r="294" s="14" customFormat="1">
      <c r="A294" s="14"/>
      <c r="B294" s="260"/>
      <c r="C294" s="261"/>
      <c r="D294" s="247" t="s">
        <v>236</v>
      </c>
      <c r="E294" s="262" t="s">
        <v>1</v>
      </c>
      <c r="F294" s="263" t="s">
        <v>4178</v>
      </c>
      <c r="G294" s="261"/>
      <c r="H294" s="262" t="s">
        <v>1</v>
      </c>
      <c r="I294" s="264"/>
      <c r="J294" s="261"/>
      <c r="K294" s="261"/>
      <c r="L294" s="265"/>
      <c r="M294" s="266"/>
      <c r="N294" s="267"/>
      <c r="O294" s="267"/>
      <c r="P294" s="267"/>
      <c r="Q294" s="267"/>
      <c r="R294" s="267"/>
      <c r="S294" s="267"/>
      <c r="T294" s="268"/>
      <c r="U294" s="14"/>
      <c r="V294" s="14"/>
      <c r="W294" s="14"/>
      <c r="X294" s="14"/>
      <c r="Y294" s="14"/>
      <c r="Z294" s="14"/>
      <c r="AA294" s="14"/>
      <c r="AB294" s="14"/>
      <c r="AC294" s="14"/>
      <c r="AD294" s="14"/>
      <c r="AE294" s="14"/>
      <c r="AT294" s="269" t="s">
        <v>236</v>
      </c>
      <c r="AU294" s="269" t="s">
        <v>88</v>
      </c>
      <c r="AV294" s="14" t="s">
        <v>88</v>
      </c>
      <c r="AW294" s="14" t="s">
        <v>36</v>
      </c>
      <c r="AX294" s="14" t="s">
        <v>80</v>
      </c>
      <c r="AY294" s="269" t="s">
        <v>221</v>
      </c>
    </row>
    <row r="295" s="13" customFormat="1">
      <c r="A295" s="13"/>
      <c r="B295" s="249"/>
      <c r="C295" s="250"/>
      <c r="D295" s="247" t="s">
        <v>236</v>
      </c>
      <c r="E295" s="251" t="s">
        <v>1044</v>
      </c>
      <c r="F295" s="252" t="s">
        <v>4179</v>
      </c>
      <c r="G295" s="250"/>
      <c r="H295" s="253">
        <v>8.4600000000000009</v>
      </c>
      <c r="I295" s="254"/>
      <c r="J295" s="250"/>
      <c r="K295" s="250"/>
      <c r="L295" s="255"/>
      <c r="M295" s="256"/>
      <c r="N295" s="257"/>
      <c r="O295" s="257"/>
      <c r="P295" s="257"/>
      <c r="Q295" s="257"/>
      <c r="R295" s="257"/>
      <c r="S295" s="257"/>
      <c r="T295" s="258"/>
      <c r="U295" s="13"/>
      <c r="V295" s="13"/>
      <c r="W295" s="13"/>
      <c r="X295" s="13"/>
      <c r="Y295" s="13"/>
      <c r="Z295" s="13"/>
      <c r="AA295" s="13"/>
      <c r="AB295" s="13"/>
      <c r="AC295" s="13"/>
      <c r="AD295" s="13"/>
      <c r="AE295" s="13"/>
      <c r="AT295" s="259" t="s">
        <v>236</v>
      </c>
      <c r="AU295" s="259" t="s">
        <v>88</v>
      </c>
      <c r="AV295" s="13" t="s">
        <v>19</v>
      </c>
      <c r="AW295" s="13" t="s">
        <v>36</v>
      </c>
      <c r="AX295" s="13" t="s">
        <v>80</v>
      </c>
      <c r="AY295" s="259" t="s">
        <v>221</v>
      </c>
    </row>
    <row r="296" s="13" customFormat="1">
      <c r="A296" s="13"/>
      <c r="B296" s="249"/>
      <c r="C296" s="250"/>
      <c r="D296" s="247" t="s">
        <v>236</v>
      </c>
      <c r="E296" s="251" t="s">
        <v>4180</v>
      </c>
      <c r="F296" s="252" t="s">
        <v>4181</v>
      </c>
      <c r="G296" s="250"/>
      <c r="H296" s="253">
        <v>16.806000000000001</v>
      </c>
      <c r="I296" s="254"/>
      <c r="J296" s="250"/>
      <c r="K296" s="250"/>
      <c r="L296" s="255"/>
      <c r="M296" s="256"/>
      <c r="N296" s="257"/>
      <c r="O296" s="257"/>
      <c r="P296" s="257"/>
      <c r="Q296" s="257"/>
      <c r="R296" s="257"/>
      <c r="S296" s="257"/>
      <c r="T296" s="258"/>
      <c r="U296" s="13"/>
      <c r="V296" s="13"/>
      <c r="W296" s="13"/>
      <c r="X296" s="13"/>
      <c r="Y296" s="13"/>
      <c r="Z296" s="13"/>
      <c r="AA296" s="13"/>
      <c r="AB296" s="13"/>
      <c r="AC296" s="13"/>
      <c r="AD296" s="13"/>
      <c r="AE296" s="13"/>
      <c r="AT296" s="259" t="s">
        <v>236</v>
      </c>
      <c r="AU296" s="259" t="s">
        <v>88</v>
      </c>
      <c r="AV296" s="13" t="s">
        <v>19</v>
      </c>
      <c r="AW296" s="13" t="s">
        <v>36</v>
      </c>
      <c r="AX296" s="13" t="s">
        <v>88</v>
      </c>
      <c r="AY296" s="259" t="s">
        <v>221</v>
      </c>
    </row>
    <row r="297" s="2" customFormat="1" ht="16.5" customHeight="1">
      <c r="A297" s="40"/>
      <c r="B297" s="41"/>
      <c r="C297" s="229" t="s">
        <v>376</v>
      </c>
      <c r="D297" s="229" t="s">
        <v>225</v>
      </c>
      <c r="E297" s="230" t="s">
        <v>2173</v>
      </c>
      <c r="F297" s="231" t="s">
        <v>2174</v>
      </c>
      <c r="G297" s="232" t="s">
        <v>507</v>
      </c>
      <c r="H297" s="233">
        <v>20.286000000000001</v>
      </c>
      <c r="I297" s="234"/>
      <c r="J297" s="235">
        <f>ROUND(I297*H297,2)</f>
        <v>0</v>
      </c>
      <c r="K297" s="231" t="s">
        <v>229</v>
      </c>
      <c r="L297" s="46"/>
      <c r="M297" s="236" t="s">
        <v>1</v>
      </c>
      <c r="N297" s="237" t="s">
        <v>45</v>
      </c>
      <c r="O297" s="93"/>
      <c r="P297" s="238">
        <f>O297*H297</f>
        <v>0</v>
      </c>
      <c r="Q297" s="238">
        <v>0.0026900000000000001</v>
      </c>
      <c r="R297" s="238">
        <f>Q297*H297</f>
        <v>0.054569340000000008</v>
      </c>
      <c r="S297" s="238">
        <v>0</v>
      </c>
      <c r="T297" s="239">
        <f>S297*H297</f>
        <v>0</v>
      </c>
      <c r="U297" s="40"/>
      <c r="V297" s="40"/>
      <c r="W297" s="40"/>
      <c r="X297" s="40"/>
      <c r="Y297" s="40"/>
      <c r="Z297" s="40"/>
      <c r="AA297" s="40"/>
      <c r="AB297" s="40"/>
      <c r="AC297" s="40"/>
      <c r="AD297" s="40"/>
      <c r="AE297" s="40"/>
      <c r="AR297" s="240" t="s">
        <v>224</v>
      </c>
      <c r="AT297" s="240" t="s">
        <v>225</v>
      </c>
      <c r="AU297" s="240" t="s">
        <v>88</v>
      </c>
      <c r="AY297" s="18" t="s">
        <v>221</v>
      </c>
      <c r="BE297" s="241">
        <f>IF(N297="základní",J297,0)</f>
        <v>0</v>
      </c>
      <c r="BF297" s="241">
        <f>IF(N297="snížená",J297,0)</f>
        <v>0</v>
      </c>
      <c r="BG297" s="241">
        <f>IF(N297="zákl. přenesená",J297,0)</f>
        <v>0</v>
      </c>
      <c r="BH297" s="241">
        <f>IF(N297="sníž. přenesená",J297,0)</f>
        <v>0</v>
      </c>
      <c r="BI297" s="241">
        <f>IF(N297="nulová",J297,0)</f>
        <v>0</v>
      </c>
      <c r="BJ297" s="18" t="s">
        <v>88</v>
      </c>
      <c r="BK297" s="241">
        <f>ROUND(I297*H297,2)</f>
        <v>0</v>
      </c>
      <c r="BL297" s="18" t="s">
        <v>224</v>
      </c>
      <c r="BM297" s="240" t="s">
        <v>4182</v>
      </c>
    </row>
    <row r="298" s="2" customFormat="1">
      <c r="A298" s="40"/>
      <c r="B298" s="41"/>
      <c r="C298" s="42"/>
      <c r="D298" s="242" t="s">
        <v>232</v>
      </c>
      <c r="E298" s="42"/>
      <c r="F298" s="243" t="s">
        <v>2176</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232</v>
      </c>
      <c r="AU298" s="18" t="s">
        <v>88</v>
      </c>
    </row>
    <row r="299" s="2" customFormat="1">
      <c r="A299" s="40"/>
      <c r="B299" s="41"/>
      <c r="C299" s="42"/>
      <c r="D299" s="247" t="s">
        <v>312</v>
      </c>
      <c r="E299" s="42"/>
      <c r="F299" s="248" t="s">
        <v>2177</v>
      </c>
      <c r="G299" s="42"/>
      <c r="H299" s="42"/>
      <c r="I299" s="244"/>
      <c r="J299" s="42"/>
      <c r="K299" s="42"/>
      <c r="L299" s="46"/>
      <c r="M299" s="245"/>
      <c r="N299" s="246"/>
      <c r="O299" s="93"/>
      <c r="P299" s="93"/>
      <c r="Q299" s="93"/>
      <c r="R299" s="93"/>
      <c r="S299" s="93"/>
      <c r="T299" s="94"/>
      <c r="U299" s="40"/>
      <c r="V299" s="40"/>
      <c r="W299" s="40"/>
      <c r="X299" s="40"/>
      <c r="Y299" s="40"/>
      <c r="Z299" s="40"/>
      <c r="AA299" s="40"/>
      <c r="AB299" s="40"/>
      <c r="AC299" s="40"/>
      <c r="AD299" s="40"/>
      <c r="AE299" s="40"/>
      <c r="AT299" s="18" t="s">
        <v>312</v>
      </c>
      <c r="AU299" s="18" t="s">
        <v>88</v>
      </c>
    </row>
    <row r="300" s="14" customFormat="1">
      <c r="A300" s="14"/>
      <c r="B300" s="260"/>
      <c r="C300" s="261"/>
      <c r="D300" s="247" t="s">
        <v>236</v>
      </c>
      <c r="E300" s="262" t="s">
        <v>1</v>
      </c>
      <c r="F300" s="263" t="s">
        <v>2178</v>
      </c>
      <c r="G300" s="261"/>
      <c r="H300" s="262" t="s">
        <v>1</v>
      </c>
      <c r="I300" s="264"/>
      <c r="J300" s="261"/>
      <c r="K300" s="261"/>
      <c r="L300" s="265"/>
      <c r="M300" s="266"/>
      <c r="N300" s="267"/>
      <c r="O300" s="267"/>
      <c r="P300" s="267"/>
      <c r="Q300" s="267"/>
      <c r="R300" s="267"/>
      <c r="S300" s="267"/>
      <c r="T300" s="268"/>
      <c r="U300" s="14"/>
      <c r="V300" s="14"/>
      <c r="W300" s="14"/>
      <c r="X300" s="14"/>
      <c r="Y300" s="14"/>
      <c r="Z300" s="14"/>
      <c r="AA300" s="14"/>
      <c r="AB300" s="14"/>
      <c r="AC300" s="14"/>
      <c r="AD300" s="14"/>
      <c r="AE300" s="14"/>
      <c r="AT300" s="269" t="s">
        <v>236</v>
      </c>
      <c r="AU300" s="269" t="s">
        <v>88</v>
      </c>
      <c r="AV300" s="14" t="s">
        <v>88</v>
      </c>
      <c r="AW300" s="14" t="s">
        <v>36</v>
      </c>
      <c r="AX300" s="14" t="s">
        <v>80</v>
      </c>
      <c r="AY300" s="269" t="s">
        <v>221</v>
      </c>
    </row>
    <row r="301" s="14" customFormat="1">
      <c r="A301" s="14"/>
      <c r="B301" s="260"/>
      <c r="C301" s="261"/>
      <c r="D301" s="247" t="s">
        <v>236</v>
      </c>
      <c r="E301" s="262" t="s">
        <v>1</v>
      </c>
      <c r="F301" s="263" t="s">
        <v>2166</v>
      </c>
      <c r="G301" s="261"/>
      <c r="H301" s="262" t="s">
        <v>1</v>
      </c>
      <c r="I301" s="264"/>
      <c r="J301" s="261"/>
      <c r="K301" s="261"/>
      <c r="L301" s="265"/>
      <c r="M301" s="266"/>
      <c r="N301" s="267"/>
      <c r="O301" s="267"/>
      <c r="P301" s="267"/>
      <c r="Q301" s="267"/>
      <c r="R301" s="267"/>
      <c r="S301" s="267"/>
      <c r="T301" s="268"/>
      <c r="U301" s="14"/>
      <c r="V301" s="14"/>
      <c r="W301" s="14"/>
      <c r="X301" s="14"/>
      <c r="Y301" s="14"/>
      <c r="Z301" s="14"/>
      <c r="AA301" s="14"/>
      <c r="AB301" s="14"/>
      <c r="AC301" s="14"/>
      <c r="AD301" s="14"/>
      <c r="AE301" s="14"/>
      <c r="AT301" s="269" t="s">
        <v>236</v>
      </c>
      <c r="AU301" s="269" t="s">
        <v>88</v>
      </c>
      <c r="AV301" s="14" t="s">
        <v>88</v>
      </c>
      <c r="AW301" s="14" t="s">
        <v>36</v>
      </c>
      <c r="AX301" s="14" t="s">
        <v>80</v>
      </c>
      <c r="AY301" s="269" t="s">
        <v>221</v>
      </c>
    </row>
    <row r="302" s="13" customFormat="1">
      <c r="A302" s="13"/>
      <c r="B302" s="249"/>
      <c r="C302" s="250"/>
      <c r="D302" s="247" t="s">
        <v>236</v>
      </c>
      <c r="E302" s="251" t="s">
        <v>944</v>
      </c>
      <c r="F302" s="252" t="s">
        <v>4183</v>
      </c>
      <c r="G302" s="250"/>
      <c r="H302" s="253">
        <v>10.086</v>
      </c>
      <c r="I302" s="254"/>
      <c r="J302" s="250"/>
      <c r="K302" s="250"/>
      <c r="L302" s="255"/>
      <c r="M302" s="256"/>
      <c r="N302" s="257"/>
      <c r="O302" s="257"/>
      <c r="P302" s="257"/>
      <c r="Q302" s="257"/>
      <c r="R302" s="257"/>
      <c r="S302" s="257"/>
      <c r="T302" s="258"/>
      <c r="U302" s="13"/>
      <c r="V302" s="13"/>
      <c r="W302" s="13"/>
      <c r="X302" s="13"/>
      <c r="Y302" s="13"/>
      <c r="Z302" s="13"/>
      <c r="AA302" s="13"/>
      <c r="AB302" s="13"/>
      <c r="AC302" s="13"/>
      <c r="AD302" s="13"/>
      <c r="AE302" s="13"/>
      <c r="AT302" s="259" t="s">
        <v>236</v>
      </c>
      <c r="AU302" s="259" t="s">
        <v>88</v>
      </c>
      <c r="AV302" s="13" t="s">
        <v>19</v>
      </c>
      <c r="AW302" s="13" t="s">
        <v>36</v>
      </c>
      <c r="AX302" s="13" t="s">
        <v>80</v>
      </c>
      <c r="AY302" s="259" t="s">
        <v>221</v>
      </c>
    </row>
    <row r="303" s="14" customFormat="1">
      <c r="A303" s="14"/>
      <c r="B303" s="260"/>
      <c r="C303" s="261"/>
      <c r="D303" s="247" t="s">
        <v>236</v>
      </c>
      <c r="E303" s="262" t="s">
        <v>1</v>
      </c>
      <c r="F303" s="263" t="s">
        <v>2169</v>
      </c>
      <c r="G303" s="261"/>
      <c r="H303" s="262" t="s">
        <v>1</v>
      </c>
      <c r="I303" s="264"/>
      <c r="J303" s="261"/>
      <c r="K303" s="261"/>
      <c r="L303" s="265"/>
      <c r="M303" s="266"/>
      <c r="N303" s="267"/>
      <c r="O303" s="267"/>
      <c r="P303" s="267"/>
      <c r="Q303" s="267"/>
      <c r="R303" s="267"/>
      <c r="S303" s="267"/>
      <c r="T303" s="268"/>
      <c r="U303" s="14"/>
      <c r="V303" s="14"/>
      <c r="W303" s="14"/>
      <c r="X303" s="14"/>
      <c r="Y303" s="14"/>
      <c r="Z303" s="14"/>
      <c r="AA303" s="14"/>
      <c r="AB303" s="14"/>
      <c r="AC303" s="14"/>
      <c r="AD303" s="14"/>
      <c r="AE303" s="14"/>
      <c r="AT303" s="269" t="s">
        <v>236</v>
      </c>
      <c r="AU303" s="269" t="s">
        <v>88</v>
      </c>
      <c r="AV303" s="14" t="s">
        <v>88</v>
      </c>
      <c r="AW303" s="14" t="s">
        <v>36</v>
      </c>
      <c r="AX303" s="14" t="s">
        <v>80</v>
      </c>
      <c r="AY303" s="269" t="s">
        <v>221</v>
      </c>
    </row>
    <row r="304" s="13" customFormat="1">
      <c r="A304" s="13"/>
      <c r="B304" s="249"/>
      <c r="C304" s="250"/>
      <c r="D304" s="247" t="s">
        <v>236</v>
      </c>
      <c r="E304" s="251" t="s">
        <v>946</v>
      </c>
      <c r="F304" s="252" t="s">
        <v>4184</v>
      </c>
      <c r="G304" s="250"/>
      <c r="H304" s="253">
        <v>10.199999999999999</v>
      </c>
      <c r="I304" s="254"/>
      <c r="J304" s="250"/>
      <c r="K304" s="250"/>
      <c r="L304" s="255"/>
      <c r="M304" s="256"/>
      <c r="N304" s="257"/>
      <c r="O304" s="257"/>
      <c r="P304" s="257"/>
      <c r="Q304" s="257"/>
      <c r="R304" s="257"/>
      <c r="S304" s="257"/>
      <c r="T304" s="258"/>
      <c r="U304" s="13"/>
      <c r="V304" s="13"/>
      <c r="W304" s="13"/>
      <c r="X304" s="13"/>
      <c r="Y304" s="13"/>
      <c r="Z304" s="13"/>
      <c r="AA304" s="13"/>
      <c r="AB304" s="13"/>
      <c r="AC304" s="13"/>
      <c r="AD304" s="13"/>
      <c r="AE304" s="13"/>
      <c r="AT304" s="259" t="s">
        <v>236</v>
      </c>
      <c r="AU304" s="259" t="s">
        <v>88</v>
      </c>
      <c r="AV304" s="13" t="s">
        <v>19</v>
      </c>
      <c r="AW304" s="13" t="s">
        <v>36</v>
      </c>
      <c r="AX304" s="13" t="s">
        <v>80</v>
      </c>
      <c r="AY304" s="259" t="s">
        <v>221</v>
      </c>
    </row>
    <row r="305" s="13" customFormat="1">
      <c r="A305" s="13"/>
      <c r="B305" s="249"/>
      <c r="C305" s="250"/>
      <c r="D305" s="247" t="s">
        <v>236</v>
      </c>
      <c r="E305" s="251" t="s">
        <v>4185</v>
      </c>
      <c r="F305" s="252" t="s">
        <v>4186</v>
      </c>
      <c r="G305" s="250"/>
      <c r="H305" s="253">
        <v>20.286000000000001</v>
      </c>
      <c r="I305" s="254"/>
      <c r="J305" s="250"/>
      <c r="K305" s="250"/>
      <c r="L305" s="255"/>
      <c r="M305" s="256"/>
      <c r="N305" s="257"/>
      <c r="O305" s="257"/>
      <c r="P305" s="257"/>
      <c r="Q305" s="257"/>
      <c r="R305" s="257"/>
      <c r="S305" s="257"/>
      <c r="T305" s="258"/>
      <c r="U305" s="13"/>
      <c r="V305" s="13"/>
      <c r="W305" s="13"/>
      <c r="X305" s="13"/>
      <c r="Y305" s="13"/>
      <c r="Z305" s="13"/>
      <c r="AA305" s="13"/>
      <c r="AB305" s="13"/>
      <c r="AC305" s="13"/>
      <c r="AD305" s="13"/>
      <c r="AE305" s="13"/>
      <c r="AT305" s="259" t="s">
        <v>236</v>
      </c>
      <c r="AU305" s="259" t="s">
        <v>88</v>
      </c>
      <c r="AV305" s="13" t="s">
        <v>19</v>
      </c>
      <c r="AW305" s="13" t="s">
        <v>36</v>
      </c>
      <c r="AX305" s="13" t="s">
        <v>88</v>
      </c>
      <c r="AY305" s="259" t="s">
        <v>221</v>
      </c>
    </row>
    <row r="306" s="2" customFormat="1" ht="16.5" customHeight="1">
      <c r="A306" s="40"/>
      <c r="B306" s="41"/>
      <c r="C306" s="229" t="s">
        <v>381</v>
      </c>
      <c r="D306" s="229" t="s">
        <v>225</v>
      </c>
      <c r="E306" s="230" t="s">
        <v>2184</v>
      </c>
      <c r="F306" s="231" t="s">
        <v>2185</v>
      </c>
      <c r="G306" s="232" t="s">
        <v>507</v>
      </c>
      <c r="H306" s="233">
        <v>20.286000000000001</v>
      </c>
      <c r="I306" s="234"/>
      <c r="J306" s="235">
        <f>ROUND(I306*H306,2)</f>
        <v>0</v>
      </c>
      <c r="K306" s="231" t="s">
        <v>229</v>
      </c>
      <c r="L306" s="46"/>
      <c r="M306" s="236" t="s">
        <v>1</v>
      </c>
      <c r="N306" s="237" t="s">
        <v>45</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224</v>
      </c>
      <c r="AT306" s="240" t="s">
        <v>225</v>
      </c>
      <c r="AU306" s="240" t="s">
        <v>88</v>
      </c>
      <c r="AY306" s="18" t="s">
        <v>221</v>
      </c>
      <c r="BE306" s="241">
        <f>IF(N306="základní",J306,0)</f>
        <v>0</v>
      </c>
      <c r="BF306" s="241">
        <f>IF(N306="snížená",J306,0)</f>
        <v>0</v>
      </c>
      <c r="BG306" s="241">
        <f>IF(N306="zákl. přenesená",J306,0)</f>
        <v>0</v>
      </c>
      <c r="BH306" s="241">
        <f>IF(N306="sníž. přenesená",J306,0)</f>
        <v>0</v>
      </c>
      <c r="BI306" s="241">
        <f>IF(N306="nulová",J306,0)</f>
        <v>0</v>
      </c>
      <c r="BJ306" s="18" t="s">
        <v>88</v>
      </c>
      <c r="BK306" s="241">
        <f>ROUND(I306*H306,2)</f>
        <v>0</v>
      </c>
      <c r="BL306" s="18" t="s">
        <v>224</v>
      </c>
      <c r="BM306" s="240" t="s">
        <v>4187</v>
      </c>
    </row>
    <row r="307" s="2" customFormat="1">
      <c r="A307" s="40"/>
      <c r="B307" s="41"/>
      <c r="C307" s="42"/>
      <c r="D307" s="242" t="s">
        <v>232</v>
      </c>
      <c r="E307" s="42"/>
      <c r="F307" s="243" t="s">
        <v>2187</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232</v>
      </c>
      <c r="AU307" s="18" t="s">
        <v>88</v>
      </c>
    </row>
    <row r="308" s="2" customFormat="1">
      <c r="A308" s="40"/>
      <c r="B308" s="41"/>
      <c r="C308" s="42"/>
      <c r="D308" s="247" t="s">
        <v>312</v>
      </c>
      <c r="E308" s="42"/>
      <c r="F308" s="248" t="s">
        <v>2177</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312</v>
      </c>
      <c r="AU308" s="18" t="s">
        <v>88</v>
      </c>
    </row>
    <row r="309" s="13" customFormat="1">
      <c r="A309" s="13"/>
      <c r="B309" s="249"/>
      <c r="C309" s="250"/>
      <c r="D309" s="247" t="s">
        <v>236</v>
      </c>
      <c r="E309" s="251" t="s">
        <v>3189</v>
      </c>
      <c r="F309" s="252" t="s">
        <v>4188</v>
      </c>
      <c r="G309" s="250"/>
      <c r="H309" s="253">
        <v>20.286000000000001</v>
      </c>
      <c r="I309" s="254"/>
      <c r="J309" s="250"/>
      <c r="K309" s="250"/>
      <c r="L309" s="255"/>
      <c r="M309" s="256"/>
      <c r="N309" s="257"/>
      <c r="O309" s="257"/>
      <c r="P309" s="257"/>
      <c r="Q309" s="257"/>
      <c r="R309" s="257"/>
      <c r="S309" s="257"/>
      <c r="T309" s="258"/>
      <c r="U309" s="13"/>
      <c r="V309" s="13"/>
      <c r="W309" s="13"/>
      <c r="X309" s="13"/>
      <c r="Y309" s="13"/>
      <c r="Z309" s="13"/>
      <c r="AA309" s="13"/>
      <c r="AB309" s="13"/>
      <c r="AC309" s="13"/>
      <c r="AD309" s="13"/>
      <c r="AE309" s="13"/>
      <c r="AT309" s="259" t="s">
        <v>236</v>
      </c>
      <c r="AU309" s="259" t="s">
        <v>88</v>
      </c>
      <c r="AV309" s="13" t="s">
        <v>19</v>
      </c>
      <c r="AW309" s="13" t="s">
        <v>36</v>
      </c>
      <c r="AX309" s="13" t="s">
        <v>80</v>
      </c>
      <c r="AY309" s="259" t="s">
        <v>221</v>
      </c>
    </row>
    <row r="310" s="13" customFormat="1">
      <c r="A310" s="13"/>
      <c r="B310" s="249"/>
      <c r="C310" s="250"/>
      <c r="D310" s="247" t="s">
        <v>236</v>
      </c>
      <c r="E310" s="251" t="s">
        <v>3191</v>
      </c>
      <c r="F310" s="252" t="s">
        <v>3192</v>
      </c>
      <c r="G310" s="250"/>
      <c r="H310" s="253">
        <v>20.286000000000001</v>
      </c>
      <c r="I310" s="254"/>
      <c r="J310" s="250"/>
      <c r="K310" s="250"/>
      <c r="L310" s="255"/>
      <c r="M310" s="256"/>
      <c r="N310" s="257"/>
      <c r="O310" s="257"/>
      <c r="P310" s="257"/>
      <c r="Q310" s="257"/>
      <c r="R310" s="257"/>
      <c r="S310" s="257"/>
      <c r="T310" s="258"/>
      <c r="U310" s="13"/>
      <c r="V310" s="13"/>
      <c r="W310" s="13"/>
      <c r="X310" s="13"/>
      <c r="Y310" s="13"/>
      <c r="Z310" s="13"/>
      <c r="AA310" s="13"/>
      <c r="AB310" s="13"/>
      <c r="AC310" s="13"/>
      <c r="AD310" s="13"/>
      <c r="AE310" s="13"/>
      <c r="AT310" s="259" t="s">
        <v>236</v>
      </c>
      <c r="AU310" s="259" t="s">
        <v>88</v>
      </c>
      <c r="AV310" s="13" t="s">
        <v>19</v>
      </c>
      <c r="AW310" s="13" t="s">
        <v>36</v>
      </c>
      <c r="AX310" s="13" t="s">
        <v>88</v>
      </c>
      <c r="AY310" s="259" t="s">
        <v>221</v>
      </c>
    </row>
    <row r="311" s="2" customFormat="1" ht="24.15" customHeight="1">
      <c r="A311" s="40"/>
      <c r="B311" s="41"/>
      <c r="C311" s="229" t="s">
        <v>387</v>
      </c>
      <c r="D311" s="229" t="s">
        <v>225</v>
      </c>
      <c r="E311" s="230" t="s">
        <v>2192</v>
      </c>
      <c r="F311" s="231" t="s">
        <v>2193</v>
      </c>
      <c r="G311" s="232" t="s">
        <v>651</v>
      </c>
      <c r="H311" s="233">
        <v>3.226</v>
      </c>
      <c r="I311" s="234"/>
      <c r="J311" s="235">
        <f>ROUND(I311*H311,2)</f>
        <v>0</v>
      </c>
      <c r="K311" s="231" t="s">
        <v>229</v>
      </c>
      <c r="L311" s="46"/>
      <c r="M311" s="236" t="s">
        <v>1</v>
      </c>
      <c r="N311" s="237" t="s">
        <v>45</v>
      </c>
      <c r="O311" s="93"/>
      <c r="P311" s="238">
        <f>O311*H311</f>
        <v>0</v>
      </c>
      <c r="Q311" s="238">
        <v>1.0606199999999999</v>
      </c>
      <c r="R311" s="238">
        <f>Q311*H311</f>
        <v>3.4215601199999996</v>
      </c>
      <c r="S311" s="238">
        <v>0</v>
      </c>
      <c r="T311" s="239">
        <f>S311*H311</f>
        <v>0</v>
      </c>
      <c r="U311" s="40"/>
      <c r="V311" s="40"/>
      <c r="W311" s="40"/>
      <c r="X311" s="40"/>
      <c r="Y311" s="40"/>
      <c r="Z311" s="40"/>
      <c r="AA311" s="40"/>
      <c r="AB311" s="40"/>
      <c r="AC311" s="40"/>
      <c r="AD311" s="40"/>
      <c r="AE311" s="40"/>
      <c r="AR311" s="240" t="s">
        <v>2194</v>
      </c>
      <c r="AT311" s="240" t="s">
        <v>225</v>
      </c>
      <c r="AU311" s="240" t="s">
        <v>88</v>
      </c>
      <c r="AY311" s="18" t="s">
        <v>221</v>
      </c>
      <c r="BE311" s="241">
        <f>IF(N311="základní",J311,0)</f>
        <v>0</v>
      </c>
      <c r="BF311" s="241">
        <f>IF(N311="snížená",J311,0)</f>
        <v>0</v>
      </c>
      <c r="BG311" s="241">
        <f>IF(N311="zákl. přenesená",J311,0)</f>
        <v>0</v>
      </c>
      <c r="BH311" s="241">
        <f>IF(N311="sníž. přenesená",J311,0)</f>
        <v>0</v>
      </c>
      <c r="BI311" s="241">
        <f>IF(N311="nulová",J311,0)</f>
        <v>0</v>
      </c>
      <c r="BJ311" s="18" t="s">
        <v>88</v>
      </c>
      <c r="BK311" s="241">
        <f>ROUND(I311*H311,2)</f>
        <v>0</v>
      </c>
      <c r="BL311" s="18" t="s">
        <v>2194</v>
      </c>
      <c r="BM311" s="240" t="s">
        <v>4189</v>
      </c>
    </row>
    <row r="312" s="2" customFormat="1">
      <c r="A312" s="40"/>
      <c r="B312" s="41"/>
      <c r="C312" s="42"/>
      <c r="D312" s="242" t="s">
        <v>232</v>
      </c>
      <c r="E312" s="42"/>
      <c r="F312" s="243" t="s">
        <v>2196</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232</v>
      </c>
      <c r="AU312" s="18" t="s">
        <v>88</v>
      </c>
    </row>
    <row r="313" s="2" customFormat="1">
      <c r="A313" s="40"/>
      <c r="B313" s="41"/>
      <c r="C313" s="42"/>
      <c r="D313" s="247" t="s">
        <v>312</v>
      </c>
      <c r="E313" s="42"/>
      <c r="F313" s="248" t="s">
        <v>2197</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312</v>
      </c>
      <c r="AU313" s="18" t="s">
        <v>88</v>
      </c>
    </row>
    <row r="314" s="2" customFormat="1">
      <c r="A314" s="40"/>
      <c r="B314" s="41"/>
      <c r="C314" s="42"/>
      <c r="D314" s="247" t="s">
        <v>234</v>
      </c>
      <c r="E314" s="42"/>
      <c r="F314" s="248" t="s">
        <v>2148</v>
      </c>
      <c r="G314" s="42"/>
      <c r="H314" s="42"/>
      <c r="I314" s="244"/>
      <c r="J314" s="42"/>
      <c r="K314" s="42"/>
      <c r="L314" s="46"/>
      <c r="M314" s="245"/>
      <c r="N314" s="246"/>
      <c r="O314" s="93"/>
      <c r="P314" s="93"/>
      <c r="Q314" s="93"/>
      <c r="R314" s="93"/>
      <c r="S314" s="93"/>
      <c r="T314" s="94"/>
      <c r="U314" s="40"/>
      <c r="V314" s="40"/>
      <c r="W314" s="40"/>
      <c r="X314" s="40"/>
      <c r="Y314" s="40"/>
      <c r="Z314" s="40"/>
      <c r="AA314" s="40"/>
      <c r="AB314" s="40"/>
      <c r="AC314" s="40"/>
      <c r="AD314" s="40"/>
      <c r="AE314" s="40"/>
      <c r="AT314" s="18" t="s">
        <v>234</v>
      </c>
      <c r="AU314" s="18" t="s">
        <v>88</v>
      </c>
    </row>
    <row r="315" s="14" customFormat="1">
      <c r="A315" s="14"/>
      <c r="B315" s="260"/>
      <c r="C315" s="261"/>
      <c r="D315" s="247" t="s">
        <v>236</v>
      </c>
      <c r="E315" s="262" t="s">
        <v>1</v>
      </c>
      <c r="F315" s="263" t="s">
        <v>4190</v>
      </c>
      <c r="G315" s="261"/>
      <c r="H315" s="262" t="s">
        <v>1</v>
      </c>
      <c r="I315" s="264"/>
      <c r="J315" s="261"/>
      <c r="K315" s="261"/>
      <c r="L315" s="265"/>
      <c r="M315" s="266"/>
      <c r="N315" s="267"/>
      <c r="O315" s="267"/>
      <c r="P315" s="267"/>
      <c r="Q315" s="267"/>
      <c r="R315" s="267"/>
      <c r="S315" s="267"/>
      <c r="T315" s="268"/>
      <c r="U315" s="14"/>
      <c r="V315" s="14"/>
      <c r="W315" s="14"/>
      <c r="X315" s="14"/>
      <c r="Y315" s="14"/>
      <c r="Z315" s="14"/>
      <c r="AA315" s="14"/>
      <c r="AB315" s="14"/>
      <c r="AC315" s="14"/>
      <c r="AD315" s="14"/>
      <c r="AE315" s="14"/>
      <c r="AT315" s="269" t="s">
        <v>236</v>
      </c>
      <c r="AU315" s="269" t="s">
        <v>88</v>
      </c>
      <c r="AV315" s="14" t="s">
        <v>88</v>
      </c>
      <c r="AW315" s="14" t="s">
        <v>36</v>
      </c>
      <c r="AX315" s="14" t="s">
        <v>80</v>
      </c>
      <c r="AY315" s="269" t="s">
        <v>221</v>
      </c>
    </row>
    <row r="316" s="14" customFormat="1">
      <c r="A316" s="14"/>
      <c r="B316" s="260"/>
      <c r="C316" s="261"/>
      <c r="D316" s="247" t="s">
        <v>236</v>
      </c>
      <c r="E316" s="262" t="s">
        <v>1</v>
      </c>
      <c r="F316" s="263" t="s">
        <v>2204</v>
      </c>
      <c r="G316" s="261"/>
      <c r="H316" s="262" t="s">
        <v>1</v>
      </c>
      <c r="I316" s="264"/>
      <c r="J316" s="261"/>
      <c r="K316" s="261"/>
      <c r="L316" s="265"/>
      <c r="M316" s="266"/>
      <c r="N316" s="267"/>
      <c r="O316" s="267"/>
      <c r="P316" s="267"/>
      <c r="Q316" s="267"/>
      <c r="R316" s="267"/>
      <c r="S316" s="267"/>
      <c r="T316" s="268"/>
      <c r="U316" s="14"/>
      <c r="V316" s="14"/>
      <c r="W316" s="14"/>
      <c r="X316" s="14"/>
      <c r="Y316" s="14"/>
      <c r="Z316" s="14"/>
      <c r="AA316" s="14"/>
      <c r="AB316" s="14"/>
      <c r="AC316" s="14"/>
      <c r="AD316" s="14"/>
      <c r="AE316" s="14"/>
      <c r="AT316" s="269" t="s">
        <v>236</v>
      </c>
      <c r="AU316" s="269" t="s">
        <v>88</v>
      </c>
      <c r="AV316" s="14" t="s">
        <v>88</v>
      </c>
      <c r="AW316" s="14" t="s">
        <v>36</v>
      </c>
      <c r="AX316" s="14" t="s">
        <v>80</v>
      </c>
      <c r="AY316" s="269" t="s">
        <v>221</v>
      </c>
    </row>
    <row r="317" s="13" customFormat="1">
      <c r="A317" s="13"/>
      <c r="B317" s="249"/>
      <c r="C317" s="250"/>
      <c r="D317" s="247" t="s">
        <v>236</v>
      </c>
      <c r="E317" s="251" t="s">
        <v>1</v>
      </c>
      <c r="F317" s="252" t="s">
        <v>4191</v>
      </c>
      <c r="G317" s="250"/>
      <c r="H317" s="253">
        <v>2932.6799999999998</v>
      </c>
      <c r="I317" s="254"/>
      <c r="J317" s="250"/>
      <c r="K317" s="250"/>
      <c r="L317" s="255"/>
      <c r="M317" s="256"/>
      <c r="N317" s="257"/>
      <c r="O317" s="257"/>
      <c r="P317" s="257"/>
      <c r="Q317" s="257"/>
      <c r="R317" s="257"/>
      <c r="S317" s="257"/>
      <c r="T317" s="258"/>
      <c r="U317" s="13"/>
      <c r="V317" s="13"/>
      <c r="W317" s="13"/>
      <c r="X317" s="13"/>
      <c r="Y317" s="13"/>
      <c r="Z317" s="13"/>
      <c r="AA317" s="13"/>
      <c r="AB317" s="13"/>
      <c r="AC317" s="13"/>
      <c r="AD317" s="13"/>
      <c r="AE317" s="13"/>
      <c r="AT317" s="259" t="s">
        <v>236</v>
      </c>
      <c r="AU317" s="259" t="s">
        <v>88</v>
      </c>
      <c r="AV317" s="13" t="s">
        <v>19</v>
      </c>
      <c r="AW317" s="13" t="s">
        <v>36</v>
      </c>
      <c r="AX317" s="13" t="s">
        <v>80</v>
      </c>
      <c r="AY317" s="259" t="s">
        <v>221</v>
      </c>
    </row>
    <row r="318" s="16" customFormat="1">
      <c r="A318" s="16"/>
      <c r="B318" s="306"/>
      <c r="C318" s="307"/>
      <c r="D318" s="247" t="s">
        <v>236</v>
      </c>
      <c r="E318" s="308" t="s">
        <v>1</v>
      </c>
      <c r="F318" s="309" t="s">
        <v>2156</v>
      </c>
      <c r="G318" s="307"/>
      <c r="H318" s="310">
        <v>2932.6799999999998</v>
      </c>
      <c r="I318" s="311"/>
      <c r="J318" s="307"/>
      <c r="K318" s="307"/>
      <c r="L318" s="312"/>
      <c r="M318" s="313"/>
      <c r="N318" s="314"/>
      <c r="O318" s="314"/>
      <c r="P318" s="314"/>
      <c r="Q318" s="314"/>
      <c r="R318" s="314"/>
      <c r="S318" s="314"/>
      <c r="T318" s="315"/>
      <c r="U318" s="16"/>
      <c r="V318" s="16"/>
      <c r="W318" s="16"/>
      <c r="X318" s="16"/>
      <c r="Y318" s="16"/>
      <c r="Z318" s="16"/>
      <c r="AA318" s="16"/>
      <c r="AB318" s="16"/>
      <c r="AC318" s="16"/>
      <c r="AD318" s="16"/>
      <c r="AE318" s="16"/>
      <c r="AT318" s="316" t="s">
        <v>236</v>
      </c>
      <c r="AU318" s="316" t="s">
        <v>88</v>
      </c>
      <c r="AV318" s="16" t="s">
        <v>157</v>
      </c>
      <c r="AW318" s="16" t="s">
        <v>36</v>
      </c>
      <c r="AX318" s="16" t="s">
        <v>80</v>
      </c>
      <c r="AY318" s="316" t="s">
        <v>221</v>
      </c>
    </row>
    <row r="319" s="14" customFormat="1">
      <c r="A319" s="14"/>
      <c r="B319" s="260"/>
      <c r="C319" s="261"/>
      <c r="D319" s="247" t="s">
        <v>236</v>
      </c>
      <c r="E319" s="262" t="s">
        <v>1</v>
      </c>
      <c r="F319" s="263" t="s">
        <v>2157</v>
      </c>
      <c r="G319" s="261"/>
      <c r="H319" s="262" t="s">
        <v>1</v>
      </c>
      <c r="I319" s="264"/>
      <c r="J319" s="261"/>
      <c r="K319" s="261"/>
      <c r="L319" s="265"/>
      <c r="M319" s="266"/>
      <c r="N319" s="267"/>
      <c r="O319" s="267"/>
      <c r="P319" s="267"/>
      <c r="Q319" s="267"/>
      <c r="R319" s="267"/>
      <c r="S319" s="267"/>
      <c r="T319" s="268"/>
      <c r="U319" s="14"/>
      <c r="V319" s="14"/>
      <c r="W319" s="14"/>
      <c r="X319" s="14"/>
      <c r="Y319" s="14"/>
      <c r="Z319" s="14"/>
      <c r="AA319" s="14"/>
      <c r="AB319" s="14"/>
      <c r="AC319" s="14"/>
      <c r="AD319" s="14"/>
      <c r="AE319" s="14"/>
      <c r="AT319" s="269" t="s">
        <v>236</v>
      </c>
      <c r="AU319" s="269" t="s">
        <v>88</v>
      </c>
      <c r="AV319" s="14" t="s">
        <v>88</v>
      </c>
      <c r="AW319" s="14" t="s">
        <v>36</v>
      </c>
      <c r="AX319" s="14" t="s">
        <v>80</v>
      </c>
      <c r="AY319" s="269" t="s">
        <v>221</v>
      </c>
    </row>
    <row r="320" s="13" customFormat="1">
      <c r="A320" s="13"/>
      <c r="B320" s="249"/>
      <c r="C320" s="250"/>
      <c r="D320" s="247" t="s">
        <v>236</v>
      </c>
      <c r="E320" s="251" t="s">
        <v>1</v>
      </c>
      <c r="F320" s="252" t="s">
        <v>4192</v>
      </c>
      <c r="G320" s="250"/>
      <c r="H320" s="253">
        <v>293.26799999999997</v>
      </c>
      <c r="I320" s="254"/>
      <c r="J320" s="250"/>
      <c r="K320" s="250"/>
      <c r="L320" s="255"/>
      <c r="M320" s="256"/>
      <c r="N320" s="257"/>
      <c r="O320" s="257"/>
      <c r="P320" s="257"/>
      <c r="Q320" s="257"/>
      <c r="R320" s="257"/>
      <c r="S320" s="257"/>
      <c r="T320" s="258"/>
      <c r="U320" s="13"/>
      <c r="V320" s="13"/>
      <c r="W320" s="13"/>
      <c r="X320" s="13"/>
      <c r="Y320" s="13"/>
      <c r="Z320" s="13"/>
      <c r="AA320" s="13"/>
      <c r="AB320" s="13"/>
      <c r="AC320" s="13"/>
      <c r="AD320" s="13"/>
      <c r="AE320" s="13"/>
      <c r="AT320" s="259" t="s">
        <v>236</v>
      </c>
      <c r="AU320" s="259" t="s">
        <v>88</v>
      </c>
      <c r="AV320" s="13" t="s">
        <v>19</v>
      </c>
      <c r="AW320" s="13" t="s">
        <v>36</v>
      </c>
      <c r="AX320" s="13" t="s">
        <v>80</v>
      </c>
      <c r="AY320" s="259" t="s">
        <v>221</v>
      </c>
    </row>
    <row r="321" s="15" customFormat="1">
      <c r="A321" s="15"/>
      <c r="B321" s="270"/>
      <c r="C321" s="271"/>
      <c r="D321" s="247" t="s">
        <v>236</v>
      </c>
      <c r="E321" s="272" t="s">
        <v>1</v>
      </c>
      <c r="F321" s="273" t="s">
        <v>356</v>
      </c>
      <c r="G321" s="271"/>
      <c r="H321" s="274">
        <v>3225.9479999999999</v>
      </c>
      <c r="I321" s="275"/>
      <c r="J321" s="271"/>
      <c r="K321" s="271"/>
      <c r="L321" s="276"/>
      <c r="M321" s="277"/>
      <c r="N321" s="278"/>
      <c r="O321" s="278"/>
      <c r="P321" s="278"/>
      <c r="Q321" s="278"/>
      <c r="R321" s="278"/>
      <c r="S321" s="278"/>
      <c r="T321" s="279"/>
      <c r="U321" s="15"/>
      <c r="V321" s="15"/>
      <c r="W321" s="15"/>
      <c r="X321" s="15"/>
      <c r="Y321" s="15"/>
      <c r="Z321" s="15"/>
      <c r="AA321" s="15"/>
      <c r="AB321" s="15"/>
      <c r="AC321" s="15"/>
      <c r="AD321" s="15"/>
      <c r="AE321" s="15"/>
      <c r="AT321" s="280" t="s">
        <v>236</v>
      </c>
      <c r="AU321" s="280" t="s">
        <v>88</v>
      </c>
      <c r="AV321" s="15" t="s">
        <v>224</v>
      </c>
      <c r="AW321" s="15" t="s">
        <v>36</v>
      </c>
      <c r="AX321" s="15" t="s">
        <v>80</v>
      </c>
      <c r="AY321" s="280" t="s">
        <v>221</v>
      </c>
    </row>
    <row r="322" s="14" customFormat="1">
      <c r="A322" s="14"/>
      <c r="B322" s="260"/>
      <c r="C322" s="261"/>
      <c r="D322" s="247" t="s">
        <v>236</v>
      </c>
      <c r="E322" s="262" t="s">
        <v>1</v>
      </c>
      <c r="F322" s="263" t="s">
        <v>2208</v>
      </c>
      <c r="G322" s="261"/>
      <c r="H322" s="262" t="s">
        <v>1</v>
      </c>
      <c r="I322" s="264"/>
      <c r="J322" s="261"/>
      <c r="K322" s="261"/>
      <c r="L322" s="265"/>
      <c r="M322" s="266"/>
      <c r="N322" s="267"/>
      <c r="O322" s="267"/>
      <c r="P322" s="267"/>
      <c r="Q322" s="267"/>
      <c r="R322" s="267"/>
      <c r="S322" s="267"/>
      <c r="T322" s="268"/>
      <c r="U322" s="14"/>
      <c r="V322" s="14"/>
      <c r="W322" s="14"/>
      <c r="X322" s="14"/>
      <c r="Y322" s="14"/>
      <c r="Z322" s="14"/>
      <c r="AA322" s="14"/>
      <c r="AB322" s="14"/>
      <c r="AC322" s="14"/>
      <c r="AD322" s="14"/>
      <c r="AE322" s="14"/>
      <c r="AT322" s="269" t="s">
        <v>236</v>
      </c>
      <c r="AU322" s="269" t="s">
        <v>88</v>
      </c>
      <c r="AV322" s="14" t="s">
        <v>88</v>
      </c>
      <c r="AW322" s="14" t="s">
        <v>36</v>
      </c>
      <c r="AX322" s="14" t="s">
        <v>80</v>
      </c>
      <c r="AY322" s="269" t="s">
        <v>221</v>
      </c>
    </row>
    <row r="323" s="13" customFormat="1">
      <c r="A323" s="13"/>
      <c r="B323" s="249"/>
      <c r="C323" s="250"/>
      <c r="D323" s="247" t="s">
        <v>236</v>
      </c>
      <c r="E323" s="251" t="s">
        <v>1</v>
      </c>
      <c r="F323" s="252" t="s">
        <v>4193</v>
      </c>
      <c r="G323" s="250"/>
      <c r="H323" s="253">
        <v>3.226</v>
      </c>
      <c r="I323" s="254"/>
      <c r="J323" s="250"/>
      <c r="K323" s="250"/>
      <c r="L323" s="255"/>
      <c r="M323" s="256"/>
      <c r="N323" s="257"/>
      <c r="O323" s="257"/>
      <c r="P323" s="257"/>
      <c r="Q323" s="257"/>
      <c r="R323" s="257"/>
      <c r="S323" s="257"/>
      <c r="T323" s="258"/>
      <c r="U323" s="13"/>
      <c r="V323" s="13"/>
      <c r="W323" s="13"/>
      <c r="X323" s="13"/>
      <c r="Y323" s="13"/>
      <c r="Z323" s="13"/>
      <c r="AA323" s="13"/>
      <c r="AB323" s="13"/>
      <c r="AC323" s="13"/>
      <c r="AD323" s="13"/>
      <c r="AE323" s="13"/>
      <c r="AT323" s="259" t="s">
        <v>236</v>
      </c>
      <c r="AU323" s="259" t="s">
        <v>88</v>
      </c>
      <c r="AV323" s="13" t="s">
        <v>19</v>
      </c>
      <c r="AW323" s="13" t="s">
        <v>36</v>
      </c>
      <c r="AX323" s="13" t="s">
        <v>88</v>
      </c>
      <c r="AY323" s="259" t="s">
        <v>221</v>
      </c>
    </row>
    <row r="324" s="12" customFormat="1" ht="25.92" customHeight="1">
      <c r="A324" s="12"/>
      <c r="B324" s="213"/>
      <c r="C324" s="214"/>
      <c r="D324" s="215" t="s">
        <v>79</v>
      </c>
      <c r="E324" s="216" t="s">
        <v>157</v>
      </c>
      <c r="F324" s="216" t="s">
        <v>631</v>
      </c>
      <c r="G324" s="214"/>
      <c r="H324" s="214"/>
      <c r="I324" s="217"/>
      <c r="J324" s="218">
        <f>BK324</f>
        <v>0</v>
      </c>
      <c r="K324" s="214"/>
      <c r="L324" s="219"/>
      <c r="M324" s="220"/>
      <c r="N324" s="221"/>
      <c r="O324" s="221"/>
      <c r="P324" s="222">
        <f>SUM(P325:P408)</f>
        <v>0</v>
      </c>
      <c r="Q324" s="221"/>
      <c r="R324" s="222">
        <f>SUM(R325:R408)</f>
        <v>115.68563614</v>
      </c>
      <c r="S324" s="221"/>
      <c r="T324" s="223">
        <f>SUM(T325:T408)</f>
        <v>0</v>
      </c>
      <c r="U324" s="12"/>
      <c r="V324" s="12"/>
      <c r="W324" s="12"/>
      <c r="X324" s="12"/>
      <c r="Y324" s="12"/>
      <c r="Z324" s="12"/>
      <c r="AA324" s="12"/>
      <c r="AB324" s="12"/>
      <c r="AC324" s="12"/>
      <c r="AD324" s="12"/>
      <c r="AE324" s="12"/>
      <c r="AR324" s="224" t="s">
        <v>224</v>
      </c>
      <c r="AT324" s="225" t="s">
        <v>79</v>
      </c>
      <c r="AU324" s="225" t="s">
        <v>80</v>
      </c>
      <c r="AY324" s="224" t="s">
        <v>221</v>
      </c>
      <c r="BK324" s="226">
        <f>SUM(BK325:BK408)</f>
        <v>0</v>
      </c>
    </row>
    <row r="325" s="2" customFormat="1" ht="24.15" customHeight="1">
      <c r="A325" s="40"/>
      <c r="B325" s="41"/>
      <c r="C325" s="229" t="s">
        <v>393</v>
      </c>
      <c r="D325" s="229" t="s">
        <v>225</v>
      </c>
      <c r="E325" s="230" t="s">
        <v>2210</v>
      </c>
      <c r="F325" s="231" t="s">
        <v>2211</v>
      </c>
      <c r="G325" s="232" t="s">
        <v>515</v>
      </c>
      <c r="H325" s="233">
        <v>8.8420000000000005</v>
      </c>
      <c r="I325" s="234"/>
      <c r="J325" s="235">
        <f>ROUND(I325*H325,2)</f>
        <v>0</v>
      </c>
      <c r="K325" s="231" t="s">
        <v>229</v>
      </c>
      <c r="L325" s="46"/>
      <c r="M325" s="236" t="s">
        <v>1</v>
      </c>
      <c r="N325" s="237" t="s">
        <v>45</v>
      </c>
      <c r="O325" s="93"/>
      <c r="P325" s="238">
        <f>O325*H325</f>
        <v>0</v>
      </c>
      <c r="Q325" s="238">
        <v>2.4533</v>
      </c>
      <c r="R325" s="238">
        <f>Q325*H325</f>
        <v>21.692078600000002</v>
      </c>
      <c r="S325" s="238">
        <v>0</v>
      </c>
      <c r="T325" s="239">
        <f>S325*H325</f>
        <v>0</v>
      </c>
      <c r="U325" s="40"/>
      <c r="V325" s="40"/>
      <c r="W325" s="40"/>
      <c r="X325" s="40"/>
      <c r="Y325" s="40"/>
      <c r="Z325" s="40"/>
      <c r="AA325" s="40"/>
      <c r="AB325" s="40"/>
      <c r="AC325" s="40"/>
      <c r="AD325" s="40"/>
      <c r="AE325" s="40"/>
      <c r="AR325" s="240" t="s">
        <v>224</v>
      </c>
      <c r="AT325" s="240" t="s">
        <v>225</v>
      </c>
      <c r="AU325" s="240" t="s">
        <v>88</v>
      </c>
      <c r="AY325" s="18" t="s">
        <v>221</v>
      </c>
      <c r="BE325" s="241">
        <f>IF(N325="základní",J325,0)</f>
        <v>0</v>
      </c>
      <c r="BF325" s="241">
        <f>IF(N325="snížená",J325,0)</f>
        <v>0</v>
      </c>
      <c r="BG325" s="241">
        <f>IF(N325="zákl. přenesená",J325,0)</f>
        <v>0</v>
      </c>
      <c r="BH325" s="241">
        <f>IF(N325="sníž. přenesená",J325,0)</f>
        <v>0</v>
      </c>
      <c r="BI325" s="241">
        <f>IF(N325="nulová",J325,0)</f>
        <v>0</v>
      </c>
      <c r="BJ325" s="18" t="s">
        <v>88</v>
      </c>
      <c r="BK325" s="241">
        <f>ROUND(I325*H325,2)</f>
        <v>0</v>
      </c>
      <c r="BL325" s="18" t="s">
        <v>224</v>
      </c>
      <c r="BM325" s="240" t="s">
        <v>4194</v>
      </c>
    </row>
    <row r="326" s="2" customFormat="1">
      <c r="A326" s="40"/>
      <c r="B326" s="41"/>
      <c r="C326" s="42"/>
      <c r="D326" s="242" t="s">
        <v>232</v>
      </c>
      <c r="E326" s="42"/>
      <c r="F326" s="243" t="s">
        <v>2213</v>
      </c>
      <c r="G326" s="42"/>
      <c r="H326" s="42"/>
      <c r="I326" s="244"/>
      <c r="J326" s="42"/>
      <c r="K326" s="42"/>
      <c r="L326" s="46"/>
      <c r="M326" s="245"/>
      <c r="N326" s="246"/>
      <c r="O326" s="93"/>
      <c r="P326" s="93"/>
      <c r="Q326" s="93"/>
      <c r="R326" s="93"/>
      <c r="S326" s="93"/>
      <c r="T326" s="94"/>
      <c r="U326" s="40"/>
      <c r="V326" s="40"/>
      <c r="W326" s="40"/>
      <c r="X326" s="40"/>
      <c r="Y326" s="40"/>
      <c r="Z326" s="40"/>
      <c r="AA326" s="40"/>
      <c r="AB326" s="40"/>
      <c r="AC326" s="40"/>
      <c r="AD326" s="40"/>
      <c r="AE326" s="40"/>
      <c r="AT326" s="18" t="s">
        <v>232</v>
      </c>
      <c r="AU326" s="18" t="s">
        <v>88</v>
      </c>
    </row>
    <row r="327" s="14" customFormat="1">
      <c r="A327" s="14"/>
      <c r="B327" s="260"/>
      <c r="C327" s="261"/>
      <c r="D327" s="247" t="s">
        <v>236</v>
      </c>
      <c r="E327" s="262" t="s">
        <v>1</v>
      </c>
      <c r="F327" s="263" t="s">
        <v>4195</v>
      </c>
      <c r="G327" s="261"/>
      <c r="H327" s="262" t="s">
        <v>1</v>
      </c>
      <c r="I327" s="264"/>
      <c r="J327" s="261"/>
      <c r="K327" s="261"/>
      <c r="L327" s="265"/>
      <c r="M327" s="266"/>
      <c r="N327" s="267"/>
      <c r="O327" s="267"/>
      <c r="P327" s="267"/>
      <c r="Q327" s="267"/>
      <c r="R327" s="267"/>
      <c r="S327" s="267"/>
      <c r="T327" s="268"/>
      <c r="U327" s="14"/>
      <c r="V327" s="14"/>
      <c r="W327" s="14"/>
      <c r="X327" s="14"/>
      <c r="Y327" s="14"/>
      <c r="Z327" s="14"/>
      <c r="AA327" s="14"/>
      <c r="AB327" s="14"/>
      <c r="AC327" s="14"/>
      <c r="AD327" s="14"/>
      <c r="AE327" s="14"/>
      <c r="AT327" s="269" t="s">
        <v>236</v>
      </c>
      <c r="AU327" s="269" t="s">
        <v>88</v>
      </c>
      <c r="AV327" s="14" t="s">
        <v>88</v>
      </c>
      <c r="AW327" s="14" t="s">
        <v>36</v>
      </c>
      <c r="AX327" s="14" t="s">
        <v>80</v>
      </c>
      <c r="AY327" s="269" t="s">
        <v>221</v>
      </c>
    </row>
    <row r="328" s="13" customFormat="1">
      <c r="A328" s="13"/>
      <c r="B328" s="249"/>
      <c r="C328" s="250"/>
      <c r="D328" s="247" t="s">
        <v>236</v>
      </c>
      <c r="E328" s="251" t="s">
        <v>3195</v>
      </c>
      <c r="F328" s="252" t="s">
        <v>4196</v>
      </c>
      <c r="G328" s="250"/>
      <c r="H328" s="253">
        <v>3.762</v>
      </c>
      <c r="I328" s="254"/>
      <c r="J328" s="250"/>
      <c r="K328" s="250"/>
      <c r="L328" s="255"/>
      <c r="M328" s="256"/>
      <c r="N328" s="257"/>
      <c r="O328" s="257"/>
      <c r="P328" s="257"/>
      <c r="Q328" s="257"/>
      <c r="R328" s="257"/>
      <c r="S328" s="257"/>
      <c r="T328" s="258"/>
      <c r="U328" s="13"/>
      <c r="V328" s="13"/>
      <c r="W328" s="13"/>
      <c r="X328" s="13"/>
      <c r="Y328" s="13"/>
      <c r="Z328" s="13"/>
      <c r="AA328" s="13"/>
      <c r="AB328" s="13"/>
      <c r="AC328" s="13"/>
      <c r="AD328" s="13"/>
      <c r="AE328" s="13"/>
      <c r="AT328" s="259" t="s">
        <v>236</v>
      </c>
      <c r="AU328" s="259" t="s">
        <v>88</v>
      </c>
      <c r="AV328" s="13" t="s">
        <v>19</v>
      </c>
      <c r="AW328" s="13" t="s">
        <v>36</v>
      </c>
      <c r="AX328" s="13" t="s">
        <v>80</v>
      </c>
      <c r="AY328" s="259" t="s">
        <v>221</v>
      </c>
    </row>
    <row r="329" s="14" customFormat="1">
      <c r="A329" s="14"/>
      <c r="B329" s="260"/>
      <c r="C329" s="261"/>
      <c r="D329" s="247" t="s">
        <v>236</v>
      </c>
      <c r="E329" s="262" t="s">
        <v>1</v>
      </c>
      <c r="F329" s="263" t="s">
        <v>4197</v>
      </c>
      <c r="G329" s="261"/>
      <c r="H329" s="262" t="s">
        <v>1</v>
      </c>
      <c r="I329" s="264"/>
      <c r="J329" s="261"/>
      <c r="K329" s="261"/>
      <c r="L329" s="265"/>
      <c r="M329" s="266"/>
      <c r="N329" s="267"/>
      <c r="O329" s="267"/>
      <c r="P329" s="267"/>
      <c r="Q329" s="267"/>
      <c r="R329" s="267"/>
      <c r="S329" s="267"/>
      <c r="T329" s="268"/>
      <c r="U329" s="14"/>
      <c r="V329" s="14"/>
      <c r="W329" s="14"/>
      <c r="X329" s="14"/>
      <c r="Y329" s="14"/>
      <c r="Z329" s="14"/>
      <c r="AA329" s="14"/>
      <c r="AB329" s="14"/>
      <c r="AC329" s="14"/>
      <c r="AD329" s="14"/>
      <c r="AE329" s="14"/>
      <c r="AT329" s="269" t="s">
        <v>236</v>
      </c>
      <c r="AU329" s="269" t="s">
        <v>88</v>
      </c>
      <c r="AV329" s="14" t="s">
        <v>88</v>
      </c>
      <c r="AW329" s="14" t="s">
        <v>36</v>
      </c>
      <c r="AX329" s="14" t="s">
        <v>80</v>
      </c>
      <c r="AY329" s="269" t="s">
        <v>221</v>
      </c>
    </row>
    <row r="330" s="13" customFormat="1">
      <c r="A330" s="13"/>
      <c r="B330" s="249"/>
      <c r="C330" s="250"/>
      <c r="D330" s="247" t="s">
        <v>236</v>
      </c>
      <c r="E330" s="251" t="s">
        <v>3197</v>
      </c>
      <c r="F330" s="252" t="s">
        <v>4198</v>
      </c>
      <c r="G330" s="250"/>
      <c r="H330" s="253">
        <v>5.0800000000000001</v>
      </c>
      <c r="I330" s="254"/>
      <c r="J330" s="250"/>
      <c r="K330" s="250"/>
      <c r="L330" s="255"/>
      <c r="M330" s="256"/>
      <c r="N330" s="257"/>
      <c r="O330" s="257"/>
      <c r="P330" s="257"/>
      <c r="Q330" s="257"/>
      <c r="R330" s="257"/>
      <c r="S330" s="257"/>
      <c r="T330" s="258"/>
      <c r="U330" s="13"/>
      <c r="V330" s="13"/>
      <c r="W330" s="13"/>
      <c r="X330" s="13"/>
      <c r="Y330" s="13"/>
      <c r="Z330" s="13"/>
      <c r="AA330" s="13"/>
      <c r="AB330" s="13"/>
      <c r="AC330" s="13"/>
      <c r="AD330" s="13"/>
      <c r="AE330" s="13"/>
      <c r="AT330" s="259" t="s">
        <v>236</v>
      </c>
      <c r="AU330" s="259" t="s">
        <v>88</v>
      </c>
      <c r="AV330" s="13" t="s">
        <v>19</v>
      </c>
      <c r="AW330" s="13" t="s">
        <v>36</v>
      </c>
      <c r="AX330" s="13" t="s">
        <v>80</v>
      </c>
      <c r="AY330" s="259" t="s">
        <v>221</v>
      </c>
    </row>
    <row r="331" s="13" customFormat="1">
      <c r="A331" s="13"/>
      <c r="B331" s="249"/>
      <c r="C331" s="250"/>
      <c r="D331" s="247" t="s">
        <v>236</v>
      </c>
      <c r="E331" s="251" t="s">
        <v>4199</v>
      </c>
      <c r="F331" s="252" t="s">
        <v>4200</v>
      </c>
      <c r="G331" s="250"/>
      <c r="H331" s="253">
        <v>8.8420000000000005</v>
      </c>
      <c r="I331" s="254"/>
      <c r="J331" s="250"/>
      <c r="K331" s="250"/>
      <c r="L331" s="255"/>
      <c r="M331" s="256"/>
      <c r="N331" s="257"/>
      <c r="O331" s="257"/>
      <c r="P331" s="257"/>
      <c r="Q331" s="257"/>
      <c r="R331" s="257"/>
      <c r="S331" s="257"/>
      <c r="T331" s="258"/>
      <c r="U331" s="13"/>
      <c r="V331" s="13"/>
      <c r="W331" s="13"/>
      <c r="X331" s="13"/>
      <c r="Y331" s="13"/>
      <c r="Z331" s="13"/>
      <c r="AA331" s="13"/>
      <c r="AB331" s="13"/>
      <c r="AC331" s="13"/>
      <c r="AD331" s="13"/>
      <c r="AE331" s="13"/>
      <c r="AT331" s="259" t="s">
        <v>236</v>
      </c>
      <c r="AU331" s="259" t="s">
        <v>88</v>
      </c>
      <c r="AV331" s="13" t="s">
        <v>19</v>
      </c>
      <c r="AW331" s="13" t="s">
        <v>36</v>
      </c>
      <c r="AX331" s="13" t="s">
        <v>88</v>
      </c>
      <c r="AY331" s="259" t="s">
        <v>221</v>
      </c>
    </row>
    <row r="332" s="2" customFormat="1" ht="16.5" customHeight="1">
      <c r="A332" s="40"/>
      <c r="B332" s="41"/>
      <c r="C332" s="229" t="s">
        <v>398</v>
      </c>
      <c r="D332" s="229" t="s">
        <v>225</v>
      </c>
      <c r="E332" s="230" t="s">
        <v>2219</v>
      </c>
      <c r="F332" s="231" t="s">
        <v>2220</v>
      </c>
      <c r="G332" s="232" t="s">
        <v>507</v>
      </c>
      <c r="H332" s="233">
        <v>27.219999999999999</v>
      </c>
      <c r="I332" s="234"/>
      <c r="J332" s="235">
        <f>ROUND(I332*H332,2)</f>
        <v>0</v>
      </c>
      <c r="K332" s="231" t="s">
        <v>229</v>
      </c>
      <c r="L332" s="46"/>
      <c r="M332" s="236" t="s">
        <v>1</v>
      </c>
      <c r="N332" s="237" t="s">
        <v>45</v>
      </c>
      <c r="O332" s="93"/>
      <c r="P332" s="238">
        <f>O332*H332</f>
        <v>0</v>
      </c>
      <c r="Q332" s="238">
        <v>0.041739999999999999</v>
      </c>
      <c r="R332" s="238">
        <f>Q332*H332</f>
        <v>1.1361627999999999</v>
      </c>
      <c r="S332" s="238">
        <v>0</v>
      </c>
      <c r="T332" s="239">
        <f>S332*H332</f>
        <v>0</v>
      </c>
      <c r="U332" s="40"/>
      <c r="V332" s="40"/>
      <c r="W332" s="40"/>
      <c r="X332" s="40"/>
      <c r="Y332" s="40"/>
      <c r="Z332" s="40"/>
      <c r="AA332" s="40"/>
      <c r="AB332" s="40"/>
      <c r="AC332" s="40"/>
      <c r="AD332" s="40"/>
      <c r="AE332" s="40"/>
      <c r="AR332" s="240" t="s">
        <v>224</v>
      </c>
      <c r="AT332" s="240" t="s">
        <v>225</v>
      </c>
      <c r="AU332" s="240" t="s">
        <v>88</v>
      </c>
      <c r="AY332" s="18" t="s">
        <v>221</v>
      </c>
      <c r="BE332" s="241">
        <f>IF(N332="základní",J332,0)</f>
        <v>0</v>
      </c>
      <c r="BF332" s="241">
        <f>IF(N332="snížená",J332,0)</f>
        <v>0</v>
      </c>
      <c r="BG332" s="241">
        <f>IF(N332="zákl. přenesená",J332,0)</f>
        <v>0</v>
      </c>
      <c r="BH332" s="241">
        <f>IF(N332="sníž. přenesená",J332,0)</f>
        <v>0</v>
      </c>
      <c r="BI332" s="241">
        <f>IF(N332="nulová",J332,0)</f>
        <v>0</v>
      </c>
      <c r="BJ332" s="18" t="s">
        <v>88</v>
      </c>
      <c r="BK332" s="241">
        <f>ROUND(I332*H332,2)</f>
        <v>0</v>
      </c>
      <c r="BL332" s="18" t="s">
        <v>224</v>
      </c>
      <c r="BM332" s="240" t="s">
        <v>4201</v>
      </c>
    </row>
    <row r="333" s="2" customFormat="1">
      <c r="A333" s="40"/>
      <c r="B333" s="41"/>
      <c r="C333" s="42"/>
      <c r="D333" s="242" t="s">
        <v>232</v>
      </c>
      <c r="E333" s="42"/>
      <c r="F333" s="243" t="s">
        <v>2222</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232</v>
      </c>
      <c r="AU333" s="18" t="s">
        <v>88</v>
      </c>
    </row>
    <row r="334" s="2" customFormat="1">
      <c r="A334" s="40"/>
      <c r="B334" s="41"/>
      <c r="C334" s="42"/>
      <c r="D334" s="247" t="s">
        <v>312</v>
      </c>
      <c r="E334" s="42"/>
      <c r="F334" s="248" t="s">
        <v>2223</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312</v>
      </c>
      <c r="AU334" s="18" t="s">
        <v>88</v>
      </c>
    </row>
    <row r="335" s="14" customFormat="1">
      <c r="A335" s="14"/>
      <c r="B335" s="260"/>
      <c r="C335" s="261"/>
      <c r="D335" s="247" t="s">
        <v>236</v>
      </c>
      <c r="E335" s="262" t="s">
        <v>1</v>
      </c>
      <c r="F335" s="263" t="s">
        <v>2224</v>
      </c>
      <c r="G335" s="261"/>
      <c r="H335" s="262" t="s">
        <v>1</v>
      </c>
      <c r="I335" s="264"/>
      <c r="J335" s="261"/>
      <c r="K335" s="261"/>
      <c r="L335" s="265"/>
      <c r="M335" s="266"/>
      <c r="N335" s="267"/>
      <c r="O335" s="267"/>
      <c r="P335" s="267"/>
      <c r="Q335" s="267"/>
      <c r="R335" s="267"/>
      <c r="S335" s="267"/>
      <c r="T335" s="268"/>
      <c r="U335" s="14"/>
      <c r="V335" s="14"/>
      <c r="W335" s="14"/>
      <c r="X335" s="14"/>
      <c r="Y335" s="14"/>
      <c r="Z335" s="14"/>
      <c r="AA335" s="14"/>
      <c r="AB335" s="14"/>
      <c r="AC335" s="14"/>
      <c r="AD335" s="14"/>
      <c r="AE335" s="14"/>
      <c r="AT335" s="269" t="s">
        <v>236</v>
      </c>
      <c r="AU335" s="269" t="s">
        <v>88</v>
      </c>
      <c r="AV335" s="14" t="s">
        <v>88</v>
      </c>
      <c r="AW335" s="14" t="s">
        <v>36</v>
      </c>
      <c r="AX335" s="14" t="s">
        <v>80</v>
      </c>
      <c r="AY335" s="269" t="s">
        <v>221</v>
      </c>
    </row>
    <row r="336" s="13" customFormat="1">
      <c r="A336" s="13"/>
      <c r="B336" s="249"/>
      <c r="C336" s="250"/>
      <c r="D336" s="247" t="s">
        <v>236</v>
      </c>
      <c r="E336" s="251" t="s">
        <v>976</v>
      </c>
      <c r="F336" s="252" t="s">
        <v>4202</v>
      </c>
      <c r="G336" s="250"/>
      <c r="H336" s="253">
        <v>27.219999999999999</v>
      </c>
      <c r="I336" s="254"/>
      <c r="J336" s="250"/>
      <c r="K336" s="250"/>
      <c r="L336" s="255"/>
      <c r="M336" s="256"/>
      <c r="N336" s="257"/>
      <c r="O336" s="257"/>
      <c r="P336" s="257"/>
      <c r="Q336" s="257"/>
      <c r="R336" s="257"/>
      <c r="S336" s="257"/>
      <c r="T336" s="258"/>
      <c r="U336" s="13"/>
      <c r="V336" s="13"/>
      <c r="W336" s="13"/>
      <c r="X336" s="13"/>
      <c r="Y336" s="13"/>
      <c r="Z336" s="13"/>
      <c r="AA336" s="13"/>
      <c r="AB336" s="13"/>
      <c r="AC336" s="13"/>
      <c r="AD336" s="13"/>
      <c r="AE336" s="13"/>
      <c r="AT336" s="259" t="s">
        <v>236</v>
      </c>
      <c r="AU336" s="259" t="s">
        <v>88</v>
      </c>
      <c r="AV336" s="13" t="s">
        <v>19</v>
      </c>
      <c r="AW336" s="13" t="s">
        <v>36</v>
      </c>
      <c r="AX336" s="13" t="s">
        <v>80</v>
      </c>
      <c r="AY336" s="259" t="s">
        <v>221</v>
      </c>
    </row>
    <row r="337" s="13" customFormat="1">
      <c r="A337" s="13"/>
      <c r="B337" s="249"/>
      <c r="C337" s="250"/>
      <c r="D337" s="247" t="s">
        <v>236</v>
      </c>
      <c r="E337" s="251" t="s">
        <v>977</v>
      </c>
      <c r="F337" s="252" t="s">
        <v>978</v>
      </c>
      <c r="G337" s="250"/>
      <c r="H337" s="253">
        <v>27.219999999999999</v>
      </c>
      <c r="I337" s="254"/>
      <c r="J337" s="250"/>
      <c r="K337" s="250"/>
      <c r="L337" s="255"/>
      <c r="M337" s="256"/>
      <c r="N337" s="257"/>
      <c r="O337" s="257"/>
      <c r="P337" s="257"/>
      <c r="Q337" s="257"/>
      <c r="R337" s="257"/>
      <c r="S337" s="257"/>
      <c r="T337" s="258"/>
      <c r="U337" s="13"/>
      <c r="V337" s="13"/>
      <c r="W337" s="13"/>
      <c r="X337" s="13"/>
      <c r="Y337" s="13"/>
      <c r="Z337" s="13"/>
      <c r="AA337" s="13"/>
      <c r="AB337" s="13"/>
      <c r="AC337" s="13"/>
      <c r="AD337" s="13"/>
      <c r="AE337" s="13"/>
      <c r="AT337" s="259" t="s">
        <v>236</v>
      </c>
      <c r="AU337" s="259" t="s">
        <v>88</v>
      </c>
      <c r="AV337" s="13" t="s">
        <v>19</v>
      </c>
      <c r="AW337" s="13" t="s">
        <v>36</v>
      </c>
      <c r="AX337" s="13" t="s">
        <v>88</v>
      </c>
      <c r="AY337" s="259" t="s">
        <v>221</v>
      </c>
    </row>
    <row r="338" s="2" customFormat="1" ht="16.5" customHeight="1">
      <c r="A338" s="40"/>
      <c r="B338" s="41"/>
      <c r="C338" s="229" t="s">
        <v>404</v>
      </c>
      <c r="D338" s="229" t="s">
        <v>225</v>
      </c>
      <c r="E338" s="230" t="s">
        <v>2229</v>
      </c>
      <c r="F338" s="231" t="s">
        <v>2230</v>
      </c>
      <c r="G338" s="232" t="s">
        <v>507</v>
      </c>
      <c r="H338" s="233">
        <v>27.219999999999999</v>
      </c>
      <c r="I338" s="234"/>
      <c r="J338" s="235">
        <f>ROUND(I338*H338,2)</f>
        <v>0</v>
      </c>
      <c r="K338" s="231" t="s">
        <v>229</v>
      </c>
      <c r="L338" s="46"/>
      <c r="M338" s="236" t="s">
        <v>1</v>
      </c>
      <c r="N338" s="237" t="s">
        <v>45</v>
      </c>
      <c r="O338" s="93"/>
      <c r="P338" s="238">
        <f>O338*H338</f>
        <v>0</v>
      </c>
      <c r="Q338" s="238">
        <v>2.0000000000000002E-05</v>
      </c>
      <c r="R338" s="238">
        <f>Q338*H338</f>
        <v>0.00054440000000000001</v>
      </c>
      <c r="S338" s="238">
        <v>0</v>
      </c>
      <c r="T338" s="239">
        <f>S338*H338</f>
        <v>0</v>
      </c>
      <c r="U338" s="40"/>
      <c r="V338" s="40"/>
      <c r="W338" s="40"/>
      <c r="X338" s="40"/>
      <c r="Y338" s="40"/>
      <c r="Z338" s="40"/>
      <c r="AA338" s="40"/>
      <c r="AB338" s="40"/>
      <c r="AC338" s="40"/>
      <c r="AD338" s="40"/>
      <c r="AE338" s="40"/>
      <c r="AR338" s="240" t="s">
        <v>224</v>
      </c>
      <c r="AT338" s="240" t="s">
        <v>225</v>
      </c>
      <c r="AU338" s="240" t="s">
        <v>88</v>
      </c>
      <c r="AY338" s="18" t="s">
        <v>221</v>
      </c>
      <c r="BE338" s="241">
        <f>IF(N338="základní",J338,0)</f>
        <v>0</v>
      </c>
      <c r="BF338" s="241">
        <f>IF(N338="snížená",J338,0)</f>
        <v>0</v>
      </c>
      <c r="BG338" s="241">
        <f>IF(N338="zákl. přenesená",J338,0)</f>
        <v>0</v>
      </c>
      <c r="BH338" s="241">
        <f>IF(N338="sníž. přenesená",J338,0)</f>
        <v>0</v>
      </c>
      <c r="BI338" s="241">
        <f>IF(N338="nulová",J338,0)</f>
        <v>0</v>
      </c>
      <c r="BJ338" s="18" t="s">
        <v>88</v>
      </c>
      <c r="BK338" s="241">
        <f>ROUND(I338*H338,2)</f>
        <v>0</v>
      </c>
      <c r="BL338" s="18" t="s">
        <v>224</v>
      </c>
      <c r="BM338" s="240" t="s">
        <v>4203</v>
      </c>
    </row>
    <row r="339" s="2" customFormat="1">
      <c r="A339" s="40"/>
      <c r="B339" s="41"/>
      <c r="C339" s="42"/>
      <c r="D339" s="242" t="s">
        <v>232</v>
      </c>
      <c r="E339" s="42"/>
      <c r="F339" s="243" t="s">
        <v>2232</v>
      </c>
      <c r="G339" s="42"/>
      <c r="H339" s="42"/>
      <c r="I339" s="244"/>
      <c r="J339" s="42"/>
      <c r="K339" s="42"/>
      <c r="L339" s="46"/>
      <c r="M339" s="245"/>
      <c r="N339" s="246"/>
      <c r="O339" s="93"/>
      <c r="P339" s="93"/>
      <c r="Q339" s="93"/>
      <c r="R339" s="93"/>
      <c r="S339" s="93"/>
      <c r="T339" s="94"/>
      <c r="U339" s="40"/>
      <c r="V339" s="40"/>
      <c r="W339" s="40"/>
      <c r="X339" s="40"/>
      <c r="Y339" s="40"/>
      <c r="Z339" s="40"/>
      <c r="AA339" s="40"/>
      <c r="AB339" s="40"/>
      <c r="AC339" s="40"/>
      <c r="AD339" s="40"/>
      <c r="AE339" s="40"/>
      <c r="AT339" s="18" t="s">
        <v>232</v>
      </c>
      <c r="AU339" s="18" t="s">
        <v>88</v>
      </c>
    </row>
    <row r="340" s="2" customFormat="1">
      <c r="A340" s="40"/>
      <c r="B340" s="41"/>
      <c r="C340" s="42"/>
      <c r="D340" s="247" t="s">
        <v>312</v>
      </c>
      <c r="E340" s="42"/>
      <c r="F340" s="248" t="s">
        <v>2223</v>
      </c>
      <c r="G340" s="42"/>
      <c r="H340" s="42"/>
      <c r="I340" s="244"/>
      <c r="J340" s="42"/>
      <c r="K340" s="42"/>
      <c r="L340" s="46"/>
      <c r="M340" s="245"/>
      <c r="N340" s="246"/>
      <c r="O340" s="93"/>
      <c r="P340" s="93"/>
      <c r="Q340" s="93"/>
      <c r="R340" s="93"/>
      <c r="S340" s="93"/>
      <c r="T340" s="94"/>
      <c r="U340" s="40"/>
      <c r="V340" s="40"/>
      <c r="W340" s="40"/>
      <c r="X340" s="40"/>
      <c r="Y340" s="40"/>
      <c r="Z340" s="40"/>
      <c r="AA340" s="40"/>
      <c r="AB340" s="40"/>
      <c r="AC340" s="40"/>
      <c r="AD340" s="40"/>
      <c r="AE340" s="40"/>
      <c r="AT340" s="18" t="s">
        <v>312</v>
      </c>
      <c r="AU340" s="18" t="s">
        <v>88</v>
      </c>
    </row>
    <row r="341" s="14" customFormat="1">
      <c r="A341" s="14"/>
      <c r="B341" s="260"/>
      <c r="C341" s="261"/>
      <c r="D341" s="247" t="s">
        <v>236</v>
      </c>
      <c r="E341" s="262" t="s">
        <v>1</v>
      </c>
      <c r="F341" s="263" t="s">
        <v>2233</v>
      </c>
      <c r="G341" s="261"/>
      <c r="H341" s="262" t="s">
        <v>1</v>
      </c>
      <c r="I341" s="264"/>
      <c r="J341" s="261"/>
      <c r="K341" s="261"/>
      <c r="L341" s="265"/>
      <c r="M341" s="266"/>
      <c r="N341" s="267"/>
      <c r="O341" s="267"/>
      <c r="P341" s="267"/>
      <c r="Q341" s="267"/>
      <c r="R341" s="267"/>
      <c r="S341" s="267"/>
      <c r="T341" s="268"/>
      <c r="U341" s="14"/>
      <c r="V341" s="14"/>
      <c r="W341" s="14"/>
      <c r="X341" s="14"/>
      <c r="Y341" s="14"/>
      <c r="Z341" s="14"/>
      <c r="AA341" s="14"/>
      <c r="AB341" s="14"/>
      <c r="AC341" s="14"/>
      <c r="AD341" s="14"/>
      <c r="AE341" s="14"/>
      <c r="AT341" s="269" t="s">
        <v>236</v>
      </c>
      <c r="AU341" s="269" t="s">
        <v>88</v>
      </c>
      <c r="AV341" s="14" t="s">
        <v>88</v>
      </c>
      <c r="AW341" s="14" t="s">
        <v>36</v>
      </c>
      <c r="AX341" s="14" t="s">
        <v>80</v>
      </c>
      <c r="AY341" s="269" t="s">
        <v>221</v>
      </c>
    </row>
    <row r="342" s="13" customFormat="1">
      <c r="A342" s="13"/>
      <c r="B342" s="249"/>
      <c r="C342" s="250"/>
      <c r="D342" s="247" t="s">
        <v>236</v>
      </c>
      <c r="E342" s="251" t="s">
        <v>1056</v>
      </c>
      <c r="F342" s="252" t="s">
        <v>4204</v>
      </c>
      <c r="G342" s="250"/>
      <c r="H342" s="253">
        <v>27.219999999999999</v>
      </c>
      <c r="I342" s="254"/>
      <c r="J342" s="250"/>
      <c r="K342" s="250"/>
      <c r="L342" s="255"/>
      <c r="M342" s="256"/>
      <c r="N342" s="257"/>
      <c r="O342" s="257"/>
      <c r="P342" s="257"/>
      <c r="Q342" s="257"/>
      <c r="R342" s="257"/>
      <c r="S342" s="257"/>
      <c r="T342" s="258"/>
      <c r="U342" s="13"/>
      <c r="V342" s="13"/>
      <c r="W342" s="13"/>
      <c r="X342" s="13"/>
      <c r="Y342" s="13"/>
      <c r="Z342" s="13"/>
      <c r="AA342" s="13"/>
      <c r="AB342" s="13"/>
      <c r="AC342" s="13"/>
      <c r="AD342" s="13"/>
      <c r="AE342" s="13"/>
      <c r="AT342" s="259" t="s">
        <v>236</v>
      </c>
      <c r="AU342" s="259" t="s">
        <v>88</v>
      </c>
      <c r="AV342" s="13" t="s">
        <v>19</v>
      </c>
      <c r="AW342" s="13" t="s">
        <v>36</v>
      </c>
      <c r="AX342" s="13" t="s">
        <v>80</v>
      </c>
      <c r="AY342" s="259" t="s">
        <v>221</v>
      </c>
    </row>
    <row r="343" s="13" customFormat="1">
      <c r="A343" s="13"/>
      <c r="B343" s="249"/>
      <c r="C343" s="250"/>
      <c r="D343" s="247" t="s">
        <v>236</v>
      </c>
      <c r="E343" s="251" t="s">
        <v>1058</v>
      </c>
      <c r="F343" s="252" t="s">
        <v>1059</v>
      </c>
      <c r="G343" s="250"/>
      <c r="H343" s="253">
        <v>27.219999999999999</v>
      </c>
      <c r="I343" s="254"/>
      <c r="J343" s="250"/>
      <c r="K343" s="250"/>
      <c r="L343" s="255"/>
      <c r="M343" s="256"/>
      <c r="N343" s="257"/>
      <c r="O343" s="257"/>
      <c r="P343" s="257"/>
      <c r="Q343" s="257"/>
      <c r="R343" s="257"/>
      <c r="S343" s="257"/>
      <c r="T343" s="258"/>
      <c r="U343" s="13"/>
      <c r="V343" s="13"/>
      <c r="W343" s="13"/>
      <c r="X343" s="13"/>
      <c r="Y343" s="13"/>
      <c r="Z343" s="13"/>
      <c r="AA343" s="13"/>
      <c r="AB343" s="13"/>
      <c r="AC343" s="13"/>
      <c r="AD343" s="13"/>
      <c r="AE343" s="13"/>
      <c r="AT343" s="259" t="s">
        <v>236</v>
      </c>
      <c r="AU343" s="259" t="s">
        <v>88</v>
      </c>
      <c r="AV343" s="13" t="s">
        <v>19</v>
      </c>
      <c r="AW343" s="13" t="s">
        <v>36</v>
      </c>
      <c r="AX343" s="13" t="s">
        <v>88</v>
      </c>
      <c r="AY343" s="259" t="s">
        <v>221</v>
      </c>
    </row>
    <row r="344" s="2" customFormat="1" ht="33" customHeight="1">
      <c r="A344" s="40"/>
      <c r="B344" s="41"/>
      <c r="C344" s="229" t="s">
        <v>410</v>
      </c>
      <c r="D344" s="229" t="s">
        <v>225</v>
      </c>
      <c r="E344" s="230" t="s">
        <v>2238</v>
      </c>
      <c r="F344" s="231" t="s">
        <v>2239</v>
      </c>
      <c r="G344" s="232" t="s">
        <v>651</v>
      </c>
      <c r="H344" s="233">
        <v>0.97999999999999998</v>
      </c>
      <c r="I344" s="234"/>
      <c r="J344" s="235">
        <f>ROUND(I344*H344,2)</f>
        <v>0</v>
      </c>
      <c r="K344" s="231" t="s">
        <v>229</v>
      </c>
      <c r="L344" s="46"/>
      <c r="M344" s="236" t="s">
        <v>1</v>
      </c>
      <c r="N344" s="237" t="s">
        <v>45</v>
      </c>
      <c r="O344" s="93"/>
      <c r="P344" s="238">
        <f>O344*H344</f>
        <v>0</v>
      </c>
      <c r="Q344" s="238">
        <v>1.04575</v>
      </c>
      <c r="R344" s="238">
        <f>Q344*H344</f>
        <v>1.0248349999999999</v>
      </c>
      <c r="S344" s="238">
        <v>0</v>
      </c>
      <c r="T344" s="239">
        <f>S344*H344</f>
        <v>0</v>
      </c>
      <c r="U344" s="40"/>
      <c r="V344" s="40"/>
      <c r="W344" s="40"/>
      <c r="X344" s="40"/>
      <c r="Y344" s="40"/>
      <c r="Z344" s="40"/>
      <c r="AA344" s="40"/>
      <c r="AB344" s="40"/>
      <c r="AC344" s="40"/>
      <c r="AD344" s="40"/>
      <c r="AE344" s="40"/>
      <c r="AR344" s="240" t="s">
        <v>224</v>
      </c>
      <c r="AT344" s="240" t="s">
        <v>225</v>
      </c>
      <c r="AU344" s="240" t="s">
        <v>88</v>
      </c>
      <c r="AY344" s="18" t="s">
        <v>221</v>
      </c>
      <c r="BE344" s="241">
        <f>IF(N344="základní",J344,0)</f>
        <v>0</v>
      </c>
      <c r="BF344" s="241">
        <f>IF(N344="snížená",J344,0)</f>
        <v>0</v>
      </c>
      <c r="BG344" s="241">
        <f>IF(N344="zákl. přenesená",J344,0)</f>
        <v>0</v>
      </c>
      <c r="BH344" s="241">
        <f>IF(N344="sníž. přenesená",J344,0)</f>
        <v>0</v>
      </c>
      <c r="BI344" s="241">
        <f>IF(N344="nulová",J344,0)</f>
        <v>0</v>
      </c>
      <c r="BJ344" s="18" t="s">
        <v>88</v>
      </c>
      <c r="BK344" s="241">
        <f>ROUND(I344*H344,2)</f>
        <v>0</v>
      </c>
      <c r="BL344" s="18" t="s">
        <v>224</v>
      </c>
      <c r="BM344" s="240" t="s">
        <v>4205</v>
      </c>
    </row>
    <row r="345" s="2" customFormat="1">
      <c r="A345" s="40"/>
      <c r="B345" s="41"/>
      <c r="C345" s="42"/>
      <c r="D345" s="242" t="s">
        <v>232</v>
      </c>
      <c r="E345" s="42"/>
      <c r="F345" s="243" t="s">
        <v>2241</v>
      </c>
      <c r="G345" s="42"/>
      <c r="H345" s="42"/>
      <c r="I345" s="244"/>
      <c r="J345" s="42"/>
      <c r="K345" s="42"/>
      <c r="L345" s="46"/>
      <c r="M345" s="245"/>
      <c r="N345" s="246"/>
      <c r="O345" s="93"/>
      <c r="P345" s="93"/>
      <c r="Q345" s="93"/>
      <c r="R345" s="93"/>
      <c r="S345" s="93"/>
      <c r="T345" s="94"/>
      <c r="U345" s="40"/>
      <c r="V345" s="40"/>
      <c r="W345" s="40"/>
      <c r="X345" s="40"/>
      <c r="Y345" s="40"/>
      <c r="Z345" s="40"/>
      <c r="AA345" s="40"/>
      <c r="AB345" s="40"/>
      <c r="AC345" s="40"/>
      <c r="AD345" s="40"/>
      <c r="AE345" s="40"/>
      <c r="AT345" s="18" t="s">
        <v>232</v>
      </c>
      <c r="AU345" s="18" t="s">
        <v>88</v>
      </c>
    </row>
    <row r="346" s="2" customFormat="1">
      <c r="A346" s="40"/>
      <c r="B346" s="41"/>
      <c r="C346" s="42"/>
      <c r="D346" s="247" t="s">
        <v>234</v>
      </c>
      <c r="E346" s="42"/>
      <c r="F346" s="248" t="s">
        <v>2148</v>
      </c>
      <c r="G346" s="42"/>
      <c r="H346" s="42"/>
      <c r="I346" s="244"/>
      <c r="J346" s="42"/>
      <c r="K346" s="42"/>
      <c r="L346" s="46"/>
      <c r="M346" s="245"/>
      <c r="N346" s="246"/>
      <c r="O346" s="93"/>
      <c r="P346" s="93"/>
      <c r="Q346" s="93"/>
      <c r="R346" s="93"/>
      <c r="S346" s="93"/>
      <c r="T346" s="94"/>
      <c r="U346" s="40"/>
      <c r="V346" s="40"/>
      <c r="W346" s="40"/>
      <c r="X346" s="40"/>
      <c r="Y346" s="40"/>
      <c r="Z346" s="40"/>
      <c r="AA346" s="40"/>
      <c r="AB346" s="40"/>
      <c r="AC346" s="40"/>
      <c r="AD346" s="40"/>
      <c r="AE346" s="40"/>
      <c r="AT346" s="18" t="s">
        <v>234</v>
      </c>
      <c r="AU346" s="18" t="s">
        <v>88</v>
      </c>
    </row>
    <row r="347" s="14" customFormat="1">
      <c r="A347" s="14"/>
      <c r="B347" s="260"/>
      <c r="C347" s="261"/>
      <c r="D347" s="247" t="s">
        <v>236</v>
      </c>
      <c r="E347" s="262" t="s">
        <v>1</v>
      </c>
      <c r="F347" s="263" t="s">
        <v>2242</v>
      </c>
      <c r="G347" s="261"/>
      <c r="H347" s="262" t="s">
        <v>1</v>
      </c>
      <c r="I347" s="264"/>
      <c r="J347" s="261"/>
      <c r="K347" s="261"/>
      <c r="L347" s="265"/>
      <c r="M347" s="266"/>
      <c r="N347" s="267"/>
      <c r="O347" s="267"/>
      <c r="P347" s="267"/>
      <c r="Q347" s="267"/>
      <c r="R347" s="267"/>
      <c r="S347" s="267"/>
      <c r="T347" s="268"/>
      <c r="U347" s="14"/>
      <c r="V347" s="14"/>
      <c r="W347" s="14"/>
      <c r="X347" s="14"/>
      <c r="Y347" s="14"/>
      <c r="Z347" s="14"/>
      <c r="AA347" s="14"/>
      <c r="AB347" s="14"/>
      <c r="AC347" s="14"/>
      <c r="AD347" s="14"/>
      <c r="AE347" s="14"/>
      <c r="AT347" s="269" t="s">
        <v>236</v>
      </c>
      <c r="AU347" s="269" t="s">
        <v>88</v>
      </c>
      <c r="AV347" s="14" t="s">
        <v>88</v>
      </c>
      <c r="AW347" s="14" t="s">
        <v>36</v>
      </c>
      <c r="AX347" s="14" t="s">
        <v>80</v>
      </c>
      <c r="AY347" s="269" t="s">
        <v>221</v>
      </c>
    </row>
    <row r="348" s="13" customFormat="1">
      <c r="A348" s="13"/>
      <c r="B348" s="249"/>
      <c r="C348" s="250"/>
      <c r="D348" s="247" t="s">
        <v>236</v>
      </c>
      <c r="E348" s="251" t="s">
        <v>3210</v>
      </c>
      <c r="F348" s="252" t="s">
        <v>4206</v>
      </c>
      <c r="G348" s="250"/>
      <c r="H348" s="253">
        <v>0.90200000000000002</v>
      </c>
      <c r="I348" s="254"/>
      <c r="J348" s="250"/>
      <c r="K348" s="250"/>
      <c r="L348" s="255"/>
      <c r="M348" s="256"/>
      <c r="N348" s="257"/>
      <c r="O348" s="257"/>
      <c r="P348" s="257"/>
      <c r="Q348" s="257"/>
      <c r="R348" s="257"/>
      <c r="S348" s="257"/>
      <c r="T348" s="258"/>
      <c r="U348" s="13"/>
      <c r="V348" s="13"/>
      <c r="W348" s="13"/>
      <c r="X348" s="13"/>
      <c r="Y348" s="13"/>
      <c r="Z348" s="13"/>
      <c r="AA348" s="13"/>
      <c r="AB348" s="13"/>
      <c r="AC348" s="13"/>
      <c r="AD348" s="13"/>
      <c r="AE348" s="13"/>
      <c r="AT348" s="259" t="s">
        <v>236</v>
      </c>
      <c r="AU348" s="259" t="s">
        <v>88</v>
      </c>
      <c r="AV348" s="13" t="s">
        <v>19</v>
      </c>
      <c r="AW348" s="13" t="s">
        <v>36</v>
      </c>
      <c r="AX348" s="13" t="s">
        <v>80</v>
      </c>
      <c r="AY348" s="259" t="s">
        <v>221</v>
      </c>
    </row>
    <row r="349" s="14" customFormat="1">
      <c r="A349" s="14"/>
      <c r="B349" s="260"/>
      <c r="C349" s="261"/>
      <c r="D349" s="247" t="s">
        <v>236</v>
      </c>
      <c r="E349" s="262" t="s">
        <v>1</v>
      </c>
      <c r="F349" s="263" t="s">
        <v>4207</v>
      </c>
      <c r="G349" s="261"/>
      <c r="H349" s="262" t="s">
        <v>1</v>
      </c>
      <c r="I349" s="264"/>
      <c r="J349" s="261"/>
      <c r="K349" s="261"/>
      <c r="L349" s="265"/>
      <c r="M349" s="266"/>
      <c r="N349" s="267"/>
      <c r="O349" s="267"/>
      <c r="P349" s="267"/>
      <c r="Q349" s="267"/>
      <c r="R349" s="267"/>
      <c r="S349" s="267"/>
      <c r="T349" s="268"/>
      <c r="U349" s="14"/>
      <c r="V349" s="14"/>
      <c r="W349" s="14"/>
      <c r="X349" s="14"/>
      <c r="Y349" s="14"/>
      <c r="Z349" s="14"/>
      <c r="AA349" s="14"/>
      <c r="AB349" s="14"/>
      <c r="AC349" s="14"/>
      <c r="AD349" s="14"/>
      <c r="AE349" s="14"/>
      <c r="AT349" s="269" t="s">
        <v>236</v>
      </c>
      <c r="AU349" s="269" t="s">
        <v>88</v>
      </c>
      <c r="AV349" s="14" t="s">
        <v>88</v>
      </c>
      <c r="AW349" s="14" t="s">
        <v>36</v>
      </c>
      <c r="AX349" s="14" t="s">
        <v>80</v>
      </c>
      <c r="AY349" s="269" t="s">
        <v>221</v>
      </c>
    </row>
    <row r="350" s="13" customFormat="1">
      <c r="A350" s="13"/>
      <c r="B350" s="249"/>
      <c r="C350" s="250"/>
      <c r="D350" s="247" t="s">
        <v>236</v>
      </c>
      <c r="E350" s="251" t="s">
        <v>1800</v>
      </c>
      <c r="F350" s="252" t="s">
        <v>4208</v>
      </c>
      <c r="G350" s="250"/>
      <c r="H350" s="253">
        <v>0.078</v>
      </c>
      <c r="I350" s="254"/>
      <c r="J350" s="250"/>
      <c r="K350" s="250"/>
      <c r="L350" s="255"/>
      <c r="M350" s="256"/>
      <c r="N350" s="257"/>
      <c r="O350" s="257"/>
      <c r="P350" s="257"/>
      <c r="Q350" s="257"/>
      <c r="R350" s="257"/>
      <c r="S350" s="257"/>
      <c r="T350" s="258"/>
      <c r="U350" s="13"/>
      <c r="V350" s="13"/>
      <c r="W350" s="13"/>
      <c r="X350" s="13"/>
      <c r="Y350" s="13"/>
      <c r="Z350" s="13"/>
      <c r="AA350" s="13"/>
      <c r="AB350" s="13"/>
      <c r="AC350" s="13"/>
      <c r="AD350" s="13"/>
      <c r="AE350" s="13"/>
      <c r="AT350" s="259" t="s">
        <v>236</v>
      </c>
      <c r="AU350" s="259" t="s">
        <v>88</v>
      </c>
      <c r="AV350" s="13" t="s">
        <v>19</v>
      </c>
      <c r="AW350" s="13" t="s">
        <v>36</v>
      </c>
      <c r="AX350" s="13" t="s">
        <v>80</v>
      </c>
      <c r="AY350" s="259" t="s">
        <v>221</v>
      </c>
    </row>
    <row r="351" s="13" customFormat="1">
      <c r="A351" s="13"/>
      <c r="B351" s="249"/>
      <c r="C351" s="250"/>
      <c r="D351" s="247" t="s">
        <v>236</v>
      </c>
      <c r="E351" s="251" t="s">
        <v>2182</v>
      </c>
      <c r="F351" s="252" t="s">
        <v>4209</v>
      </c>
      <c r="G351" s="250"/>
      <c r="H351" s="253">
        <v>0.97999999999999998</v>
      </c>
      <c r="I351" s="254"/>
      <c r="J351" s="250"/>
      <c r="K351" s="250"/>
      <c r="L351" s="255"/>
      <c r="M351" s="256"/>
      <c r="N351" s="257"/>
      <c r="O351" s="257"/>
      <c r="P351" s="257"/>
      <c r="Q351" s="257"/>
      <c r="R351" s="257"/>
      <c r="S351" s="257"/>
      <c r="T351" s="258"/>
      <c r="U351" s="13"/>
      <c r="V351" s="13"/>
      <c r="W351" s="13"/>
      <c r="X351" s="13"/>
      <c r="Y351" s="13"/>
      <c r="Z351" s="13"/>
      <c r="AA351" s="13"/>
      <c r="AB351" s="13"/>
      <c r="AC351" s="13"/>
      <c r="AD351" s="13"/>
      <c r="AE351" s="13"/>
      <c r="AT351" s="259" t="s">
        <v>236</v>
      </c>
      <c r="AU351" s="259" t="s">
        <v>88</v>
      </c>
      <c r="AV351" s="13" t="s">
        <v>19</v>
      </c>
      <c r="AW351" s="13" t="s">
        <v>36</v>
      </c>
      <c r="AX351" s="13" t="s">
        <v>88</v>
      </c>
      <c r="AY351" s="259" t="s">
        <v>221</v>
      </c>
    </row>
    <row r="352" s="2" customFormat="1" ht="16.5" customHeight="1">
      <c r="A352" s="40"/>
      <c r="B352" s="41"/>
      <c r="C352" s="229" t="s">
        <v>416</v>
      </c>
      <c r="D352" s="229" t="s">
        <v>225</v>
      </c>
      <c r="E352" s="230" t="s">
        <v>2249</v>
      </c>
      <c r="F352" s="231" t="s">
        <v>2250</v>
      </c>
      <c r="G352" s="232" t="s">
        <v>515</v>
      </c>
      <c r="H352" s="233">
        <v>3.2130000000000001</v>
      </c>
      <c r="I352" s="234"/>
      <c r="J352" s="235">
        <f>ROUND(I352*H352,2)</f>
        <v>0</v>
      </c>
      <c r="K352" s="231" t="s">
        <v>229</v>
      </c>
      <c r="L352" s="46"/>
      <c r="M352" s="236" t="s">
        <v>1</v>
      </c>
      <c r="N352" s="237" t="s">
        <v>45</v>
      </c>
      <c r="O352" s="93"/>
      <c r="P352" s="238">
        <f>O352*H352</f>
        <v>0</v>
      </c>
      <c r="Q352" s="238">
        <v>2.4777999999999998</v>
      </c>
      <c r="R352" s="238">
        <f>Q352*H352</f>
        <v>7.9611713999999996</v>
      </c>
      <c r="S352" s="238">
        <v>0</v>
      </c>
      <c r="T352" s="239">
        <f>S352*H352</f>
        <v>0</v>
      </c>
      <c r="U352" s="40"/>
      <c r="V352" s="40"/>
      <c r="W352" s="40"/>
      <c r="X352" s="40"/>
      <c r="Y352" s="40"/>
      <c r="Z352" s="40"/>
      <c r="AA352" s="40"/>
      <c r="AB352" s="40"/>
      <c r="AC352" s="40"/>
      <c r="AD352" s="40"/>
      <c r="AE352" s="40"/>
      <c r="AR352" s="240" t="s">
        <v>224</v>
      </c>
      <c r="AT352" s="240" t="s">
        <v>225</v>
      </c>
      <c r="AU352" s="240" t="s">
        <v>88</v>
      </c>
      <c r="AY352" s="18" t="s">
        <v>221</v>
      </c>
      <c r="BE352" s="241">
        <f>IF(N352="základní",J352,0)</f>
        <v>0</v>
      </c>
      <c r="BF352" s="241">
        <f>IF(N352="snížená",J352,0)</f>
        <v>0</v>
      </c>
      <c r="BG352" s="241">
        <f>IF(N352="zákl. přenesená",J352,0)</f>
        <v>0</v>
      </c>
      <c r="BH352" s="241">
        <f>IF(N352="sníž. přenesená",J352,0)</f>
        <v>0</v>
      </c>
      <c r="BI352" s="241">
        <f>IF(N352="nulová",J352,0)</f>
        <v>0</v>
      </c>
      <c r="BJ352" s="18" t="s">
        <v>88</v>
      </c>
      <c r="BK352" s="241">
        <f>ROUND(I352*H352,2)</f>
        <v>0</v>
      </c>
      <c r="BL352" s="18" t="s">
        <v>224</v>
      </c>
      <c r="BM352" s="240" t="s">
        <v>4210</v>
      </c>
    </row>
    <row r="353" s="2" customFormat="1">
      <c r="A353" s="40"/>
      <c r="B353" s="41"/>
      <c r="C353" s="42"/>
      <c r="D353" s="242" t="s">
        <v>232</v>
      </c>
      <c r="E353" s="42"/>
      <c r="F353" s="243" t="s">
        <v>2252</v>
      </c>
      <c r="G353" s="42"/>
      <c r="H353" s="42"/>
      <c r="I353" s="244"/>
      <c r="J353" s="42"/>
      <c r="K353" s="42"/>
      <c r="L353" s="46"/>
      <c r="M353" s="245"/>
      <c r="N353" s="246"/>
      <c r="O353" s="93"/>
      <c r="P353" s="93"/>
      <c r="Q353" s="93"/>
      <c r="R353" s="93"/>
      <c r="S353" s="93"/>
      <c r="T353" s="94"/>
      <c r="U353" s="40"/>
      <c r="V353" s="40"/>
      <c r="W353" s="40"/>
      <c r="X353" s="40"/>
      <c r="Y353" s="40"/>
      <c r="Z353" s="40"/>
      <c r="AA353" s="40"/>
      <c r="AB353" s="40"/>
      <c r="AC353" s="40"/>
      <c r="AD353" s="40"/>
      <c r="AE353" s="40"/>
      <c r="AT353" s="18" t="s">
        <v>232</v>
      </c>
      <c r="AU353" s="18" t="s">
        <v>88</v>
      </c>
    </row>
    <row r="354" s="2" customFormat="1">
      <c r="A354" s="40"/>
      <c r="B354" s="41"/>
      <c r="C354" s="42"/>
      <c r="D354" s="247" t="s">
        <v>312</v>
      </c>
      <c r="E354" s="42"/>
      <c r="F354" s="248" t="s">
        <v>2253</v>
      </c>
      <c r="G354" s="42"/>
      <c r="H354" s="42"/>
      <c r="I354" s="244"/>
      <c r="J354" s="42"/>
      <c r="K354" s="42"/>
      <c r="L354" s="46"/>
      <c r="M354" s="245"/>
      <c r="N354" s="246"/>
      <c r="O354" s="93"/>
      <c r="P354" s="93"/>
      <c r="Q354" s="93"/>
      <c r="R354" s="93"/>
      <c r="S354" s="93"/>
      <c r="T354" s="94"/>
      <c r="U354" s="40"/>
      <c r="V354" s="40"/>
      <c r="W354" s="40"/>
      <c r="X354" s="40"/>
      <c r="Y354" s="40"/>
      <c r="Z354" s="40"/>
      <c r="AA354" s="40"/>
      <c r="AB354" s="40"/>
      <c r="AC354" s="40"/>
      <c r="AD354" s="40"/>
      <c r="AE354" s="40"/>
      <c r="AT354" s="18" t="s">
        <v>312</v>
      </c>
      <c r="AU354" s="18" t="s">
        <v>88</v>
      </c>
    </row>
    <row r="355" s="14" customFormat="1">
      <c r="A355" s="14"/>
      <c r="B355" s="260"/>
      <c r="C355" s="261"/>
      <c r="D355" s="247" t="s">
        <v>236</v>
      </c>
      <c r="E355" s="262" t="s">
        <v>1</v>
      </c>
      <c r="F355" s="263" t="s">
        <v>2254</v>
      </c>
      <c r="G355" s="261"/>
      <c r="H355" s="262" t="s">
        <v>1</v>
      </c>
      <c r="I355" s="264"/>
      <c r="J355" s="261"/>
      <c r="K355" s="261"/>
      <c r="L355" s="265"/>
      <c r="M355" s="266"/>
      <c r="N355" s="267"/>
      <c r="O355" s="267"/>
      <c r="P355" s="267"/>
      <c r="Q355" s="267"/>
      <c r="R355" s="267"/>
      <c r="S355" s="267"/>
      <c r="T355" s="268"/>
      <c r="U355" s="14"/>
      <c r="V355" s="14"/>
      <c r="W355" s="14"/>
      <c r="X355" s="14"/>
      <c r="Y355" s="14"/>
      <c r="Z355" s="14"/>
      <c r="AA355" s="14"/>
      <c r="AB355" s="14"/>
      <c r="AC355" s="14"/>
      <c r="AD355" s="14"/>
      <c r="AE355" s="14"/>
      <c r="AT355" s="269" t="s">
        <v>236</v>
      </c>
      <c r="AU355" s="269" t="s">
        <v>88</v>
      </c>
      <c r="AV355" s="14" t="s">
        <v>88</v>
      </c>
      <c r="AW355" s="14" t="s">
        <v>36</v>
      </c>
      <c r="AX355" s="14" t="s">
        <v>80</v>
      </c>
      <c r="AY355" s="269" t="s">
        <v>221</v>
      </c>
    </row>
    <row r="356" s="13" customFormat="1">
      <c r="A356" s="13"/>
      <c r="B356" s="249"/>
      <c r="C356" s="250"/>
      <c r="D356" s="247" t="s">
        <v>236</v>
      </c>
      <c r="E356" s="251" t="s">
        <v>1062</v>
      </c>
      <c r="F356" s="252" t="s">
        <v>4211</v>
      </c>
      <c r="G356" s="250"/>
      <c r="H356" s="253">
        <v>3.2130000000000001</v>
      </c>
      <c r="I356" s="254"/>
      <c r="J356" s="250"/>
      <c r="K356" s="250"/>
      <c r="L356" s="255"/>
      <c r="M356" s="256"/>
      <c r="N356" s="257"/>
      <c r="O356" s="257"/>
      <c r="P356" s="257"/>
      <c r="Q356" s="257"/>
      <c r="R356" s="257"/>
      <c r="S356" s="257"/>
      <c r="T356" s="258"/>
      <c r="U356" s="13"/>
      <c r="V356" s="13"/>
      <c r="W356" s="13"/>
      <c r="X356" s="13"/>
      <c r="Y356" s="13"/>
      <c r="Z356" s="13"/>
      <c r="AA356" s="13"/>
      <c r="AB356" s="13"/>
      <c r="AC356" s="13"/>
      <c r="AD356" s="13"/>
      <c r="AE356" s="13"/>
      <c r="AT356" s="259" t="s">
        <v>236</v>
      </c>
      <c r="AU356" s="259" t="s">
        <v>88</v>
      </c>
      <c r="AV356" s="13" t="s">
        <v>19</v>
      </c>
      <c r="AW356" s="13" t="s">
        <v>36</v>
      </c>
      <c r="AX356" s="13" t="s">
        <v>80</v>
      </c>
      <c r="AY356" s="259" t="s">
        <v>221</v>
      </c>
    </row>
    <row r="357" s="13" customFormat="1">
      <c r="A357" s="13"/>
      <c r="B357" s="249"/>
      <c r="C357" s="250"/>
      <c r="D357" s="247" t="s">
        <v>236</v>
      </c>
      <c r="E357" s="251" t="s">
        <v>1063</v>
      </c>
      <c r="F357" s="252" t="s">
        <v>1064</v>
      </c>
      <c r="G357" s="250"/>
      <c r="H357" s="253">
        <v>3.2130000000000001</v>
      </c>
      <c r="I357" s="254"/>
      <c r="J357" s="250"/>
      <c r="K357" s="250"/>
      <c r="L357" s="255"/>
      <c r="M357" s="256"/>
      <c r="N357" s="257"/>
      <c r="O357" s="257"/>
      <c r="P357" s="257"/>
      <c r="Q357" s="257"/>
      <c r="R357" s="257"/>
      <c r="S357" s="257"/>
      <c r="T357" s="258"/>
      <c r="U357" s="13"/>
      <c r="V357" s="13"/>
      <c r="W357" s="13"/>
      <c r="X357" s="13"/>
      <c r="Y357" s="13"/>
      <c r="Z357" s="13"/>
      <c r="AA357" s="13"/>
      <c r="AB357" s="13"/>
      <c r="AC357" s="13"/>
      <c r="AD357" s="13"/>
      <c r="AE357" s="13"/>
      <c r="AT357" s="259" t="s">
        <v>236</v>
      </c>
      <c r="AU357" s="259" t="s">
        <v>88</v>
      </c>
      <c r="AV357" s="13" t="s">
        <v>19</v>
      </c>
      <c r="AW357" s="13" t="s">
        <v>36</v>
      </c>
      <c r="AX357" s="13" t="s">
        <v>88</v>
      </c>
      <c r="AY357" s="259" t="s">
        <v>221</v>
      </c>
    </row>
    <row r="358" s="2" customFormat="1" ht="24.15" customHeight="1">
      <c r="A358" s="40"/>
      <c r="B358" s="41"/>
      <c r="C358" s="229" t="s">
        <v>421</v>
      </c>
      <c r="D358" s="229" t="s">
        <v>225</v>
      </c>
      <c r="E358" s="230" t="s">
        <v>4212</v>
      </c>
      <c r="F358" s="231" t="s">
        <v>4213</v>
      </c>
      <c r="G358" s="232" t="s">
        <v>515</v>
      </c>
      <c r="H358" s="233">
        <v>31.533000000000001</v>
      </c>
      <c r="I358" s="234"/>
      <c r="J358" s="235">
        <f>ROUND(I358*H358,2)</f>
        <v>0</v>
      </c>
      <c r="K358" s="231" t="s">
        <v>229</v>
      </c>
      <c r="L358" s="46"/>
      <c r="M358" s="236" t="s">
        <v>1</v>
      </c>
      <c r="N358" s="237" t="s">
        <v>45</v>
      </c>
      <c r="O358" s="93"/>
      <c r="P358" s="238">
        <f>O358*H358</f>
        <v>0</v>
      </c>
      <c r="Q358" s="238">
        <v>2.4777999999999998</v>
      </c>
      <c r="R358" s="238">
        <f>Q358*H358</f>
        <v>78.132467399999996</v>
      </c>
      <c r="S358" s="238">
        <v>0</v>
      </c>
      <c r="T358" s="239">
        <f>S358*H358</f>
        <v>0</v>
      </c>
      <c r="U358" s="40"/>
      <c r="V358" s="40"/>
      <c r="W358" s="40"/>
      <c r="X358" s="40"/>
      <c r="Y358" s="40"/>
      <c r="Z358" s="40"/>
      <c r="AA358" s="40"/>
      <c r="AB358" s="40"/>
      <c r="AC358" s="40"/>
      <c r="AD358" s="40"/>
      <c r="AE358" s="40"/>
      <c r="AR358" s="240" t="s">
        <v>224</v>
      </c>
      <c r="AT358" s="240" t="s">
        <v>225</v>
      </c>
      <c r="AU358" s="240" t="s">
        <v>88</v>
      </c>
      <c r="AY358" s="18" t="s">
        <v>221</v>
      </c>
      <c r="BE358" s="241">
        <f>IF(N358="základní",J358,0)</f>
        <v>0</v>
      </c>
      <c r="BF358" s="241">
        <f>IF(N358="snížená",J358,0)</f>
        <v>0</v>
      </c>
      <c r="BG358" s="241">
        <f>IF(N358="zákl. přenesená",J358,0)</f>
        <v>0</v>
      </c>
      <c r="BH358" s="241">
        <f>IF(N358="sníž. přenesená",J358,0)</f>
        <v>0</v>
      </c>
      <c r="BI358" s="241">
        <f>IF(N358="nulová",J358,0)</f>
        <v>0</v>
      </c>
      <c r="BJ358" s="18" t="s">
        <v>88</v>
      </c>
      <c r="BK358" s="241">
        <f>ROUND(I358*H358,2)</f>
        <v>0</v>
      </c>
      <c r="BL358" s="18" t="s">
        <v>224</v>
      </c>
      <c r="BM358" s="240" t="s">
        <v>4214</v>
      </c>
    </row>
    <row r="359" s="2" customFormat="1">
      <c r="A359" s="40"/>
      <c r="B359" s="41"/>
      <c r="C359" s="42"/>
      <c r="D359" s="242" t="s">
        <v>232</v>
      </c>
      <c r="E359" s="42"/>
      <c r="F359" s="243" t="s">
        <v>4215</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232</v>
      </c>
      <c r="AU359" s="18" t="s">
        <v>88</v>
      </c>
    </row>
    <row r="360" s="2" customFormat="1">
      <c r="A360" s="40"/>
      <c r="B360" s="41"/>
      <c r="C360" s="42"/>
      <c r="D360" s="247" t="s">
        <v>312</v>
      </c>
      <c r="E360" s="42"/>
      <c r="F360" s="248" t="s">
        <v>2263</v>
      </c>
      <c r="G360" s="42"/>
      <c r="H360" s="42"/>
      <c r="I360" s="244"/>
      <c r="J360" s="42"/>
      <c r="K360" s="42"/>
      <c r="L360" s="46"/>
      <c r="M360" s="245"/>
      <c r="N360" s="246"/>
      <c r="O360" s="93"/>
      <c r="P360" s="93"/>
      <c r="Q360" s="93"/>
      <c r="R360" s="93"/>
      <c r="S360" s="93"/>
      <c r="T360" s="94"/>
      <c r="U360" s="40"/>
      <c r="V360" s="40"/>
      <c r="W360" s="40"/>
      <c r="X360" s="40"/>
      <c r="Y360" s="40"/>
      <c r="Z360" s="40"/>
      <c r="AA360" s="40"/>
      <c r="AB360" s="40"/>
      <c r="AC360" s="40"/>
      <c r="AD360" s="40"/>
      <c r="AE360" s="40"/>
      <c r="AT360" s="18" t="s">
        <v>312</v>
      </c>
      <c r="AU360" s="18" t="s">
        <v>88</v>
      </c>
    </row>
    <row r="361" s="14" customFormat="1">
      <c r="A361" s="14"/>
      <c r="B361" s="260"/>
      <c r="C361" s="261"/>
      <c r="D361" s="247" t="s">
        <v>236</v>
      </c>
      <c r="E361" s="262" t="s">
        <v>1</v>
      </c>
      <c r="F361" s="263" t="s">
        <v>4216</v>
      </c>
      <c r="G361" s="261"/>
      <c r="H361" s="262" t="s">
        <v>1</v>
      </c>
      <c r="I361" s="264"/>
      <c r="J361" s="261"/>
      <c r="K361" s="261"/>
      <c r="L361" s="265"/>
      <c r="M361" s="266"/>
      <c r="N361" s="267"/>
      <c r="O361" s="267"/>
      <c r="P361" s="267"/>
      <c r="Q361" s="267"/>
      <c r="R361" s="267"/>
      <c r="S361" s="267"/>
      <c r="T361" s="268"/>
      <c r="U361" s="14"/>
      <c r="V361" s="14"/>
      <c r="W361" s="14"/>
      <c r="X361" s="14"/>
      <c r="Y361" s="14"/>
      <c r="Z361" s="14"/>
      <c r="AA361" s="14"/>
      <c r="AB361" s="14"/>
      <c r="AC361" s="14"/>
      <c r="AD361" s="14"/>
      <c r="AE361" s="14"/>
      <c r="AT361" s="269" t="s">
        <v>236</v>
      </c>
      <c r="AU361" s="269" t="s">
        <v>88</v>
      </c>
      <c r="AV361" s="14" t="s">
        <v>88</v>
      </c>
      <c r="AW361" s="14" t="s">
        <v>36</v>
      </c>
      <c r="AX361" s="14" t="s">
        <v>80</v>
      </c>
      <c r="AY361" s="269" t="s">
        <v>221</v>
      </c>
    </row>
    <row r="362" s="13" customFormat="1">
      <c r="A362" s="13"/>
      <c r="B362" s="249"/>
      <c r="C362" s="250"/>
      <c r="D362" s="247" t="s">
        <v>236</v>
      </c>
      <c r="E362" s="251" t="s">
        <v>4217</v>
      </c>
      <c r="F362" s="252" t="s">
        <v>4218</v>
      </c>
      <c r="G362" s="250"/>
      <c r="H362" s="253">
        <v>15.252000000000001</v>
      </c>
      <c r="I362" s="254"/>
      <c r="J362" s="250"/>
      <c r="K362" s="250"/>
      <c r="L362" s="255"/>
      <c r="M362" s="256"/>
      <c r="N362" s="257"/>
      <c r="O362" s="257"/>
      <c r="P362" s="257"/>
      <c r="Q362" s="257"/>
      <c r="R362" s="257"/>
      <c r="S362" s="257"/>
      <c r="T362" s="258"/>
      <c r="U362" s="13"/>
      <c r="V362" s="13"/>
      <c r="W362" s="13"/>
      <c r="X362" s="13"/>
      <c r="Y362" s="13"/>
      <c r="Z362" s="13"/>
      <c r="AA362" s="13"/>
      <c r="AB362" s="13"/>
      <c r="AC362" s="13"/>
      <c r="AD362" s="13"/>
      <c r="AE362" s="13"/>
      <c r="AT362" s="259" t="s">
        <v>236</v>
      </c>
      <c r="AU362" s="259" t="s">
        <v>88</v>
      </c>
      <c r="AV362" s="13" t="s">
        <v>19</v>
      </c>
      <c r="AW362" s="13" t="s">
        <v>36</v>
      </c>
      <c r="AX362" s="13" t="s">
        <v>80</v>
      </c>
      <c r="AY362" s="259" t="s">
        <v>221</v>
      </c>
    </row>
    <row r="363" s="14" customFormat="1">
      <c r="A363" s="14"/>
      <c r="B363" s="260"/>
      <c r="C363" s="261"/>
      <c r="D363" s="247" t="s">
        <v>236</v>
      </c>
      <c r="E363" s="262" t="s">
        <v>1</v>
      </c>
      <c r="F363" s="263" t="s">
        <v>4219</v>
      </c>
      <c r="G363" s="261"/>
      <c r="H363" s="262" t="s">
        <v>1</v>
      </c>
      <c r="I363" s="264"/>
      <c r="J363" s="261"/>
      <c r="K363" s="261"/>
      <c r="L363" s="265"/>
      <c r="M363" s="266"/>
      <c r="N363" s="267"/>
      <c r="O363" s="267"/>
      <c r="P363" s="267"/>
      <c r="Q363" s="267"/>
      <c r="R363" s="267"/>
      <c r="S363" s="267"/>
      <c r="T363" s="268"/>
      <c r="U363" s="14"/>
      <c r="V363" s="14"/>
      <c r="W363" s="14"/>
      <c r="X363" s="14"/>
      <c r="Y363" s="14"/>
      <c r="Z363" s="14"/>
      <c r="AA363" s="14"/>
      <c r="AB363" s="14"/>
      <c r="AC363" s="14"/>
      <c r="AD363" s="14"/>
      <c r="AE363" s="14"/>
      <c r="AT363" s="269" t="s">
        <v>236</v>
      </c>
      <c r="AU363" s="269" t="s">
        <v>88</v>
      </c>
      <c r="AV363" s="14" t="s">
        <v>88</v>
      </c>
      <c r="AW363" s="14" t="s">
        <v>36</v>
      </c>
      <c r="AX363" s="14" t="s">
        <v>80</v>
      </c>
      <c r="AY363" s="269" t="s">
        <v>221</v>
      </c>
    </row>
    <row r="364" s="13" customFormat="1">
      <c r="A364" s="13"/>
      <c r="B364" s="249"/>
      <c r="C364" s="250"/>
      <c r="D364" s="247" t="s">
        <v>236</v>
      </c>
      <c r="E364" s="251" t="s">
        <v>4038</v>
      </c>
      <c r="F364" s="252" t="s">
        <v>4220</v>
      </c>
      <c r="G364" s="250"/>
      <c r="H364" s="253">
        <v>16.280999999999999</v>
      </c>
      <c r="I364" s="254"/>
      <c r="J364" s="250"/>
      <c r="K364" s="250"/>
      <c r="L364" s="255"/>
      <c r="M364" s="256"/>
      <c r="N364" s="257"/>
      <c r="O364" s="257"/>
      <c r="P364" s="257"/>
      <c r="Q364" s="257"/>
      <c r="R364" s="257"/>
      <c r="S364" s="257"/>
      <c r="T364" s="258"/>
      <c r="U364" s="13"/>
      <c r="V364" s="13"/>
      <c r="W364" s="13"/>
      <c r="X364" s="13"/>
      <c r="Y364" s="13"/>
      <c r="Z364" s="13"/>
      <c r="AA364" s="13"/>
      <c r="AB364" s="13"/>
      <c r="AC364" s="13"/>
      <c r="AD364" s="13"/>
      <c r="AE364" s="13"/>
      <c r="AT364" s="259" t="s">
        <v>236</v>
      </c>
      <c r="AU364" s="259" t="s">
        <v>88</v>
      </c>
      <c r="AV364" s="13" t="s">
        <v>19</v>
      </c>
      <c r="AW364" s="13" t="s">
        <v>36</v>
      </c>
      <c r="AX364" s="13" t="s">
        <v>80</v>
      </c>
      <c r="AY364" s="259" t="s">
        <v>221</v>
      </c>
    </row>
    <row r="365" s="13" customFormat="1">
      <c r="A365" s="13"/>
      <c r="B365" s="249"/>
      <c r="C365" s="250"/>
      <c r="D365" s="247" t="s">
        <v>236</v>
      </c>
      <c r="E365" s="251" t="s">
        <v>4221</v>
      </c>
      <c r="F365" s="252" t="s">
        <v>4222</v>
      </c>
      <c r="G365" s="250"/>
      <c r="H365" s="253">
        <v>31.533000000000001</v>
      </c>
      <c r="I365" s="254"/>
      <c r="J365" s="250"/>
      <c r="K365" s="250"/>
      <c r="L365" s="255"/>
      <c r="M365" s="256"/>
      <c r="N365" s="257"/>
      <c r="O365" s="257"/>
      <c r="P365" s="257"/>
      <c r="Q365" s="257"/>
      <c r="R365" s="257"/>
      <c r="S365" s="257"/>
      <c r="T365" s="258"/>
      <c r="U365" s="13"/>
      <c r="V365" s="13"/>
      <c r="W365" s="13"/>
      <c r="X365" s="13"/>
      <c r="Y365" s="13"/>
      <c r="Z365" s="13"/>
      <c r="AA365" s="13"/>
      <c r="AB365" s="13"/>
      <c r="AC365" s="13"/>
      <c r="AD365" s="13"/>
      <c r="AE365" s="13"/>
      <c r="AT365" s="259" t="s">
        <v>236</v>
      </c>
      <c r="AU365" s="259" t="s">
        <v>88</v>
      </c>
      <c r="AV365" s="13" t="s">
        <v>19</v>
      </c>
      <c r="AW365" s="13" t="s">
        <v>36</v>
      </c>
      <c r="AX365" s="13" t="s">
        <v>88</v>
      </c>
      <c r="AY365" s="259" t="s">
        <v>221</v>
      </c>
    </row>
    <row r="366" s="2" customFormat="1" ht="37.8" customHeight="1">
      <c r="A366" s="40"/>
      <c r="B366" s="41"/>
      <c r="C366" s="229" t="s">
        <v>427</v>
      </c>
      <c r="D366" s="229" t="s">
        <v>225</v>
      </c>
      <c r="E366" s="230" t="s">
        <v>2273</v>
      </c>
      <c r="F366" s="231" t="s">
        <v>2274</v>
      </c>
      <c r="G366" s="232" t="s">
        <v>507</v>
      </c>
      <c r="H366" s="233">
        <v>133.40600000000001</v>
      </c>
      <c r="I366" s="234"/>
      <c r="J366" s="235">
        <f>ROUND(I366*H366,2)</f>
        <v>0</v>
      </c>
      <c r="K366" s="231" t="s">
        <v>229</v>
      </c>
      <c r="L366" s="46"/>
      <c r="M366" s="236" t="s">
        <v>1</v>
      </c>
      <c r="N366" s="237" t="s">
        <v>45</v>
      </c>
      <c r="O366" s="93"/>
      <c r="P366" s="238">
        <f>O366*H366</f>
        <v>0</v>
      </c>
      <c r="Q366" s="238">
        <v>0.0038800000000000002</v>
      </c>
      <c r="R366" s="238">
        <f>Q366*H366</f>
        <v>0.51761528000000001</v>
      </c>
      <c r="S366" s="238">
        <v>0</v>
      </c>
      <c r="T366" s="239">
        <f>S366*H366</f>
        <v>0</v>
      </c>
      <c r="U366" s="40"/>
      <c r="V366" s="40"/>
      <c r="W366" s="40"/>
      <c r="X366" s="40"/>
      <c r="Y366" s="40"/>
      <c r="Z366" s="40"/>
      <c r="AA366" s="40"/>
      <c r="AB366" s="40"/>
      <c r="AC366" s="40"/>
      <c r="AD366" s="40"/>
      <c r="AE366" s="40"/>
      <c r="AR366" s="240" t="s">
        <v>224</v>
      </c>
      <c r="AT366" s="240" t="s">
        <v>225</v>
      </c>
      <c r="AU366" s="240" t="s">
        <v>88</v>
      </c>
      <c r="AY366" s="18" t="s">
        <v>221</v>
      </c>
      <c r="BE366" s="241">
        <f>IF(N366="základní",J366,0)</f>
        <v>0</v>
      </c>
      <c r="BF366" s="241">
        <f>IF(N366="snížená",J366,0)</f>
        <v>0</v>
      </c>
      <c r="BG366" s="241">
        <f>IF(N366="zákl. přenesená",J366,0)</f>
        <v>0</v>
      </c>
      <c r="BH366" s="241">
        <f>IF(N366="sníž. přenesená",J366,0)</f>
        <v>0</v>
      </c>
      <c r="BI366" s="241">
        <f>IF(N366="nulová",J366,0)</f>
        <v>0</v>
      </c>
      <c r="BJ366" s="18" t="s">
        <v>88</v>
      </c>
      <c r="BK366" s="241">
        <f>ROUND(I366*H366,2)</f>
        <v>0</v>
      </c>
      <c r="BL366" s="18" t="s">
        <v>224</v>
      </c>
      <c r="BM366" s="240" t="s">
        <v>4223</v>
      </c>
    </row>
    <row r="367" s="2" customFormat="1">
      <c r="A367" s="40"/>
      <c r="B367" s="41"/>
      <c r="C367" s="42"/>
      <c r="D367" s="242" t="s">
        <v>232</v>
      </c>
      <c r="E367" s="42"/>
      <c r="F367" s="243" t="s">
        <v>2276</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232</v>
      </c>
      <c r="AU367" s="18" t="s">
        <v>88</v>
      </c>
    </row>
    <row r="368" s="2" customFormat="1">
      <c r="A368" s="40"/>
      <c r="B368" s="41"/>
      <c r="C368" s="42"/>
      <c r="D368" s="247" t="s">
        <v>312</v>
      </c>
      <c r="E368" s="42"/>
      <c r="F368" s="248" t="s">
        <v>2277</v>
      </c>
      <c r="G368" s="42"/>
      <c r="H368" s="42"/>
      <c r="I368" s="244"/>
      <c r="J368" s="42"/>
      <c r="K368" s="42"/>
      <c r="L368" s="46"/>
      <c r="M368" s="245"/>
      <c r="N368" s="246"/>
      <c r="O368" s="93"/>
      <c r="P368" s="93"/>
      <c r="Q368" s="93"/>
      <c r="R368" s="93"/>
      <c r="S368" s="93"/>
      <c r="T368" s="94"/>
      <c r="U368" s="40"/>
      <c r="V368" s="40"/>
      <c r="W368" s="40"/>
      <c r="X368" s="40"/>
      <c r="Y368" s="40"/>
      <c r="Z368" s="40"/>
      <c r="AA368" s="40"/>
      <c r="AB368" s="40"/>
      <c r="AC368" s="40"/>
      <c r="AD368" s="40"/>
      <c r="AE368" s="40"/>
      <c r="AT368" s="18" t="s">
        <v>312</v>
      </c>
      <c r="AU368" s="18" t="s">
        <v>88</v>
      </c>
    </row>
    <row r="369" s="14" customFormat="1">
      <c r="A369" s="14"/>
      <c r="B369" s="260"/>
      <c r="C369" s="261"/>
      <c r="D369" s="247" t="s">
        <v>236</v>
      </c>
      <c r="E369" s="262" t="s">
        <v>1</v>
      </c>
      <c r="F369" s="263" t="s">
        <v>2278</v>
      </c>
      <c r="G369" s="261"/>
      <c r="H369" s="262" t="s">
        <v>1</v>
      </c>
      <c r="I369" s="264"/>
      <c r="J369" s="261"/>
      <c r="K369" s="261"/>
      <c r="L369" s="265"/>
      <c r="M369" s="266"/>
      <c r="N369" s="267"/>
      <c r="O369" s="267"/>
      <c r="P369" s="267"/>
      <c r="Q369" s="267"/>
      <c r="R369" s="267"/>
      <c r="S369" s="267"/>
      <c r="T369" s="268"/>
      <c r="U369" s="14"/>
      <c r="V369" s="14"/>
      <c r="W369" s="14"/>
      <c r="X369" s="14"/>
      <c r="Y369" s="14"/>
      <c r="Z369" s="14"/>
      <c r="AA369" s="14"/>
      <c r="AB369" s="14"/>
      <c r="AC369" s="14"/>
      <c r="AD369" s="14"/>
      <c r="AE369" s="14"/>
      <c r="AT369" s="269" t="s">
        <v>236</v>
      </c>
      <c r="AU369" s="269" t="s">
        <v>88</v>
      </c>
      <c r="AV369" s="14" t="s">
        <v>88</v>
      </c>
      <c r="AW369" s="14" t="s">
        <v>36</v>
      </c>
      <c r="AX369" s="14" t="s">
        <v>80</v>
      </c>
      <c r="AY369" s="269" t="s">
        <v>221</v>
      </c>
    </row>
    <row r="370" s="13" customFormat="1">
      <c r="A370" s="13"/>
      <c r="B370" s="249"/>
      <c r="C370" s="250"/>
      <c r="D370" s="247" t="s">
        <v>236</v>
      </c>
      <c r="E370" s="251" t="s">
        <v>3236</v>
      </c>
      <c r="F370" s="252" t="s">
        <v>4224</v>
      </c>
      <c r="G370" s="250"/>
      <c r="H370" s="253">
        <v>59.231999999999999</v>
      </c>
      <c r="I370" s="254"/>
      <c r="J370" s="250"/>
      <c r="K370" s="250"/>
      <c r="L370" s="255"/>
      <c r="M370" s="256"/>
      <c r="N370" s="257"/>
      <c r="O370" s="257"/>
      <c r="P370" s="257"/>
      <c r="Q370" s="257"/>
      <c r="R370" s="257"/>
      <c r="S370" s="257"/>
      <c r="T370" s="258"/>
      <c r="U370" s="13"/>
      <c r="V370" s="13"/>
      <c r="W370" s="13"/>
      <c r="X370" s="13"/>
      <c r="Y370" s="13"/>
      <c r="Z370" s="13"/>
      <c r="AA370" s="13"/>
      <c r="AB370" s="13"/>
      <c r="AC370" s="13"/>
      <c r="AD370" s="13"/>
      <c r="AE370" s="13"/>
      <c r="AT370" s="259" t="s">
        <v>236</v>
      </c>
      <c r="AU370" s="259" t="s">
        <v>88</v>
      </c>
      <c r="AV370" s="13" t="s">
        <v>19</v>
      </c>
      <c r="AW370" s="13" t="s">
        <v>36</v>
      </c>
      <c r="AX370" s="13" t="s">
        <v>80</v>
      </c>
      <c r="AY370" s="259" t="s">
        <v>221</v>
      </c>
    </row>
    <row r="371" s="14" customFormat="1">
      <c r="A371" s="14"/>
      <c r="B371" s="260"/>
      <c r="C371" s="261"/>
      <c r="D371" s="247" t="s">
        <v>236</v>
      </c>
      <c r="E371" s="262" t="s">
        <v>1</v>
      </c>
      <c r="F371" s="263" t="s">
        <v>2284</v>
      </c>
      <c r="G371" s="261"/>
      <c r="H371" s="262" t="s">
        <v>1</v>
      </c>
      <c r="I371" s="264"/>
      <c r="J371" s="261"/>
      <c r="K371" s="261"/>
      <c r="L371" s="265"/>
      <c r="M371" s="266"/>
      <c r="N371" s="267"/>
      <c r="O371" s="267"/>
      <c r="P371" s="267"/>
      <c r="Q371" s="267"/>
      <c r="R371" s="267"/>
      <c r="S371" s="267"/>
      <c r="T371" s="268"/>
      <c r="U371" s="14"/>
      <c r="V371" s="14"/>
      <c r="W371" s="14"/>
      <c r="X371" s="14"/>
      <c r="Y371" s="14"/>
      <c r="Z371" s="14"/>
      <c r="AA371" s="14"/>
      <c r="AB371" s="14"/>
      <c r="AC371" s="14"/>
      <c r="AD371" s="14"/>
      <c r="AE371" s="14"/>
      <c r="AT371" s="269" t="s">
        <v>236</v>
      </c>
      <c r="AU371" s="269" t="s">
        <v>88</v>
      </c>
      <c r="AV371" s="14" t="s">
        <v>88</v>
      </c>
      <c r="AW371" s="14" t="s">
        <v>36</v>
      </c>
      <c r="AX371" s="14" t="s">
        <v>80</v>
      </c>
      <c r="AY371" s="269" t="s">
        <v>221</v>
      </c>
    </row>
    <row r="372" s="13" customFormat="1">
      <c r="A372" s="13"/>
      <c r="B372" s="249"/>
      <c r="C372" s="250"/>
      <c r="D372" s="247" t="s">
        <v>236</v>
      </c>
      <c r="E372" s="251" t="s">
        <v>3010</v>
      </c>
      <c r="F372" s="252" t="s">
        <v>4225</v>
      </c>
      <c r="G372" s="250"/>
      <c r="H372" s="253">
        <v>62.863999999999997</v>
      </c>
      <c r="I372" s="254"/>
      <c r="J372" s="250"/>
      <c r="K372" s="250"/>
      <c r="L372" s="255"/>
      <c r="M372" s="256"/>
      <c r="N372" s="257"/>
      <c r="O372" s="257"/>
      <c r="P372" s="257"/>
      <c r="Q372" s="257"/>
      <c r="R372" s="257"/>
      <c r="S372" s="257"/>
      <c r="T372" s="258"/>
      <c r="U372" s="13"/>
      <c r="V372" s="13"/>
      <c r="W372" s="13"/>
      <c r="X372" s="13"/>
      <c r="Y372" s="13"/>
      <c r="Z372" s="13"/>
      <c r="AA372" s="13"/>
      <c r="AB372" s="13"/>
      <c r="AC372" s="13"/>
      <c r="AD372" s="13"/>
      <c r="AE372" s="13"/>
      <c r="AT372" s="259" t="s">
        <v>236</v>
      </c>
      <c r="AU372" s="259" t="s">
        <v>88</v>
      </c>
      <c r="AV372" s="13" t="s">
        <v>19</v>
      </c>
      <c r="AW372" s="13" t="s">
        <v>36</v>
      </c>
      <c r="AX372" s="13" t="s">
        <v>80</v>
      </c>
      <c r="AY372" s="259" t="s">
        <v>221</v>
      </c>
    </row>
    <row r="373" s="14" customFormat="1">
      <c r="A373" s="14"/>
      <c r="B373" s="260"/>
      <c r="C373" s="261"/>
      <c r="D373" s="247" t="s">
        <v>236</v>
      </c>
      <c r="E373" s="262" t="s">
        <v>1</v>
      </c>
      <c r="F373" s="263" t="s">
        <v>2254</v>
      </c>
      <c r="G373" s="261"/>
      <c r="H373" s="262" t="s">
        <v>1</v>
      </c>
      <c r="I373" s="264"/>
      <c r="J373" s="261"/>
      <c r="K373" s="261"/>
      <c r="L373" s="265"/>
      <c r="M373" s="266"/>
      <c r="N373" s="267"/>
      <c r="O373" s="267"/>
      <c r="P373" s="267"/>
      <c r="Q373" s="267"/>
      <c r="R373" s="267"/>
      <c r="S373" s="267"/>
      <c r="T373" s="268"/>
      <c r="U373" s="14"/>
      <c r="V373" s="14"/>
      <c r="W373" s="14"/>
      <c r="X373" s="14"/>
      <c r="Y373" s="14"/>
      <c r="Z373" s="14"/>
      <c r="AA373" s="14"/>
      <c r="AB373" s="14"/>
      <c r="AC373" s="14"/>
      <c r="AD373" s="14"/>
      <c r="AE373" s="14"/>
      <c r="AT373" s="269" t="s">
        <v>236</v>
      </c>
      <c r="AU373" s="269" t="s">
        <v>88</v>
      </c>
      <c r="AV373" s="14" t="s">
        <v>88</v>
      </c>
      <c r="AW373" s="14" t="s">
        <v>36</v>
      </c>
      <c r="AX373" s="14" t="s">
        <v>80</v>
      </c>
      <c r="AY373" s="269" t="s">
        <v>221</v>
      </c>
    </row>
    <row r="374" s="13" customFormat="1">
      <c r="A374" s="13"/>
      <c r="B374" s="249"/>
      <c r="C374" s="250"/>
      <c r="D374" s="247" t="s">
        <v>236</v>
      </c>
      <c r="E374" s="251" t="s">
        <v>3240</v>
      </c>
      <c r="F374" s="252" t="s">
        <v>4226</v>
      </c>
      <c r="G374" s="250"/>
      <c r="H374" s="253">
        <v>11.310000000000001</v>
      </c>
      <c r="I374" s="254"/>
      <c r="J374" s="250"/>
      <c r="K374" s="250"/>
      <c r="L374" s="255"/>
      <c r="M374" s="256"/>
      <c r="N374" s="257"/>
      <c r="O374" s="257"/>
      <c r="P374" s="257"/>
      <c r="Q374" s="257"/>
      <c r="R374" s="257"/>
      <c r="S374" s="257"/>
      <c r="T374" s="258"/>
      <c r="U374" s="13"/>
      <c r="V374" s="13"/>
      <c r="W374" s="13"/>
      <c r="X374" s="13"/>
      <c r="Y374" s="13"/>
      <c r="Z374" s="13"/>
      <c r="AA374" s="13"/>
      <c r="AB374" s="13"/>
      <c r="AC374" s="13"/>
      <c r="AD374" s="13"/>
      <c r="AE374" s="13"/>
      <c r="AT374" s="259" t="s">
        <v>236</v>
      </c>
      <c r="AU374" s="259" t="s">
        <v>88</v>
      </c>
      <c r="AV374" s="13" t="s">
        <v>19</v>
      </c>
      <c r="AW374" s="13" t="s">
        <v>36</v>
      </c>
      <c r="AX374" s="13" t="s">
        <v>80</v>
      </c>
      <c r="AY374" s="259" t="s">
        <v>221</v>
      </c>
    </row>
    <row r="375" s="13" customFormat="1">
      <c r="A375" s="13"/>
      <c r="B375" s="249"/>
      <c r="C375" s="250"/>
      <c r="D375" s="247" t="s">
        <v>236</v>
      </c>
      <c r="E375" s="251" t="s">
        <v>4227</v>
      </c>
      <c r="F375" s="252" t="s">
        <v>4228</v>
      </c>
      <c r="G375" s="250"/>
      <c r="H375" s="253">
        <v>133.40600000000001</v>
      </c>
      <c r="I375" s="254"/>
      <c r="J375" s="250"/>
      <c r="K375" s="250"/>
      <c r="L375" s="255"/>
      <c r="M375" s="256"/>
      <c r="N375" s="257"/>
      <c r="O375" s="257"/>
      <c r="P375" s="257"/>
      <c r="Q375" s="257"/>
      <c r="R375" s="257"/>
      <c r="S375" s="257"/>
      <c r="T375" s="258"/>
      <c r="U375" s="13"/>
      <c r="V375" s="13"/>
      <c r="W375" s="13"/>
      <c r="X375" s="13"/>
      <c r="Y375" s="13"/>
      <c r="Z375" s="13"/>
      <c r="AA375" s="13"/>
      <c r="AB375" s="13"/>
      <c r="AC375" s="13"/>
      <c r="AD375" s="13"/>
      <c r="AE375" s="13"/>
      <c r="AT375" s="259" t="s">
        <v>236</v>
      </c>
      <c r="AU375" s="259" t="s">
        <v>88</v>
      </c>
      <c r="AV375" s="13" t="s">
        <v>19</v>
      </c>
      <c r="AW375" s="13" t="s">
        <v>36</v>
      </c>
      <c r="AX375" s="13" t="s">
        <v>88</v>
      </c>
      <c r="AY375" s="259" t="s">
        <v>221</v>
      </c>
    </row>
    <row r="376" s="2" customFormat="1" ht="24.15" customHeight="1">
      <c r="A376" s="40"/>
      <c r="B376" s="41"/>
      <c r="C376" s="229" t="s">
        <v>435</v>
      </c>
      <c r="D376" s="229" t="s">
        <v>225</v>
      </c>
      <c r="E376" s="230" t="s">
        <v>2292</v>
      </c>
      <c r="F376" s="231" t="s">
        <v>2293</v>
      </c>
      <c r="G376" s="232" t="s">
        <v>507</v>
      </c>
      <c r="H376" s="233">
        <v>133.40600000000001</v>
      </c>
      <c r="I376" s="234"/>
      <c r="J376" s="235">
        <f>ROUND(I376*H376,2)</f>
        <v>0</v>
      </c>
      <c r="K376" s="231" t="s">
        <v>229</v>
      </c>
      <c r="L376" s="46"/>
      <c r="M376" s="236" t="s">
        <v>1</v>
      </c>
      <c r="N376" s="237" t="s">
        <v>45</v>
      </c>
      <c r="O376" s="93"/>
      <c r="P376" s="238">
        <f>O376*H376</f>
        <v>0</v>
      </c>
      <c r="Q376" s="238">
        <v>4.0000000000000003E-05</v>
      </c>
      <c r="R376" s="238">
        <f>Q376*H376</f>
        <v>0.0053362400000000008</v>
      </c>
      <c r="S376" s="238">
        <v>0</v>
      </c>
      <c r="T376" s="239">
        <f>S376*H376</f>
        <v>0</v>
      </c>
      <c r="U376" s="40"/>
      <c r="V376" s="40"/>
      <c r="W376" s="40"/>
      <c r="X376" s="40"/>
      <c r="Y376" s="40"/>
      <c r="Z376" s="40"/>
      <c r="AA376" s="40"/>
      <c r="AB376" s="40"/>
      <c r="AC376" s="40"/>
      <c r="AD376" s="40"/>
      <c r="AE376" s="40"/>
      <c r="AR376" s="240" t="s">
        <v>224</v>
      </c>
      <c r="AT376" s="240" t="s">
        <v>225</v>
      </c>
      <c r="AU376" s="240" t="s">
        <v>88</v>
      </c>
      <c r="AY376" s="18" t="s">
        <v>221</v>
      </c>
      <c r="BE376" s="241">
        <f>IF(N376="základní",J376,0)</f>
        <v>0</v>
      </c>
      <c r="BF376" s="241">
        <f>IF(N376="snížená",J376,0)</f>
        <v>0</v>
      </c>
      <c r="BG376" s="241">
        <f>IF(N376="zákl. přenesená",J376,0)</f>
        <v>0</v>
      </c>
      <c r="BH376" s="241">
        <f>IF(N376="sníž. přenesená",J376,0)</f>
        <v>0</v>
      </c>
      <c r="BI376" s="241">
        <f>IF(N376="nulová",J376,0)</f>
        <v>0</v>
      </c>
      <c r="BJ376" s="18" t="s">
        <v>88</v>
      </c>
      <c r="BK376" s="241">
        <f>ROUND(I376*H376,2)</f>
        <v>0</v>
      </c>
      <c r="BL376" s="18" t="s">
        <v>224</v>
      </c>
      <c r="BM376" s="240" t="s">
        <v>4229</v>
      </c>
    </row>
    <row r="377" s="2" customFormat="1">
      <c r="A377" s="40"/>
      <c r="B377" s="41"/>
      <c r="C377" s="42"/>
      <c r="D377" s="242" t="s">
        <v>232</v>
      </c>
      <c r="E377" s="42"/>
      <c r="F377" s="243" t="s">
        <v>2295</v>
      </c>
      <c r="G377" s="42"/>
      <c r="H377" s="42"/>
      <c r="I377" s="244"/>
      <c r="J377" s="42"/>
      <c r="K377" s="42"/>
      <c r="L377" s="46"/>
      <c r="M377" s="245"/>
      <c r="N377" s="246"/>
      <c r="O377" s="93"/>
      <c r="P377" s="93"/>
      <c r="Q377" s="93"/>
      <c r="R377" s="93"/>
      <c r="S377" s="93"/>
      <c r="T377" s="94"/>
      <c r="U377" s="40"/>
      <c r="V377" s="40"/>
      <c r="W377" s="40"/>
      <c r="X377" s="40"/>
      <c r="Y377" s="40"/>
      <c r="Z377" s="40"/>
      <c r="AA377" s="40"/>
      <c r="AB377" s="40"/>
      <c r="AC377" s="40"/>
      <c r="AD377" s="40"/>
      <c r="AE377" s="40"/>
      <c r="AT377" s="18" t="s">
        <v>232</v>
      </c>
      <c r="AU377" s="18" t="s">
        <v>88</v>
      </c>
    </row>
    <row r="378" s="2" customFormat="1">
      <c r="A378" s="40"/>
      <c r="B378" s="41"/>
      <c r="C378" s="42"/>
      <c r="D378" s="247" t="s">
        <v>312</v>
      </c>
      <c r="E378" s="42"/>
      <c r="F378" s="248" t="s">
        <v>2277</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312</v>
      </c>
      <c r="AU378" s="18" t="s">
        <v>88</v>
      </c>
    </row>
    <row r="379" s="13" customFormat="1">
      <c r="A379" s="13"/>
      <c r="B379" s="249"/>
      <c r="C379" s="250"/>
      <c r="D379" s="247" t="s">
        <v>236</v>
      </c>
      <c r="E379" s="251" t="s">
        <v>3244</v>
      </c>
      <c r="F379" s="252" t="s">
        <v>4230</v>
      </c>
      <c r="G379" s="250"/>
      <c r="H379" s="253">
        <v>133.40600000000001</v>
      </c>
      <c r="I379" s="254"/>
      <c r="J379" s="250"/>
      <c r="K379" s="250"/>
      <c r="L379" s="255"/>
      <c r="M379" s="256"/>
      <c r="N379" s="257"/>
      <c r="O379" s="257"/>
      <c r="P379" s="257"/>
      <c r="Q379" s="257"/>
      <c r="R379" s="257"/>
      <c r="S379" s="257"/>
      <c r="T379" s="258"/>
      <c r="U379" s="13"/>
      <c r="V379" s="13"/>
      <c r="W379" s="13"/>
      <c r="X379" s="13"/>
      <c r="Y379" s="13"/>
      <c r="Z379" s="13"/>
      <c r="AA379" s="13"/>
      <c r="AB379" s="13"/>
      <c r="AC379" s="13"/>
      <c r="AD379" s="13"/>
      <c r="AE379" s="13"/>
      <c r="AT379" s="259" t="s">
        <v>236</v>
      </c>
      <c r="AU379" s="259" t="s">
        <v>88</v>
      </c>
      <c r="AV379" s="13" t="s">
        <v>19</v>
      </c>
      <c r="AW379" s="13" t="s">
        <v>36</v>
      </c>
      <c r="AX379" s="13" t="s">
        <v>80</v>
      </c>
      <c r="AY379" s="259" t="s">
        <v>221</v>
      </c>
    </row>
    <row r="380" s="13" customFormat="1">
      <c r="A380" s="13"/>
      <c r="B380" s="249"/>
      <c r="C380" s="250"/>
      <c r="D380" s="247" t="s">
        <v>236</v>
      </c>
      <c r="E380" s="251" t="s">
        <v>3012</v>
      </c>
      <c r="F380" s="252" t="s">
        <v>4231</v>
      </c>
      <c r="G380" s="250"/>
      <c r="H380" s="253">
        <v>133.40600000000001</v>
      </c>
      <c r="I380" s="254"/>
      <c r="J380" s="250"/>
      <c r="K380" s="250"/>
      <c r="L380" s="255"/>
      <c r="M380" s="256"/>
      <c r="N380" s="257"/>
      <c r="O380" s="257"/>
      <c r="P380" s="257"/>
      <c r="Q380" s="257"/>
      <c r="R380" s="257"/>
      <c r="S380" s="257"/>
      <c r="T380" s="258"/>
      <c r="U380" s="13"/>
      <c r="V380" s="13"/>
      <c r="W380" s="13"/>
      <c r="X380" s="13"/>
      <c r="Y380" s="13"/>
      <c r="Z380" s="13"/>
      <c r="AA380" s="13"/>
      <c r="AB380" s="13"/>
      <c r="AC380" s="13"/>
      <c r="AD380" s="13"/>
      <c r="AE380" s="13"/>
      <c r="AT380" s="259" t="s">
        <v>236</v>
      </c>
      <c r="AU380" s="259" t="s">
        <v>88</v>
      </c>
      <c r="AV380" s="13" t="s">
        <v>19</v>
      </c>
      <c r="AW380" s="13" t="s">
        <v>36</v>
      </c>
      <c r="AX380" s="13" t="s">
        <v>88</v>
      </c>
      <c r="AY380" s="259" t="s">
        <v>221</v>
      </c>
    </row>
    <row r="381" s="2" customFormat="1" ht="49.05" customHeight="1">
      <c r="A381" s="40"/>
      <c r="B381" s="41"/>
      <c r="C381" s="229" t="s">
        <v>442</v>
      </c>
      <c r="D381" s="229" t="s">
        <v>225</v>
      </c>
      <c r="E381" s="230" t="s">
        <v>2300</v>
      </c>
      <c r="F381" s="231" t="s">
        <v>2301</v>
      </c>
      <c r="G381" s="232" t="s">
        <v>651</v>
      </c>
      <c r="H381" s="233">
        <v>3.1339999999999999</v>
      </c>
      <c r="I381" s="234"/>
      <c r="J381" s="235">
        <f>ROUND(I381*H381,2)</f>
        <v>0</v>
      </c>
      <c r="K381" s="231" t="s">
        <v>229</v>
      </c>
      <c r="L381" s="46"/>
      <c r="M381" s="236" t="s">
        <v>1</v>
      </c>
      <c r="N381" s="237" t="s">
        <v>45</v>
      </c>
      <c r="O381" s="93"/>
      <c r="P381" s="238">
        <f>O381*H381</f>
        <v>0</v>
      </c>
      <c r="Q381" s="238">
        <v>1.07653</v>
      </c>
      <c r="R381" s="238">
        <f>Q381*H381</f>
        <v>3.3738450199999996</v>
      </c>
      <c r="S381" s="238">
        <v>0</v>
      </c>
      <c r="T381" s="239">
        <f>S381*H381</f>
        <v>0</v>
      </c>
      <c r="U381" s="40"/>
      <c r="V381" s="40"/>
      <c r="W381" s="40"/>
      <c r="X381" s="40"/>
      <c r="Y381" s="40"/>
      <c r="Z381" s="40"/>
      <c r="AA381" s="40"/>
      <c r="AB381" s="40"/>
      <c r="AC381" s="40"/>
      <c r="AD381" s="40"/>
      <c r="AE381" s="40"/>
      <c r="AR381" s="240" t="s">
        <v>224</v>
      </c>
      <c r="AT381" s="240" t="s">
        <v>225</v>
      </c>
      <c r="AU381" s="240" t="s">
        <v>88</v>
      </c>
      <c r="AY381" s="18" t="s">
        <v>221</v>
      </c>
      <c r="BE381" s="241">
        <f>IF(N381="základní",J381,0)</f>
        <v>0</v>
      </c>
      <c r="BF381" s="241">
        <f>IF(N381="snížená",J381,0)</f>
        <v>0</v>
      </c>
      <c r="BG381" s="241">
        <f>IF(N381="zákl. přenesená",J381,0)</f>
        <v>0</v>
      </c>
      <c r="BH381" s="241">
        <f>IF(N381="sníž. přenesená",J381,0)</f>
        <v>0</v>
      </c>
      <c r="BI381" s="241">
        <f>IF(N381="nulová",J381,0)</f>
        <v>0</v>
      </c>
      <c r="BJ381" s="18" t="s">
        <v>88</v>
      </c>
      <c r="BK381" s="241">
        <f>ROUND(I381*H381,2)</f>
        <v>0</v>
      </c>
      <c r="BL381" s="18" t="s">
        <v>224</v>
      </c>
      <c r="BM381" s="240" t="s">
        <v>4232</v>
      </c>
    </row>
    <row r="382" s="2" customFormat="1">
      <c r="A382" s="40"/>
      <c r="B382" s="41"/>
      <c r="C382" s="42"/>
      <c r="D382" s="242" t="s">
        <v>232</v>
      </c>
      <c r="E382" s="42"/>
      <c r="F382" s="243" t="s">
        <v>2303</v>
      </c>
      <c r="G382" s="42"/>
      <c r="H382" s="42"/>
      <c r="I382" s="244"/>
      <c r="J382" s="42"/>
      <c r="K382" s="42"/>
      <c r="L382" s="46"/>
      <c r="M382" s="245"/>
      <c r="N382" s="246"/>
      <c r="O382" s="93"/>
      <c r="P382" s="93"/>
      <c r="Q382" s="93"/>
      <c r="R382" s="93"/>
      <c r="S382" s="93"/>
      <c r="T382" s="94"/>
      <c r="U382" s="40"/>
      <c r="V382" s="40"/>
      <c r="W382" s="40"/>
      <c r="X382" s="40"/>
      <c r="Y382" s="40"/>
      <c r="Z382" s="40"/>
      <c r="AA382" s="40"/>
      <c r="AB382" s="40"/>
      <c r="AC382" s="40"/>
      <c r="AD382" s="40"/>
      <c r="AE382" s="40"/>
      <c r="AT382" s="18" t="s">
        <v>232</v>
      </c>
      <c r="AU382" s="18" t="s">
        <v>88</v>
      </c>
    </row>
    <row r="383" s="2" customFormat="1">
      <c r="A383" s="40"/>
      <c r="B383" s="41"/>
      <c r="C383" s="42"/>
      <c r="D383" s="247" t="s">
        <v>312</v>
      </c>
      <c r="E383" s="42"/>
      <c r="F383" s="248" t="s">
        <v>2304</v>
      </c>
      <c r="G383" s="42"/>
      <c r="H383" s="42"/>
      <c r="I383" s="244"/>
      <c r="J383" s="42"/>
      <c r="K383" s="42"/>
      <c r="L383" s="46"/>
      <c r="M383" s="245"/>
      <c r="N383" s="246"/>
      <c r="O383" s="93"/>
      <c r="P383" s="93"/>
      <c r="Q383" s="93"/>
      <c r="R383" s="93"/>
      <c r="S383" s="93"/>
      <c r="T383" s="94"/>
      <c r="U383" s="40"/>
      <c r="V383" s="40"/>
      <c r="W383" s="40"/>
      <c r="X383" s="40"/>
      <c r="Y383" s="40"/>
      <c r="Z383" s="40"/>
      <c r="AA383" s="40"/>
      <c r="AB383" s="40"/>
      <c r="AC383" s="40"/>
      <c r="AD383" s="40"/>
      <c r="AE383" s="40"/>
      <c r="AT383" s="18" t="s">
        <v>312</v>
      </c>
      <c r="AU383" s="18" t="s">
        <v>88</v>
      </c>
    </row>
    <row r="384" s="2" customFormat="1">
      <c r="A384" s="40"/>
      <c r="B384" s="41"/>
      <c r="C384" s="42"/>
      <c r="D384" s="247" t="s">
        <v>234</v>
      </c>
      <c r="E384" s="42"/>
      <c r="F384" s="248" t="s">
        <v>2148</v>
      </c>
      <c r="G384" s="42"/>
      <c r="H384" s="42"/>
      <c r="I384" s="244"/>
      <c r="J384" s="42"/>
      <c r="K384" s="42"/>
      <c r="L384" s="46"/>
      <c r="M384" s="245"/>
      <c r="N384" s="246"/>
      <c r="O384" s="93"/>
      <c r="P384" s="93"/>
      <c r="Q384" s="93"/>
      <c r="R384" s="93"/>
      <c r="S384" s="93"/>
      <c r="T384" s="94"/>
      <c r="U384" s="40"/>
      <c r="V384" s="40"/>
      <c r="W384" s="40"/>
      <c r="X384" s="40"/>
      <c r="Y384" s="40"/>
      <c r="Z384" s="40"/>
      <c r="AA384" s="40"/>
      <c r="AB384" s="40"/>
      <c r="AC384" s="40"/>
      <c r="AD384" s="40"/>
      <c r="AE384" s="40"/>
      <c r="AT384" s="18" t="s">
        <v>234</v>
      </c>
      <c r="AU384" s="18" t="s">
        <v>88</v>
      </c>
    </row>
    <row r="385" s="14" customFormat="1">
      <c r="A385" s="14"/>
      <c r="B385" s="260"/>
      <c r="C385" s="261"/>
      <c r="D385" s="247" t="s">
        <v>236</v>
      </c>
      <c r="E385" s="262" t="s">
        <v>1</v>
      </c>
      <c r="F385" s="263" t="s">
        <v>4233</v>
      </c>
      <c r="G385" s="261"/>
      <c r="H385" s="262" t="s">
        <v>1</v>
      </c>
      <c r="I385" s="264"/>
      <c r="J385" s="261"/>
      <c r="K385" s="261"/>
      <c r="L385" s="265"/>
      <c r="M385" s="266"/>
      <c r="N385" s="267"/>
      <c r="O385" s="267"/>
      <c r="P385" s="267"/>
      <c r="Q385" s="267"/>
      <c r="R385" s="267"/>
      <c r="S385" s="267"/>
      <c r="T385" s="268"/>
      <c r="U385" s="14"/>
      <c r="V385" s="14"/>
      <c r="W385" s="14"/>
      <c r="X385" s="14"/>
      <c r="Y385" s="14"/>
      <c r="Z385" s="14"/>
      <c r="AA385" s="14"/>
      <c r="AB385" s="14"/>
      <c r="AC385" s="14"/>
      <c r="AD385" s="14"/>
      <c r="AE385" s="14"/>
      <c r="AT385" s="269" t="s">
        <v>236</v>
      </c>
      <c r="AU385" s="269" t="s">
        <v>88</v>
      </c>
      <c r="AV385" s="14" t="s">
        <v>88</v>
      </c>
      <c r="AW385" s="14" t="s">
        <v>36</v>
      </c>
      <c r="AX385" s="14" t="s">
        <v>80</v>
      </c>
      <c r="AY385" s="269" t="s">
        <v>221</v>
      </c>
    </row>
    <row r="386" s="14" customFormat="1">
      <c r="A386" s="14"/>
      <c r="B386" s="260"/>
      <c r="C386" s="261"/>
      <c r="D386" s="247" t="s">
        <v>236</v>
      </c>
      <c r="E386" s="262" t="s">
        <v>1</v>
      </c>
      <c r="F386" s="263" t="s">
        <v>2150</v>
      </c>
      <c r="G386" s="261"/>
      <c r="H386" s="262" t="s">
        <v>1</v>
      </c>
      <c r="I386" s="264"/>
      <c r="J386" s="261"/>
      <c r="K386" s="261"/>
      <c r="L386" s="265"/>
      <c r="M386" s="266"/>
      <c r="N386" s="267"/>
      <c r="O386" s="267"/>
      <c r="P386" s="267"/>
      <c r="Q386" s="267"/>
      <c r="R386" s="267"/>
      <c r="S386" s="267"/>
      <c r="T386" s="268"/>
      <c r="U386" s="14"/>
      <c r="V386" s="14"/>
      <c r="W386" s="14"/>
      <c r="X386" s="14"/>
      <c r="Y386" s="14"/>
      <c r="Z386" s="14"/>
      <c r="AA386" s="14"/>
      <c r="AB386" s="14"/>
      <c r="AC386" s="14"/>
      <c r="AD386" s="14"/>
      <c r="AE386" s="14"/>
      <c r="AT386" s="269" t="s">
        <v>236</v>
      </c>
      <c r="AU386" s="269" t="s">
        <v>88</v>
      </c>
      <c r="AV386" s="14" t="s">
        <v>88</v>
      </c>
      <c r="AW386" s="14" t="s">
        <v>36</v>
      </c>
      <c r="AX386" s="14" t="s">
        <v>80</v>
      </c>
      <c r="AY386" s="269" t="s">
        <v>221</v>
      </c>
    </row>
    <row r="387" s="13" customFormat="1">
      <c r="A387" s="13"/>
      <c r="B387" s="249"/>
      <c r="C387" s="250"/>
      <c r="D387" s="247" t="s">
        <v>236</v>
      </c>
      <c r="E387" s="251" t="s">
        <v>1</v>
      </c>
      <c r="F387" s="252" t="s">
        <v>4234</v>
      </c>
      <c r="G387" s="250"/>
      <c r="H387" s="253">
        <v>138.78999999999999</v>
      </c>
      <c r="I387" s="254"/>
      <c r="J387" s="250"/>
      <c r="K387" s="250"/>
      <c r="L387" s="255"/>
      <c r="M387" s="256"/>
      <c r="N387" s="257"/>
      <c r="O387" s="257"/>
      <c r="P387" s="257"/>
      <c r="Q387" s="257"/>
      <c r="R387" s="257"/>
      <c r="S387" s="257"/>
      <c r="T387" s="258"/>
      <c r="U387" s="13"/>
      <c r="V387" s="13"/>
      <c r="W387" s="13"/>
      <c r="X387" s="13"/>
      <c r="Y387" s="13"/>
      <c r="Z387" s="13"/>
      <c r="AA387" s="13"/>
      <c r="AB387" s="13"/>
      <c r="AC387" s="13"/>
      <c r="AD387" s="13"/>
      <c r="AE387" s="13"/>
      <c r="AT387" s="259" t="s">
        <v>236</v>
      </c>
      <c r="AU387" s="259" t="s">
        <v>88</v>
      </c>
      <c r="AV387" s="13" t="s">
        <v>19</v>
      </c>
      <c r="AW387" s="13" t="s">
        <v>36</v>
      </c>
      <c r="AX387" s="13" t="s">
        <v>80</v>
      </c>
      <c r="AY387" s="259" t="s">
        <v>221</v>
      </c>
    </row>
    <row r="388" s="14" customFormat="1">
      <c r="A388" s="14"/>
      <c r="B388" s="260"/>
      <c r="C388" s="261"/>
      <c r="D388" s="247" t="s">
        <v>236</v>
      </c>
      <c r="E388" s="262" t="s">
        <v>1</v>
      </c>
      <c r="F388" s="263" t="s">
        <v>2202</v>
      </c>
      <c r="G388" s="261"/>
      <c r="H388" s="262" t="s">
        <v>1</v>
      </c>
      <c r="I388" s="264"/>
      <c r="J388" s="261"/>
      <c r="K388" s="261"/>
      <c r="L388" s="265"/>
      <c r="M388" s="266"/>
      <c r="N388" s="267"/>
      <c r="O388" s="267"/>
      <c r="P388" s="267"/>
      <c r="Q388" s="267"/>
      <c r="R388" s="267"/>
      <c r="S388" s="267"/>
      <c r="T388" s="268"/>
      <c r="U388" s="14"/>
      <c r="V388" s="14"/>
      <c r="W388" s="14"/>
      <c r="X388" s="14"/>
      <c r="Y388" s="14"/>
      <c r="Z388" s="14"/>
      <c r="AA388" s="14"/>
      <c r="AB388" s="14"/>
      <c r="AC388" s="14"/>
      <c r="AD388" s="14"/>
      <c r="AE388" s="14"/>
      <c r="AT388" s="269" t="s">
        <v>236</v>
      </c>
      <c r="AU388" s="269" t="s">
        <v>88</v>
      </c>
      <c r="AV388" s="14" t="s">
        <v>88</v>
      </c>
      <c r="AW388" s="14" t="s">
        <v>36</v>
      </c>
      <c r="AX388" s="14" t="s">
        <v>80</v>
      </c>
      <c r="AY388" s="269" t="s">
        <v>221</v>
      </c>
    </row>
    <row r="389" s="13" customFormat="1">
      <c r="A389" s="13"/>
      <c r="B389" s="249"/>
      <c r="C389" s="250"/>
      <c r="D389" s="247" t="s">
        <v>236</v>
      </c>
      <c r="E389" s="251" t="s">
        <v>1</v>
      </c>
      <c r="F389" s="252" t="s">
        <v>4235</v>
      </c>
      <c r="G389" s="250"/>
      <c r="H389" s="253">
        <v>70.859999999999999</v>
      </c>
      <c r="I389" s="254"/>
      <c r="J389" s="250"/>
      <c r="K389" s="250"/>
      <c r="L389" s="255"/>
      <c r="M389" s="256"/>
      <c r="N389" s="257"/>
      <c r="O389" s="257"/>
      <c r="P389" s="257"/>
      <c r="Q389" s="257"/>
      <c r="R389" s="257"/>
      <c r="S389" s="257"/>
      <c r="T389" s="258"/>
      <c r="U389" s="13"/>
      <c r="V389" s="13"/>
      <c r="W389" s="13"/>
      <c r="X389" s="13"/>
      <c r="Y389" s="13"/>
      <c r="Z389" s="13"/>
      <c r="AA389" s="13"/>
      <c r="AB389" s="13"/>
      <c r="AC389" s="13"/>
      <c r="AD389" s="13"/>
      <c r="AE389" s="13"/>
      <c r="AT389" s="259" t="s">
        <v>236</v>
      </c>
      <c r="AU389" s="259" t="s">
        <v>88</v>
      </c>
      <c r="AV389" s="13" t="s">
        <v>19</v>
      </c>
      <c r="AW389" s="13" t="s">
        <v>36</v>
      </c>
      <c r="AX389" s="13" t="s">
        <v>80</v>
      </c>
      <c r="AY389" s="259" t="s">
        <v>221</v>
      </c>
    </row>
    <row r="390" s="14" customFormat="1">
      <c r="A390" s="14"/>
      <c r="B390" s="260"/>
      <c r="C390" s="261"/>
      <c r="D390" s="247" t="s">
        <v>236</v>
      </c>
      <c r="E390" s="262" t="s">
        <v>1</v>
      </c>
      <c r="F390" s="263" t="s">
        <v>2204</v>
      </c>
      <c r="G390" s="261"/>
      <c r="H390" s="262" t="s">
        <v>1</v>
      </c>
      <c r="I390" s="264"/>
      <c r="J390" s="261"/>
      <c r="K390" s="261"/>
      <c r="L390" s="265"/>
      <c r="M390" s="266"/>
      <c r="N390" s="267"/>
      <c r="O390" s="267"/>
      <c r="P390" s="267"/>
      <c r="Q390" s="267"/>
      <c r="R390" s="267"/>
      <c r="S390" s="267"/>
      <c r="T390" s="268"/>
      <c r="U390" s="14"/>
      <c r="V390" s="14"/>
      <c r="W390" s="14"/>
      <c r="X390" s="14"/>
      <c r="Y390" s="14"/>
      <c r="Z390" s="14"/>
      <c r="AA390" s="14"/>
      <c r="AB390" s="14"/>
      <c r="AC390" s="14"/>
      <c r="AD390" s="14"/>
      <c r="AE390" s="14"/>
      <c r="AT390" s="269" t="s">
        <v>236</v>
      </c>
      <c r="AU390" s="269" t="s">
        <v>88</v>
      </c>
      <c r="AV390" s="14" t="s">
        <v>88</v>
      </c>
      <c r="AW390" s="14" t="s">
        <v>36</v>
      </c>
      <c r="AX390" s="14" t="s">
        <v>80</v>
      </c>
      <c r="AY390" s="269" t="s">
        <v>221</v>
      </c>
    </row>
    <row r="391" s="13" customFormat="1">
      <c r="A391" s="13"/>
      <c r="B391" s="249"/>
      <c r="C391" s="250"/>
      <c r="D391" s="247" t="s">
        <v>236</v>
      </c>
      <c r="E391" s="251" t="s">
        <v>1</v>
      </c>
      <c r="F391" s="252" t="s">
        <v>4236</v>
      </c>
      <c r="G391" s="250"/>
      <c r="H391" s="253">
        <v>1819.4300000000001</v>
      </c>
      <c r="I391" s="254"/>
      <c r="J391" s="250"/>
      <c r="K391" s="250"/>
      <c r="L391" s="255"/>
      <c r="M391" s="256"/>
      <c r="N391" s="257"/>
      <c r="O391" s="257"/>
      <c r="P391" s="257"/>
      <c r="Q391" s="257"/>
      <c r="R391" s="257"/>
      <c r="S391" s="257"/>
      <c r="T391" s="258"/>
      <c r="U391" s="13"/>
      <c r="V391" s="13"/>
      <c r="W391" s="13"/>
      <c r="X391" s="13"/>
      <c r="Y391" s="13"/>
      <c r="Z391" s="13"/>
      <c r="AA391" s="13"/>
      <c r="AB391" s="13"/>
      <c r="AC391" s="13"/>
      <c r="AD391" s="13"/>
      <c r="AE391" s="13"/>
      <c r="AT391" s="259" t="s">
        <v>236</v>
      </c>
      <c r="AU391" s="259" t="s">
        <v>88</v>
      </c>
      <c r="AV391" s="13" t="s">
        <v>19</v>
      </c>
      <c r="AW391" s="13" t="s">
        <v>36</v>
      </c>
      <c r="AX391" s="13" t="s">
        <v>80</v>
      </c>
      <c r="AY391" s="259" t="s">
        <v>221</v>
      </c>
    </row>
    <row r="392" s="14" customFormat="1">
      <c r="A392" s="14"/>
      <c r="B392" s="260"/>
      <c r="C392" s="261"/>
      <c r="D392" s="247" t="s">
        <v>236</v>
      </c>
      <c r="E392" s="262" t="s">
        <v>1</v>
      </c>
      <c r="F392" s="263" t="s">
        <v>2152</v>
      </c>
      <c r="G392" s="261"/>
      <c r="H392" s="262" t="s">
        <v>1</v>
      </c>
      <c r="I392" s="264"/>
      <c r="J392" s="261"/>
      <c r="K392" s="261"/>
      <c r="L392" s="265"/>
      <c r="M392" s="266"/>
      <c r="N392" s="267"/>
      <c r="O392" s="267"/>
      <c r="P392" s="267"/>
      <c r="Q392" s="267"/>
      <c r="R392" s="267"/>
      <c r="S392" s="267"/>
      <c r="T392" s="268"/>
      <c r="U392" s="14"/>
      <c r="V392" s="14"/>
      <c r="W392" s="14"/>
      <c r="X392" s="14"/>
      <c r="Y392" s="14"/>
      <c r="Z392" s="14"/>
      <c r="AA392" s="14"/>
      <c r="AB392" s="14"/>
      <c r="AC392" s="14"/>
      <c r="AD392" s="14"/>
      <c r="AE392" s="14"/>
      <c r="AT392" s="269" t="s">
        <v>236</v>
      </c>
      <c r="AU392" s="269" t="s">
        <v>88</v>
      </c>
      <c r="AV392" s="14" t="s">
        <v>88</v>
      </c>
      <c r="AW392" s="14" t="s">
        <v>36</v>
      </c>
      <c r="AX392" s="14" t="s">
        <v>80</v>
      </c>
      <c r="AY392" s="269" t="s">
        <v>221</v>
      </c>
    </row>
    <row r="393" s="13" customFormat="1">
      <c r="A393" s="13"/>
      <c r="B393" s="249"/>
      <c r="C393" s="250"/>
      <c r="D393" s="247" t="s">
        <v>236</v>
      </c>
      <c r="E393" s="251" t="s">
        <v>1</v>
      </c>
      <c r="F393" s="252" t="s">
        <v>4237</v>
      </c>
      <c r="G393" s="250"/>
      <c r="H393" s="253">
        <v>820.19000000000005</v>
      </c>
      <c r="I393" s="254"/>
      <c r="J393" s="250"/>
      <c r="K393" s="250"/>
      <c r="L393" s="255"/>
      <c r="M393" s="256"/>
      <c r="N393" s="257"/>
      <c r="O393" s="257"/>
      <c r="P393" s="257"/>
      <c r="Q393" s="257"/>
      <c r="R393" s="257"/>
      <c r="S393" s="257"/>
      <c r="T393" s="258"/>
      <c r="U393" s="13"/>
      <c r="V393" s="13"/>
      <c r="W393" s="13"/>
      <c r="X393" s="13"/>
      <c r="Y393" s="13"/>
      <c r="Z393" s="13"/>
      <c r="AA393" s="13"/>
      <c r="AB393" s="13"/>
      <c r="AC393" s="13"/>
      <c r="AD393" s="13"/>
      <c r="AE393" s="13"/>
      <c r="AT393" s="259" t="s">
        <v>236</v>
      </c>
      <c r="AU393" s="259" t="s">
        <v>88</v>
      </c>
      <c r="AV393" s="13" t="s">
        <v>19</v>
      </c>
      <c r="AW393" s="13" t="s">
        <v>36</v>
      </c>
      <c r="AX393" s="13" t="s">
        <v>80</v>
      </c>
      <c r="AY393" s="259" t="s">
        <v>221</v>
      </c>
    </row>
    <row r="394" s="16" customFormat="1">
      <c r="A394" s="16"/>
      <c r="B394" s="306"/>
      <c r="C394" s="307"/>
      <c r="D394" s="247" t="s">
        <v>236</v>
      </c>
      <c r="E394" s="308" t="s">
        <v>1</v>
      </c>
      <c r="F394" s="309" t="s">
        <v>2156</v>
      </c>
      <c r="G394" s="307"/>
      <c r="H394" s="310">
        <v>2849.27</v>
      </c>
      <c r="I394" s="311"/>
      <c r="J394" s="307"/>
      <c r="K394" s="307"/>
      <c r="L394" s="312"/>
      <c r="M394" s="313"/>
      <c r="N394" s="314"/>
      <c r="O394" s="314"/>
      <c r="P394" s="314"/>
      <c r="Q394" s="314"/>
      <c r="R394" s="314"/>
      <c r="S394" s="314"/>
      <c r="T394" s="315"/>
      <c r="U394" s="16"/>
      <c r="V394" s="16"/>
      <c r="W394" s="16"/>
      <c r="X394" s="16"/>
      <c r="Y394" s="16"/>
      <c r="Z394" s="16"/>
      <c r="AA394" s="16"/>
      <c r="AB394" s="16"/>
      <c r="AC394" s="16"/>
      <c r="AD394" s="16"/>
      <c r="AE394" s="16"/>
      <c r="AT394" s="316" t="s">
        <v>236</v>
      </c>
      <c r="AU394" s="316" t="s">
        <v>88</v>
      </c>
      <c r="AV394" s="16" t="s">
        <v>157</v>
      </c>
      <c r="AW394" s="16" t="s">
        <v>36</v>
      </c>
      <c r="AX394" s="16" t="s">
        <v>80</v>
      </c>
      <c r="AY394" s="316" t="s">
        <v>221</v>
      </c>
    </row>
    <row r="395" s="14" customFormat="1">
      <c r="A395" s="14"/>
      <c r="B395" s="260"/>
      <c r="C395" s="261"/>
      <c r="D395" s="247" t="s">
        <v>236</v>
      </c>
      <c r="E395" s="262" t="s">
        <v>1</v>
      </c>
      <c r="F395" s="263" t="s">
        <v>2157</v>
      </c>
      <c r="G395" s="261"/>
      <c r="H395" s="262" t="s">
        <v>1</v>
      </c>
      <c r="I395" s="264"/>
      <c r="J395" s="261"/>
      <c r="K395" s="261"/>
      <c r="L395" s="265"/>
      <c r="M395" s="266"/>
      <c r="N395" s="267"/>
      <c r="O395" s="267"/>
      <c r="P395" s="267"/>
      <c r="Q395" s="267"/>
      <c r="R395" s="267"/>
      <c r="S395" s="267"/>
      <c r="T395" s="268"/>
      <c r="U395" s="14"/>
      <c r="V395" s="14"/>
      <c r="W395" s="14"/>
      <c r="X395" s="14"/>
      <c r="Y395" s="14"/>
      <c r="Z395" s="14"/>
      <c r="AA395" s="14"/>
      <c r="AB395" s="14"/>
      <c r="AC395" s="14"/>
      <c r="AD395" s="14"/>
      <c r="AE395" s="14"/>
      <c r="AT395" s="269" t="s">
        <v>236</v>
      </c>
      <c r="AU395" s="269" t="s">
        <v>88</v>
      </c>
      <c r="AV395" s="14" t="s">
        <v>88</v>
      </c>
      <c r="AW395" s="14" t="s">
        <v>36</v>
      </c>
      <c r="AX395" s="14" t="s">
        <v>80</v>
      </c>
      <c r="AY395" s="269" t="s">
        <v>221</v>
      </c>
    </row>
    <row r="396" s="13" customFormat="1">
      <c r="A396" s="13"/>
      <c r="B396" s="249"/>
      <c r="C396" s="250"/>
      <c r="D396" s="247" t="s">
        <v>236</v>
      </c>
      <c r="E396" s="251" t="s">
        <v>1</v>
      </c>
      <c r="F396" s="252" t="s">
        <v>4238</v>
      </c>
      <c r="G396" s="250"/>
      <c r="H396" s="253">
        <v>284.92700000000002</v>
      </c>
      <c r="I396" s="254"/>
      <c r="J396" s="250"/>
      <c r="K396" s="250"/>
      <c r="L396" s="255"/>
      <c r="M396" s="256"/>
      <c r="N396" s="257"/>
      <c r="O396" s="257"/>
      <c r="P396" s="257"/>
      <c r="Q396" s="257"/>
      <c r="R396" s="257"/>
      <c r="S396" s="257"/>
      <c r="T396" s="258"/>
      <c r="U396" s="13"/>
      <c r="V396" s="13"/>
      <c r="W396" s="13"/>
      <c r="X396" s="13"/>
      <c r="Y396" s="13"/>
      <c r="Z396" s="13"/>
      <c r="AA396" s="13"/>
      <c r="AB396" s="13"/>
      <c r="AC396" s="13"/>
      <c r="AD396" s="13"/>
      <c r="AE396" s="13"/>
      <c r="AT396" s="259" t="s">
        <v>236</v>
      </c>
      <c r="AU396" s="259" t="s">
        <v>88</v>
      </c>
      <c r="AV396" s="13" t="s">
        <v>19</v>
      </c>
      <c r="AW396" s="13" t="s">
        <v>36</v>
      </c>
      <c r="AX396" s="13" t="s">
        <v>80</v>
      </c>
      <c r="AY396" s="259" t="s">
        <v>221</v>
      </c>
    </row>
    <row r="397" s="15" customFormat="1">
      <c r="A397" s="15"/>
      <c r="B397" s="270"/>
      <c r="C397" s="271"/>
      <c r="D397" s="247" t="s">
        <v>236</v>
      </c>
      <c r="E397" s="272" t="s">
        <v>1</v>
      </c>
      <c r="F397" s="273" t="s">
        <v>356</v>
      </c>
      <c r="G397" s="271"/>
      <c r="H397" s="274">
        <v>3134.1970000000001</v>
      </c>
      <c r="I397" s="275"/>
      <c r="J397" s="271"/>
      <c r="K397" s="271"/>
      <c r="L397" s="276"/>
      <c r="M397" s="277"/>
      <c r="N397" s="278"/>
      <c r="O397" s="278"/>
      <c r="P397" s="278"/>
      <c r="Q397" s="278"/>
      <c r="R397" s="278"/>
      <c r="S397" s="278"/>
      <c r="T397" s="279"/>
      <c r="U397" s="15"/>
      <c r="V397" s="15"/>
      <c r="W397" s="15"/>
      <c r="X397" s="15"/>
      <c r="Y397" s="15"/>
      <c r="Z397" s="15"/>
      <c r="AA397" s="15"/>
      <c r="AB397" s="15"/>
      <c r="AC397" s="15"/>
      <c r="AD397" s="15"/>
      <c r="AE397" s="15"/>
      <c r="AT397" s="280" t="s">
        <v>236</v>
      </c>
      <c r="AU397" s="280" t="s">
        <v>88</v>
      </c>
      <c r="AV397" s="15" t="s">
        <v>224</v>
      </c>
      <c r="AW397" s="15" t="s">
        <v>36</v>
      </c>
      <c r="AX397" s="15" t="s">
        <v>80</v>
      </c>
      <c r="AY397" s="280" t="s">
        <v>221</v>
      </c>
    </row>
    <row r="398" s="14" customFormat="1">
      <c r="A398" s="14"/>
      <c r="B398" s="260"/>
      <c r="C398" s="261"/>
      <c r="D398" s="247" t="s">
        <v>236</v>
      </c>
      <c r="E398" s="262" t="s">
        <v>1</v>
      </c>
      <c r="F398" s="263" t="s">
        <v>2208</v>
      </c>
      <c r="G398" s="261"/>
      <c r="H398" s="262" t="s">
        <v>1</v>
      </c>
      <c r="I398" s="264"/>
      <c r="J398" s="261"/>
      <c r="K398" s="261"/>
      <c r="L398" s="265"/>
      <c r="M398" s="266"/>
      <c r="N398" s="267"/>
      <c r="O398" s="267"/>
      <c r="P398" s="267"/>
      <c r="Q398" s="267"/>
      <c r="R398" s="267"/>
      <c r="S398" s="267"/>
      <c r="T398" s="268"/>
      <c r="U398" s="14"/>
      <c r="V398" s="14"/>
      <c r="W398" s="14"/>
      <c r="X398" s="14"/>
      <c r="Y398" s="14"/>
      <c r="Z398" s="14"/>
      <c r="AA398" s="14"/>
      <c r="AB398" s="14"/>
      <c r="AC398" s="14"/>
      <c r="AD398" s="14"/>
      <c r="AE398" s="14"/>
      <c r="AT398" s="269" t="s">
        <v>236</v>
      </c>
      <c r="AU398" s="269" t="s">
        <v>88</v>
      </c>
      <c r="AV398" s="14" t="s">
        <v>88</v>
      </c>
      <c r="AW398" s="14" t="s">
        <v>36</v>
      </c>
      <c r="AX398" s="14" t="s">
        <v>80</v>
      </c>
      <c r="AY398" s="269" t="s">
        <v>221</v>
      </c>
    </row>
    <row r="399" s="13" customFormat="1">
      <c r="A399" s="13"/>
      <c r="B399" s="249"/>
      <c r="C399" s="250"/>
      <c r="D399" s="247" t="s">
        <v>236</v>
      </c>
      <c r="E399" s="251" t="s">
        <v>1</v>
      </c>
      <c r="F399" s="252" t="s">
        <v>4239</v>
      </c>
      <c r="G399" s="250"/>
      <c r="H399" s="253">
        <v>3.1339999999999999</v>
      </c>
      <c r="I399" s="254"/>
      <c r="J399" s="250"/>
      <c r="K399" s="250"/>
      <c r="L399" s="255"/>
      <c r="M399" s="256"/>
      <c r="N399" s="257"/>
      <c r="O399" s="257"/>
      <c r="P399" s="257"/>
      <c r="Q399" s="257"/>
      <c r="R399" s="257"/>
      <c r="S399" s="257"/>
      <c r="T399" s="258"/>
      <c r="U399" s="13"/>
      <c r="V399" s="13"/>
      <c r="W399" s="13"/>
      <c r="X399" s="13"/>
      <c r="Y399" s="13"/>
      <c r="Z399" s="13"/>
      <c r="AA399" s="13"/>
      <c r="AB399" s="13"/>
      <c r="AC399" s="13"/>
      <c r="AD399" s="13"/>
      <c r="AE399" s="13"/>
      <c r="AT399" s="259" t="s">
        <v>236</v>
      </c>
      <c r="AU399" s="259" t="s">
        <v>88</v>
      </c>
      <c r="AV399" s="13" t="s">
        <v>19</v>
      </c>
      <c r="AW399" s="13" t="s">
        <v>36</v>
      </c>
      <c r="AX399" s="13" t="s">
        <v>88</v>
      </c>
      <c r="AY399" s="259" t="s">
        <v>221</v>
      </c>
    </row>
    <row r="400" s="2" customFormat="1" ht="24.15" customHeight="1">
      <c r="A400" s="40"/>
      <c r="B400" s="41"/>
      <c r="C400" s="229" t="s">
        <v>447</v>
      </c>
      <c r="D400" s="229" t="s">
        <v>225</v>
      </c>
      <c r="E400" s="230" t="s">
        <v>2312</v>
      </c>
      <c r="F400" s="231" t="s">
        <v>2313</v>
      </c>
      <c r="G400" s="232" t="s">
        <v>699</v>
      </c>
      <c r="H400" s="233">
        <v>26</v>
      </c>
      <c r="I400" s="234"/>
      <c r="J400" s="235">
        <f>ROUND(I400*H400,2)</f>
        <v>0</v>
      </c>
      <c r="K400" s="231" t="s">
        <v>229</v>
      </c>
      <c r="L400" s="46"/>
      <c r="M400" s="236" t="s">
        <v>1</v>
      </c>
      <c r="N400" s="237" t="s">
        <v>45</v>
      </c>
      <c r="O400" s="93"/>
      <c r="P400" s="238">
        <f>O400*H400</f>
        <v>0</v>
      </c>
      <c r="Q400" s="238">
        <v>0.00033</v>
      </c>
      <c r="R400" s="238">
        <f>Q400*H400</f>
        <v>0.0085800000000000008</v>
      </c>
      <c r="S400" s="238">
        <v>0</v>
      </c>
      <c r="T400" s="239">
        <f>S400*H400</f>
        <v>0</v>
      </c>
      <c r="U400" s="40"/>
      <c r="V400" s="40"/>
      <c r="W400" s="40"/>
      <c r="X400" s="40"/>
      <c r="Y400" s="40"/>
      <c r="Z400" s="40"/>
      <c r="AA400" s="40"/>
      <c r="AB400" s="40"/>
      <c r="AC400" s="40"/>
      <c r="AD400" s="40"/>
      <c r="AE400" s="40"/>
      <c r="AR400" s="240" t="s">
        <v>224</v>
      </c>
      <c r="AT400" s="240" t="s">
        <v>225</v>
      </c>
      <c r="AU400" s="240" t="s">
        <v>88</v>
      </c>
      <c r="AY400" s="18" t="s">
        <v>221</v>
      </c>
      <c r="BE400" s="241">
        <f>IF(N400="základní",J400,0)</f>
        <v>0</v>
      </c>
      <c r="BF400" s="241">
        <f>IF(N400="snížená",J400,0)</f>
        <v>0</v>
      </c>
      <c r="BG400" s="241">
        <f>IF(N400="zákl. přenesená",J400,0)</f>
        <v>0</v>
      </c>
      <c r="BH400" s="241">
        <f>IF(N400="sníž. přenesená",J400,0)</f>
        <v>0</v>
      </c>
      <c r="BI400" s="241">
        <f>IF(N400="nulová",J400,0)</f>
        <v>0</v>
      </c>
      <c r="BJ400" s="18" t="s">
        <v>88</v>
      </c>
      <c r="BK400" s="241">
        <f>ROUND(I400*H400,2)</f>
        <v>0</v>
      </c>
      <c r="BL400" s="18" t="s">
        <v>224</v>
      </c>
      <c r="BM400" s="240" t="s">
        <v>4240</v>
      </c>
    </row>
    <row r="401" s="2" customFormat="1">
      <c r="A401" s="40"/>
      <c r="B401" s="41"/>
      <c r="C401" s="42"/>
      <c r="D401" s="242" t="s">
        <v>232</v>
      </c>
      <c r="E401" s="42"/>
      <c r="F401" s="243" t="s">
        <v>2315</v>
      </c>
      <c r="G401" s="42"/>
      <c r="H401" s="42"/>
      <c r="I401" s="244"/>
      <c r="J401" s="42"/>
      <c r="K401" s="42"/>
      <c r="L401" s="46"/>
      <c r="M401" s="245"/>
      <c r="N401" s="246"/>
      <c r="O401" s="93"/>
      <c r="P401" s="93"/>
      <c r="Q401" s="93"/>
      <c r="R401" s="93"/>
      <c r="S401" s="93"/>
      <c r="T401" s="94"/>
      <c r="U401" s="40"/>
      <c r="V401" s="40"/>
      <c r="W401" s="40"/>
      <c r="X401" s="40"/>
      <c r="Y401" s="40"/>
      <c r="Z401" s="40"/>
      <c r="AA401" s="40"/>
      <c r="AB401" s="40"/>
      <c r="AC401" s="40"/>
      <c r="AD401" s="40"/>
      <c r="AE401" s="40"/>
      <c r="AT401" s="18" t="s">
        <v>232</v>
      </c>
      <c r="AU401" s="18" t="s">
        <v>88</v>
      </c>
    </row>
    <row r="402" s="2" customFormat="1">
      <c r="A402" s="40"/>
      <c r="B402" s="41"/>
      <c r="C402" s="42"/>
      <c r="D402" s="247" t="s">
        <v>312</v>
      </c>
      <c r="E402" s="42"/>
      <c r="F402" s="248" t="s">
        <v>2316</v>
      </c>
      <c r="G402" s="42"/>
      <c r="H402" s="42"/>
      <c r="I402" s="244"/>
      <c r="J402" s="42"/>
      <c r="K402" s="42"/>
      <c r="L402" s="46"/>
      <c r="M402" s="245"/>
      <c r="N402" s="246"/>
      <c r="O402" s="93"/>
      <c r="P402" s="93"/>
      <c r="Q402" s="93"/>
      <c r="R402" s="93"/>
      <c r="S402" s="93"/>
      <c r="T402" s="94"/>
      <c r="U402" s="40"/>
      <c r="V402" s="40"/>
      <c r="W402" s="40"/>
      <c r="X402" s="40"/>
      <c r="Y402" s="40"/>
      <c r="Z402" s="40"/>
      <c r="AA402" s="40"/>
      <c r="AB402" s="40"/>
      <c r="AC402" s="40"/>
      <c r="AD402" s="40"/>
      <c r="AE402" s="40"/>
      <c r="AT402" s="18" t="s">
        <v>312</v>
      </c>
      <c r="AU402" s="18" t="s">
        <v>88</v>
      </c>
    </row>
    <row r="403" s="14" customFormat="1">
      <c r="A403" s="14"/>
      <c r="B403" s="260"/>
      <c r="C403" s="261"/>
      <c r="D403" s="247" t="s">
        <v>236</v>
      </c>
      <c r="E403" s="262" t="s">
        <v>1</v>
      </c>
      <c r="F403" s="263" t="s">
        <v>2317</v>
      </c>
      <c r="G403" s="261"/>
      <c r="H403" s="262" t="s">
        <v>1</v>
      </c>
      <c r="I403" s="264"/>
      <c r="J403" s="261"/>
      <c r="K403" s="261"/>
      <c r="L403" s="265"/>
      <c r="M403" s="266"/>
      <c r="N403" s="267"/>
      <c r="O403" s="267"/>
      <c r="P403" s="267"/>
      <c r="Q403" s="267"/>
      <c r="R403" s="267"/>
      <c r="S403" s="267"/>
      <c r="T403" s="268"/>
      <c r="U403" s="14"/>
      <c r="V403" s="14"/>
      <c r="W403" s="14"/>
      <c r="X403" s="14"/>
      <c r="Y403" s="14"/>
      <c r="Z403" s="14"/>
      <c r="AA403" s="14"/>
      <c r="AB403" s="14"/>
      <c r="AC403" s="14"/>
      <c r="AD403" s="14"/>
      <c r="AE403" s="14"/>
      <c r="AT403" s="269" t="s">
        <v>236</v>
      </c>
      <c r="AU403" s="269" t="s">
        <v>88</v>
      </c>
      <c r="AV403" s="14" t="s">
        <v>88</v>
      </c>
      <c r="AW403" s="14" t="s">
        <v>36</v>
      </c>
      <c r="AX403" s="14" t="s">
        <v>80</v>
      </c>
      <c r="AY403" s="269" t="s">
        <v>221</v>
      </c>
    </row>
    <row r="404" s="13" customFormat="1">
      <c r="A404" s="13"/>
      <c r="B404" s="249"/>
      <c r="C404" s="250"/>
      <c r="D404" s="247" t="s">
        <v>236</v>
      </c>
      <c r="E404" s="251" t="s">
        <v>3257</v>
      </c>
      <c r="F404" s="252" t="s">
        <v>4241</v>
      </c>
      <c r="G404" s="250"/>
      <c r="H404" s="253">
        <v>26</v>
      </c>
      <c r="I404" s="254"/>
      <c r="J404" s="250"/>
      <c r="K404" s="250"/>
      <c r="L404" s="255"/>
      <c r="M404" s="256"/>
      <c r="N404" s="257"/>
      <c r="O404" s="257"/>
      <c r="P404" s="257"/>
      <c r="Q404" s="257"/>
      <c r="R404" s="257"/>
      <c r="S404" s="257"/>
      <c r="T404" s="258"/>
      <c r="U404" s="13"/>
      <c r="V404" s="13"/>
      <c r="W404" s="13"/>
      <c r="X404" s="13"/>
      <c r="Y404" s="13"/>
      <c r="Z404" s="13"/>
      <c r="AA404" s="13"/>
      <c r="AB404" s="13"/>
      <c r="AC404" s="13"/>
      <c r="AD404" s="13"/>
      <c r="AE404" s="13"/>
      <c r="AT404" s="259" t="s">
        <v>236</v>
      </c>
      <c r="AU404" s="259" t="s">
        <v>88</v>
      </c>
      <c r="AV404" s="13" t="s">
        <v>19</v>
      </c>
      <c r="AW404" s="13" t="s">
        <v>36</v>
      </c>
      <c r="AX404" s="13" t="s">
        <v>80</v>
      </c>
      <c r="AY404" s="259" t="s">
        <v>221</v>
      </c>
    </row>
    <row r="405" s="13" customFormat="1">
      <c r="A405" s="13"/>
      <c r="B405" s="249"/>
      <c r="C405" s="250"/>
      <c r="D405" s="247" t="s">
        <v>236</v>
      </c>
      <c r="E405" s="251" t="s">
        <v>1803</v>
      </c>
      <c r="F405" s="252" t="s">
        <v>4242</v>
      </c>
      <c r="G405" s="250"/>
      <c r="H405" s="253">
        <v>26</v>
      </c>
      <c r="I405" s="254"/>
      <c r="J405" s="250"/>
      <c r="K405" s="250"/>
      <c r="L405" s="255"/>
      <c r="M405" s="256"/>
      <c r="N405" s="257"/>
      <c r="O405" s="257"/>
      <c r="P405" s="257"/>
      <c r="Q405" s="257"/>
      <c r="R405" s="257"/>
      <c r="S405" s="257"/>
      <c r="T405" s="258"/>
      <c r="U405" s="13"/>
      <c r="V405" s="13"/>
      <c r="W405" s="13"/>
      <c r="X405" s="13"/>
      <c r="Y405" s="13"/>
      <c r="Z405" s="13"/>
      <c r="AA405" s="13"/>
      <c r="AB405" s="13"/>
      <c r="AC405" s="13"/>
      <c r="AD405" s="13"/>
      <c r="AE405" s="13"/>
      <c r="AT405" s="259" t="s">
        <v>236</v>
      </c>
      <c r="AU405" s="259" t="s">
        <v>88</v>
      </c>
      <c r="AV405" s="13" t="s">
        <v>19</v>
      </c>
      <c r="AW405" s="13" t="s">
        <v>36</v>
      </c>
      <c r="AX405" s="13" t="s">
        <v>88</v>
      </c>
      <c r="AY405" s="259" t="s">
        <v>221</v>
      </c>
    </row>
    <row r="406" s="2" customFormat="1" ht="24.15" customHeight="1">
      <c r="A406" s="40"/>
      <c r="B406" s="41"/>
      <c r="C406" s="284" t="s">
        <v>455</v>
      </c>
      <c r="D406" s="284" t="s">
        <v>330</v>
      </c>
      <c r="E406" s="285" t="s">
        <v>2322</v>
      </c>
      <c r="F406" s="286" t="s">
        <v>2323</v>
      </c>
      <c r="G406" s="287" t="s">
        <v>699</v>
      </c>
      <c r="H406" s="288">
        <v>26</v>
      </c>
      <c r="I406" s="289"/>
      <c r="J406" s="290">
        <f>ROUND(I406*H406,2)</f>
        <v>0</v>
      </c>
      <c r="K406" s="286" t="s">
        <v>229</v>
      </c>
      <c r="L406" s="291"/>
      <c r="M406" s="292" t="s">
        <v>1</v>
      </c>
      <c r="N406" s="293" t="s">
        <v>45</v>
      </c>
      <c r="O406" s="93"/>
      <c r="P406" s="238">
        <f>O406*H406</f>
        <v>0</v>
      </c>
      <c r="Q406" s="238">
        <v>0.070499999999999993</v>
      </c>
      <c r="R406" s="238">
        <f>Q406*H406</f>
        <v>1.8329999999999997</v>
      </c>
      <c r="S406" s="238">
        <v>0</v>
      </c>
      <c r="T406" s="239">
        <f>S406*H406</f>
        <v>0</v>
      </c>
      <c r="U406" s="40"/>
      <c r="V406" s="40"/>
      <c r="W406" s="40"/>
      <c r="X406" s="40"/>
      <c r="Y406" s="40"/>
      <c r="Z406" s="40"/>
      <c r="AA406" s="40"/>
      <c r="AB406" s="40"/>
      <c r="AC406" s="40"/>
      <c r="AD406" s="40"/>
      <c r="AE406" s="40"/>
      <c r="AR406" s="240" t="s">
        <v>267</v>
      </c>
      <c r="AT406" s="240" t="s">
        <v>330</v>
      </c>
      <c r="AU406" s="240" t="s">
        <v>88</v>
      </c>
      <c r="AY406" s="18" t="s">
        <v>221</v>
      </c>
      <c r="BE406" s="241">
        <f>IF(N406="základní",J406,0)</f>
        <v>0</v>
      </c>
      <c r="BF406" s="241">
        <f>IF(N406="snížená",J406,0)</f>
        <v>0</v>
      </c>
      <c r="BG406" s="241">
        <f>IF(N406="zákl. přenesená",J406,0)</f>
        <v>0</v>
      </c>
      <c r="BH406" s="241">
        <f>IF(N406="sníž. přenesená",J406,0)</f>
        <v>0</v>
      </c>
      <c r="BI406" s="241">
        <f>IF(N406="nulová",J406,0)</f>
        <v>0</v>
      </c>
      <c r="BJ406" s="18" t="s">
        <v>88</v>
      </c>
      <c r="BK406" s="241">
        <f>ROUND(I406*H406,2)</f>
        <v>0</v>
      </c>
      <c r="BL406" s="18" t="s">
        <v>224</v>
      </c>
      <c r="BM406" s="240" t="s">
        <v>4243</v>
      </c>
    </row>
    <row r="407" s="13" customFormat="1">
      <c r="A407" s="13"/>
      <c r="B407" s="249"/>
      <c r="C407" s="250"/>
      <c r="D407" s="247" t="s">
        <v>236</v>
      </c>
      <c r="E407" s="251" t="s">
        <v>3265</v>
      </c>
      <c r="F407" s="252" t="s">
        <v>381</v>
      </c>
      <c r="G407" s="250"/>
      <c r="H407" s="253">
        <v>26</v>
      </c>
      <c r="I407" s="254"/>
      <c r="J407" s="250"/>
      <c r="K407" s="250"/>
      <c r="L407" s="255"/>
      <c r="M407" s="256"/>
      <c r="N407" s="257"/>
      <c r="O407" s="257"/>
      <c r="P407" s="257"/>
      <c r="Q407" s="257"/>
      <c r="R407" s="257"/>
      <c r="S407" s="257"/>
      <c r="T407" s="258"/>
      <c r="U407" s="13"/>
      <c r="V407" s="13"/>
      <c r="W407" s="13"/>
      <c r="X407" s="13"/>
      <c r="Y407" s="13"/>
      <c r="Z407" s="13"/>
      <c r="AA407" s="13"/>
      <c r="AB407" s="13"/>
      <c r="AC407" s="13"/>
      <c r="AD407" s="13"/>
      <c r="AE407" s="13"/>
      <c r="AT407" s="259" t="s">
        <v>236</v>
      </c>
      <c r="AU407" s="259" t="s">
        <v>88</v>
      </c>
      <c r="AV407" s="13" t="s">
        <v>19</v>
      </c>
      <c r="AW407" s="13" t="s">
        <v>36</v>
      </c>
      <c r="AX407" s="13" t="s">
        <v>80</v>
      </c>
      <c r="AY407" s="259" t="s">
        <v>221</v>
      </c>
    </row>
    <row r="408" s="13" customFormat="1">
      <c r="A408" s="13"/>
      <c r="B408" s="249"/>
      <c r="C408" s="250"/>
      <c r="D408" s="247" t="s">
        <v>236</v>
      </c>
      <c r="E408" s="251" t="s">
        <v>3267</v>
      </c>
      <c r="F408" s="252" t="s">
        <v>3268</v>
      </c>
      <c r="G408" s="250"/>
      <c r="H408" s="253">
        <v>26</v>
      </c>
      <c r="I408" s="254"/>
      <c r="J408" s="250"/>
      <c r="K408" s="250"/>
      <c r="L408" s="255"/>
      <c r="M408" s="256"/>
      <c r="N408" s="257"/>
      <c r="O408" s="257"/>
      <c r="P408" s="257"/>
      <c r="Q408" s="257"/>
      <c r="R408" s="257"/>
      <c r="S408" s="257"/>
      <c r="T408" s="258"/>
      <c r="U408" s="13"/>
      <c r="V408" s="13"/>
      <c r="W408" s="13"/>
      <c r="X408" s="13"/>
      <c r="Y408" s="13"/>
      <c r="Z408" s="13"/>
      <c r="AA408" s="13"/>
      <c r="AB408" s="13"/>
      <c r="AC408" s="13"/>
      <c r="AD408" s="13"/>
      <c r="AE408" s="13"/>
      <c r="AT408" s="259" t="s">
        <v>236</v>
      </c>
      <c r="AU408" s="259" t="s">
        <v>88</v>
      </c>
      <c r="AV408" s="13" t="s">
        <v>19</v>
      </c>
      <c r="AW408" s="13" t="s">
        <v>36</v>
      </c>
      <c r="AX408" s="13" t="s">
        <v>88</v>
      </c>
      <c r="AY408" s="259" t="s">
        <v>221</v>
      </c>
    </row>
    <row r="409" s="12" customFormat="1" ht="25.92" customHeight="1">
      <c r="A409" s="12"/>
      <c r="B409" s="213"/>
      <c r="C409" s="214"/>
      <c r="D409" s="215" t="s">
        <v>79</v>
      </c>
      <c r="E409" s="216" t="s">
        <v>224</v>
      </c>
      <c r="F409" s="216" t="s">
        <v>656</v>
      </c>
      <c r="G409" s="214"/>
      <c r="H409" s="214"/>
      <c r="I409" s="217"/>
      <c r="J409" s="218">
        <f>BK409</f>
        <v>0</v>
      </c>
      <c r="K409" s="214"/>
      <c r="L409" s="219"/>
      <c r="M409" s="220"/>
      <c r="N409" s="221"/>
      <c r="O409" s="221"/>
      <c r="P409" s="222">
        <f>SUM(P410:P567)</f>
        <v>0</v>
      </c>
      <c r="Q409" s="221"/>
      <c r="R409" s="222">
        <f>SUM(R410:R567)</f>
        <v>329.78179689000001</v>
      </c>
      <c r="S409" s="221"/>
      <c r="T409" s="223">
        <f>SUM(T410:T567)</f>
        <v>0</v>
      </c>
      <c r="U409" s="12"/>
      <c r="V409" s="12"/>
      <c r="W409" s="12"/>
      <c r="X409" s="12"/>
      <c r="Y409" s="12"/>
      <c r="Z409" s="12"/>
      <c r="AA409" s="12"/>
      <c r="AB409" s="12"/>
      <c r="AC409" s="12"/>
      <c r="AD409" s="12"/>
      <c r="AE409" s="12"/>
      <c r="AR409" s="224" t="s">
        <v>224</v>
      </c>
      <c r="AT409" s="225" t="s">
        <v>79</v>
      </c>
      <c r="AU409" s="225" t="s">
        <v>80</v>
      </c>
      <c r="AY409" s="224" t="s">
        <v>221</v>
      </c>
      <c r="BK409" s="226">
        <f>SUM(BK410:BK567)</f>
        <v>0</v>
      </c>
    </row>
    <row r="410" s="2" customFormat="1" ht="24.15" customHeight="1">
      <c r="A410" s="40"/>
      <c r="B410" s="41"/>
      <c r="C410" s="229" t="s">
        <v>461</v>
      </c>
      <c r="D410" s="229" t="s">
        <v>225</v>
      </c>
      <c r="E410" s="230" t="s">
        <v>2328</v>
      </c>
      <c r="F410" s="231" t="s">
        <v>2329</v>
      </c>
      <c r="G410" s="232" t="s">
        <v>515</v>
      </c>
      <c r="H410" s="233">
        <v>14.923</v>
      </c>
      <c r="I410" s="234"/>
      <c r="J410" s="235">
        <f>ROUND(I410*H410,2)</f>
        <v>0</v>
      </c>
      <c r="K410" s="231" t="s">
        <v>229</v>
      </c>
      <c r="L410" s="46"/>
      <c r="M410" s="236" t="s">
        <v>1</v>
      </c>
      <c r="N410" s="237" t="s">
        <v>45</v>
      </c>
      <c r="O410" s="93"/>
      <c r="P410" s="238">
        <f>O410*H410</f>
        <v>0</v>
      </c>
      <c r="Q410" s="238">
        <v>2.4779100000000001</v>
      </c>
      <c r="R410" s="238">
        <f>Q410*H410</f>
        <v>36.977850930000002</v>
      </c>
      <c r="S410" s="238">
        <v>0</v>
      </c>
      <c r="T410" s="239">
        <f>S410*H410</f>
        <v>0</v>
      </c>
      <c r="U410" s="40"/>
      <c r="V410" s="40"/>
      <c r="W410" s="40"/>
      <c r="X410" s="40"/>
      <c r="Y410" s="40"/>
      <c r="Z410" s="40"/>
      <c r="AA410" s="40"/>
      <c r="AB410" s="40"/>
      <c r="AC410" s="40"/>
      <c r="AD410" s="40"/>
      <c r="AE410" s="40"/>
      <c r="AR410" s="240" t="s">
        <v>224</v>
      </c>
      <c r="AT410" s="240" t="s">
        <v>225</v>
      </c>
      <c r="AU410" s="240" t="s">
        <v>88</v>
      </c>
      <c r="AY410" s="18" t="s">
        <v>221</v>
      </c>
      <c r="BE410" s="241">
        <f>IF(N410="základní",J410,0)</f>
        <v>0</v>
      </c>
      <c r="BF410" s="241">
        <f>IF(N410="snížená",J410,0)</f>
        <v>0</v>
      </c>
      <c r="BG410" s="241">
        <f>IF(N410="zákl. přenesená",J410,0)</f>
        <v>0</v>
      </c>
      <c r="BH410" s="241">
        <f>IF(N410="sníž. přenesená",J410,0)</f>
        <v>0</v>
      </c>
      <c r="BI410" s="241">
        <f>IF(N410="nulová",J410,0)</f>
        <v>0</v>
      </c>
      <c r="BJ410" s="18" t="s">
        <v>88</v>
      </c>
      <c r="BK410" s="241">
        <f>ROUND(I410*H410,2)</f>
        <v>0</v>
      </c>
      <c r="BL410" s="18" t="s">
        <v>224</v>
      </c>
      <c r="BM410" s="240" t="s">
        <v>4244</v>
      </c>
    </row>
    <row r="411" s="2" customFormat="1">
      <c r="A411" s="40"/>
      <c r="B411" s="41"/>
      <c r="C411" s="42"/>
      <c r="D411" s="242" t="s">
        <v>232</v>
      </c>
      <c r="E411" s="42"/>
      <c r="F411" s="243" t="s">
        <v>2331</v>
      </c>
      <c r="G411" s="42"/>
      <c r="H411" s="42"/>
      <c r="I411" s="244"/>
      <c r="J411" s="42"/>
      <c r="K411" s="42"/>
      <c r="L411" s="46"/>
      <c r="M411" s="245"/>
      <c r="N411" s="246"/>
      <c r="O411" s="93"/>
      <c r="P411" s="93"/>
      <c r="Q411" s="93"/>
      <c r="R411" s="93"/>
      <c r="S411" s="93"/>
      <c r="T411" s="94"/>
      <c r="U411" s="40"/>
      <c r="V411" s="40"/>
      <c r="W411" s="40"/>
      <c r="X411" s="40"/>
      <c r="Y411" s="40"/>
      <c r="Z411" s="40"/>
      <c r="AA411" s="40"/>
      <c r="AB411" s="40"/>
      <c r="AC411" s="40"/>
      <c r="AD411" s="40"/>
      <c r="AE411" s="40"/>
      <c r="AT411" s="18" t="s">
        <v>232</v>
      </c>
      <c r="AU411" s="18" t="s">
        <v>88</v>
      </c>
    </row>
    <row r="412" s="2" customFormat="1">
      <c r="A412" s="40"/>
      <c r="B412" s="41"/>
      <c r="C412" s="42"/>
      <c r="D412" s="247" t="s">
        <v>312</v>
      </c>
      <c r="E412" s="42"/>
      <c r="F412" s="248" t="s">
        <v>2332</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312</v>
      </c>
      <c r="AU412" s="18" t="s">
        <v>88</v>
      </c>
    </row>
    <row r="413" s="14" customFormat="1">
      <c r="A413" s="14"/>
      <c r="B413" s="260"/>
      <c r="C413" s="261"/>
      <c r="D413" s="247" t="s">
        <v>236</v>
      </c>
      <c r="E413" s="262" t="s">
        <v>1</v>
      </c>
      <c r="F413" s="263" t="s">
        <v>4245</v>
      </c>
      <c r="G413" s="261"/>
      <c r="H413" s="262" t="s">
        <v>1</v>
      </c>
      <c r="I413" s="264"/>
      <c r="J413" s="261"/>
      <c r="K413" s="261"/>
      <c r="L413" s="265"/>
      <c r="M413" s="266"/>
      <c r="N413" s="267"/>
      <c r="O413" s="267"/>
      <c r="P413" s="267"/>
      <c r="Q413" s="267"/>
      <c r="R413" s="267"/>
      <c r="S413" s="267"/>
      <c r="T413" s="268"/>
      <c r="U413" s="14"/>
      <c r="V413" s="14"/>
      <c r="W413" s="14"/>
      <c r="X413" s="14"/>
      <c r="Y413" s="14"/>
      <c r="Z413" s="14"/>
      <c r="AA413" s="14"/>
      <c r="AB413" s="14"/>
      <c r="AC413" s="14"/>
      <c r="AD413" s="14"/>
      <c r="AE413" s="14"/>
      <c r="AT413" s="269" t="s">
        <v>236</v>
      </c>
      <c r="AU413" s="269" t="s">
        <v>88</v>
      </c>
      <c r="AV413" s="14" t="s">
        <v>88</v>
      </c>
      <c r="AW413" s="14" t="s">
        <v>36</v>
      </c>
      <c r="AX413" s="14" t="s">
        <v>80</v>
      </c>
      <c r="AY413" s="269" t="s">
        <v>221</v>
      </c>
    </row>
    <row r="414" s="13" customFormat="1">
      <c r="A414" s="13"/>
      <c r="B414" s="249"/>
      <c r="C414" s="250"/>
      <c r="D414" s="247" t="s">
        <v>236</v>
      </c>
      <c r="E414" s="251" t="s">
        <v>3270</v>
      </c>
      <c r="F414" s="252" t="s">
        <v>4246</v>
      </c>
      <c r="G414" s="250"/>
      <c r="H414" s="253">
        <v>14.923</v>
      </c>
      <c r="I414" s="254"/>
      <c r="J414" s="250"/>
      <c r="K414" s="250"/>
      <c r="L414" s="255"/>
      <c r="M414" s="256"/>
      <c r="N414" s="257"/>
      <c r="O414" s="257"/>
      <c r="P414" s="257"/>
      <c r="Q414" s="257"/>
      <c r="R414" s="257"/>
      <c r="S414" s="257"/>
      <c r="T414" s="258"/>
      <c r="U414" s="13"/>
      <c r="V414" s="13"/>
      <c r="W414" s="13"/>
      <c r="X414" s="13"/>
      <c r="Y414" s="13"/>
      <c r="Z414" s="13"/>
      <c r="AA414" s="13"/>
      <c r="AB414" s="13"/>
      <c r="AC414" s="13"/>
      <c r="AD414" s="13"/>
      <c r="AE414" s="13"/>
      <c r="AT414" s="259" t="s">
        <v>236</v>
      </c>
      <c r="AU414" s="259" t="s">
        <v>88</v>
      </c>
      <c r="AV414" s="13" t="s">
        <v>19</v>
      </c>
      <c r="AW414" s="13" t="s">
        <v>36</v>
      </c>
      <c r="AX414" s="13" t="s">
        <v>80</v>
      </c>
      <c r="AY414" s="259" t="s">
        <v>221</v>
      </c>
    </row>
    <row r="415" s="13" customFormat="1">
      <c r="A415" s="13"/>
      <c r="B415" s="249"/>
      <c r="C415" s="250"/>
      <c r="D415" s="247" t="s">
        <v>236</v>
      </c>
      <c r="E415" s="251" t="s">
        <v>1806</v>
      </c>
      <c r="F415" s="252" t="s">
        <v>4247</v>
      </c>
      <c r="G415" s="250"/>
      <c r="H415" s="253">
        <v>14.923</v>
      </c>
      <c r="I415" s="254"/>
      <c r="J415" s="250"/>
      <c r="K415" s="250"/>
      <c r="L415" s="255"/>
      <c r="M415" s="256"/>
      <c r="N415" s="257"/>
      <c r="O415" s="257"/>
      <c r="P415" s="257"/>
      <c r="Q415" s="257"/>
      <c r="R415" s="257"/>
      <c r="S415" s="257"/>
      <c r="T415" s="258"/>
      <c r="U415" s="13"/>
      <c r="V415" s="13"/>
      <c r="W415" s="13"/>
      <c r="X415" s="13"/>
      <c r="Y415" s="13"/>
      <c r="Z415" s="13"/>
      <c r="AA415" s="13"/>
      <c r="AB415" s="13"/>
      <c r="AC415" s="13"/>
      <c r="AD415" s="13"/>
      <c r="AE415" s="13"/>
      <c r="AT415" s="259" t="s">
        <v>236</v>
      </c>
      <c r="AU415" s="259" t="s">
        <v>88</v>
      </c>
      <c r="AV415" s="13" t="s">
        <v>19</v>
      </c>
      <c r="AW415" s="13" t="s">
        <v>36</v>
      </c>
      <c r="AX415" s="13" t="s">
        <v>88</v>
      </c>
      <c r="AY415" s="259" t="s">
        <v>221</v>
      </c>
    </row>
    <row r="416" s="2" customFormat="1" ht="37.8" customHeight="1">
      <c r="A416" s="40"/>
      <c r="B416" s="41"/>
      <c r="C416" s="229" t="s">
        <v>467</v>
      </c>
      <c r="D416" s="229" t="s">
        <v>225</v>
      </c>
      <c r="E416" s="230" t="s">
        <v>2338</v>
      </c>
      <c r="F416" s="231" t="s">
        <v>2339</v>
      </c>
      <c r="G416" s="232" t="s">
        <v>515</v>
      </c>
      <c r="H416" s="233">
        <v>14.923</v>
      </c>
      <c r="I416" s="234"/>
      <c r="J416" s="235">
        <f>ROUND(I416*H416,2)</f>
        <v>0</v>
      </c>
      <c r="K416" s="231" t="s">
        <v>229</v>
      </c>
      <c r="L416" s="46"/>
      <c r="M416" s="236" t="s">
        <v>1</v>
      </c>
      <c r="N416" s="237" t="s">
        <v>45</v>
      </c>
      <c r="O416" s="93"/>
      <c r="P416" s="238">
        <f>O416*H416</f>
        <v>0</v>
      </c>
      <c r="Q416" s="238">
        <v>0.048579999999999998</v>
      </c>
      <c r="R416" s="238">
        <f>Q416*H416</f>
        <v>0.72495933999999995</v>
      </c>
      <c r="S416" s="238">
        <v>0</v>
      </c>
      <c r="T416" s="239">
        <f>S416*H416</f>
        <v>0</v>
      </c>
      <c r="U416" s="40"/>
      <c r="V416" s="40"/>
      <c r="W416" s="40"/>
      <c r="X416" s="40"/>
      <c r="Y416" s="40"/>
      <c r="Z416" s="40"/>
      <c r="AA416" s="40"/>
      <c r="AB416" s="40"/>
      <c r="AC416" s="40"/>
      <c r="AD416" s="40"/>
      <c r="AE416" s="40"/>
      <c r="AR416" s="240" t="s">
        <v>224</v>
      </c>
      <c r="AT416" s="240" t="s">
        <v>225</v>
      </c>
      <c r="AU416" s="240" t="s">
        <v>88</v>
      </c>
      <c r="AY416" s="18" t="s">
        <v>221</v>
      </c>
      <c r="BE416" s="241">
        <f>IF(N416="základní",J416,0)</f>
        <v>0</v>
      </c>
      <c r="BF416" s="241">
        <f>IF(N416="snížená",J416,0)</f>
        <v>0</v>
      </c>
      <c r="BG416" s="241">
        <f>IF(N416="zákl. přenesená",J416,0)</f>
        <v>0</v>
      </c>
      <c r="BH416" s="241">
        <f>IF(N416="sníž. přenesená",J416,0)</f>
        <v>0</v>
      </c>
      <c r="BI416" s="241">
        <f>IF(N416="nulová",J416,0)</f>
        <v>0</v>
      </c>
      <c r="BJ416" s="18" t="s">
        <v>88</v>
      </c>
      <c r="BK416" s="241">
        <f>ROUND(I416*H416,2)</f>
        <v>0</v>
      </c>
      <c r="BL416" s="18" t="s">
        <v>224</v>
      </c>
      <c r="BM416" s="240" t="s">
        <v>4248</v>
      </c>
    </row>
    <row r="417" s="2" customFormat="1">
      <c r="A417" s="40"/>
      <c r="B417" s="41"/>
      <c r="C417" s="42"/>
      <c r="D417" s="242" t="s">
        <v>232</v>
      </c>
      <c r="E417" s="42"/>
      <c r="F417" s="243" t="s">
        <v>2341</v>
      </c>
      <c r="G417" s="42"/>
      <c r="H417" s="42"/>
      <c r="I417" s="244"/>
      <c r="J417" s="42"/>
      <c r="K417" s="42"/>
      <c r="L417" s="46"/>
      <c r="M417" s="245"/>
      <c r="N417" s="246"/>
      <c r="O417" s="93"/>
      <c r="P417" s="93"/>
      <c r="Q417" s="93"/>
      <c r="R417" s="93"/>
      <c r="S417" s="93"/>
      <c r="T417" s="94"/>
      <c r="U417" s="40"/>
      <c r="V417" s="40"/>
      <c r="W417" s="40"/>
      <c r="X417" s="40"/>
      <c r="Y417" s="40"/>
      <c r="Z417" s="40"/>
      <c r="AA417" s="40"/>
      <c r="AB417" s="40"/>
      <c r="AC417" s="40"/>
      <c r="AD417" s="40"/>
      <c r="AE417" s="40"/>
      <c r="AT417" s="18" t="s">
        <v>232</v>
      </c>
      <c r="AU417" s="18" t="s">
        <v>88</v>
      </c>
    </row>
    <row r="418" s="2" customFormat="1">
      <c r="A418" s="40"/>
      <c r="B418" s="41"/>
      <c r="C418" s="42"/>
      <c r="D418" s="247" t="s">
        <v>312</v>
      </c>
      <c r="E418" s="42"/>
      <c r="F418" s="248" t="s">
        <v>2332</v>
      </c>
      <c r="G418" s="42"/>
      <c r="H418" s="42"/>
      <c r="I418" s="244"/>
      <c r="J418" s="42"/>
      <c r="K418" s="42"/>
      <c r="L418" s="46"/>
      <c r="M418" s="245"/>
      <c r="N418" s="246"/>
      <c r="O418" s="93"/>
      <c r="P418" s="93"/>
      <c r="Q418" s="93"/>
      <c r="R418" s="93"/>
      <c r="S418" s="93"/>
      <c r="T418" s="94"/>
      <c r="U418" s="40"/>
      <c r="V418" s="40"/>
      <c r="W418" s="40"/>
      <c r="X418" s="40"/>
      <c r="Y418" s="40"/>
      <c r="Z418" s="40"/>
      <c r="AA418" s="40"/>
      <c r="AB418" s="40"/>
      <c r="AC418" s="40"/>
      <c r="AD418" s="40"/>
      <c r="AE418" s="40"/>
      <c r="AT418" s="18" t="s">
        <v>312</v>
      </c>
      <c r="AU418" s="18" t="s">
        <v>88</v>
      </c>
    </row>
    <row r="419" s="13" customFormat="1">
      <c r="A419" s="13"/>
      <c r="B419" s="249"/>
      <c r="C419" s="250"/>
      <c r="D419" s="247" t="s">
        <v>236</v>
      </c>
      <c r="E419" s="251" t="s">
        <v>3279</v>
      </c>
      <c r="F419" s="252" t="s">
        <v>4249</v>
      </c>
      <c r="G419" s="250"/>
      <c r="H419" s="253">
        <v>14.923</v>
      </c>
      <c r="I419" s="254"/>
      <c r="J419" s="250"/>
      <c r="K419" s="250"/>
      <c r="L419" s="255"/>
      <c r="M419" s="256"/>
      <c r="N419" s="257"/>
      <c r="O419" s="257"/>
      <c r="P419" s="257"/>
      <c r="Q419" s="257"/>
      <c r="R419" s="257"/>
      <c r="S419" s="257"/>
      <c r="T419" s="258"/>
      <c r="U419" s="13"/>
      <c r="V419" s="13"/>
      <c r="W419" s="13"/>
      <c r="X419" s="13"/>
      <c r="Y419" s="13"/>
      <c r="Z419" s="13"/>
      <c r="AA419" s="13"/>
      <c r="AB419" s="13"/>
      <c r="AC419" s="13"/>
      <c r="AD419" s="13"/>
      <c r="AE419" s="13"/>
      <c r="AT419" s="259" t="s">
        <v>236</v>
      </c>
      <c r="AU419" s="259" t="s">
        <v>88</v>
      </c>
      <c r="AV419" s="13" t="s">
        <v>19</v>
      </c>
      <c r="AW419" s="13" t="s">
        <v>36</v>
      </c>
      <c r="AX419" s="13" t="s">
        <v>80</v>
      </c>
      <c r="AY419" s="259" t="s">
        <v>221</v>
      </c>
    </row>
    <row r="420" s="13" customFormat="1">
      <c r="A420" s="13"/>
      <c r="B420" s="249"/>
      <c r="C420" s="250"/>
      <c r="D420" s="247" t="s">
        <v>236</v>
      </c>
      <c r="E420" s="251" t="s">
        <v>1809</v>
      </c>
      <c r="F420" s="252" t="s">
        <v>4250</v>
      </c>
      <c r="G420" s="250"/>
      <c r="H420" s="253">
        <v>14.923</v>
      </c>
      <c r="I420" s="254"/>
      <c r="J420" s="250"/>
      <c r="K420" s="250"/>
      <c r="L420" s="255"/>
      <c r="M420" s="256"/>
      <c r="N420" s="257"/>
      <c r="O420" s="257"/>
      <c r="P420" s="257"/>
      <c r="Q420" s="257"/>
      <c r="R420" s="257"/>
      <c r="S420" s="257"/>
      <c r="T420" s="258"/>
      <c r="U420" s="13"/>
      <c r="V420" s="13"/>
      <c r="W420" s="13"/>
      <c r="X420" s="13"/>
      <c r="Y420" s="13"/>
      <c r="Z420" s="13"/>
      <c r="AA420" s="13"/>
      <c r="AB420" s="13"/>
      <c r="AC420" s="13"/>
      <c r="AD420" s="13"/>
      <c r="AE420" s="13"/>
      <c r="AT420" s="259" t="s">
        <v>236</v>
      </c>
      <c r="AU420" s="259" t="s">
        <v>88</v>
      </c>
      <c r="AV420" s="13" t="s">
        <v>19</v>
      </c>
      <c r="AW420" s="13" t="s">
        <v>36</v>
      </c>
      <c r="AX420" s="13" t="s">
        <v>88</v>
      </c>
      <c r="AY420" s="259" t="s">
        <v>221</v>
      </c>
    </row>
    <row r="421" s="2" customFormat="1" ht="24.15" customHeight="1">
      <c r="A421" s="40"/>
      <c r="B421" s="41"/>
      <c r="C421" s="229" t="s">
        <v>475</v>
      </c>
      <c r="D421" s="229" t="s">
        <v>225</v>
      </c>
      <c r="E421" s="230" t="s">
        <v>3354</v>
      </c>
      <c r="F421" s="231" t="s">
        <v>3355</v>
      </c>
      <c r="G421" s="232" t="s">
        <v>651</v>
      </c>
      <c r="H421" s="233">
        <v>2.2629999999999999</v>
      </c>
      <c r="I421" s="234"/>
      <c r="J421" s="235">
        <f>ROUND(I421*H421,2)</f>
        <v>0</v>
      </c>
      <c r="K421" s="231" t="s">
        <v>229</v>
      </c>
      <c r="L421" s="46"/>
      <c r="M421" s="236" t="s">
        <v>1</v>
      </c>
      <c r="N421" s="237" t="s">
        <v>45</v>
      </c>
      <c r="O421" s="93"/>
      <c r="P421" s="238">
        <f>O421*H421</f>
        <v>0</v>
      </c>
      <c r="Q421" s="238">
        <v>1.0492699999999999</v>
      </c>
      <c r="R421" s="238">
        <f>Q421*H421</f>
        <v>2.3744980099999999</v>
      </c>
      <c r="S421" s="238">
        <v>0</v>
      </c>
      <c r="T421" s="239">
        <f>S421*H421</f>
        <v>0</v>
      </c>
      <c r="U421" s="40"/>
      <c r="V421" s="40"/>
      <c r="W421" s="40"/>
      <c r="X421" s="40"/>
      <c r="Y421" s="40"/>
      <c r="Z421" s="40"/>
      <c r="AA421" s="40"/>
      <c r="AB421" s="40"/>
      <c r="AC421" s="40"/>
      <c r="AD421" s="40"/>
      <c r="AE421" s="40"/>
      <c r="AR421" s="240" t="s">
        <v>224</v>
      </c>
      <c r="AT421" s="240" t="s">
        <v>225</v>
      </c>
      <c r="AU421" s="240" t="s">
        <v>88</v>
      </c>
      <c r="AY421" s="18" t="s">
        <v>221</v>
      </c>
      <c r="BE421" s="241">
        <f>IF(N421="základní",J421,0)</f>
        <v>0</v>
      </c>
      <c r="BF421" s="241">
        <f>IF(N421="snížená",J421,0)</f>
        <v>0</v>
      </c>
      <c r="BG421" s="241">
        <f>IF(N421="zákl. přenesená",J421,0)</f>
        <v>0</v>
      </c>
      <c r="BH421" s="241">
        <f>IF(N421="sníž. přenesená",J421,0)</f>
        <v>0</v>
      </c>
      <c r="BI421" s="241">
        <f>IF(N421="nulová",J421,0)</f>
        <v>0</v>
      </c>
      <c r="BJ421" s="18" t="s">
        <v>88</v>
      </c>
      <c r="BK421" s="241">
        <f>ROUND(I421*H421,2)</f>
        <v>0</v>
      </c>
      <c r="BL421" s="18" t="s">
        <v>224</v>
      </c>
      <c r="BM421" s="240" t="s">
        <v>4251</v>
      </c>
    </row>
    <row r="422" s="2" customFormat="1">
      <c r="A422" s="40"/>
      <c r="B422" s="41"/>
      <c r="C422" s="42"/>
      <c r="D422" s="242" t="s">
        <v>232</v>
      </c>
      <c r="E422" s="42"/>
      <c r="F422" s="243" t="s">
        <v>3357</v>
      </c>
      <c r="G422" s="42"/>
      <c r="H422" s="42"/>
      <c r="I422" s="244"/>
      <c r="J422" s="42"/>
      <c r="K422" s="42"/>
      <c r="L422" s="46"/>
      <c r="M422" s="245"/>
      <c r="N422" s="246"/>
      <c r="O422" s="93"/>
      <c r="P422" s="93"/>
      <c r="Q422" s="93"/>
      <c r="R422" s="93"/>
      <c r="S422" s="93"/>
      <c r="T422" s="94"/>
      <c r="U422" s="40"/>
      <c r="V422" s="40"/>
      <c r="W422" s="40"/>
      <c r="X422" s="40"/>
      <c r="Y422" s="40"/>
      <c r="Z422" s="40"/>
      <c r="AA422" s="40"/>
      <c r="AB422" s="40"/>
      <c r="AC422" s="40"/>
      <c r="AD422" s="40"/>
      <c r="AE422" s="40"/>
      <c r="AT422" s="18" t="s">
        <v>232</v>
      </c>
      <c r="AU422" s="18" t="s">
        <v>88</v>
      </c>
    </row>
    <row r="423" s="2" customFormat="1">
      <c r="A423" s="40"/>
      <c r="B423" s="41"/>
      <c r="C423" s="42"/>
      <c r="D423" s="247" t="s">
        <v>312</v>
      </c>
      <c r="E423" s="42"/>
      <c r="F423" s="248" t="s">
        <v>3358</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312</v>
      </c>
      <c r="AU423" s="18" t="s">
        <v>88</v>
      </c>
    </row>
    <row r="424" s="2" customFormat="1">
      <c r="A424" s="40"/>
      <c r="B424" s="41"/>
      <c r="C424" s="42"/>
      <c r="D424" s="247" t="s">
        <v>234</v>
      </c>
      <c r="E424" s="42"/>
      <c r="F424" s="248" t="s">
        <v>2148</v>
      </c>
      <c r="G424" s="42"/>
      <c r="H424" s="42"/>
      <c r="I424" s="244"/>
      <c r="J424" s="42"/>
      <c r="K424" s="42"/>
      <c r="L424" s="46"/>
      <c r="M424" s="245"/>
      <c r="N424" s="246"/>
      <c r="O424" s="93"/>
      <c r="P424" s="93"/>
      <c r="Q424" s="93"/>
      <c r="R424" s="93"/>
      <c r="S424" s="93"/>
      <c r="T424" s="94"/>
      <c r="U424" s="40"/>
      <c r="V424" s="40"/>
      <c r="W424" s="40"/>
      <c r="X424" s="40"/>
      <c r="Y424" s="40"/>
      <c r="Z424" s="40"/>
      <c r="AA424" s="40"/>
      <c r="AB424" s="40"/>
      <c r="AC424" s="40"/>
      <c r="AD424" s="40"/>
      <c r="AE424" s="40"/>
      <c r="AT424" s="18" t="s">
        <v>234</v>
      </c>
      <c r="AU424" s="18" t="s">
        <v>88</v>
      </c>
    </row>
    <row r="425" s="14" customFormat="1">
      <c r="A425" s="14"/>
      <c r="B425" s="260"/>
      <c r="C425" s="261"/>
      <c r="D425" s="247" t="s">
        <v>236</v>
      </c>
      <c r="E425" s="262" t="s">
        <v>1</v>
      </c>
      <c r="F425" s="263" t="s">
        <v>4233</v>
      </c>
      <c r="G425" s="261"/>
      <c r="H425" s="262" t="s">
        <v>1</v>
      </c>
      <c r="I425" s="264"/>
      <c r="J425" s="261"/>
      <c r="K425" s="261"/>
      <c r="L425" s="265"/>
      <c r="M425" s="266"/>
      <c r="N425" s="267"/>
      <c r="O425" s="267"/>
      <c r="P425" s="267"/>
      <c r="Q425" s="267"/>
      <c r="R425" s="267"/>
      <c r="S425" s="267"/>
      <c r="T425" s="268"/>
      <c r="U425" s="14"/>
      <c r="V425" s="14"/>
      <c r="W425" s="14"/>
      <c r="X425" s="14"/>
      <c r="Y425" s="14"/>
      <c r="Z425" s="14"/>
      <c r="AA425" s="14"/>
      <c r="AB425" s="14"/>
      <c r="AC425" s="14"/>
      <c r="AD425" s="14"/>
      <c r="AE425" s="14"/>
      <c r="AT425" s="269" t="s">
        <v>236</v>
      </c>
      <c r="AU425" s="269" t="s">
        <v>88</v>
      </c>
      <c r="AV425" s="14" t="s">
        <v>88</v>
      </c>
      <c r="AW425" s="14" t="s">
        <v>36</v>
      </c>
      <c r="AX425" s="14" t="s">
        <v>80</v>
      </c>
      <c r="AY425" s="269" t="s">
        <v>221</v>
      </c>
    </row>
    <row r="426" s="14" customFormat="1">
      <c r="A426" s="14"/>
      <c r="B426" s="260"/>
      <c r="C426" s="261"/>
      <c r="D426" s="247" t="s">
        <v>236</v>
      </c>
      <c r="E426" s="262" t="s">
        <v>1</v>
      </c>
      <c r="F426" s="263" t="s">
        <v>2200</v>
      </c>
      <c r="G426" s="261"/>
      <c r="H426" s="262" t="s">
        <v>1</v>
      </c>
      <c r="I426" s="264"/>
      <c r="J426" s="261"/>
      <c r="K426" s="261"/>
      <c r="L426" s="265"/>
      <c r="M426" s="266"/>
      <c r="N426" s="267"/>
      <c r="O426" s="267"/>
      <c r="P426" s="267"/>
      <c r="Q426" s="267"/>
      <c r="R426" s="267"/>
      <c r="S426" s="267"/>
      <c r="T426" s="268"/>
      <c r="U426" s="14"/>
      <c r="V426" s="14"/>
      <c r="W426" s="14"/>
      <c r="X426" s="14"/>
      <c r="Y426" s="14"/>
      <c r="Z426" s="14"/>
      <c r="AA426" s="14"/>
      <c r="AB426" s="14"/>
      <c r="AC426" s="14"/>
      <c r="AD426" s="14"/>
      <c r="AE426" s="14"/>
      <c r="AT426" s="269" t="s">
        <v>236</v>
      </c>
      <c r="AU426" s="269" t="s">
        <v>88</v>
      </c>
      <c r="AV426" s="14" t="s">
        <v>88</v>
      </c>
      <c r="AW426" s="14" t="s">
        <v>36</v>
      </c>
      <c r="AX426" s="14" t="s">
        <v>80</v>
      </c>
      <c r="AY426" s="269" t="s">
        <v>221</v>
      </c>
    </row>
    <row r="427" s="13" customFormat="1">
      <c r="A427" s="13"/>
      <c r="B427" s="249"/>
      <c r="C427" s="250"/>
      <c r="D427" s="247" t="s">
        <v>236</v>
      </c>
      <c r="E427" s="251" t="s">
        <v>1</v>
      </c>
      <c r="F427" s="252" t="s">
        <v>4252</v>
      </c>
      <c r="G427" s="250"/>
      <c r="H427" s="253">
        <v>341.42000000000002</v>
      </c>
      <c r="I427" s="254"/>
      <c r="J427" s="250"/>
      <c r="K427" s="250"/>
      <c r="L427" s="255"/>
      <c r="M427" s="256"/>
      <c r="N427" s="257"/>
      <c r="O427" s="257"/>
      <c r="P427" s="257"/>
      <c r="Q427" s="257"/>
      <c r="R427" s="257"/>
      <c r="S427" s="257"/>
      <c r="T427" s="258"/>
      <c r="U427" s="13"/>
      <c r="V427" s="13"/>
      <c r="W427" s="13"/>
      <c r="X427" s="13"/>
      <c r="Y427" s="13"/>
      <c r="Z427" s="13"/>
      <c r="AA427" s="13"/>
      <c r="AB427" s="13"/>
      <c r="AC427" s="13"/>
      <c r="AD427" s="13"/>
      <c r="AE427" s="13"/>
      <c r="AT427" s="259" t="s">
        <v>236</v>
      </c>
      <c r="AU427" s="259" t="s">
        <v>88</v>
      </c>
      <c r="AV427" s="13" t="s">
        <v>19</v>
      </c>
      <c r="AW427" s="13" t="s">
        <v>36</v>
      </c>
      <c r="AX427" s="13" t="s">
        <v>80</v>
      </c>
      <c r="AY427" s="259" t="s">
        <v>221</v>
      </c>
    </row>
    <row r="428" s="14" customFormat="1">
      <c r="A428" s="14"/>
      <c r="B428" s="260"/>
      <c r="C428" s="261"/>
      <c r="D428" s="247" t="s">
        <v>236</v>
      </c>
      <c r="E428" s="262" t="s">
        <v>1</v>
      </c>
      <c r="F428" s="263" t="s">
        <v>2202</v>
      </c>
      <c r="G428" s="261"/>
      <c r="H428" s="262" t="s">
        <v>1</v>
      </c>
      <c r="I428" s="264"/>
      <c r="J428" s="261"/>
      <c r="K428" s="261"/>
      <c r="L428" s="265"/>
      <c r="M428" s="266"/>
      <c r="N428" s="267"/>
      <c r="O428" s="267"/>
      <c r="P428" s="267"/>
      <c r="Q428" s="267"/>
      <c r="R428" s="267"/>
      <c r="S428" s="267"/>
      <c r="T428" s="268"/>
      <c r="U428" s="14"/>
      <c r="V428" s="14"/>
      <c r="W428" s="14"/>
      <c r="X428" s="14"/>
      <c r="Y428" s="14"/>
      <c r="Z428" s="14"/>
      <c r="AA428" s="14"/>
      <c r="AB428" s="14"/>
      <c r="AC428" s="14"/>
      <c r="AD428" s="14"/>
      <c r="AE428" s="14"/>
      <c r="AT428" s="269" t="s">
        <v>236</v>
      </c>
      <c r="AU428" s="269" t="s">
        <v>88</v>
      </c>
      <c r="AV428" s="14" t="s">
        <v>88</v>
      </c>
      <c r="AW428" s="14" t="s">
        <v>36</v>
      </c>
      <c r="AX428" s="14" t="s">
        <v>80</v>
      </c>
      <c r="AY428" s="269" t="s">
        <v>221</v>
      </c>
    </row>
    <row r="429" s="13" customFormat="1">
      <c r="A429" s="13"/>
      <c r="B429" s="249"/>
      <c r="C429" s="250"/>
      <c r="D429" s="247" t="s">
        <v>236</v>
      </c>
      <c r="E429" s="251" t="s">
        <v>1</v>
      </c>
      <c r="F429" s="252" t="s">
        <v>4253</v>
      </c>
      <c r="G429" s="250"/>
      <c r="H429" s="253">
        <v>509.52999999999997</v>
      </c>
      <c r="I429" s="254"/>
      <c r="J429" s="250"/>
      <c r="K429" s="250"/>
      <c r="L429" s="255"/>
      <c r="M429" s="256"/>
      <c r="N429" s="257"/>
      <c r="O429" s="257"/>
      <c r="P429" s="257"/>
      <c r="Q429" s="257"/>
      <c r="R429" s="257"/>
      <c r="S429" s="257"/>
      <c r="T429" s="258"/>
      <c r="U429" s="13"/>
      <c r="V429" s="13"/>
      <c r="W429" s="13"/>
      <c r="X429" s="13"/>
      <c r="Y429" s="13"/>
      <c r="Z429" s="13"/>
      <c r="AA429" s="13"/>
      <c r="AB429" s="13"/>
      <c r="AC429" s="13"/>
      <c r="AD429" s="13"/>
      <c r="AE429" s="13"/>
      <c r="AT429" s="259" t="s">
        <v>236</v>
      </c>
      <c r="AU429" s="259" t="s">
        <v>88</v>
      </c>
      <c r="AV429" s="13" t="s">
        <v>19</v>
      </c>
      <c r="AW429" s="13" t="s">
        <v>36</v>
      </c>
      <c r="AX429" s="13" t="s">
        <v>80</v>
      </c>
      <c r="AY429" s="259" t="s">
        <v>221</v>
      </c>
    </row>
    <row r="430" s="14" customFormat="1">
      <c r="A430" s="14"/>
      <c r="B430" s="260"/>
      <c r="C430" s="261"/>
      <c r="D430" s="247" t="s">
        <v>236</v>
      </c>
      <c r="E430" s="262" t="s">
        <v>1</v>
      </c>
      <c r="F430" s="263" t="s">
        <v>2204</v>
      </c>
      <c r="G430" s="261"/>
      <c r="H430" s="262" t="s">
        <v>1</v>
      </c>
      <c r="I430" s="264"/>
      <c r="J430" s="261"/>
      <c r="K430" s="261"/>
      <c r="L430" s="265"/>
      <c r="M430" s="266"/>
      <c r="N430" s="267"/>
      <c r="O430" s="267"/>
      <c r="P430" s="267"/>
      <c r="Q430" s="267"/>
      <c r="R430" s="267"/>
      <c r="S430" s="267"/>
      <c r="T430" s="268"/>
      <c r="U430" s="14"/>
      <c r="V430" s="14"/>
      <c r="W430" s="14"/>
      <c r="X430" s="14"/>
      <c r="Y430" s="14"/>
      <c r="Z430" s="14"/>
      <c r="AA430" s="14"/>
      <c r="AB430" s="14"/>
      <c r="AC430" s="14"/>
      <c r="AD430" s="14"/>
      <c r="AE430" s="14"/>
      <c r="AT430" s="269" t="s">
        <v>236</v>
      </c>
      <c r="AU430" s="269" t="s">
        <v>88</v>
      </c>
      <c r="AV430" s="14" t="s">
        <v>88</v>
      </c>
      <c r="AW430" s="14" t="s">
        <v>36</v>
      </c>
      <c r="AX430" s="14" t="s">
        <v>80</v>
      </c>
      <c r="AY430" s="269" t="s">
        <v>221</v>
      </c>
    </row>
    <row r="431" s="13" customFormat="1">
      <c r="A431" s="13"/>
      <c r="B431" s="249"/>
      <c r="C431" s="250"/>
      <c r="D431" s="247" t="s">
        <v>236</v>
      </c>
      <c r="E431" s="251" t="s">
        <v>1</v>
      </c>
      <c r="F431" s="252" t="s">
        <v>4254</v>
      </c>
      <c r="G431" s="250"/>
      <c r="H431" s="253">
        <v>295.08999999999997</v>
      </c>
      <c r="I431" s="254"/>
      <c r="J431" s="250"/>
      <c r="K431" s="250"/>
      <c r="L431" s="255"/>
      <c r="M431" s="256"/>
      <c r="N431" s="257"/>
      <c r="O431" s="257"/>
      <c r="P431" s="257"/>
      <c r="Q431" s="257"/>
      <c r="R431" s="257"/>
      <c r="S431" s="257"/>
      <c r="T431" s="258"/>
      <c r="U431" s="13"/>
      <c r="V431" s="13"/>
      <c r="W431" s="13"/>
      <c r="X431" s="13"/>
      <c r="Y431" s="13"/>
      <c r="Z431" s="13"/>
      <c r="AA431" s="13"/>
      <c r="AB431" s="13"/>
      <c r="AC431" s="13"/>
      <c r="AD431" s="13"/>
      <c r="AE431" s="13"/>
      <c r="AT431" s="259" t="s">
        <v>236</v>
      </c>
      <c r="AU431" s="259" t="s">
        <v>88</v>
      </c>
      <c r="AV431" s="13" t="s">
        <v>19</v>
      </c>
      <c r="AW431" s="13" t="s">
        <v>36</v>
      </c>
      <c r="AX431" s="13" t="s">
        <v>80</v>
      </c>
      <c r="AY431" s="259" t="s">
        <v>221</v>
      </c>
    </row>
    <row r="432" s="14" customFormat="1">
      <c r="A432" s="14"/>
      <c r="B432" s="260"/>
      <c r="C432" s="261"/>
      <c r="D432" s="247" t="s">
        <v>236</v>
      </c>
      <c r="E432" s="262" t="s">
        <v>1</v>
      </c>
      <c r="F432" s="263" t="s">
        <v>2152</v>
      </c>
      <c r="G432" s="261"/>
      <c r="H432" s="262" t="s">
        <v>1</v>
      </c>
      <c r="I432" s="264"/>
      <c r="J432" s="261"/>
      <c r="K432" s="261"/>
      <c r="L432" s="265"/>
      <c r="M432" s="266"/>
      <c r="N432" s="267"/>
      <c r="O432" s="267"/>
      <c r="P432" s="267"/>
      <c r="Q432" s="267"/>
      <c r="R432" s="267"/>
      <c r="S432" s="267"/>
      <c r="T432" s="268"/>
      <c r="U432" s="14"/>
      <c r="V432" s="14"/>
      <c r="W432" s="14"/>
      <c r="X432" s="14"/>
      <c r="Y432" s="14"/>
      <c r="Z432" s="14"/>
      <c r="AA432" s="14"/>
      <c r="AB432" s="14"/>
      <c r="AC432" s="14"/>
      <c r="AD432" s="14"/>
      <c r="AE432" s="14"/>
      <c r="AT432" s="269" t="s">
        <v>236</v>
      </c>
      <c r="AU432" s="269" t="s">
        <v>88</v>
      </c>
      <c r="AV432" s="14" t="s">
        <v>88</v>
      </c>
      <c r="AW432" s="14" t="s">
        <v>36</v>
      </c>
      <c r="AX432" s="14" t="s">
        <v>80</v>
      </c>
      <c r="AY432" s="269" t="s">
        <v>221</v>
      </c>
    </row>
    <row r="433" s="13" customFormat="1">
      <c r="A433" s="13"/>
      <c r="B433" s="249"/>
      <c r="C433" s="250"/>
      <c r="D433" s="247" t="s">
        <v>236</v>
      </c>
      <c r="E433" s="251" t="s">
        <v>1</v>
      </c>
      <c r="F433" s="252" t="s">
        <v>4255</v>
      </c>
      <c r="G433" s="250"/>
      <c r="H433" s="253">
        <v>911.42999999999995</v>
      </c>
      <c r="I433" s="254"/>
      <c r="J433" s="250"/>
      <c r="K433" s="250"/>
      <c r="L433" s="255"/>
      <c r="M433" s="256"/>
      <c r="N433" s="257"/>
      <c r="O433" s="257"/>
      <c r="P433" s="257"/>
      <c r="Q433" s="257"/>
      <c r="R433" s="257"/>
      <c r="S433" s="257"/>
      <c r="T433" s="258"/>
      <c r="U433" s="13"/>
      <c r="V433" s="13"/>
      <c r="W433" s="13"/>
      <c r="X433" s="13"/>
      <c r="Y433" s="13"/>
      <c r="Z433" s="13"/>
      <c r="AA433" s="13"/>
      <c r="AB433" s="13"/>
      <c r="AC433" s="13"/>
      <c r="AD433" s="13"/>
      <c r="AE433" s="13"/>
      <c r="AT433" s="259" t="s">
        <v>236</v>
      </c>
      <c r="AU433" s="259" t="s">
        <v>88</v>
      </c>
      <c r="AV433" s="13" t="s">
        <v>19</v>
      </c>
      <c r="AW433" s="13" t="s">
        <v>36</v>
      </c>
      <c r="AX433" s="13" t="s">
        <v>80</v>
      </c>
      <c r="AY433" s="259" t="s">
        <v>221</v>
      </c>
    </row>
    <row r="434" s="16" customFormat="1">
      <c r="A434" s="16"/>
      <c r="B434" s="306"/>
      <c r="C434" s="307"/>
      <c r="D434" s="247" t="s">
        <v>236</v>
      </c>
      <c r="E434" s="308" t="s">
        <v>1</v>
      </c>
      <c r="F434" s="309" t="s">
        <v>2156</v>
      </c>
      <c r="G434" s="307"/>
      <c r="H434" s="310">
        <v>2057.4699999999998</v>
      </c>
      <c r="I434" s="311"/>
      <c r="J434" s="307"/>
      <c r="K434" s="307"/>
      <c r="L434" s="312"/>
      <c r="M434" s="313"/>
      <c r="N434" s="314"/>
      <c r="O434" s="314"/>
      <c r="P434" s="314"/>
      <c r="Q434" s="314"/>
      <c r="R434" s="314"/>
      <c r="S434" s="314"/>
      <c r="T434" s="315"/>
      <c r="U434" s="16"/>
      <c r="V434" s="16"/>
      <c r="W434" s="16"/>
      <c r="X434" s="16"/>
      <c r="Y434" s="16"/>
      <c r="Z434" s="16"/>
      <c r="AA434" s="16"/>
      <c r="AB434" s="16"/>
      <c r="AC434" s="16"/>
      <c r="AD434" s="16"/>
      <c r="AE434" s="16"/>
      <c r="AT434" s="316" t="s">
        <v>236</v>
      </c>
      <c r="AU434" s="316" t="s">
        <v>88</v>
      </c>
      <c r="AV434" s="16" t="s">
        <v>157</v>
      </c>
      <c r="AW434" s="16" t="s">
        <v>36</v>
      </c>
      <c r="AX434" s="16" t="s">
        <v>80</v>
      </c>
      <c r="AY434" s="316" t="s">
        <v>221</v>
      </c>
    </row>
    <row r="435" s="14" customFormat="1">
      <c r="A435" s="14"/>
      <c r="B435" s="260"/>
      <c r="C435" s="261"/>
      <c r="D435" s="247" t="s">
        <v>236</v>
      </c>
      <c r="E435" s="262" t="s">
        <v>1</v>
      </c>
      <c r="F435" s="263" t="s">
        <v>2157</v>
      </c>
      <c r="G435" s="261"/>
      <c r="H435" s="262" t="s">
        <v>1</v>
      </c>
      <c r="I435" s="264"/>
      <c r="J435" s="261"/>
      <c r="K435" s="261"/>
      <c r="L435" s="265"/>
      <c r="M435" s="266"/>
      <c r="N435" s="267"/>
      <c r="O435" s="267"/>
      <c r="P435" s="267"/>
      <c r="Q435" s="267"/>
      <c r="R435" s="267"/>
      <c r="S435" s="267"/>
      <c r="T435" s="268"/>
      <c r="U435" s="14"/>
      <c r="V435" s="14"/>
      <c r="W435" s="14"/>
      <c r="X435" s="14"/>
      <c r="Y435" s="14"/>
      <c r="Z435" s="14"/>
      <c r="AA435" s="14"/>
      <c r="AB435" s="14"/>
      <c r="AC435" s="14"/>
      <c r="AD435" s="14"/>
      <c r="AE435" s="14"/>
      <c r="AT435" s="269" t="s">
        <v>236</v>
      </c>
      <c r="AU435" s="269" t="s">
        <v>88</v>
      </c>
      <c r="AV435" s="14" t="s">
        <v>88</v>
      </c>
      <c r="AW435" s="14" t="s">
        <v>36</v>
      </c>
      <c r="AX435" s="14" t="s">
        <v>80</v>
      </c>
      <c r="AY435" s="269" t="s">
        <v>221</v>
      </c>
    </row>
    <row r="436" s="13" customFormat="1">
      <c r="A436" s="13"/>
      <c r="B436" s="249"/>
      <c r="C436" s="250"/>
      <c r="D436" s="247" t="s">
        <v>236</v>
      </c>
      <c r="E436" s="251" t="s">
        <v>1</v>
      </c>
      <c r="F436" s="252" t="s">
        <v>4256</v>
      </c>
      <c r="G436" s="250"/>
      <c r="H436" s="253">
        <v>205.74700000000001</v>
      </c>
      <c r="I436" s="254"/>
      <c r="J436" s="250"/>
      <c r="K436" s="250"/>
      <c r="L436" s="255"/>
      <c r="M436" s="256"/>
      <c r="N436" s="257"/>
      <c r="O436" s="257"/>
      <c r="P436" s="257"/>
      <c r="Q436" s="257"/>
      <c r="R436" s="257"/>
      <c r="S436" s="257"/>
      <c r="T436" s="258"/>
      <c r="U436" s="13"/>
      <c r="V436" s="13"/>
      <c r="W436" s="13"/>
      <c r="X436" s="13"/>
      <c r="Y436" s="13"/>
      <c r="Z436" s="13"/>
      <c r="AA436" s="13"/>
      <c r="AB436" s="13"/>
      <c r="AC436" s="13"/>
      <c r="AD436" s="13"/>
      <c r="AE436" s="13"/>
      <c r="AT436" s="259" t="s">
        <v>236</v>
      </c>
      <c r="AU436" s="259" t="s">
        <v>88</v>
      </c>
      <c r="AV436" s="13" t="s">
        <v>19</v>
      </c>
      <c r="AW436" s="13" t="s">
        <v>36</v>
      </c>
      <c r="AX436" s="13" t="s">
        <v>80</v>
      </c>
      <c r="AY436" s="259" t="s">
        <v>221</v>
      </c>
    </row>
    <row r="437" s="15" customFormat="1">
      <c r="A437" s="15"/>
      <c r="B437" s="270"/>
      <c r="C437" s="271"/>
      <c r="D437" s="247" t="s">
        <v>236</v>
      </c>
      <c r="E437" s="272" t="s">
        <v>1</v>
      </c>
      <c r="F437" s="273" t="s">
        <v>356</v>
      </c>
      <c r="G437" s="271"/>
      <c r="H437" s="274">
        <v>2263.2169999999996</v>
      </c>
      <c r="I437" s="275"/>
      <c r="J437" s="271"/>
      <c r="K437" s="271"/>
      <c r="L437" s="276"/>
      <c r="M437" s="277"/>
      <c r="N437" s="278"/>
      <c r="O437" s="278"/>
      <c r="P437" s="278"/>
      <c r="Q437" s="278"/>
      <c r="R437" s="278"/>
      <c r="S437" s="278"/>
      <c r="T437" s="279"/>
      <c r="U437" s="15"/>
      <c r="V437" s="15"/>
      <c r="W437" s="15"/>
      <c r="X437" s="15"/>
      <c r="Y437" s="15"/>
      <c r="Z437" s="15"/>
      <c r="AA437" s="15"/>
      <c r="AB437" s="15"/>
      <c r="AC437" s="15"/>
      <c r="AD437" s="15"/>
      <c r="AE437" s="15"/>
      <c r="AT437" s="280" t="s">
        <v>236</v>
      </c>
      <c r="AU437" s="280" t="s">
        <v>88</v>
      </c>
      <c r="AV437" s="15" t="s">
        <v>224</v>
      </c>
      <c r="AW437" s="15" t="s">
        <v>36</v>
      </c>
      <c r="AX437" s="15" t="s">
        <v>80</v>
      </c>
      <c r="AY437" s="280" t="s">
        <v>221</v>
      </c>
    </row>
    <row r="438" s="14" customFormat="1">
      <c r="A438" s="14"/>
      <c r="B438" s="260"/>
      <c r="C438" s="261"/>
      <c r="D438" s="247" t="s">
        <v>236</v>
      </c>
      <c r="E438" s="262" t="s">
        <v>1</v>
      </c>
      <c r="F438" s="263" t="s">
        <v>2208</v>
      </c>
      <c r="G438" s="261"/>
      <c r="H438" s="262" t="s">
        <v>1</v>
      </c>
      <c r="I438" s="264"/>
      <c r="J438" s="261"/>
      <c r="K438" s="261"/>
      <c r="L438" s="265"/>
      <c r="M438" s="266"/>
      <c r="N438" s="267"/>
      <c r="O438" s="267"/>
      <c r="P438" s="267"/>
      <c r="Q438" s="267"/>
      <c r="R438" s="267"/>
      <c r="S438" s="267"/>
      <c r="T438" s="268"/>
      <c r="U438" s="14"/>
      <c r="V438" s="14"/>
      <c r="W438" s="14"/>
      <c r="X438" s="14"/>
      <c r="Y438" s="14"/>
      <c r="Z438" s="14"/>
      <c r="AA438" s="14"/>
      <c r="AB438" s="14"/>
      <c r="AC438" s="14"/>
      <c r="AD438" s="14"/>
      <c r="AE438" s="14"/>
      <c r="AT438" s="269" t="s">
        <v>236</v>
      </c>
      <c r="AU438" s="269" t="s">
        <v>88</v>
      </c>
      <c r="AV438" s="14" t="s">
        <v>88</v>
      </c>
      <c r="AW438" s="14" t="s">
        <v>36</v>
      </c>
      <c r="AX438" s="14" t="s">
        <v>80</v>
      </c>
      <c r="AY438" s="269" t="s">
        <v>221</v>
      </c>
    </row>
    <row r="439" s="13" customFormat="1">
      <c r="A439" s="13"/>
      <c r="B439" s="249"/>
      <c r="C439" s="250"/>
      <c r="D439" s="247" t="s">
        <v>236</v>
      </c>
      <c r="E439" s="251" t="s">
        <v>1</v>
      </c>
      <c r="F439" s="252" t="s">
        <v>4257</v>
      </c>
      <c r="G439" s="250"/>
      <c r="H439" s="253">
        <v>2.2629999999999999</v>
      </c>
      <c r="I439" s="254"/>
      <c r="J439" s="250"/>
      <c r="K439" s="250"/>
      <c r="L439" s="255"/>
      <c r="M439" s="256"/>
      <c r="N439" s="257"/>
      <c r="O439" s="257"/>
      <c r="P439" s="257"/>
      <c r="Q439" s="257"/>
      <c r="R439" s="257"/>
      <c r="S439" s="257"/>
      <c r="T439" s="258"/>
      <c r="U439" s="13"/>
      <c r="V439" s="13"/>
      <c r="W439" s="13"/>
      <c r="X439" s="13"/>
      <c r="Y439" s="13"/>
      <c r="Z439" s="13"/>
      <c r="AA439" s="13"/>
      <c r="AB439" s="13"/>
      <c r="AC439" s="13"/>
      <c r="AD439" s="13"/>
      <c r="AE439" s="13"/>
      <c r="AT439" s="259" t="s">
        <v>236</v>
      </c>
      <c r="AU439" s="259" t="s">
        <v>88</v>
      </c>
      <c r="AV439" s="13" t="s">
        <v>19</v>
      </c>
      <c r="AW439" s="13" t="s">
        <v>36</v>
      </c>
      <c r="AX439" s="13" t="s">
        <v>88</v>
      </c>
      <c r="AY439" s="259" t="s">
        <v>221</v>
      </c>
    </row>
    <row r="440" s="2" customFormat="1" ht="24.15" customHeight="1">
      <c r="A440" s="40"/>
      <c r="B440" s="41"/>
      <c r="C440" s="229" t="s">
        <v>27</v>
      </c>
      <c r="D440" s="229" t="s">
        <v>225</v>
      </c>
      <c r="E440" s="230" t="s">
        <v>2359</v>
      </c>
      <c r="F440" s="231" t="s">
        <v>2360</v>
      </c>
      <c r="G440" s="232" t="s">
        <v>507</v>
      </c>
      <c r="H440" s="233">
        <v>39.649999999999999</v>
      </c>
      <c r="I440" s="234"/>
      <c r="J440" s="235">
        <f>ROUND(I440*H440,2)</f>
        <v>0</v>
      </c>
      <c r="K440" s="231" t="s">
        <v>229</v>
      </c>
      <c r="L440" s="46"/>
      <c r="M440" s="236" t="s">
        <v>1</v>
      </c>
      <c r="N440" s="237" t="s">
        <v>45</v>
      </c>
      <c r="O440" s="93"/>
      <c r="P440" s="238">
        <f>O440*H440</f>
        <v>0</v>
      </c>
      <c r="Q440" s="238">
        <v>0.0049800000000000001</v>
      </c>
      <c r="R440" s="238">
        <f>Q440*H440</f>
        <v>0.19745699999999999</v>
      </c>
      <c r="S440" s="238">
        <v>0</v>
      </c>
      <c r="T440" s="239">
        <f>S440*H440</f>
        <v>0</v>
      </c>
      <c r="U440" s="40"/>
      <c r="V440" s="40"/>
      <c r="W440" s="40"/>
      <c r="X440" s="40"/>
      <c r="Y440" s="40"/>
      <c r="Z440" s="40"/>
      <c r="AA440" s="40"/>
      <c r="AB440" s="40"/>
      <c r="AC440" s="40"/>
      <c r="AD440" s="40"/>
      <c r="AE440" s="40"/>
      <c r="AR440" s="240" t="s">
        <v>224</v>
      </c>
      <c r="AT440" s="240" t="s">
        <v>225</v>
      </c>
      <c r="AU440" s="240" t="s">
        <v>88</v>
      </c>
      <c r="AY440" s="18" t="s">
        <v>221</v>
      </c>
      <c r="BE440" s="241">
        <f>IF(N440="základní",J440,0)</f>
        <v>0</v>
      </c>
      <c r="BF440" s="241">
        <f>IF(N440="snížená",J440,0)</f>
        <v>0</v>
      </c>
      <c r="BG440" s="241">
        <f>IF(N440="zákl. přenesená",J440,0)</f>
        <v>0</v>
      </c>
      <c r="BH440" s="241">
        <f>IF(N440="sníž. přenesená",J440,0)</f>
        <v>0</v>
      </c>
      <c r="BI440" s="241">
        <f>IF(N440="nulová",J440,0)</f>
        <v>0</v>
      </c>
      <c r="BJ440" s="18" t="s">
        <v>88</v>
      </c>
      <c r="BK440" s="241">
        <f>ROUND(I440*H440,2)</f>
        <v>0</v>
      </c>
      <c r="BL440" s="18" t="s">
        <v>224</v>
      </c>
      <c r="BM440" s="240" t="s">
        <v>4258</v>
      </c>
    </row>
    <row r="441" s="2" customFormat="1">
      <c r="A441" s="40"/>
      <c r="B441" s="41"/>
      <c r="C441" s="42"/>
      <c r="D441" s="242" t="s">
        <v>232</v>
      </c>
      <c r="E441" s="42"/>
      <c r="F441" s="243" t="s">
        <v>2362</v>
      </c>
      <c r="G441" s="42"/>
      <c r="H441" s="42"/>
      <c r="I441" s="244"/>
      <c r="J441" s="42"/>
      <c r="K441" s="42"/>
      <c r="L441" s="46"/>
      <c r="M441" s="245"/>
      <c r="N441" s="246"/>
      <c r="O441" s="93"/>
      <c r="P441" s="93"/>
      <c r="Q441" s="93"/>
      <c r="R441" s="93"/>
      <c r="S441" s="93"/>
      <c r="T441" s="94"/>
      <c r="U441" s="40"/>
      <c r="V441" s="40"/>
      <c r="W441" s="40"/>
      <c r="X441" s="40"/>
      <c r="Y441" s="40"/>
      <c r="Z441" s="40"/>
      <c r="AA441" s="40"/>
      <c r="AB441" s="40"/>
      <c r="AC441" s="40"/>
      <c r="AD441" s="40"/>
      <c r="AE441" s="40"/>
      <c r="AT441" s="18" t="s">
        <v>232</v>
      </c>
      <c r="AU441" s="18" t="s">
        <v>88</v>
      </c>
    </row>
    <row r="442" s="2" customFormat="1">
      <c r="A442" s="40"/>
      <c r="B442" s="41"/>
      <c r="C442" s="42"/>
      <c r="D442" s="247" t="s">
        <v>312</v>
      </c>
      <c r="E442" s="42"/>
      <c r="F442" s="317" t="s">
        <v>2363</v>
      </c>
      <c r="G442" s="42"/>
      <c r="H442" s="42"/>
      <c r="I442" s="244"/>
      <c r="J442" s="42"/>
      <c r="K442" s="42"/>
      <c r="L442" s="46"/>
      <c r="M442" s="245"/>
      <c r="N442" s="246"/>
      <c r="O442" s="93"/>
      <c r="P442" s="93"/>
      <c r="Q442" s="93"/>
      <c r="R442" s="93"/>
      <c r="S442" s="93"/>
      <c r="T442" s="94"/>
      <c r="U442" s="40"/>
      <c r="V442" s="40"/>
      <c r="W442" s="40"/>
      <c r="X442" s="40"/>
      <c r="Y442" s="40"/>
      <c r="Z442" s="40"/>
      <c r="AA442" s="40"/>
      <c r="AB442" s="40"/>
      <c r="AC442" s="40"/>
      <c r="AD442" s="40"/>
      <c r="AE442" s="40"/>
      <c r="AT442" s="18" t="s">
        <v>312</v>
      </c>
      <c r="AU442" s="18" t="s">
        <v>88</v>
      </c>
    </row>
    <row r="443" s="14" customFormat="1">
      <c r="A443" s="14"/>
      <c r="B443" s="260"/>
      <c r="C443" s="261"/>
      <c r="D443" s="247" t="s">
        <v>236</v>
      </c>
      <c r="E443" s="262" t="s">
        <v>1</v>
      </c>
      <c r="F443" s="263" t="s">
        <v>2364</v>
      </c>
      <c r="G443" s="261"/>
      <c r="H443" s="262" t="s">
        <v>1</v>
      </c>
      <c r="I443" s="264"/>
      <c r="J443" s="261"/>
      <c r="K443" s="261"/>
      <c r="L443" s="265"/>
      <c r="M443" s="266"/>
      <c r="N443" s="267"/>
      <c r="O443" s="267"/>
      <c r="P443" s="267"/>
      <c r="Q443" s="267"/>
      <c r="R443" s="267"/>
      <c r="S443" s="267"/>
      <c r="T443" s="268"/>
      <c r="U443" s="14"/>
      <c r="V443" s="14"/>
      <c r="W443" s="14"/>
      <c r="X443" s="14"/>
      <c r="Y443" s="14"/>
      <c r="Z443" s="14"/>
      <c r="AA443" s="14"/>
      <c r="AB443" s="14"/>
      <c r="AC443" s="14"/>
      <c r="AD443" s="14"/>
      <c r="AE443" s="14"/>
      <c r="AT443" s="269" t="s">
        <v>236</v>
      </c>
      <c r="AU443" s="269" t="s">
        <v>88</v>
      </c>
      <c r="AV443" s="14" t="s">
        <v>88</v>
      </c>
      <c r="AW443" s="14" t="s">
        <v>36</v>
      </c>
      <c r="AX443" s="14" t="s">
        <v>80</v>
      </c>
      <c r="AY443" s="269" t="s">
        <v>221</v>
      </c>
    </row>
    <row r="444" s="13" customFormat="1">
      <c r="A444" s="13"/>
      <c r="B444" s="249"/>
      <c r="C444" s="250"/>
      <c r="D444" s="247" t="s">
        <v>236</v>
      </c>
      <c r="E444" s="251" t="s">
        <v>4259</v>
      </c>
      <c r="F444" s="252" t="s">
        <v>4260</v>
      </c>
      <c r="G444" s="250"/>
      <c r="H444" s="253">
        <v>39.649999999999999</v>
      </c>
      <c r="I444" s="254"/>
      <c r="J444" s="250"/>
      <c r="K444" s="250"/>
      <c r="L444" s="255"/>
      <c r="M444" s="256"/>
      <c r="N444" s="257"/>
      <c r="O444" s="257"/>
      <c r="P444" s="257"/>
      <c r="Q444" s="257"/>
      <c r="R444" s="257"/>
      <c r="S444" s="257"/>
      <c r="T444" s="258"/>
      <c r="U444" s="13"/>
      <c r="V444" s="13"/>
      <c r="W444" s="13"/>
      <c r="X444" s="13"/>
      <c r="Y444" s="13"/>
      <c r="Z444" s="13"/>
      <c r="AA444" s="13"/>
      <c r="AB444" s="13"/>
      <c r="AC444" s="13"/>
      <c r="AD444" s="13"/>
      <c r="AE444" s="13"/>
      <c r="AT444" s="259" t="s">
        <v>236</v>
      </c>
      <c r="AU444" s="259" t="s">
        <v>88</v>
      </c>
      <c r="AV444" s="13" t="s">
        <v>19</v>
      </c>
      <c r="AW444" s="13" t="s">
        <v>36</v>
      </c>
      <c r="AX444" s="13" t="s">
        <v>80</v>
      </c>
      <c r="AY444" s="259" t="s">
        <v>221</v>
      </c>
    </row>
    <row r="445" s="13" customFormat="1">
      <c r="A445" s="13"/>
      <c r="B445" s="249"/>
      <c r="C445" s="250"/>
      <c r="D445" s="247" t="s">
        <v>236</v>
      </c>
      <c r="E445" s="251" t="s">
        <v>4261</v>
      </c>
      <c r="F445" s="252" t="s">
        <v>4262</v>
      </c>
      <c r="G445" s="250"/>
      <c r="H445" s="253">
        <v>39.649999999999999</v>
      </c>
      <c r="I445" s="254"/>
      <c r="J445" s="250"/>
      <c r="K445" s="250"/>
      <c r="L445" s="255"/>
      <c r="M445" s="256"/>
      <c r="N445" s="257"/>
      <c r="O445" s="257"/>
      <c r="P445" s="257"/>
      <c r="Q445" s="257"/>
      <c r="R445" s="257"/>
      <c r="S445" s="257"/>
      <c r="T445" s="258"/>
      <c r="U445" s="13"/>
      <c r="V445" s="13"/>
      <c r="W445" s="13"/>
      <c r="X445" s="13"/>
      <c r="Y445" s="13"/>
      <c r="Z445" s="13"/>
      <c r="AA445" s="13"/>
      <c r="AB445" s="13"/>
      <c r="AC445" s="13"/>
      <c r="AD445" s="13"/>
      <c r="AE445" s="13"/>
      <c r="AT445" s="259" t="s">
        <v>236</v>
      </c>
      <c r="AU445" s="259" t="s">
        <v>88</v>
      </c>
      <c r="AV445" s="13" t="s">
        <v>19</v>
      </c>
      <c r="AW445" s="13" t="s">
        <v>36</v>
      </c>
      <c r="AX445" s="13" t="s">
        <v>88</v>
      </c>
      <c r="AY445" s="259" t="s">
        <v>221</v>
      </c>
    </row>
    <row r="446" s="2" customFormat="1" ht="24.15" customHeight="1">
      <c r="A446" s="40"/>
      <c r="B446" s="41"/>
      <c r="C446" s="229" t="s">
        <v>757</v>
      </c>
      <c r="D446" s="229" t="s">
        <v>225</v>
      </c>
      <c r="E446" s="230" t="s">
        <v>2369</v>
      </c>
      <c r="F446" s="231" t="s">
        <v>2370</v>
      </c>
      <c r="G446" s="232" t="s">
        <v>507</v>
      </c>
      <c r="H446" s="233">
        <v>39.649999999999999</v>
      </c>
      <c r="I446" s="234"/>
      <c r="J446" s="235">
        <f>ROUND(I446*H446,2)</f>
        <v>0</v>
      </c>
      <c r="K446" s="231" t="s">
        <v>229</v>
      </c>
      <c r="L446" s="46"/>
      <c r="M446" s="236" t="s">
        <v>1</v>
      </c>
      <c r="N446" s="237" t="s">
        <v>45</v>
      </c>
      <c r="O446" s="93"/>
      <c r="P446" s="238">
        <f>O446*H446</f>
        <v>0</v>
      </c>
      <c r="Q446" s="238">
        <v>0</v>
      </c>
      <c r="R446" s="238">
        <f>Q446*H446</f>
        <v>0</v>
      </c>
      <c r="S446" s="238">
        <v>0</v>
      </c>
      <c r="T446" s="239">
        <f>S446*H446</f>
        <v>0</v>
      </c>
      <c r="U446" s="40"/>
      <c r="V446" s="40"/>
      <c r="W446" s="40"/>
      <c r="X446" s="40"/>
      <c r="Y446" s="40"/>
      <c r="Z446" s="40"/>
      <c r="AA446" s="40"/>
      <c r="AB446" s="40"/>
      <c r="AC446" s="40"/>
      <c r="AD446" s="40"/>
      <c r="AE446" s="40"/>
      <c r="AR446" s="240" t="s">
        <v>224</v>
      </c>
      <c r="AT446" s="240" t="s">
        <v>225</v>
      </c>
      <c r="AU446" s="240" t="s">
        <v>88</v>
      </c>
      <c r="AY446" s="18" t="s">
        <v>221</v>
      </c>
      <c r="BE446" s="241">
        <f>IF(N446="základní",J446,0)</f>
        <v>0</v>
      </c>
      <c r="BF446" s="241">
        <f>IF(N446="snížená",J446,0)</f>
        <v>0</v>
      </c>
      <c r="BG446" s="241">
        <f>IF(N446="zákl. přenesená",J446,0)</f>
        <v>0</v>
      </c>
      <c r="BH446" s="241">
        <f>IF(N446="sníž. přenesená",J446,0)</f>
        <v>0</v>
      </c>
      <c r="BI446" s="241">
        <f>IF(N446="nulová",J446,0)</f>
        <v>0</v>
      </c>
      <c r="BJ446" s="18" t="s">
        <v>88</v>
      </c>
      <c r="BK446" s="241">
        <f>ROUND(I446*H446,2)</f>
        <v>0</v>
      </c>
      <c r="BL446" s="18" t="s">
        <v>224</v>
      </c>
      <c r="BM446" s="240" t="s">
        <v>4263</v>
      </c>
    </row>
    <row r="447" s="2" customFormat="1">
      <c r="A447" s="40"/>
      <c r="B447" s="41"/>
      <c r="C447" s="42"/>
      <c r="D447" s="242" t="s">
        <v>232</v>
      </c>
      <c r="E447" s="42"/>
      <c r="F447" s="243" t="s">
        <v>2372</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232</v>
      </c>
      <c r="AU447" s="18" t="s">
        <v>88</v>
      </c>
    </row>
    <row r="448" s="2" customFormat="1">
      <c r="A448" s="40"/>
      <c r="B448" s="41"/>
      <c r="C448" s="42"/>
      <c r="D448" s="247" t="s">
        <v>312</v>
      </c>
      <c r="E448" s="42"/>
      <c r="F448" s="317" t="s">
        <v>2363</v>
      </c>
      <c r="G448" s="42"/>
      <c r="H448" s="42"/>
      <c r="I448" s="244"/>
      <c r="J448" s="42"/>
      <c r="K448" s="42"/>
      <c r="L448" s="46"/>
      <c r="M448" s="245"/>
      <c r="N448" s="246"/>
      <c r="O448" s="93"/>
      <c r="P448" s="93"/>
      <c r="Q448" s="93"/>
      <c r="R448" s="93"/>
      <c r="S448" s="93"/>
      <c r="T448" s="94"/>
      <c r="U448" s="40"/>
      <c r="V448" s="40"/>
      <c r="W448" s="40"/>
      <c r="X448" s="40"/>
      <c r="Y448" s="40"/>
      <c r="Z448" s="40"/>
      <c r="AA448" s="40"/>
      <c r="AB448" s="40"/>
      <c r="AC448" s="40"/>
      <c r="AD448" s="40"/>
      <c r="AE448" s="40"/>
      <c r="AT448" s="18" t="s">
        <v>312</v>
      </c>
      <c r="AU448" s="18" t="s">
        <v>88</v>
      </c>
    </row>
    <row r="449" s="13" customFormat="1">
      <c r="A449" s="13"/>
      <c r="B449" s="249"/>
      <c r="C449" s="250"/>
      <c r="D449" s="247" t="s">
        <v>236</v>
      </c>
      <c r="E449" s="251" t="s">
        <v>2318</v>
      </c>
      <c r="F449" s="252" t="s">
        <v>4264</v>
      </c>
      <c r="G449" s="250"/>
      <c r="H449" s="253">
        <v>39.649999999999999</v>
      </c>
      <c r="I449" s="254"/>
      <c r="J449" s="250"/>
      <c r="K449" s="250"/>
      <c r="L449" s="255"/>
      <c r="M449" s="256"/>
      <c r="N449" s="257"/>
      <c r="O449" s="257"/>
      <c r="P449" s="257"/>
      <c r="Q449" s="257"/>
      <c r="R449" s="257"/>
      <c r="S449" s="257"/>
      <c r="T449" s="258"/>
      <c r="U449" s="13"/>
      <c r="V449" s="13"/>
      <c r="W449" s="13"/>
      <c r="X449" s="13"/>
      <c r="Y449" s="13"/>
      <c r="Z449" s="13"/>
      <c r="AA449" s="13"/>
      <c r="AB449" s="13"/>
      <c r="AC449" s="13"/>
      <c r="AD449" s="13"/>
      <c r="AE449" s="13"/>
      <c r="AT449" s="259" t="s">
        <v>236</v>
      </c>
      <c r="AU449" s="259" t="s">
        <v>88</v>
      </c>
      <c r="AV449" s="13" t="s">
        <v>19</v>
      </c>
      <c r="AW449" s="13" t="s">
        <v>36</v>
      </c>
      <c r="AX449" s="13" t="s">
        <v>80</v>
      </c>
      <c r="AY449" s="259" t="s">
        <v>221</v>
      </c>
    </row>
    <row r="450" s="13" customFormat="1">
      <c r="A450" s="13"/>
      <c r="B450" s="249"/>
      <c r="C450" s="250"/>
      <c r="D450" s="247" t="s">
        <v>236</v>
      </c>
      <c r="E450" s="251" t="s">
        <v>2320</v>
      </c>
      <c r="F450" s="252" t="s">
        <v>2321</v>
      </c>
      <c r="G450" s="250"/>
      <c r="H450" s="253">
        <v>39.649999999999999</v>
      </c>
      <c r="I450" s="254"/>
      <c r="J450" s="250"/>
      <c r="K450" s="250"/>
      <c r="L450" s="255"/>
      <c r="M450" s="256"/>
      <c r="N450" s="257"/>
      <c r="O450" s="257"/>
      <c r="P450" s="257"/>
      <c r="Q450" s="257"/>
      <c r="R450" s="257"/>
      <c r="S450" s="257"/>
      <c r="T450" s="258"/>
      <c r="U450" s="13"/>
      <c r="V450" s="13"/>
      <c r="W450" s="13"/>
      <c r="X450" s="13"/>
      <c r="Y450" s="13"/>
      <c r="Z450" s="13"/>
      <c r="AA450" s="13"/>
      <c r="AB450" s="13"/>
      <c r="AC450" s="13"/>
      <c r="AD450" s="13"/>
      <c r="AE450" s="13"/>
      <c r="AT450" s="259" t="s">
        <v>236</v>
      </c>
      <c r="AU450" s="259" t="s">
        <v>88</v>
      </c>
      <c r="AV450" s="13" t="s">
        <v>19</v>
      </c>
      <c r="AW450" s="13" t="s">
        <v>36</v>
      </c>
      <c r="AX450" s="13" t="s">
        <v>88</v>
      </c>
      <c r="AY450" s="259" t="s">
        <v>221</v>
      </c>
    </row>
    <row r="451" s="2" customFormat="1" ht="24.15" customHeight="1">
      <c r="A451" s="40"/>
      <c r="B451" s="41"/>
      <c r="C451" s="229" t="s">
        <v>1399</v>
      </c>
      <c r="D451" s="229" t="s">
        <v>225</v>
      </c>
      <c r="E451" s="230" t="s">
        <v>2377</v>
      </c>
      <c r="F451" s="231" t="s">
        <v>2378</v>
      </c>
      <c r="G451" s="232" t="s">
        <v>507</v>
      </c>
      <c r="H451" s="233">
        <v>10.08</v>
      </c>
      <c r="I451" s="234"/>
      <c r="J451" s="235">
        <f>ROUND(I451*H451,2)</f>
        <v>0</v>
      </c>
      <c r="K451" s="231" t="s">
        <v>229</v>
      </c>
      <c r="L451" s="46"/>
      <c r="M451" s="236" t="s">
        <v>1</v>
      </c>
      <c r="N451" s="237" t="s">
        <v>45</v>
      </c>
      <c r="O451" s="93"/>
      <c r="P451" s="238">
        <f>O451*H451</f>
        <v>0</v>
      </c>
      <c r="Q451" s="238">
        <v>0.023869999999999999</v>
      </c>
      <c r="R451" s="238">
        <f>Q451*H451</f>
        <v>0.24060959999999998</v>
      </c>
      <c r="S451" s="238">
        <v>0</v>
      </c>
      <c r="T451" s="239">
        <f>S451*H451</f>
        <v>0</v>
      </c>
      <c r="U451" s="40"/>
      <c r="V451" s="40"/>
      <c r="W451" s="40"/>
      <c r="X451" s="40"/>
      <c r="Y451" s="40"/>
      <c r="Z451" s="40"/>
      <c r="AA451" s="40"/>
      <c r="AB451" s="40"/>
      <c r="AC451" s="40"/>
      <c r="AD451" s="40"/>
      <c r="AE451" s="40"/>
      <c r="AR451" s="240" t="s">
        <v>224</v>
      </c>
      <c r="AT451" s="240" t="s">
        <v>225</v>
      </c>
      <c r="AU451" s="240" t="s">
        <v>88</v>
      </c>
      <c r="AY451" s="18" t="s">
        <v>221</v>
      </c>
      <c r="BE451" s="241">
        <f>IF(N451="základní",J451,0)</f>
        <v>0</v>
      </c>
      <c r="BF451" s="241">
        <f>IF(N451="snížená",J451,0)</f>
        <v>0</v>
      </c>
      <c r="BG451" s="241">
        <f>IF(N451="zákl. přenesená",J451,0)</f>
        <v>0</v>
      </c>
      <c r="BH451" s="241">
        <f>IF(N451="sníž. přenesená",J451,0)</f>
        <v>0</v>
      </c>
      <c r="BI451" s="241">
        <f>IF(N451="nulová",J451,0)</f>
        <v>0</v>
      </c>
      <c r="BJ451" s="18" t="s">
        <v>88</v>
      </c>
      <c r="BK451" s="241">
        <f>ROUND(I451*H451,2)</f>
        <v>0</v>
      </c>
      <c r="BL451" s="18" t="s">
        <v>224</v>
      </c>
      <c r="BM451" s="240" t="s">
        <v>4265</v>
      </c>
    </row>
    <row r="452" s="2" customFormat="1">
      <c r="A452" s="40"/>
      <c r="B452" s="41"/>
      <c r="C452" s="42"/>
      <c r="D452" s="242" t="s">
        <v>232</v>
      </c>
      <c r="E452" s="42"/>
      <c r="F452" s="243" t="s">
        <v>2380</v>
      </c>
      <c r="G452" s="42"/>
      <c r="H452" s="42"/>
      <c r="I452" s="244"/>
      <c r="J452" s="42"/>
      <c r="K452" s="42"/>
      <c r="L452" s="46"/>
      <c r="M452" s="245"/>
      <c r="N452" s="246"/>
      <c r="O452" s="93"/>
      <c r="P452" s="93"/>
      <c r="Q452" s="93"/>
      <c r="R452" s="93"/>
      <c r="S452" s="93"/>
      <c r="T452" s="94"/>
      <c r="U452" s="40"/>
      <c r="V452" s="40"/>
      <c r="W452" s="40"/>
      <c r="X452" s="40"/>
      <c r="Y452" s="40"/>
      <c r="Z452" s="40"/>
      <c r="AA452" s="40"/>
      <c r="AB452" s="40"/>
      <c r="AC452" s="40"/>
      <c r="AD452" s="40"/>
      <c r="AE452" s="40"/>
      <c r="AT452" s="18" t="s">
        <v>232</v>
      </c>
      <c r="AU452" s="18" t="s">
        <v>88</v>
      </c>
    </row>
    <row r="453" s="2" customFormat="1">
      <c r="A453" s="40"/>
      <c r="B453" s="41"/>
      <c r="C453" s="42"/>
      <c r="D453" s="247" t="s">
        <v>312</v>
      </c>
      <c r="E453" s="42"/>
      <c r="F453" s="317" t="s">
        <v>2363</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312</v>
      </c>
      <c r="AU453" s="18" t="s">
        <v>88</v>
      </c>
    </row>
    <row r="454" s="14" customFormat="1">
      <c r="A454" s="14"/>
      <c r="B454" s="260"/>
      <c r="C454" s="261"/>
      <c r="D454" s="247" t="s">
        <v>236</v>
      </c>
      <c r="E454" s="262" t="s">
        <v>1</v>
      </c>
      <c r="F454" s="263" t="s">
        <v>4266</v>
      </c>
      <c r="G454" s="261"/>
      <c r="H454" s="262" t="s">
        <v>1</v>
      </c>
      <c r="I454" s="264"/>
      <c r="J454" s="261"/>
      <c r="K454" s="261"/>
      <c r="L454" s="265"/>
      <c r="M454" s="266"/>
      <c r="N454" s="267"/>
      <c r="O454" s="267"/>
      <c r="P454" s="267"/>
      <c r="Q454" s="267"/>
      <c r="R454" s="267"/>
      <c r="S454" s="267"/>
      <c r="T454" s="268"/>
      <c r="U454" s="14"/>
      <c r="V454" s="14"/>
      <c r="W454" s="14"/>
      <c r="X454" s="14"/>
      <c r="Y454" s="14"/>
      <c r="Z454" s="14"/>
      <c r="AA454" s="14"/>
      <c r="AB454" s="14"/>
      <c r="AC454" s="14"/>
      <c r="AD454" s="14"/>
      <c r="AE454" s="14"/>
      <c r="AT454" s="269" t="s">
        <v>236</v>
      </c>
      <c r="AU454" s="269" t="s">
        <v>88</v>
      </c>
      <c r="AV454" s="14" t="s">
        <v>88</v>
      </c>
      <c r="AW454" s="14" t="s">
        <v>36</v>
      </c>
      <c r="AX454" s="14" t="s">
        <v>80</v>
      </c>
      <c r="AY454" s="269" t="s">
        <v>221</v>
      </c>
    </row>
    <row r="455" s="13" customFormat="1">
      <c r="A455" s="13"/>
      <c r="B455" s="249"/>
      <c r="C455" s="250"/>
      <c r="D455" s="247" t="s">
        <v>236</v>
      </c>
      <c r="E455" s="251" t="s">
        <v>3324</v>
      </c>
      <c r="F455" s="252" t="s">
        <v>4267</v>
      </c>
      <c r="G455" s="250"/>
      <c r="H455" s="253">
        <v>10.08</v>
      </c>
      <c r="I455" s="254"/>
      <c r="J455" s="250"/>
      <c r="K455" s="250"/>
      <c r="L455" s="255"/>
      <c r="M455" s="256"/>
      <c r="N455" s="257"/>
      <c r="O455" s="257"/>
      <c r="P455" s="257"/>
      <c r="Q455" s="257"/>
      <c r="R455" s="257"/>
      <c r="S455" s="257"/>
      <c r="T455" s="258"/>
      <c r="U455" s="13"/>
      <c r="V455" s="13"/>
      <c r="W455" s="13"/>
      <c r="X455" s="13"/>
      <c r="Y455" s="13"/>
      <c r="Z455" s="13"/>
      <c r="AA455" s="13"/>
      <c r="AB455" s="13"/>
      <c r="AC455" s="13"/>
      <c r="AD455" s="13"/>
      <c r="AE455" s="13"/>
      <c r="AT455" s="259" t="s">
        <v>236</v>
      </c>
      <c r="AU455" s="259" t="s">
        <v>88</v>
      </c>
      <c r="AV455" s="13" t="s">
        <v>19</v>
      </c>
      <c r="AW455" s="13" t="s">
        <v>36</v>
      </c>
      <c r="AX455" s="13" t="s">
        <v>80</v>
      </c>
      <c r="AY455" s="259" t="s">
        <v>221</v>
      </c>
    </row>
    <row r="456" s="13" customFormat="1">
      <c r="A456" s="13"/>
      <c r="B456" s="249"/>
      <c r="C456" s="250"/>
      <c r="D456" s="247" t="s">
        <v>236</v>
      </c>
      <c r="E456" s="251" t="s">
        <v>3325</v>
      </c>
      <c r="F456" s="252" t="s">
        <v>3326</v>
      </c>
      <c r="G456" s="250"/>
      <c r="H456" s="253">
        <v>10.08</v>
      </c>
      <c r="I456" s="254"/>
      <c r="J456" s="250"/>
      <c r="K456" s="250"/>
      <c r="L456" s="255"/>
      <c r="M456" s="256"/>
      <c r="N456" s="257"/>
      <c r="O456" s="257"/>
      <c r="P456" s="257"/>
      <c r="Q456" s="257"/>
      <c r="R456" s="257"/>
      <c r="S456" s="257"/>
      <c r="T456" s="258"/>
      <c r="U456" s="13"/>
      <c r="V456" s="13"/>
      <c r="W456" s="13"/>
      <c r="X456" s="13"/>
      <c r="Y456" s="13"/>
      <c r="Z456" s="13"/>
      <c r="AA456" s="13"/>
      <c r="AB456" s="13"/>
      <c r="AC456" s="13"/>
      <c r="AD456" s="13"/>
      <c r="AE456" s="13"/>
      <c r="AT456" s="259" t="s">
        <v>236</v>
      </c>
      <c r="AU456" s="259" t="s">
        <v>88</v>
      </c>
      <c r="AV456" s="13" t="s">
        <v>19</v>
      </c>
      <c r="AW456" s="13" t="s">
        <v>36</v>
      </c>
      <c r="AX456" s="13" t="s">
        <v>88</v>
      </c>
      <c r="AY456" s="259" t="s">
        <v>221</v>
      </c>
    </row>
    <row r="457" s="2" customFormat="1" ht="24.15" customHeight="1">
      <c r="A457" s="40"/>
      <c r="B457" s="41"/>
      <c r="C457" s="229" t="s">
        <v>1403</v>
      </c>
      <c r="D457" s="229" t="s">
        <v>225</v>
      </c>
      <c r="E457" s="230" t="s">
        <v>2386</v>
      </c>
      <c r="F457" s="231" t="s">
        <v>2387</v>
      </c>
      <c r="G457" s="232" t="s">
        <v>507</v>
      </c>
      <c r="H457" s="233">
        <v>10.08</v>
      </c>
      <c r="I457" s="234"/>
      <c r="J457" s="235">
        <f>ROUND(I457*H457,2)</f>
        <v>0</v>
      </c>
      <c r="K457" s="231" t="s">
        <v>229</v>
      </c>
      <c r="L457" s="46"/>
      <c r="M457" s="236" t="s">
        <v>1</v>
      </c>
      <c r="N457" s="237" t="s">
        <v>45</v>
      </c>
      <c r="O457" s="93"/>
      <c r="P457" s="238">
        <f>O457*H457</f>
        <v>0</v>
      </c>
      <c r="Q457" s="238">
        <v>0</v>
      </c>
      <c r="R457" s="238">
        <f>Q457*H457</f>
        <v>0</v>
      </c>
      <c r="S457" s="238">
        <v>0</v>
      </c>
      <c r="T457" s="239">
        <f>S457*H457</f>
        <v>0</v>
      </c>
      <c r="U457" s="40"/>
      <c r="V457" s="40"/>
      <c r="W457" s="40"/>
      <c r="X457" s="40"/>
      <c r="Y457" s="40"/>
      <c r="Z457" s="40"/>
      <c r="AA457" s="40"/>
      <c r="AB457" s="40"/>
      <c r="AC457" s="40"/>
      <c r="AD457" s="40"/>
      <c r="AE457" s="40"/>
      <c r="AR457" s="240" t="s">
        <v>224</v>
      </c>
      <c r="AT457" s="240" t="s">
        <v>225</v>
      </c>
      <c r="AU457" s="240" t="s">
        <v>88</v>
      </c>
      <c r="AY457" s="18" t="s">
        <v>221</v>
      </c>
      <c r="BE457" s="241">
        <f>IF(N457="základní",J457,0)</f>
        <v>0</v>
      </c>
      <c r="BF457" s="241">
        <f>IF(N457="snížená",J457,0)</f>
        <v>0</v>
      </c>
      <c r="BG457" s="241">
        <f>IF(N457="zákl. přenesená",J457,0)</f>
        <v>0</v>
      </c>
      <c r="BH457" s="241">
        <f>IF(N457="sníž. přenesená",J457,0)</f>
        <v>0</v>
      </c>
      <c r="BI457" s="241">
        <f>IF(N457="nulová",J457,0)</f>
        <v>0</v>
      </c>
      <c r="BJ457" s="18" t="s">
        <v>88</v>
      </c>
      <c r="BK457" s="241">
        <f>ROUND(I457*H457,2)</f>
        <v>0</v>
      </c>
      <c r="BL457" s="18" t="s">
        <v>224</v>
      </c>
      <c r="BM457" s="240" t="s">
        <v>4268</v>
      </c>
    </row>
    <row r="458" s="2" customFormat="1">
      <c r="A458" s="40"/>
      <c r="B458" s="41"/>
      <c r="C458" s="42"/>
      <c r="D458" s="242" t="s">
        <v>232</v>
      </c>
      <c r="E458" s="42"/>
      <c r="F458" s="243" t="s">
        <v>2389</v>
      </c>
      <c r="G458" s="42"/>
      <c r="H458" s="42"/>
      <c r="I458" s="244"/>
      <c r="J458" s="42"/>
      <c r="K458" s="42"/>
      <c r="L458" s="46"/>
      <c r="M458" s="245"/>
      <c r="N458" s="246"/>
      <c r="O458" s="93"/>
      <c r="P458" s="93"/>
      <c r="Q458" s="93"/>
      <c r="R458" s="93"/>
      <c r="S458" s="93"/>
      <c r="T458" s="94"/>
      <c r="U458" s="40"/>
      <c r="V458" s="40"/>
      <c r="W458" s="40"/>
      <c r="X458" s="40"/>
      <c r="Y458" s="40"/>
      <c r="Z458" s="40"/>
      <c r="AA458" s="40"/>
      <c r="AB458" s="40"/>
      <c r="AC458" s="40"/>
      <c r="AD458" s="40"/>
      <c r="AE458" s="40"/>
      <c r="AT458" s="18" t="s">
        <v>232</v>
      </c>
      <c r="AU458" s="18" t="s">
        <v>88</v>
      </c>
    </row>
    <row r="459" s="2" customFormat="1">
      <c r="A459" s="40"/>
      <c r="B459" s="41"/>
      <c r="C459" s="42"/>
      <c r="D459" s="247" t="s">
        <v>312</v>
      </c>
      <c r="E459" s="42"/>
      <c r="F459" s="317" t="s">
        <v>2363</v>
      </c>
      <c r="G459" s="42"/>
      <c r="H459" s="42"/>
      <c r="I459" s="244"/>
      <c r="J459" s="42"/>
      <c r="K459" s="42"/>
      <c r="L459" s="46"/>
      <c r="M459" s="245"/>
      <c r="N459" s="246"/>
      <c r="O459" s="93"/>
      <c r="P459" s="93"/>
      <c r="Q459" s="93"/>
      <c r="R459" s="93"/>
      <c r="S459" s="93"/>
      <c r="T459" s="94"/>
      <c r="U459" s="40"/>
      <c r="V459" s="40"/>
      <c r="W459" s="40"/>
      <c r="X459" s="40"/>
      <c r="Y459" s="40"/>
      <c r="Z459" s="40"/>
      <c r="AA459" s="40"/>
      <c r="AB459" s="40"/>
      <c r="AC459" s="40"/>
      <c r="AD459" s="40"/>
      <c r="AE459" s="40"/>
      <c r="AT459" s="18" t="s">
        <v>312</v>
      </c>
      <c r="AU459" s="18" t="s">
        <v>88</v>
      </c>
    </row>
    <row r="460" s="13" customFormat="1">
      <c r="A460" s="13"/>
      <c r="B460" s="249"/>
      <c r="C460" s="250"/>
      <c r="D460" s="247" t="s">
        <v>236</v>
      </c>
      <c r="E460" s="251" t="s">
        <v>3328</v>
      </c>
      <c r="F460" s="252" t="s">
        <v>4269</v>
      </c>
      <c r="G460" s="250"/>
      <c r="H460" s="253">
        <v>10.08</v>
      </c>
      <c r="I460" s="254"/>
      <c r="J460" s="250"/>
      <c r="K460" s="250"/>
      <c r="L460" s="255"/>
      <c r="M460" s="256"/>
      <c r="N460" s="257"/>
      <c r="O460" s="257"/>
      <c r="P460" s="257"/>
      <c r="Q460" s="257"/>
      <c r="R460" s="257"/>
      <c r="S460" s="257"/>
      <c r="T460" s="258"/>
      <c r="U460" s="13"/>
      <c r="V460" s="13"/>
      <c r="W460" s="13"/>
      <c r="X460" s="13"/>
      <c r="Y460" s="13"/>
      <c r="Z460" s="13"/>
      <c r="AA460" s="13"/>
      <c r="AB460" s="13"/>
      <c r="AC460" s="13"/>
      <c r="AD460" s="13"/>
      <c r="AE460" s="13"/>
      <c r="AT460" s="259" t="s">
        <v>236</v>
      </c>
      <c r="AU460" s="259" t="s">
        <v>88</v>
      </c>
      <c r="AV460" s="13" t="s">
        <v>19</v>
      </c>
      <c r="AW460" s="13" t="s">
        <v>36</v>
      </c>
      <c r="AX460" s="13" t="s">
        <v>88</v>
      </c>
      <c r="AY460" s="259" t="s">
        <v>221</v>
      </c>
    </row>
    <row r="461" s="2" customFormat="1" ht="37.8" customHeight="1">
      <c r="A461" s="40"/>
      <c r="B461" s="41"/>
      <c r="C461" s="229" t="s">
        <v>1409</v>
      </c>
      <c r="D461" s="229" t="s">
        <v>225</v>
      </c>
      <c r="E461" s="230" t="s">
        <v>2392</v>
      </c>
      <c r="F461" s="231" t="s">
        <v>2393</v>
      </c>
      <c r="G461" s="232" t="s">
        <v>515</v>
      </c>
      <c r="H461" s="233">
        <v>0.19300000000000001</v>
      </c>
      <c r="I461" s="234"/>
      <c r="J461" s="235">
        <f>ROUND(I461*H461,2)</f>
        <v>0</v>
      </c>
      <c r="K461" s="231" t="s">
        <v>229</v>
      </c>
      <c r="L461" s="46"/>
      <c r="M461" s="236" t="s">
        <v>1</v>
      </c>
      <c r="N461" s="237" t="s">
        <v>45</v>
      </c>
      <c r="O461" s="93"/>
      <c r="P461" s="238">
        <f>O461*H461</f>
        <v>0</v>
      </c>
      <c r="Q461" s="238">
        <v>2.4533700000000001</v>
      </c>
      <c r="R461" s="238">
        <f>Q461*H461</f>
        <v>0.47350041000000004</v>
      </c>
      <c r="S461" s="238">
        <v>0</v>
      </c>
      <c r="T461" s="239">
        <f>S461*H461</f>
        <v>0</v>
      </c>
      <c r="U461" s="40"/>
      <c r="V461" s="40"/>
      <c r="W461" s="40"/>
      <c r="X461" s="40"/>
      <c r="Y461" s="40"/>
      <c r="Z461" s="40"/>
      <c r="AA461" s="40"/>
      <c r="AB461" s="40"/>
      <c r="AC461" s="40"/>
      <c r="AD461" s="40"/>
      <c r="AE461" s="40"/>
      <c r="AR461" s="240" t="s">
        <v>224</v>
      </c>
      <c r="AT461" s="240" t="s">
        <v>225</v>
      </c>
      <c r="AU461" s="240" t="s">
        <v>88</v>
      </c>
      <c r="AY461" s="18" t="s">
        <v>221</v>
      </c>
      <c r="BE461" s="241">
        <f>IF(N461="základní",J461,0)</f>
        <v>0</v>
      </c>
      <c r="BF461" s="241">
        <f>IF(N461="snížená",J461,0)</f>
        <v>0</v>
      </c>
      <c r="BG461" s="241">
        <f>IF(N461="zákl. přenesená",J461,0)</f>
        <v>0</v>
      </c>
      <c r="BH461" s="241">
        <f>IF(N461="sníž. přenesená",J461,0)</f>
        <v>0</v>
      </c>
      <c r="BI461" s="241">
        <f>IF(N461="nulová",J461,0)</f>
        <v>0</v>
      </c>
      <c r="BJ461" s="18" t="s">
        <v>88</v>
      </c>
      <c r="BK461" s="241">
        <f>ROUND(I461*H461,2)</f>
        <v>0</v>
      </c>
      <c r="BL461" s="18" t="s">
        <v>224</v>
      </c>
      <c r="BM461" s="240" t="s">
        <v>4270</v>
      </c>
    </row>
    <row r="462" s="2" customFormat="1">
      <c r="A462" s="40"/>
      <c r="B462" s="41"/>
      <c r="C462" s="42"/>
      <c r="D462" s="242" t="s">
        <v>232</v>
      </c>
      <c r="E462" s="42"/>
      <c r="F462" s="243" t="s">
        <v>2395</v>
      </c>
      <c r="G462" s="42"/>
      <c r="H462" s="42"/>
      <c r="I462" s="244"/>
      <c r="J462" s="42"/>
      <c r="K462" s="42"/>
      <c r="L462" s="46"/>
      <c r="M462" s="245"/>
      <c r="N462" s="246"/>
      <c r="O462" s="93"/>
      <c r="P462" s="93"/>
      <c r="Q462" s="93"/>
      <c r="R462" s="93"/>
      <c r="S462" s="93"/>
      <c r="T462" s="94"/>
      <c r="U462" s="40"/>
      <c r="V462" s="40"/>
      <c r="W462" s="40"/>
      <c r="X462" s="40"/>
      <c r="Y462" s="40"/>
      <c r="Z462" s="40"/>
      <c r="AA462" s="40"/>
      <c r="AB462" s="40"/>
      <c r="AC462" s="40"/>
      <c r="AD462" s="40"/>
      <c r="AE462" s="40"/>
      <c r="AT462" s="18" t="s">
        <v>232</v>
      </c>
      <c r="AU462" s="18" t="s">
        <v>88</v>
      </c>
    </row>
    <row r="463" s="14" customFormat="1">
      <c r="A463" s="14"/>
      <c r="B463" s="260"/>
      <c r="C463" s="261"/>
      <c r="D463" s="247" t="s">
        <v>236</v>
      </c>
      <c r="E463" s="262" t="s">
        <v>1</v>
      </c>
      <c r="F463" s="263" t="s">
        <v>4271</v>
      </c>
      <c r="G463" s="261"/>
      <c r="H463" s="262" t="s">
        <v>1</v>
      </c>
      <c r="I463" s="264"/>
      <c r="J463" s="261"/>
      <c r="K463" s="261"/>
      <c r="L463" s="265"/>
      <c r="M463" s="266"/>
      <c r="N463" s="267"/>
      <c r="O463" s="267"/>
      <c r="P463" s="267"/>
      <c r="Q463" s="267"/>
      <c r="R463" s="267"/>
      <c r="S463" s="267"/>
      <c r="T463" s="268"/>
      <c r="U463" s="14"/>
      <c r="V463" s="14"/>
      <c r="W463" s="14"/>
      <c r="X463" s="14"/>
      <c r="Y463" s="14"/>
      <c r="Z463" s="14"/>
      <c r="AA463" s="14"/>
      <c r="AB463" s="14"/>
      <c r="AC463" s="14"/>
      <c r="AD463" s="14"/>
      <c r="AE463" s="14"/>
      <c r="AT463" s="269" t="s">
        <v>236</v>
      </c>
      <c r="AU463" s="269" t="s">
        <v>88</v>
      </c>
      <c r="AV463" s="14" t="s">
        <v>88</v>
      </c>
      <c r="AW463" s="14" t="s">
        <v>36</v>
      </c>
      <c r="AX463" s="14" t="s">
        <v>80</v>
      </c>
      <c r="AY463" s="269" t="s">
        <v>221</v>
      </c>
    </row>
    <row r="464" s="13" customFormat="1">
      <c r="A464" s="13"/>
      <c r="B464" s="249"/>
      <c r="C464" s="250"/>
      <c r="D464" s="247" t="s">
        <v>236</v>
      </c>
      <c r="E464" s="251" t="s">
        <v>3333</v>
      </c>
      <c r="F464" s="252" t="s">
        <v>4272</v>
      </c>
      <c r="G464" s="250"/>
      <c r="H464" s="253">
        <v>0.19300000000000001</v>
      </c>
      <c r="I464" s="254"/>
      <c r="J464" s="250"/>
      <c r="K464" s="250"/>
      <c r="L464" s="255"/>
      <c r="M464" s="256"/>
      <c r="N464" s="257"/>
      <c r="O464" s="257"/>
      <c r="P464" s="257"/>
      <c r="Q464" s="257"/>
      <c r="R464" s="257"/>
      <c r="S464" s="257"/>
      <c r="T464" s="258"/>
      <c r="U464" s="13"/>
      <c r="V464" s="13"/>
      <c r="W464" s="13"/>
      <c r="X464" s="13"/>
      <c r="Y464" s="13"/>
      <c r="Z464" s="13"/>
      <c r="AA464" s="13"/>
      <c r="AB464" s="13"/>
      <c r="AC464" s="13"/>
      <c r="AD464" s="13"/>
      <c r="AE464" s="13"/>
      <c r="AT464" s="259" t="s">
        <v>236</v>
      </c>
      <c r="AU464" s="259" t="s">
        <v>88</v>
      </c>
      <c r="AV464" s="13" t="s">
        <v>19</v>
      </c>
      <c r="AW464" s="13" t="s">
        <v>36</v>
      </c>
      <c r="AX464" s="13" t="s">
        <v>80</v>
      </c>
      <c r="AY464" s="259" t="s">
        <v>221</v>
      </c>
    </row>
    <row r="465" s="13" customFormat="1">
      <c r="A465" s="13"/>
      <c r="B465" s="249"/>
      <c r="C465" s="250"/>
      <c r="D465" s="247" t="s">
        <v>236</v>
      </c>
      <c r="E465" s="251" t="s">
        <v>3334</v>
      </c>
      <c r="F465" s="252" t="s">
        <v>3335</v>
      </c>
      <c r="G465" s="250"/>
      <c r="H465" s="253">
        <v>0.19300000000000001</v>
      </c>
      <c r="I465" s="254"/>
      <c r="J465" s="250"/>
      <c r="K465" s="250"/>
      <c r="L465" s="255"/>
      <c r="M465" s="256"/>
      <c r="N465" s="257"/>
      <c r="O465" s="257"/>
      <c r="P465" s="257"/>
      <c r="Q465" s="257"/>
      <c r="R465" s="257"/>
      <c r="S465" s="257"/>
      <c r="T465" s="258"/>
      <c r="U465" s="13"/>
      <c r="V465" s="13"/>
      <c r="W465" s="13"/>
      <c r="X465" s="13"/>
      <c r="Y465" s="13"/>
      <c r="Z465" s="13"/>
      <c r="AA465" s="13"/>
      <c r="AB465" s="13"/>
      <c r="AC465" s="13"/>
      <c r="AD465" s="13"/>
      <c r="AE465" s="13"/>
      <c r="AT465" s="259" t="s">
        <v>236</v>
      </c>
      <c r="AU465" s="259" t="s">
        <v>88</v>
      </c>
      <c r="AV465" s="13" t="s">
        <v>19</v>
      </c>
      <c r="AW465" s="13" t="s">
        <v>36</v>
      </c>
      <c r="AX465" s="13" t="s">
        <v>88</v>
      </c>
      <c r="AY465" s="259" t="s">
        <v>221</v>
      </c>
    </row>
    <row r="466" s="2" customFormat="1" ht="37.8" customHeight="1">
      <c r="A466" s="40"/>
      <c r="B466" s="41"/>
      <c r="C466" s="229" t="s">
        <v>1415</v>
      </c>
      <c r="D466" s="229" t="s">
        <v>225</v>
      </c>
      <c r="E466" s="230" t="s">
        <v>2401</v>
      </c>
      <c r="F466" s="231" t="s">
        <v>2402</v>
      </c>
      <c r="G466" s="232" t="s">
        <v>507</v>
      </c>
      <c r="H466" s="233">
        <v>3.9199999999999999</v>
      </c>
      <c r="I466" s="234"/>
      <c r="J466" s="235">
        <f>ROUND(I466*H466,2)</f>
        <v>0</v>
      </c>
      <c r="K466" s="231" t="s">
        <v>229</v>
      </c>
      <c r="L466" s="46"/>
      <c r="M466" s="236" t="s">
        <v>1</v>
      </c>
      <c r="N466" s="237" t="s">
        <v>45</v>
      </c>
      <c r="O466" s="93"/>
      <c r="P466" s="238">
        <f>O466*H466</f>
        <v>0</v>
      </c>
      <c r="Q466" s="238">
        <v>0.01282</v>
      </c>
      <c r="R466" s="238">
        <f>Q466*H466</f>
        <v>0.050254399999999998</v>
      </c>
      <c r="S466" s="238">
        <v>0</v>
      </c>
      <c r="T466" s="239">
        <f>S466*H466</f>
        <v>0</v>
      </c>
      <c r="U466" s="40"/>
      <c r="V466" s="40"/>
      <c r="W466" s="40"/>
      <c r="X466" s="40"/>
      <c r="Y466" s="40"/>
      <c r="Z466" s="40"/>
      <c r="AA466" s="40"/>
      <c r="AB466" s="40"/>
      <c r="AC466" s="40"/>
      <c r="AD466" s="40"/>
      <c r="AE466" s="40"/>
      <c r="AR466" s="240" t="s">
        <v>224</v>
      </c>
      <c r="AT466" s="240" t="s">
        <v>225</v>
      </c>
      <c r="AU466" s="240" t="s">
        <v>88</v>
      </c>
      <c r="AY466" s="18" t="s">
        <v>221</v>
      </c>
      <c r="BE466" s="241">
        <f>IF(N466="základní",J466,0)</f>
        <v>0</v>
      </c>
      <c r="BF466" s="241">
        <f>IF(N466="snížená",J466,0)</f>
        <v>0</v>
      </c>
      <c r="BG466" s="241">
        <f>IF(N466="zákl. přenesená",J466,0)</f>
        <v>0</v>
      </c>
      <c r="BH466" s="241">
        <f>IF(N466="sníž. přenesená",J466,0)</f>
        <v>0</v>
      </c>
      <c r="BI466" s="241">
        <f>IF(N466="nulová",J466,0)</f>
        <v>0</v>
      </c>
      <c r="BJ466" s="18" t="s">
        <v>88</v>
      </c>
      <c r="BK466" s="241">
        <f>ROUND(I466*H466,2)</f>
        <v>0</v>
      </c>
      <c r="BL466" s="18" t="s">
        <v>224</v>
      </c>
      <c r="BM466" s="240" t="s">
        <v>4273</v>
      </c>
    </row>
    <row r="467" s="2" customFormat="1">
      <c r="A467" s="40"/>
      <c r="B467" s="41"/>
      <c r="C467" s="42"/>
      <c r="D467" s="242" t="s">
        <v>232</v>
      </c>
      <c r="E467" s="42"/>
      <c r="F467" s="243" t="s">
        <v>2404</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232</v>
      </c>
      <c r="AU467" s="18" t="s">
        <v>88</v>
      </c>
    </row>
    <row r="468" s="14" customFormat="1">
      <c r="A468" s="14"/>
      <c r="B468" s="260"/>
      <c r="C468" s="261"/>
      <c r="D468" s="247" t="s">
        <v>236</v>
      </c>
      <c r="E468" s="262" t="s">
        <v>1</v>
      </c>
      <c r="F468" s="263" t="s">
        <v>2405</v>
      </c>
      <c r="G468" s="261"/>
      <c r="H468" s="262" t="s">
        <v>1</v>
      </c>
      <c r="I468" s="264"/>
      <c r="J468" s="261"/>
      <c r="K468" s="261"/>
      <c r="L468" s="265"/>
      <c r="M468" s="266"/>
      <c r="N468" s="267"/>
      <c r="O468" s="267"/>
      <c r="P468" s="267"/>
      <c r="Q468" s="267"/>
      <c r="R468" s="267"/>
      <c r="S468" s="267"/>
      <c r="T468" s="268"/>
      <c r="U468" s="14"/>
      <c r="V468" s="14"/>
      <c r="W468" s="14"/>
      <c r="X468" s="14"/>
      <c r="Y468" s="14"/>
      <c r="Z468" s="14"/>
      <c r="AA468" s="14"/>
      <c r="AB468" s="14"/>
      <c r="AC468" s="14"/>
      <c r="AD468" s="14"/>
      <c r="AE468" s="14"/>
      <c r="AT468" s="269" t="s">
        <v>236</v>
      </c>
      <c r="AU468" s="269" t="s">
        <v>88</v>
      </c>
      <c r="AV468" s="14" t="s">
        <v>88</v>
      </c>
      <c r="AW468" s="14" t="s">
        <v>36</v>
      </c>
      <c r="AX468" s="14" t="s">
        <v>80</v>
      </c>
      <c r="AY468" s="269" t="s">
        <v>221</v>
      </c>
    </row>
    <row r="469" s="13" customFormat="1">
      <c r="A469" s="13"/>
      <c r="B469" s="249"/>
      <c r="C469" s="250"/>
      <c r="D469" s="247" t="s">
        <v>236</v>
      </c>
      <c r="E469" s="251" t="s">
        <v>4274</v>
      </c>
      <c r="F469" s="252" t="s">
        <v>4275</v>
      </c>
      <c r="G469" s="250"/>
      <c r="H469" s="253">
        <v>3.9199999999999999</v>
      </c>
      <c r="I469" s="254"/>
      <c r="J469" s="250"/>
      <c r="K469" s="250"/>
      <c r="L469" s="255"/>
      <c r="M469" s="256"/>
      <c r="N469" s="257"/>
      <c r="O469" s="257"/>
      <c r="P469" s="257"/>
      <c r="Q469" s="257"/>
      <c r="R469" s="257"/>
      <c r="S469" s="257"/>
      <c r="T469" s="258"/>
      <c r="U469" s="13"/>
      <c r="V469" s="13"/>
      <c r="W469" s="13"/>
      <c r="X469" s="13"/>
      <c r="Y469" s="13"/>
      <c r="Z469" s="13"/>
      <c r="AA469" s="13"/>
      <c r="AB469" s="13"/>
      <c r="AC469" s="13"/>
      <c r="AD469" s="13"/>
      <c r="AE469" s="13"/>
      <c r="AT469" s="259" t="s">
        <v>236</v>
      </c>
      <c r="AU469" s="259" t="s">
        <v>88</v>
      </c>
      <c r="AV469" s="13" t="s">
        <v>19</v>
      </c>
      <c r="AW469" s="13" t="s">
        <v>36</v>
      </c>
      <c r="AX469" s="13" t="s">
        <v>80</v>
      </c>
      <c r="AY469" s="259" t="s">
        <v>221</v>
      </c>
    </row>
    <row r="470" s="13" customFormat="1">
      <c r="A470" s="13"/>
      <c r="B470" s="249"/>
      <c r="C470" s="250"/>
      <c r="D470" s="247" t="s">
        <v>236</v>
      </c>
      <c r="E470" s="251" t="s">
        <v>4276</v>
      </c>
      <c r="F470" s="252" t="s">
        <v>4277</v>
      </c>
      <c r="G470" s="250"/>
      <c r="H470" s="253">
        <v>3.9199999999999999</v>
      </c>
      <c r="I470" s="254"/>
      <c r="J470" s="250"/>
      <c r="K470" s="250"/>
      <c r="L470" s="255"/>
      <c r="M470" s="256"/>
      <c r="N470" s="257"/>
      <c r="O470" s="257"/>
      <c r="P470" s="257"/>
      <c r="Q470" s="257"/>
      <c r="R470" s="257"/>
      <c r="S470" s="257"/>
      <c r="T470" s="258"/>
      <c r="U470" s="13"/>
      <c r="V470" s="13"/>
      <c r="W470" s="13"/>
      <c r="X470" s="13"/>
      <c r="Y470" s="13"/>
      <c r="Z470" s="13"/>
      <c r="AA470" s="13"/>
      <c r="AB470" s="13"/>
      <c r="AC470" s="13"/>
      <c r="AD470" s="13"/>
      <c r="AE470" s="13"/>
      <c r="AT470" s="259" t="s">
        <v>236</v>
      </c>
      <c r="AU470" s="259" t="s">
        <v>88</v>
      </c>
      <c r="AV470" s="13" t="s">
        <v>19</v>
      </c>
      <c r="AW470" s="13" t="s">
        <v>36</v>
      </c>
      <c r="AX470" s="13" t="s">
        <v>88</v>
      </c>
      <c r="AY470" s="259" t="s">
        <v>221</v>
      </c>
    </row>
    <row r="471" s="2" customFormat="1" ht="37.8" customHeight="1">
      <c r="A471" s="40"/>
      <c r="B471" s="41"/>
      <c r="C471" s="229" t="s">
        <v>1420</v>
      </c>
      <c r="D471" s="229" t="s">
        <v>225</v>
      </c>
      <c r="E471" s="230" t="s">
        <v>2410</v>
      </c>
      <c r="F471" s="231" t="s">
        <v>2411</v>
      </c>
      <c r="G471" s="232" t="s">
        <v>507</v>
      </c>
      <c r="H471" s="233">
        <v>3.9199999999999999</v>
      </c>
      <c r="I471" s="234"/>
      <c r="J471" s="235">
        <f>ROUND(I471*H471,2)</f>
        <v>0</v>
      </c>
      <c r="K471" s="231" t="s">
        <v>229</v>
      </c>
      <c r="L471" s="46"/>
      <c r="M471" s="236" t="s">
        <v>1</v>
      </c>
      <c r="N471" s="237" t="s">
        <v>45</v>
      </c>
      <c r="O471" s="93"/>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224</v>
      </c>
      <c r="AT471" s="240" t="s">
        <v>225</v>
      </c>
      <c r="AU471" s="240" t="s">
        <v>88</v>
      </c>
      <c r="AY471" s="18" t="s">
        <v>221</v>
      </c>
      <c r="BE471" s="241">
        <f>IF(N471="základní",J471,0)</f>
        <v>0</v>
      </c>
      <c r="BF471" s="241">
        <f>IF(N471="snížená",J471,0)</f>
        <v>0</v>
      </c>
      <c r="BG471" s="241">
        <f>IF(N471="zákl. přenesená",J471,0)</f>
        <v>0</v>
      </c>
      <c r="BH471" s="241">
        <f>IF(N471="sníž. přenesená",J471,0)</f>
        <v>0</v>
      </c>
      <c r="BI471" s="241">
        <f>IF(N471="nulová",J471,0)</f>
        <v>0</v>
      </c>
      <c r="BJ471" s="18" t="s">
        <v>88</v>
      </c>
      <c r="BK471" s="241">
        <f>ROUND(I471*H471,2)</f>
        <v>0</v>
      </c>
      <c r="BL471" s="18" t="s">
        <v>224</v>
      </c>
      <c r="BM471" s="240" t="s">
        <v>4278</v>
      </c>
    </row>
    <row r="472" s="2" customFormat="1">
      <c r="A472" s="40"/>
      <c r="B472" s="41"/>
      <c r="C472" s="42"/>
      <c r="D472" s="242" t="s">
        <v>232</v>
      </c>
      <c r="E472" s="42"/>
      <c r="F472" s="243" t="s">
        <v>2413</v>
      </c>
      <c r="G472" s="42"/>
      <c r="H472" s="42"/>
      <c r="I472" s="244"/>
      <c r="J472" s="42"/>
      <c r="K472" s="42"/>
      <c r="L472" s="46"/>
      <c r="M472" s="245"/>
      <c r="N472" s="246"/>
      <c r="O472" s="93"/>
      <c r="P472" s="93"/>
      <c r="Q472" s="93"/>
      <c r="R472" s="93"/>
      <c r="S472" s="93"/>
      <c r="T472" s="94"/>
      <c r="U472" s="40"/>
      <c r="V472" s="40"/>
      <c r="W472" s="40"/>
      <c r="X472" s="40"/>
      <c r="Y472" s="40"/>
      <c r="Z472" s="40"/>
      <c r="AA472" s="40"/>
      <c r="AB472" s="40"/>
      <c r="AC472" s="40"/>
      <c r="AD472" s="40"/>
      <c r="AE472" s="40"/>
      <c r="AT472" s="18" t="s">
        <v>232</v>
      </c>
      <c r="AU472" s="18" t="s">
        <v>88</v>
      </c>
    </row>
    <row r="473" s="13" customFormat="1">
      <c r="A473" s="13"/>
      <c r="B473" s="249"/>
      <c r="C473" s="250"/>
      <c r="D473" s="247" t="s">
        <v>236</v>
      </c>
      <c r="E473" s="251" t="s">
        <v>4279</v>
      </c>
      <c r="F473" s="252" t="s">
        <v>4280</v>
      </c>
      <c r="G473" s="250"/>
      <c r="H473" s="253">
        <v>3.9199999999999999</v>
      </c>
      <c r="I473" s="254"/>
      <c r="J473" s="250"/>
      <c r="K473" s="250"/>
      <c r="L473" s="255"/>
      <c r="M473" s="256"/>
      <c r="N473" s="257"/>
      <c r="O473" s="257"/>
      <c r="P473" s="257"/>
      <c r="Q473" s="257"/>
      <c r="R473" s="257"/>
      <c r="S473" s="257"/>
      <c r="T473" s="258"/>
      <c r="U473" s="13"/>
      <c r="V473" s="13"/>
      <c r="W473" s="13"/>
      <c r="X473" s="13"/>
      <c r="Y473" s="13"/>
      <c r="Z473" s="13"/>
      <c r="AA473" s="13"/>
      <c r="AB473" s="13"/>
      <c r="AC473" s="13"/>
      <c r="AD473" s="13"/>
      <c r="AE473" s="13"/>
      <c r="AT473" s="259" t="s">
        <v>236</v>
      </c>
      <c r="AU473" s="259" t="s">
        <v>88</v>
      </c>
      <c r="AV473" s="13" t="s">
        <v>19</v>
      </c>
      <c r="AW473" s="13" t="s">
        <v>36</v>
      </c>
      <c r="AX473" s="13" t="s">
        <v>88</v>
      </c>
      <c r="AY473" s="259" t="s">
        <v>221</v>
      </c>
    </row>
    <row r="474" s="2" customFormat="1" ht="76.35" customHeight="1">
      <c r="A474" s="40"/>
      <c r="B474" s="41"/>
      <c r="C474" s="229" t="s">
        <v>1423</v>
      </c>
      <c r="D474" s="229" t="s">
        <v>225</v>
      </c>
      <c r="E474" s="230" t="s">
        <v>2416</v>
      </c>
      <c r="F474" s="231" t="s">
        <v>2417</v>
      </c>
      <c r="G474" s="232" t="s">
        <v>699</v>
      </c>
      <c r="H474" s="233">
        <v>4.7999999999999998</v>
      </c>
      <c r="I474" s="234"/>
      <c r="J474" s="235">
        <f>ROUND(I474*H474,2)</f>
        <v>0</v>
      </c>
      <c r="K474" s="231" t="s">
        <v>229</v>
      </c>
      <c r="L474" s="46"/>
      <c r="M474" s="236" t="s">
        <v>1</v>
      </c>
      <c r="N474" s="237" t="s">
        <v>45</v>
      </c>
      <c r="O474" s="93"/>
      <c r="P474" s="238">
        <f>O474*H474</f>
        <v>0</v>
      </c>
      <c r="Q474" s="238">
        <v>0.0064700000000000001</v>
      </c>
      <c r="R474" s="238">
        <f>Q474*H474</f>
        <v>0.031056</v>
      </c>
      <c r="S474" s="238">
        <v>0</v>
      </c>
      <c r="T474" s="239">
        <f>S474*H474</f>
        <v>0</v>
      </c>
      <c r="U474" s="40"/>
      <c r="V474" s="40"/>
      <c r="W474" s="40"/>
      <c r="X474" s="40"/>
      <c r="Y474" s="40"/>
      <c r="Z474" s="40"/>
      <c r="AA474" s="40"/>
      <c r="AB474" s="40"/>
      <c r="AC474" s="40"/>
      <c r="AD474" s="40"/>
      <c r="AE474" s="40"/>
      <c r="AR474" s="240" t="s">
        <v>224</v>
      </c>
      <c r="AT474" s="240" t="s">
        <v>225</v>
      </c>
      <c r="AU474" s="240" t="s">
        <v>88</v>
      </c>
      <c r="AY474" s="18" t="s">
        <v>221</v>
      </c>
      <c r="BE474" s="241">
        <f>IF(N474="základní",J474,0)</f>
        <v>0</v>
      </c>
      <c r="BF474" s="241">
        <f>IF(N474="snížená",J474,0)</f>
        <v>0</v>
      </c>
      <c r="BG474" s="241">
        <f>IF(N474="zákl. přenesená",J474,0)</f>
        <v>0</v>
      </c>
      <c r="BH474" s="241">
        <f>IF(N474="sníž. přenesená",J474,0)</f>
        <v>0</v>
      </c>
      <c r="BI474" s="241">
        <f>IF(N474="nulová",J474,0)</f>
        <v>0</v>
      </c>
      <c r="BJ474" s="18" t="s">
        <v>88</v>
      </c>
      <c r="BK474" s="241">
        <f>ROUND(I474*H474,2)</f>
        <v>0</v>
      </c>
      <c r="BL474" s="18" t="s">
        <v>224</v>
      </c>
      <c r="BM474" s="240" t="s">
        <v>4281</v>
      </c>
    </row>
    <row r="475" s="2" customFormat="1">
      <c r="A475" s="40"/>
      <c r="B475" s="41"/>
      <c r="C475" s="42"/>
      <c r="D475" s="242" t="s">
        <v>232</v>
      </c>
      <c r="E475" s="42"/>
      <c r="F475" s="243" t="s">
        <v>2419</v>
      </c>
      <c r="G475" s="42"/>
      <c r="H475" s="42"/>
      <c r="I475" s="244"/>
      <c r="J475" s="42"/>
      <c r="K475" s="42"/>
      <c r="L475" s="46"/>
      <c r="M475" s="245"/>
      <c r="N475" s="246"/>
      <c r="O475" s="93"/>
      <c r="P475" s="93"/>
      <c r="Q475" s="93"/>
      <c r="R475" s="93"/>
      <c r="S475" s="93"/>
      <c r="T475" s="94"/>
      <c r="U475" s="40"/>
      <c r="V475" s="40"/>
      <c r="W475" s="40"/>
      <c r="X475" s="40"/>
      <c r="Y475" s="40"/>
      <c r="Z475" s="40"/>
      <c r="AA475" s="40"/>
      <c r="AB475" s="40"/>
      <c r="AC475" s="40"/>
      <c r="AD475" s="40"/>
      <c r="AE475" s="40"/>
      <c r="AT475" s="18" t="s">
        <v>232</v>
      </c>
      <c r="AU475" s="18" t="s">
        <v>88</v>
      </c>
    </row>
    <row r="476" s="2" customFormat="1">
      <c r="A476" s="40"/>
      <c r="B476" s="41"/>
      <c r="C476" s="42"/>
      <c r="D476" s="247" t="s">
        <v>312</v>
      </c>
      <c r="E476" s="42"/>
      <c r="F476" s="248" t="s">
        <v>2420</v>
      </c>
      <c r="G476" s="42"/>
      <c r="H476" s="42"/>
      <c r="I476" s="244"/>
      <c r="J476" s="42"/>
      <c r="K476" s="42"/>
      <c r="L476" s="46"/>
      <c r="M476" s="245"/>
      <c r="N476" s="246"/>
      <c r="O476" s="93"/>
      <c r="P476" s="93"/>
      <c r="Q476" s="93"/>
      <c r="R476" s="93"/>
      <c r="S476" s="93"/>
      <c r="T476" s="94"/>
      <c r="U476" s="40"/>
      <c r="V476" s="40"/>
      <c r="W476" s="40"/>
      <c r="X476" s="40"/>
      <c r="Y476" s="40"/>
      <c r="Z476" s="40"/>
      <c r="AA476" s="40"/>
      <c r="AB476" s="40"/>
      <c r="AC476" s="40"/>
      <c r="AD476" s="40"/>
      <c r="AE476" s="40"/>
      <c r="AT476" s="18" t="s">
        <v>312</v>
      </c>
      <c r="AU476" s="18" t="s">
        <v>88</v>
      </c>
    </row>
    <row r="477" s="14" customFormat="1">
      <c r="A477" s="14"/>
      <c r="B477" s="260"/>
      <c r="C477" s="261"/>
      <c r="D477" s="247" t="s">
        <v>236</v>
      </c>
      <c r="E477" s="262" t="s">
        <v>1</v>
      </c>
      <c r="F477" s="263" t="s">
        <v>4282</v>
      </c>
      <c r="G477" s="261"/>
      <c r="H477" s="262" t="s">
        <v>1</v>
      </c>
      <c r="I477" s="264"/>
      <c r="J477" s="261"/>
      <c r="K477" s="261"/>
      <c r="L477" s="265"/>
      <c r="M477" s="266"/>
      <c r="N477" s="267"/>
      <c r="O477" s="267"/>
      <c r="P477" s="267"/>
      <c r="Q477" s="267"/>
      <c r="R477" s="267"/>
      <c r="S477" s="267"/>
      <c r="T477" s="268"/>
      <c r="U477" s="14"/>
      <c r="V477" s="14"/>
      <c r="W477" s="14"/>
      <c r="X477" s="14"/>
      <c r="Y477" s="14"/>
      <c r="Z477" s="14"/>
      <c r="AA477" s="14"/>
      <c r="AB477" s="14"/>
      <c r="AC477" s="14"/>
      <c r="AD477" s="14"/>
      <c r="AE477" s="14"/>
      <c r="AT477" s="269" t="s">
        <v>236</v>
      </c>
      <c r="AU477" s="269" t="s">
        <v>88</v>
      </c>
      <c r="AV477" s="14" t="s">
        <v>88</v>
      </c>
      <c r="AW477" s="14" t="s">
        <v>36</v>
      </c>
      <c r="AX477" s="14" t="s">
        <v>80</v>
      </c>
      <c r="AY477" s="269" t="s">
        <v>221</v>
      </c>
    </row>
    <row r="478" s="13" customFormat="1">
      <c r="A478" s="13"/>
      <c r="B478" s="249"/>
      <c r="C478" s="250"/>
      <c r="D478" s="247" t="s">
        <v>236</v>
      </c>
      <c r="E478" s="251" t="s">
        <v>3350</v>
      </c>
      <c r="F478" s="252" t="s">
        <v>4283</v>
      </c>
      <c r="G478" s="250"/>
      <c r="H478" s="253">
        <v>4.7999999999999998</v>
      </c>
      <c r="I478" s="254"/>
      <c r="J478" s="250"/>
      <c r="K478" s="250"/>
      <c r="L478" s="255"/>
      <c r="M478" s="256"/>
      <c r="N478" s="257"/>
      <c r="O478" s="257"/>
      <c r="P478" s="257"/>
      <c r="Q478" s="257"/>
      <c r="R478" s="257"/>
      <c r="S478" s="257"/>
      <c r="T478" s="258"/>
      <c r="U478" s="13"/>
      <c r="V478" s="13"/>
      <c r="W478" s="13"/>
      <c r="X478" s="13"/>
      <c r="Y478" s="13"/>
      <c r="Z478" s="13"/>
      <c r="AA478" s="13"/>
      <c r="AB478" s="13"/>
      <c r="AC478" s="13"/>
      <c r="AD478" s="13"/>
      <c r="AE478" s="13"/>
      <c r="AT478" s="259" t="s">
        <v>236</v>
      </c>
      <c r="AU478" s="259" t="s">
        <v>88</v>
      </c>
      <c r="AV478" s="13" t="s">
        <v>19</v>
      </c>
      <c r="AW478" s="13" t="s">
        <v>36</v>
      </c>
      <c r="AX478" s="13" t="s">
        <v>80</v>
      </c>
      <c r="AY478" s="259" t="s">
        <v>221</v>
      </c>
    </row>
    <row r="479" s="13" customFormat="1">
      <c r="A479" s="13"/>
      <c r="B479" s="249"/>
      <c r="C479" s="250"/>
      <c r="D479" s="247" t="s">
        <v>236</v>
      </c>
      <c r="E479" s="251" t="s">
        <v>3352</v>
      </c>
      <c r="F479" s="252" t="s">
        <v>3353</v>
      </c>
      <c r="G479" s="250"/>
      <c r="H479" s="253">
        <v>4.7999999999999998</v>
      </c>
      <c r="I479" s="254"/>
      <c r="J479" s="250"/>
      <c r="K479" s="250"/>
      <c r="L479" s="255"/>
      <c r="M479" s="256"/>
      <c r="N479" s="257"/>
      <c r="O479" s="257"/>
      <c r="P479" s="257"/>
      <c r="Q479" s="257"/>
      <c r="R479" s="257"/>
      <c r="S479" s="257"/>
      <c r="T479" s="258"/>
      <c r="U479" s="13"/>
      <c r="V479" s="13"/>
      <c r="W479" s="13"/>
      <c r="X479" s="13"/>
      <c r="Y479" s="13"/>
      <c r="Z479" s="13"/>
      <c r="AA479" s="13"/>
      <c r="AB479" s="13"/>
      <c r="AC479" s="13"/>
      <c r="AD479" s="13"/>
      <c r="AE479" s="13"/>
      <c r="AT479" s="259" t="s">
        <v>236</v>
      </c>
      <c r="AU479" s="259" t="s">
        <v>88</v>
      </c>
      <c r="AV479" s="13" t="s">
        <v>19</v>
      </c>
      <c r="AW479" s="13" t="s">
        <v>36</v>
      </c>
      <c r="AX479" s="13" t="s">
        <v>88</v>
      </c>
      <c r="AY479" s="259" t="s">
        <v>221</v>
      </c>
    </row>
    <row r="480" s="2" customFormat="1" ht="16.5" customHeight="1">
      <c r="A480" s="40"/>
      <c r="B480" s="41"/>
      <c r="C480" s="284" t="s">
        <v>1428</v>
      </c>
      <c r="D480" s="284" t="s">
        <v>330</v>
      </c>
      <c r="E480" s="285" t="s">
        <v>2426</v>
      </c>
      <c r="F480" s="286" t="s">
        <v>2427</v>
      </c>
      <c r="G480" s="287" t="s">
        <v>2428</v>
      </c>
      <c r="H480" s="288">
        <v>12</v>
      </c>
      <c r="I480" s="289"/>
      <c r="J480" s="290">
        <f>ROUND(I480*H480,2)</f>
        <v>0</v>
      </c>
      <c r="K480" s="286" t="s">
        <v>1</v>
      </c>
      <c r="L480" s="291"/>
      <c r="M480" s="292" t="s">
        <v>1</v>
      </c>
      <c r="N480" s="293" t="s">
        <v>45</v>
      </c>
      <c r="O480" s="93"/>
      <c r="P480" s="238">
        <f>O480*H480</f>
        <v>0</v>
      </c>
      <c r="Q480" s="238">
        <v>0.089999999999999997</v>
      </c>
      <c r="R480" s="238">
        <f>Q480*H480</f>
        <v>1.0800000000000001</v>
      </c>
      <c r="S480" s="238">
        <v>0</v>
      </c>
      <c r="T480" s="239">
        <f>S480*H480</f>
        <v>0</v>
      </c>
      <c r="U480" s="40"/>
      <c r="V480" s="40"/>
      <c r="W480" s="40"/>
      <c r="X480" s="40"/>
      <c r="Y480" s="40"/>
      <c r="Z480" s="40"/>
      <c r="AA480" s="40"/>
      <c r="AB480" s="40"/>
      <c r="AC480" s="40"/>
      <c r="AD480" s="40"/>
      <c r="AE480" s="40"/>
      <c r="AR480" s="240" t="s">
        <v>267</v>
      </c>
      <c r="AT480" s="240" t="s">
        <v>330</v>
      </c>
      <c r="AU480" s="240" t="s">
        <v>88</v>
      </c>
      <c r="AY480" s="18" t="s">
        <v>221</v>
      </c>
      <c r="BE480" s="241">
        <f>IF(N480="základní",J480,0)</f>
        <v>0</v>
      </c>
      <c r="BF480" s="241">
        <f>IF(N480="snížená",J480,0)</f>
        <v>0</v>
      </c>
      <c r="BG480" s="241">
        <f>IF(N480="zákl. přenesená",J480,0)</f>
        <v>0</v>
      </c>
      <c r="BH480" s="241">
        <f>IF(N480="sníž. přenesená",J480,0)</f>
        <v>0</v>
      </c>
      <c r="BI480" s="241">
        <f>IF(N480="nulová",J480,0)</f>
        <v>0</v>
      </c>
      <c r="BJ480" s="18" t="s">
        <v>88</v>
      </c>
      <c r="BK480" s="241">
        <f>ROUND(I480*H480,2)</f>
        <v>0</v>
      </c>
      <c r="BL480" s="18" t="s">
        <v>224</v>
      </c>
      <c r="BM480" s="240" t="s">
        <v>4284</v>
      </c>
    </row>
    <row r="481" s="2" customFormat="1">
      <c r="A481" s="40"/>
      <c r="B481" s="41"/>
      <c r="C481" s="42"/>
      <c r="D481" s="247" t="s">
        <v>234</v>
      </c>
      <c r="E481" s="42"/>
      <c r="F481" s="248" t="s">
        <v>2430</v>
      </c>
      <c r="G481" s="42"/>
      <c r="H481" s="42"/>
      <c r="I481" s="244"/>
      <c r="J481" s="42"/>
      <c r="K481" s="42"/>
      <c r="L481" s="46"/>
      <c r="M481" s="245"/>
      <c r="N481" s="246"/>
      <c r="O481" s="93"/>
      <c r="P481" s="93"/>
      <c r="Q481" s="93"/>
      <c r="R481" s="93"/>
      <c r="S481" s="93"/>
      <c r="T481" s="94"/>
      <c r="U481" s="40"/>
      <c r="V481" s="40"/>
      <c r="W481" s="40"/>
      <c r="X481" s="40"/>
      <c r="Y481" s="40"/>
      <c r="Z481" s="40"/>
      <c r="AA481" s="40"/>
      <c r="AB481" s="40"/>
      <c r="AC481" s="40"/>
      <c r="AD481" s="40"/>
      <c r="AE481" s="40"/>
      <c r="AT481" s="18" t="s">
        <v>234</v>
      </c>
      <c r="AU481" s="18" t="s">
        <v>88</v>
      </c>
    </row>
    <row r="482" s="13" customFormat="1">
      <c r="A482" s="13"/>
      <c r="B482" s="249"/>
      <c r="C482" s="250"/>
      <c r="D482" s="247" t="s">
        <v>236</v>
      </c>
      <c r="E482" s="251" t="s">
        <v>4285</v>
      </c>
      <c r="F482" s="252" t="s">
        <v>288</v>
      </c>
      <c r="G482" s="250"/>
      <c r="H482" s="253">
        <v>12</v>
      </c>
      <c r="I482" s="254"/>
      <c r="J482" s="250"/>
      <c r="K482" s="250"/>
      <c r="L482" s="255"/>
      <c r="M482" s="256"/>
      <c r="N482" s="257"/>
      <c r="O482" s="257"/>
      <c r="P482" s="257"/>
      <c r="Q482" s="257"/>
      <c r="R482" s="257"/>
      <c r="S482" s="257"/>
      <c r="T482" s="258"/>
      <c r="U482" s="13"/>
      <c r="V482" s="13"/>
      <c r="W482" s="13"/>
      <c r="X482" s="13"/>
      <c r="Y482" s="13"/>
      <c r="Z482" s="13"/>
      <c r="AA482" s="13"/>
      <c r="AB482" s="13"/>
      <c r="AC482" s="13"/>
      <c r="AD482" s="13"/>
      <c r="AE482" s="13"/>
      <c r="AT482" s="259" t="s">
        <v>236</v>
      </c>
      <c r="AU482" s="259" t="s">
        <v>88</v>
      </c>
      <c r="AV482" s="13" t="s">
        <v>19</v>
      </c>
      <c r="AW482" s="13" t="s">
        <v>36</v>
      </c>
      <c r="AX482" s="13" t="s">
        <v>88</v>
      </c>
      <c r="AY482" s="259" t="s">
        <v>221</v>
      </c>
    </row>
    <row r="483" s="2" customFormat="1" ht="24.15" customHeight="1">
      <c r="A483" s="40"/>
      <c r="B483" s="41"/>
      <c r="C483" s="229" t="s">
        <v>1433</v>
      </c>
      <c r="D483" s="229" t="s">
        <v>225</v>
      </c>
      <c r="E483" s="230" t="s">
        <v>2432</v>
      </c>
      <c r="F483" s="231" t="s">
        <v>2433</v>
      </c>
      <c r="G483" s="232" t="s">
        <v>507</v>
      </c>
      <c r="H483" s="233">
        <v>4.1500000000000004</v>
      </c>
      <c r="I483" s="234"/>
      <c r="J483" s="235">
        <f>ROUND(I483*H483,2)</f>
        <v>0</v>
      </c>
      <c r="K483" s="231" t="s">
        <v>229</v>
      </c>
      <c r="L483" s="46"/>
      <c r="M483" s="236" t="s">
        <v>1</v>
      </c>
      <c r="N483" s="237" t="s">
        <v>45</v>
      </c>
      <c r="O483" s="93"/>
      <c r="P483" s="238">
        <f>O483*H483</f>
        <v>0</v>
      </c>
      <c r="Q483" s="238">
        <v>0.24787000000000001</v>
      </c>
      <c r="R483" s="238">
        <f>Q483*H483</f>
        <v>1.0286605000000002</v>
      </c>
      <c r="S483" s="238">
        <v>0</v>
      </c>
      <c r="T483" s="239">
        <f>S483*H483</f>
        <v>0</v>
      </c>
      <c r="U483" s="40"/>
      <c r="V483" s="40"/>
      <c r="W483" s="40"/>
      <c r="X483" s="40"/>
      <c r="Y483" s="40"/>
      <c r="Z483" s="40"/>
      <c r="AA483" s="40"/>
      <c r="AB483" s="40"/>
      <c r="AC483" s="40"/>
      <c r="AD483" s="40"/>
      <c r="AE483" s="40"/>
      <c r="AR483" s="240" t="s">
        <v>224</v>
      </c>
      <c r="AT483" s="240" t="s">
        <v>225</v>
      </c>
      <c r="AU483" s="240" t="s">
        <v>88</v>
      </c>
      <c r="AY483" s="18" t="s">
        <v>221</v>
      </c>
      <c r="BE483" s="241">
        <f>IF(N483="základní",J483,0)</f>
        <v>0</v>
      </c>
      <c r="BF483" s="241">
        <f>IF(N483="snížená",J483,0)</f>
        <v>0</v>
      </c>
      <c r="BG483" s="241">
        <f>IF(N483="zákl. přenesená",J483,0)</f>
        <v>0</v>
      </c>
      <c r="BH483" s="241">
        <f>IF(N483="sníž. přenesená",J483,0)</f>
        <v>0</v>
      </c>
      <c r="BI483" s="241">
        <f>IF(N483="nulová",J483,0)</f>
        <v>0</v>
      </c>
      <c r="BJ483" s="18" t="s">
        <v>88</v>
      </c>
      <c r="BK483" s="241">
        <f>ROUND(I483*H483,2)</f>
        <v>0</v>
      </c>
      <c r="BL483" s="18" t="s">
        <v>224</v>
      </c>
      <c r="BM483" s="240" t="s">
        <v>4286</v>
      </c>
    </row>
    <row r="484" s="2" customFormat="1">
      <c r="A484" s="40"/>
      <c r="B484" s="41"/>
      <c r="C484" s="42"/>
      <c r="D484" s="242" t="s">
        <v>232</v>
      </c>
      <c r="E484" s="42"/>
      <c r="F484" s="243" t="s">
        <v>2435</v>
      </c>
      <c r="G484" s="42"/>
      <c r="H484" s="42"/>
      <c r="I484" s="244"/>
      <c r="J484" s="42"/>
      <c r="K484" s="42"/>
      <c r="L484" s="46"/>
      <c r="M484" s="245"/>
      <c r="N484" s="246"/>
      <c r="O484" s="93"/>
      <c r="P484" s="93"/>
      <c r="Q484" s="93"/>
      <c r="R484" s="93"/>
      <c r="S484" s="93"/>
      <c r="T484" s="94"/>
      <c r="U484" s="40"/>
      <c r="V484" s="40"/>
      <c r="W484" s="40"/>
      <c r="X484" s="40"/>
      <c r="Y484" s="40"/>
      <c r="Z484" s="40"/>
      <c r="AA484" s="40"/>
      <c r="AB484" s="40"/>
      <c r="AC484" s="40"/>
      <c r="AD484" s="40"/>
      <c r="AE484" s="40"/>
      <c r="AT484" s="18" t="s">
        <v>232</v>
      </c>
      <c r="AU484" s="18" t="s">
        <v>88</v>
      </c>
    </row>
    <row r="485" s="2" customFormat="1">
      <c r="A485" s="40"/>
      <c r="B485" s="41"/>
      <c r="C485" s="42"/>
      <c r="D485" s="247" t="s">
        <v>312</v>
      </c>
      <c r="E485" s="42"/>
      <c r="F485" s="248" t="s">
        <v>2436</v>
      </c>
      <c r="G485" s="42"/>
      <c r="H485" s="42"/>
      <c r="I485" s="244"/>
      <c r="J485" s="42"/>
      <c r="K485" s="42"/>
      <c r="L485" s="46"/>
      <c r="M485" s="245"/>
      <c r="N485" s="246"/>
      <c r="O485" s="93"/>
      <c r="P485" s="93"/>
      <c r="Q485" s="93"/>
      <c r="R485" s="93"/>
      <c r="S485" s="93"/>
      <c r="T485" s="94"/>
      <c r="U485" s="40"/>
      <c r="V485" s="40"/>
      <c r="W485" s="40"/>
      <c r="X485" s="40"/>
      <c r="Y485" s="40"/>
      <c r="Z485" s="40"/>
      <c r="AA485" s="40"/>
      <c r="AB485" s="40"/>
      <c r="AC485" s="40"/>
      <c r="AD485" s="40"/>
      <c r="AE485" s="40"/>
      <c r="AT485" s="18" t="s">
        <v>312</v>
      </c>
      <c r="AU485" s="18" t="s">
        <v>88</v>
      </c>
    </row>
    <row r="486" s="14" customFormat="1">
      <c r="A486" s="14"/>
      <c r="B486" s="260"/>
      <c r="C486" s="261"/>
      <c r="D486" s="247" t="s">
        <v>236</v>
      </c>
      <c r="E486" s="262" t="s">
        <v>1</v>
      </c>
      <c r="F486" s="263" t="s">
        <v>2437</v>
      </c>
      <c r="G486" s="261"/>
      <c r="H486" s="262" t="s">
        <v>1</v>
      </c>
      <c r="I486" s="264"/>
      <c r="J486" s="261"/>
      <c r="K486" s="261"/>
      <c r="L486" s="265"/>
      <c r="M486" s="266"/>
      <c r="N486" s="267"/>
      <c r="O486" s="267"/>
      <c r="P486" s="267"/>
      <c r="Q486" s="267"/>
      <c r="R486" s="267"/>
      <c r="S486" s="267"/>
      <c r="T486" s="268"/>
      <c r="U486" s="14"/>
      <c r="V486" s="14"/>
      <c r="W486" s="14"/>
      <c r="X486" s="14"/>
      <c r="Y486" s="14"/>
      <c r="Z486" s="14"/>
      <c r="AA486" s="14"/>
      <c r="AB486" s="14"/>
      <c r="AC486" s="14"/>
      <c r="AD486" s="14"/>
      <c r="AE486" s="14"/>
      <c r="AT486" s="269" t="s">
        <v>236</v>
      </c>
      <c r="AU486" s="269" t="s">
        <v>88</v>
      </c>
      <c r="AV486" s="14" t="s">
        <v>88</v>
      </c>
      <c r="AW486" s="14" t="s">
        <v>36</v>
      </c>
      <c r="AX486" s="14" t="s">
        <v>80</v>
      </c>
      <c r="AY486" s="269" t="s">
        <v>221</v>
      </c>
    </row>
    <row r="487" s="13" customFormat="1">
      <c r="A487" s="13"/>
      <c r="B487" s="249"/>
      <c r="C487" s="250"/>
      <c r="D487" s="247" t="s">
        <v>236</v>
      </c>
      <c r="E487" s="251" t="s">
        <v>3371</v>
      </c>
      <c r="F487" s="252" t="s">
        <v>4287</v>
      </c>
      <c r="G487" s="250"/>
      <c r="H487" s="253">
        <v>4.1500000000000004</v>
      </c>
      <c r="I487" s="254"/>
      <c r="J487" s="250"/>
      <c r="K487" s="250"/>
      <c r="L487" s="255"/>
      <c r="M487" s="256"/>
      <c r="N487" s="257"/>
      <c r="O487" s="257"/>
      <c r="P487" s="257"/>
      <c r="Q487" s="257"/>
      <c r="R487" s="257"/>
      <c r="S487" s="257"/>
      <c r="T487" s="258"/>
      <c r="U487" s="13"/>
      <c r="V487" s="13"/>
      <c r="W487" s="13"/>
      <c r="X487" s="13"/>
      <c r="Y487" s="13"/>
      <c r="Z487" s="13"/>
      <c r="AA487" s="13"/>
      <c r="AB487" s="13"/>
      <c r="AC487" s="13"/>
      <c r="AD487" s="13"/>
      <c r="AE487" s="13"/>
      <c r="AT487" s="259" t="s">
        <v>236</v>
      </c>
      <c r="AU487" s="259" t="s">
        <v>88</v>
      </c>
      <c r="AV487" s="13" t="s">
        <v>19</v>
      </c>
      <c r="AW487" s="13" t="s">
        <v>36</v>
      </c>
      <c r="AX487" s="13" t="s">
        <v>80</v>
      </c>
      <c r="AY487" s="259" t="s">
        <v>221</v>
      </c>
    </row>
    <row r="488" s="13" customFormat="1">
      <c r="A488" s="13"/>
      <c r="B488" s="249"/>
      <c r="C488" s="250"/>
      <c r="D488" s="247" t="s">
        <v>236</v>
      </c>
      <c r="E488" s="251" t="s">
        <v>3373</v>
      </c>
      <c r="F488" s="252" t="s">
        <v>3374</v>
      </c>
      <c r="G488" s="250"/>
      <c r="H488" s="253">
        <v>4.1500000000000004</v>
      </c>
      <c r="I488" s="254"/>
      <c r="J488" s="250"/>
      <c r="K488" s="250"/>
      <c r="L488" s="255"/>
      <c r="M488" s="256"/>
      <c r="N488" s="257"/>
      <c r="O488" s="257"/>
      <c r="P488" s="257"/>
      <c r="Q488" s="257"/>
      <c r="R488" s="257"/>
      <c r="S488" s="257"/>
      <c r="T488" s="258"/>
      <c r="U488" s="13"/>
      <c r="V488" s="13"/>
      <c r="W488" s="13"/>
      <c r="X488" s="13"/>
      <c r="Y488" s="13"/>
      <c r="Z488" s="13"/>
      <c r="AA488" s="13"/>
      <c r="AB488" s="13"/>
      <c r="AC488" s="13"/>
      <c r="AD488" s="13"/>
      <c r="AE488" s="13"/>
      <c r="AT488" s="259" t="s">
        <v>236</v>
      </c>
      <c r="AU488" s="259" t="s">
        <v>88</v>
      </c>
      <c r="AV488" s="13" t="s">
        <v>19</v>
      </c>
      <c r="AW488" s="13" t="s">
        <v>36</v>
      </c>
      <c r="AX488" s="13" t="s">
        <v>88</v>
      </c>
      <c r="AY488" s="259" t="s">
        <v>221</v>
      </c>
    </row>
    <row r="489" s="2" customFormat="1" ht="24.15" customHeight="1">
      <c r="A489" s="40"/>
      <c r="B489" s="41"/>
      <c r="C489" s="229" t="s">
        <v>1437</v>
      </c>
      <c r="D489" s="229" t="s">
        <v>225</v>
      </c>
      <c r="E489" s="230" t="s">
        <v>2442</v>
      </c>
      <c r="F489" s="231" t="s">
        <v>2443</v>
      </c>
      <c r="G489" s="232" t="s">
        <v>507</v>
      </c>
      <c r="H489" s="233">
        <v>52.572000000000003</v>
      </c>
      <c r="I489" s="234"/>
      <c r="J489" s="235">
        <f>ROUND(I489*H489,2)</f>
        <v>0</v>
      </c>
      <c r="K489" s="231" t="s">
        <v>229</v>
      </c>
      <c r="L489" s="46"/>
      <c r="M489" s="236" t="s">
        <v>1</v>
      </c>
      <c r="N489" s="237" t="s">
        <v>45</v>
      </c>
      <c r="O489" s="93"/>
      <c r="P489" s="238">
        <f>O489*H489</f>
        <v>0</v>
      </c>
      <c r="Q489" s="238">
        <v>0.37175000000000002</v>
      </c>
      <c r="R489" s="238">
        <f>Q489*H489</f>
        <v>19.543641000000001</v>
      </c>
      <c r="S489" s="238">
        <v>0</v>
      </c>
      <c r="T489" s="239">
        <f>S489*H489</f>
        <v>0</v>
      </c>
      <c r="U489" s="40"/>
      <c r="V489" s="40"/>
      <c r="W489" s="40"/>
      <c r="X489" s="40"/>
      <c r="Y489" s="40"/>
      <c r="Z489" s="40"/>
      <c r="AA489" s="40"/>
      <c r="AB489" s="40"/>
      <c r="AC489" s="40"/>
      <c r="AD489" s="40"/>
      <c r="AE489" s="40"/>
      <c r="AR489" s="240" t="s">
        <v>224</v>
      </c>
      <c r="AT489" s="240" t="s">
        <v>225</v>
      </c>
      <c r="AU489" s="240" t="s">
        <v>88</v>
      </c>
      <c r="AY489" s="18" t="s">
        <v>221</v>
      </c>
      <c r="BE489" s="241">
        <f>IF(N489="základní",J489,0)</f>
        <v>0</v>
      </c>
      <c r="BF489" s="241">
        <f>IF(N489="snížená",J489,0)</f>
        <v>0</v>
      </c>
      <c r="BG489" s="241">
        <f>IF(N489="zákl. přenesená",J489,0)</f>
        <v>0</v>
      </c>
      <c r="BH489" s="241">
        <f>IF(N489="sníž. přenesená",J489,0)</f>
        <v>0</v>
      </c>
      <c r="BI489" s="241">
        <f>IF(N489="nulová",J489,0)</f>
        <v>0</v>
      </c>
      <c r="BJ489" s="18" t="s">
        <v>88</v>
      </c>
      <c r="BK489" s="241">
        <f>ROUND(I489*H489,2)</f>
        <v>0</v>
      </c>
      <c r="BL489" s="18" t="s">
        <v>224</v>
      </c>
      <c r="BM489" s="240" t="s">
        <v>4288</v>
      </c>
    </row>
    <row r="490" s="2" customFormat="1">
      <c r="A490" s="40"/>
      <c r="B490" s="41"/>
      <c r="C490" s="42"/>
      <c r="D490" s="242" t="s">
        <v>232</v>
      </c>
      <c r="E490" s="42"/>
      <c r="F490" s="243" t="s">
        <v>2445</v>
      </c>
      <c r="G490" s="42"/>
      <c r="H490" s="42"/>
      <c r="I490" s="244"/>
      <c r="J490" s="42"/>
      <c r="K490" s="42"/>
      <c r="L490" s="46"/>
      <c r="M490" s="245"/>
      <c r="N490" s="246"/>
      <c r="O490" s="93"/>
      <c r="P490" s="93"/>
      <c r="Q490" s="93"/>
      <c r="R490" s="93"/>
      <c r="S490" s="93"/>
      <c r="T490" s="94"/>
      <c r="U490" s="40"/>
      <c r="V490" s="40"/>
      <c r="W490" s="40"/>
      <c r="X490" s="40"/>
      <c r="Y490" s="40"/>
      <c r="Z490" s="40"/>
      <c r="AA490" s="40"/>
      <c r="AB490" s="40"/>
      <c r="AC490" s="40"/>
      <c r="AD490" s="40"/>
      <c r="AE490" s="40"/>
      <c r="AT490" s="18" t="s">
        <v>232</v>
      </c>
      <c r="AU490" s="18" t="s">
        <v>88</v>
      </c>
    </row>
    <row r="491" s="2" customFormat="1">
      <c r="A491" s="40"/>
      <c r="B491" s="41"/>
      <c r="C491" s="42"/>
      <c r="D491" s="247" t="s">
        <v>312</v>
      </c>
      <c r="E491" s="42"/>
      <c r="F491" s="248" t="s">
        <v>2436</v>
      </c>
      <c r="G491" s="42"/>
      <c r="H491" s="42"/>
      <c r="I491" s="244"/>
      <c r="J491" s="42"/>
      <c r="K491" s="42"/>
      <c r="L491" s="46"/>
      <c r="M491" s="245"/>
      <c r="N491" s="246"/>
      <c r="O491" s="93"/>
      <c r="P491" s="93"/>
      <c r="Q491" s="93"/>
      <c r="R491" s="93"/>
      <c r="S491" s="93"/>
      <c r="T491" s="94"/>
      <c r="U491" s="40"/>
      <c r="V491" s="40"/>
      <c r="W491" s="40"/>
      <c r="X491" s="40"/>
      <c r="Y491" s="40"/>
      <c r="Z491" s="40"/>
      <c r="AA491" s="40"/>
      <c r="AB491" s="40"/>
      <c r="AC491" s="40"/>
      <c r="AD491" s="40"/>
      <c r="AE491" s="40"/>
      <c r="AT491" s="18" t="s">
        <v>312</v>
      </c>
      <c r="AU491" s="18" t="s">
        <v>88</v>
      </c>
    </row>
    <row r="492" s="2" customFormat="1">
      <c r="A492" s="40"/>
      <c r="B492" s="41"/>
      <c r="C492" s="42"/>
      <c r="D492" s="247" t="s">
        <v>234</v>
      </c>
      <c r="E492" s="42"/>
      <c r="F492" s="248" t="s">
        <v>4289</v>
      </c>
      <c r="G492" s="42"/>
      <c r="H492" s="42"/>
      <c r="I492" s="244"/>
      <c r="J492" s="42"/>
      <c r="K492" s="42"/>
      <c r="L492" s="46"/>
      <c r="M492" s="245"/>
      <c r="N492" s="246"/>
      <c r="O492" s="93"/>
      <c r="P492" s="93"/>
      <c r="Q492" s="93"/>
      <c r="R492" s="93"/>
      <c r="S492" s="93"/>
      <c r="T492" s="94"/>
      <c r="U492" s="40"/>
      <c r="V492" s="40"/>
      <c r="W492" s="40"/>
      <c r="X492" s="40"/>
      <c r="Y492" s="40"/>
      <c r="Z492" s="40"/>
      <c r="AA492" s="40"/>
      <c r="AB492" s="40"/>
      <c r="AC492" s="40"/>
      <c r="AD492" s="40"/>
      <c r="AE492" s="40"/>
      <c r="AT492" s="18" t="s">
        <v>234</v>
      </c>
      <c r="AU492" s="18" t="s">
        <v>88</v>
      </c>
    </row>
    <row r="493" s="14" customFormat="1">
      <c r="A493" s="14"/>
      <c r="B493" s="260"/>
      <c r="C493" s="261"/>
      <c r="D493" s="247" t="s">
        <v>236</v>
      </c>
      <c r="E493" s="262" t="s">
        <v>1</v>
      </c>
      <c r="F493" s="263" t="s">
        <v>4290</v>
      </c>
      <c r="G493" s="261"/>
      <c r="H493" s="262" t="s">
        <v>1</v>
      </c>
      <c r="I493" s="264"/>
      <c r="J493" s="261"/>
      <c r="K493" s="261"/>
      <c r="L493" s="265"/>
      <c r="M493" s="266"/>
      <c r="N493" s="267"/>
      <c r="O493" s="267"/>
      <c r="P493" s="267"/>
      <c r="Q493" s="267"/>
      <c r="R493" s="267"/>
      <c r="S493" s="267"/>
      <c r="T493" s="268"/>
      <c r="U493" s="14"/>
      <c r="V493" s="14"/>
      <c r="W493" s="14"/>
      <c r="X493" s="14"/>
      <c r="Y493" s="14"/>
      <c r="Z493" s="14"/>
      <c r="AA493" s="14"/>
      <c r="AB493" s="14"/>
      <c r="AC493" s="14"/>
      <c r="AD493" s="14"/>
      <c r="AE493" s="14"/>
      <c r="AT493" s="269" t="s">
        <v>236</v>
      </c>
      <c r="AU493" s="269" t="s">
        <v>88</v>
      </c>
      <c r="AV493" s="14" t="s">
        <v>88</v>
      </c>
      <c r="AW493" s="14" t="s">
        <v>36</v>
      </c>
      <c r="AX493" s="14" t="s">
        <v>80</v>
      </c>
      <c r="AY493" s="269" t="s">
        <v>221</v>
      </c>
    </row>
    <row r="494" s="13" customFormat="1">
      <c r="A494" s="13"/>
      <c r="B494" s="249"/>
      <c r="C494" s="250"/>
      <c r="D494" s="247" t="s">
        <v>236</v>
      </c>
      <c r="E494" s="251" t="s">
        <v>3379</v>
      </c>
      <c r="F494" s="252" t="s">
        <v>4291</v>
      </c>
      <c r="G494" s="250"/>
      <c r="H494" s="253">
        <v>5.5609999999999999</v>
      </c>
      <c r="I494" s="254"/>
      <c r="J494" s="250"/>
      <c r="K494" s="250"/>
      <c r="L494" s="255"/>
      <c r="M494" s="256"/>
      <c r="N494" s="257"/>
      <c r="O494" s="257"/>
      <c r="P494" s="257"/>
      <c r="Q494" s="257"/>
      <c r="R494" s="257"/>
      <c r="S494" s="257"/>
      <c r="T494" s="258"/>
      <c r="U494" s="13"/>
      <c r="V494" s="13"/>
      <c r="W494" s="13"/>
      <c r="X494" s="13"/>
      <c r="Y494" s="13"/>
      <c r="Z494" s="13"/>
      <c r="AA494" s="13"/>
      <c r="AB494" s="13"/>
      <c r="AC494" s="13"/>
      <c r="AD494" s="13"/>
      <c r="AE494" s="13"/>
      <c r="AT494" s="259" t="s">
        <v>236</v>
      </c>
      <c r="AU494" s="259" t="s">
        <v>88</v>
      </c>
      <c r="AV494" s="13" t="s">
        <v>19</v>
      </c>
      <c r="AW494" s="13" t="s">
        <v>36</v>
      </c>
      <c r="AX494" s="13" t="s">
        <v>80</v>
      </c>
      <c r="AY494" s="259" t="s">
        <v>221</v>
      </c>
    </row>
    <row r="495" s="14" customFormat="1">
      <c r="A495" s="14"/>
      <c r="B495" s="260"/>
      <c r="C495" s="261"/>
      <c r="D495" s="247" t="s">
        <v>236</v>
      </c>
      <c r="E495" s="262" t="s">
        <v>1</v>
      </c>
      <c r="F495" s="263" t="s">
        <v>4292</v>
      </c>
      <c r="G495" s="261"/>
      <c r="H495" s="262" t="s">
        <v>1</v>
      </c>
      <c r="I495" s="264"/>
      <c r="J495" s="261"/>
      <c r="K495" s="261"/>
      <c r="L495" s="265"/>
      <c r="M495" s="266"/>
      <c r="N495" s="267"/>
      <c r="O495" s="267"/>
      <c r="P495" s="267"/>
      <c r="Q495" s="267"/>
      <c r="R495" s="267"/>
      <c r="S495" s="267"/>
      <c r="T495" s="268"/>
      <c r="U495" s="14"/>
      <c r="V495" s="14"/>
      <c r="W495" s="14"/>
      <c r="X495" s="14"/>
      <c r="Y495" s="14"/>
      <c r="Z495" s="14"/>
      <c r="AA495" s="14"/>
      <c r="AB495" s="14"/>
      <c r="AC495" s="14"/>
      <c r="AD495" s="14"/>
      <c r="AE495" s="14"/>
      <c r="AT495" s="269" t="s">
        <v>236</v>
      </c>
      <c r="AU495" s="269" t="s">
        <v>88</v>
      </c>
      <c r="AV495" s="14" t="s">
        <v>88</v>
      </c>
      <c r="AW495" s="14" t="s">
        <v>36</v>
      </c>
      <c r="AX495" s="14" t="s">
        <v>80</v>
      </c>
      <c r="AY495" s="269" t="s">
        <v>221</v>
      </c>
    </row>
    <row r="496" s="13" customFormat="1">
      <c r="A496" s="13"/>
      <c r="B496" s="249"/>
      <c r="C496" s="250"/>
      <c r="D496" s="247" t="s">
        <v>236</v>
      </c>
      <c r="E496" s="251" t="s">
        <v>3381</v>
      </c>
      <c r="F496" s="252" t="s">
        <v>4293</v>
      </c>
      <c r="G496" s="250"/>
      <c r="H496" s="253">
        <v>10.694000000000001</v>
      </c>
      <c r="I496" s="254"/>
      <c r="J496" s="250"/>
      <c r="K496" s="250"/>
      <c r="L496" s="255"/>
      <c r="M496" s="256"/>
      <c r="N496" s="257"/>
      <c r="O496" s="257"/>
      <c r="P496" s="257"/>
      <c r="Q496" s="257"/>
      <c r="R496" s="257"/>
      <c r="S496" s="257"/>
      <c r="T496" s="258"/>
      <c r="U496" s="13"/>
      <c r="V496" s="13"/>
      <c r="W496" s="13"/>
      <c r="X496" s="13"/>
      <c r="Y496" s="13"/>
      <c r="Z496" s="13"/>
      <c r="AA496" s="13"/>
      <c r="AB496" s="13"/>
      <c r="AC496" s="13"/>
      <c r="AD496" s="13"/>
      <c r="AE496" s="13"/>
      <c r="AT496" s="259" t="s">
        <v>236</v>
      </c>
      <c r="AU496" s="259" t="s">
        <v>88</v>
      </c>
      <c r="AV496" s="13" t="s">
        <v>19</v>
      </c>
      <c r="AW496" s="13" t="s">
        <v>36</v>
      </c>
      <c r="AX496" s="13" t="s">
        <v>80</v>
      </c>
      <c r="AY496" s="259" t="s">
        <v>221</v>
      </c>
    </row>
    <row r="497" s="14" customFormat="1">
      <c r="A497" s="14"/>
      <c r="B497" s="260"/>
      <c r="C497" s="261"/>
      <c r="D497" s="247" t="s">
        <v>236</v>
      </c>
      <c r="E497" s="262" t="s">
        <v>1</v>
      </c>
      <c r="F497" s="263" t="s">
        <v>4294</v>
      </c>
      <c r="G497" s="261"/>
      <c r="H497" s="262" t="s">
        <v>1</v>
      </c>
      <c r="I497" s="264"/>
      <c r="J497" s="261"/>
      <c r="K497" s="261"/>
      <c r="L497" s="265"/>
      <c r="M497" s="266"/>
      <c r="N497" s="267"/>
      <c r="O497" s="267"/>
      <c r="P497" s="267"/>
      <c r="Q497" s="267"/>
      <c r="R497" s="267"/>
      <c r="S497" s="267"/>
      <c r="T497" s="268"/>
      <c r="U497" s="14"/>
      <c r="V497" s="14"/>
      <c r="W497" s="14"/>
      <c r="X497" s="14"/>
      <c r="Y497" s="14"/>
      <c r="Z497" s="14"/>
      <c r="AA497" s="14"/>
      <c r="AB497" s="14"/>
      <c r="AC497" s="14"/>
      <c r="AD497" s="14"/>
      <c r="AE497" s="14"/>
      <c r="AT497" s="269" t="s">
        <v>236</v>
      </c>
      <c r="AU497" s="269" t="s">
        <v>88</v>
      </c>
      <c r="AV497" s="14" t="s">
        <v>88</v>
      </c>
      <c r="AW497" s="14" t="s">
        <v>36</v>
      </c>
      <c r="AX497" s="14" t="s">
        <v>80</v>
      </c>
      <c r="AY497" s="269" t="s">
        <v>221</v>
      </c>
    </row>
    <row r="498" s="13" customFormat="1">
      <c r="A498" s="13"/>
      <c r="B498" s="249"/>
      <c r="C498" s="250"/>
      <c r="D498" s="247" t="s">
        <v>236</v>
      </c>
      <c r="E498" s="251" t="s">
        <v>4061</v>
      </c>
      <c r="F498" s="252" t="s">
        <v>4295</v>
      </c>
      <c r="G498" s="250"/>
      <c r="H498" s="253">
        <v>5.1870000000000003</v>
      </c>
      <c r="I498" s="254"/>
      <c r="J498" s="250"/>
      <c r="K498" s="250"/>
      <c r="L498" s="255"/>
      <c r="M498" s="256"/>
      <c r="N498" s="257"/>
      <c r="O498" s="257"/>
      <c r="P498" s="257"/>
      <c r="Q498" s="257"/>
      <c r="R498" s="257"/>
      <c r="S498" s="257"/>
      <c r="T498" s="258"/>
      <c r="U498" s="13"/>
      <c r="V498" s="13"/>
      <c r="W498" s="13"/>
      <c r="X498" s="13"/>
      <c r="Y498" s="13"/>
      <c r="Z498" s="13"/>
      <c r="AA498" s="13"/>
      <c r="AB498" s="13"/>
      <c r="AC498" s="13"/>
      <c r="AD498" s="13"/>
      <c r="AE498" s="13"/>
      <c r="AT498" s="259" t="s">
        <v>236</v>
      </c>
      <c r="AU498" s="259" t="s">
        <v>88</v>
      </c>
      <c r="AV498" s="13" t="s">
        <v>19</v>
      </c>
      <c r="AW498" s="13" t="s">
        <v>36</v>
      </c>
      <c r="AX498" s="13" t="s">
        <v>80</v>
      </c>
      <c r="AY498" s="259" t="s">
        <v>221</v>
      </c>
    </row>
    <row r="499" s="14" customFormat="1">
      <c r="A499" s="14"/>
      <c r="B499" s="260"/>
      <c r="C499" s="261"/>
      <c r="D499" s="247" t="s">
        <v>236</v>
      </c>
      <c r="E499" s="262" t="s">
        <v>1</v>
      </c>
      <c r="F499" s="263" t="s">
        <v>4296</v>
      </c>
      <c r="G499" s="261"/>
      <c r="H499" s="262" t="s">
        <v>1</v>
      </c>
      <c r="I499" s="264"/>
      <c r="J499" s="261"/>
      <c r="K499" s="261"/>
      <c r="L499" s="265"/>
      <c r="M499" s="266"/>
      <c r="N499" s="267"/>
      <c r="O499" s="267"/>
      <c r="P499" s="267"/>
      <c r="Q499" s="267"/>
      <c r="R499" s="267"/>
      <c r="S499" s="267"/>
      <c r="T499" s="268"/>
      <c r="U499" s="14"/>
      <c r="V499" s="14"/>
      <c r="W499" s="14"/>
      <c r="X499" s="14"/>
      <c r="Y499" s="14"/>
      <c r="Z499" s="14"/>
      <c r="AA499" s="14"/>
      <c r="AB499" s="14"/>
      <c r="AC499" s="14"/>
      <c r="AD499" s="14"/>
      <c r="AE499" s="14"/>
      <c r="AT499" s="269" t="s">
        <v>236</v>
      </c>
      <c r="AU499" s="269" t="s">
        <v>88</v>
      </c>
      <c r="AV499" s="14" t="s">
        <v>88</v>
      </c>
      <c r="AW499" s="14" t="s">
        <v>36</v>
      </c>
      <c r="AX499" s="14" t="s">
        <v>80</v>
      </c>
      <c r="AY499" s="269" t="s">
        <v>221</v>
      </c>
    </row>
    <row r="500" s="13" customFormat="1">
      <c r="A500" s="13"/>
      <c r="B500" s="249"/>
      <c r="C500" s="250"/>
      <c r="D500" s="247" t="s">
        <v>236</v>
      </c>
      <c r="E500" s="251" t="s">
        <v>4070</v>
      </c>
      <c r="F500" s="252" t="s">
        <v>4297</v>
      </c>
      <c r="G500" s="250"/>
      <c r="H500" s="253">
        <v>31.129999999999999</v>
      </c>
      <c r="I500" s="254"/>
      <c r="J500" s="250"/>
      <c r="K500" s="250"/>
      <c r="L500" s="255"/>
      <c r="M500" s="256"/>
      <c r="N500" s="257"/>
      <c r="O500" s="257"/>
      <c r="P500" s="257"/>
      <c r="Q500" s="257"/>
      <c r="R500" s="257"/>
      <c r="S500" s="257"/>
      <c r="T500" s="258"/>
      <c r="U500" s="13"/>
      <c r="V500" s="13"/>
      <c r="W500" s="13"/>
      <c r="X500" s="13"/>
      <c r="Y500" s="13"/>
      <c r="Z500" s="13"/>
      <c r="AA500" s="13"/>
      <c r="AB500" s="13"/>
      <c r="AC500" s="13"/>
      <c r="AD500" s="13"/>
      <c r="AE500" s="13"/>
      <c r="AT500" s="259" t="s">
        <v>236</v>
      </c>
      <c r="AU500" s="259" t="s">
        <v>88</v>
      </c>
      <c r="AV500" s="13" t="s">
        <v>19</v>
      </c>
      <c r="AW500" s="13" t="s">
        <v>36</v>
      </c>
      <c r="AX500" s="13" t="s">
        <v>80</v>
      </c>
      <c r="AY500" s="259" t="s">
        <v>221</v>
      </c>
    </row>
    <row r="501" s="13" customFormat="1">
      <c r="A501" s="13"/>
      <c r="B501" s="249"/>
      <c r="C501" s="250"/>
      <c r="D501" s="247" t="s">
        <v>236</v>
      </c>
      <c r="E501" s="251" t="s">
        <v>4298</v>
      </c>
      <c r="F501" s="252" t="s">
        <v>4299</v>
      </c>
      <c r="G501" s="250"/>
      <c r="H501" s="253">
        <v>52.572000000000003</v>
      </c>
      <c r="I501" s="254"/>
      <c r="J501" s="250"/>
      <c r="K501" s="250"/>
      <c r="L501" s="255"/>
      <c r="M501" s="256"/>
      <c r="N501" s="257"/>
      <c r="O501" s="257"/>
      <c r="P501" s="257"/>
      <c r="Q501" s="257"/>
      <c r="R501" s="257"/>
      <c r="S501" s="257"/>
      <c r="T501" s="258"/>
      <c r="U501" s="13"/>
      <c r="V501" s="13"/>
      <c r="W501" s="13"/>
      <c r="X501" s="13"/>
      <c r="Y501" s="13"/>
      <c r="Z501" s="13"/>
      <c r="AA501" s="13"/>
      <c r="AB501" s="13"/>
      <c r="AC501" s="13"/>
      <c r="AD501" s="13"/>
      <c r="AE501" s="13"/>
      <c r="AT501" s="259" t="s">
        <v>236</v>
      </c>
      <c r="AU501" s="259" t="s">
        <v>88</v>
      </c>
      <c r="AV501" s="13" t="s">
        <v>19</v>
      </c>
      <c r="AW501" s="13" t="s">
        <v>36</v>
      </c>
      <c r="AX501" s="13" t="s">
        <v>88</v>
      </c>
      <c r="AY501" s="259" t="s">
        <v>221</v>
      </c>
    </row>
    <row r="502" s="2" customFormat="1" ht="24.15" customHeight="1">
      <c r="A502" s="40"/>
      <c r="B502" s="41"/>
      <c r="C502" s="229" t="s">
        <v>1443</v>
      </c>
      <c r="D502" s="229" t="s">
        <v>225</v>
      </c>
      <c r="E502" s="230" t="s">
        <v>2454</v>
      </c>
      <c r="F502" s="231" t="s">
        <v>2455</v>
      </c>
      <c r="G502" s="232" t="s">
        <v>507</v>
      </c>
      <c r="H502" s="233">
        <v>51.689999999999998</v>
      </c>
      <c r="I502" s="234"/>
      <c r="J502" s="235">
        <f>ROUND(I502*H502,2)</f>
        <v>0</v>
      </c>
      <c r="K502" s="231" t="s">
        <v>229</v>
      </c>
      <c r="L502" s="46"/>
      <c r="M502" s="236" t="s">
        <v>1</v>
      </c>
      <c r="N502" s="237" t="s">
        <v>45</v>
      </c>
      <c r="O502" s="93"/>
      <c r="P502" s="238">
        <f>O502*H502</f>
        <v>0</v>
      </c>
      <c r="Q502" s="238">
        <v>0.45584000000000002</v>
      </c>
      <c r="R502" s="238">
        <f>Q502*H502</f>
        <v>23.5623696</v>
      </c>
      <c r="S502" s="238">
        <v>0</v>
      </c>
      <c r="T502" s="239">
        <f>S502*H502</f>
        <v>0</v>
      </c>
      <c r="U502" s="40"/>
      <c r="V502" s="40"/>
      <c r="W502" s="40"/>
      <c r="X502" s="40"/>
      <c r="Y502" s="40"/>
      <c r="Z502" s="40"/>
      <c r="AA502" s="40"/>
      <c r="AB502" s="40"/>
      <c r="AC502" s="40"/>
      <c r="AD502" s="40"/>
      <c r="AE502" s="40"/>
      <c r="AR502" s="240" t="s">
        <v>224</v>
      </c>
      <c r="AT502" s="240" t="s">
        <v>225</v>
      </c>
      <c r="AU502" s="240" t="s">
        <v>88</v>
      </c>
      <c r="AY502" s="18" t="s">
        <v>221</v>
      </c>
      <c r="BE502" s="241">
        <f>IF(N502="základní",J502,0)</f>
        <v>0</v>
      </c>
      <c r="BF502" s="241">
        <f>IF(N502="snížená",J502,0)</f>
        <v>0</v>
      </c>
      <c r="BG502" s="241">
        <f>IF(N502="zákl. přenesená",J502,0)</f>
        <v>0</v>
      </c>
      <c r="BH502" s="241">
        <f>IF(N502="sníž. přenesená",J502,0)</f>
        <v>0</v>
      </c>
      <c r="BI502" s="241">
        <f>IF(N502="nulová",J502,0)</f>
        <v>0</v>
      </c>
      <c r="BJ502" s="18" t="s">
        <v>88</v>
      </c>
      <c r="BK502" s="241">
        <f>ROUND(I502*H502,2)</f>
        <v>0</v>
      </c>
      <c r="BL502" s="18" t="s">
        <v>224</v>
      </c>
      <c r="BM502" s="240" t="s">
        <v>4300</v>
      </c>
    </row>
    <row r="503" s="2" customFormat="1">
      <c r="A503" s="40"/>
      <c r="B503" s="41"/>
      <c r="C503" s="42"/>
      <c r="D503" s="242" t="s">
        <v>232</v>
      </c>
      <c r="E503" s="42"/>
      <c r="F503" s="243" t="s">
        <v>2457</v>
      </c>
      <c r="G503" s="42"/>
      <c r="H503" s="42"/>
      <c r="I503" s="244"/>
      <c r="J503" s="42"/>
      <c r="K503" s="42"/>
      <c r="L503" s="46"/>
      <c r="M503" s="245"/>
      <c r="N503" s="246"/>
      <c r="O503" s="93"/>
      <c r="P503" s="93"/>
      <c r="Q503" s="93"/>
      <c r="R503" s="93"/>
      <c r="S503" s="93"/>
      <c r="T503" s="94"/>
      <c r="U503" s="40"/>
      <c r="V503" s="40"/>
      <c r="W503" s="40"/>
      <c r="X503" s="40"/>
      <c r="Y503" s="40"/>
      <c r="Z503" s="40"/>
      <c r="AA503" s="40"/>
      <c r="AB503" s="40"/>
      <c r="AC503" s="40"/>
      <c r="AD503" s="40"/>
      <c r="AE503" s="40"/>
      <c r="AT503" s="18" t="s">
        <v>232</v>
      </c>
      <c r="AU503" s="18" t="s">
        <v>88</v>
      </c>
    </row>
    <row r="504" s="2" customFormat="1">
      <c r="A504" s="40"/>
      <c r="B504" s="41"/>
      <c r="C504" s="42"/>
      <c r="D504" s="247" t="s">
        <v>312</v>
      </c>
      <c r="E504" s="42"/>
      <c r="F504" s="248" t="s">
        <v>2436</v>
      </c>
      <c r="G504" s="42"/>
      <c r="H504" s="42"/>
      <c r="I504" s="244"/>
      <c r="J504" s="42"/>
      <c r="K504" s="42"/>
      <c r="L504" s="46"/>
      <c r="M504" s="245"/>
      <c r="N504" s="246"/>
      <c r="O504" s="93"/>
      <c r="P504" s="93"/>
      <c r="Q504" s="93"/>
      <c r="R504" s="93"/>
      <c r="S504" s="93"/>
      <c r="T504" s="94"/>
      <c r="U504" s="40"/>
      <c r="V504" s="40"/>
      <c r="W504" s="40"/>
      <c r="X504" s="40"/>
      <c r="Y504" s="40"/>
      <c r="Z504" s="40"/>
      <c r="AA504" s="40"/>
      <c r="AB504" s="40"/>
      <c r="AC504" s="40"/>
      <c r="AD504" s="40"/>
      <c r="AE504" s="40"/>
      <c r="AT504" s="18" t="s">
        <v>312</v>
      </c>
      <c r="AU504" s="18" t="s">
        <v>88</v>
      </c>
    </row>
    <row r="505" s="2" customFormat="1">
      <c r="A505" s="40"/>
      <c r="B505" s="41"/>
      <c r="C505" s="42"/>
      <c r="D505" s="247" t="s">
        <v>234</v>
      </c>
      <c r="E505" s="42"/>
      <c r="F505" s="248" t="s">
        <v>2458</v>
      </c>
      <c r="G505" s="42"/>
      <c r="H505" s="42"/>
      <c r="I505" s="244"/>
      <c r="J505" s="42"/>
      <c r="K505" s="42"/>
      <c r="L505" s="46"/>
      <c r="M505" s="245"/>
      <c r="N505" s="246"/>
      <c r="O505" s="93"/>
      <c r="P505" s="93"/>
      <c r="Q505" s="93"/>
      <c r="R505" s="93"/>
      <c r="S505" s="93"/>
      <c r="T505" s="94"/>
      <c r="U505" s="40"/>
      <c r="V505" s="40"/>
      <c r="W505" s="40"/>
      <c r="X505" s="40"/>
      <c r="Y505" s="40"/>
      <c r="Z505" s="40"/>
      <c r="AA505" s="40"/>
      <c r="AB505" s="40"/>
      <c r="AC505" s="40"/>
      <c r="AD505" s="40"/>
      <c r="AE505" s="40"/>
      <c r="AT505" s="18" t="s">
        <v>234</v>
      </c>
      <c r="AU505" s="18" t="s">
        <v>88</v>
      </c>
    </row>
    <row r="506" s="14" customFormat="1">
      <c r="A506" s="14"/>
      <c r="B506" s="260"/>
      <c r="C506" s="261"/>
      <c r="D506" s="247" t="s">
        <v>236</v>
      </c>
      <c r="E506" s="262" t="s">
        <v>1</v>
      </c>
      <c r="F506" s="263" t="s">
        <v>2459</v>
      </c>
      <c r="G506" s="261"/>
      <c r="H506" s="262" t="s">
        <v>1</v>
      </c>
      <c r="I506" s="264"/>
      <c r="J506" s="261"/>
      <c r="K506" s="261"/>
      <c r="L506" s="265"/>
      <c r="M506" s="266"/>
      <c r="N506" s="267"/>
      <c r="O506" s="267"/>
      <c r="P506" s="267"/>
      <c r="Q506" s="267"/>
      <c r="R506" s="267"/>
      <c r="S506" s="267"/>
      <c r="T506" s="268"/>
      <c r="U506" s="14"/>
      <c r="V506" s="14"/>
      <c r="W506" s="14"/>
      <c r="X506" s="14"/>
      <c r="Y506" s="14"/>
      <c r="Z506" s="14"/>
      <c r="AA506" s="14"/>
      <c r="AB506" s="14"/>
      <c r="AC506" s="14"/>
      <c r="AD506" s="14"/>
      <c r="AE506" s="14"/>
      <c r="AT506" s="269" t="s">
        <v>236</v>
      </c>
      <c r="AU506" s="269" t="s">
        <v>88</v>
      </c>
      <c r="AV506" s="14" t="s">
        <v>88</v>
      </c>
      <c r="AW506" s="14" t="s">
        <v>36</v>
      </c>
      <c r="AX506" s="14" t="s">
        <v>80</v>
      </c>
      <c r="AY506" s="269" t="s">
        <v>221</v>
      </c>
    </row>
    <row r="507" s="13" customFormat="1">
      <c r="A507" s="13"/>
      <c r="B507" s="249"/>
      <c r="C507" s="250"/>
      <c r="D507" s="247" t="s">
        <v>236</v>
      </c>
      <c r="E507" s="251" t="s">
        <v>3384</v>
      </c>
      <c r="F507" s="252" t="s">
        <v>4301</v>
      </c>
      <c r="G507" s="250"/>
      <c r="H507" s="253">
        <v>51.689999999999998</v>
      </c>
      <c r="I507" s="254"/>
      <c r="J507" s="250"/>
      <c r="K507" s="250"/>
      <c r="L507" s="255"/>
      <c r="M507" s="256"/>
      <c r="N507" s="257"/>
      <c r="O507" s="257"/>
      <c r="P507" s="257"/>
      <c r="Q507" s="257"/>
      <c r="R507" s="257"/>
      <c r="S507" s="257"/>
      <c r="T507" s="258"/>
      <c r="U507" s="13"/>
      <c r="V507" s="13"/>
      <c r="W507" s="13"/>
      <c r="X507" s="13"/>
      <c r="Y507" s="13"/>
      <c r="Z507" s="13"/>
      <c r="AA507" s="13"/>
      <c r="AB507" s="13"/>
      <c r="AC507" s="13"/>
      <c r="AD507" s="13"/>
      <c r="AE507" s="13"/>
      <c r="AT507" s="259" t="s">
        <v>236</v>
      </c>
      <c r="AU507" s="259" t="s">
        <v>88</v>
      </c>
      <c r="AV507" s="13" t="s">
        <v>19</v>
      </c>
      <c r="AW507" s="13" t="s">
        <v>36</v>
      </c>
      <c r="AX507" s="13" t="s">
        <v>80</v>
      </c>
      <c r="AY507" s="259" t="s">
        <v>221</v>
      </c>
    </row>
    <row r="508" s="13" customFormat="1">
      <c r="A508" s="13"/>
      <c r="B508" s="249"/>
      <c r="C508" s="250"/>
      <c r="D508" s="247" t="s">
        <v>236</v>
      </c>
      <c r="E508" s="251" t="s">
        <v>2408</v>
      </c>
      <c r="F508" s="252" t="s">
        <v>4302</v>
      </c>
      <c r="G508" s="250"/>
      <c r="H508" s="253">
        <v>51.689999999999998</v>
      </c>
      <c r="I508" s="254"/>
      <c r="J508" s="250"/>
      <c r="K508" s="250"/>
      <c r="L508" s="255"/>
      <c r="M508" s="256"/>
      <c r="N508" s="257"/>
      <c r="O508" s="257"/>
      <c r="P508" s="257"/>
      <c r="Q508" s="257"/>
      <c r="R508" s="257"/>
      <c r="S508" s="257"/>
      <c r="T508" s="258"/>
      <c r="U508" s="13"/>
      <c r="V508" s="13"/>
      <c r="W508" s="13"/>
      <c r="X508" s="13"/>
      <c r="Y508" s="13"/>
      <c r="Z508" s="13"/>
      <c r="AA508" s="13"/>
      <c r="AB508" s="13"/>
      <c r="AC508" s="13"/>
      <c r="AD508" s="13"/>
      <c r="AE508" s="13"/>
      <c r="AT508" s="259" t="s">
        <v>236</v>
      </c>
      <c r="AU508" s="259" t="s">
        <v>88</v>
      </c>
      <c r="AV508" s="13" t="s">
        <v>19</v>
      </c>
      <c r="AW508" s="13" t="s">
        <v>36</v>
      </c>
      <c r="AX508" s="13" t="s">
        <v>88</v>
      </c>
      <c r="AY508" s="259" t="s">
        <v>221</v>
      </c>
    </row>
    <row r="509" s="2" customFormat="1" ht="24.15" customHeight="1">
      <c r="A509" s="40"/>
      <c r="B509" s="41"/>
      <c r="C509" s="229" t="s">
        <v>1447</v>
      </c>
      <c r="D509" s="229" t="s">
        <v>225</v>
      </c>
      <c r="E509" s="230" t="s">
        <v>2464</v>
      </c>
      <c r="F509" s="231" t="s">
        <v>2465</v>
      </c>
      <c r="G509" s="232" t="s">
        <v>507</v>
      </c>
      <c r="H509" s="233">
        <v>4.1500000000000004</v>
      </c>
      <c r="I509" s="234"/>
      <c r="J509" s="235">
        <f>ROUND(I509*H509,2)</f>
        <v>0</v>
      </c>
      <c r="K509" s="231" t="s">
        <v>229</v>
      </c>
      <c r="L509" s="46"/>
      <c r="M509" s="236" t="s">
        <v>1</v>
      </c>
      <c r="N509" s="237" t="s">
        <v>45</v>
      </c>
      <c r="O509" s="93"/>
      <c r="P509" s="238">
        <f>O509*H509</f>
        <v>0</v>
      </c>
      <c r="Q509" s="238">
        <v>0</v>
      </c>
      <c r="R509" s="238">
        <f>Q509*H509</f>
        <v>0</v>
      </c>
      <c r="S509" s="238">
        <v>0</v>
      </c>
      <c r="T509" s="239">
        <f>S509*H509</f>
        <v>0</v>
      </c>
      <c r="U509" s="40"/>
      <c r="V509" s="40"/>
      <c r="W509" s="40"/>
      <c r="X509" s="40"/>
      <c r="Y509" s="40"/>
      <c r="Z509" s="40"/>
      <c r="AA509" s="40"/>
      <c r="AB509" s="40"/>
      <c r="AC509" s="40"/>
      <c r="AD509" s="40"/>
      <c r="AE509" s="40"/>
      <c r="AR509" s="240" t="s">
        <v>224</v>
      </c>
      <c r="AT509" s="240" t="s">
        <v>225</v>
      </c>
      <c r="AU509" s="240" t="s">
        <v>88</v>
      </c>
      <c r="AY509" s="18" t="s">
        <v>221</v>
      </c>
      <c r="BE509" s="241">
        <f>IF(N509="základní",J509,0)</f>
        <v>0</v>
      </c>
      <c r="BF509" s="241">
        <f>IF(N509="snížená",J509,0)</f>
        <v>0</v>
      </c>
      <c r="BG509" s="241">
        <f>IF(N509="zákl. přenesená",J509,0)</f>
        <v>0</v>
      </c>
      <c r="BH509" s="241">
        <f>IF(N509="sníž. přenesená",J509,0)</f>
        <v>0</v>
      </c>
      <c r="BI509" s="241">
        <f>IF(N509="nulová",J509,0)</f>
        <v>0</v>
      </c>
      <c r="BJ509" s="18" t="s">
        <v>88</v>
      </c>
      <c r="BK509" s="241">
        <f>ROUND(I509*H509,2)</f>
        <v>0</v>
      </c>
      <c r="BL509" s="18" t="s">
        <v>224</v>
      </c>
      <c r="BM509" s="240" t="s">
        <v>4303</v>
      </c>
    </row>
    <row r="510" s="2" customFormat="1">
      <c r="A510" s="40"/>
      <c r="B510" s="41"/>
      <c r="C510" s="42"/>
      <c r="D510" s="242" t="s">
        <v>232</v>
      </c>
      <c r="E510" s="42"/>
      <c r="F510" s="243" t="s">
        <v>2467</v>
      </c>
      <c r="G510" s="42"/>
      <c r="H510" s="42"/>
      <c r="I510" s="244"/>
      <c r="J510" s="42"/>
      <c r="K510" s="42"/>
      <c r="L510" s="46"/>
      <c r="M510" s="245"/>
      <c r="N510" s="246"/>
      <c r="O510" s="93"/>
      <c r="P510" s="93"/>
      <c r="Q510" s="93"/>
      <c r="R510" s="93"/>
      <c r="S510" s="93"/>
      <c r="T510" s="94"/>
      <c r="U510" s="40"/>
      <c r="V510" s="40"/>
      <c r="W510" s="40"/>
      <c r="X510" s="40"/>
      <c r="Y510" s="40"/>
      <c r="Z510" s="40"/>
      <c r="AA510" s="40"/>
      <c r="AB510" s="40"/>
      <c r="AC510" s="40"/>
      <c r="AD510" s="40"/>
      <c r="AE510" s="40"/>
      <c r="AT510" s="18" t="s">
        <v>232</v>
      </c>
      <c r="AU510" s="18" t="s">
        <v>88</v>
      </c>
    </row>
    <row r="511" s="2" customFormat="1">
      <c r="A511" s="40"/>
      <c r="B511" s="41"/>
      <c r="C511" s="42"/>
      <c r="D511" s="247" t="s">
        <v>312</v>
      </c>
      <c r="E511" s="42"/>
      <c r="F511" s="248" t="s">
        <v>2436</v>
      </c>
      <c r="G511" s="42"/>
      <c r="H511" s="42"/>
      <c r="I511" s="244"/>
      <c r="J511" s="42"/>
      <c r="K511" s="42"/>
      <c r="L511" s="46"/>
      <c r="M511" s="245"/>
      <c r="N511" s="246"/>
      <c r="O511" s="93"/>
      <c r="P511" s="93"/>
      <c r="Q511" s="93"/>
      <c r="R511" s="93"/>
      <c r="S511" s="93"/>
      <c r="T511" s="94"/>
      <c r="U511" s="40"/>
      <c r="V511" s="40"/>
      <c r="W511" s="40"/>
      <c r="X511" s="40"/>
      <c r="Y511" s="40"/>
      <c r="Z511" s="40"/>
      <c r="AA511" s="40"/>
      <c r="AB511" s="40"/>
      <c r="AC511" s="40"/>
      <c r="AD511" s="40"/>
      <c r="AE511" s="40"/>
      <c r="AT511" s="18" t="s">
        <v>312</v>
      </c>
      <c r="AU511" s="18" t="s">
        <v>88</v>
      </c>
    </row>
    <row r="512" s="14" customFormat="1">
      <c r="A512" s="14"/>
      <c r="B512" s="260"/>
      <c r="C512" s="261"/>
      <c r="D512" s="247" t="s">
        <v>236</v>
      </c>
      <c r="E512" s="262" t="s">
        <v>1</v>
      </c>
      <c r="F512" s="263" t="s">
        <v>2468</v>
      </c>
      <c r="G512" s="261"/>
      <c r="H512" s="262" t="s">
        <v>1</v>
      </c>
      <c r="I512" s="264"/>
      <c r="J512" s="261"/>
      <c r="K512" s="261"/>
      <c r="L512" s="265"/>
      <c r="M512" s="266"/>
      <c r="N512" s="267"/>
      <c r="O512" s="267"/>
      <c r="P512" s="267"/>
      <c r="Q512" s="267"/>
      <c r="R512" s="267"/>
      <c r="S512" s="267"/>
      <c r="T512" s="268"/>
      <c r="U512" s="14"/>
      <c r="V512" s="14"/>
      <c r="W512" s="14"/>
      <c r="X512" s="14"/>
      <c r="Y512" s="14"/>
      <c r="Z512" s="14"/>
      <c r="AA512" s="14"/>
      <c r="AB512" s="14"/>
      <c r="AC512" s="14"/>
      <c r="AD512" s="14"/>
      <c r="AE512" s="14"/>
      <c r="AT512" s="269" t="s">
        <v>236</v>
      </c>
      <c r="AU512" s="269" t="s">
        <v>88</v>
      </c>
      <c r="AV512" s="14" t="s">
        <v>88</v>
      </c>
      <c r="AW512" s="14" t="s">
        <v>36</v>
      </c>
      <c r="AX512" s="14" t="s">
        <v>80</v>
      </c>
      <c r="AY512" s="269" t="s">
        <v>221</v>
      </c>
    </row>
    <row r="513" s="13" customFormat="1">
      <c r="A513" s="13"/>
      <c r="B513" s="249"/>
      <c r="C513" s="250"/>
      <c r="D513" s="247" t="s">
        <v>236</v>
      </c>
      <c r="E513" s="251" t="s">
        <v>3390</v>
      </c>
      <c r="F513" s="252" t="s">
        <v>4287</v>
      </c>
      <c r="G513" s="250"/>
      <c r="H513" s="253">
        <v>4.1500000000000004</v>
      </c>
      <c r="I513" s="254"/>
      <c r="J513" s="250"/>
      <c r="K513" s="250"/>
      <c r="L513" s="255"/>
      <c r="M513" s="256"/>
      <c r="N513" s="257"/>
      <c r="O513" s="257"/>
      <c r="P513" s="257"/>
      <c r="Q513" s="257"/>
      <c r="R513" s="257"/>
      <c r="S513" s="257"/>
      <c r="T513" s="258"/>
      <c r="U513" s="13"/>
      <c r="V513" s="13"/>
      <c r="W513" s="13"/>
      <c r="X513" s="13"/>
      <c r="Y513" s="13"/>
      <c r="Z513" s="13"/>
      <c r="AA513" s="13"/>
      <c r="AB513" s="13"/>
      <c r="AC513" s="13"/>
      <c r="AD513" s="13"/>
      <c r="AE513" s="13"/>
      <c r="AT513" s="259" t="s">
        <v>236</v>
      </c>
      <c r="AU513" s="259" t="s">
        <v>88</v>
      </c>
      <c r="AV513" s="13" t="s">
        <v>19</v>
      </c>
      <c r="AW513" s="13" t="s">
        <v>36</v>
      </c>
      <c r="AX513" s="13" t="s">
        <v>80</v>
      </c>
      <c r="AY513" s="259" t="s">
        <v>221</v>
      </c>
    </row>
    <row r="514" s="13" customFormat="1">
      <c r="A514" s="13"/>
      <c r="B514" s="249"/>
      <c r="C514" s="250"/>
      <c r="D514" s="247" t="s">
        <v>236</v>
      </c>
      <c r="E514" s="251" t="s">
        <v>4304</v>
      </c>
      <c r="F514" s="252" t="s">
        <v>4305</v>
      </c>
      <c r="G514" s="250"/>
      <c r="H514" s="253">
        <v>4.1500000000000004</v>
      </c>
      <c r="I514" s="254"/>
      <c r="J514" s="250"/>
      <c r="K514" s="250"/>
      <c r="L514" s="255"/>
      <c r="M514" s="256"/>
      <c r="N514" s="257"/>
      <c r="O514" s="257"/>
      <c r="P514" s="257"/>
      <c r="Q514" s="257"/>
      <c r="R514" s="257"/>
      <c r="S514" s="257"/>
      <c r="T514" s="258"/>
      <c r="U514" s="13"/>
      <c r="V514" s="13"/>
      <c r="W514" s="13"/>
      <c r="X514" s="13"/>
      <c r="Y514" s="13"/>
      <c r="Z514" s="13"/>
      <c r="AA514" s="13"/>
      <c r="AB514" s="13"/>
      <c r="AC514" s="13"/>
      <c r="AD514" s="13"/>
      <c r="AE514" s="13"/>
      <c r="AT514" s="259" t="s">
        <v>236</v>
      </c>
      <c r="AU514" s="259" t="s">
        <v>88</v>
      </c>
      <c r="AV514" s="13" t="s">
        <v>19</v>
      </c>
      <c r="AW514" s="13" t="s">
        <v>36</v>
      </c>
      <c r="AX514" s="13" t="s">
        <v>88</v>
      </c>
      <c r="AY514" s="259" t="s">
        <v>221</v>
      </c>
    </row>
    <row r="515" s="2" customFormat="1" ht="33" customHeight="1">
      <c r="A515" s="40"/>
      <c r="B515" s="41"/>
      <c r="C515" s="229" t="s">
        <v>1451</v>
      </c>
      <c r="D515" s="229" t="s">
        <v>225</v>
      </c>
      <c r="E515" s="230" t="s">
        <v>2479</v>
      </c>
      <c r="F515" s="231" t="s">
        <v>2480</v>
      </c>
      <c r="G515" s="232" t="s">
        <v>515</v>
      </c>
      <c r="H515" s="233">
        <v>21.449999999999999</v>
      </c>
      <c r="I515" s="234"/>
      <c r="J515" s="235">
        <f>ROUND(I515*H515,2)</f>
        <v>0</v>
      </c>
      <c r="K515" s="231" t="s">
        <v>229</v>
      </c>
      <c r="L515" s="46"/>
      <c r="M515" s="236" t="s">
        <v>1</v>
      </c>
      <c r="N515" s="237" t="s">
        <v>45</v>
      </c>
      <c r="O515" s="93"/>
      <c r="P515" s="238">
        <f>O515*H515</f>
        <v>0</v>
      </c>
      <c r="Q515" s="238">
        <v>2.4127200000000002</v>
      </c>
      <c r="R515" s="238">
        <f>Q515*H515</f>
        <v>51.752844000000003</v>
      </c>
      <c r="S515" s="238">
        <v>0</v>
      </c>
      <c r="T515" s="239">
        <f>S515*H515</f>
        <v>0</v>
      </c>
      <c r="U515" s="40"/>
      <c r="V515" s="40"/>
      <c r="W515" s="40"/>
      <c r="X515" s="40"/>
      <c r="Y515" s="40"/>
      <c r="Z515" s="40"/>
      <c r="AA515" s="40"/>
      <c r="AB515" s="40"/>
      <c r="AC515" s="40"/>
      <c r="AD515" s="40"/>
      <c r="AE515" s="40"/>
      <c r="AR515" s="240" t="s">
        <v>224</v>
      </c>
      <c r="AT515" s="240" t="s">
        <v>225</v>
      </c>
      <c r="AU515" s="240" t="s">
        <v>88</v>
      </c>
      <c r="AY515" s="18" t="s">
        <v>221</v>
      </c>
      <c r="BE515" s="241">
        <f>IF(N515="základní",J515,0)</f>
        <v>0</v>
      </c>
      <c r="BF515" s="241">
        <f>IF(N515="snížená",J515,0)</f>
        <v>0</v>
      </c>
      <c r="BG515" s="241">
        <f>IF(N515="zákl. přenesená",J515,0)</f>
        <v>0</v>
      </c>
      <c r="BH515" s="241">
        <f>IF(N515="sníž. přenesená",J515,0)</f>
        <v>0</v>
      </c>
      <c r="BI515" s="241">
        <f>IF(N515="nulová",J515,0)</f>
        <v>0</v>
      </c>
      <c r="BJ515" s="18" t="s">
        <v>88</v>
      </c>
      <c r="BK515" s="241">
        <f>ROUND(I515*H515,2)</f>
        <v>0</v>
      </c>
      <c r="BL515" s="18" t="s">
        <v>224</v>
      </c>
      <c r="BM515" s="240" t="s">
        <v>4306</v>
      </c>
    </row>
    <row r="516" s="2" customFormat="1">
      <c r="A516" s="40"/>
      <c r="B516" s="41"/>
      <c r="C516" s="42"/>
      <c r="D516" s="242" t="s">
        <v>232</v>
      </c>
      <c r="E516" s="42"/>
      <c r="F516" s="243" t="s">
        <v>2482</v>
      </c>
      <c r="G516" s="42"/>
      <c r="H516" s="42"/>
      <c r="I516" s="244"/>
      <c r="J516" s="42"/>
      <c r="K516" s="42"/>
      <c r="L516" s="46"/>
      <c r="M516" s="245"/>
      <c r="N516" s="246"/>
      <c r="O516" s="93"/>
      <c r="P516" s="93"/>
      <c r="Q516" s="93"/>
      <c r="R516" s="93"/>
      <c r="S516" s="93"/>
      <c r="T516" s="94"/>
      <c r="U516" s="40"/>
      <c r="V516" s="40"/>
      <c r="W516" s="40"/>
      <c r="X516" s="40"/>
      <c r="Y516" s="40"/>
      <c r="Z516" s="40"/>
      <c r="AA516" s="40"/>
      <c r="AB516" s="40"/>
      <c r="AC516" s="40"/>
      <c r="AD516" s="40"/>
      <c r="AE516" s="40"/>
      <c r="AT516" s="18" t="s">
        <v>232</v>
      </c>
      <c r="AU516" s="18" t="s">
        <v>88</v>
      </c>
    </row>
    <row r="517" s="2" customFormat="1">
      <c r="A517" s="40"/>
      <c r="B517" s="41"/>
      <c r="C517" s="42"/>
      <c r="D517" s="247" t="s">
        <v>312</v>
      </c>
      <c r="E517" s="42"/>
      <c r="F517" s="248" t="s">
        <v>2483</v>
      </c>
      <c r="G517" s="42"/>
      <c r="H517" s="42"/>
      <c r="I517" s="244"/>
      <c r="J517" s="42"/>
      <c r="K517" s="42"/>
      <c r="L517" s="46"/>
      <c r="M517" s="245"/>
      <c r="N517" s="246"/>
      <c r="O517" s="93"/>
      <c r="P517" s="93"/>
      <c r="Q517" s="93"/>
      <c r="R517" s="93"/>
      <c r="S517" s="93"/>
      <c r="T517" s="94"/>
      <c r="U517" s="40"/>
      <c r="V517" s="40"/>
      <c r="W517" s="40"/>
      <c r="X517" s="40"/>
      <c r="Y517" s="40"/>
      <c r="Z517" s="40"/>
      <c r="AA517" s="40"/>
      <c r="AB517" s="40"/>
      <c r="AC517" s="40"/>
      <c r="AD517" s="40"/>
      <c r="AE517" s="40"/>
      <c r="AT517" s="18" t="s">
        <v>312</v>
      </c>
      <c r="AU517" s="18" t="s">
        <v>88</v>
      </c>
    </row>
    <row r="518" s="14" customFormat="1">
      <c r="A518" s="14"/>
      <c r="B518" s="260"/>
      <c r="C518" s="261"/>
      <c r="D518" s="247" t="s">
        <v>236</v>
      </c>
      <c r="E518" s="262" t="s">
        <v>1</v>
      </c>
      <c r="F518" s="263" t="s">
        <v>2484</v>
      </c>
      <c r="G518" s="261"/>
      <c r="H518" s="262" t="s">
        <v>1</v>
      </c>
      <c r="I518" s="264"/>
      <c r="J518" s="261"/>
      <c r="K518" s="261"/>
      <c r="L518" s="265"/>
      <c r="M518" s="266"/>
      <c r="N518" s="267"/>
      <c r="O518" s="267"/>
      <c r="P518" s="267"/>
      <c r="Q518" s="267"/>
      <c r="R518" s="267"/>
      <c r="S518" s="267"/>
      <c r="T518" s="268"/>
      <c r="U518" s="14"/>
      <c r="V518" s="14"/>
      <c r="W518" s="14"/>
      <c r="X518" s="14"/>
      <c r="Y518" s="14"/>
      <c r="Z518" s="14"/>
      <c r="AA518" s="14"/>
      <c r="AB518" s="14"/>
      <c r="AC518" s="14"/>
      <c r="AD518" s="14"/>
      <c r="AE518" s="14"/>
      <c r="AT518" s="269" t="s">
        <v>236</v>
      </c>
      <c r="AU518" s="269" t="s">
        <v>88</v>
      </c>
      <c r="AV518" s="14" t="s">
        <v>88</v>
      </c>
      <c r="AW518" s="14" t="s">
        <v>36</v>
      </c>
      <c r="AX518" s="14" t="s">
        <v>80</v>
      </c>
      <c r="AY518" s="269" t="s">
        <v>221</v>
      </c>
    </row>
    <row r="519" s="13" customFormat="1">
      <c r="A519" s="13"/>
      <c r="B519" s="249"/>
      <c r="C519" s="250"/>
      <c r="D519" s="247" t="s">
        <v>236</v>
      </c>
      <c r="E519" s="251" t="s">
        <v>3398</v>
      </c>
      <c r="F519" s="252" t="s">
        <v>4307</v>
      </c>
      <c r="G519" s="250"/>
      <c r="H519" s="253">
        <v>21.449999999999999</v>
      </c>
      <c r="I519" s="254"/>
      <c r="J519" s="250"/>
      <c r="K519" s="250"/>
      <c r="L519" s="255"/>
      <c r="M519" s="256"/>
      <c r="N519" s="257"/>
      <c r="O519" s="257"/>
      <c r="P519" s="257"/>
      <c r="Q519" s="257"/>
      <c r="R519" s="257"/>
      <c r="S519" s="257"/>
      <c r="T519" s="258"/>
      <c r="U519" s="13"/>
      <c r="V519" s="13"/>
      <c r="W519" s="13"/>
      <c r="X519" s="13"/>
      <c r="Y519" s="13"/>
      <c r="Z519" s="13"/>
      <c r="AA519" s="13"/>
      <c r="AB519" s="13"/>
      <c r="AC519" s="13"/>
      <c r="AD519" s="13"/>
      <c r="AE519" s="13"/>
      <c r="AT519" s="259" t="s">
        <v>236</v>
      </c>
      <c r="AU519" s="259" t="s">
        <v>88</v>
      </c>
      <c r="AV519" s="13" t="s">
        <v>19</v>
      </c>
      <c r="AW519" s="13" t="s">
        <v>36</v>
      </c>
      <c r="AX519" s="13" t="s">
        <v>80</v>
      </c>
      <c r="AY519" s="259" t="s">
        <v>221</v>
      </c>
    </row>
    <row r="520" s="13" customFormat="1">
      <c r="A520" s="13"/>
      <c r="B520" s="249"/>
      <c r="C520" s="250"/>
      <c r="D520" s="247" t="s">
        <v>236</v>
      </c>
      <c r="E520" s="251" t="s">
        <v>3400</v>
      </c>
      <c r="F520" s="252" t="s">
        <v>3401</v>
      </c>
      <c r="G520" s="250"/>
      <c r="H520" s="253">
        <v>21.449999999999999</v>
      </c>
      <c r="I520" s="254"/>
      <c r="J520" s="250"/>
      <c r="K520" s="250"/>
      <c r="L520" s="255"/>
      <c r="M520" s="256"/>
      <c r="N520" s="257"/>
      <c r="O520" s="257"/>
      <c r="P520" s="257"/>
      <c r="Q520" s="257"/>
      <c r="R520" s="257"/>
      <c r="S520" s="257"/>
      <c r="T520" s="258"/>
      <c r="U520" s="13"/>
      <c r="V520" s="13"/>
      <c r="W520" s="13"/>
      <c r="X520" s="13"/>
      <c r="Y520" s="13"/>
      <c r="Z520" s="13"/>
      <c r="AA520" s="13"/>
      <c r="AB520" s="13"/>
      <c r="AC520" s="13"/>
      <c r="AD520" s="13"/>
      <c r="AE520" s="13"/>
      <c r="AT520" s="259" t="s">
        <v>236</v>
      </c>
      <c r="AU520" s="259" t="s">
        <v>88</v>
      </c>
      <c r="AV520" s="13" t="s">
        <v>19</v>
      </c>
      <c r="AW520" s="13" t="s">
        <v>36</v>
      </c>
      <c r="AX520" s="13" t="s">
        <v>88</v>
      </c>
      <c r="AY520" s="259" t="s">
        <v>221</v>
      </c>
    </row>
    <row r="521" s="2" customFormat="1" ht="24.15" customHeight="1">
      <c r="A521" s="40"/>
      <c r="B521" s="41"/>
      <c r="C521" s="229" t="s">
        <v>1455</v>
      </c>
      <c r="D521" s="229" t="s">
        <v>225</v>
      </c>
      <c r="E521" s="230" t="s">
        <v>2489</v>
      </c>
      <c r="F521" s="231" t="s">
        <v>2490</v>
      </c>
      <c r="G521" s="232" t="s">
        <v>515</v>
      </c>
      <c r="H521" s="233">
        <v>9.9000000000000004</v>
      </c>
      <c r="I521" s="234"/>
      <c r="J521" s="235">
        <f>ROUND(I521*H521,2)</f>
        <v>0</v>
      </c>
      <c r="K521" s="231" t="s">
        <v>229</v>
      </c>
      <c r="L521" s="46"/>
      <c r="M521" s="236" t="s">
        <v>1</v>
      </c>
      <c r="N521" s="237" t="s">
        <v>45</v>
      </c>
      <c r="O521" s="93"/>
      <c r="P521" s="238">
        <f>O521*H521</f>
        <v>0</v>
      </c>
      <c r="Q521" s="238">
        <v>2.0899999999999999</v>
      </c>
      <c r="R521" s="238">
        <f>Q521*H521</f>
        <v>20.690999999999999</v>
      </c>
      <c r="S521" s="238">
        <v>0</v>
      </c>
      <c r="T521" s="239">
        <f>S521*H521</f>
        <v>0</v>
      </c>
      <c r="U521" s="40"/>
      <c r="V521" s="40"/>
      <c r="W521" s="40"/>
      <c r="X521" s="40"/>
      <c r="Y521" s="40"/>
      <c r="Z521" s="40"/>
      <c r="AA521" s="40"/>
      <c r="AB521" s="40"/>
      <c r="AC521" s="40"/>
      <c r="AD521" s="40"/>
      <c r="AE521" s="40"/>
      <c r="AR521" s="240" t="s">
        <v>224</v>
      </c>
      <c r="AT521" s="240" t="s">
        <v>225</v>
      </c>
      <c r="AU521" s="240" t="s">
        <v>88</v>
      </c>
      <c r="AY521" s="18" t="s">
        <v>221</v>
      </c>
      <c r="BE521" s="241">
        <f>IF(N521="základní",J521,0)</f>
        <v>0</v>
      </c>
      <c r="BF521" s="241">
        <f>IF(N521="snížená",J521,0)</f>
        <v>0</v>
      </c>
      <c r="BG521" s="241">
        <f>IF(N521="zákl. přenesená",J521,0)</f>
        <v>0</v>
      </c>
      <c r="BH521" s="241">
        <f>IF(N521="sníž. přenesená",J521,0)</f>
        <v>0</v>
      </c>
      <c r="BI521" s="241">
        <f>IF(N521="nulová",J521,0)</f>
        <v>0</v>
      </c>
      <c r="BJ521" s="18" t="s">
        <v>88</v>
      </c>
      <c r="BK521" s="241">
        <f>ROUND(I521*H521,2)</f>
        <v>0</v>
      </c>
      <c r="BL521" s="18" t="s">
        <v>224</v>
      </c>
      <c r="BM521" s="240" t="s">
        <v>4308</v>
      </c>
    </row>
    <row r="522" s="2" customFormat="1">
      <c r="A522" s="40"/>
      <c r="B522" s="41"/>
      <c r="C522" s="42"/>
      <c r="D522" s="242" t="s">
        <v>232</v>
      </c>
      <c r="E522" s="42"/>
      <c r="F522" s="243" t="s">
        <v>2492</v>
      </c>
      <c r="G522" s="42"/>
      <c r="H522" s="42"/>
      <c r="I522" s="244"/>
      <c r="J522" s="42"/>
      <c r="K522" s="42"/>
      <c r="L522" s="46"/>
      <c r="M522" s="245"/>
      <c r="N522" s="246"/>
      <c r="O522" s="93"/>
      <c r="P522" s="93"/>
      <c r="Q522" s="93"/>
      <c r="R522" s="93"/>
      <c r="S522" s="93"/>
      <c r="T522" s="94"/>
      <c r="U522" s="40"/>
      <c r="V522" s="40"/>
      <c r="W522" s="40"/>
      <c r="X522" s="40"/>
      <c r="Y522" s="40"/>
      <c r="Z522" s="40"/>
      <c r="AA522" s="40"/>
      <c r="AB522" s="40"/>
      <c r="AC522" s="40"/>
      <c r="AD522" s="40"/>
      <c r="AE522" s="40"/>
      <c r="AT522" s="18" t="s">
        <v>232</v>
      </c>
      <c r="AU522" s="18" t="s">
        <v>88</v>
      </c>
    </row>
    <row r="523" s="2" customFormat="1">
      <c r="A523" s="40"/>
      <c r="B523" s="41"/>
      <c r="C523" s="42"/>
      <c r="D523" s="247" t="s">
        <v>312</v>
      </c>
      <c r="E523" s="42"/>
      <c r="F523" s="248" t="s">
        <v>2493</v>
      </c>
      <c r="G523" s="42"/>
      <c r="H523" s="42"/>
      <c r="I523" s="244"/>
      <c r="J523" s="42"/>
      <c r="K523" s="42"/>
      <c r="L523" s="46"/>
      <c r="M523" s="245"/>
      <c r="N523" s="246"/>
      <c r="O523" s="93"/>
      <c r="P523" s="93"/>
      <c r="Q523" s="93"/>
      <c r="R523" s="93"/>
      <c r="S523" s="93"/>
      <c r="T523" s="94"/>
      <c r="U523" s="40"/>
      <c r="V523" s="40"/>
      <c r="W523" s="40"/>
      <c r="X523" s="40"/>
      <c r="Y523" s="40"/>
      <c r="Z523" s="40"/>
      <c r="AA523" s="40"/>
      <c r="AB523" s="40"/>
      <c r="AC523" s="40"/>
      <c r="AD523" s="40"/>
      <c r="AE523" s="40"/>
      <c r="AT523" s="18" t="s">
        <v>312</v>
      </c>
      <c r="AU523" s="18" t="s">
        <v>88</v>
      </c>
    </row>
    <row r="524" s="14" customFormat="1">
      <c r="A524" s="14"/>
      <c r="B524" s="260"/>
      <c r="C524" s="261"/>
      <c r="D524" s="247" t="s">
        <v>236</v>
      </c>
      <c r="E524" s="262" t="s">
        <v>1</v>
      </c>
      <c r="F524" s="263" t="s">
        <v>2494</v>
      </c>
      <c r="G524" s="261"/>
      <c r="H524" s="262" t="s">
        <v>1</v>
      </c>
      <c r="I524" s="264"/>
      <c r="J524" s="261"/>
      <c r="K524" s="261"/>
      <c r="L524" s="265"/>
      <c r="M524" s="266"/>
      <c r="N524" s="267"/>
      <c r="O524" s="267"/>
      <c r="P524" s="267"/>
      <c r="Q524" s="267"/>
      <c r="R524" s="267"/>
      <c r="S524" s="267"/>
      <c r="T524" s="268"/>
      <c r="U524" s="14"/>
      <c r="V524" s="14"/>
      <c r="W524" s="14"/>
      <c r="X524" s="14"/>
      <c r="Y524" s="14"/>
      <c r="Z524" s="14"/>
      <c r="AA524" s="14"/>
      <c r="AB524" s="14"/>
      <c r="AC524" s="14"/>
      <c r="AD524" s="14"/>
      <c r="AE524" s="14"/>
      <c r="AT524" s="269" t="s">
        <v>236</v>
      </c>
      <c r="AU524" s="269" t="s">
        <v>88</v>
      </c>
      <c r="AV524" s="14" t="s">
        <v>88</v>
      </c>
      <c r="AW524" s="14" t="s">
        <v>36</v>
      </c>
      <c r="AX524" s="14" t="s">
        <v>80</v>
      </c>
      <c r="AY524" s="269" t="s">
        <v>221</v>
      </c>
    </row>
    <row r="525" s="13" customFormat="1">
      <c r="A525" s="13"/>
      <c r="B525" s="249"/>
      <c r="C525" s="250"/>
      <c r="D525" s="247" t="s">
        <v>236</v>
      </c>
      <c r="E525" s="251" t="s">
        <v>3403</v>
      </c>
      <c r="F525" s="252" t="s">
        <v>4309</v>
      </c>
      <c r="G525" s="250"/>
      <c r="H525" s="253">
        <v>9.9000000000000004</v>
      </c>
      <c r="I525" s="254"/>
      <c r="J525" s="250"/>
      <c r="K525" s="250"/>
      <c r="L525" s="255"/>
      <c r="M525" s="256"/>
      <c r="N525" s="257"/>
      <c r="O525" s="257"/>
      <c r="P525" s="257"/>
      <c r="Q525" s="257"/>
      <c r="R525" s="257"/>
      <c r="S525" s="257"/>
      <c r="T525" s="258"/>
      <c r="U525" s="13"/>
      <c r="V525" s="13"/>
      <c r="W525" s="13"/>
      <c r="X525" s="13"/>
      <c r="Y525" s="13"/>
      <c r="Z525" s="13"/>
      <c r="AA525" s="13"/>
      <c r="AB525" s="13"/>
      <c r="AC525" s="13"/>
      <c r="AD525" s="13"/>
      <c r="AE525" s="13"/>
      <c r="AT525" s="259" t="s">
        <v>236</v>
      </c>
      <c r="AU525" s="259" t="s">
        <v>88</v>
      </c>
      <c r="AV525" s="13" t="s">
        <v>19</v>
      </c>
      <c r="AW525" s="13" t="s">
        <v>36</v>
      </c>
      <c r="AX525" s="13" t="s">
        <v>80</v>
      </c>
      <c r="AY525" s="259" t="s">
        <v>221</v>
      </c>
    </row>
    <row r="526" s="13" customFormat="1">
      <c r="A526" s="13"/>
      <c r="B526" s="249"/>
      <c r="C526" s="250"/>
      <c r="D526" s="247" t="s">
        <v>236</v>
      </c>
      <c r="E526" s="251" t="s">
        <v>3017</v>
      </c>
      <c r="F526" s="252" t="s">
        <v>4310</v>
      </c>
      <c r="G526" s="250"/>
      <c r="H526" s="253">
        <v>9.9000000000000004</v>
      </c>
      <c r="I526" s="254"/>
      <c r="J526" s="250"/>
      <c r="K526" s="250"/>
      <c r="L526" s="255"/>
      <c r="M526" s="256"/>
      <c r="N526" s="257"/>
      <c r="O526" s="257"/>
      <c r="P526" s="257"/>
      <c r="Q526" s="257"/>
      <c r="R526" s="257"/>
      <c r="S526" s="257"/>
      <c r="T526" s="258"/>
      <c r="U526" s="13"/>
      <c r="V526" s="13"/>
      <c r="W526" s="13"/>
      <c r="X526" s="13"/>
      <c r="Y526" s="13"/>
      <c r="Z526" s="13"/>
      <c r="AA526" s="13"/>
      <c r="AB526" s="13"/>
      <c r="AC526" s="13"/>
      <c r="AD526" s="13"/>
      <c r="AE526" s="13"/>
      <c r="AT526" s="259" t="s">
        <v>236</v>
      </c>
      <c r="AU526" s="259" t="s">
        <v>88</v>
      </c>
      <c r="AV526" s="13" t="s">
        <v>19</v>
      </c>
      <c r="AW526" s="13" t="s">
        <v>36</v>
      </c>
      <c r="AX526" s="13" t="s">
        <v>88</v>
      </c>
      <c r="AY526" s="259" t="s">
        <v>221</v>
      </c>
    </row>
    <row r="527" s="2" customFormat="1" ht="24.15" customHeight="1">
      <c r="A527" s="40"/>
      <c r="B527" s="41"/>
      <c r="C527" s="229" t="s">
        <v>1460</v>
      </c>
      <c r="D527" s="229" t="s">
        <v>225</v>
      </c>
      <c r="E527" s="230" t="s">
        <v>2499</v>
      </c>
      <c r="F527" s="231" t="s">
        <v>2500</v>
      </c>
      <c r="G527" s="232" t="s">
        <v>515</v>
      </c>
      <c r="H527" s="233">
        <v>0.85799999999999998</v>
      </c>
      <c r="I527" s="234"/>
      <c r="J527" s="235">
        <f>ROUND(I527*H527,2)</f>
        <v>0</v>
      </c>
      <c r="K527" s="231" t="s">
        <v>229</v>
      </c>
      <c r="L527" s="46"/>
      <c r="M527" s="236" t="s">
        <v>1</v>
      </c>
      <c r="N527" s="237" t="s">
        <v>45</v>
      </c>
      <c r="O527" s="93"/>
      <c r="P527" s="238">
        <f>O527*H527</f>
        <v>0</v>
      </c>
      <c r="Q527" s="238">
        <v>2.4500000000000002</v>
      </c>
      <c r="R527" s="238">
        <f>Q527*H527</f>
        <v>2.1021000000000001</v>
      </c>
      <c r="S527" s="238">
        <v>0</v>
      </c>
      <c r="T527" s="239">
        <f>S527*H527</f>
        <v>0</v>
      </c>
      <c r="U527" s="40"/>
      <c r="V527" s="40"/>
      <c r="W527" s="40"/>
      <c r="X527" s="40"/>
      <c r="Y527" s="40"/>
      <c r="Z527" s="40"/>
      <c r="AA527" s="40"/>
      <c r="AB527" s="40"/>
      <c r="AC527" s="40"/>
      <c r="AD527" s="40"/>
      <c r="AE527" s="40"/>
      <c r="AR527" s="240" t="s">
        <v>224</v>
      </c>
      <c r="AT527" s="240" t="s">
        <v>225</v>
      </c>
      <c r="AU527" s="240" t="s">
        <v>88</v>
      </c>
      <c r="AY527" s="18" t="s">
        <v>221</v>
      </c>
      <c r="BE527" s="241">
        <f>IF(N527="základní",J527,0)</f>
        <v>0</v>
      </c>
      <c r="BF527" s="241">
        <f>IF(N527="snížená",J527,0)</f>
        <v>0</v>
      </c>
      <c r="BG527" s="241">
        <f>IF(N527="zákl. přenesená",J527,0)</f>
        <v>0</v>
      </c>
      <c r="BH527" s="241">
        <f>IF(N527="sníž. přenesená",J527,0)</f>
        <v>0</v>
      </c>
      <c r="BI527" s="241">
        <f>IF(N527="nulová",J527,0)</f>
        <v>0</v>
      </c>
      <c r="BJ527" s="18" t="s">
        <v>88</v>
      </c>
      <c r="BK527" s="241">
        <f>ROUND(I527*H527,2)</f>
        <v>0</v>
      </c>
      <c r="BL527" s="18" t="s">
        <v>224</v>
      </c>
      <c r="BM527" s="240" t="s">
        <v>4311</v>
      </c>
    </row>
    <row r="528" s="2" customFormat="1">
      <c r="A528" s="40"/>
      <c r="B528" s="41"/>
      <c r="C528" s="42"/>
      <c r="D528" s="242" t="s">
        <v>232</v>
      </c>
      <c r="E528" s="42"/>
      <c r="F528" s="243" t="s">
        <v>2502</v>
      </c>
      <c r="G528" s="42"/>
      <c r="H528" s="42"/>
      <c r="I528" s="244"/>
      <c r="J528" s="42"/>
      <c r="K528" s="42"/>
      <c r="L528" s="46"/>
      <c r="M528" s="245"/>
      <c r="N528" s="246"/>
      <c r="O528" s="93"/>
      <c r="P528" s="93"/>
      <c r="Q528" s="93"/>
      <c r="R528" s="93"/>
      <c r="S528" s="93"/>
      <c r="T528" s="94"/>
      <c r="U528" s="40"/>
      <c r="V528" s="40"/>
      <c r="W528" s="40"/>
      <c r="X528" s="40"/>
      <c r="Y528" s="40"/>
      <c r="Z528" s="40"/>
      <c r="AA528" s="40"/>
      <c r="AB528" s="40"/>
      <c r="AC528" s="40"/>
      <c r="AD528" s="40"/>
      <c r="AE528" s="40"/>
      <c r="AT528" s="18" t="s">
        <v>232</v>
      </c>
      <c r="AU528" s="18" t="s">
        <v>88</v>
      </c>
    </row>
    <row r="529" s="2" customFormat="1">
      <c r="A529" s="40"/>
      <c r="B529" s="41"/>
      <c r="C529" s="42"/>
      <c r="D529" s="247" t="s">
        <v>312</v>
      </c>
      <c r="E529" s="42"/>
      <c r="F529" s="248" t="s">
        <v>2493</v>
      </c>
      <c r="G529" s="42"/>
      <c r="H529" s="42"/>
      <c r="I529" s="244"/>
      <c r="J529" s="42"/>
      <c r="K529" s="42"/>
      <c r="L529" s="46"/>
      <c r="M529" s="245"/>
      <c r="N529" s="246"/>
      <c r="O529" s="93"/>
      <c r="P529" s="93"/>
      <c r="Q529" s="93"/>
      <c r="R529" s="93"/>
      <c r="S529" s="93"/>
      <c r="T529" s="94"/>
      <c r="U529" s="40"/>
      <c r="V529" s="40"/>
      <c r="W529" s="40"/>
      <c r="X529" s="40"/>
      <c r="Y529" s="40"/>
      <c r="Z529" s="40"/>
      <c r="AA529" s="40"/>
      <c r="AB529" s="40"/>
      <c r="AC529" s="40"/>
      <c r="AD529" s="40"/>
      <c r="AE529" s="40"/>
      <c r="AT529" s="18" t="s">
        <v>312</v>
      </c>
      <c r="AU529" s="18" t="s">
        <v>88</v>
      </c>
    </row>
    <row r="530" s="14" customFormat="1">
      <c r="A530" s="14"/>
      <c r="B530" s="260"/>
      <c r="C530" s="261"/>
      <c r="D530" s="247" t="s">
        <v>236</v>
      </c>
      <c r="E530" s="262" t="s">
        <v>1</v>
      </c>
      <c r="F530" s="263" t="s">
        <v>2503</v>
      </c>
      <c r="G530" s="261"/>
      <c r="H530" s="262" t="s">
        <v>1</v>
      </c>
      <c r="I530" s="264"/>
      <c r="J530" s="261"/>
      <c r="K530" s="261"/>
      <c r="L530" s="265"/>
      <c r="M530" s="266"/>
      <c r="N530" s="267"/>
      <c r="O530" s="267"/>
      <c r="P530" s="267"/>
      <c r="Q530" s="267"/>
      <c r="R530" s="267"/>
      <c r="S530" s="267"/>
      <c r="T530" s="268"/>
      <c r="U530" s="14"/>
      <c r="V530" s="14"/>
      <c r="W530" s="14"/>
      <c r="X530" s="14"/>
      <c r="Y530" s="14"/>
      <c r="Z530" s="14"/>
      <c r="AA530" s="14"/>
      <c r="AB530" s="14"/>
      <c r="AC530" s="14"/>
      <c r="AD530" s="14"/>
      <c r="AE530" s="14"/>
      <c r="AT530" s="269" t="s">
        <v>236</v>
      </c>
      <c r="AU530" s="269" t="s">
        <v>88</v>
      </c>
      <c r="AV530" s="14" t="s">
        <v>88</v>
      </c>
      <c r="AW530" s="14" t="s">
        <v>36</v>
      </c>
      <c r="AX530" s="14" t="s">
        <v>80</v>
      </c>
      <c r="AY530" s="269" t="s">
        <v>221</v>
      </c>
    </row>
    <row r="531" s="13" customFormat="1">
      <c r="A531" s="13"/>
      <c r="B531" s="249"/>
      <c r="C531" s="250"/>
      <c r="D531" s="247" t="s">
        <v>236</v>
      </c>
      <c r="E531" s="251" t="s">
        <v>3411</v>
      </c>
      <c r="F531" s="252" t="s">
        <v>4312</v>
      </c>
      <c r="G531" s="250"/>
      <c r="H531" s="253">
        <v>0.85799999999999998</v>
      </c>
      <c r="I531" s="254"/>
      <c r="J531" s="250"/>
      <c r="K531" s="250"/>
      <c r="L531" s="255"/>
      <c r="M531" s="256"/>
      <c r="N531" s="257"/>
      <c r="O531" s="257"/>
      <c r="P531" s="257"/>
      <c r="Q531" s="257"/>
      <c r="R531" s="257"/>
      <c r="S531" s="257"/>
      <c r="T531" s="258"/>
      <c r="U531" s="13"/>
      <c r="V531" s="13"/>
      <c r="W531" s="13"/>
      <c r="X531" s="13"/>
      <c r="Y531" s="13"/>
      <c r="Z531" s="13"/>
      <c r="AA531" s="13"/>
      <c r="AB531" s="13"/>
      <c r="AC531" s="13"/>
      <c r="AD531" s="13"/>
      <c r="AE531" s="13"/>
      <c r="AT531" s="259" t="s">
        <v>236</v>
      </c>
      <c r="AU531" s="259" t="s">
        <v>88</v>
      </c>
      <c r="AV531" s="13" t="s">
        <v>19</v>
      </c>
      <c r="AW531" s="13" t="s">
        <v>36</v>
      </c>
      <c r="AX531" s="13" t="s">
        <v>80</v>
      </c>
      <c r="AY531" s="259" t="s">
        <v>221</v>
      </c>
    </row>
    <row r="532" s="13" customFormat="1">
      <c r="A532" s="13"/>
      <c r="B532" s="249"/>
      <c r="C532" s="250"/>
      <c r="D532" s="247" t="s">
        <v>236</v>
      </c>
      <c r="E532" s="251" t="s">
        <v>3413</v>
      </c>
      <c r="F532" s="252" t="s">
        <v>3414</v>
      </c>
      <c r="G532" s="250"/>
      <c r="H532" s="253">
        <v>0.85799999999999998</v>
      </c>
      <c r="I532" s="254"/>
      <c r="J532" s="250"/>
      <c r="K532" s="250"/>
      <c r="L532" s="255"/>
      <c r="M532" s="256"/>
      <c r="N532" s="257"/>
      <c r="O532" s="257"/>
      <c r="P532" s="257"/>
      <c r="Q532" s="257"/>
      <c r="R532" s="257"/>
      <c r="S532" s="257"/>
      <c r="T532" s="258"/>
      <c r="U532" s="13"/>
      <c r="V532" s="13"/>
      <c r="W532" s="13"/>
      <c r="X532" s="13"/>
      <c r="Y532" s="13"/>
      <c r="Z532" s="13"/>
      <c r="AA532" s="13"/>
      <c r="AB532" s="13"/>
      <c r="AC532" s="13"/>
      <c r="AD532" s="13"/>
      <c r="AE532" s="13"/>
      <c r="AT532" s="259" t="s">
        <v>236</v>
      </c>
      <c r="AU532" s="259" t="s">
        <v>88</v>
      </c>
      <c r="AV532" s="13" t="s">
        <v>19</v>
      </c>
      <c r="AW532" s="13" t="s">
        <v>36</v>
      </c>
      <c r="AX532" s="13" t="s">
        <v>88</v>
      </c>
      <c r="AY532" s="259" t="s">
        <v>221</v>
      </c>
    </row>
    <row r="533" s="2" customFormat="1" ht="55.5" customHeight="1">
      <c r="A533" s="40"/>
      <c r="B533" s="41"/>
      <c r="C533" s="229" t="s">
        <v>1467</v>
      </c>
      <c r="D533" s="229" t="s">
        <v>225</v>
      </c>
      <c r="E533" s="230" t="s">
        <v>4313</v>
      </c>
      <c r="F533" s="231" t="s">
        <v>4314</v>
      </c>
      <c r="G533" s="232" t="s">
        <v>515</v>
      </c>
      <c r="H533" s="233">
        <v>8.0850000000000009</v>
      </c>
      <c r="I533" s="234"/>
      <c r="J533" s="235">
        <f>ROUND(I533*H533,2)</f>
        <v>0</v>
      </c>
      <c r="K533" s="231" t="s">
        <v>229</v>
      </c>
      <c r="L533" s="46"/>
      <c r="M533" s="236" t="s">
        <v>1</v>
      </c>
      <c r="N533" s="237" t="s">
        <v>45</v>
      </c>
      <c r="O533" s="93"/>
      <c r="P533" s="238">
        <f>O533*H533</f>
        <v>0</v>
      </c>
      <c r="Q533" s="238">
        <v>2.5068199999999998</v>
      </c>
      <c r="R533" s="238">
        <f>Q533*H533</f>
        <v>20.2676397</v>
      </c>
      <c r="S533" s="238">
        <v>0</v>
      </c>
      <c r="T533" s="239">
        <f>S533*H533</f>
        <v>0</v>
      </c>
      <c r="U533" s="40"/>
      <c r="V533" s="40"/>
      <c r="W533" s="40"/>
      <c r="X533" s="40"/>
      <c r="Y533" s="40"/>
      <c r="Z533" s="40"/>
      <c r="AA533" s="40"/>
      <c r="AB533" s="40"/>
      <c r="AC533" s="40"/>
      <c r="AD533" s="40"/>
      <c r="AE533" s="40"/>
      <c r="AR533" s="240" t="s">
        <v>224</v>
      </c>
      <c r="AT533" s="240" t="s">
        <v>225</v>
      </c>
      <c r="AU533" s="240" t="s">
        <v>88</v>
      </c>
      <c r="AY533" s="18" t="s">
        <v>221</v>
      </c>
      <c r="BE533" s="241">
        <f>IF(N533="základní",J533,0)</f>
        <v>0</v>
      </c>
      <c r="BF533" s="241">
        <f>IF(N533="snížená",J533,0)</f>
        <v>0</v>
      </c>
      <c r="BG533" s="241">
        <f>IF(N533="zákl. přenesená",J533,0)</f>
        <v>0</v>
      </c>
      <c r="BH533" s="241">
        <f>IF(N533="sníž. přenesená",J533,0)</f>
        <v>0</v>
      </c>
      <c r="BI533" s="241">
        <f>IF(N533="nulová",J533,0)</f>
        <v>0</v>
      </c>
      <c r="BJ533" s="18" t="s">
        <v>88</v>
      </c>
      <c r="BK533" s="241">
        <f>ROUND(I533*H533,2)</f>
        <v>0</v>
      </c>
      <c r="BL533" s="18" t="s">
        <v>224</v>
      </c>
      <c r="BM533" s="240" t="s">
        <v>4315</v>
      </c>
    </row>
    <row r="534" s="2" customFormat="1">
      <c r="A534" s="40"/>
      <c r="B534" s="41"/>
      <c r="C534" s="42"/>
      <c r="D534" s="242" t="s">
        <v>232</v>
      </c>
      <c r="E534" s="42"/>
      <c r="F534" s="243" t="s">
        <v>4316</v>
      </c>
      <c r="G534" s="42"/>
      <c r="H534" s="42"/>
      <c r="I534" s="244"/>
      <c r="J534" s="42"/>
      <c r="K534" s="42"/>
      <c r="L534" s="46"/>
      <c r="M534" s="245"/>
      <c r="N534" s="246"/>
      <c r="O534" s="93"/>
      <c r="P534" s="93"/>
      <c r="Q534" s="93"/>
      <c r="R534" s="93"/>
      <c r="S534" s="93"/>
      <c r="T534" s="94"/>
      <c r="U534" s="40"/>
      <c r="V534" s="40"/>
      <c r="W534" s="40"/>
      <c r="X534" s="40"/>
      <c r="Y534" s="40"/>
      <c r="Z534" s="40"/>
      <c r="AA534" s="40"/>
      <c r="AB534" s="40"/>
      <c r="AC534" s="40"/>
      <c r="AD534" s="40"/>
      <c r="AE534" s="40"/>
      <c r="AT534" s="18" t="s">
        <v>232</v>
      </c>
      <c r="AU534" s="18" t="s">
        <v>88</v>
      </c>
    </row>
    <row r="535" s="2" customFormat="1">
      <c r="A535" s="40"/>
      <c r="B535" s="41"/>
      <c r="C535" s="42"/>
      <c r="D535" s="247" t="s">
        <v>312</v>
      </c>
      <c r="E535" s="42"/>
      <c r="F535" s="248" t="s">
        <v>4317</v>
      </c>
      <c r="G535" s="42"/>
      <c r="H535" s="42"/>
      <c r="I535" s="244"/>
      <c r="J535" s="42"/>
      <c r="K535" s="42"/>
      <c r="L535" s="46"/>
      <c r="M535" s="245"/>
      <c r="N535" s="246"/>
      <c r="O535" s="93"/>
      <c r="P535" s="93"/>
      <c r="Q535" s="93"/>
      <c r="R535" s="93"/>
      <c r="S535" s="93"/>
      <c r="T535" s="94"/>
      <c r="U535" s="40"/>
      <c r="V535" s="40"/>
      <c r="W535" s="40"/>
      <c r="X535" s="40"/>
      <c r="Y535" s="40"/>
      <c r="Z535" s="40"/>
      <c r="AA535" s="40"/>
      <c r="AB535" s="40"/>
      <c r="AC535" s="40"/>
      <c r="AD535" s="40"/>
      <c r="AE535" s="40"/>
      <c r="AT535" s="18" t="s">
        <v>312</v>
      </c>
      <c r="AU535" s="18" t="s">
        <v>88</v>
      </c>
    </row>
    <row r="536" s="14" customFormat="1">
      <c r="A536" s="14"/>
      <c r="B536" s="260"/>
      <c r="C536" s="261"/>
      <c r="D536" s="247" t="s">
        <v>236</v>
      </c>
      <c r="E536" s="262" t="s">
        <v>1</v>
      </c>
      <c r="F536" s="263" t="s">
        <v>4318</v>
      </c>
      <c r="G536" s="261"/>
      <c r="H536" s="262" t="s">
        <v>1</v>
      </c>
      <c r="I536" s="264"/>
      <c r="J536" s="261"/>
      <c r="K536" s="261"/>
      <c r="L536" s="265"/>
      <c r="M536" s="266"/>
      <c r="N536" s="267"/>
      <c r="O536" s="267"/>
      <c r="P536" s="267"/>
      <c r="Q536" s="267"/>
      <c r="R536" s="267"/>
      <c r="S536" s="267"/>
      <c r="T536" s="268"/>
      <c r="U536" s="14"/>
      <c r="V536" s="14"/>
      <c r="W536" s="14"/>
      <c r="X536" s="14"/>
      <c r="Y536" s="14"/>
      <c r="Z536" s="14"/>
      <c r="AA536" s="14"/>
      <c r="AB536" s="14"/>
      <c r="AC536" s="14"/>
      <c r="AD536" s="14"/>
      <c r="AE536" s="14"/>
      <c r="AT536" s="269" t="s">
        <v>236</v>
      </c>
      <c r="AU536" s="269" t="s">
        <v>88</v>
      </c>
      <c r="AV536" s="14" t="s">
        <v>88</v>
      </c>
      <c r="AW536" s="14" t="s">
        <v>36</v>
      </c>
      <c r="AX536" s="14" t="s">
        <v>80</v>
      </c>
      <c r="AY536" s="269" t="s">
        <v>221</v>
      </c>
    </row>
    <row r="537" s="14" customFormat="1">
      <c r="A537" s="14"/>
      <c r="B537" s="260"/>
      <c r="C537" s="261"/>
      <c r="D537" s="247" t="s">
        <v>236</v>
      </c>
      <c r="E537" s="262" t="s">
        <v>1</v>
      </c>
      <c r="F537" s="263" t="s">
        <v>4319</v>
      </c>
      <c r="G537" s="261"/>
      <c r="H537" s="262" t="s">
        <v>1</v>
      </c>
      <c r="I537" s="264"/>
      <c r="J537" s="261"/>
      <c r="K537" s="261"/>
      <c r="L537" s="265"/>
      <c r="M537" s="266"/>
      <c r="N537" s="267"/>
      <c r="O537" s="267"/>
      <c r="P537" s="267"/>
      <c r="Q537" s="267"/>
      <c r="R537" s="267"/>
      <c r="S537" s="267"/>
      <c r="T537" s="268"/>
      <c r="U537" s="14"/>
      <c r="V537" s="14"/>
      <c r="W537" s="14"/>
      <c r="X537" s="14"/>
      <c r="Y537" s="14"/>
      <c r="Z537" s="14"/>
      <c r="AA537" s="14"/>
      <c r="AB537" s="14"/>
      <c r="AC537" s="14"/>
      <c r="AD537" s="14"/>
      <c r="AE537" s="14"/>
      <c r="AT537" s="269" t="s">
        <v>236</v>
      </c>
      <c r="AU537" s="269" t="s">
        <v>88</v>
      </c>
      <c r="AV537" s="14" t="s">
        <v>88</v>
      </c>
      <c r="AW537" s="14" t="s">
        <v>36</v>
      </c>
      <c r="AX537" s="14" t="s">
        <v>80</v>
      </c>
      <c r="AY537" s="269" t="s">
        <v>221</v>
      </c>
    </row>
    <row r="538" s="13" customFormat="1">
      <c r="A538" s="13"/>
      <c r="B538" s="249"/>
      <c r="C538" s="250"/>
      <c r="D538" s="247" t="s">
        <v>236</v>
      </c>
      <c r="E538" s="251" t="s">
        <v>3420</v>
      </c>
      <c r="F538" s="252" t="s">
        <v>4320</v>
      </c>
      <c r="G538" s="250"/>
      <c r="H538" s="253">
        <v>3.6349999999999998</v>
      </c>
      <c r="I538" s="254"/>
      <c r="J538" s="250"/>
      <c r="K538" s="250"/>
      <c r="L538" s="255"/>
      <c r="M538" s="256"/>
      <c r="N538" s="257"/>
      <c r="O538" s="257"/>
      <c r="P538" s="257"/>
      <c r="Q538" s="257"/>
      <c r="R538" s="257"/>
      <c r="S538" s="257"/>
      <c r="T538" s="258"/>
      <c r="U538" s="13"/>
      <c r="V538" s="13"/>
      <c r="W538" s="13"/>
      <c r="X538" s="13"/>
      <c r="Y538" s="13"/>
      <c r="Z538" s="13"/>
      <c r="AA538" s="13"/>
      <c r="AB538" s="13"/>
      <c r="AC538" s="13"/>
      <c r="AD538" s="13"/>
      <c r="AE538" s="13"/>
      <c r="AT538" s="259" t="s">
        <v>236</v>
      </c>
      <c r="AU538" s="259" t="s">
        <v>88</v>
      </c>
      <c r="AV538" s="13" t="s">
        <v>19</v>
      </c>
      <c r="AW538" s="13" t="s">
        <v>36</v>
      </c>
      <c r="AX538" s="13" t="s">
        <v>80</v>
      </c>
      <c r="AY538" s="259" t="s">
        <v>221</v>
      </c>
    </row>
    <row r="539" s="14" customFormat="1">
      <c r="A539" s="14"/>
      <c r="B539" s="260"/>
      <c r="C539" s="261"/>
      <c r="D539" s="247" t="s">
        <v>236</v>
      </c>
      <c r="E539" s="262" t="s">
        <v>1</v>
      </c>
      <c r="F539" s="263" t="s">
        <v>4321</v>
      </c>
      <c r="G539" s="261"/>
      <c r="H539" s="262" t="s">
        <v>1</v>
      </c>
      <c r="I539" s="264"/>
      <c r="J539" s="261"/>
      <c r="K539" s="261"/>
      <c r="L539" s="265"/>
      <c r="M539" s="266"/>
      <c r="N539" s="267"/>
      <c r="O539" s="267"/>
      <c r="P539" s="267"/>
      <c r="Q539" s="267"/>
      <c r="R539" s="267"/>
      <c r="S539" s="267"/>
      <c r="T539" s="268"/>
      <c r="U539" s="14"/>
      <c r="V539" s="14"/>
      <c r="W539" s="14"/>
      <c r="X539" s="14"/>
      <c r="Y539" s="14"/>
      <c r="Z539" s="14"/>
      <c r="AA539" s="14"/>
      <c r="AB539" s="14"/>
      <c r="AC539" s="14"/>
      <c r="AD539" s="14"/>
      <c r="AE539" s="14"/>
      <c r="AT539" s="269" t="s">
        <v>236</v>
      </c>
      <c r="AU539" s="269" t="s">
        <v>88</v>
      </c>
      <c r="AV539" s="14" t="s">
        <v>88</v>
      </c>
      <c r="AW539" s="14" t="s">
        <v>36</v>
      </c>
      <c r="AX539" s="14" t="s">
        <v>80</v>
      </c>
      <c r="AY539" s="269" t="s">
        <v>221</v>
      </c>
    </row>
    <row r="540" s="13" customFormat="1">
      <c r="A540" s="13"/>
      <c r="B540" s="249"/>
      <c r="C540" s="250"/>
      <c r="D540" s="247" t="s">
        <v>236</v>
      </c>
      <c r="E540" s="251" t="s">
        <v>1815</v>
      </c>
      <c r="F540" s="252" t="s">
        <v>4322</v>
      </c>
      <c r="G540" s="250"/>
      <c r="H540" s="253">
        <v>4.4500000000000002</v>
      </c>
      <c r="I540" s="254"/>
      <c r="J540" s="250"/>
      <c r="K540" s="250"/>
      <c r="L540" s="255"/>
      <c r="M540" s="256"/>
      <c r="N540" s="257"/>
      <c r="O540" s="257"/>
      <c r="P540" s="257"/>
      <c r="Q540" s="257"/>
      <c r="R540" s="257"/>
      <c r="S540" s="257"/>
      <c r="T540" s="258"/>
      <c r="U540" s="13"/>
      <c r="V540" s="13"/>
      <c r="W540" s="13"/>
      <c r="X540" s="13"/>
      <c r="Y540" s="13"/>
      <c r="Z540" s="13"/>
      <c r="AA540" s="13"/>
      <c r="AB540" s="13"/>
      <c r="AC540" s="13"/>
      <c r="AD540" s="13"/>
      <c r="AE540" s="13"/>
      <c r="AT540" s="259" t="s">
        <v>236</v>
      </c>
      <c r="AU540" s="259" t="s">
        <v>88</v>
      </c>
      <c r="AV540" s="13" t="s">
        <v>19</v>
      </c>
      <c r="AW540" s="13" t="s">
        <v>36</v>
      </c>
      <c r="AX540" s="13" t="s">
        <v>80</v>
      </c>
      <c r="AY540" s="259" t="s">
        <v>221</v>
      </c>
    </row>
    <row r="541" s="13" customFormat="1">
      <c r="A541" s="13"/>
      <c r="B541" s="249"/>
      <c r="C541" s="250"/>
      <c r="D541" s="247" t="s">
        <v>236</v>
      </c>
      <c r="E541" s="251" t="s">
        <v>2452</v>
      </c>
      <c r="F541" s="252" t="s">
        <v>3424</v>
      </c>
      <c r="G541" s="250"/>
      <c r="H541" s="253">
        <v>8.0850000000000009</v>
      </c>
      <c r="I541" s="254"/>
      <c r="J541" s="250"/>
      <c r="K541" s="250"/>
      <c r="L541" s="255"/>
      <c r="M541" s="256"/>
      <c r="N541" s="257"/>
      <c r="O541" s="257"/>
      <c r="P541" s="257"/>
      <c r="Q541" s="257"/>
      <c r="R541" s="257"/>
      <c r="S541" s="257"/>
      <c r="T541" s="258"/>
      <c r="U541" s="13"/>
      <c r="V541" s="13"/>
      <c r="W541" s="13"/>
      <c r="X541" s="13"/>
      <c r="Y541" s="13"/>
      <c r="Z541" s="13"/>
      <c r="AA541" s="13"/>
      <c r="AB541" s="13"/>
      <c r="AC541" s="13"/>
      <c r="AD541" s="13"/>
      <c r="AE541" s="13"/>
      <c r="AT541" s="259" t="s">
        <v>236</v>
      </c>
      <c r="AU541" s="259" t="s">
        <v>88</v>
      </c>
      <c r="AV541" s="13" t="s">
        <v>19</v>
      </c>
      <c r="AW541" s="13" t="s">
        <v>36</v>
      </c>
      <c r="AX541" s="13" t="s">
        <v>88</v>
      </c>
      <c r="AY541" s="259" t="s">
        <v>221</v>
      </c>
    </row>
    <row r="542" s="2" customFormat="1" ht="16.5" customHeight="1">
      <c r="A542" s="40"/>
      <c r="B542" s="41"/>
      <c r="C542" s="229" t="s">
        <v>1473</v>
      </c>
      <c r="D542" s="229" t="s">
        <v>225</v>
      </c>
      <c r="E542" s="230" t="s">
        <v>2508</v>
      </c>
      <c r="F542" s="231" t="s">
        <v>2509</v>
      </c>
      <c r="G542" s="232" t="s">
        <v>515</v>
      </c>
      <c r="H542" s="233">
        <v>38.877000000000002</v>
      </c>
      <c r="I542" s="234"/>
      <c r="J542" s="235">
        <f>ROUND(I542*H542,2)</f>
        <v>0</v>
      </c>
      <c r="K542" s="231" t="s">
        <v>229</v>
      </c>
      <c r="L542" s="46"/>
      <c r="M542" s="236" t="s">
        <v>1</v>
      </c>
      <c r="N542" s="237" t="s">
        <v>45</v>
      </c>
      <c r="O542" s="93"/>
      <c r="P542" s="238">
        <f>O542*H542</f>
        <v>0</v>
      </c>
      <c r="Q542" s="238">
        <v>2.4300000000000002</v>
      </c>
      <c r="R542" s="238">
        <f>Q542*H542</f>
        <v>94.47111000000001</v>
      </c>
      <c r="S542" s="238">
        <v>0</v>
      </c>
      <c r="T542" s="239">
        <f>S542*H542</f>
        <v>0</v>
      </c>
      <c r="U542" s="40"/>
      <c r="V542" s="40"/>
      <c r="W542" s="40"/>
      <c r="X542" s="40"/>
      <c r="Y542" s="40"/>
      <c r="Z542" s="40"/>
      <c r="AA542" s="40"/>
      <c r="AB542" s="40"/>
      <c r="AC542" s="40"/>
      <c r="AD542" s="40"/>
      <c r="AE542" s="40"/>
      <c r="AR542" s="240" t="s">
        <v>224</v>
      </c>
      <c r="AT542" s="240" t="s">
        <v>225</v>
      </c>
      <c r="AU542" s="240" t="s">
        <v>88</v>
      </c>
      <c r="AY542" s="18" t="s">
        <v>221</v>
      </c>
      <c r="BE542" s="241">
        <f>IF(N542="základní",J542,0)</f>
        <v>0</v>
      </c>
      <c r="BF542" s="241">
        <f>IF(N542="snížená",J542,0)</f>
        <v>0</v>
      </c>
      <c r="BG542" s="241">
        <f>IF(N542="zákl. přenesená",J542,0)</f>
        <v>0</v>
      </c>
      <c r="BH542" s="241">
        <f>IF(N542="sníž. přenesená",J542,0)</f>
        <v>0</v>
      </c>
      <c r="BI542" s="241">
        <f>IF(N542="nulová",J542,0)</f>
        <v>0</v>
      </c>
      <c r="BJ542" s="18" t="s">
        <v>88</v>
      </c>
      <c r="BK542" s="241">
        <f>ROUND(I542*H542,2)</f>
        <v>0</v>
      </c>
      <c r="BL542" s="18" t="s">
        <v>224</v>
      </c>
      <c r="BM542" s="240" t="s">
        <v>4323</v>
      </c>
    </row>
    <row r="543" s="2" customFormat="1">
      <c r="A543" s="40"/>
      <c r="B543" s="41"/>
      <c r="C543" s="42"/>
      <c r="D543" s="242" t="s">
        <v>232</v>
      </c>
      <c r="E543" s="42"/>
      <c r="F543" s="243" t="s">
        <v>2511</v>
      </c>
      <c r="G543" s="42"/>
      <c r="H543" s="42"/>
      <c r="I543" s="244"/>
      <c r="J543" s="42"/>
      <c r="K543" s="42"/>
      <c r="L543" s="46"/>
      <c r="M543" s="245"/>
      <c r="N543" s="246"/>
      <c r="O543" s="93"/>
      <c r="P543" s="93"/>
      <c r="Q543" s="93"/>
      <c r="R543" s="93"/>
      <c r="S543" s="93"/>
      <c r="T543" s="94"/>
      <c r="U543" s="40"/>
      <c r="V543" s="40"/>
      <c r="W543" s="40"/>
      <c r="X543" s="40"/>
      <c r="Y543" s="40"/>
      <c r="Z543" s="40"/>
      <c r="AA543" s="40"/>
      <c r="AB543" s="40"/>
      <c r="AC543" s="40"/>
      <c r="AD543" s="40"/>
      <c r="AE543" s="40"/>
      <c r="AT543" s="18" t="s">
        <v>232</v>
      </c>
      <c r="AU543" s="18" t="s">
        <v>88</v>
      </c>
    </row>
    <row r="544" s="2" customFormat="1">
      <c r="A544" s="40"/>
      <c r="B544" s="41"/>
      <c r="C544" s="42"/>
      <c r="D544" s="247" t="s">
        <v>312</v>
      </c>
      <c r="E544" s="42"/>
      <c r="F544" s="248" t="s">
        <v>2512</v>
      </c>
      <c r="G544" s="42"/>
      <c r="H544" s="42"/>
      <c r="I544" s="244"/>
      <c r="J544" s="42"/>
      <c r="K544" s="42"/>
      <c r="L544" s="46"/>
      <c r="M544" s="245"/>
      <c r="N544" s="246"/>
      <c r="O544" s="93"/>
      <c r="P544" s="93"/>
      <c r="Q544" s="93"/>
      <c r="R544" s="93"/>
      <c r="S544" s="93"/>
      <c r="T544" s="94"/>
      <c r="U544" s="40"/>
      <c r="V544" s="40"/>
      <c r="W544" s="40"/>
      <c r="X544" s="40"/>
      <c r="Y544" s="40"/>
      <c r="Z544" s="40"/>
      <c r="AA544" s="40"/>
      <c r="AB544" s="40"/>
      <c r="AC544" s="40"/>
      <c r="AD544" s="40"/>
      <c r="AE544" s="40"/>
      <c r="AT544" s="18" t="s">
        <v>312</v>
      </c>
      <c r="AU544" s="18" t="s">
        <v>88</v>
      </c>
    </row>
    <row r="545" s="2" customFormat="1">
      <c r="A545" s="40"/>
      <c r="B545" s="41"/>
      <c r="C545" s="42"/>
      <c r="D545" s="247" t="s">
        <v>234</v>
      </c>
      <c r="E545" s="42"/>
      <c r="F545" s="248" t="s">
        <v>4324</v>
      </c>
      <c r="G545" s="42"/>
      <c r="H545" s="42"/>
      <c r="I545" s="244"/>
      <c r="J545" s="42"/>
      <c r="K545" s="42"/>
      <c r="L545" s="46"/>
      <c r="M545" s="245"/>
      <c r="N545" s="246"/>
      <c r="O545" s="93"/>
      <c r="P545" s="93"/>
      <c r="Q545" s="93"/>
      <c r="R545" s="93"/>
      <c r="S545" s="93"/>
      <c r="T545" s="94"/>
      <c r="U545" s="40"/>
      <c r="V545" s="40"/>
      <c r="W545" s="40"/>
      <c r="X545" s="40"/>
      <c r="Y545" s="40"/>
      <c r="Z545" s="40"/>
      <c r="AA545" s="40"/>
      <c r="AB545" s="40"/>
      <c r="AC545" s="40"/>
      <c r="AD545" s="40"/>
      <c r="AE545" s="40"/>
      <c r="AT545" s="18" t="s">
        <v>234</v>
      </c>
      <c r="AU545" s="18" t="s">
        <v>88</v>
      </c>
    </row>
    <row r="546" s="14" customFormat="1">
      <c r="A546" s="14"/>
      <c r="B546" s="260"/>
      <c r="C546" s="261"/>
      <c r="D546" s="247" t="s">
        <v>236</v>
      </c>
      <c r="E546" s="262" t="s">
        <v>1</v>
      </c>
      <c r="F546" s="263" t="s">
        <v>4325</v>
      </c>
      <c r="G546" s="261"/>
      <c r="H546" s="262" t="s">
        <v>1</v>
      </c>
      <c r="I546" s="264"/>
      <c r="J546" s="261"/>
      <c r="K546" s="261"/>
      <c r="L546" s="265"/>
      <c r="M546" s="266"/>
      <c r="N546" s="267"/>
      <c r="O546" s="267"/>
      <c r="P546" s="267"/>
      <c r="Q546" s="267"/>
      <c r="R546" s="267"/>
      <c r="S546" s="267"/>
      <c r="T546" s="268"/>
      <c r="U546" s="14"/>
      <c r="V546" s="14"/>
      <c r="W546" s="14"/>
      <c r="X546" s="14"/>
      <c r="Y546" s="14"/>
      <c r="Z546" s="14"/>
      <c r="AA546" s="14"/>
      <c r="AB546" s="14"/>
      <c r="AC546" s="14"/>
      <c r="AD546" s="14"/>
      <c r="AE546" s="14"/>
      <c r="AT546" s="269" t="s">
        <v>236</v>
      </c>
      <c r="AU546" s="269" t="s">
        <v>88</v>
      </c>
      <c r="AV546" s="14" t="s">
        <v>88</v>
      </c>
      <c r="AW546" s="14" t="s">
        <v>36</v>
      </c>
      <c r="AX546" s="14" t="s">
        <v>80</v>
      </c>
      <c r="AY546" s="269" t="s">
        <v>221</v>
      </c>
    </row>
    <row r="547" s="14" customFormat="1">
      <c r="A547" s="14"/>
      <c r="B547" s="260"/>
      <c r="C547" s="261"/>
      <c r="D547" s="247" t="s">
        <v>236</v>
      </c>
      <c r="E547" s="262" t="s">
        <v>1</v>
      </c>
      <c r="F547" s="263" t="s">
        <v>1999</v>
      </c>
      <c r="G547" s="261"/>
      <c r="H547" s="262" t="s">
        <v>1</v>
      </c>
      <c r="I547" s="264"/>
      <c r="J547" s="261"/>
      <c r="K547" s="261"/>
      <c r="L547" s="265"/>
      <c r="M547" s="266"/>
      <c r="N547" s="267"/>
      <c r="O547" s="267"/>
      <c r="P547" s="267"/>
      <c r="Q547" s="267"/>
      <c r="R547" s="267"/>
      <c r="S547" s="267"/>
      <c r="T547" s="268"/>
      <c r="U547" s="14"/>
      <c r="V547" s="14"/>
      <c r="W547" s="14"/>
      <c r="X547" s="14"/>
      <c r="Y547" s="14"/>
      <c r="Z547" s="14"/>
      <c r="AA547" s="14"/>
      <c r="AB547" s="14"/>
      <c r="AC547" s="14"/>
      <c r="AD547" s="14"/>
      <c r="AE547" s="14"/>
      <c r="AT547" s="269" t="s">
        <v>236</v>
      </c>
      <c r="AU547" s="269" t="s">
        <v>88</v>
      </c>
      <c r="AV547" s="14" t="s">
        <v>88</v>
      </c>
      <c r="AW547" s="14" t="s">
        <v>36</v>
      </c>
      <c r="AX547" s="14" t="s">
        <v>80</v>
      </c>
      <c r="AY547" s="269" t="s">
        <v>221</v>
      </c>
    </row>
    <row r="548" s="13" customFormat="1">
      <c r="A548" s="13"/>
      <c r="B548" s="249"/>
      <c r="C548" s="250"/>
      <c r="D548" s="247" t="s">
        <v>236</v>
      </c>
      <c r="E548" s="251" t="s">
        <v>3426</v>
      </c>
      <c r="F548" s="252" t="s">
        <v>4326</v>
      </c>
      <c r="G548" s="250"/>
      <c r="H548" s="253">
        <v>12.579000000000001</v>
      </c>
      <c r="I548" s="254"/>
      <c r="J548" s="250"/>
      <c r="K548" s="250"/>
      <c r="L548" s="255"/>
      <c r="M548" s="256"/>
      <c r="N548" s="257"/>
      <c r="O548" s="257"/>
      <c r="P548" s="257"/>
      <c r="Q548" s="257"/>
      <c r="R548" s="257"/>
      <c r="S548" s="257"/>
      <c r="T548" s="258"/>
      <c r="U548" s="13"/>
      <c r="V548" s="13"/>
      <c r="W548" s="13"/>
      <c r="X548" s="13"/>
      <c r="Y548" s="13"/>
      <c r="Z548" s="13"/>
      <c r="AA548" s="13"/>
      <c r="AB548" s="13"/>
      <c r="AC548" s="13"/>
      <c r="AD548" s="13"/>
      <c r="AE548" s="13"/>
      <c r="AT548" s="259" t="s">
        <v>236</v>
      </c>
      <c r="AU548" s="259" t="s">
        <v>88</v>
      </c>
      <c r="AV548" s="13" t="s">
        <v>19</v>
      </c>
      <c r="AW548" s="13" t="s">
        <v>36</v>
      </c>
      <c r="AX548" s="13" t="s">
        <v>80</v>
      </c>
      <c r="AY548" s="259" t="s">
        <v>221</v>
      </c>
    </row>
    <row r="549" s="14" customFormat="1">
      <c r="A549" s="14"/>
      <c r="B549" s="260"/>
      <c r="C549" s="261"/>
      <c r="D549" s="247" t="s">
        <v>236</v>
      </c>
      <c r="E549" s="262" t="s">
        <v>1</v>
      </c>
      <c r="F549" s="263" t="s">
        <v>4327</v>
      </c>
      <c r="G549" s="261"/>
      <c r="H549" s="262" t="s">
        <v>1</v>
      </c>
      <c r="I549" s="264"/>
      <c r="J549" s="261"/>
      <c r="K549" s="261"/>
      <c r="L549" s="265"/>
      <c r="M549" s="266"/>
      <c r="N549" s="267"/>
      <c r="O549" s="267"/>
      <c r="P549" s="267"/>
      <c r="Q549" s="267"/>
      <c r="R549" s="267"/>
      <c r="S549" s="267"/>
      <c r="T549" s="268"/>
      <c r="U549" s="14"/>
      <c r="V549" s="14"/>
      <c r="W549" s="14"/>
      <c r="X549" s="14"/>
      <c r="Y549" s="14"/>
      <c r="Z549" s="14"/>
      <c r="AA549" s="14"/>
      <c r="AB549" s="14"/>
      <c r="AC549" s="14"/>
      <c r="AD549" s="14"/>
      <c r="AE549" s="14"/>
      <c r="AT549" s="269" t="s">
        <v>236</v>
      </c>
      <c r="AU549" s="269" t="s">
        <v>88</v>
      </c>
      <c r="AV549" s="14" t="s">
        <v>88</v>
      </c>
      <c r="AW549" s="14" t="s">
        <v>36</v>
      </c>
      <c r="AX549" s="14" t="s">
        <v>80</v>
      </c>
      <c r="AY549" s="269" t="s">
        <v>221</v>
      </c>
    </row>
    <row r="550" s="13" customFormat="1">
      <c r="A550" s="13"/>
      <c r="B550" s="249"/>
      <c r="C550" s="250"/>
      <c r="D550" s="247" t="s">
        <v>236</v>
      </c>
      <c r="E550" s="251" t="s">
        <v>3428</v>
      </c>
      <c r="F550" s="252" t="s">
        <v>4328</v>
      </c>
      <c r="G550" s="250"/>
      <c r="H550" s="253">
        <v>11.58</v>
      </c>
      <c r="I550" s="254"/>
      <c r="J550" s="250"/>
      <c r="K550" s="250"/>
      <c r="L550" s="255"/>
      <c r="M550" s="256"/>
      <c r="N550" s="257"/>
      <c r="O550" s="257"/>
      <c r="P550" s="257"/>
      <c r="Q550" s="257"/>
      <c r="R550" s="257"/>
      <c r="S550" s="257"/>
      <c r="T550" s="258"/>
      <c r="U550" s="13"/>
      <c r="V550" s="13"/>
      <c r="W550" s="13"/>
      <c r="X550" s="13"/>
      <c r="Y550" s="13"/>
      <c r="Z550" s="13"/>
      <c r="AA550" s="13"/>
      <c r="AB550" s="13"/>
      <c r="AC550" s="13"/>
      <c r="AD550" s="13"/>
      <c r="AE550" s="13"/>
      <c r="AT550" s="259" t="s">
        <v>236</v>
      </c>
      <c r="AU550" s="259" t="s">
        <v>88</v>
      </c>
      <c r="AV550" s="13" t="s">
        <v>19</v>
      </c>
      <c r="AW550" s="13" t="s">
        <v>36</v>
      </c>
      <c r="AX550" s="13" t="s">
        <v>80</v>
      </c>
      <c r="AY550" s="259" t="s">
        <v>221</v>
      </c>
    </row>
    <row r="551" s="14" customFormat="1">
      <c r="A551" s="14"/>
      <c r="B551" s="260"/>
      <c r="C551" s="261"/>
      <c r="D551" s="247" t="s">
        <v>236</v>
      </c>
      <c r="E551" s="262" t="s">
        <v>1</v>
      </c>
      <c r="F551" s="263" t="s">
        <v>2059</v>
      </c>
      <c r="G551" s="261"/>
      <c r="H551" s="262" t="s">
        <v>1</v>
      </c>
      <c r="I551" s="264"/>
      <c r="J551" s="261"/>
      <c r="K551" s="261"/>
      <c r="L551" s="265"/>
      <c r="M551" s="266"/>
      <c r="N551" s="267"/>
      <c r="O551" s="267"/>
      <c r="P551" s="267"/>
      <c r="Q551" s="267"/>
      <c r="R551" s="267"/>
      <c r="S551" s="267"/>
      <c r="T551" s="268"/>
      <c r="U551" s="14"/>
      <c r="V551" s="14"/>
      <c r="W551" s="14"/>
      <c r="X551" s="14"/>
      <c r="Y551" s="14"/>
      <c r="Z551" s="14"/>
      <c r="AA551" s="14"/>
      <c r="AB551" s="14"/>
      <c r="AC551" s="14"/>
      <c r="AD551" s="14"/>
      <c r="AE551" s="14"/>
      <c r="AT551" s="269" t="s">
        <v>236</v>
      </c>
      <c r="AU551" s="269" t="s">
        <v>88</v>
      </c>
      <c r="AV551" s="14" t="s">
        <v>88</v>
      </c>
      <c r="AW551" s="14" t="s">
        <v>36</v>
      </c>
      <c r="AX551" s="14" t="s">
        <v>80</v>
      </c>
      <c r="AY551" s="269" t="s">
        <v>221</v>
      </c>
    </row>
    <row r="552" s="13" customFormat="1">
      <c r="A552" s="13"/>
      <c r="B552" s="249"/>
      <c r="C552" s="250"/>
      <c r="D552" s="247" t="s">
        <v>236</v>
      </c>
      <c r="E552" s="251" t="s">
        <v>4063</v>
      </c>
      <c r="F552" s="252" t="s">
        <v>4329</v>
      </c>
      <c r="G552" s="250"/>
      <c r="H552" s="253">
        <v>14.718</v>
      </c>
      <c r="I552" s="254"/>
      <c r="J552" s="250"/>
      <c r="K552" s="250"/>
      <c r="L552" s="255"/>
      <c r="M552" s="256"/>
      <c r="N552" s="257"/>
      <c r="O552" s="257"/>
      <c r="P552" s="257"/>
      <c r="Q552" s="257"/>
      <c r="R552" s="257"/>
      <c r="S552" s="257"/>
      <c r="T552" s="258"/>
      <c r="U552" s="13"/>
      <c r="V552" s="13"/>
      <c r="W552" s="13"/>
      <c r="X552" s="13"/>
      <c r="Y552" s="13"/>
      <c r="Z552" s="13"/>
      <c r="AA552" s="13"/>
      <c r="AB552" s="13"/>
      <c r="AC552" s="13"/>
      <c r="AD552" s="13"/>
      <c r="AE552" s="13"/>
      <c r="AT552" s="259" t="s">
        <v>236</v>
      </c>
      <c r="AU552" s="259" t="s">
        <v>88</v>
      </c>
      <c r="AV552" s="13" t="s">
        <v>19</v>
      </c>
      <c r="AW552" s="13" t="s">
        <v>36</v>
      </c>
      <c r="AX552" s="13" t="s">
        <v>80</v>
      </c>
      <c r="AY552" s="259" t="s">
        <v>221</v>
      </c>
    </row>
    <row r="553" s="13" customFormat="1">
      <c r="A553" s="13"/>
      <c r="B553" s="249"/>
      <c r="C553" s="250"/>
      <c r="D553" s="247" t="s">
        <v>236</v>
      </c>
      <c r="E553" s="251" t="s">
        <v>4330</v>
      </c>
      <c r="F553" s="252" t="s">
        <v>4331</v>
      </c>
      <c r="G553" s="250"/>
      <c r="H553" s="253">
        <v>38.877000000000002</v>
      </c>
      <c r="I553" s="254"/>
      <c r="J553" s="250"/>
      <c r="K553" s="250"/>
      <c r="L553" s="255"/>
      <c r="M553" s="256"/>
      <c r="N553" s="257"/>
      <c r="O553" s="257"/>
      <c r="P553" s="257"/>
      <c r="Q553" s="257"/>
      <c r="R553" s="257"/>
      <c r="S553" s="257"/>
      <c r="T553" s="258"/>
      <c r="U553" s="13"/>
      <c r="V553" s="13"/>
      <c r="W553" s="13"/>
      <c r="X553" s="13"/>
      <c r="Y553" s="13"/>
      <c r="Z553" s="13"/>
      <c r="AA553" s="13"/>
      <c r="AB553" s="13"/>
      <c r="AC553" s="13"/>
      <c r="AD553" s="13"/>
      <c r="AE553" s="13"/>
      <c r="AT553" s="259" t="s">
        <v>236</v>
      </c>
      <c r="AU553" s="259" t="s">
        <v>88</v>
      </c>
      <c r="AV553" s="13" t="s">
        <v>19</v>
      </c>
      <c r="AW553" s="13" t="s">
        <v>36</v>
      </c>
      <c r="AX553" s="13" t="s">
        <v>88</v>
      </c>
      <c r="AY553" s="259" t="s">
        <v>221</v>
      </c>
    </row>
    <row r="554" s="2" customFormat="1" ht="55.5" customHeight="1">
      <c r="A554" s="40"/>
      <c r="B554" s="41"/>
      <c r="C554" s="229" t="s">
        <v>1348</v>
      </c>
      <c r="D554" s="229" t="s">
        <v>225</v>
      </c>
      <c r="E554" s="230" t="s">
        <v>2530</v>
      </c>
      <c r="F554" s="231" t="s">
        <v>2531</v>
      </c>
      <c r="G554" s="232" t="s">
        <v>507</v>
      </c>
      <c r="H554" s="233">
        <v>52.572000000000003</v>
      </c>
      <c r="I554" s="234"/>
      <c r="J554" s="235">
        <f>ROUND(I554*H554,2)</f>
        <v>0</v>
      </c>
      <c r="K554" s="231" t="s">
        <v>229</v>
      </c>
      <c r="L554" s="46"/>
      <c r="M554" s="236" t="s">
        <v>1</v>
      </c>
      <c r="N554" s="237" t="s">
        <v>45</v>
      </c>
      <c r="O554" s="93"/>
      <c r="P554" s="238">
        <f>O554*H554</f>
        <v>0</v>
      </c>
      <c r="Q554" s="238">
        <v>1.0311999999999999</v>
      </c>
      <c r="R554" s="238">
        <f>Q554*H554</f>
        <v>54.212246399999998</v>
      </c>
      <c r="S554" s="238">
        <v>0</v>
      </c>
      <c r="T554" s="239">
        <f>S554*H554</f>
        <v>0</v>
      </c>
      <c r="U554" s="40"/>
      <c r="V554" s="40"/>
      <c r="W554" s="40"/>
      <c r="X554" s="40"/>
      <c r="Y554" s="40"/>
      <c r="Z554" s="40"/>
      <c r="AA554" s="40"/>
      <c r="AB554" s="40"/>
      <c r="AC554" s="40"/>
      <c r="AD554" s="40"/>
      <c r="AE554" s="40"/>
      <c r="AR554" s="240" t="s">
        <v>224</v>
      </c>
      <c r="AT554" s="240" t="s">
        <v>225</v>
      </c>
      <c r="AU554" s="240" t="s">
        <v>88</v>
      </c>
      <c r="AY554" s="18" t="s">
        <v>221</v>
      </c>
      <c r="BE554" s="241">
        <f>IF(N554="základní",J554,0)</f>
        <v>0</v>
      </c>
      <c r="BF554" s="241">
        <f>IF(N554="snížená",J554,0)</f>
        <v>0</v>
      </c>
      <c r="BG554" s="241">
        <f>IF(N554="zákl. přenesená",J554,0)</f>
        <v>0</v>
      </c>
      <c r="BH554" s="241">
        <f>IF(N554="sníž. přenesená",J554,0)</f>
        <v>0</v>
      </c>
      <c r="BI554" s="241">
        <f>IF(N554="nulová",J554,0)</f>
        <v>0</v>
      </c>
      <c r="BJ554" s="18" t="s">
        <v>88</v>
      </c>
      <c r="BK554" s="241">
        <f>ROUND(I554*H554,2)</f>
        <v>0</v>
      </c>
      <c r="BL554" s="18" t="s">
        <v>224</v>
      </c>
      <c r="BM554" s="240" t="s">
        <v>4332</v>
      </c>
    </row>
    <row r="555" s="2" customFormat="1">
      <c r="A555" s="40"/>
      <c r="B555" s="41"/>
      <c r="C555" s="42"/>
      <c r="D555" s="242" t="s">
        <v>232</v>
      </c>
      <c r="E555" s="42"/>
      <c r="F555" s="243" t="s">
        <v>2533</v>
      </c>
      <c r="G555" s="42"/>
      <c r="H555" s="42"/>
      <c r="I555" s="244"/>
      <c r="J555" s="42"/>
      <c r="K555" s="42"/>
      <c r="L555" s="46"/>
      <c r="M555" s="245"/>
      <c r="N555" s="246"/>
      <c r="O555" s="93"/>
      <c r="P555" s="93"/>
      <c r="Q555" s="93"/>
      <c r="R555" s="93"/>
      <c r="S555" s="93"/>
      <c r="T555" s="94"/>
      <c r="U555" s="40"/>
      <c r="V555" s="40"/>
      <c r="W555" s="40"/>
      <c r="X555" s="40"/>
      <c r="Y555" s="40"/>
      <c r="Z555" s="40"/>
      <c r="AA555" s="40"/>
      <c r="AB555" s="40"/>
      <c r="AC555" s="40"/>
      <c r="AD555" s="40"/>
      <c r="AE555" s="40"/>
      <c r="AT555" s="18" t="s">
        <v>232</v>
      </c>
      <c r="AU555" s="18" t="s">
        <v>88</v>
      </c>
    </row>
    <row r="556" s="2" customFormat="1">
      <c r="A556" s="40"/>
      <c r="B556" s="41"/>
      <c r="C556" s="42"/>
      <c r="D556" s="247" t="s">
        <v>312</v>
      </c>
      <c r="E556" s="42"/>
      <c r="F556" s="248" t="s">
        <v>2534</v>
      </c>
      <c r="G556" s="42"/>
      <c r="H556" s="42"/>
      <c r="I556" s="244"/>
      <c r="J556" s="42"/>
      <c r="K556" s="42"/>
      <c r="L556" s="46"/>
      <c r="M556" s="245"/>
      <c r="N556" s="246"/>
      <c r="O556" s="93"/>
      <c r="P556" s="93"/>
      <c r="Q556" s="93"/>
      <c r="R556" s="93"/>
      <c r="S556" s="93"/>
      <c r="T556" s="94"/>
      <c r="U556" s="40"/>
      <c r="V556" s="40"/>
      <c r="W556" s="40"/>
      <c r="X556" s="40"/>
      <c r="Y556" s="40"/>
      <c r="Z556" s="40"/>
      <c r="AA556" s="40"/>
      <c r="AB556" s="40"/>
      <c r="AC556" s="40"/>
      <c r="AD556" s="40"/>
      <c r="AE556" s="40"/>
      <c r="AT556" s="18" t="s">
        <v>312</v>
      </c>
      <c r="AU556" s="18" t="s">
        <v>88</v>
      </c>
    </row>
    <row r="557" s="14" customFormat="1">
      <c r="A557" s="14"/>
      <c r="B557" s="260"/>
      <c r="C557" s="261"/>
      <c r="D557" s="247" t="s">
        <v>236</v>
      </c>
      <c r="E557" s="262" t="s">
        <v>1</v>
      </c>
      <c r="F557" s="263" t="s">
        <v>2535</v>
      </c>
      <c r="G557" s="261"/>
      <c r="H557" s="262" t="s">
        <v>1</v>
      </c>
      <c r="I557" s="264"/>
      <c r="J557" s="261"/>
      <c r="K557" s="261"/>
      <c r="L557" s="265"/>
      <c r="M557" s="266"/>
      <c r="N557" s="267"/>
      <c r="O557" s="267"/>
      <c r="P557" s="267"/>
      <c r="Q557" s="267"/>
      <c r="R557" s="267"/>
      <c r="S557" s="267"/>
      <c r="T557" s="268"/>
      <c r="U557" s="14"/>
      <c r="V557" s="14"/>
      <c r="W557" s="14"/>
      <c r="X557" s="14"/>
      <c r="Y557" s="14"/>
      <c r="Z557" s="14"/>
      <c r="AA557" s="14"/>
      <c r="AB557" s="14"/>
      <c r="AC557" s="14"/>
      <c r="AD557" s="14"/>
      <c r="AE557" s="14"/>
      <c r="AT557" s="269" t="s">
        <v>236</v>
      </c>
      <c r="AU557" s="269" t="s">
        <v>88</v>
      </c>
      <c r="AV557" s="14" t="s">
        <v>88</v>
      </c>
      <c r="AW557" s="14" t="s">
        <v>36</v>
      </c>
      <c r="AX557" s="14" t="s">
        <v>80</v>
      </c>
      <c r="AY557" s="269" t="s">
        <v>221</v>
      </c>
    </row>
    <row r="558" s="14" customFormat="1">
      <c r="A558" s="14"/>
      <c r="B558" s="260"/>
      <c r="C558" s="261"/>
      <c r="D558" s="247" t="s">
        <v>236</v>
      </c>
      <c r="E558" s="262" t="s">
        <v>1</v>
      </c>
      <c r="F558" s="263" t="s">
        <v>4333</v>
      </c>
      <c r="G558" s="261"/>
      <c r="H558" s="262" t="s">
        <v>1</v>
      </c>
      <c r="I558" s="264"/>
      <c r="J558" s="261"/>
      <c r="K558" s="261"/>
      <c r="L558" s="265"/>
      <c r="M558" s="266"/>
      <c r="N558" s="267"/>
      <c r="O558" s="267"/>
      <c r="P558" s="267"/>
      <c r="Q558" s="267"/>
      <c r="R558" s="267"/>
      <c r="S558" s="267"/>
      <c r="T558" s="268"/>
      <c r="U558" s="14"/>
      <c r="V558" s="14"/>
      <c r="W558" s="14"/>
      <c r="X558" s="14"/>
      <c r="Y558" s="14"/>
      <c r="Z558" s="14"/>
      <c r="AA558" s="14"/>
      <c r="AB558" s="14"/>
      <c r="AC558" s="14"/>
      <c r="AD558" s="14"/>
      <c r="AE558" s="14"/>
      <c r="AT558" s="269" t="s">
        <v>236</v>
      </c>
      <c r="AU558" s="269" t="s">
        <v>88</v>
      </c>
      <c r="AV558" s="14" t="s">
        <v>88</v>
      </c>
      <c r="AW558" s="14" t="s">
        <v>36</v>
      </c>
      <c r="AX558" s="14" t="s">
        <v>80</v>
      </c>
      <c r="AY558" s="269" t="s">
        <v>221</v>
      </c>
    </row>
    <row r="559" s="13" customFormat="1">
      <c r="A559" s="13"/>
      <c r="B559" s="249"/>
      <c r="C559" s="250"/>
      <c r="D559" s="247" t="s">
        <v>236</v>
      </c>
      <c r="E559" s="251" t="s">
        <v>3431</v>
      </c>
      <c r="F559" s="252" t="s">
        <v>4334</v>
      </c>
      <c r="G559" s="250"/>
      <c r="H559" s="253">
        <v>5.5609999999999999</v>
      </c>
      <c r="I559" s="254"/>
      <c r="J559" s="250"/>
      <c r="K559" s="250"/>
      <c r="L559" s="255"/>
      <c r="M559" s="256"/>
      <c r="N559" s="257"/>
      <c r="O559" s="257"/>
      <c r="P559" s="257"/>
      <c r="Q559" s="257"/>
      <c r="R559" s="257"/>
      <c r="S559" s="257"/>
      <c r="T559" s="258"/>
      <c r="U559" s="13"/>
      <c r="V559" s="13"/>
      <c r="W559" s="13"/>
      <c r="X559" s="13"/>
      <c r="Y559" s="13"/>
      <c r="Z559" s="13"/>
      <c r="AA559" s="13"/>
      <c r="AB559" s="13"/>
      <c r="AC559" s="13"/>
      <c r="AD559" s="13"/>
      <c r="AE559" s="13"/>
      <c r="AT559" s="259" t="s">
        <v>236</v>
      </c>
      <c r="AU559" s="259" t="s">
        <v>88</v>
      </c>
      <c r="AV559" s="13" t="s">
        <v>19</v>
      </c>
      <c r="AW559" s="13" t="s">
        <v>36</v>
      </c>
      <c r="AX559" s="13" t="s">
        <v>80</v>
      </c>
      <c r="AY559" s="259" t="s">
        <v>221</v>
      </c>
    </row>
    <row r="560" s="14" customFormat="1">
      <c r="A560" s="14"/>
      <c r="B560" s="260"/>
      <c r="C560" s="261"/>
      <c r="D560" s="247" t="s">
        <v>236</v>
      </c>
      <c r="E560" s="262" t="s">
        <v>1</v>
      </c>
      <c r="F560" s="263" t="s">
        <v>4335</v>
      </c>
      <c r="G560" s="261"/>
      <c r="H560" s="262" t="s">
        <v>1</v>
      </c>
      <c r="I560" s="264"/>
      <c r="J560" s="261"/>
      <c r="K560" s="261"/>
      <c r="L560" s="265"/>
      <c r="M560" s="266"/>
      <c r="N560" s="267"/>
      <c r="O560" s="267"/>
      <c r="P560" s="267"/>
      <c r="Q560" s="267"/>
      <c r="R560" s="267"/>
      <c r="S560" s="267"/>
      <c r="T560" s="268"/>
      <c r="U560" s="14"/>
      <c r="V560" s="14"/>
      <c r="W560" s="14"/>
      <c r="X560" s="14"/>
      <c r="Y560" s="14"/>
      <c r="Z560" s="14"/>
      <c r="AA560" s="14"/>
      <c r="AB560" s="14"/>
      <c r="AC560" s="14"/>
      <c r="AD560" s="14"/>
      <c r="AE560" s="14"/>
      <c r="AT560" s="269" t="s">
        <v>236</v>
      </c>
      <c r="AU560" s="269" t="s">
        <v>88</v>
      </c>
      <c r="AV560" s="14" t="s">
        <v>88</v>
      </c>
      <c r="AW560" s="14" t="s">
        <v>36</v>
      </c>
      <c r="AX560" s="14" t="s">
        <v>80</v>
      </c>
      <c r="AY560" s="269" t="s">
        <v>221</v>
      </c>
    </row>
    <row r="561" s="13" customFormat="1">
      <c r="A561" s="13"/>
      <c r="B561" s="249"/>
      <c r="C561" s="250"/>
      <c r="D561" s="247" t="s">
        <v>236</v>
      </c>
      <c r="E561" s="251" t="s">
        <v>3433</v>
      </c>
      <c r="F561" s="252" t="s">
        <v>4293</v>
      </c>
      <c r="G561" s="250"/>
      <c r="H561" s="253">
        <v>10.694000000000001</v>
      </c>
      <c r="I561" s="254"/>
      <c r="J561" s="250"/>
      <c r="K561" s="250"/>
      <c r="L561" s="255"/>
      <c r="M561" s="256"/>
      <c r="N561" s="257"/>
      <c r="O561" s="257"/>
      <c r="P561" s="257"/>
      <c r="Q561" s="257"/>
      <c r="R561" s="257"/>
      <c r="S561" s="257"/>
      <c r="T561" s="258"/>
      <c r="U561" s="13"/>
      <c r="V561" s="13"/>
      <c r="W561" s="13"/>
      <c r="X561" s="13"/>
      <c r="Y561" s="13"/>
      <c r="Z561" s="13"/>
      <c r="AA561" s="13"/>
      <c r="AB561" s="13"/>
      <c r="AC561" s="13"/>
      <c r="AD561" s="13"/>
      <c r="AE561" s="13"/>
      <c r="AT561" s="259" t="s">
        <v>236</v>
      </c>
      <c r="AU561" s="259" t="s">
        <v>88</v>
      </c>
      <c r="AV561" s="13" t="s">
        <v>19</v>
      </c>
      <c r="AW561" s="13" t="s">
        <v>36</v>
      </c>
      <c r="AX561" s="13" t="s">
        <v>80</v>
      </c>
      <c r="AY561" s="259" t="s">
        <v>221</v>
      </c>
    </row>
    <row r="562" s="14" customFormat="1">
      <c r="A562" s="14"/>
      <c r="B562" s="260"/>
      <c r="C562" s="261"/>
      <c r="D562" s="247" t="s">
        <v>236</v>
      </c>
      <c r="E562" s="262" t="s">
        <v>1</v>
      </c>
      <c r="F562" s="263" t="s">
        <v>2450</v>
      </c>
      <c r="G562" s="261"/>
      <c r="H562" s="262" t="s">
        <v>1</v>
      </c>
      <c r="I562" s="264"/>
      <c r="J562" s="261"/>
      <c r="K562" s="261"/>
      <c r="L562" s="265"/>
      <c r="M562" s="266"/>
      <c r="N562" s="267"/>
      <c r="O562" s="267"/>
      <c r="P562" s="267"/>
      <c r="Q562" s="267"/>
      <c r="R562" s="267"/>
      <c r="S562" s="267"/>
      <c r="T562" s="268"/>
      <c r="U562" s="14"/>
      <c r="V562" s="14"/>
      <c r="W562" s="14"/>
      <c r="X562" s="14"/>
      <c r="Y562" s="14"/>
      <c r="Z562" s="14"/>
      <c r="AA562" s="14"/>
      <c r="AB562" s="14"/>
      <c r="AC562" s="14"/>
      <c r="AD562" s="14"/>
      <c r="AE562" s="14"/>
      <c r="AT562" s="269" t="s">
        <v>236</v>
      </c>
      <c r="AU562" s="269" t="s">
        <v>88</v>
      </c>
      <c r="AV562" s="14" t="s">
        <v>88</v>
      </c>
      <c r="AW562" s="14" t="s">
        <v>36</v>
      </c>
      <c r="AX562" s="14" t="s">
        <v>80</v>
      </c>
      <c r="AY562" s="269" t="s">
        <v>221</v>
      </c>
    </row>
    <row r="563" s="14" customFormat="1">
      <c r="A563" s="14"/>
      <c r="B563" s="260"/>
      <c r="C563" s="261"/>
      <c r="D563" s="247" t="s">
        <v>236</v>
      </c>
      <c r="E563" s="262" t="s">
        <v>1</v>
      </c>
      <c r="F563" s="263" t="s">
        <v>4336</v>
      </c>
      <c r="G563" s="261"/>
      <c r="H563" s="262" t="s">
        <v>1</v>
      </c>
      <c r="I563" s="264"/>
      <c r="J563" s="261"/>
      <c r="K563" s="261"/>
      <c r="L563" s="265"/>
      <c r="M563" s="266"/>
      <c r="N563" s="267"/>
      <c r="O563" s="267"/>
      <c r="P563" s="267"/>
      <c r="Q563" s="267"/>
      <c r="R563" s="267"/>
      <c r="S563" s="267"/>
      <c r="T563" s="268"/>
      <c r="U563" s="14"/>
      <c r="V563" s="14"/>
      <c r="W563" s="14"/>
      <c r="X563" s="14"/>
      <c r="Y563" s="14"/>
      <c r="Z563" s="14"/>
      <c r="AA563" s="14"/>
      <c r="AB563" s="14"/>
      <c r="AC563" s="14"/>
      <c r="AD563" s="14"/>
      <c r="AE563" s="14"/>
      <c r="AT563" s="269" t="s">
        <v>236</v>
      </c>
      <c r="AU563" s="269" t="s">
        <v>88</v>
      </c>
      <c r="AV563" s="14" t="s">
        <v>88</v>
      </c>
      <c r="AW563" s="14" t="s">
        <v>36</v>
      </c>
      <c r="AX563" s="14" t="s">
        <v>80</v>
      </c>
      <c r="AY563" s="269" t="s">
        <v>221</v>
      </c>
    </row>
    <row r="564" s="13" customFormat="1">
      <c r="A564" s="13"/>
      <c r="B564" s="249"/>
      <c r="C564" s="250"/>
      <c r="D564" s="247" t="s">
        <v>236</v>
      </c>
      <c r="E564" s="251" t="s">
        <v>4065</v>
      </c>
      <c r="F564" s="252" t="s">
        <v>4295</v>
      </c>
      <c r="G564" s="250"/>
      <c r="H564" s="253">
        <v>5.1870000000000003</v>
      </c>
      <c r="I564" s="254"/>
      <c r="J564" s="250"/>
      <c r="K564" s="250"/>
      <c r="L564" s="255"/>
      <c r="M564" s="256"/>
      <c r="N564" s="257"/>
      <c r="O564" s="257"/>
      <c r="P564" s="257"/>
      <c r="Q564" s="257"/>
      <c r="R564" s="257"/>
      <c r="S564" s="257"/>
      <c r="T564" s="258"/>
      <c r="U564" s="13"/>
      <c r="V564" s="13"/>
      <c r="W564" s="13"/>
      <c r="X564" s="13"/>
      <c r="Y564" s="13"/>
      <c r="Z564" s="13"/>
      <c r="AA564" s="13"/>
      <c r="AB564" s="13"/>
      <c r="AC564" s="13"/>
      <c r="AD564" s="13"/>
      <c r="AE564" s="13"/>
      <c r="AT564" s="259" t="s">
        <v>236</v>
      </c>
      <c r="AU564" s="259" t="s">
        <v>88</v>
      </c>
      <c r="AV564" s="13" t="s">
        <v>19</v>
      </c>
      <c r="AW564" s="13" t="s">
        <v>36</v>
      </c>
      <c r="AX564" s="13" t="s">
        <v>80</v>
      </c>
      <c r="AY564" s="259" t="s">
        <v>221</v>
      </c>
    </row>
    <row r="565" s="14" customFormat="1">
      <c r="A565" s="14"/>
      <c r="B565" s="260"/>
      <c r="C565" s="261"/>
      <c r="D565" s="247" t="s">
        <v>236</v>
      </c>
      <c r="E565" s="262" t="s">
        <v>1</v>
      </c>
      <c r="F565" s="263" t="s">
        <v>4337</v>
      </c>
      <c r="G565" s="261"/>
      <c r="H565" s="262" t="s">
        <v>1</v>
      </c>
      <c r="I565" s="264"/>
      <c r="J565" s="261"/>
      <c r="K565" s="261"/>
      <c r="L565" s="265"/>
      <c r="M565" s="266"/>
      <c r="N565" s="267"/>
      <c r="O565" s="267"/>
      <c r="P565" s="267"/>
      <c r="Q565" s="267"/>
      <c r="R565" s="267"/>
      <c r="S565" s="267"/>
      <c r="T565" s="268"/>
      <c r="U565" s="14"/>
      <c r="V565" s="14"/>
      <c r="W565" s="14"/>
      <c r="X565" s="14"/>
      <c r="Y565" s="14"/>
      <c r="Z565" s="14"/>
      <c r="AA565" s="14"/>
      <c r="AB565" s="14"/>
      <c r="AC565" s="14"/>
      <c r="AD565" s="14"/>
      <c r="AE565" s="14"/>
      <c r="AT565" s="269" t="s">
        <v>236</v>
      </c>
      <c r="AU565" s="269" t="s">
        <v>88</v>
      </c>
      <c r="AV565" s="14" t="s">
        <v>88</v>
      </c>
      <c r="AW565" s="14" t="s">
        <v>36</v>
      </c>
      <c r="AX565" s="14" t="s">
        <v>80</v>
      </c>
      <c r="AY565" s="269" t="s">
        <v>221</v>
      </c>
    </row>
    <row r="566" s="13" customFormat="1">
      <c r="A566" s="13"/>
      <c r="B566" s="249"/>
      <c r="C566" s="250"/>
      <c r="D566" s="247" t="s">
        <v>236</v>
      </c>
      <c r="E566" s="251" t="s">
        <v>4072</v>
      </c>
      <c r="F566" s="252" t="s">
        <v>4297</v>
      </c>
      <c r="G566" s="250"/>
      <c r="H566" s="253">
        <v>31.129999999999999</v>
      </c>
      <c r="I566" s="254"/>
      <c r="J566" s="250"/>
      <c r="K566" s="250"/>
      <c r="L566" s="255"/>
      <c r="M566" s="256"/>
      <c r="N566" s="257"/>
      <c r="O566" s="257"/>
      <c r="P566" s="257"/>
      <c r="Q566" s="257"/>
      <c r="R566" s="257"/>
      <c r="S566" s="257"/>
      <c r="T566" s="258"/>
      <c r="U566" s="13"/>
      <c r="V566" s="13"/>
      <c r="W566" s="13"/>
      <c r="X566" s="13"/>
      <c r="Y566" s="13"/>
      <c r="Z566" s="13"/>
      <c r="AA566" s="13"/>
      <c r="AB566" s="13"/>
      <c r="AC566" s="13"/>
      <c r="AD566" s="13"/>
      <c r="AE566" s="13"/>
      <c r="AT566" s="259" t="s">
        <v>236</v>
      </c>
      <c r="AU566" s="259" t="s">
        <v>88</v>
      </c>
      <c r="AV566" s="13" t="s">
        <v>19</v>
      </c>
      <c r="AW566" s="13" t="s">
        <v>36</v>
      </c>
      <c r="AX566" s="13" t="s">
        <v>80</v>
      </c>
      <c r="AY566" s="259" t="s">
        <v>221</v>
      </c>
    </row>
    <row r="567" s="13" customFormat="1">
      <c r="A567" s="13"/>
      <c r="B567" s="249"/>
      <c r="C567" s="250"/>
      <c r="D567" s="247" t="s">
        <v>236</v>
      </c>
      <c r="E567" s="251" t="s">
        <v>4338</v>
      </c>
      <c r="F567" s="252" t="s">
        <v>4339</v>
      </c>
      <c r="G567" s="250"/>
      <c r="H567" s="253">
        <v>52.572000000000003</v>
      </c>
      <c r="I567" s="254"/>
      <c r="J567" s="250"/>
      <c r="K567" s="250"/>
      <c r="L567" s="255"/>
      <c r="M567" s="256"/>
      <c r="N567" s="257"/>
      <c r="O567" s="257"/>
      <c r="P567" s="257"/>
      <c r="Q567" s="257"/>
      <c r="R567" s="257"/>
      <c r="S567" s="257"/>
      <c r="T567" s="258"/>
      <c r="U567" s="13"/>
      <c r="V567" s="13"/>
      <c r="W567" s="13"/>
      <c r="X567" s="13"/>
      <c r="Y567" s="13"/>
      <c r="Z567" s="13"/>
      <c r="AA567" s="13"/>
      <c r="AB567" s="13"/>
      <c r="AC567" s="13"/>
      <c r="AD567" s="13"/>
      <c r="AE567" s="13"/>
      <c r="AT567" s="259" t="s">
        <v>236</v>
      </c>
      <c r="AU567" s="259" t="s">
        <v>88</v>
      </c>
      <c r="AV567" s="13" t="s">
        <v>19</v>
      </c>
      <c r="AW567" s="13" t="s">
        <v>36</v>
      </c>
      <c r="AX567" s="13" t="s">
        <v>88</v>
      </c>
      <c r="AY567" s="259" t="s">
        <v>221</v>
      </c>
    </row>
    <row r="568" s="12" customFormat="1" ht="25.92" customHeight="1">
      <c r="A568" s="12"/>
      <c r="B568" s="213"/>
      <c r="C568" s="214"/>
      <c r="D568" s="215" t="s">
        <v>79</v>
      </c>
      <c r="E568" s="216" t="s">
        <v>220</v>
      </c>
      <c r="F568" s="216" t="s">
        <v>862</v>
      </c>
      <c r="G568" s="214"/>
      <c r="H568" s="214"/>
      <c r="I568" s="217"/>
      <c r="J568" s="218">
        <f>BK568</f>
        <v>0</v>
      </c>
      <c r="K568" s="214"/>
      <c r="L568" s="219"/>
      <c r="M568" s="220"/>
      <c r="N568" s="221"/>
      <c r="O568" s="221"/>
      <c r="P568" s="222">
        <f>SUM(P569:P625)</f>
        <v>0</v>
      </c>
      <c r="Q568" s="221"/>
      <c r="R568" s="222">
        <f>SUM(R569:R625)</f>
        <v>137.42188025000002</v>
      </c>
      <c r="S568" s="221"/>
      <c r="T568" s="223">
        <f>SUM(T569:T625)</f>
        <v>0</v>
      </c>
      <c r="U568" s="12"/>
      <c r="V568" s="12"/>
      <c r="W568" s="12"/>
      <c r="X568" s="12"/>
      <c r="Y568" s="12"/>
      <c r="Z568" s="12"/>
      <c r="AA568" s="12"/>
      <c r="AB568" s="12"/>
      <c r="AC568" s="12"/>
      <c r="AD568" s="12"/>
      <c r="AE568" s="12"/>
      <c r="AR568" s="224" t="s">
        <v>224</v>
      </c>
      <c r="AT568" s="225" t="s">
        <v>79</v>
      </c>
      <c r="AU568" s="225" t="s">
        <v>80</v>
      </c>
      <c r="AY568" s="224" t="s">
        <v>221</v>
      </c>
      <c r="BK568" s="226">
        <f>SUM(BK569:BK625)</f>
        <v>0</v>
      </c>
    </row>
    <row r="569" s="2" customFormat="1" ht="24.15" customHeight="1">
      <c r="A569" s="40"/>
      <c r="B569" s="41"/>
      <c r="C569" s="229" t="s">
        <v>1355</v>
      </c>
      <c r="D569" s="229" t="s">
        <v>225</v>
      </c>
      <c r="E569" s="230" t="s">
        <v>871</v>
      </c>
      <c r="F569" s="231" t="s">
        <v>872</v>
      </c>
      <c r="G569" s="232" t="s">
        <v>507</v>
      </c>
      <c r="H569" s="233">
        <v>115.28</v>
      </c>
      <c r="I569" s="234"/>
      <c r="J569" s="235">
        <f>ROUND(I569*H569,2)</f>
        <v>0</v>
      </c>
      <c r="K569" s="231" t="s">
        <v>229</v>
      </c>
      <c r="L569" s="46"/>
      <c r="M569" s="236" t="s">
        <v>1</v>
      </c>
      <c r="N569" s="237" t="s">
        <v>45</v>
      </c>
      <c r="O569" s="93"/>
      <c r="P569" s="238">
        <f>O569*H569</f>
        <v>0</v>
      </c>
      <c r="Q569" s="238">
        <v>0.46000000000000002</v>
      </c>
      <c r="R569" s="238">
        <f>Q569*H569</f>
        <v>53.028800000000004</v>
      </c>
      <c r="S569" s="238">
        <v>0</v>
      </c>
      <c r="T569" s="239">
        <f>S569*H569</f>
        <v>0</v>
      </c>
      <c r="U569" s="40"/>
      <c r="V569" s="40"/>
      <c r="W569" s="40"/>
      <c r="X569" s="40"/>
      <c r="Y569" s="40"/>
      <c r="Z569" s="40"/>
      <c r="AA569" s="40"/>
      <c r="AB569" s="40"/>
      <c r="AC569" s="40"/>
      <c r="AD569" s="40"/>
      <c r="AE569" s="40"/>
      <c r="AR569" s="240" t="s">
        <v>224</v>
      </c>
      <c r="AT569" s="240" t="s">
        <v>225</v>
      </c>
      <c r="AU569" s="240" t="s">
        <v>88</v>
      </c>
      <c r="AY569" s="18" t="s">
        <v>221</v>
      </c>
      <c r="BE569" s="241">
        <f>IF(N569="základní",J569,0)</f>
        <v>0</v>
      </c>
      <c r="BF569" s="241">
        <f>IF(N569="snížená",J569,0)</f>
        <v>0</v>
      </c>
      <c r="BG569" s="241">
        <f>IF(N569="zákl. přenesená",J569,0)</f>
        <v>0</v>
      </c>
      <c r="BH569" s="241">
        <f>IF(N569="sníž. přenesená",J569,0)</f>
        <v>0</v>
      </c>
      <c r="BI569" s="241">
        <f>IF(N569="nulová",J569,0)</f>
        <v>0</v>
      </c>
      <c r="BJ569" s="18" t="s">
        <v>88</v>
      </c>
      <c r="BK569" s="241">
        <f>ROUND(I569*H569,2)</f>
        <v>0</v>
      </c>
      <c r="BL569" s="18" t="s">
        <v>224</v>
      </c>
      <c r="BM569" s="240" t="s">
        <v>4340</v>
      </c>
    </row>
    <row r="570" s="2" customFormat="1">
      <c r="A570" s="40"/>
      <c r="B570" s="41"/>
      <c r="C570" s="42"/>
      <c r="D570" s="242" t="s">
        <v>232</v>
      </c>
      <c r="E570" s="42"/>
      <c r="F570" s="243" t="s">
        <v>874</v>
      </c>
      <c r="G570" s="42"/>
      <c r="H570" s="42"/>
      <c r="I570" s="244"/>
      <c r="J570" s="42"/>
      <c r="K570" s="42"/>
      <c r="L570" s="46"/>
      <c r="M570" s="245"/>
      <c r="N570" s="246"/>
      <c r="O570" s="93"/>
      <c r="P570" s="93"/>
      <c r="Q570" s="93"/>
      <c r="R570" s="93"/>
      <c r="S570" s="93"/>
      <c r="T570" s="94"/>
      <c r="U570" s="40"/>
      <c r="V570" s="40"/>
      <c r="W570" s="40"/>
      <c r="X570" s="40"/>
      <c r="Y570" s="40"/>
      <c r="Z570" s="40"/>
      <c r="AA570" s="40"/>
      <c r="AB570" s="40"/>
      <c r="AC570" s="40"/>
      <c r="AD570" s="40"/>
      <c r="AE570" s="40"/>
      <c r="AT570" s="18" t="s">
        <v>232</v>
      </c>
      <c r="AU570" s="18" t="s">
        <v>88</v>
      </c>
    </row>
    <row r="571" s="14" customFormat="1">
      <c r="A571" s="14"/>
      <c r="B571" s="260"/>
      <c r="C571" s="261"/>
      <c r="D571" s="247" t="s">
        <v>236</v>
      </c>
      <c r="E571" s="262" t="s">
        <v>1</v>
      </c>
      <c r="F571" s="263" t="s">
        <v>4341</v>
      </c>
      <c r="G571" s="261"/>
      <c r="H571" s="262" t="s">
        <v>1</v>
      </c>
      <c r="I571" s="264"/>
      <c r="J571" s="261"/>
      <c r="K571" s="261"/>
      <c r="L571" s="265"/>
      <c r="M571" s="266"/>
      <c r="N571" s="267"/>
      <c r="O571" s="267"/>
      <c r="P571" s="267"/>
      <c r="Q571" s="267"/>
      <c r="R571" s="267"/>
      <c r="S571" s="267"/>
      <c r="T571" s="268"/>
      <c r="U571" s="14"/>
      <c r="V571" s="14"/>
      <c r="W571" s="14"/>
      <c r="X571" s="14"/>
      <c r="Y571" s="14"/>
      <c r="Z571" s="14"/>
      <c r="AA571" s="14"/>
      <c r="AB571" s="14"/>
      <c r="AC571" s="14"/>
      <c r="AD571" s="14"/>
      <c r="AE571" s="14"/>
      <c r="AT571" s="269" t="s">
        <v>236</v>
      </c>
      <c r="AU571" s="269" t="s">
        <v>88</v>
      </c>
      <c r="AV571" s="14" t="s">
        <v>88</v>
      </c>
      <c r="AW571" s="14" t="s">
        <v>36</v>
      </c>
      <c r="AX571" s="14" t="s">
        <v>80</v>
      </c>
      <c r="AY571" s="269" t="s">
        <v>221</v>
      </c>
    </row>
    <row r="572" s="13" customFormat="1">
      <c r="A572" s="13"/>
      <c r="B572" s="249"/>
      <c r="C572" s="250"/>
      <c r="D572" s="247" t="s">
        <v>236</v>
      </c>
      <c r="E572" s="251" t="s">
        <v>3436</v>
      </c>
      <c r="F572" s="252" t="s">
        <v>4342</v>
      </c>
      <c r="G572" s="250"/>
      <c r="H572" s="253">
        <v>115.28</v>
      </c>
      <c r="I572" s="254"/>
      <c r="J572" s="250"/>
      <c r="K572" s="250"/>
      <c r="L572" s="255"/>
      <c r="M572" s="256"/>
      <c r="N572" s="257"/>
      <c r="O572" s="257"/>
      <c r="P572" s="257"/>
      <c r="Q572" s="257"/>
      <c r="R572" s="257"/>
      <c r="S572" s="257"/>
      <c r="T572" s="258"/>
      <c r="U572" s="13"/>
      <c r="V572" s="13"/>
      <c r="W572" s="13"/>
      <c r="X572" s="13"/>
      <c r="Y572" s="13"/>
      <c r="Z572" s="13"/>
      <c r="AA572" s="13"/>
      <c r="AB572" s="13"/>
      <c r="AC572" s="13"/>
      <c r="AD572" s="13"/>
      <c r="AE572" s="13"/>
      <c r="AT572" s="259" t="s">
        <v>236</v>
      </c>
      <c r="AU572" s="259" t="s">
        <v>88</v>
      </c>
      <c r="AV572" s="13" t="s">
        <v>19</v>
      </c>
      <c r="AW572" s="13" t="s">
        <v>36</v>
      </c>
      <c r="AX572" s="13" t="s">
        <v>80</v>
      </c>
      <c r="AY572" s="259" t="s">
        <v>221</v>
      </c>
    </row>
    <row r="573" s="13" customFormat="1">
      <c r="A573" s="13"/>
      <c r="B573" s="249"/>
      <c r="C573" s="250"/>
      <c r="D573" s="247" t="s">
        <v>236</v>
      </c>
      <c r="E573" s="251" t="s">
        <v>3438</v>
      </c>
      <c r="F573" s="252" t="s">
        <v>3439</v>
      </c>
      <c r="G573" s="250"/>
      <c r="H573" s="253">
        <v>115.28</v>
      </c>
      <c r="I573" s="254"/>
      <c r="J573" s="250"/>
      <c r="K573" s="250"/>
      <c r="L573" s="255"/>
      <c r="M573" s="256"/>
      <c r="N573" s="257"/>
      <c r="O573" s="257"/>
      <c r="P573" s="257"/>
      <c r="Q573" s="257"/>
      <c r="R573" s="257"/>
      <c r="S573" s="257"/>
      <c r="T573" s="258"/>
      <c r="U573" s="13"/>
      <c r="V573" s="13"/>
      <c r="W573" s="13"/>
      <c r="X573" s="13"/>
      <c r="Y573" s="13"/>
      <c r="Z573" s="13"/>
      <c r="AA573" s="13"/>
      <c r="AB573" s="13"/>
      <c r="AC573" s="13"/>
      <c r="AD573" s="13"/>
      <c r="AE573" s="13"/>
      <c r="AT573" s="259" t="s">
        <v>236</v>
      </c>
      <c r="AU573" s="259" t="s">
        <v>88</v>
      </c>
      <c r="AV573" s="13" t="s">
        <v>19</v>
      </c>
      <c r="AW573" s="13" t="s">
        <v>36</v>
      </c>
      <c r="AX573" s="13" t="s">
        <v>88</v>
      </c>
      <c r="AY573" s="259" t="s">
        <v>221</v>
      </c>
    </row>
    <row r="574" s="2" customFormat="1" ht="37.8" customHeight="1">
      <c r="A574" s="40"/>
      <c r="B574" s="41"/>
      <c r="C574" s="229" t="s">
        <v>1360</v>
      </c>
      <c r="D574" s="229" t="s">
        <v>225</v>
      </c>
      <c r="E574" s="230" t="s">
        <v>2549</v>
      </c>
      <c r="F574" s="231" t="s">
        <v>2550</v>
      </c>
      <c r="G574" s="232" t="s">
        <v>507</v>
      </c>
      <c r="H574" s="233">
        <v>111.255</v>
      </c>
      <c r="I574" s="234"/>
      <c r="J574" s="235">
        <f>ROUND(I574*H574,2)</f>
        <v>0</v>
      </c>
      <c r="K574" s="231" t="s">
        <v>229</v>
      </c>
      <c r="L574" s="46"/>
      <c r="M574" s="236" t="s">
        <v>1</v>
      </c>
      <c r="N574" s="237" t="s">
        <v>45</v>
      </c>
      <c r="O574" s="93"/>
      <c r="P574" s="238">
        <f>O574*H574</f>
        <v>0</v>
      </c>
      <c r="Q574" s="238">
        <v>0.37190000000000001</v>
      </c>
      <c r="R574" s="238">
        <f>Q574*H574</f>
        <v>41.3757345</v>
      </c>
      <c r="S574" s="238">
        <v>0</v>
      </c>
      <c r="T574" s="239">
        <f>S574*H574</f>
        <v>0</v>
      </c>
      <c r="U574" s="40"/>
      <c r="V574" s="40"/>
      <c r="W574" s="40"/>
      <c r="X574" s="40"/>
      <c r="Y574" s="40"/>
      <c r="Z574" s="40"/>
      <c r="AA574" s="40"/>
      <c r="AB574" s="40"/>
      <c r="AC574" s="40"/>
      <c r="AD574" s="40"/>
      <c r="AE574" s="40"/>
      <c r="AR574" s="240" t="s">
        <v>224</v>
      </c>
      <c r="AT574" s="240" t="s">
        <v>225</v>
      </c>
      <c r="AU574" s="240" t="s">
        <v>88</v>
      </c>
      <c r="AY574" s="18" t="s">
        <v>221</v>
      </c>
      <c r="BE574" s="241">
        <f>IF(N574="základní",J574,0)</f>
        <v>0</v>
      </c>
      <c r="BF574" s="241">
        <f>IF(N574="snížená",J574,0)</f>
        <v>0</v>
      </c>
      <c r="BG574" s="241">
        <f>IF(N574="zákl. přenesená",J574,0)</f>
        <v>0</v>
      </c>
      <c r="BH574" s="241">
        <f>IF(N574="sníž. přenesená",J574,0)</f>
        <v>0</v>
      </c>
      <c r="BI574" s="241">
        <f>IF(N574="nulová",J574,0)</f>
        <v>0</v>
      </c>
      <c r="BJ574" s="18" t="s">
        <v>88</v>
      </c>
      <c r="BK574" s="241">
        <f>ROUND(I574*H574,2)</f>
        <v>0</v>
      </c>
      <c r="BL574" s="18" t="s">
        <v>224</v>
      </c>
      <c r="BM574" s="240" t="s">
        <v>4343</v>
      </c>
    </row>
    <row r="575" s="2" customFormat="1">
      <c r="A575" s="40"/>
      <c r="B575" s="41"/>
      <c r="C575" s="42"/>
      <c r="D575" s="242" t="s">
        <v>232</v>
      </c>
      <c r="E575" s="42"/>
      <c r="F575" s="243" t="s">
        <v>2552</v>
      </c>
      <c r="G575" s="42"/>
      <c r="H575" s="42"/>
      <c r="I575" s="244"/>
      <c r="J575" s="42"/>
      <c r="K575" s="42"/>
      <c r="L575" s="46"/>
      <c r="M575" s="245"/>
      <c r="N575" s="246"/>
      <c r="O575" s="93"/>
      <c r="P575" s="93"/>
      <c r="Q575" s="93"/>
      <c r="R575" s="93"/>
      <c r="S575" s="93"/>
      <c r="T575" s="94"/>
      <c r="U575" s="40"/>
      <c r="V575" s="40"/>
      <c r="W575" s="40"/>
      <c r="X575" s="40"/>
      <c r="Y575" s="40"/>
      <c r="Z575" s="40"/>
      <c r="AA575" s="40"/>
      <c r="AB575" s="40"/>
      <c r="AC575" s="40"/>
      <c r="AD575" s="40"/>
      <c r="AE575" s="40"/>
      <c r="AT575" s="18" t="s">
        <v>232</v>
      </c>
      <c r="AU575" s="18" t="s">
        <v>88</v>
      </c>
    </row>
    <row r="576" s="2" customFormat="1">
      <c r="A576" s="40"/>
      <c r="B576" s="41"/>
      <c r="C576" s="42"/>
      <c r="D576" s="247" t="s">
        <v>312</v>
      </c>
      <c r="E576" s="42"/>
      <c r="F576" s="248" t="s">
        <v>2553</v>
      </c>
      <c r="G576" s="42"/>
      <c r="H576" s="42"/>
      <c r="I576" s="244"/>
      <c r="J576" s="42"/>
      <c r="K576" s="42"/>
      <c r="L576" s="46"/>
      <c r="M576" s="245"/>
      <c r="N576" s="246"/>
      <c r="O576" s="93"/>
      <c r="P576" s="93"/>
      <c r="Q576" s="93"/>
      <c r="R576" s="93"/>
      <c r="S576" s="93"/>
      <c r="T576" s="94"/>
      <c r="U576" s="40"/>
      <c r="V576" s="40"/>
      <c r="W576" s="40"/>
      <c r="X576" s="40"/>
      <c r="Y576" s="40"/>
      <c r="Z576" s="40"/>
      <c r="AA576" s="40"/>
      <c r="AB576" s="40"/>
      <c r="AC576" s="40"/>
      <c r="AD576" s="40"/>
      <c r="AE576" s="40"/>
      <c r="AT576" s="18" t="s">
        <v>312</v>
      </c>
      <c r="AU576" s="18" t="s">
        <v>88</v>
      </c>
    </row>
    <row r="577" s="14" customFormat="1">
      <c r="A577" s="14"/>
      <c r="B577" s="260"/>
      <c r="C577" s="261"/>
      <c r="D577" s="247" t="s">
        <v>236</v>
      </c>
      <c r="E577" s="262" t="s">
        <v>1</v>
      </c>
      <c r="F577" s="263" t="s">
        <v>4344</v>
      </c>
      <c r="G577" s="261"/>
      <c r="H577" s="262" t="s">
        <v>1</v>
      </c>
      <c r="I577" s="264"/>
      <c r="J577" s="261"/>
      <c r="K577" s="261"/>
      <c r="L577" s="265"/>
      <c r="M577" s="266"/>
      <c r="N577" s="267"/>
      <c r="O577" s="267"/>
      <c r="P577" s="267"/>
      <c r="Q577" s="267"/>
      <c r="R577" s="267"/>
      <c r="S577" s="267"/>
      <c r="T577" s="268"/>
      <c r="U577" s="14"/>
      <c r="V577" s="14"/>
      <c r="W577" s="14"/>
      <c r="X577" s="14"/>
      <c r="Y577" s="14"/>
      <c r="Z577" s="14"/>
      <c r="AA577" s="14"/>
      <c r="AB577" s="14"/>
      <c r="AC577" s="14"/>
      <c r="AD577" s="14"/>
      <c r="AE577" s="14"/>
      <c r="AT577" s="269" t="s">
        <v>236</v>
      </c>
      <c r="AU577" s="269" t="s">
        <v>88</v>
      </c>
      <c r="AV577" s="14" t="s">
        <v>88</v>
      </c>
      <c r="AW577" s="14" t="s">
        <v>36</v>
      </c>
      <c r="AX577" s="14" t="s">
        <v>80</v>
      </c>
      <c r="AY577" s="269" t="s">
        <v>221</v>
      </c>
    </row>
    <row r="578" s="13" customFormat="1">
      <c r="A578" s="13"/>
      <c r="B578" s="249"/>
      <c r="C578" s="250"/>
      <c r="D578" s="247" t="s">
        <v>236</v>
      </c>
      <c r="E578" s="251" t="s">
        <v>3442</v>
      </c>
      <c r="F578" s="252" t="s">
        <v>4345</v>
      </c>
      <c r="G578" s="250"/>
      <c r="H578" s="253">
        <v>111.255</v>
      </c>
      <c r="I578" s="254"/>
      <c r="J578" s="250"/>
      <c r="K578" s="250"/>
      <c r="L578" s="255"/>
      <c r="M578" s="256"/>
      <c r="N578" s="257"/>
      <c r="O578" s="257"/>
      <c r="P578" s="257"/>
      <c r="Q578" s="257"/>
      <c r="R578" s="257"/>
      <c r="S578" s="257"/>
      <c r="T578" s="258"/>
      <c r="U578" s="13"/>
      <c r="V578" s="13"/>
      <c r="W578" s="13"/>
      <c r="X578" s="13"/>
      <c r="Y578" s="13"/>
      <c r="Z578" s="13"/>
      <c r="AA578" s="13"/>
      <c r="AB578" s="13"/>
      <c r="AC578" s="13"/>
      <c r="AD578" s="13"/>
      <c r="AE578" s="13"/>
      <c r="AT578" s="259" t="s">
        <v>236</v>
      </c>
      <c r="AU578" s="259" t="s">
        <v>88</v>
      </c>
      <c r="AV578" s="13" t="s">
        <v>19</v>
      </c>
      <c r="AW578" s="13" t="s">
        <v>36</v>
      </c>
      <c r="AX578" s="13" t="s">
        <v>80</v>
      </c>
      <c r="AY578" s="259" t="s">
        <v>221</v>
      </c>
    </row>
    <row r="579" s="13" customFormat="1">
      <c r="A579" s="13"/>
      <c r="B579" s="249"/>
      <c r="C579" s="250"/>
      <c r="D579" s="247" t="s">
        <v>236</v>
      </c>
      <c r="E579" s="251" t="s">
        <v>3021</v>
      </c>
      <c r="F579" s="252" t="s">
        <v>4346</v>
      </c>
      <c r="G579" s="250"/>
      <c r="H579" s="253">
        <v>111.255</v>
      </c>
      <c r="I579" s="254"/>
      <c r="J579" s="250"/>
      <c r="K579" s="250"/>
      <c r="L579" s="255"/>
      <c r="M579" s="256"/>
      <c r="N579" s="257"/>
      <c r="O579" s="257"/>
      <c r="P579" s="257"/>
      <c r="Q579" s="257"/>
      <c r="R579" s="257"/>
      <c r="S579" s="257"/>
      <c r="T579" s="258"/>
      <c r="U579" s="13"/>
      <c r="V579" s="13"/>
      <c r="W579" s="13"/>
      <c r="X579" s="13"/>
      <c r="Y579" s="13"/>
      <c r="Z579" s="13"/>
      <c r="AA579" s="13"/>
      <c r="AB579" s="13"/>
      <c r="AC579" s="13"/>
      <c r="AD579" s="13"/>
      <c r="AE579" s="13"/>
      <c r="AT579" s="259" t="s">
        <v>236</v>
      </c>
      <c r="AU579" s="259" t="s">
        <v>88</v>
      </c>
      <c r="AV579" s="13" t="s">
        <v>19</v>
      </c>
      <c r="AW579" s="13" t="s">
        <v>36</v>
      </c>
      <c r="AX579" s="13" t="s">
        <v>88</v>
      </c>
      <c r="AY579" s="259" t="s">
        <v>221</v>
      </c>
    </row>
    <row r="580" s="2" customFormat="1" ht="49.05" customHeight="1">
      <c r="A580" s="40"/>
      <c r="B580" s="41"/>
      <c r="C580" s="229" t="s">
        <v>1646</v>
      </c>
      <c r="D580" s="229" t="s">
        <v>225</v>
      </c>
      <c r="E580" s="230" t="s">
        <v>2560</v>
      </c>
      <c r="F580" s="231" t="s">
        <v>2561</v>
      </c>
      <c r="G580" s="232" t="s">
        <v>507</v>
      </c>
      <c r="H580" s="233">
        <v>108.72499999999999</v>
      </c>
      <c r="I580" s="234"/>
      <c r="J580" s="235">
        <f>ROUND(I580*H580,2)</f>
        <v>0</v>
      </c>
      <c r="K580" s="231" t="s">
        <v>229</v>
      </c>
      <c r="L580" s="46"/>
      <c r="M580" s="236" t="s">
        <v>1</v>
      </c>
      <c r="N580" s="237" t="s">
        <v>45</v>
      </c>
      <c r="O580" s="93"/>
      <c r="P580" s="238">
        <f>O580*H580</f>
        <v>0</v>
      </c>
      <c r="Q580" s="238">
        <v>0.18462999999999999</v>
      </c>
      <c r="R580" s="238">
        <f>Q580*H580</f>
        <v>20.073896749999999</v>
      </c>
      <c r="S580" s="238">
        <v>0</v>
      </c>
      <c r="T580" s="239">
        <f>S580*H580</f>
        <v>0</v>
      </c>
      <c r="U580" s="40"/>
      <c r="V580" s="40"/>
      <c r="W580" s="40"/>
      <c r="X580" s="40"/>
      <c r="Y580" s="40"/>
      <c r="Z580" s="40"/>
      <c r="AA580" s="40"/>
      <c r="AB580" s="40"/>
      <c r="AC580" s="40"/>
      <c r="AD580" s="40"/>
      <c r="AE580" s="40"/>
      <c r="AR580" s="240" t="s">
        <v>224</v>
      </c>
      <c r="AT580" s="240" t="s">
        <v>225</v>
      </c>
      <c r="AU580" s="240" t="s">
        <v>88</v>
      </c>
      <c r="AY580" s="18" t="s">
        <v>221</v>
      </c>
      <c r="BE580" s="241">
        <f>IF(N580="základní",J580,0)</f>
        <v>0</v>
      </c>
      <c r="BF580" s="241">
        <f>IF(N580="snížená",J580,0)</f>
        <v>0</v>
      </c>
      <c r="BG580" s="241">
        <f>IF(N580="zákl. přenesená",J580,0)</f>
        <v>0</v>
      </c>
      <c r="BH580" s="241">
        <f>IF(N580="sníž. přenesená",J580,0)</f>
        <v>0</v>
      </c>
      <c r="BI580" s="241">
        <f>IF(N580="nulová",J580,0)</f>
        <v>0</v>
      </c>
      <c r="BJ580" s="18" t="s">
        <v>88</v>
      </c>
      <c r="BK580" s="241">
        <f>ROUND(I580*H580,2)</f>
        <v>0</v>
      </c>
      <c r="BL580" s="18" t="s">
        <v>224</v>
      </c>
      <c r="BM580" s="240" t="s">
        <v>4347</v>
      </c>
    </row>
    <row r="581" s="2" customFormat="1">
      <c r="A581" s="40"/>
      <c r="B581" s="41"/>
      <c r="C581" s="42"/>
      <c r="D581" s="242" t="s">
        <v>232</v>
      </c>
      <c r="E581" s="42"/>
      <c r="F581" s="243" t="s">
        <v>2563</v>
      </c>
      <c r="G581" s="42"/>
      <c r="H581" s="42"/>
      <c r="I581" s="244"/>
      <c r="J581" s="42"/>
      <c r="K581" s="42"/>
      <c r="L581" s="46"/>
      <c r="M581" s="245"/>
      <c r="N581" s="246"/>
      <c r="O581" s="93"/>
      <c r="P581" s="93"/>
      <c r="Q581" s="93"/>
      <c r="R581" s="93"/>
      <c r="S581" s="93"/>
      <c r="T581" s="94"/>
      <c r="U581" s="40"/>
      <c r="V581" s="40"/>
      <c r="W581" s="40"/>
      <c r="X581" s="40"/>
      <c r="Y581" s="40"/>
      <c r="Z581" s="40"/>
      <c r="AA581" s="40"/>
      <c r="AB581" s="40"/>
      <c r="AC581" s="40"/>
      <c r="AD581" s="40"/>
      <c r="AE581" s="40"/>
      <c r="AT581" s="18" t="s">
        <v>232</v>
      </c>
      <c r="AU581" s="18" t="s">
        <v>88</v>
      </c>
    </row>
    <row r="582" s="2" customFormat="1">
      <c r="A582" s="40"/>
      <c r="B582" s="41"/>
      <c r="C582" s="42"/>
      <c r="D582" s="247" t="s">
        <v>312</v>
      </c>
      <c r="E582" s="42"/>
      <c r="F582" s="248" t="s">
        <v>2564</v>
      </c>
      <c r="G582" s="42"/>
      <c r="H582" s="42"/>
      <c r="I582" s="244"/>
      <c r="J582" s="42"/>
      <c r="K582" s="42"/>
      <c r="L582" s="46"/>
      <c r="M582" s="245"/>
      <c r="N582" s="246"/>
      <c r="O582" s="93"/>
      <c r="P582" s="93"/>
      <c r="Q582" s="93"/>
      <c r="R582" s="93"/>
      <c r="S582" s="93"/>
      <c r="T582" s="94"/>
      <c r="U582" s="40"/>
      <c r="V582" s="40"/>
      <c r="W582" s="40"/>
      <c r="X582" s="40"/>
      <c r="Y582" s="40"/>
      <c r="Z582" s="40"/>
      <c r="AA582" s="40"/>
      <c r="AB582" s="40"/>
      <c r="AC582" s="40"/>
      <c r="AD582" s="40"/>
      <c r="AE582" s="40"/>
      <c r="AT582" s="18" t="s">
        <v>312</v>
      </c>
      <c r="AU582" s="18" t="s">
        <v>88</v>
      </c>
    </row>
    <row r="583" s="2" customFormat="1">
      <c r="A583" s="40"/>
      <c r="B583" s="41"/>
      <c r="C583" s="42"/>
      <c r="D583" s="247" t="s">
        <v>234</v>
      </c>
      <c r="E583" s="42"/>
      <c r="F583" s="248" t="s">
        <v>2565</v>
      </c>
      <c r="G583" s="42"/>
      <c r="H583" s="42"/>
      <c r="I583" s="244"/>
      <c r="J583" s="42"/>
      <c r="K583" s="42"/>
      <c r="L583" s="46"/>
      <c r="M583" s="245"/>
      <c r="N583" s="246"/>
      <c r="O583" s="93"/>
      <c r="P583" s="93"/>
      <c r="Q583" s="93"/>
      <c r="R583" s="93"/>
      <c r="S583" s="93"/>
      <c r="T583" s="94"/>
      <c r="U583" s="40"/>
      <c r="V583" s="40"/>
      <c r="W583" s="40"/>
      <c r="X583" s="40"/>
      <c r="Y583" s="40"/>
      <c r="Z583" s="40"/>
      <c r="AA583" s="40"/>
      <c r="AB583" s="40"/>
      <c r="AC583" s="40"/>
      <c r="AD583" s="40"/>
      <c r="AE583" s="40"/>
      <c r="AT583" s="18" t="s">
        <v>234</v>
      </c>
      <c r="AU583" s="18" t="s">
        <v>88</v>
      </c>
    </row>
    <row r="584" s="14" customFormat="1">
      <c r="A584" s="14"/>
      <c r="B584" s="260"/>
      <c r="C584" s="261"/>
      <c r="D584" s="247" t="s">
        <v>236</v>
      </c>
      <c r="E584" s="262" t="s">
        <v>1</v>
      </c>
      <c r="F584" s="263" t="s">
        <v>4344</v>
      </c>
      <c r="G584" s="261"/>
      <c r="H584" s="262" t="s">
        <v>1</v>
      </c>
      <c r="I584" s="264"/>
      <c r="J584" s="261"/>
      <c r="K584" s="261"/>
      <c r="L584" s="265"/>
      <c r="M584" s="266"/>
      <c r="N584" s="267"/>
      <c r="O584" s="267"/>
      <c r="P584" s="267"/>
      <c r="Q584" s="267"/>
      <c r="R584" s="267"/>
      <c r="S584" s="267"/>
      <c r="T584" s="268"/>
      <c r="U584" s="14"/>
      <c r="V584" s="14"/>
      <c r="W584" s="14"/>
      <c r="X584" s="14"/>
      <c r="Y584" s="14"/>
      <c r="Z584" s="14"/>
      <c r="AA584" s="14"/>
      <c r="AB584" s="14"/>
      <c r="AC584" s="14"/>
      <c r="AD584" s="14"/>
      <c r="AE584" s="14"/>
      <c r="AT584" s="269" t="s">
        <v>236</v>
      </c>
      <c r="AU584" s="269" t="s">
        <v>88</v>
      </c>
      <c r="AV584" s="14" t="s">
        <v>88</v>
      </c>
      <c r="AW584" s="14" t="s">
        <v>36</v>
      </c>
      <c r="AX584" s="14" t="s">
        <v>80</v>
      </c>
      <c r="AY584" s="269" t="s">
        <v>221</v>
      </c>
    </row>
    <row r="585" s="13" customFormat="1">
      <c r="A585" s="13"/>
      <c r="B585" s="249"/>
      <c r="C585" s="250"/>
      <c r="D585" s="247" t="s">
        <v>236</v>
      </c>
      <c r="E585" s="251" t="s">
        <v>3447</v>
      </c>
      <c r="F585" s="252" t="s">
        <v>4348</v>
      </c>
      <c r="G585" s="250"/>
      <c r="H585" s="253">
        <v>108.72499999999999</v>
      </c>
      <c r="I585" s="254"/>
      <c r="J585" s="250"/>
      <c r="K585" s="250"/>
      <c r="L585" s="255"/>
      <c r="M585" s="256"/>
      <c r="N585" s="257"/>
      <c r="O585" s="257"/>
      <c r="P585" s="257"/>
      <c r="Q585" s="257"/>
      <c r="R585" s="257"/>
      <c r="S585" s="257"/>
      <c r="T585" s="258"/>
      <c r="U585" s="13"/>
      <c r="V585" s="13"/>
      <c r="W585" s="13"/>
      <c r="X585" s="13"/>
      <c r="Y585" s="13"/>
      <c r="Z585" s="13"/>
      <c r="AA585" s="13"/>
      <c r="AB585" s="13"/>
      <c r="AC585" s="13"/>
      <c r="AD585" s="13"/>
      <c r="AE585" s="13"/>
      <c r="AT585" s="259" t="s">
        <v>236</v>
      </c>
      <c r="AU585" s="259" t="s">
        <v>88</v>
      </c>
      <c r="AV585" s="13" t="s">
        <v>19</v>
      </c>
      <c r="AW585" s="13" t="s">
        <v>36</v>
      </c>
      <c r="AX585" s="13" t="s">
        <v>80</v>
      </c>
      <c r="AY585" s="259" t="s">
        <v>221</v>
      </c>
    </row>
    <row r="586" s="13" customFormat="1">
      <c r="A586" s="13"/>
      <c r="B586" s="249"/>
      <c r="C586" s="250"/>
      <c r="D586" s="247" t="s">
        <v>236</v>
      </c>
      <c r="E586" s="251" t="s">
        <v>3022</v>
      </c>
      <c r="F586" s="252" t="s">
        <v>4349</v>
      </c>
      <c r="G586" s="250"/>
      <c r="H586" s="253">
        <v>108.72499999999999</v>
      </c>
      <c r="I586" s="254"/>
      <c r="J586" s="250"/>
      <c r="K586" s="250"/>
      <c r="L586" s="255"/>
      <c r="M586" s="256"/>
      <c r="N586" s="257"/>
      <c r="O586" s="257"/>
      <c r="P586" s="257"/>
      <c r="Q586" s="257"/>
      <c r="R586" s="257"/>
      <c r="S586" s="257"/>
      <c r="T586" s="258"/>
      <c r="U586" s="13"/>
      <c r="V586" s="13"/>
      <c r="W586" s="13"/>
      <c r="X586" s="13"/>
      <c r="Y586" s="13"/>
      <c r="Z586" s="13"/>
      <c r="AA586" s="13"/>
      <c r="AB586" s="13"/>
      <c r="AC586" s="13"/>
      <c r="AD586" s="13"/>
      <c r="AE586" s="13"/>
      <c r="AT586" s="259" t="s">
        <v>236</v>
      </c>
      <c r="AU586" s="259" t="s">
        <v>88</v>
      </c>
      <c r="AV586" s="13" t="s">
        <v>19</v>
      </c>
      <c r="AW586" s="13" t="s">
        <v>36</v>
      </c>
      <c r="AX586" s="13" t="s">
        <v>88</v>
      </c>
      <c r="AY586" s="259" t="s">
        <v>221</v>
      </c>
    </row>
    <row r="587" s="2" customFormat="1" ht="37.8" customHeight="1">
      <c r="A587" s="40"/>
      <c r="B587" s="41"/>
      <c r="C587" s="229" t="s">
        <v>1470</v>
      </c>
      <c r="D587" s="229" t="s">
        <v>225</v>
      </c>
      <c r="E587" s="230" t="s">
        <v>878</v>
      </c>
      <c r="F587" s="231" t="s">
        <v>879</v>
      </c>
      <c r="G587" s="232" t="s">
        <v>507</v>
      </c>
      <c r="H587" s="233">
        <v>11.5</v>
      </c>
      <c r="I587" s="234"/>
      <c r="J587" s="235">
        <f>ROUND(I587*H587,2)</f>
        <v>0</v>
      </c>
      <c r="K587" s="231" t="s">
        <v>229</v>
      </c>
      <c r="L587" s="46"/>
      <c r="M587" s="236" t="s">
        <v>1</v>
      </c>
      <c r="N587" s="237" t="s">
        <v>45</v>
      </c>
      <c r="O587" s="93"/>
      <c r="P587" s="238">
        <f>O587*H587</f>
        <v>0</v>
      </c>
      <c r="Q587" s="238">
        <v>0.23000000000000001</v>
      </c>
      <c r="R587" s="238">
        <f>Q587*H587</f>
        <v>2.645</v>
      </c>
      <c r="S587" s="238">
        <v>0</v>
      </c>
      <c r="T587" s="239">
        <f>S587*H587</f>
        <v>0</v>
      </c>
      <c r="U587" s="40"/>
      <c r="V587" s="40"/>
      <c r="W587" s="40"/>
      <c r="X587" s="40"/>
      <c r="Y587" s="40"/>
      <c r="Z587" s="40"/>
      <c r="AA587" s="40"/>
      <c r="AB587" s="40"/>
      <c r="AC587" s="40"/>
      <c r="AD587" s="40"/>
      <c r="AE587" s="40"/>
      <c r="AR587" s="240" t="s">
        <v>224</v>
      </c>
      <c r="AT587" s="240" t="s">
        <v>225</v>
      </c>
      <c r="AU587" s="240" t="s">
        <v>88</v>
      </c>
      <c r="AY587" s="18" t="s">
        <v>221</v>
      </c>
      <c r="BE587" s="241">
        <f>IF(N587="základní",J587,0)</f>
        <v>0</v>
      </c>
      <c r="BF587" s="241">
        <f>IF(N587="snížená",J587,0)</f>
        <v>0</v>
      </c>
      <c r="BG587" s="241">
        <f>IF(N587="zákl. přenesená",J587,0)</f>
        <v>0</v>
      </c>
      <c r="BH587" s="241">
        <f>IF(N587="sníž. přenesená",J587,0)</f>
        <v>0</v>
      </c>
      <c r="BI587" s="241">
        <f>IF(N587="nulová",J587,0)</f>
        <v>0</v>
      </c>
      <c r="BJ587" s="18" t="s">
        <v>88</v>
      </c>
      <c r="BK587" s="241">
        <f>ROUND(I587*H587,2)</f>
        <v>0</v>
      </c>
      <c r="BL587" s="18" t="s">
        <v>224</v>
      </c>
      <c r="BM587" s="240" t="s">
        <v>4350</v>
      </c>
    </row>
    <row r="588" s="2" customFormat="1">
      <c r="A588" s="40"/>
      <c r="B588" s="41"/>
      <c r="C588" s="42"/>
      <c r="D588" s="242" t="s">
        <v>232</v>
      </c>
      <c r="E588" s="42"/>
      <c r="F588" s="243" t="s">
        <v>881</v>
      </c>
      <c r="G588" s="42"/>
      <c r="H588" s="42"/>
      <c r="I588" s="244"/>
      <c r="J588" s="42"/>
      <c r="K588" s="42"/>
      <c r="L588" s="46"/>
      <c r="M588" s="245"/>
      <c r="N588" s="246"/>
      <c r="O588" s="93"/>
      <c r="P588" s="93"/>
      <c r="Q588" s="93"/>
      <c r="R588" s="93"/>
      <c r="S588" s="93"/>
      <c r="T588" s="94"/>
      <c r="U588" s="40"/>
      <c r="V588" s="40"/>
      <c r="W588" s="40"/>
      <c r="X588" s="40"/>
      <c r="Y588" s="40"/>
      <c r="Z588" s="40"/>
      <c r="AA588" s="40"/>
      <c r="AB588" s="40"/>
      <c r="AC588" s="40"/>
      <c r="AD588" s="40"/>
      <c r="AE588" s="40"/>
      <c r="AT588" s="18" t="s">
        <v>232</v>
      </c>
      <c r="AU588" s="18" t="s">
        <v>88</v>
      </c>
    </row>
    <row r="589" s="2" customFormat="1">
      <c r="A589" s="40"/>
      <c r="B589" s="41"/>
      <c r="C589" s="42"/>
      <c r="D589" s="247" t="s">
        <v>312</v>
      </c>
      <c r="E589" s="42"/>
      <c r="F589" s="248" t="s">
        <v>882</v>
      </c>
      <c r="G589" s="42"/>
      <c r="H589" s="42"/>
      <c r="I589" s="244"/>
      <c r="J589" s="42"/>
      <c r="K589" s="42"/>
      <c r="L589" s="46"/>
      <c r="M589" s="245"/>
      <c r="N589" s="246"/>
      <c r="O589" s="93"/>
      <c r="P589" s="93"/>
      <c r="Q589" s="93"/>
      <c r="R589" s="93"/>
      <c r="S589" s="93"/>
      <c r="T589" s="94"/>
      <c r="U589" s="40"/>
      <c r="V589" s="40"/>
      <c r="W589" s="40"/>
      <c r="X589" s="40"/>
      <c r="Y589" s="40"/>
      <c r="Z589" s="40"/>
      <c r="AA589" s="40"/>
      <c r="AB589" s="40"/>
      <c r="AC589" s="40"/>
      <c r="AD589" s="40"/>
      <c r="AE589" s="40"/>
      <c r="AT589" s="18" t="s">
        <v>312</v>
      </c>
      <c r="AU589" s="18" t="s">
        <v>88</v>
      </c>
    </row>
    <row r="590" s="14" customFormat="1">
      <c r="A590" s="14"/>
      <c r="B590" s="260"/>
      <c r="C590" s="261"/>
      <c r="D590" s="247" t="s">
        <v>236</v>
      </c>
      <c r="E590" s="262" t="s">
        <v>1</v>
      </c>
      <c r="F590" s="263" t="s">
        <v>4351</v>
      </c>
      <c r="G590" s="261"/>
      <c r="H590" s="262" t="s">
        <v>1</v>
      </c>
      <c r="I590" s="264"/>
      <c r="J590" s="261"/>
      <c r="K590" s="261"/>
      <c r="L590" s="265"/>
      <c r="M590" s="266"/>
      <c r="N590" s="267"/>
      <c r="O590" s="267"/>
      <c r="P590" s="267"/>
      <c r="Q590" s="267"/>
      <c r="R590" s="267"/>
      <c r="S590" s="267"/>
      <c r="T590" s="268"/>
      <c r="U590" s="14"/>
      <c r="V590" s="14"/>
      <c r="W590" s="14"/>
      <c r="X590" s="14"/>
      <c r="Y590" s="14"/>
      <c r="Z590" s="14"/>
      <c r="AA590" s="14"/>
      <c r="AB590" s="14"/>
      <c r="AC590" s="14"/>
      <c r="AD590" s="14"/>
      <c r="AE590" s="14"/>
      <c r="AT590" s="269" t="s">
        <v>236</v>
      </c>
      <c r="AU590" s="269" t="s">
        <v>88</v>
      </c>
      <c r="AV590" s="14" t="s">
        <v>88</v>
      </c>
      <c r="AW590" s="14" t="s">
        <v>36</v>
      </c>
      <c r="AX590" s="14" t="s">
        <v>80</v>
      </c>
      <c r="AY590" s="269" t="s">
        <v>221</v>
      </c>
    </row>
    <row r="591" s="13" customFormat="1">
      <c r="A591" s="13"/>
      <c r="B591" s="249"/>
      <c r="C591" s="250"/>
      <c r="D591" s="247" t="s">
        <v>236</v>
      </c>
      <c r="E591" s="251" t="s">
        <v>3458</v>
      </c>
      <c r="F591" s="252" t="s">
        <v>4352</v>
      </c>
      <c r="G591" s="250"/>
      <c r="H591" s="253">
        <v>11.5</v>
      </c>
      <c r="I591" s="254"/>
      <c r="J591" s="250"/>
      <c r="K591" s="250"/>
      <c r="L591" s="255"/>
      <c r="M591" s="256"/>
      <c r="N591" s="257"/>
      <c r="O591" s="257"/>
      <c r="P591" s="257"/>
      <c r="Q591" s="257"/>
      <c r="R591" s="257"/>
      <c r="S591" s="257"/>
      <c r="T591" s="258"/>
      <c r="U591" s="13"/>
      <c r="V591" s="13"/>
      <c r="W591" s="13"/>
      <c r="X591" s="13"/>
      <c r="Y591" s="13"/>
      <c r="Z591" s="13"/>
      <c r="AA591" s="13"/>
      <c r="AB591" s="13"/>
      <c r="AC591" s="13"/>
      <c r="AD591" s="13"/>
      <c r="AE591" s="13"/>
      <c r="AT591" s="259" t="s">
        <v>236</v>
      </c>
      <c r="AU591" s="259" t="s">
        <v>88</v>
      </c>
      <c r="AV591" s="13" t="s">
        <v>19</v>
      </c>
      <c r="AW591" s="13" t="s">
        <v>36</v>
      </c>
      <c r="AX591" s="13" t="s">
        <v>80</v>
      </c>
      <c r="AY591" s="259" t="s">
        <v>221</v>
      </c>
    </row>
    <row r="592" s="13" customFormat="1">
      <c r="A592" s="13"/>
      <c r="B592" s="249"/>
      <c r="C592" s="250"/>
      <c r="D592" s="247" t="s">
        <v>236</v>
      </c>
      <c r="E592" s="251" t="s">
        <v>3460</v>
      </c>
      <c r="F592" s="252" t="s">
        <v>3461</v>
      </c>
      <c r="G592" s="250"/>
      <c r="H592" s="253">
        <v>11.5</v>
      </c>
      <c r="I592" s="254"/>
      <c r="J592" s="250"/>
      <c r="K592" s="250"/>
      <c r="L592" s="255"/>
      <c r="M592" s="256"/>
      <c r="N592" s="257"/>
      <c r="O592" s="257"/>
      <c r="P592" s="257"/>
      <c r="Q592" s="257"/>
      <c r="R592" s="257"/>
      <c r="S592" s="257"/>
      <c r="T592" s="258"/>
      <c r="U592" s="13"/>
      <c r="V592" s="13"/>
      <c r="W592" s="13"/>
      <c r="X592" s="13"/>
      <c r="Y592" s="13"/>
      <c r="Z592" s="13"/>
      <c r="AA592" s="13"/>
      <c r="AB592" s="13"/>
      <c r="AC592" s="13"/>
      <c r="AD592" s="13"/>
      <c r="AE592" s="13"/>
      <c r="AT592" s="259" t="s">
        <v>236</v>
      </c>
      <c r="AU592" s="259" t="s">
        <v>88</v>
      </c>
      <c r="AV592" s="13" t="s">
        <v>19</v>
      </c>
      <c r="AW592" s="13" t="s">
        <v>36</v>
      </c>
      <c r="AX592" s="13" t="s">
        <v>88</v>
      </c>
      <c r="AY592" s="259" t="s">
        <v>221</v>
      </c>
    </row>
    <row r="593" s="2" customFormat="1" ht="24.15" customHeight="1">
      <c r="A593" s="40"/>
      <c r="B593" s="41"/>
      <c r="C593" s="229" t="s">
        <v>1651</v>
      </c>
      <c r="D593" s="229" t="s">
        <v>225</v>
      </c>
      <c r="E593" s="230" t="s">
        <v>2580</v>
      </c>
      <c r="F593" s="231" t="s">
        <v>2581</v>
      </c>
      <c r="G593" s="232" t="s">
        <v>515</v>
      </c>
      <c r="H593" s="233">
        <v>1.0349999999999999</v>
      </c>
      <c r="I593" s="234"/>
      <c r="J593" s="235">
        <f>ROUND(I593*H593,2)</f>
        <v>0</v>
      </c>
      <c r="K593" s="231" t="s">
        <v>229</v>
      </c>
      <c r="L593" s="46"/>
      <c r="M593" s="236" t="s">
        <v>1</v>
      </c>
      <c r="N593" s="237" t="s">
        <v>45</v>
      </c>
      <c r="O593" s="93"/>
      <c r="P593" s="238">
        <f>O593*H593</f>
        <v>0</v>
      </c>
      <c r="Q593" s="238">
        <v>0</v>
      </c>
      <c r="R593" s="238">
        <f>Q593*H593</f>
        <v>0</v>
      </c>
      <c r="S593" s="238">
        <v>0</v>
      </c>
      <c r="T593" s="239">
        <f>S593*H593</f>
        <v>0</v>
      </c>
      <c r="U593" s="40"/>
      <c r="V593" s="40"/>
      <c r="W593" s="40"/>
      <c r="X593" s="40"/>
      <c r="Y593" s="40"/>
      <c r="Z593" s="40"/>
      <c r="AA593" s="40"/>
      <c r="AB593" s="40"/>
      <c r="AC593" s="40"/>
      <c r="AD593" s="40"/>
      <c r="AE593" s="40"/>
      <c r="AR593" s="240" t="s">
        <v>224</v>
      </c>
      <c r="AT593" s="240" t="s">
        <v>225</v>
      </c>
      <c r="AU593" s="240" t="s">
        <v>88</v>
      </c>
      <c r="AY593" s="18" t="s">
        <v>221</v>
      </c>
      <c r="BE593" s="241">
        <f>IF(N593="základní",J593,0)</f>
        <v>0</v>
      </c>
      <c r="BF593" s="241">
        <f>IF(N593="snížená",J593,0)</f>
        <v>0</v>
      </c>
      <c r="BG593" s="241">
        <f>IF(N593="zákl. přenesená",J593,0)</f>
        <v>0</v>
      </c>
      <c r="BH593" s="241">
        <f>IF(N593="sníž. přenesená",J593,0)</f>
        <v>0</v>
      </c>
      <c r="BI593" s="241">
        <f>IF(N593="nulová",J593,0)</f>
        <v>0</v>
      </c>
      <c r="BJ593" s="18" t="s">
        <v>88</v>
      </c>
      <c r="BK593" s="241">
        <f>ROUND(I593*H593,2)</f>
        <v>0</v>
      </c>
      <c r="BL593" s="18" t="s">
        <v>224</v>
      </c>
      <c r="BM593" s="240" t="s">
        <v>4353</v>
      </c>
    </row>
    <row r="594" s="2" customFormat="1">
      <c r="A594" s="40"/>
      <c r="B594" s="41"/>
      <c r="C594" s="42"/>
      <c r="D594" s="242" t="s">
        <v>232</v>
      </c>
      <c r="E594" s="42"/>
      <c r="F594" s="243" t="s">
        <v>2583</v>
      </c>
      <c r="G594" s="42"/>
      <c r="H594" s="42"/>
      <c r="I594" s="244"/>
      <c r="J594" s="42"/>
      <c r="K594" s="42"/>
      <c r="L594" s="46"/>
      <c r="M594" s="245"/>
      <c r="N594" s="246"/>
      <c r="O594" s="93"/>
      <c r="P594" s="93"/>
      <c r="Q594" s="93"/>
      <c r="R594" s="93"/>
      <c r="S594" s="93"/>
      <c r="T594" s="94"/>
      <c r="U594" s="40"/>
      <c r="V594" s="40"/>
      <c r="W594" s="40"/>
      <c r="X594" s="40"/>
      <c r="Y594" s="40"/>
      <c r="Z594" s="40"/>
      <c r="AA594" s="40"/>
      <c r="AB594" s="40"/>
      <c r="AC594" s="40"/>
      <c r="AD594" s="40"/>
      <c r="AE594" s="40"/>
      <c r="AT594" s="18" t="s">
        <v>232</v>
      </c>
      <c r="AU594" s="18" t="s">
        <v>88</v>
      </c>
    </row>
    <row r="595" s="2" customFormat="1">
      <c r="A595" s="40"/>
      <c r="B595" s="41"/>
      <c r="C595" s="42"/>
      <c r="D595" s="247" t="s">
        <v>312</v>
      </c>
      <c r="E595" s="42"/>
      <c r="F595" s="248" t="s">
        <v>2584</v>
      </c>
      <c r="G595" s="42"/>
      <c r="H595" s="42"/>
      <c r="I595" s="244"/>
      <c r="J595" s="42"/>
      <c r="K595" s="42"/>
      <c r="L595" s="46"/>
      <c r="M595" s="245"/>
      <c r="N595" s="246"/>
      <c r="O595" s="93"/>
      <c r="P595" s="93"/>
      <c r="Q595" s="93"/>
      <c r="R595" s="93"/>
      <c r="S595" s="93"/>
      <c r="T595" s="94"/>
      <c r="U595" s="40"/>
      <c r="V595" s="40"/>
      <c r="W595" s="40"/>
      <c r="X595" s="40"/>
      <c r="Y595" s="40"/>
      <c r="Z595" s="40"/>
      <c r="AA595" s="40"/>
      <c r="AB595" s="40"/>
      <c r="AC595" s="40"/>
      <c r="AD595" s="40"/>
      <c r="AE595" s="40"/>
      <c r="AT595" s="18" t="s">
        <v>312</v>
      </c>
      <c r="AU595" s="18" t="s">
        <v>88</v>
      </c>
    </row>
    <row r="596" s="2" customFormat="1" ht="24.15" customHeight="1">
      <c r="A596" s="40"/>
      <c r="B596" s="41"/>
      <c r="C596" s="229" t="s">
        <v>1654</v>
      </c>
      <c r="D596" s="229" t="s">
        <v>225</v>
      </c>
      <c r="E596" s="230" t="s">
        <v>2585</v>
      </c>
      <c r="F596" s="231" t="s">
        <v>2586</v>
      </c>
      <c r="G596" s="232" t="s">
        <v>507</v>
      </c>
      <c r="H596" s="233">
        <v>109.53</v>
      </c>
      <c r="I596" s="234"/>
      <c r="J596" s="235">
        <f>ROUND(I596*H596,2)</f>
        <v>0</v>
      </c>
      <c r="K596" s="231" t="s">
        <v>229</v>
      </c>
      <c r="L596" s="46"/>
      <c r="M596" s="236" t="s">
        <v>1</v>
      </c>
      <c r="N596" s="237" t="s">
        <v>45</v>
      </c>
      <c r="O596" s="93"/>
      <c r="P596" s="238">
        <f>O596*H596</f>
        <v>0</v>
      </c>
      <c r="Q596" s="238">
        <v>0.00034000000000000002</v>
      </c>
      <c r="R596" s="238">
        <f>Q596*H596</f>
        <v>0.037240200000000001</v>
      </c>
      <c r="S596" s="238">
        <v>0</v>
      </c>
      <c r="T596" s="239">
        <f>S596*H596</f>
        <v>0</v>
      </c>
      <c r="U596" s="40"/>
      <c r="V596" s="40"/>
      <c r="W596" s="40"/>
      <c r="X596" s="40"/>
      <c r="Y596" s="40"/>
      <c r="Z596" s="40"/>
      <c r="AA596" s="40"/>
      <c r="AB596" s="40"/>
      <c r="AC596" s="40"/>
      <c r="AD596" s="40"/>
      <c r="AE596" s="40"/>
      <c r="AR596" s="240" t="s">
        <v>224</v>
      </c>
      <c r="AT596" s="240" t="s">
        <v>225</v>
      </c>
      <c r="AU596" s="240" t="s">
        <v>88</v>
      </c>
      <c r="AY596" s="18" t="s">
        <v>221</v>
      </c>
      <c r="BE596" s="241">
        <f>IF(N596="základní",J596,0)</f>
        <v>0</v>
      </c>
      <c r="BF596" s="241">
        <f>IF(N596="snížená",J596,0)</f>
        <v>0</v>
      </c>
      <c r="BG596" s="241">
        <f>IF(N596="zákl. přenesená",J596,0)</f>
        <v>0</v>
      </c>
      <c r="BH596" s="241">
        <f>IF(N596="sníž. přenesená",J596,0)</f>
        <v>0</v>
      </c>
      <c r="BI596" s="241">
        <f>IF(N596="nulová",J596,0)</f>
        <v>0</v>
      </c>
      <c r="BJ596" s="18" t="s">
        <v>88</v>
      </c>
      <c r="BK596" s="241">
        <f>ROUND(I596*H596,2)</f>
        <v>0</v>
      </c>
      <c r="BL596" s="18" t="s">
        <v>224</v>
      </c>
      <c r="BM596" s="240" t="s">
        <v>4354</v>
      </c>
    </row>
    <row r="597" s="2" customFormat="1">
      <c r="A597" s="40"/>
      <c r="B597" s="41"/>
      <c r="C597" s="42"/>
      <c r="D597" s="242" t="s">
        <v>232</v>
      </c>
      <c r="E597" s="42"/>
      <c r="F597" s="243" t="s">
        <v>2588</v>
      </c>
      <c r="G597" s="42"/>
      <c r="H597" s="42"/>
      <c r="I597" s="244"/>
      <c r="J597" s="42"/>
      <c r="K597" s="42"/>
      <c r="L597" s="46"/>
      <c r="M597" s="245"/>
      <c r="N597" s="246"/>
      <c r="O597" s="93"/>
      <c r="P597" s="93"/>
      <c r="Q597" s="93"/>
      <c r="R597" s="93"/>
      <c r="S597" s="93"/>
      <c r="T597" s="94"/>
      <c r="U597" s="40"/>
      <c r="V597" s="40"/>
      <c r="W597" s="40"/>
      <c r="X597" s="40"/>
      <c r="Y597" s="40"/>
      <c r="Z597" s="40"/>
      <c r="AA597" s="40"/>
      <c r="AB597" s="40"/>
      <c r="AC597" s="40"/>
      <c r="AD597" s="40"/>
      <c r="AE597" s="40"/>
      <c r="AT597" s="18" t="s">
        <v>232</v>
      </c>
      <c r="AU597" s="18" t="s">
        <v>88</v>
      </c>
    </row>
    <row r="598" s="2" customFormat="1">
      <c r="A598" s="40"/>
      <c r="B598" s="41"/>
      <c r="C598" s="42"/>
      <c r="D598" s="247" t="s">
        <v>312</v>
      </c>
      <c r="E598" s="42"/>
      <c r="F598" s="248" t="s">
        <v>2589</v>
      </c>
      <c r="G598" s="42"/>
      <c r="H598" s="42"/>
      <c r="I598" s="244"/>
      <c r="J598" s="42"/>
      <c r="K598" s="42"/>
      <c r="L598" s="46"/>
      <c r="M598" s="245"/>
      <c r="N598" s="246"/>
      <c r="O598" s="93"/>
      <c r="P598" s="93"/>
      <c r="Q598" s="93"/>
      <c r="R598" s="93"/>
      <c r="S598" s="93"/>
      <c r="T598" s="94"/>
      <c r="U598" s="40"/>
      <c r="V598" s="40"/>
      <c r="W598" s="40"/>
      <c r="X598" s="40"/>
      <c r="Y598" s="40"/>
      <c r="Z598" s="40"/>
      <c r="AA598" s="40"/>
      <c r="AB598" s="40"/>
      <c r="AC598" s="40"/>
      <c r="AD598" s="40"/>
      <c r="AE598" s="40"/>
      <c r="AT598" s="18" t="s">
        <v>312</v>
      </c>
      <c r="AU598" s="18" t="s">
        <v>88</v>
      </c>
    </row>
    <row r="599" s="2" customFormat="1">
      <c r="A599" s="40"/>
      <c r="B599" s="41"/>
      <c r="C599" s="42"/>
      <c r="D599" s="247" t="s">
        <v>234</v>
      </c>
      <c r="E599" s="42"/>
      <c r="F599" s="248" t="s">
        <v>2590</v>
      </c>
      <c r="G599" s="42"/>
      <c r="H599" s="42"/>
      <c r="I599" s="244"/>
      <c r="J599" s="42"/>
      <c r="K599" s="42"/>
      <c r="L599" s="46"/>
      <c r="M599" s="245"/>
      <c r="N599" s="246"/>
      <c r="O599" s="93"/>
      <c r="P599" s="93"/>
      <c r="Q599" s="93"/>
      <c r="R599" s="93"/>
      <c r="S599" s="93"/>
      <c r="T599" s="94"/>
      <c r="U599" s="40"/>
      <c r="V599" s="40"/>
      <c r="W599" s="40"/>
      <c r="X599" s="40"/>
      <c r="Y599" s="40"/>
      <c r="Z599" s="40"/>
      <c r="AA599" s="40"/>
      <c r="AB599" s="40"/>
      <c r="AC599" s="40"/>
      <c r="AD599" s="40"/>
      <c r="AE599" s="40"/>
      <c r="AT599" s="18" t="s">
        <v>234</v>
      </c>
      <c r="AU599" s="18" t="s">
        <v>88</v>
      </c>
    </row>
    <row r="600" s="14" customFormat="1">
      <c r="A600" s="14"/>
      <c r="B600" s="260"/>
      <c r="C600" s="261"/>
      <c r="D600" s="247" t="s">
        <v>236</v>
      </c>
      <c r="E600" s="262" t="s">
        <v>1</v>
      </c>
      <c r="F600" s="263" t="s">
        <v>4344</v>
      </c>
      <c r="G600" s="261"/>
      <c r="H600" s="262" t="s">
        <v>1</v>
      </c>
      <c r="I600" s="264"/>
      <c r="J600" s="261"/>
      <c r="K600" s="261"/>
      <c r="L600" s="265"/>
      <c r="M600" s="266"/>
      <c r="N600" s="267"/>
      <c r="O600" s="267"/>
      <c r="P600" s="267"/>
      <c r="Q600" s="267"/>
      <c r="R600" s="267"/>
      <c r="S600" s="267"/>
      <c r="T600" s="268"/>
      <c r="U600" s="14"/>
      <c r="V600" s="14"/>
      <c r="W600" s="14"/>
      <c r="X600" s="14"/>
      <c r="Y600" s="14"/>
      <c r="Z600" s="14"/>
      <c r="AA600" s="14"/>
      <c r="AB600" s="14"/>
      <c r="AC600" s="14"/>
      <c r="AD600" s="14"/>
      <c r="AE600" s="14"/>
      <c r="AT600" s="269" t="s">
        <v>236</v>
      </c>
      <c r="AU600" s="269" t="s">
        <v>88</v>
      </c>
      <c r="AV600" s="14" t="s">
        <v>88</v>
      </c>
      <c r="AW600" s="14" t="s">
        <v>36</v>
      </c>
      <c r="AX600" s="14" t="s">
        <v>80</v>
      </c>
      <c r="AY600" s="269" t="s">
        <v>221</v>
      </c>
    </row>
    <row r="601" s="13" customFormat="1">
      <c r="A601" s="13"/>
      <c r="B601" s="249"/>
      <c r="C601" s="250"/>
      <c r="D601" s="247" t="s">
        <v>236</v>
      </c>
      <c r="E601" s="251" t="s">
        <v>3471</v>
      </c>
      <c r="F601" s="252" t="s">
        <v>4355</v>
      </c>
      <c r="G601" s="250"/>
      <c r="H601" s="253">
        <v>109.53</v>
      </c>
      <c r="I601" s="254"/>
      <c r="J601" s="250"/>
      <c r="K601" s="250"/>
      <c r="L601" s="255"/>
      <c r="M601" s="256"/>
      <c r="N601" s="257"/>
      <c r="O601" s="257"/>
      <c r="P601" s="257"/>
      <c r="Q601" s="257"/>
      <c r="R601" s="257"/>
      <c r="S601" s="257"/>
      <c r="T601" s="258"/>
      <c r="U601" s="13"/>
      <c r="V601" s="13"/>
      <c r="W601" s="13"/>
      <c r="X601" s="13"/>
      <c r="Y601" s="13"/>
      <c r="Z601" s="13"/>
      <c r="AA601" s="13"/>
      <c r="AB601" s="13"/>
      <c r="AC601" s="13"/>
      <c r="AD601" s="13"/>
      <c r="AE601" s="13"/>
      <c r="AT601" s="259" t="s">
        <v>236</v>
      </c>
      <c r="AU601" s="259" t="s">
        <v>88</v>
      </c>
      <c r="AV601" s="13" t="s">
        <v>19</v>
      </c>
      <c r="AW601" s="13" t="s">
        <v>36</v>
      </c>
      <c r="AX601" s="13" t="s">
        <v>80</v>
      </c>
      <c r="AY601" s="259" t="s">
        <v>221</v>
      </c>
    </row>
    <row r="602" s="13" customFormat="1">
      <c r="A602" s="13"/>
      <c r="B602" s="249"/>
      <c r="C602" s="250"/>
      <c r="D602" s="247" t="s">
        <v>236</v>
      </c>
      <c r="E602" s="251" t="s">
        <v>3024</v>
      </c>
      <c r="F602" s="252" t="s">
        <v>4356</v>
      </c>
      <c r="G602" s="250"/>
      <c r="H602" s="253">
        <v>109.53</v>
      </c>
      <c r="I602" s="254"/>
      <c r="J602" s="250"/>
      <c r="K602" s="250"/>
      <c r="L602" s="255"/>
      <c r="M602" s="256"/>
      <c r="N602" s="257"/>
      <c r="O602" s="257"/>
      <c r="P602" s="257"/>
      <c r="Q602" s="257"/>
      <c r="R602" s="257"/>
      <c r="S602" s="257"/>
      <c r="T602" s="258"/>
      <c r="U602" s="13"/>
      <c r="V602" s="13"/>
      <c r="W602" s="13"/>
      <c r="X602" s="13"/>
      <c r="Y602" s="13"/>
      <c r="Z602" s="13"/>
      <c r="AA602" s="13"/>
      <c r="AB602" s="13"/>
      <c r="AC602" s="13"/>
      <c r="AD602" s="13"/>
      <c r="AE602" s="13"/>
      <c r="AT602" s="259" t="s">
        <v>236</v>
      </c>
      <c r="AU602" s="259" t="s">
        <v>88</v>
      </c>
      <c r="AV602" s="13" t="s">
        <v>19</v>
      </c>
      <c r="AW602" s="13" t="s">
        <v>36</v>
      </c>
      <c r="AX602" s="13" t="s">
        <v>88</v>
      </c>
      <c r="AY602" s="259" t="s">
        <v>221</v>
      </c>
    </row>
    <row r="603" s="2" customFormat="1" ht="24.15" customHeight="1">
      <c r="A603" s="40"/>
      <c r="B603" s="41"/>
      <c r="C603" s="229" t="s">
        <v>1657</v>
      </c>
      <c r="D603" s="229" t="s">
        <v>225</v>
      </c>
      <c r="E603" s="230" t="s">
        <v>2597</v>
      </c>
      <c r="F603" s="231" t="s">
        <v>2598</v>
      </c>
      <c r="G603" s="232" t="s">
        <v>507</v>
      </c>
      <c r="H603" s="233">
        <v>169.63</v>
      </c>
      <c r="I603" s="234"/>
      <c r="J603" s="235">
        <f>ROUND(I603*H603,2)</f>
        <v>0</v>
      </c>
      <c r="K603" s="231" t="s">
        <v>229</v>
      </c>
      <c r="L603" s="46"/>
      <c r="M603" s="236" t="s">
        <v>1</v>
      </c>
      <c r="N603" s="237" t="s">
        <v>45</v>
      </c>
      <c r="O603" s="93"/>
      <c r="P603" s="238">
        <f>O603*H603</f>
        <v>0</v>
      </c>
      <c r="Q603" s="238">
        <v>0.00040999999999999999</v>
      </c>
      <c r="R603" s="238">
        <f>Q603*H603</f>
        <v>0.069548299999999993</v>
      </c>
      <c r="S603" s="238">
        <v>0</v>
      </c>
      <c r="T603" s="239">
        <f>S603*H603</f>
        <v>0</v>
      </c>
      <c r="U603" s="40"/>
      <c r="V603" s="40"/>
      <c r="W603" s="40"/>
      <c r="X603" s="40"/>
      <c r="Y603" s="40"/>
      <c r="Z603" s="40"/>
      <c r="AA603" s="40"/>
      <c r="AB603" s="40"/>
      <c r="AC603" s="40"/>
      <c r="AD603" s="40"/>
      <c r="AE603" s="40"/>
      <c r="AR603" s="240" t="s">
        <v>224</v>
      </c>
      <c r="AT603" s="240" t="s">
        <v>225</v>
      </c>
      <c r="AU603" s="240" t="s">
        <v>88</v>
      </c>
      <c r="AY603" s="18" t="s">
        <v>221</v>
      </c>
      <c r="BE603" s="241">
        <f>IF(N603="základní",J603,0)</f>
        <v>0</v>
      </c>
      <c r="BF603" s="241">
        <f>IF(N603="snížená",J603,0)</f>
        <v>0</v>
      </c>
      <c r="BG603" s="241">
        <f>IF(N603="zákl. přenesená",J603,0)</f>
        <v>0</v>
      </c>
      <c r="BH603" s="241">
        <f>IF(N603="sníž. přenesená",J603,0)</f>
        <v>0</v>
      </c>
      <c r="BI603" s="241">
        <f>IF(N603="nulová",J603,0)</f>
        <v>0</v>
      </c>
      <c r="BJ603" s="18" t="s">
        <v>88</v>
      </c>
      <c r="BK603" s="241">
        <f>ROUND(I603*H603,2)</f>
        <v>0</v>
      </c>
      <c r="BL603" s="18" t="s">
        <v>224</v>
      </c>
      <c r="BM603" s="240" t="s">
        <v>4357</v>
      </c>
    </row>
    <row r="604" s="2" customFormat="1">
      <c r="A604" s="40"/>
      <c r="B604" s="41"/>
      <c r="C604" s="42"/>
      <c r="D604" s="242" t="s">
        <v>232</v>
      </c>
      <c r="E604" s="42"/>
      <c r="F604" s="243" t="s">
        <v>2600</v>
      </c>
      <c r="G604" s="42"/>
      <c r="H604" s="42"/>
      <c r="I604" s="244"/>
      <c r="J604" s="42"/>
      <c r="K604" s="42"/>
      <c r="L604" s="46"/>
      <c r="M604" s="245"/>
      <c r="N604" s="246"/>
      <c r="O604" s="93"/>
      <c r="P604" s="93"/>
      <c r="Q604" s="93"/>
      <c r="R604" s="93"/>
      <c r="S604" s="93"/>
      <c r="T604" s="94"/>
      <c r="U604" s="40"/>
      <c r="V604" s="40"/>
      <c r="W604" s="40"/>
      <c r="X604" s="40"/>
      <c r="Y604" s="40"/>
      <c r="Z604" s="40"/>
      <c r="AA604" s="40"/>
      <c r="AB604" s="40"/>
      <c r="AC604" s="40"/>
      <c r="AD604" s="40"/>
      <c r="AE604" s="40"/>
      <c r="AT604" s="18" t="s">
        <v>232</v>
      </c>
      <c r="AU604" s="18" t="s">
        <v>88</v>
      </c>
    </row>
    <row r="605" s="2" customFormat="1">
      <c r="A605" s="40"/>
      <c r="B605" s="41"/>
      <c r="C605" s="42"/>
      <c r="D605" s="247" t="s">
        <v>234</v>
      </c>
      <c r="E605" s="42"/>
      <c r="F605" s="248" t="s">
        <v>2601</v>
      </c>
      <c r="G605" s="42"/>
      <c r="H605" s="42"/>
      <c r="I605" s="244"/>
      <c r="J605" s="42"/>
      <c r="K605" s="42"/>
      <c r="L605" s="46"/>
      <c r="M605" s="245"/>
      <c r="N605" s="246"/>
      <c r="O605" s="93"/>
      <c r="P605" s="93"/>
      <c r="Q605" s="93"/>
      <c r="R605" s="93"/>
      <c r="S605" s="93"/>
      <c r="T605" s="94"/>
      <c r="U605" s="40"/>
      <c r="V605" s="40"/>
      <c r="W605" s="40"/>
      <c r="X605" s="40"/>
      <c r="Y605" s="40"/>
      <c r="Z605" s="40"/>
      <c r="AA605" s="40"/>
      <c r="AB605" s="40"/>
      <c r="AC605" s="40"/>
      <c r="AD605" s="40"/>
      <c r="AE605" s="40"/>
      <c r="AT605" s="18" t="s">
        <v>234</v>
      </c>
      <c r="AU605" s="18" t="s">
        <v>88</v>
      </c>
    </row>
    <row r="606" s="14" customFormat="1">
      <c r="A606" s="14"/>
      <c r="B606" s="260"/>
      <c r="C606" s="261"/>
      <c r="D606" s="247" t="s">
        <v>236</v>
      </c>
      <c r="E606" s="262" t="s">
        <v>1</v>
      </c>
      <c r="F606" s="263" t="s">
        <v>4344</v>
      </c>
      <c r="G606" s="261"/>
      <c r="H606" s="262" t="s">
        <v>1</v>
      </c>
      <c r="I606" s="264"/>
      <c r="J606" s="261"/>
      <c r="K606" s="261"/>
      <c r="L606" s="265"/>
      <c r="M606" s="266"/>
      <c r="N606" s="267"/>
      <c r="O606" s="267"/>
      <c r="P606" s="267"/>
      <c r="Q606" s="267"/>
      <c r="R606" s="267"/>
      <c r="S606" s="267"/>
      <c r="T606" s="268"/>
      <c r="U606" s="14"/>
      <c r="V606" s="14"/>
      <c r="W606" s="14"/>
      <c r="X606" s="14"/>
      <c r="Y606" s="14"/>
      <c r="Z606" s="14"/>
      <c r="AA606" s="14"/>
      <c r="AB606" s="14"/>
      <c r="AC606" s="14"/>
      <c r="AD606" s="14"/>
      <c r="AE606" s="14"/>
      <c r="AT606" s="269" t="s">
        <v>236</v>
      </c>
      <c r="AU606" s="269" t="s">
        <v>88</v>
      </c>
      <c r="AV606" s="14" t="s">
        <v>88</v>
      </c>
      <c r="AW606" s="14" t="s">
        <v>36</v>
      </c>
      <c r="AX606" s="14" t="s">
        <v>80</v>
      </c>
      <c r="AY606" s="269" t="s">
        <v>221</v>
      </c>
    </row>
    <row r="607" s="13" customFormat="1">
      <c r="A607" s="13"/>
      <c r="B607" s="249"/>
      <c r="C607" s="250"/>
      <c r="D607" s="247" t="s">
        <v>236</v>
      </c>
      <c r="E607" s="251" t="s">
        <v>3478</v>
      </c>
      <c r="F607" s="252" t="s">
        <v>4358</v>
      </c>
      <c r="G607" s="250"/>
      <c r="H607" s="253">
        <v>107.92</v>
      </c>
      <c r="I607" s="254"/>
      <c r="J607" s="250"/>
      <c r="K607" s="250"/>
      <c r="L607" s="255"/>
      <c r="M607" s="256"/>
      <c r="N607" s="257"/>
      <c r="O607" s="257"/>
      <c r="P607" s="257"/>
      <c r="Q607" s="257"/>
      <c r="R607" s="257"/>
      <c r="S607" s="257"/>
      <c r="T607" s="258"/>
      <c r="U607" s="13"/>
      <c r="V607" s="13"/>
      <c r="W607" s="13"/>
      <c r="X607" s="13"/>
      <c r="Y607" s="13"/>
      <c r="Z607" s="13"/>
      <c r="AA607" s="13"/>
      <c r="AB607" s="13"/>
      <c r="AC607" s="13"/>
      <c r="AD607" s="13"/>
      <c r="AE607" s="13"/>
      <c r="AT607" s="259" t="s">
        <v>236</v>
      </c>
      <c r="AU607" s="259" t="s">
        <v>88</v>
      </c>
      <c r="AV607" s="13" t="s">
        <v>19</v>
      </c>
      <c r="AW607" s="13" t="s">
        <v>36</v>
      </c>
      <c r="AX607" s="13" t="s">
        <v>80</v>
      </c>
      <c r="AY607" s="259" t="s">
        <v>221</v>
      </c>
    </row>
    <row r="608" s="14" customFormat="1">
      <c r="A608" s="14"/>
      <c r="B608" s="260"/>
      <c r="C608" s="261"/>
      <c r="D608" s="247" t="s">
        <v>236</v>
      </c>
      <c r="E608" s="262" t="s">
        <v>1</v>
      </c>
      <c r="F608" s="263" t="s">
        <v>4359</v>
      </c>
      <c r="G608" s="261"/>
      <c r="H608" s="262" t="s">
        <v>1</v>
      </c>
      <c r="I608" s="264"/>
      <c r="J608" s="261"/>
      <c r="K608" s="261"/>
      <c r="L608" s="265"/>
      <c r="M608" s="266"/>
      <c r="N608" s="267"/>
      <c r="O608" s="267"/>
      <c r="P608" s="267"/>
      <c r="Q608" s="267"/>
      <c r="R608" s="267"/>
      <c r="S608" s="267"/>
      <c r="T608" s="268"/>
      <c r="U608" s="14"/>
      <c r="V608" s="14"/>
      <c r="W608" s="14"/>
      <c r="X608" s="14"/>
      <c r="Y608" s="14"/>
      <c r="Z608" s="14"/>
      <c r="AA608" s="14"/>
      <c r="AB608" s="14"/>
      <c r="AC608" s="14"/>
      <c r="AD608" s="14"/>
      <c r="AE608" s="14"/>
      <c r="AT608" s="269" t="s">
        <v>236</v>
      </c>
      <c r="AU608" s="269" t="s">
        <v>88</v>
      </c>
      <c r="AV608" s="14" t="s">
        <v>88</v>
      </c>
      <c r="AW608" s="14" t="s">
        <v>36</v>
      </c>
      <c r="AX608" s="14" t="s">
        <v>80</v>
      </c>
      <c r="AY608" s="269" t="s">
        <v>221</v>
      </c>
    </row>
    <row r="609" s="13" customFormat="1">
      <c r="A609" s="13"/>
      <c r="B609" s="249"/>
      <c r="C609" s="250"/>
      <c r="D609" s="247" t="s">
        <v>236</v>
      </c>
      <c r="E609" s="251" t="s">
        <v>1818</v>
      </c>
      <c r="F609" s="252" t="s">
        <v>4360</v>
      </c>
      <c r="G609" s="250"/>
      <c r="H609" s="253">
        <v>61.710000000000001</v>
      </c>
      <c r="I609" s="254"/>
      <c r="J609" s="250"/>
      <c r="K609" s="250"/>
      <c r="L609" s="255"/>
      <c r="M609" s="256"/>
      <c r="N609" s="257"/>
      <c r="O609" s="257"/>
      <c r="P609" s="257"/>
      <c r="Q609" s="257"/>
      <c r="R609" s="257"/>
      <c r="S609" s="257"/>
      <c r="T609" s="258"/>
      <c r="U609" s="13"/>
      <c r="V609" s="13"/>
      <c r="W609" s="13"/>
      <c r="X609" s="13"/>
      <c r="Y609" s="13"/>
      <c r="Z609" s="13"/>
      <c r="AA609" s="13"/>
      <c r="AB609" s="13"/>
      <c r="AC609" s="13"/>
      <c r="AD609" s="13"/>
      <c r="AE609" s="13"/>
      <c r="AT609" s="259" t="s">
        <v>236</v>
      </c>
      <c r="AU609" s="259" t="s">
        <v>88</v>
      </c>
      <c r="AV609" s="13" t="s">
        <v>19</v>
      </c>
      <c r="AW609" s="13" t="s">
        <v>36</v>
      </c>
      <c r="AX609" s="13" t="s">
        <v>80</v>
      </c>
      <c r="AY609" s="259" t="s">
        <v>221</v>
      </c>
    </row>
    <row r="610" s="13" customFormat="1">
      <c r="A610" s="13"/>
      <c r="B610" s="249"/>
      <c r="C610" s="250"/>
      <c r="D610" s="247" t="s">
        <v>236</v>
      </c>
      <c r="E610" s="251" t="s">
        <v>1867</v>
      </c>
      <c r="F610" s="252" t="s">
        <v>4361</v>
      </c>
      <c r="G610" s="250"/>
      <c r="H610" s="253">
        <v>169.63</v>
      </c>
      <c r="I610" s="254"/>
      <c r="J610" s="250"/>
      <c r="K610" s="250"/>
      <c r="L610" s="255"/>
      <c r="M610" s="256"/>
      <c r="N610" s="257"/>
      <c r="O610" s="257"/>
      <c r="P610" s="257"/>
      <c r="Q610" s="257"/>
      <c r="R610" s="257"/>
      <c r="S610" s="257"/>
      <c r="T610" s="258"/>
      <c r="U610" s="13"/>
      <c r="V610" s="13"/>
      <c r="W610" s="13"/>
      <c r="X610" s="13"/>
      <c r="Y610" s="13"/>
      <c r="Z610" s="13"/>
      <c r="AA610" s="13"/>
      <c r="AB610" s="13"/>
      <c r="AC610" s="13"/>
      <c r="AD610" s="13"/>
      <c r="AE610" s="13"/>
      <c r="AT610" s="259" t="s">
        <v>236</v>
      </c>
      <c r="AU610" s="259" t="s">
        <v>88</v>
      </c>
      <c r="AV610" s="13" t="s">
        <v>19</v>
      </c>
      <c r="AW610" s="13" t="s">
        <v>36</v>
      </c>
      <c r="AX610" s="13" t="s">
        <v>88</v>
      </c>
      <c r="AY610" s="259" t="s">
        <v>221</v>
      </c>
    </row>
    <row r="611" s="2" customFormat="1" ht="44.25" customHeight="1">
      <c r="A611" s="40"/>
      <c r="B611" s="41"/>
      <c r="C611" s="229" t="s">
        <v>1662</v>
      </c>
      <c r="D611" s="229" t="s">
        <v>225</v>
      </c>
      <c r="E611" s="230" t="s">
        <v>2610</v>
      </c>
      <c r="F611" s="231" t="s">
        <v>2611</v>
      </c>
      <c r="G611" s="232" t="s">
        <v>507</v>
      </c>
      <c r="H611" s="233">
        <v>169.16999999999999</v>
      </c>
      <c r="I611" s="234"/>
      <c r="J611" s="235">
        <f>ROUND(I611*H611,2)</f>
        <v>0</v>
      </c>
      <c r="K611" s="231" t="s">
        <v>229</v>
      </c>
      <c r="L611" s="46"/>
      <c r="M611" s="236" t="s">
        <v>1</v>
      </c>
      <c r="N611" s="237" t="s">
        <v>45</v>
      </c>
      <c r="O611" s="93"/>
      <c r="P611" s="238">
        <f>O611*H611</f>
        <v>0</v>
      </c>
      <c r="Q611" s="238">
        <v>0.10373</v>
      </c>
      <c r="R611" s="238">
        <f>Q611*H611</f>
        <v>17.5480041</v>
      </c>
      <c r="S611" s="238">
        <v>0</v>
      </c>
      <c r="T611" s="239">
        <f>S611*H611</f>
        <v>0</v>
      </c>
      <c r="U611" s="40"/>
      <c r="V611" s="40"/>
      <c r="W611" s="40"/>
      <c r="X611" s="40"/>
      <c r="Y611" s="40"/>
      <c r="Z611" s="40"/>
      <c r="AA611" s="40"/>
      <c r="AB611" s="40"/>
      <c r="AC611" s="40"/>
      <c r="AD611" s="40"/>
      <c r="AE611" s="40"/>
      <c r="AR611" s="240" t="s">
        <v>224</v>
      </c>
      <c r="AT611" s="240" t="s">
        <v>225</v>
      </c>
      <c r="AU611" s="240" t="s">
        <v>88</v>
      </c>
      <c r="AY611" s="18" t="s">
        <v>221</v>
      </c>
      <c r="BE611" s="241">
        <f>IF(N611="základní",J611,0)</f>
        <v>0</v>
      </c>
      <c r="BF611" s="241">
        <f>IF(N611="snížená",J611,0)</f>
        <v>0</v>
      </c>
      <c r="BG611" s="241">
        <f>IF(N611="zákl. přenesená",J611,0)</f>
        <v>0</v>
      </c>
      <c r="BH611" s="241">
        <f>IF(N611="sníž. přenesená",J611,0)</f>
        <v>0</v>
      </c>
      <c r="BI611" s="241">
        <f>IF(N611="nulová",J611,0)</f>
        <v>0</v>
      </c>
      <c r="BJ611" s="18" t="s">
        <v>88</v>
      </c>
      <c r="BK611" s="241">
        <f>ROUND(I611*H611,2)</f>
        <v>0</v>
      </c>
      <c r="BL611" s="18" t="s">
        <v>224</v>
      </c>
      <c r="BM611" s="240" t="s">
        <v>4362</v>
      </c>
    </row>
    <row r="612" s="2" customFormat="1">
      <c r="A612" s="40"/>
      <c r="B612" s="41"/>
      <c r="C612" s="42"/>
      <c r="D612" s="242" t="s">
        <v>232</v>
      </c>
      <c r="E612" s="42"/>
      <c r="F612" s="243" t="s">
        <v>2613</v>
      </c>
      <c r="G612" s="42"/>
      <c r="H612" s="42"/>
      <c r="I612" s="244"/>
      <c r="J612" s="42"/>
      <c r="K612" s="42"/>
      <c r="L612" s="46"/>
      <c r="M612" s="245"/>
      <c r="N612" s="246"/>
      <c r="O612" s="93"/>
      <c r="P612" s="93"/>
      <c r="Q612" s="93"/>
      <c r="R612" s="93"/>
      <c r="S612" s="93"/>
      <c r="T612" s="94"/>
      <c r="U612" s="40"/>
      <c r="V612" s="40"/>
      <c r="W612" s="40"/>
      <c r="X612" s="40"/>
      <c r="Y612" s="40"/>
      <c r="Z612" s="40"/>
      <c r="AA612" s="40"/>
      <c r="AB612" s="40"/>
      <c r="AC612" s="40"/>
      <c r="AD612" s="40"/>
      <c r="AE612" s="40"/>
      <c r="AT612" s="18" t="s">
        <v>232</v>
      </c>
      <c r="AU612" s="18" t="s">
        <v>88</v>
      </c>
    </row>
    <row r="613" s="2" customFormat="1">
      <c r="A613" s="40"/>
      <c r="B613" s="41"/>
      <c r="C613" s="42"/>
      <c r="D613" s="247" t="s">
        <v>312</v>
      </c>
      <c r="E613" s="42"/>
      <c r="F613" s="248" t="s">
        <v>1034</v>
      </c>
      <c r="G613" s="42"/>
      <c r="H613" s="42"/>
      <c r="I613" s="244"/>
      <c r="J613" s="42"/>
      <c r="K613" s="42"/>
      <c r="L613" s="46"/>
      <c r="M613" s="245"/>
      <c r="N613" s="246"/>
      <c r="O613" s="93"/>
      <c r="P613" s="93"/>
      <c r="Q613" s="93"/>
      <c r="R613" s="93"/>
      <c r="S613" s="93"/>
      <c r="T613" s="94"/>
      <c r="U613" s="40"/>
      <c r="V613" s="40"/>
      <c r="W613" s="40"/>
      <c r="X613" s="40"/>
      <c r="Y613" s="40"/>
      <c r="Z613" s="40"/>
      <c r="AA613" s="40"/>
      <c r="AB613" s="40"/>
      <c r="AC613" s="40"/>
      <c r="AD613" s="40"/>
      <c r="AE613" s="40"/>
      <c r="AT613" s="18" t="s">
        <v>312</v>
      </c>
      <c r="AU613" s="18" t="s">
        <v>88</v>
      </c>
    </row>
    <row r="614" s="2" customFormat="1">
      <c r="A614" s="40"/>
      <c r="B614" s="41"/>
      <c r="C614" s="42"/>
      <c r="D614" s="247" t="s">
        <v>234</v>
      </c>
      <c r="E614" s="42"/>
      <c r="F614" s="248" t="s">
        <v>2614</v>
      </c>
      <c r="G614" s="42"/>
      <c r="H614" s="42"/>
      <c r="I614" s="244"/>
      <c r="J614" s="42"/>
      <c r="K614" s="42"/>
      <c r="L614" s="46"/>
      <c r="M614" s="245"/>
      <c r="N614" s="246"/>
      <c r="O614" s="93"/>
      <c r="P614" s="93"/>
      <c r="Q614" s="93"/>
      <c r="R614" s="93"/>
      <c r="S614" s="93"/>
      <c r="T614" s="94"/>
      <c r="U614" s="40"/>
      <c r="V614" s="40"/>
      <c r="W614" s="40"/>
      <c r="X614" s="40"/>
      <c r="Y614" s="40"/>
      <c r="Z614" s="40"/>
      <c r="AA614" s="40"/>
      <c r="AB614" s="40"/>
      <c r="AC614" s="40"/>
      <c r="AD614" s="40"/>
      <c r="AE614" s="40"/>
      <c r="AT614" s="18" t="s">
        <v>234</v>
      </c>
      <c r="AU614" s="18" t="s">
        <v>88</v>
      </c>
    </row>
    <row r="615" s="14" customFormat="1">
      <c r="A615" s="14"/>
      <c r="B615" s="260"/>
      <c r="C615" s="261"/>
      <c r="D615" s="247" t="s">
        <v>236</v>
      </c>
      <c r="E615" s="262" t="s">
        <v>1</v>
      </c>
      <c r="F615" s="263" t="s">
        <v>4363</v>
      </c>
      <c r="G615" s="261"/>
      <c r="H615" s="262" t="s">
        <v>1</v>
      </c>
      <c r="I615" s="264"/>
      <c r="J615" s="261"/>
      <c r="K615" s="261"/>
      <c r="L615" s="265"/>
      <c r="M615" s="266"/>
      <c r="N615" s="267"/>
      <c r="O615" s="267"/>
      <c r="P615" s="267"/>
      <c r="Q615" s="267"/>
      <c r="R615" s="267"/>
      <c r="S615" s="267"/>
      <c r="T615" s="268"/>
      <c r="U615" s="14"/>
      <c r="V615" s="14"/>
      <c r="W615" s="14"/>
      <c r="X615" s="14"/>
      <c r="Y615" s="14"/>
      <c r="Z615" s="14"/>
      <c r="AA615" s="14"/>
      <c r="AB615" s="14"/>
      <c r="AC615" s="14"/>
      <c r="AD615" s="14"/>
      <c r="AE615" s="14"/>
      <c r="AT615" s="269" t="s">
        <v>236</v>
      </c>
      <c r="AU615" s="269" t="s">
        <v>88</v>
      </c>
      <c r="AV615" s="14" t="s">
        <v>88</v>
      </c>
      <c r="AW615" s="14" t="s">
        <v>36</v>
      </c>
      <c r="AX615" s="14" t="s">
        <v>80</v>
      </c>
      <c r="AY615" s="269" t="s">
        <v>221</v>
      </c>
    </row>
    <row r="616" s="13" customFormat="1">
      <c r="A616" s="13"/>
      <c r="B616" s="249"/>
      <c r="C616" s="250"/>
      <c r="D616" s="247" t="s">
        <v>236</v>
      </c>
      <c r="E616" s="251" t="s">
        <v>2555</v>
      </c>
      <c r="F616" s="252" t="s">
        <v>4364</v>
      </c>
      <c r="G616" s="250"/>
      <c r="H616" s="253">
        <v>107.45999999999999</v>
      </c>
      <c r="I616" s="254"/>
      <c r="J616" s="250"/>
      <c r="K616" s="250"/>
      <c r="L616" s="255"/>
      <c r="M616" s="256"/>
      <c r="N616" s="257"/>
      <c r="O616" s="257"/>
      <c r="P616" s="257"/>
      <c r="Q616" s="257"/>
      <c r="R616" s="257"/>
      <c r="S616" s="257"/>
      <c r="T616" s="258"/>
      <c r="U616" s="13"/>
      <c r="V616" s="13"/>
      <c r="W616" s="13"/>
      <c r="X616" s="13"/>
      <c r="Y616" s="13"/>
      <c r="Z616" s="13"/>
      <c r="AA616" s="13"/>
      <c r="AB616" s="13"/>
      <c r="AC616" s="13"/>
      <c r="AD616" s="13"/>
      <c r="AE616" s="13"/>
      <c r="AT616" s="259" t="s">
        <v>236</v>
      </c>
      <c r="AU616" s="259" t="s">
        <v>88</v>
      </c>
      <c r="AV616" s="13" t="s">
        <v>19</v>
      </c>
      <c r="AW616" s="13" t="s">
        <v>36</v>
      </c>
      <c r="AX616" s="13" t="s">
        <v>80</v>
      </c>
      <c r="AY616" s="259" t="s">
        <v>221</v>
      </c>
    </row>
    <row r="617" s="14" customFormat="1">
      <c r="A617" s="14"/>
      <c r="B617" s="260"/>
      <c r="C617" s="261"/>
      <c r="D617" s="247" t="s">
        <v>236</v>
      </c>
      <c r="E617" s="262" t="s">
        <v>1</v>
      </c>
      <c r="F617" s="263" t="s">
        <v>4359</v>
      </c>
      <c r="G617" s="261"/>
      <c r="H617" s="262" t="s">
        <v>1</v>
      </c>
      <c r="I617" s="264"/>
      <c r="J617" s="261"/>
      <c r="K617" s="261"/>
      <c r="L617" s="265"/>
      <c r="M617" s="266"/>
      <c r="N617" s="267"/>
      <c r="O617" s="267"/>
      <c r="P617" s="267"/>
      <c r="Q617" s="267"/>
      <c r="R617" s="267"/>
      <c r="S617" s="267"/>
      <c r="T617" s="268"/>
      <c r="U617" s="14"/>
      <c r="V617" s="14"/>
      <c r="W617" s="14"/>
      <c r="X617" s="14"/>
      <c r="Y617" s="14"/>
      <c r="Z617" s="14"/>
      <c r="AA617" s="14"/>
      <c r="AB617" s="14"/>
      <c r="AC617" s="14"/>
      <c r="AD617" s="14"/>
      <c r="AE617" s="14"/>
      <c r="AT617" s="269" t="s">
        <v>236</v>
      </c>
      <c r="AU617" s="269" t="s">
        <v>88</v>
      </c>
      <c r="AV617" s="14" t="s">
        <v>88</v>
      </c>
      <c r="AW617" s="14" t="s">
        <v>36</v>
      </c>
      <c r="AX617" s="14" t="s">
        <v>80</v>
      </c>
      <c r="AY617" s="269" t="s">
        <v>221</v>
      </c>
    </row>
    <row r="618" s="13" customFormat="1">
      <c r="A618" s="13"/>
      <c r="B618" s="249"/>
      <c r="C618" s="250"/>
      <c r="D618" s="247" t="s">
        <v>236</v>
      </c>
      <c r="E618" s="251" t="s">
        <v>1821</v>
      </c>
      <c r="F618" s="252" t="s">
        <v>4360</v>
      </c>
      <c r="G618" s="250"/>
      <c r="H618" s="253">
        <v>61.710000000000001</v>
      </c>
      <c r="I618" s="254"/>
      <c r="J618" s="250"/>
      <c r="K618" s="250"/>
      <c r="L618" s="255"/>
      <c r="M618" s="256"/>
      <c r="N618" s="257"/>
      <c r="O618" s="257"/>
      <c r="P618" s="257"/>
      <c r="Q618" s="257"/>
      <c r="R618" s="257"/>
      <c r="S618" s="257"/>
      <c r="T618" s="258"/>
      <c r="U618" s="13"/>
      <c r="V618" s="13"/>
      <c r="W618" s="13"/>
      <c r="X618" s="13"/>
      <c r="Y618" s="13"/>
      <c r="Z618" s="13"/>
      <c r="AA618" s="13"/>
      <c r="AB618" s="13"/>
      <c r="AC618" s="13"/>
      <c r="AD618" s="13"/>
      <c r="AE618" s="13"/>
      <c r="AT618" s="259" t="s">
        <v>236</v>
      </c>
      <c r="AU618" s="259" t="s">
        <v>88</v>
      </c>
      <c r="AV618" s="13" t="s">
        <v>19</v>
      </c>
      <c r="AW618" s="13" t="s">
        <v>36</v>
      </c>
      <c r="AX618" s="13" t="s">
        <v>80</v>
      </c>
      <c r="AY618" s="259" t="s">
        <v>221</v>
      </c>
    </row>
    <row r="619" s="13" customFormat="1">
      <c r="A619" s="13"/>
      <c r="B619" s="249"/>
      <c r="C619" s="250"/>
      <c r="D619" s="247" t="s">
        <v>236</v>
      </c>
      <c r="E619" s="251" t="s">
        <v>1870</v>
      </c>
      <c r="F619" s="252" t="s">
        <v>4365</v>
      </c>
      <c r="G619" s="250"/>
      <c r="H619" s="253">
        <v>169.16999999999999</v>
      </c>
      <c r="I619" s="254"/>
      <c r="J619" s="250"/>
      <c r="K619" s="250"/>
      <c r="L619" s="255"/>
      <c r="M619" s="256"/>
      <c r="N619" s="257"/>
      <c r="O619" s="257"/>
      <c r="P619" s="257"/>
      <c r="Q619" s="257"/>
      <c r="R619" s="257"/>
      <c r="S619" s="257"/>
      <c r="T619" s="258"/>
      <c r="U619" s="13"/>
      <c r="V619" s="13"/>
      <c r="W619" s="13"/>
      <c r="X619" s="13"/>
      <c r="Y619" s="13"/>
      <c r="Z619" s="13"/>
      <c r="AA619" s="13"/>
      <c r="AB619" s="13"/>
      <c r="AC619" s="13"/>
      <c r="AD619" s="13"/>
      <c r="AE619" s="13"/>
      <c r="AT619" s="259" t="s">
        <v>236</v>
      </c>
      <c r="AU619" s="259" t="s">
        <v>88</v>
      </c>
      <c r="AV619" s="13" t="s">
        <v>19</v>
      </c>
      <c r="AW619" s="13" t="s">
        <v>36</v>
      </c>
      <c r="AX619" s="13" t="s">
        <v>88</v>
      </c>
      <c r="AY619" s="259" t="s">
        <v>221</v>
      </c>
    </row>
    <row r="620" s="2" customFormat="1" ht="37.8" customHeight="1">
      <c r="A620" s="40"/>
      <c r="B620" s="41"/>
      <c r="C620" s="229" t="s">
        <v>1665</v>
      </c>
      <c r="D620" s="229" t="s">
        <v>225</v>
      </c>
      <c r="E620" s="230" t="s">
        <v>2621</v>
      </c>
      <c r="F620" s="231" t="s">
        <v>2622</v>
      </c>
      <c r="G620" s="232" t="s">
        <v>507</v>
      </c>
      <c r="H620" s="233">
        <v>30.855</v>
      </c>
      <c r="I620" s="234"/>
      <c r="J620" s="235">
        <f>ROUND(I620*H620,2)</f>
        <v>0</v>
      </c>
      <c r="K620" s="231" t="s">
        <v>229</v>
      </c>
      <c r="L620" s="46"/>
      <c r="M620" s="236" t="s">
        <v>1</v>
      </c>
      <c r="N620" s="237" t="s">
        <v>45</v>
      </c>
      <c r="O620" s="93"/>
      <c r="P620" s="238">
        <f>O620*H620</f>
        <v>0</v>
      </c>
      <c r="Q620" s="238">
        <v>0.085680000000000006</v>
      </c>
      <c r="R620" s="238">
        <f>Q620*H620</f>
        <v>2.6436564000000002</v>
      </c>
      <c r="S620" s="238">
        <v>0</v>
      </c>
      <c r="T620" s="239">
        <f>S620*H620</f>
        <v>0</v>
      </c>
      <c r="U620" s="40"/>
      <c r="V620" s="40"/>
      <c r="W620" s="40"/>
      <c r="X620" s="40"/>
      <c r="Y620" s="40"/>
      <c r="Z620" s="40"/>
      <c r="AA620" s="40"/>
      <c r="AB620" s="40"/>
      <c r="AC620" s="40"/>
      <c r="AD620" s="40"/>
      <c r="AE620" s="40"/>
      <c r="AR620" s="240" t="s">
        <v>224</v>
      </c>
      <c r="AT620" s="240" t="s">
        <v>225</v>
      </c>
      <c r="AU620" s="240" t="s">
        <v>88</v>
      </c>
      <c r="AY620" s="18" t="s">
        <v>221</v>
      </c>
      <c r="BE620" s="241">
        <f>IF(N620="základní",J620,0)</f>
        <v>0</v>
      </c>
      <c r="BF620" s="241">
        <f>IF(N620="snížená",J620,0)</f>
        <v>0</v>
      </c>
      <c r="BG620" s="241">
        <f>IF(N620="zákl. přenesená",J620,0)</f>
        <v>0</v>
      </c>
      <c r="BH620" s="241">
        <f>IF(N620="sníž. přenesená",J620,0)</f>
        <v>0</v>
      </c>
      <c r="BI620" s="241">
        <f>IF(N620="nulová",J620,0)</f>
        <v>0</v>
      </c>
      <c r="BJ620" s="18" t="s">
        <v>88</v>
      </c>
      <c r="BK620" s="241">
        <f>ROUND(I620*H620,2)</f>
        <v>0</v>
      </c>
      <c r="BL620" s="18" t="s">
        <v>224</v>
      </c>
      <c r="BM620" s="240" t="s">
        <v>4366</v>
      </c>
    </row>
    <row r="621" s="2" customFormat="1">
      <c r="A621" s="40"/>
      <c r="B621" s="41"/>
      <c r="C621" s="42"/>
      <c r="D621" s="242" t="s">
        <v>232</v>
      </c>
      <c r="E621" s="42"/>
      <c r="F621" s="243" t="s">
        <v>2624</v>
      </c>
      <c r="G621" s="42"/>
      <c r="H621" s="42"/>
      <c r="I621" s="244"/>
      <c r="J621" s="42"/>
      <c r="K621" s="42"/>
      <c r="L621" s="46"/>
      <c r="M621" s="245"/>
      <c r="N621" s="246"/>
      <c r="O621" s="93"/>
      <c r="P621" s="93"/>
      <c r="Q621" s="93"/>
      <c r="R621" s="93"/>
      <c r="S621" s="93"/>
      <c r="T621" s="94"/>
      <c r="U621" s="40"/>
      <c r="V621" s="40"/>
      <c r="W621" s="40"/>
      <c r="X621" s="40"/>
      <c r="Y621" s="40"/>
      <c r="Z621" s="40"/>
      <c r="AA621" s="40"/>
      <c r="AB621" s="40"/>
      <c r="AC621" s="40"/>
      <c r="AD621" s="40"/>
      <c r="AE621" s="40"/>
      <c r="AT621" s="18" t="s">
        <v>232</v>
      </c>
      <c r="AU621" s="18" t="s">
        <v>88</v>
      </c>
    </row>
    <row r="622" s="2" customFormat="1">
      <c r="A622" s="40"/>
      <c r="B622" s="41"/>
      <c r="C622" s="42"/>
      <c r="D622" s="247" t="s">
        <v>312</v>
      </c>
      <c r="E622" s="42"/>
      <c r="F622" s="248" t="s">
        <v>2625</v>
      </c>
      <c r="G622" s="42"/>
      <c r="H622" s="42"/>
      <c r="I622" s="244"/>
      <c r="J622" s="42"/>
      <c r="K622" s="42"/>
      <c r="L622" s="46"/>
      <c r="M622" s="245"/>
      <c r="N622" s="246"/>
      <c r="O622" s="93"/>
      <c r="P622" s="93"/>
      <c r="Q622" s="93"/>
      <c r="R622" s="93"/>
      <c r="S622" s="93"/>
      <c r="T622" s="94"/>
      <c r="U622" s="40"/>
      <c r="V622" s="40"/>
      <c r="W622" s="40"/>
      <c r="X622" s="40"/>
      <c r="Y622" s="40"/>
      <c r="Z622" s="40"/>
      <c r="AA622" s="40"/>
      <c r="AB622" s="40"/>
      <c r="AC622" s="40"/>
      <c r="AD622" s="40"/>
      <c r="AE622" s="40"/>
      <c r="AT622" s="18" t="s">
        <v>312</v>
      </c>
      <c r="AU622" s="18" t="s">
        <v>88</v>
      </c>
    </row>
    <row r="623" s="14" customFormat="1">
      <c r="A623" s="14"/>
      <c r="B623" s="260"/>
      <c r="C623" s="261"/>
      <c r="D623" s="247" t="s">
        <v>236</v>
      </c>
      <c r="E623" s="262" t="s">
        <v>1</v>
      </c>
      <c r="F623" s="263" t="s">
        <v>2626</v>
      </c>
      <c r="G623" s="261"/>
      <c r="H623" s="262" t="s">
        <v>1</v>
      </c>
      <c r="I623" s="264"/>
      <c r="J623" s="261"/>
      <c r="K623" s="261"/>
      <c r="L623" s="265"/>
      <c r="M623" s="266"/>
      <c r="N623" s="267"/>
      <c r="O623" s="267"/>
      <c r="P623" s="267"/>
      <c r="Q623" s="267"/>
      <c r="R623" s="267"/>
      <c r="S623" s="267"/>
      <c r="T623" s="268"/>
      <c r="U623" s="14"/>
      <c r="V623" s="14"/>
      <c r="W623" s="14"/>
      <c r="X623" s="14"/>
      <c r="Y623" s="14"/>
      <c r="Z623" s="14"/>
      <c r="AA623" s="14"/>
      <c r="AB623" s="14"/>
      <c r="AC623" s="14"/>
      <c r="AD623" s="14"/>
      <c r="AE623" s="14"/>
      <c r="AT623" s="269" t="s">
        <v>236</v>
      </c>
      <c r="AU623" s="269" t="s">
        <v>88</v>
      </c>
      <c r="AV623" s="14" t="s">
        <v>88</v>
      </c>
      <c r="AW623" s="14" t="s">
        <v>36</v>
      </c>
      <c r="AX623" s="14" t="s">
        <v>80</v>
      </c>
      <c r="AY623" s="269" t="s">
        <v>221</v>
      </c>
    </row>
    <row r="624" s="13" customFormat="1">
      <c r="A624" s="13"/>
      <c r="B624" s="249"/>
      <c r="C624" s="250"/>
      <c r="D624" s="247" t="s">
        <v>236</v>
      </c>
      <c r="E624" s="251" t="s">
        <v>3493</v>
      </c>
      <c r="F624" s="252" t="s">
        <v>4367</v>
      </c>
      <c r="G624" s="250"/>
      <c r="H624" s="253">
        <v>30.855</v>
      </c>
      <c r="I624" s="254"/>
      <c r="J624" s="250"/>
      <c r="K624" s="250"/>
      <c r="L624" s="255"/>
      <c r="M624" s="256"/>
      <c r="N624" s="257"/>
      <c r="O624" s="257"/>
      <c r="P624" s="257"/>
      <c r="Q624" s="257"/>
      <c r="R624" s="257"/>
      <c r="S624" s="257"/>
      <c r="T624" s="258"/>
      <c r="U624" s="13"/>
      <c r="V624" s="13"/>
      <c r="W624" s="13"/>
      <c r="X624" s="13"/>
      <c r="Y624" s="13"/>
      <c r="Z624" s="13"/>
      <c r="AA624" s="13"/>
      <c r="AB624" s="13"/>
      <c r="AC624" s="13"/>
      <c r="AD624" s="13"/>
      <c r="AE624" s="13"/>
      <c r="AT624" s="259" t="s">
        <v>236</v>
      </c>
      <c r="AU624" s="259" t="s">
        <v>88</v>
      </c>
      <c r="AV624" s="13" t="s">
        <v>19</v>
      </c>
      <c r="AW624" s="13" t="s">
        <v>36</v>
      </c>
      <c r="AX624" s="13" t="s">
        <v>80</v>
      </c>
      <c r="AY624" s="259" t="s">
        <v>221</v>
      </c>
    </row>
    <row r="625" s="13" customFormat="1">
      <c r="A625" s="13"/>
      <c r="B625" s="249"/>
      <c r="C625" s="250"/>
      <c r="D625" s="247" t="s">
        <v>236</v>
      </c>
      <c r="E625" s="251" t="s">
        <v>1824</v>
      </c>
      <c r="F625" s="252" t="s">
        <v>4368</v>
      </c>
      <c r="G625" s="250"/>
      <c r="H625" s="253">
        <v>30.855</v>
      </c>
      <c r="I625" s="254"/>
      <c r="J625" s="250"/>
      <c r="K625" s="250"/>
      <c r="L625" s="255"/>
      <c r="M625" s="256"/>
      <c r="N625" s="257"/>
      <c r="O625" s="257"/>
      <c r="P625" s="257"/>
      <c r="Q625" s="257"/>
      <c r="R625" s="257"/>
      <c r="S625" s="257"/>
      <c r="T625" s="258"/>
      <c r="U625" s="13"/>
      <c r="V625" s="13"/>
      <c r="W625" s="13"/>
      <c r="X625" s="13"/>
      <c r="Y625" s="13"/>
      <c r="Z625" s="13"/>
      <c r="AA625" s="13"/>
      <c r="AB625" s="13"/>
      <c r="AC625" s="13"/>
      <c r="AD625" s="13"/>
      <c r="AE625" s="13"/>
      <c r="AT625" s="259" t="s">
        <v>236</v>
      </c>
      <c r="AU625" s="259" t="s">
        <v>88</v>
      </c>
      <c r="AV625" s="13" t="s">
        <v>19</v>
      </c>
      <c r="AW625" s="13" t="s">
        <v>36</v>
      </c>
      <c r="AX625" s="13" t="s">
        <v>88</v>
      </c>
      <c r="AY625" s="259" t="s">
        <v>221</v>
      </c>
    </row>
    <row r="626" s="12" customFormat="1" ht="25.92" customHeight="1">
      <c r="A626" s="12"/>
      <c r="B626" s="213"/>
      <c r="C626" s="214"/>
      <c r="D626" s="215" t="s">
        <v>79</v>
      </c>
      <c r="E626" s="216" t="s">
        <v>257</v>
      </c>
      <c r="F626" s="216" t="s">
        <v>2631</v>
      </c>
      <c r="G626" s="214"/>
      <c r="H626" s="214"/>
      <c r="I626" s="217"/>
      <c r="J626" s="218">
        <f>BK626</f>
        <v>0</v>
      </c>
      <c r="K626" s="214"/>
      <c r="L626" s="219"/>
      <c r="M626" s="220"/>
      <c r="N626" s="221"/>
      <c r="O626" s="221"/>
      <c r="P626" s="222">
        <f>SUM(P627:P630)</f>
        <v>0</v>
      </c>
      <c r="Q626" s="221"/>
      <c r="R626" s="222">
        <f>SUM(R627:R630)</f>
        <v>0.018876</v>
      </c>
      <c r="S626" s="221"/>
      <c r="T626" s="223">
        <f>SUM(T627:T630)</f>
        <v>0</v>
      </c>
      <c r="U626" s="12"/>
      <c r="V626" s="12"/>
      <c r="W626" s="12"/>
      <c r="X626" s="12"/>
      <c r="Y626" s="12"/>
      <c r="Z626" s="12"/>
      <c r="AA626" s="12"/>
      <c r="AB626" s="12"/>
      <c r="AC626" s="12"/>
      <c r="AD626" s="12"/>
      <c r="AE626" s="12"/>
      <c r="AR626" s="224" t="s">
        <v>224</v>
      </c>
      <c r="AT626" s="225" t="s">
        <v>79</v>
      </c>
      <c r="AU626" s="225" t="s">
        <v>80</v>
      </c>
      <c r="AY626" s="224" t="s">
        <v>221</v>
      </c>
      <c r="BK626" s="226">
        <f>SUM(BK627:BK630)</f>
        <v>0</v>
      </c>
    </row>
    <row r="627" s="2" customFormat="1" ht="16.5" customHeight="1">
      <c r="A627" s="40"/>
      <c r="B627" s="41"/>
      <c r="C627" s="229" t="s">
        <v>1671</v>
      </c>
      <c r="D627" s="229" t="s">
        <v>225</v>
      </c>
      <c r="E627" s="230" t="s">
        <v>2632</v>
      </c>
      <c r="F627" s="231" t="s">
        <v>2633</v>
      </c>
      <c r="G627" s="232" t="s">
        <v>507</v>
      </c>
      <c r="H627" s="233">
        <v>57.200000000000003</v>
      </c>
      <c r="I627" s="234"/>
      <c r="J627" s="235">
        <f>ROUND(I627*H627,2)</f>
        <v>0</v>
      </c>
      <c r="K627" s="231" t="s">
        <v>229</v>
      </c>
      <c r="L627" s="46"/>
      <c r="M627" s="236" t="s">
        <v>1</v>
      </c>
      <c r="N627" s="237" t="s">
        <v>45</v>
      </c>
      <c r="O627" s="93"/>
      <c r="P627" s="238">
        <f>O627*H627</f>
        <v>0</v>
      </c>
      <c r="Q627" s="238">
        <v>0.00033</v>
      </c>
      <c r="R627" s="238">
        <f>Q627*H627</f>
        <v>0.018876</v>
      </c>
      <c r="S627" s="238">
        <v>0</v>
      </c>
      <c r="T627" s="239">
        <f>S627*H627</f>
        <v>0</v>
      </c>
      <c r="U627" s="40"/>
      <c r="V627" s="40"/>
      <c r="W627" s="40"/>
      <c r="X627" s="40"/>
      <c r="Y627" s="40"/>
      <c r="Z627" s="40"/>
      <c r="AA627" s="40"/>
      <c r="AB627" s="40"/>
      <c r="AC627" s="40"/>
      <c r="AD627" s="40"/>
      <c r="AE627" s="40"/>
      <c r="AR627" s="240" t="s">
        <v>224</v>
      </c>
      <c r="AT627" s="240" t="s">
        <v>225</v>
      </c>
      <c r="AU627" s="240" t="s">
        <v>88</v>
      </c>
      <c r="AY627" s="18" t="s">
        <v>221</v>
      </c>
      <c r="BE627" s="241">
        <f>IF(N627="základní",J627,0)</f>
        <v>0</v>
      </c>
      <c r="BF627" s="241">
        <f>IF(N627="snížená",J627,0)</f>
        <v>0</v>
      </c>
      <c r="BG627" s="241">
        <f>IF(N627="zákl. přenesená",J627,0)</f>
        <v>0</v>
      </c>
      <c r="BH627" s="241">
        <f>IF(N627="sníž. přenesená",J627,0)</f>
        <v>0</v>
      </c>
      <c r="BI627" s="241">
        <f>IF(N627="nulová",J627,0)</f>
        <v>0</v>
      </c>
      <c r="BJ627" s="18" t="s">
        <v>88</v>
      </c>
      <c r="BK627" s="241">
        <f>ROUND(I627*H627,2)</f>
        <v>0</v>
      </c>
      <c r="BL627" s="18" t="s">
        <v>224</v>
      </c>
      <c r="BM627" s="240" t="s">
        <v>4369</v>
      </c>
    </row>
    <row r="628" s="2" customFormat="1">
      <c r="A628" s="40"/>
      <c r="B628" s="41"/>
      <c r="C628" s="42"/>
      <c r="D628" s="242" t="s">
        <v>232</v>
      </c>
      <c r="E628" s="42"/>
      <c r="F628" s="243" t="s">
        <v>2635</v>
      </c>
      <c r="G628" s="42"/>
      <c r="H628" s="42"/>
      <c r="I628" s="244"/>
      <c r="J628" s="42"/>
      <c r="K628" s="42"/>
      <c r="L628" s="46"/>
      <c r="M628" s="245"/>
      <c r="N628" s="246"/>
      <c r="O628" s="93"/>
      <c r="P628" s="93"/>
      <c r="Q628" s="93"/>
      <c r="R628" s="93"/>
      <c r="S628" s="93"/>
      <c r="T628" s="94"/>
      <c r="U628" s="40"/>
      <c r="V628" s="40"/>
      <c r="W628" s="40"/>
      <c r="X628" s="40"/>
      <c r="Y628" s="40"/>
      <c r="Z628" s="40"/>
      <c r="AA628" s="40"/>
      <c r="AB628" s="40"/>
      <c r="AC628" s="40"/>
      <c r="AD628" s="40"/>
      <c r="AE628" s="40"/>
      <c r="AT628" s="18" t="s">
        <v>232</v>
      </c>
      <c r="AU628" s="18" t="s">
        <v>88</v>
      </c>
    </row>
    <row r="629" s="13" customFormat="1">
      <c r="A629" s="13"/>
      <c r="B629" s="249"/>
      <c r="C629" s="250"/>
      <c r="D629" s="247" t="s">
        <v>236</v>
      </c>
      <c r="E629" s="251" t="s">
        <v>3499</v>
      </c>
      <c r="F629" s="252" t="s">
        <v>4370</v>
      </c>
      <c r="G629" s="250"/>
      <c r="H629" s="253">
        <v>57.200000000000003</v>
      </c>
      <c r="I629" s="254"/>
      <c r="J629" s="250"/>
      <c r="K629" s="250"/>
      <c r="L629" s="255"/>
      <c r="M629" s="256"/>
      <c r="N629" s="257"/>
      <c r="O629" s="257"/>
      <c r="P629" s="257"/>
      <c r="Q629" s="257"/>
      <c r="R629" s="257"/>
      <c r="S629" s="257"/>
      <c r="T629" s="258"/>
      <c r="U629" s="13"/>
      <c r="V629" s="13"/>
      <c r="W629" s="13"/>
      <c r="X629" s="13"/>
      <c r="Y629" s="13"/>
      <c r="Z629" s="13"/>
      <c r="AA629" s="13"/>
      <c r="AB629" s="13"/>
      <c r="AC629" s="13"/>
      <c r="AD629" s="13"/>
      <c r="AE629" s="13"/>
      <c r="AT629" s="259" t="s">
        <v>236</v>
      </c>
      <c r="AU629" s="259" t="s">
        <v>88</v>
      </c>
      <c r="AV629" s="13" t="s">
        <v>19</v>
      </c>
      <c r="AW629" s="13" t="s">
        <v>36</v>
      </c>
      <c r="AX629" s="13" t="s">
        <v>80</v>
      </c>
      <c r="AY629" s="259" t="s">
        <v>221</v>
      </c>
    </row>
    <row r="630" s="13" customFormat="1">
      <c r="A630" s="13"/>
      <c r="B630" s="249"/>
      <c r="C630" s="250"/>
      <c r="D630" s="247" t="s">
        <v>236</v>
      </c>
      <c r="E630" s="251" t="s">
        <v>1828</v>
      </c>
      <c r="F630" s="252" t="s">
        <v>4371</v>
      </c>
      <c r="G630" s="250"/>
      <c r="H630" s="253">
        <v>57.200000000000003</v>
      </c>
      <c r="I630" s="254"/>
      <c r="J630" s="250"/>
      <c r="K630" s="250"/>
      <c r="L630" s="255"/>
      <c r="M630" s="256"/>
      <c r="N630" s="257"/>
      <c r="O630" s="257"/>
      <c r="P630" s="257"/>
      <c r="Q630" s="257"/>
      <c r="R630" s="257"/>
      <c r="S630" s="257"/>
      <c r="T630" s="258"/>
      <c r="U630" s="13"/>
      <c r="V630" s="13"/>
      <c r="W630" s="13"/>
      <c r="X630" s="13"/>
      <c r="Y630" s="13"/>
      <c r="Z630" s="13"/>
      <c r="AA630" s="13"/>
      <c r="AB630" s="13"/>
      <c r="AC630" s="13"/>
      <c r="AD630" s="13"/>
      <c r="AE630" s="13"/>
      <c r="AT630" s="259" t="s">
        <v>236</v>
      </c>
      <c r="AU630" s="259" t="s">
        <v>88</v>
      </c>
      <c r="AV630" s="13" t="s">
        <v>19</v>
      </c>
      <c r="AW630" s="13" t="s">
        <v>36</v>
      </c>
      <c r="AX630" s="13" t="s">
        <v>88</v>
      </c>
      <c r="AY630" s="259" t="s">
        <v>221</v>
      </c>
    </row>
    <row r="631" s="12" customFormat="1" ht="25.92" customHeight="1">
      <c r="A631" s="12"/>
      <c r="B631" s="213"/>
      <c r="C631" s="214"/>
      <c r="D631" s="215" t="s">
        <v>79</v>
      </c>
      <c r="E631" s="216" t="s">
        <v>2640</v>
      </c>
      <c r="F631" s="216" t="s">
        <v>2641</v>
      </c>
      <c r="G631" s="214"/>
      <c r="H631" s="214"/>
      <c r="I631" s="217"/>
      <c r="J631" s="218">
        <f>BK631</f>
        <v>0</v>
      </c>
      <c r="K631" s="214"/>
      <c r="L631" s="219"/>
      <c r="M631" s="220"/>
      <c r="N631" s="221"/>
      <c r="O631" s="221"/>
      <c r="P631" s="222">
        <f>SUM(P632:P736)</f>
        <v>0</v>
      </c>
      <c r="Q631" s="221"/>
      <c r="R631" s="222">
        <f>SUM(R632:R736)</f>
        <v>0.63924515999999998</v>
      </c>
      <c r="S631" s="221"/>
      <c r="T631" s="223">
        <f>SUM(T632:T736)</f>
        <v>0</v>
      </c>
      <c r="U631" s="12"/>
      <c r="V631" s="12"/>
      <c r="W631" s="12"/>
      <c r="X631" s="12"/>
      <c r="Y631" s="12"/>
      <c r="Z631" s="12"/>
      <c r="AA631" s="12"/>
      <c r="AB631" s="12"/>
      <c r="AC631" s="12"/>
      <c r="AD631" s="12"/>
      <c r="AE631" s="12"/>
      <c r="AR631" s="224" t="s">
        <v>224</v>
      </c>
      <c r="AT631" s="225" t="s">
        <v>79</v>
      </c>
      <c r="AU631" s="225" t="s">
        <v>80</v>
      </c>
      <c r="AY631" s="224" t="s">
        <v>221</v>
      </c>
      <c r="BK631" s="226">
        <f>SUM(BK632:BK736)</f>
        <v>0</v>
      </c>
    </row>
    <row r="632" s="2" customFormat="1" ht="37.8" customHeight="1">
      <c r="A632" s="40"/>
      <c r="B632" s="41"/>
      <c r="C632" s="229" t="s">
        <v>1675</v>
      </c>
      <c r="D632" s="229" t="s">
        <v>225</v>
      </c>
      <c r="E632" s="230" t="s">
        <v>2642</v>
      </c>
      <c r="F632" s="231" t="s">
        <v>2643</v>
      </c>
      <c r="G632" s="232" t="s">
        <v>507</v>
      </c>
      <c r="H632" s="233">
        <v>9.2750000000000004</v>
      </c>
      <c r="I632" s="234"/>
      <c r="J632" s="235">
        <f>ROUND(I632*H632,2)</f>
        <v>0</v>
      </c>
      <c r="K632" s="231" t="s">
        <v>229</v>
      </c>
      <c r="L632" s="46"/>
      <c r="M632" s="236" t="s">
        <v>1</v>
      </c>
      <c r="N632" s="237" t="s">
        <v>45</v>
      </c>
      <c r="O632" s="93"/>
      <c r="P632" s="238">
        <f>O632*H632</f>
        <v>0</v>
      </c>
      <c r="Q632" s="238">
        <v>0</v>
      </c>
      <c r="R632" s="238">
        <f>Q632*H632</f>
        <v>0</v>
      </c>
      <c r="S632" s="238">
        <v>0</v>
      </c>
      <c r="T632" s="239">
        <f>S632*H632</f>
        <v>0</v>
      </c>
      <c r="U632" s="40"/>
      <c r="V632" s="40"/>
      <c r="W632" s="40"/>
      <c r="X632" s="40"/>
      <c r="Y632" s="40"/>
      <c r="Z632" s="40"/>
      <c r="AA632" s="40"/>
      <c r="AB632" s="40"/>
      <c r="AC632" s="40"/>
      <c r="AD632" s="40"/>
      <c r="AE632" s="40"/>
      <c r="AR632" s="240" t="s">
        <v>224</v>
      </c>
      <c r="AT632" s="240" t="s">
        <v>225</v>
      </c>
      <c r="AU632" s="240" t="s">
        <v>88</v>
      </c>
      <c r="AY632" s="18" t="s">
        <v>221</v>
      </c>
      <c r="BE632" s="241">
        <f>IF(N632="základní",J632,0)</f>
        <v>0</v>
      </c>
      <c r="BF632" s="241">
        <f>IF(N632="snížená",J632,0)</f>
        <v>0</v>
      </c>
      <c r="BG632" s="241">
        <f>IF(N632="zákl. přenesená",J632,0)</f>
        <v>0</v>
      </c>
      <c r="BH632" s="241">
        <f>IF(N632="sníž. přenesená",J632,0)</f>
        <v>0</v>
      </c>
      <c r="BI632" s="241">
        <f>IF(N632="nulová",J632,0)</f>
        <v>0</v>
      </c>
      <c r="BJ632" s="18" t="s">
        <v>88</v>
      </c>
      <c r="BK632" s="241">
        <f>ROUND(I632*H632,2)</f>
        <v>0</v>
      </c>
      <c r="BL632" s="18" t="s">
        <v>224</v>
      </c>
      <c r="BM632" s="240" t="s">
        <v>4372</v>
      </c>
    </row>
    <row r="633" s="2" customFormat="1">
      <c r="A633" s="40"/>
      <c r="B633" s="41"/>
      <c r="C633" s="42"/>
      <c r="D633" s="242" t="s">
        <v>232</v>
      </c>
      <c r="E633" s="42"/>
      <c r="F633" s="243" t="s">
        <v>2645</v>
      </c>
      <c r="G633" s="42"/>
      <c r="H633" s="42"/>
      <c r="I633" s="244"/>
      <c r="J633" s="42"/>
      <c r="K633" s="42"/>
      <c r="L633" s="46"/>
      <c r="M633" s="245"/>
      <c r="N633" s="246"/>
      <c r="O633" s="93"/>
      <c r="P633" s="93"/>
      <c r="Q633" s="93"/>
      <c r="R633" s="93"/>
      <c r="S633" s="93"/>
      <c r="T633" s="94"/>
      <c r="U633" s="40"/>
      <c r="V633" s="40"/>
      <c r="W633" s="40"/>
      <c r="X633" s="40"/>
      <c r="Y633" s="40"/>
      <c r="Z633" s="40"/>
      <c r="AA633" s="40"/>
      <c r="AB633" s="40"/>
      <c r="AC633" s="40"/>
      <c r="AD633" s="40"/>
      <c r="AE633" s="40"/>
      <c r="AT633" s="18" t="s">
        <v>232</v>
      </c>
      <c r="AU633" s="18" t="s">
        <v>88</v>
      </c>
    </row>
    <row r="634" s="2" customFormat="1">
      <c r="A634" s="40"/>
      <c r="B634" s="41"/>
      <c r="C634" s="42"/>
      <c r="D634" s="247" t="s">
        <v>312</v>
      </c>
      <c r="E634" s="42"/>
      <c r="F634" s="248" t="s">
        <v>2646</v>
      </c>
      <c r="G634" s="42"/>
      <c r="H634" s="42"/>
      <c r="I634" s="244"/>
      <c r="J634" s="42"/>
      <c r="K634" s="42"/>
      <c r="L634" s="46"/>
      <c r="M634" s="245"/>
      <c r="N634" s="246"/>
      <c r="O634" s="93"/>
      <c r="P634" s="93"/>
      <c r="Q634" s="93"/>
      <c r="R634" s="93"/>
      <c r="S634" s="93"/>
      <c r="T634" s="94"/>
      <c r="U634" s="40"/>
      <c r="V634" s="40"/>
      <c r="W634" s="40"/>
      <c r="X634" s="40"/>
      <c r="Y634" s="40"/>
      <c r="Z634" s="40"/>
      <c r="AA634" s="40"/>
      <c r="AB634" s="40"/>
      <c r="AC634" s="40"/>
      <c r="AD634" s="40"/>
      <c r="AE634" s="40"/>
      <c r="AT634" s="18" t="s">
        <v>312</v>
      </c>
      <c r="AU634" s="18" t="s">
        <v>88</v>
      </c>
    </row>
    <row r="635" s="14" customFormat="1">
      <c r="A635" s="14"/>
      <c r="B635" s="260"/>
      <c r="C635" s="261"/>
      <c r="D635" s="247" t="s">
        <v>236</v>
      </c>
      <c r="E635" s="262" t="s">
        <v>1</v>
      </c>
      <c r="F635" s="263" t="s">
        <v>2647</v>
      </c>
      <c r="G635" s="261"/>
      <c r="H635" s="262" t="s">
        <v>1</v>
      </c>
      <c r="I635" s="264"/>
      <c r="J635" s="261"/>
      <c r="K635" s="261"/>
      <c r="L635" s="265"/>
      <c r="M635" s="266"/>
      <c r="N635" s="267"/>
      <c r="O635" s="267"/>
      <c r="P635" s="267"/>
      <c r="Q635" s="267"/>
      <c r="R635" s="267"/>
      <c r="S635" s="267"/>
      <c r="T635" s="268"/>
      <c r="U635" s="14"/>
      <c r="V635" s="14"/>
      <c r="W635" s="14"/>
      <c r="X635" s="14"/>
      <c r="Y635" s="14"/>
      <c r="Z635" s="14"/>
      <c r="AA635" s="14"/>
      <c r="AB635" s="14"/>
      <c r="AC635" s="14"/>
      <c r="AD635" s="14"/>
      <c r="AE635" s="14"/>
      <c r="AT635" s="269" t="s">
        <v>236</v>
      </c>
      <c r="AU635" s="269" t="s">
        <v>88</v>
      </c>
      <c r="AV635" s="14" t="s">
        <v>88</v>
      </c>
      <c r="AW635" s="14" t="s">
        <v>36</v>
      </c>
      <c r="AX635" s="14" t="s">
        <v>80</v>
      </c>
      <c r="AY635" s="269" t="s">
        <v>221</v>
      </c>
    </row>
    <row r="636" s="13" customFormat="1">
      <c r="A636" s="13"/>
      <c r="B636" s="249"/>
      <c r="C636" s="250"/>
      <c r="D636" s="247" t="s">
        <v>236</v>
      </c>
      <c r="E636" s="251" t="s">
        <v>3727</v>
      </c>
      <c r="F636" s="252" t="s">
        <v>4373</v>
      </c>
      <c r="G636" s="250"/>
      <c r="H636" s="253">
        <v>8.4749999999999996</v>
      </c>
      <c r="I636" s="254"/>
      <c r="J636" s="250"/>
      <c r="K636" s="250"/>
      <c r="L636" s="255"/>
      <c r="M636" s="256"/>
      <c r="N636" s="257"/>
      <c r="O636" s="257"/>
      <c r="P636" s="257"/>
      <c r="Q636" s="257"/>
      <c r="R636" s="257"/>
      <c r="S636" s="257"/>
      <c r="T636" s="258"/>
      <c r="U636" s="13"/>
      <c r="V636" s="13"/>
      <c r="W636" s="13"/>
      <c r="X636" s="13"/>
      <c r="Y636" s="13"/>
      <c r="Z636" s="13"/>
      <c r="AA636" s="13"/>
      <c r="AB636" s="13"/>
      <c r="AC636" s="13"/>
      <c r="AD636" s="13"/>
      <c r="AE636" s="13"/>
      <c r="AT636" s="259" t="s">
        <v>236</v>
      </c>
      <c r="AU636" s="259" t="s">
        <v>88</v>
      </c>
      <c r="AV636" s="13" t="s">
        <v>19</v>
      </c>
      <c r="AW636" s="13" t="s">
        <v>36</v>
      </c>
      <c r="AX636" s="13" t="s">
        <v>80</v>
      </c>
      <c r="AY636" s="259" t="s">
        <v>221</v>
      </c>
    </row>
    <row r="637" s="14" customFormat="1">
      <c r="A637" s="14"/>
      <c r="B637" s="260"/>
      <c r="C637" s="261"/>
      <c r="D637" s="247" t="s">
        <v>236</v>
      </c>
      <c r="E637" s="262" t="s">
        <v>1</v>
      </c>
      <c r="F637" s="263" t="s">
        <v>4374</v>
      </c>
      <c r="G637" s="261"/>
      <c r="H637" s="262" t="s">
        <v>1</v>
      </c>
      <c r="I637" s="264"/>
      <c r="J637" s="261"/>
      <c r="K637" s="261"/>
      <c r="L637" s="265"/>
      <c r="M637" s="266"/>
      <c r="N637" s="267"/>
      <c r="O637" s="267"/>
      <c r="P637" s="267"/>
      <c r="Q637" s="267"/>
      <c r="R637" s="267"/>
      <c r="S637" s="267"/>
      <c r="T637" s="268"/>
      <c r="U637" s="14"/>
      <c r="V637" s="14"/>
      <c r="W637" s="14"/>
      <c r="X637" s="14"/>
      <c r="Y637" s="14"/>
      <c r="Z637" s="14"/>
      <c r="AA637" s="14"/>
      <c r="AB637" s="14"/>
      <c r="AC637" s="14"/>
      <c r="AD637" s="14"/>
      <c r="AE637" s="14"/>
      <c r="AT637" s="269" t="s">
        <v>236</v>
      </c>
      <c r="AU637" s="269" t="s">
        <v>88</v>
      </c>
      <c r="AV637" s="14" t="s">
        <v>88</v>
      </c>
      <c r="AW637" s="14" t="s">
        <v>36</v>
      </c>
      <c r="AX637" s="14" t="s">
        <v>80</v>
      </c>
      <c r="AY637" s="269" t="s">
        <v>221</v>
      </c>
    </row>
    <row r="638" s="13" customFormat="1">
      <c r="A638" s="13"/>
      <c r="B638" s="249"/>
      <c r="C638" s="250"/>
      <c r="D638" s="247" t="s">
        <v>236</v>
      </c>
      <c r="E638" s="251" t="s">
        <v>3728</v>
      </c>
      <c r="F638" s="252" t="s">
        <v>4375</v>
      </c>
      <c r="G638" s="250"/>
      <c r="H638" s="253">
        <v>0.80000000000000004</v>
      </c>
      <c r="I638" s="254"/>
      <c r="J638" s="250"/>
      <c r="K638" s="250"/>
      <c r="L638" s="255"/>
      <c r="M638" s="256"/>
      <c r="N638" s="257"/>
      <c r="O638" s="257"/>
      <c r="P638" s="257"/>
      <c r="Q638" s="257"/>
      <c r="R638" s="257"/>
      <c r="S638" s="257"/>
      <c r="T638" s="258"/>
      <c r="U638" s="13"/>
      <c r="V638" s="13"/>
      <c r="W638" s="13"/>
      <c r="X638" s="13"/>
      <c r="Y638" s="13"/>
      <c r="Z638" s="13"/>
      <c r="AA638" s="13"/>
      <c r="AB638" s="13"/>
      <c r="AC638" s="13"/>
      <c r="AD638" s="13"/>
      <c r="AE638" s="13"/>
      <c r="AT638" s="259" t="s">
        <v>236</v>
      </c>
      <c r="AU638" s="259" t="s">
        <v>88</v>
      </c>
      <c r="AV638" s="13" t="s">
        <v>19</v>
      </c>
      <c r="AW638" s="13" t="s">
        <v>36</v>
      </c>
      <c r="AX638" s="13" t="s">
        <v>80</v>
      </c>
      <c r="AY638" s="259" t="s">
        <v>221</v>
      </c>
    </row>
    <row r="639" s="13" customFormat="1">
      <c r="A639" s="13"/>
      <c r="B639" s="249"/>
      <c r="C639" s="250"/>
      <c r="D639" s="247" t="s">
        <v>236</v>
      </c>
      <c r="E639" s="251" t="s">
        <v>4376</v>
      </c>
      <c r="F639" s="252" t="s">
        <v>4377</v>
      </c>
      <c r="G639" s="250"/>
      <c r="H639" s="253">
        <v>9.2750000000000004</v>
      </c>
      <c r="I639" s="254"/>
      <c r="J639" s="250"/>
      <c r="K639" s="250"/>
      <c r="L639" s="255"/>
      <c r="M639" s="256"/>
      <c r="N639" s="257"/>
      <c r="O639" s="257"/>
      <c r="P639" s="257"/>
      <c r="Q639" s="257"/>
      <c r="R639" s="257"/>
      <c r="S639" s="257"/>
      <c r="T639" s="258"/>
      <c r="U639" s="13"/>
      <c r="V639" s="13"/>
      <c r="W639" s="13"/>
      <c r="X639" s="13"/>
      <c r="Y639" s="13"/>
      <c r="Z639" s="13"/>
      <c r="AA639" s="13"/>
      <c r="AB639" s="13"/>
      <c r="AC639" s="13"/>
      <c r="AD639" s="13"/>
      <c r="AE639" s="13"/>
      <c r="AT639" s="259" t="s">
        <v>236</v>
      </c>
      <c r="AU639" s="259" t="s">
        <v>88</v>
      </c>
      <c r="AV639" s="13" t="s">
        <v>19</v>
      </c>
      <c r="AW639" s="13" t="s">
        <v>36</v>
      </c>
      <c r="AX639" s="13" t="s">
        <v>88</v>
      </c>
      <c r="AY639" s="259" t="s">
        <v>221</v>
      </c>
    </row>
    <row r="640" s="2" customFormat="1" ht="16.5" customHeight="1">
      <c r="A640" s="40"/>
      <c r="B640" s="41"/>
      <c r="C640" s="284" t="s">
        <v>1677</v>
      </c>
      <c r="D640" s="284" t="s">
        <v>330</v>
      </c>
      <c r="E640" s="285" t="s">
        <v>2652</v>
      </c>
      <c r="F640" s="286" t="s">
        <v>2653</v>
      </c>
      <c r="G640" s="287" t="s">
        <v>651</v>
      </c>
      <c r="H640" s="288">
        <v>0.0030000000000000001</v>
      </c>
      <c r="I640" s="289"/>
      <c r="J640" s="290">
        <f>ROUND(I640*H640,2)</f>
        <v>0</v>
      </c>
      <c r="K640" s="286" t="s">
        <v>229</v>
      </c>
      <c r="L640" s="291"/>
      <c r="M640" s="292" t="s">
        <v>1</v>
      </c>
      <c r="N640" s="293" t="s">
        <v>45</v>
      </c>
      <c r="O640" s="93"/>
      <c r="P640" s="238">
        <f>O640*H640</f>
        <v>0</v>
      </c>
      <c r="Q640" s="238">
        <v>1</v>
      </c>
      <c r="R640" s="238">
        <f>Q640*H640</f>
        <v>0.0030000000000000001</v>
      </c>
      <c r="S640" s="238">
        <v>0</v>
      </c>
      <c r="T640" s="239">
        <f>S640*H640</f>
        <v>0</v>
      </c>
      <c r="U640" s="40"/>
      <c r="V640" s="40"/>
      <c r="W640" s="40"/>
      <c r="X640" s="40"/>
      <c r="Y640" s="40"/>
      <c r="Z640" s="40"/>
      <c r="AA640" s="40"/>
      <c r="AB640" s="40"/>
      <c r="AC640" s="40"/>
      <c r="AD640" s="40"/>
      <c r="AE640" s="40"/>
      <c r="AR640" s="240" t="s">
        <v>267</v>
      </c>
      <c r="AT640" s="240" t="s">
        <v>330</v>
      </c>
      <c r="AU640" s="240" t="s">
        <v>88</v>
      </c>
      <c r="AY640" s="18" t="s">
        <v>221</v>
      </c>
      <c r="BE640" s="241">
        <f>IF(N640="základní",J640,0)</f>
        <v>0</v>
      </c>
      <c r="BF640" s="241">
        <f>IF(N640="snížená",J640,0)</f>
        <v>0</v>
      </c>
      <c r="BG640" s="241">
        <f>IF(N640="zákl. přenesená",J640,0)</f>
        <v>0</v>
      </c>
      <c r="BH640" s="241">
        <f>IF(N640="sníž. přenesená",J640,0)</f>
        <v>0</v>
      </c>
      <c r="BI640" s="241">
        <f>IF(N640="nulová",J640,0)</f>
        <v>0</v>
      </c>
      <c r="BJ640" s="18" t="s">
        <v>88</v>
      </c>
      <c r="BK640" s="241">
        <f>ROUND(I640*H640,2)</f>
        <v>0</v>
      </c>
      <c r="BL640" s="18" t="s">
        <v>224</v>
      </c>
      <c r="BM640" s="240" t="s">
        <v>4378</v>
      </c>
    </row>
    <row r="641" s="2" customFormat="1">
      <c r="A641" s="40"/>
      <c r="B641" s="41"/>
      <c r="C641" s="42"/>
      <c r="D641" s="247" t="s">
        <v>234</v>
      </c>
      <c r="E641" s="42"/>
      <c r="F641" s="248" t="s">
        <v>2655</v>
      </c>
      <c r="G641" s="42"/>
      <c r="H641" s="42"/>
      <c r="I641" s="244"/>
      <c r="J641" s="42"/>
      <c r="K641" s="42"/>
      <c r="L641" s="46"/>
      <c r="M641" s="245"/>
      <c r="N641" s="246"/>
      <c r="O641" s="93"/>
      <c r="P641" s="93"/>
      <c r="Q641" s="93"/>
      <c r="R641" s="93"/>
      <c r="S641" s="93"/>
      <c r="T641" s="94"/>
      <c r="U641" s="40"/>
      <c r="V641" s="40"/>
      <c r="W641" s="40"/>
      <c r="X641" s="40"/>
      <c r="Y641" s="40"/>
      <c r="Z641" s="40"/>
      <c r="AA641" s="40"/>
      <c r="AB641" s="40"/>
      <c r="AC641" s="40"/>
      <c r="AD641" s="40"/>
      <c r="AE641" s="40"/>
      <c r="AT641" s="18" t="s">
        <v>234</v>
      </c>
      <c r="AU641" s="18" t="s">
        <v>88</v>
      </c>
    </row>
    <row r="642" s="13" customFormat="1">
      <c r="A642" s="13"/>
      <c r="B642" s="249"/>
      <c r="C642" s="250"/>
      <c r="D642" s="247" t="s">
        <v>236</v>
      </c>
      <c r="E642" s="251" t="s">
        <v>4379</v>
      </c>
      <c r="F642" s="252" t="s">
        <v>4380</v>
      </c>
      <c r="G642" s="250"/>
      <c r="H642" s="253">
        <v>9.2750000000000004</v>
      </c>
      <c r="I642" s="254"/>
      <c r="J642" s="250"/>
      <c r="K642" s="250"/>
      <c r="L642" s="255"/>
      <c r="M642" s="256"/>
      <c r="N642" s="257"/>
      <c r="O642" s="257"/>
      <c r="P642" s="257"/>
      <c r="Q642" s="257"/>
      <c r="R642" s="257"/>
      <c r="S642" s="257"/>
      <c r="T642" s="258"/>
      <c r="U642" s="13"/>
      <c r="V642" s="13"/>
      <c r="W642" s="13"/>
      <c r="X642" s="13"/>
      <c r="Y642" s="13"/>
      <c r="Z642" s="13"/>
      <c r="AA642" s="13"/>
      <c r="AB642" s="13"/>
      <c r="AC642" s="13"/>
      <c r="AD642" s="13"/>
      <c r="AE642" s="13"/>
      <c r="AT642" s="259" t="s">
        <v>236</v>
      </c>
      <c r="AU642" s="259" t="s">
        <v>88</v>
      </c>
      <c r="AV642" s="13" t="s">
        <v>19</v>
      </c>
      <c r="AW642" s="13" t="s">
        <v>36</v>
      </c>
      <c r="AX642" s="13" t="s">
        <v>80</v>
      </c>
      <c r="AY642" s="259" t="s">
        <v>221</v>
      </c>
    </row>
    <row r="643" s="13" customFormat="1">
      <c r="A643" s="13"/>
      <c r="B643" s="249"/>
      <c r="C643" s="250"/>
      <c r="D643" s="247" t="s">
        <v>236</v>
      </c>
      <c r="E643" s="251" t="s">
        <v>4051</v>
      </c>
      <c r="F643" s="252" t="s">
        <v>4381</v>
      </c>
      <c r="G643" s="250"/>
      <c r="H643" s="253">
        <v>9.2750000000000004</v>
      </c>
      <c r="I643" s="254"/>
      <c r="J643" s="250"/>
      <c r="K643" s="250"/>
      <c r="L643" s="255"/>
      <c r="M643" s="256"/>
      <c r="N643" s="257"/>
      <c r="O643" s="257"/>
      <c r="P643" s="257"/>
      <c r="Q643" s="257"/>
      <c r="R643" s="257"/>
      <c r="S643" s="257"/>
      <c r="T643" s="258"/>
      <c r="U643" s="13"/>
      <c r="V643" s="13"/>
      <c r="W643" s="13"/>
      <c r="X643" s="13"/>
      <c r="Y643" s="13"/>
      <c r="Z643" s="13"/>
      <c r="AA643" s="13"/>
      <c r="AB643" s="13"/>
      <c r="AC643" s="13"/>
      <c r="AD643" s="13"/>
      <c r="AE643" s="13"/>
      <c r="AT643" s="259" t="s">
        <v>236</v>
      </c>
      <c r="AU643" s="259" t="s">
        <v>88</v>
      </c>
      <c r="AV643" s="13" t="s">
        <v>19</v>
      </c>
      <c r="AW643" s="13" t="s">
        <v>36</v>
      </c>
      <c r="AX643" s="13" t="s">
        <v>80</v>
      </c>
      <c r="AY643" s="259" t="s">
        <v>221</v>
      </c>
    </row>
    <row r="644" s="13" customFormat="1">
      <c r="A644" s="13"/>
      <c r="B644" s="249"/>
      <c r="C644" s="250"/>
      <c r="D644" s="247" t="s">
        <v>236</v>
      </c>
      <c r="E644" s="251" t="s">
        <v>4382</v>
      </c>
      <c r="F644" s="252" t="s">
        <v>4383</v>
      </c>
      <c r="G644" s="250"/>
      <c r="H644" s="253">
        <v>0.0030000000000000001</v>
      </c>
      <c r="I644" s="254"/>
      <c r="J644" s="250"/>
      <c r="K644" s="250"/>
      <c r="L644" s="255"/>
      <c r="M644" s="256"/>
      <c r="N644" s="257"/>
      <c r="O644" s="257"/>
      <c r="P644" s="257"/>
      <c r="Q644" s="257"/>
      <c r="R644" s="257"/>
      <c r="S644" s="257"/>
      <c r="T644" s="258"/>
      <c r="U644" s="13"/>
      <c r="V644" s="13"/>
      <c r="W644" s="13"/>
      <c r="X644" s="13"/>
      <c r="Y644" s="13"/>
      <c r="Z644" s="13"/>
      <c r="AA644" s="13"/>
      <c r="AB644" s="13"/>
      <c r="AC644" s="13"/>
      <c r="AD644" s="13"/>
      <c r="AE644" s="13"/>
      <c r="AT644" s="259" t="s">
        <v>236</v>
      </c>
      <c r="AU644" s="259" t="s">
        <v>88</v>
      </c>
      <c r="AV644" s="13" t="s">
        <v>19</v>
      </c>
      <c r="AW644" s="13" t="s">
        <v>36</v>
      </c>
      <c r="AX644" s="13" t="s">
        <v>88</v>
      </c>
      <c r="AY644" s="259" t="s">
        <v>221</v>
      </c>
    </row>
    <row r="645" s="2" customFormat="1" ht="33" customHeight="1">
      <c r="A645" s="40"/>
      <c r="B645" s="41"/>
      <c r="C645" s="229" t="s">
        <v>1679</v>
      </c>
      <c r="D645" s="229" t="s">
        <v>225</v>
      </c>
      <c r="E645" s="230" t="s">
        <v>2661</v>
      </c>
      <c r="F645" s="231" t="s">
        <v>2662</v>
      </c>
      <c r="G645" s="232" t="s">
        <v>507</v>
      </c>
      <c r="H645" s="233">
        <v>20.286000000000001</v>
      </c>
      <c r="I645" s="234"/>
      <c r="J645" s="235">
        <f>ROUND(I645*H645,2)</f>
        <v>0</v>
      </c>
      <c r="K645" s="231" t="s">
        <v>229</v>
      </c>
      <c r="L645" s="46"/>
      <c r="M645" s="236" t="s">
        <v>1</v>
      </c>
      <c r="N645" s="237" t="s">
        <v>45</v>
      </c>
      <c r="O645" s="93"/>
      <c r="P645" s="238">
        <f>O645*H645</f>
        <v>0</v>
      </c>
      <c r="Q645" s="238">
        <v>0</v>
      </c>
      <c r="R645" s="238">
        <f>Q645*H645</f>
        <v>0</v>
      </c>
      <c r="S645" s="238">
        <v>0</v>
      </c>
      <c r="T645" s="239">
        <f>S645*H645</f>
        <v>0</v>
      </c>
      <c r="U645" s="40"/>
      <c r="V645" s="40"/>
      <c r="W645" s="40"/>
      <c r="X645" s="40"/>
      <c r="Y645" s="40"/>
      <c r="Z645" s="40"/>
      <c r="AA645" s="40"/>
      <c r="AB645" s="40"/>
      <c r="AC645" s="40"/>
      <c r="AD645" s="40"/>
      <c r="AE645" s="40"/>
      <c r="AR645" s="240" t="s">
        <v>224</v>
      </c>
      <c r="AT645" s="240" t="s">
        <v>225</v>
      </c>
      <c r="AU645" s="240" t="s">
        <v>88</v>
      </c>
      <c r="AY645" s="18" t="s">
        <v>221</v>
      </c>
      <c r="BE645" s="241">
        <f>IF(N645="základní",J645,0)</f>
        <v>0</v>
      </c>
      <c r="BF645" s="241">
        <f>IF(N645="snížená",J645,0)</f>
        <v>0</v>
      </c>
      <c r="BG645" s="241">
        <f>IF(N645="zákl. přenesená",J645,0)</f>
        <v>0</v>
      </c>
      <c r="BH645" s="241">
        <f>IF(N645="sníž. přenesená",J645,0)</f>
        <v>0</v>
      </c>
      <c r="BI645" s="241">
        <f>IF(N645="nulová",J645,0)</f>
        <v>0</v>
      </c>
      <c r="BJ645" s="18" t="s">
        <v>88</v>
      </c>
      <c r="BK645" s="241">
        <f>ROUND(I645*H645,2)</f>
        <v>0</v>
      </c>
      <c r="BL645" s="18" t="s">
        <v>224</v>
      </c>
      <c r="BM645" s="240" t="s">
        <v>4384</v>
      </c>
    </row>
    <row r="646" s="2" customFormat="1">
      <c r="A646" s="40"/>
      <c r="B646" s="41"/>
      <c r="C646" s="42"/>
      <c r="D646" s="242" t="s">
        <v>232</v>
      </c>
      <c r="E646" s="42"/>
      <c r="F646" s="243" t="s">
        <v>2664</v>
      </c>
      <c r="G646" s="42"/>
      <c r="H646" s="42"/>
      <c r="I646" s="244"/>
      <c r="J646" s="42"/>
      <c r="K646" s="42"/>
      <c r="L646" s="46"/>
      <c r="M646" s="245"/>
      <c r="N646" s="246"/>
      <c r="O646" s="93"/>
      <c r="P646" s="93"/>
      <c r="Q646" s="93"/>
      <c r="R646" s="93"/>
      <c r="S646" s="93"/>
      <c r="T646" s="94"/>
      <c r="U646" s="40"/>
      <c r="V646" s="40"/>
      <c r="W646" s="40"/>
      <c r="X646" s="40"/>
      <c r="Y646" s="40"/>
      <c r="Z646" s="40"/>
      <c r="AA646" s="40"/>
      <c r="AB646" s="40"/>
      <c r="AC646" s="40"/>
      <c r="AD646" s="40"/>
      <c r="AE646" s="40"/>
      <c r="AT646" s="18" t="s">
        <v>232</v>
      </c>
      <c r="AU646" s="18" t="s">
        <v>88</v>
      </c>
    </row>
    <row r="647" s="2" customFormat="1">
      <c r="A647" s="40"/>
      <c r="B647" s="41"/>
      <c r="C647" s="42"/>
      <c r="D647" s="247" t="s">
        <v>312</v>
      </c>
      <c r="E647" s="42"/>
      <c r="F647" s="248" t="s">
        <v>2646</v>
      </c>
      <c r="G647" s="42"/>
      <c r="H647" s="42"/>
      <c r="I647" s="244"/>
      <c r="J647" s="42"/>
      <c r="K647" s="42"/>
      <c r="L647" s="46"/>
      <c r="M647" s="245"/>
      <c r="N647" s="246"/>
      <c r="O647" s="93"/>
      <c r="P647" s="93"/>
      <c r="Q647" s="93"/>
      <c r="R647" s="93"/>
      <c r="S647" s="93"/>
      <c r="T647" s="94"/>
      <c r="U647" s="40"/>
      <c r="V647" s="40"/>
      <c r="W647" s="40"/>
      <c r="X647" s="40"/>
      <c r="Y647" s="40"/>
      <c r="Z647" s="40"/>
      <c r="AA647" s="40"/>
      <c r="AB647" s="40"/>
      <c r="AC647" s="40"/>
      <c r="AD647" s="40"/>
      <c r="AE647" s="40"/>
      <c r="AT647" s="18" t="s">
        <v>312</v>
      </c>
      <c r="AU647" s="18" t="s">
        <v>88</v>
      </c>
    </row>
    <row r="648" s="14" customFormat="1">
      <c r="A648" s="14"/>
      <c r="B648" s="260"/>
      <c r="C648" s="261"/>
      <c r="D648" s="247" t="s">
        <v>236</v>
      </c>
      <c r="E648" s="262" t="s">
        <v>1</v>
      </c>
      <c r="F648" s="263" t="s">
        <v>2665</v>
      </c>
      <c r="G648" s="261"/>
      <c r="H648" s="262" t="s">
        <v>1</v>
      </c>
      <c r="I648" s="264"/>
      <c r="J648" s="261"/>
      <c r="K648" s="261"/>
      <c r="L648" s="265"/>
      <c r="M648" s="266"/>
      <c r="N648" s="267"/>
      <c r="O648" s="267"/>
      <c r="P648" s="267"/>
      <c r="Q648" s="267"/>
      <c r="R648" s="267"/>
      <c r="S648" s="267"/>
      <c r="T648" s="268"/>
      <c r="U648" s="14"/>
      <c r="V648" s="14"/>
      <c r="W648" s="14"/>
      <c r="X648" s="14"/>
      <c r="Y648" s="14"/>
      <c r="Z648" s="14"/>
      <c r="AA648" s="14"/>
      <c r="AB648" s="14"/>
      <c r="AC648" s="14"/>
      <c r="AD648" s="14"/>
      <c r="AE648" s="14"/>
      <c r="AT648" s="269" t="s">
        <v>236</v>
      </c>
      <c r="AU648" s="269" t="s">
        <v>88</v>
      </c>
      <c r="AV648" s="14" t="s">
        <v>88</v>
      </c>
      <c r="AW648" s="14" t="s">
        <v>36</v>
      </c>
      <c r="AX648" s="14" t="s">
        <v>80</v>
      </c>
      <c r="AY648" s="269" t="s">
        <v>221</v>
      </c>
    </row>
    <row r="649" s="14" customFormat="1">
      <c r="A649" s="14"/>
      <c r="B649" s="260"/>
      <c r="C649" s="261"/>
      <c r="D649" s="247" t="s">
        <v>236</v>
      </c>
      <c r="E649" s="262" t="s">
        <v>1</v>
      </c>
      <c r="F649" s="263" t="s">
        <v>2166</v>
      </c>
      <c r="G649" s="261"/>
      <c r="H649" s="262" t="s">
        <v>1</v>
      </c>
      <c r="I649" s="264"/>
      <c r="J649" s="261"/>
      <c r="K649" s="261"/>
      <c r="L649" s="265"/>
      <c r="M649" s="266"/>
      <c r="N649" s="267"/>
      <c r="O649" s="267"/>
      <c r="P649" s="267"/>
      <c r="Q649" s="267"/>
      <c r="R649" s="267"/>
      <c r="S649" s="267"/>
      <c r="T649" s="268"/>
      <c r="U649" s="14"/>
      <c r="V649" s="14"/>
      <c r="W649" s="14"/>
      <c r="X649" s="14"/>
      <c r="Y649" s="14"/>
      <c r="Z649" s="14"/>
      <c r="AA649" s="14"/>
      <c r="AB649" s="14"/>
      <c r="AC649" s="14"/>
      <c r="AD649" s="14"/>
      <c r="AE649" s="14"/>
      <c r="AT649" s="269" t="s">
        <v>236</v>
      </c>
      <c r="AU649" s="269" t="s">
        <v>88</v>
      </c>
      <c r="AV649" s="14" t="s">
        <v>88</v>
      </c>
      <c r="AW649" s="14" t="s">
        <v>36</v>
      </c>
      <c r="AX649" s="14" t="s">
        <v>80</v>
      </c>
      <c r="AY649" s="269" t="s">
        <v>221</v>
      </c>
    </row>
    <row r="650" s="13" customFormat="1">
      <c r="A650" s="13"/>
      <c r="B650" s="249"/>
      <c r="C650" s="250"/>
      <c r="D650" s="247" t="s">
        <v>236</v>
      </c>
      <c r="E650" s="251" t="s">
        <v>3737</v>
      </c>
      <c r="F650" s="252" t="s">
        <v>4183</v>
      </c>
      <c r="G650" s="250"/>
      <c r="H650" s="253">
        <v>10.086</v>
      </c>
      <c r="I650" s="254"/>
      <c r="J650" s="250"/>
      <c r="K650" s="250"/>
      <c r="L650" s="255"/>
      <c r="M650" s="256"/>
      <c r="N650" s="257"/>
      <c r="O650" s="257"/>
      <c r="P650" s="257"/>
      <c r="Q650" s="257"/>
      <c r="R650" s="257"/>
      <c r="S650" s="257"/>
      <c r="T650" s="258"/>
      <c r="U650" s="13"/>
      <c r="V650" s="13"/>
      <c r="W650" s="13"/>
      <c r="X650" s="13"/>
      <c r="Y650" s="13"/>
      <c r="Z650" s="13"/>
      <c r="AA650" s="13"/>
      <c r="AB650" s="13"/>
      <c r="AC650" s="13"/>
      <c r="AD650" s="13"/>
      <c r="AE650" s="13"/>
      <c r="AT650" s="259" t="s">
        <v>236</v>
      </c>
      <c r="AU650" s="259" t="s">
        <v>88</v>
      </c>
      <c r="AV650" s="13" t="s">
        <v>19</v>
      </c>
      <c r="AW650" s="13" t="s">
        <v>36</v>
      </c>
      <c r="AX650" s="13" t="s">
        <v>80</v>
      </c>
      <c r="AY650" s="259" t="s">
        <v>221</v>
      </c>
    </row>
    <row r="651" s="14" customFormat="1">
      <c r="A651" s="14"/>
      <c r="B651" s="260"/>
      <c r="C651" s="261"/>
      <c r="D651" s="247" t="s">
        <v>236</v>
      </c>
      <c r="E651" s="262" t="s">
        <v>1</v>
      </c>
      <c r="F651" s="263" t="s">
        <v>2169</v>
      </c>
      <c r="G651" s="261"/>
      <c r="H651" s="262" t="s">
        <v>1</v>
      </c>
      <c r="I651" s="264"/>
      <c r="J651" s="261"/>
      <c r="K651" s="261"/>
      <c r="L651" s="265"/>
      <c r="M651" s="266"/>
      <c r="N651" s="267"/>
      <c r="O651" s="267"/>
      <c r="P651" s="267"/>
      <c r="Q651" s="267"/>
      <c r="R651" s="267"/>
      <c r="S651" s="267"/>
      <c r="T651" s="268"/>
      <c r="U651" s="14"/>
      <c r="V651" s="14"/>
      <c r="W651" s="14"/>
      <c r="X651" s="14"/>
      <c r="Y651" s="14"/>
      <c r="Z651" s="14"/>
      <c r="AA651" s="14"/>
      <c r="AB651" s="14"/>
      <c r="AC651" s="14"/>
      <c r="AD651" s="14"/>
      <c r="AE651" s="14"/>
      <c r="AT651" s="269" t="s">
        <v>236</v>
      </c>
      <c r="AU651" s="269" t="s">
        <v>88</v>
      </c>
      <c r="AV651" s="14" t="s">
        <v>88</v>
      </c>
      <c r="AW651" s="14" t="s">
        <v>36</v>
      </c>
      <c r="AX651" s="14" t="s">
        <v>80</v>
      </c>
      <c r="AY651" s="269" t="s">
        <v>221</v>
      </c>
    </row>
    <row r="652" s="13" customFormat="1">
      <c r="A652" s="13"/>
      <c r="B652" s="249"/>
      <c r="C652" s="250"/>
      <c r="D652" s="247" t="s">
        <v>236</v>
      </c>
      <c r="E652" s="251" t="s">
        <v>1850</v>
      </c>
      <c r="F652" s="252" t="s">
        <v>4184</v>
      </c>
      <c r="G652" s="250"/>
      <c r="H652" s="253">
        <v>10.199999999999999</v>
      </c>
      <c r="I652" s="254"/>
      <c r="J652" s="250"/>
      <c r="K652" s="250"/>
      <c r="L652" s="255"/>
      <c r="M652" s="256"/>
      <c r="N652" s="257"/>
      <c r="O652" s="257"/>
      <c r="P652" s="257"/>
      <c r="Q652" s="257"/>
      <c r="R652" s="257"/>
      <c r="S652" s="257"/>
      <c r="T652" s="258"/>
      <c r="U652" s="13"/>
      <c r="V652" s="13"/>
      <c r="W652" s="13"/>
      <c r="X652" s="13"/>
      <c r="Y652" s="13"/>
      <c r="Z652" s="13"/>
      <c r="AA652" s="13"/>
      <c r="AB652" s="13"/>
      <c r="AC652" s="13"/>
      <c r="AD652" s="13"/>
      <c r="AE652" s="13"/>
      <c r="AT652" s="259" t="s">
        <v>236</v>
      </c>
      <c r="AU652" s="259" t="s">
        <v>88</v>
      </c>
      <c r="AV652" s="13" t="s">
        <v>19</v>
      </c>
      <c r="AW652" s="13" t="s">
        <v>36</v>
      </c>
      <c r="AX652" s="13" t="s">
        <v>80</v>
      </c>
      <c r="AY652" s="259" t="s">
        <v>221</v>
      </c>
    </row>
    <row r="653" s="13" customFormat="1">
      <c r="A653" s="13"/>
      <c r="B653" s="249"/>
      <c r="C653" s="250"/>
      <c r="D653" s="247" t="s">
        <v>236</v>
      </c>
      <c r="E653" s="251" t="s">
        <v>3061</v>
      </c>
      <c r="F653" s="252" t="s">
        <v>4385</v>
      </c>
      <c r="G653" s="250"/>
      <c r="H653" s="253">
        <v>20.286000000000001</v>
      </c>
      <c r="I653" s="254"/>
      <c r="J653" s="250"/>
      <c r="K653" s="250"/>
      <c r="L653" s="255"/>
      <c r="M653" s="256"/>
      <c r="N653" s="257"/>
      <c r="O653" s="257"/>
      <c r="P653" s="257"/>
      <c r="Q653" s="257"/>
      <c r="R653" s="257"/>
      <c r="S653" s="257"/>
      <c r="T653" s="258"/>
      <c r="U653" s="13"/>
      <c r="V653" s="13"/>
      <c r="W653" s="13"/>
      <c r="X653" s="13"/>
      <c r="Y653" s="13"/>
      <c r="Z653" s="13"/>
      <c r="AA653" s="13"/>
      <c r="AB653" s="13"/>
      <c r="AC653" s="13"/>
      <c r="AD653" s="13"/>
      <c r="AE653" s="13"/>
      <c r="AT653" s="259" t="s">
        <v>236</v>
      </c>
      <c r="AU653" s="259" t="s">
        <v>88</v>
      </c>
      <c r="AV653" s="13" t="s">
        <v>19</v>
      </c>
      <c r="AW653" s="13" t="s">
        <v>36</v>
      </c>
      <c r="AX653" s="13" t="s">
        <v>88</v>
      </c>
      <c r="AY653" s="259" t="s">
        <v>221</v>
      </c>
    </row>
    <row r="654" s="2" customFormat="1" ht="16.5" customHeight="1">
      <c r="A654" s="40"/>
      <c r="B654" s="41"/>
      <c r="C654" s="284" t="s">
        <v>1683</v>
      </c>
      <c r="D654" s="284" t="s">
        <v>330</v>
      </c>
      <c r="E654" s="285" t="s">
        <v>2671</v>
      </c>
      <c r="F654" s="286" t="s">
        <v>2672</v>
      </c>
      <c r="G654" s="287" t="s">
        <v>651</v>
      </c>
      <c r="H654" s="288">
        <v>0.0070000000000000001</v>
      </c>
      <c r="I654" s="289"/>
      <c r="J654" s="290">
        <f>ROUND(I654*H654,2)</f>
        <v>0</v>
      </c>
      <c r="K654" s="286" t="s">
        <v>229</v>
      </c>
      <c r="L654" s="291"/>
      <c r="M654" s="292" t="s">
        <v>1</v>
      </c>
      <c r="N654" s="293" t="s">
        <v>45</v>
      </c>
      <c r="O654" s="93"/>
      <c r="P654" s="238">
        <f>O654*H654</f>
        <v>0</v>
      </c>
      <c r="Q654" s="238">
        <v>1</v>
      </c>
      <c r="R654" s="238">
        <f>Q654*H654</f>
        <v>0.0070000000000000001</v>
      </c>
      <c r="S654" s="238">
        <v>0</v>
      </c>
      <c r="T654" s="239">
        <f>S654*H654</f>
        <v>0</v>
      </c>
      <c r="U654" s="40"/>
      <c r="V654" s="40"/>
      <c r="W654" s="40"/>
      <c r="X654" s="40"/>
      <c r="Y654" s="40"/>
      <c r="Z654" s="40"/>
      <c r="AA654" s="40"/>
      <c r="AB654" s="40"/>
      <c r="AC654" s="40"/>
      <c r="AD654" s="40"/>
      <c r="AE654" s="40"/>
      <c r="AR654" s="240" t="s">
        <v>267</v>
      </c>
      <c r="AT654" s="240" t="s">
        <v>330</v>
      </c>
      <c r="AU654" s="240" t="s">
        <v>88</v>
      </c>
      <c r="AY654" s="18" t="s">
        <v>221</v>
      </c>
      <c r="BE654" s="241">
        <f>IF(N654="základní",J654,0)</f>
        <v>0</v>
      </c>
      <c r="BF654" s="241">
        <f>IF(N654="snížená",J654,0)</f>
        <v>0</v>
      </c>
      <c r="BG654" s="241">
        <f>IF(N654="zákl. přenesená",J654,0)</f>
        <v>0</v>
      </c>
      <c r="BH654" s="241">
        <f>IF(N654="sníž. přenesená",J654,0)</f>
        <v>0</v>
      </c>
      <c r="BI654" s="241">
        <f>IF(N654="nulová",J654,0)</f>
        <v>0</v>
      </c>
      <c r="BJ654" s="18" t="s">
        <v>88</v>
      </c>
      <c r="BK654" s="241">
        <f>ROUND(I654*H654,2)</f>
        <v>0</v>
      </c>
      <c r="BL654" s="18" t="s">
        <v>224</v>
      </c>
      <c r="BM654" s="240" t="s">
        <v>4386</v>
      </c>
    </row>
    <row r="655" s="2" customFormat="1">
      <c r="A655" s="40"/>
      <c r="B655" s="41"/>
      <c r="C655" s="42"/>
      <c r="D655" s="247" t="s">
        <v>234</v>
      </c>
      <c r="E655" s="42"/>
      <c r="F655" s="248" t="s">
        <v>2674</v>
      </c>
      <c r="G655" s="42"/>
      <c r="H655" s="42"/>
      <c r="I655" s="244"/>
      <c r="J655" s="42"/>
      <c r="K655" s="42"/>
      <c r="L655" s="46"/>
      <c r="M655" s="245"/>
      <c r="N655" s="246"/>
      <c r="O655" s="93"/>
      <c r="P655" s="93"/>
      <c r="Q655" s="93"/>
      <c r="R655" s="93"/>
      <c r="S655" s="93"/>
      <c r="T655" s="94"/>
      <c r="U655" s="40"/>
      <c r="V655" s="40"/>
      <c r="W655" s="40"/>
      <c r="X655" s="40"/>
      <c r="Y655" s="40"/>
      <c r="Z655" s="40"/>
      <c r="AA655" s="40"/>
      <c r="AB655" s="40"/>
      <c r="AC655" s="40"/>
      <c r="AD655" s="40"/>
      <c r="AE655" s="40"/>
      <c r="AT655" s="18" t="s">
        <v>234</v>
      </c>
      <c r="AU655" s="18" t="s">
        <v>88</v>
      </c>
    </row>
    <row r="656" s="14" customFormat="1">
      <c r="A656" s="14"/>
      <c r="B656" s="260"/>
      <c r="C656" s="261"/>
      <c r="D656" s="247" t="s">
        <v>236</v>
      </c>
      <c r="E656" s="262" t="s">
        <v>1</v>
      </c>
      <c r="F656" s="263" t="s">
        <v>2675</v>
      </c>
      <c r="G656" s="261"/>
      <c r="H656" s="262" t="s">
        <v>1</v>
      </c>
      <c r="I656" s="264"/>
      <c r="J656" s="261"/>
      <c r="K656" s="261"/>
      <c r="L656" s="265"/>
      <c r="M656" s="266"/>
      <c r="N656" s="267"/>
      <c r="O656" s="267"/>
      <c r="P656" s="267"/>
      <c r="Q656" s="267"/>
      <c r="R656" s="267"/>
      <c r="S656" s="267"/>
      <c r="T656" s="268"/>
      <c r="U656" s="14"/>
      <c r="V656" s="14"/>
      <c r="W656" s="14"/>
      <c r="X656" s="14"/>
      <c r="Y656" s="14"/>
      <c r="Z656" s="14"/>
      <c r="AA656" s="14"/>
      <c r="AB656" s="14"/>
      <c r="AC656" s="14"/>
      <c r="AD656" s="14"/>
      <c r="AE656" s="14"/>
      <c r="AT656" s="269" t="s">
        <v>236</v>
      </c>
      <c r="AU656" s="269" t="s">
        <v>88</v>
      </c>
      <c r="AV656" s="14" t="s">
        <v>88</v>
      </c>
      <c r="AW656" s="14" t="s">
        <v>36</v>
      </c>
      <c r="AX656" s="14" t="s">
        <v>80</v>
      </c>
      <c r="AY656" s="269" t="s">
        <v>221</v>
      </c>
    </row>
    <row r="657" s="13" customFormat="1">
      <c r="A657" s="13"/>
      <c r="B657" s="249"/>
      <c r="C657" s="250"/>
      <c r="D657" s="247" t="s">
        <v>236</v>
      </c>
      <c r="E657" s="251" t="s">
        <v>3751</v>
      </c>
      <c r="F657" s="252" t="s">
        <v>4188</v>
      </c>
      <c r="G657" s="250"/>
      <c r="H657" s="253">
        <v>20.286000000000001</v>
      </c>
      <c r="I657" s="254"/>
      <c r="J657" s="250"/>
      <c r="K657" s="250"/>
      <c r="L657" s="255"/>
      <c r="M657" s="256"/>
      <c r="N657" s="257"/>
      <c r="O657" s="257"/>
      <c r="P657" s="257"/>
      <c r="Q657" s="257"/>
      <c r="R657" s="257"/>
      <c r="S657" s="257"/>
      <c r="T657" s="258"/>
      <c r="U657" s="13"/>
      <c r="V657" s="13"/>
      <c r="W657" s="13"/>
      <c r="X657" s="13"/>
      <c r="Y657" s="13"/>
      <c r="Z657" s="13"/>
      <c r="AA657" s="13"/>
      <c r="AB657" s="13"/>
      <c r="AC657" s="13"/>
      <c r="AD657" s="13"/>
      <c r="AE657" s="13"/>
      <c r="AT657" s="259" t="s">
        <v>236</v>
      </c>
      <c r="AU657" s="259" t="s">
        <v>88</v>
      </c>
      <c r="AV657" s="13" t="s">
        <v>19</v>
      </c>
      <c r="AW657" s="13" t="s">
        <v>36</v>
      </c>
      <c r="AX657" s="13" t="s">
        <v>80</v>
      </c>
      <c r="AY657" s="259" t="s">
        <v>221</v>
      </c>
    </row>
    <row r="658" s="13" customFormat="1">
      <c r="A658" s="13"/>
      <c r="B658" s="249"/>
      <c r="C658" s="250"/>
      <c r="D658" s="247" t="s">
        <v>236</v>
      </c>
      <c r="E658" s="251" t="s">
        <v>1853</v>
      </c>
      <c r="F658" s="252" t="s">
        <v>3753</v>
      </c>
      <c r="G658" s="250"/>
      <c r="H658" s="253">
        <v>20.286000000000001</v>
      </c>
      <c r="I658" s="254"/>
      <c r="J658" s="250"/>
      <c r="K658" s="250"/>
      <c r="L658" s="255"/>
      <c r="M658" s="256"/>
      <c r="N658" s="257"/>
      <c r="O658" s="257"/>
      <c r="P658" s="257"/>
      <c r="Q658" s="257"/>
      <c r="R658" s="257"/>
      <c r="S658" s="257"/>
      <c r="T658" s="258"/>
      <c r="U658" s="13"/>
      <c r="V658" s="13"/>
      <c r="W658" s="13"/>
      <c r="X658" s="13"/>
      <c r="Y658" s="13"/>
      <c r="Z658" s="13"/>
      <c r="AA658" s="13"/>
      <c r="AB658" s="13"/>
      <c r="AC658" s="13"/>
      <c r="AD658" s="13"/>
      <c r="AE658" s="13"/>
      <c r="AT658" s="259" t="s">
        <v>236</v>
      </c>
      <c r="AU658" s="259" t="s">
        <v>88</v>
      </c>
      <c r="AV658" s="13" t="s">
        <v>19</v>
      </c>
      <c r="AW658" s="13" t="s">
        <v>36</v>
      </c>
      <c r="AX658" s="13" t="s">
        <v>80</v>
      </c>
      <c r="AY658" s="259" t="s">
        <v>221</v>
      </c>
    </row>
    <row r="659" s="13" customFormat="1">
      <c r="A659" s="13"/>
      <c r="B659" s="249"/>
      <c r="C659" s="250"/>
      <c r="D659" s="247" t="s">
        <v>236</v>
      </c>
      <c r="E659" s="251" t="s">
        <v>4387</v>
      </c>
      <c r="F659" s="252" t="s">
        <v>4388</v>
      </c>
      <c r="G659" s="250"/>
      <c r="H659" s="253">
        <v>0.0070000000000000001</v>
      </c>
      <c r="I659" s="254"/>
      <c r="J659" s="250"/>
      <c r="K659" s="250"/>
      <c r="L659" s="255"/>
      <c r="M659" s="256"/>
      <c r="N659" s="257"/>
      <c r="O659" s="257"/>
      <c r="P659" s="257"/>
      <c r="Q659" s="257"/>
      <c r="R659" s="257"/>
      <c r="S659" s="257"/>
      <c r="T659" s="258"/>
      <c r="U659" s="13"/>
      <c r="V659" s="13"/>
      <c r="W659" s="13"/>
      <c r="X659" s="13"/>
      <c r="Y659" s="13"/>
      <c r="Z659" s="13"/>
      <c r="AA659" s="13"/>
      <c r="AB659" s="13"/>
      <c r="AC659" s="13"/>
      <c r="AD659" s="13"/>
      <c r="AE659" s="13"/>
      <c r="AT659" s="259" t="s">
        <v>236</v>
      </c>
      <c r="AU659" s="259" t="s">
        <v>88</v>
      </c>
      <c r="AV659" s="13" t="s">
        <v>19</v>
      </c>
      <c r="AW659" s="13" t="s">
        <v>36</v>
      </c>
      <c r="AX659" s="13" t="s">
        <v>88</v>
      </c>
      <c r="AY659" s="259" t="s">
        <v>221</v>
      </c>
    </row>
    <row r="660" s="2" customFormat="1" ht="33" customHeight="1">
      <c r="A660" s="40"/>
      <c r="B660" s="41"/>
      <c r="C660" s="229" t="s">
        <v>1687</v>
      </c>
      <c r="D660" s="229" t="s">
        <v>225</v>
      </c>
      <c r="E660" s="230" t="s">
        <v>2681</v>
      </c>
      <c r="F660" s="231" t="s">
        <v>2682</v>
      </c>
      <c r="G660" s="232" t="s">
        <v>507</v>
      </c>
      <c r="H660" s="233">
        <v>40.572000000000003</v>
      </c>
      <c r="I660" s="234"/>
      <c r="J660" s="235">
        <f>ROUND(I660*H660,2)</f>
        <v>0</v>
      </c>
      <c r="K660" s="231" t="s">
        <v>229</v>
      </c>
      <c r="L660" s="46"/>
      <c r="M660" s="236" t="s">
        <v>1</v>
      </c>
      <c r="N660" s="237" t="s">
        <v>45</v>
      </c>
      <c r="O660" s="93"/>
      <c r="P660" s="238">
        <f>O660*H660</f>
        <v>0</v>
      </c>
      <c r="Q660" s="238">
        <v>3.0000000000000001E-05</v>
      </c>
      <c r="R660" s="238">
        <f>Q660*H660</f>
        <v>0.0012171600000000001</v>
      </c>
      <c r="S660" s="238">
        <v>0</v>
      </c>
      <c r="T660" s="239">
        <f>S660*H660</f>
        <v>0</v>
      </c>
      <c r="U660" s="40"/>
      <c r="V660" s="40"/>
      <c r="W660" s="40"/>
      <c r="X660" s="40"/>
      <c r="Y660" s="40"/>
      <c r="Z660" s="40"/>
      <c r="AA660" s="40"/>
      <c r="AB660" s="40"/>
      <c r="AC660" s="40"/>
      <c r="AD660" s="40"/>
      <c r="AE660" s="40"/>
      <c r="AR660" s="240" t="s">
        <v>224</v>
      </c>
      <c r="AT660" s="240" t="s">
        <v>225</v>
      </c>
      <c r="AU660" s="240" t="s">
        <v>88</v>
      </c>
      <c r="AY660" s="18" t="s">
        <v>221</v>
      </c>
      <c r="BE660" s="241">
        <f>IF(N660="základní",J660,0)</f>
        <v>0</v>
      </c>
      <c r="BF660" s="241">
        <f>IF(N660="snížená",J660,0)</f>
        <v>0</v>
      </c>
      <c r="BG660" s="241">
        <f>IF(N660="zákl. přenesená",J660,0)</f>
        <v>0</v>
      </c>
      <c r="BH660" s="241">
        <f>IF(N660="sníž. přenesená",J660,0)</f>
        <v>0</v>
      </c>
      <c r="BI660" s="241">
        <f>IF(N660="nulová",J660,0)</f>
        <v>0</v>
      </c>
      <c r="BJ660" s="18" t="s">
        <v>88</v>
      </c>
      <c r="BK660" s="241">
        <f>ROUND(I660*H660,2)</f>
        <v>0</v>
      </c>
      <c r="BL660" s="18" t="s">
        <v>224</v>
      </c>
      <c r="BM660" s="240" t="s">
        <v>4389</v>
      </c>
    </row>
    <row r="661" s="2" customFormat="1">
      <c r="A661" s="40"/>
      <c r="B661" s="41"/>
      <c r="C661" s="42"/>
      <c r="D661" s="242" t="s">
        <v>232</v>
      </c>
      <c r="E661" s="42"/>
      <c r="F661" s="243" t="s">
        <v>2684</v>
      </c>
      <c r="G661" s="42"/>
      <c r="H661" s="42"/>
      <c r="I661" s="244"/>
      <c r="J661" s="42"/>
      <c r="K661" s="42"/>
      <c r="L661" s="46"/>
      <c r="M661" s="245"/>
      <c r="N661" s="246"/>
      <c r="O661" s="93"/>
      <c r="P661" s="93"/>
      <c r="Q661" s="93"/>
      <c r="R661" s="93"/>
      <c r="S661" s="93"/>
      <c r="T661" s="94"/>
      <c r="U661" s="40"/>
      <c r="V661" s="40"/>
      <c r="W661" s="40"/>
      <c r="X661" s="40"/>
      <c r="Y661" s="40"/>
      <c r="Z661" s="40"/>
      <c r="AA661" s="40"/>
      <c r="AB661" s="40"/>
      <c r="AC661" s="40"/>
      <c r="AD661" s="40"/>
      <c r="AE661" s="40"/>
      <c r="AT661" s="18" t="s">
        <v>232</v>
      </c>
      <c r="AU661" s="18" t="s">
        <v>88</v>
      </c>
    </row>
    <row r="662" s="2" customFormat="1">
      <c r="A662" s="40"/>
      <c r="B662" s="41"/>
      <c r="C662" s="42"/>
      <c r="D662" s="247" t="s">
        <v>312</v>
      </c>
      <c r="E662" s="42"/>
      <c r="F662" s="248" t="s">
        <v>2646</v>
      </c>
      <c r="G662" s="42"/>
      <c r="H662" s="42"/>
      <c r="I662" s="244"/>
      <c r="J662" s="42"/>
      <c r="K662" s="42"/>
      <c r="L662" s="46"/>
      <c r="M662" s="245"/>
      <c r="N662" s="246"/>
      <c r="O662" s="93"/>
      <c r="P662" s="93"/>
      <c r="Q662" s="93"/>
      <c r="R662" s="93"/>
      <c r="S662" s="93"/>
      <c r="T662" s="94"/>
      <c r="U662" s="40"/>
      <c r="V662" s="40"/>
      <c r="W662" s="40"/>
      <c r="X662" s="40"/>
      <c r="Y662" s="40"/>
      <c r="Z662" s="40"/>
      <c r="AA662" s="40"/>
      <c r="AB662" s="40"/>
      <c r="AC662" s="40"/>
      <c r="AD662" s="40"/>
      <c r="AE662" s="40"/>
      <c r="AT662" s="18" t="s">
        <v>312</v>
      </c>
      <c r="AU662" s="18" t="s">
        <v>88</v>
      </c>
    </row>
    <row r="663" s="14" customFormat="1">
      <c r="A663" s="14"/>
      <c r="B663" s="260"/>
      <c r="C663" s="261"/>
      <c r="D663" s="247" t="s">
        <v>236</v>
      </c>
      <c r="E663" s="262" t="s">
        <v>1</v>
      </c>
      <c r="F663" s="263" t="s">
        <v>2685</v>
      </c>
      <c r="G663" s="261"/>
      <c r="H663" s="262" t="s">
        <v>1</v>
      </c>
      <c r="I663" s="264"/>
      <c r="J663" s="261"/>
      <c r="K663" s="261"/>
      <c r="L663" s="265"/>
      <c r="M663" s="266"/>
      <c r="N663" s="267"/>
      <c r="O663" s="267"/>
      <c r="P663" s="267"/>
      <c r="Q663" s="267"/>
      <c r="R663" s="267"/>
      <c r="S663" s="267"/>
      <c r="T663" s="268"/>
      <c r="U663" s="14"/>
      <c r="V663" s="14"/>
      <c r="W663" s="14"/>
      <c r="X663" s="14"/>
      <c r="Y663" s="14"/>
      <c r="Z663" s="14"/>
      <c r="AA663" s="14"/>
      <c r="AB663" s="14"/>
      <c r="AC663" s="14"/>
      <c r="AD663" s="14"/>
      <c r="AE663" s="14"/>
      <c r="AT663" s="269" t="s">
        <v>236</v>
      </c>
      <c r="AU663" s="269" t="s">
        <v>88</v>
      </c>
      <c r="AV663" s="14" t="s">
        <v>88</v>
      </c>
      <c r="AW663" s="14" t="s">
        <v>36</v>
      </c>
      <c r="AX663" s="14" t="s">
        <v>80</v>
      </c>
      <c r="AY663" s="269" t="s">
        <v>221</v>
      </c>
    </row>
    <row r="664" s="14" customFormat="1">
      <c r="A664" s="14"/>
      <c r="B664" s="260"/>
      <c r="C664" s="261"/>
      <c r="D664" s="247" t="s">
        <v>236</v>
      </c>
      <c r="E664" s="262" t="s">
        <v>1</v>
      </c>
      <c r="F664" s="263" t="s">
        <v>2166</v>
      </c>
      <c r="G664" s="261"/>
      <c r="H664" s="262" t="s">
        <v>1</v>
      </c>
      <c r="I664" s="264"/>
      <c r="J664" s="261"/>
      <c r="K664" s="261"/>
      <c r="L664" s="265"/>
      <c r="M664" s="266"/>
      <c r="N664" s="267"/>
      <c r="O664" s="267"/>
      <c r="P664" s="267"/>
      <c r="Q664" s="267"/>
      <c r="R664" s="267"/>
      <c r="S664" s="267"/>
      <c r="T664" s="268"/>
      <c r="U664" s="14"/>
      <c r="V664" s="14"/>
      <c r="W664" s="14"/>
      <c r="X664" s="14"/>
      <c r="Y664" s="14"/>
      <c r="Z664" s="14"/>
      <c r="AA664" s="14"/>
      <c r="AB664" s="14"/>
      <c r="AC664" s="14"/>
      <c r="AD664" s="14"/>
      <c r="AE664" s="14"/>
      <c r="AT664" s="269" t="s">
        <v>236</v>
      </c>
      <c r="AU664" s="269" t="s">
        <v>88</v>
      </c>
      <c r="AV664" s="14" t="s">
        <v>88</v>
      </c>
      <c r="AW664" s="14" t="s">
        <v>36</v>
      </c>
      <c r="AX664" s="14" t="s">
        <v>80</v>
      </c>
      <c r="AY664" s="269" t="s">
        <v>221</v>
      </c>
    </row>
    <row r="665" s="13" customFormat="1">
      <c r="A665" s="13"/>
      <c r="B665" s="249"/>
      <c r="C665" s="250"/>
      <c r="D665" s="247" t="s">
        <v>236</v>
      </c>
      <c r="E665" s="251" t="s">
        <v>3760</v>
      </c>
      <c r="F665" s="252" t="s">
        <v>4390</v>
      </c>
      <c r="G665" s="250"/>
      <c r="H665" s="253">
        <v>20.172000000000001</v>
      </c>
      <c r="I665" s="254"/>
      <c r="J665" s="250"/>
      <c r="K665" s="250"/>
      <c r="L665" s="255"/>
      <c r="M665" s="256"/>
      <c r="N665" s="257"/>
      <c r="O665" s="257"/>
      <c r="P665" s="257"/>
      <c r="Q665" s="257"/>
      <c r="R665" s="257"/>
      <c r="S665" s="257"/>
      <c r="T665" s="258"/>
      <c r="U665" s="13"/>
      <c r="V665" s="13"/>
      <c r="W665" s="13"/>
      <c r="X665" s="13"/>
      <c r="Y665" s="13"/>
      <c r="Z665" s="13"/>
      <c r="AA665" s="13"/>
      <c r="AB665" s="13"/>
      <c r="AC665" s="13"/>
      <c r="AD665" s="13"/>
      <c r="AE665" s="13"/>
      <c r="AT665" s="259" t="s">
        <v>236</v>
      </c>
      <c r="AU665" s="259" t="s">
        <v>88</v>
      </c>
      <c r="AV665" s="13" t="s">
        <v>19</v>
      </c>
      <c r="AW665" s="13" t="s">
        <v>36</v>
      </c>
      <c r="AX665" s="13" t="s">
        <v>80</v>
      </c>
      <c r="AY665" s="259" t="s">
        <v>221</v>
      </c>
    </row>
    <row r="666" s="14" customFormat="1">
      <c r="A666" s="14"/>
      <c r="B666" s="260"/>
      <c r="C666" s="261"/>
      <c r="D666" s="247" t="s">
        <v>236</v>
      </c>
      <c r="E666" s="262" t="s">
        <v>1</v>
      </c>
      <c r="F666" s="263" t="s">
        <v>2169</v>
      </c>
      <c r="G666" s="261"/>
      <c r="H666" s="262" t="s">
        <v>1</v>
      </c>
      <c r="I666" s="264"/>
      <c r="J666" s="261"/>
      <c r="K666" s="261"/>
      <c r="L666" s="265"/>
      <c r="M666" s="266"/>
      <c r="N666" s="267"/>
      <c r="O666" s="267"/>
      <c r="P666" s="267"/>
      <c r="Q666" s="267"/>
      <c r="R666" s="267"/>
      <c r="S666" s="267"/>
      <c r="T666" s="268"/>
      <c r="U666" s="14"/>
      <c r="V666" s="14"/>
      <c r="W666" s="14"/>
      <c r="X666" s="14"/>
      <c r="Y666" s="14"/>
      <c r="Z666" s="14"/>
      <c r="AA666" s="14"/>
      <c r="AB666" s="14"/>
      <c r="AC666" s="14"/>
      <c r="AD666" s="14"/>
      <c r="AE666" s="14"/>
      <c r="AT666" s="269" t="s">
        <v>236</v>
      </c>
      <c r="AU666" s="269" t="s">
        <v>88</v>
      </c>
      <c r="AV666" s="14" t="s">
        <v>88</v>
      </c>
      <c r="AW666" s="14" t="s">
        <v>36</v>
      </c>
      <c r="AX666" s="14" t="s">
        <v>80</v>
      </c>
      <c r="AY666" s="269" t="s">
        <v>221</v>
      </c>
    </row>
    <row r="667" s="13" customFormat="1">
      <c r="A667" s="13"/>
      <c r="B667" s="249"/>
      <c r="C667" s="250"/>
      <c r="D667" s="247" t="s">
        <v>236</v>
      </c>
      <c r="E667" s="251" t="s">
        <v>3762</v>
      </c>
      <c r="F667" s="252" t="s">
        <v>4391</v>
      </c>
      <c r="G667" s="250"/>
      <c r="H667" s="253">
        <v>20.399999999999999</v>
      </c>
      <c r="I667" s="254"/>
      <c r="J667" s="250"/>
      <c r="K667" s="250"/>
      <c r="L667" s="255"/>
      <c r="M667" s="256"/>
      <c r="N667" s="257"/>
      <c r="O667" s="257"/>
      <c r="P667" s="257"/>
      <c r="Q667" s="257"/>
      <c r="R667" s="257"/>
      <c r="S667" s="257"/>
      <c r="T667" s="258"/>
      <c r="U667" s="13"/>
      <c r="V667" s="13"/>
      <c r="W667" s="13"/>
      <c r="X667" s="13"/>
      <c r="Y667" s="13"/>
      <c r="Z667" s="13"/>
      <c r="AA667" s="13"/>
      <c r="AB667" s="13"/>
      <c r="AC667" s="13"/>
      <c r="AD667" s="13"/>
      <c r="AE667" s="13"/>
      <c r="AT667" s="259" t="s">
        <v>236</v>
      </c>
      <c r="AU667" s="259" t="s">
        <v>88</v>
      </c>
      <c r="AV667" s="13" t="s">
        <v>19</v>
      </c>
      <c r="AW667" s="13" t="s">
        <v>36</v>
      </c>
      <c r="AX667" s="13" t="s">
        <v>80</v>
      </c>
      <c r="AY667" s="259" t="s">
        <v>221</v>
      </c>
    </row>
    <row r="668" s="13" customFormat="1">
      <c r="A668" s="13"/>
      <c r="B668" s="249"/>
      <c r="C668" s="250"/>
      <c r="D668" s="247" t="s">
        <v>236</v>
      </c>
      <c r="E668" s="251" t="s">
        <v>4392</v>
      </c>
      <c r="F668" s="252" t="s">
        <v>4393</v>
      </c>
      <c r="G668" s="250"/>
      <c r="H668" s="253">
        <v>40.572000000000003</v>
      </c>
      <c r="I668" s="254"/>
      <c r="J668" s="250"/>
      <c r="K668" s="250"/>
      <c r="L668" s="255"/>
      <c r="M668" s="256"/>
      <c r="N668" s="257"/>
      <c r="O668" s="257"/>
      <c r="P668" s="257"/>
      <c r="Q668" s="257"/>
      <c r="R668" s="257"/>
      <c r="S668" s="257"/>
      <c r="T668" s="258"/>
      <c r="U668" s="13"/>
      <c r="V668" s="13"/>
      <c r="W668" s="13"/>
      <c r="X668" s="13"/>
      <c r="Y668" s="13"/>
      <c r="Z668" s="13"/>
      <c r="AA668" s="13"/>
      <c r="AB668" s="13"/>
      <c r="AC668" s="13"/>
      <c r="AD668" s="13"/>
      <c r="AE668" s="13"/>
      <c r="AT668" s="259" t="s">
        <v>236</v>
      </c>
      <c r="AU668" s="259" t="s">
        <v>88</v>
      </c>
      <c r="AV668" s="13" t="s">
        <v>19</v>
      </c>
      <c r="AW668" s="13" t="s">
        <v>36</v>
      </c>
      <c r="AX668" s="13" t="s">
        <v>88</v>
      </c>
      <c r="AY668" s="259" t="s">
        <v>221</v>
      </c>
    </row>
    <row r="669" s="2" customFormat="1" ht="16.5" customHeight="1">
      <c r="A669" s="40"/>
      <c r="B669" s="41"/>
      <c r="C669" s="284" t="s">
        <v>1690</v>
      </c>
      <c r="D669" s="284" t="s">
        <v>330</v>
      </c>
      <c r="E669" s="285" t="s">
        <v>2691</v>
      </c>
      <c r="F669" s="286" t="s">
        <v>2692</v>
      </c>
      <c r="G669" s="287" t="s">
        <v>651</v>
      </c>
      <c r="H669" s="288">
        <v>0.069000000000000006</v>
      </c>
      <c r="I669" s="289"/>
      <c r="J669" s="290">
        <f>ROUND(I669*H669,2)</f>
        <v>0</v>
      </c>
      <c r="K669" s="286" t="s">
        <v>229</v>
      </c>
      <c r="L669" s="291"/>
      <c r="M669" s="292" t="s">
        <v>1</v>
      </c>
      <c r="N669" s="293" t="s">
        <v>45</v>
      </c>
      <c r="O669" s="93"/>
      <c r="P669" s="238">
        <f>O669*H669</f>
        <v>0</v>
      </c>
      <c r="Q669" s="238">
        <v>1</v>
      </c>
      <c r="R669" s="238">
        <f>Q669*H669</f>
        <v>0.069000000000000006</v>
      </c>
      <c r="S669" s="238">
        <v>0</v>
      </c>
      <c r="T669" s="239">
        <f>S669*H669</f>
        <v>0</v>
      </c>
      <c r="U669" s="40"/>
      <c r="V669" s="40"/>
      <c r="W669" s="40"/>
      <c r="X669" s="40"/>
      <c r="Y669" s="40"/>
      <c r="Z669" s="40"/>
      <c r="AA669" s="40"/>
      <c r="AB669" s="40"/>
      <c r="AC669" s="40"/>
      <c r="AD669" s="40"/>
      <c r="AE669" s="40"/>
      <c r="AR669" s="240" t="s">
        <v>267</v>
      </c>
      <c r="AT669" s="240" t="s">
        <v>330</v>
      </c>
      <c r="AU669" s="240" t="s">
        <v>88</v>
      </c>
      <c r="AY669" s="18" t="s">
        <v>221</v>
      </c>
      <c r="BE669" s="241">
        <f>IF(N669="základní",J669,0)</f>
        <v>0</v>
      </c>
      <c r="BF669" s="241">
        <f>IF(N669="snížená",J669,0)</f>
        <v>0</v>
      </c>
      <c r="BG669" s="241">
        <f>IF(N669="zákl. přenesená",J669,0)</f>
        <v>0</v>
      </c>
      <c r="BH669" s="241">
        <f>IF(N669="sníž. přenesená",J669,0)</f>
        <v>0</v>
      </c>
      <c r="BI669" s="241">
        <f>IF(N669="nulová",J669,0)</f>
        <v>0</v>
      </c>
      <c r="BJ669" s="18" t="s">
        <v>88</v>
      </c>
      <c r="BK669" s="241">
        <f>ROUND(I669*H669,2)</f>
        <v>0</v>
      </c>
      <c r="BL669" s="18" t="s">
        <v>224</v>
      </c>
      <c r="BM669" s="240" t="s">
        <v>4394</v>
      </c>
    </row>
    <row r="670" s="2" customFormat="1">
      <c r="A670" s="40"/>
      <c r="B670" s="41"/>
      <c r="C670" s="42"/>
      <c r="D670" s="247" t="s">
        <v>234</v>
      </c>
      <c r="E670" s="42"/>
      <c r="F670" s="248" t="s">
        <v>2694</v>
      </c>
      <c r="G670" s="42"/>
      <c r="H670" s="42"/>
      <c r="I670" s="244"/>
      <c r="J670" s="42"/>
      <c r="K670" s="42"/>
      <c r="L670" s="46"/>
      <c r="M670" s="245"/>
      <c r="N670" s="246"/>
      <c r="O670" s="93"/>
      <c r="P670" s="93"/>
      <c r="Q670" s="93"/>
      <c r="R670" s="93"/>
      <c r="S670" s="93"/>
      <c r="T670" s="94"/>
      <c r="U670" s="40"/>
      <c r="V670" s="40"/>
      <c r="W670" s="40"/>
      <c r="X670" s="40"/>
      <c r="Y670" s="40"/>
      <c r="Z670" s="40"/>
      <c r="AA670" s="40"/>
      <c r="AB670" s="40"/>
      <c r="AC670" s="40"/>
      <c r="AD670" s="40"/>
      <c r="AE670" s="40"/>
      <c r="AT670" s="18" t="s">
        <v>234</v>
      </c>
      <c r="AU670" s="18" t="s">
        <v>88</v>
      </c>
    </row>
    <row r="671" s="14" customFormat="1">
      <c r="A671" s="14"/>
      <c r="B671" s="260"/>
      <c r="C671" s="261"/>
      <c r="D671" s="247" t="s">
        <v>236</v>
      </c>
      <c r="E671" s="262" t="s">
        <v>1</v>
      </c>
      <c r="F671" s="263" t="s">
        <v>2695</v>
      </c>
      <c r="G671" s="261"/>
      <c r="H671" s="262" t="s">
        <v>1</v>
      </c>
      <c r="I671" s="264"/>
      <c r="J671" s="261"/>
      <c r="K671" s="261"/>
      <c r="L671" s="265"/>
      <c r="M671" s="266"/>
      <c r="N671" s="267"/>
      <c r="O671" s="267"/>
      <c r="P671" s="267"/>
      <c r="Q671" s="267"/>
      <c r="R671" s="267"/>
      <c r="S671" s="267"/>
      <c r="T671" s="268"/>
      <c r="U671" s="14"/>
      <c r="V671" s="14"/>
      <c r="W671" s="14"/>
      <c r="X671" s="14"/>
      <c r="Y671" s="14"/>
      <c r="Z671" s="14"/>
      <c r="AA671" s="14"/>
      <c r="AB671" s="14"/>
      <c r="AC671" s="14"/>
      <c r="AD671" s="14"/>
      <c r="AE671" s="14"/>
      <c r="AT671" s="269" t="s">
        <v>236</v>
      </c>
      <c r="AU671" s="269" t="s">
        <v>88</v>
      </c>
      <c r="AV671" s="14" t="s">
        <v>88</v>
      </c>
      <c r="AW671" s="14" t="s">
        <v>36</v>
      </c>
      <c r="AX671" s="14" t="s">
        <v>80</v>
      </c>
      <c r="AY671" s="269" t="s">
        <v>221</v>
      </c>
    </row>
    <row r="672" s="13" customFormat="1">
      <c r="A672" s="13"/>
      <c r="B672" s="249"/>
      <c r="C672" s="250"/>
      <c r="D672" s="247" t="s">
        <v>236</v>
      </c>
      <c r="E672" s="251" t="s">
        <v>3769</v>
      </c>
      <c r="F672" s="252" t="s">
        <v>4395</v>
      </c>
      <c r="G672" s="250"/>
      <c r="H672" s="253">
        <v>40.572000000000003</v>
      </c>
      <c r="I672" s="254"/>
      <c r="J672" s="250"/>
      <c r="K672" s="250"/>
      <c r="L672" s="255"/>
      <c r="M672" s="256"/>
      <c r="N672" s="257"/>
      <c r="O672" s="257"/>
      <c r="P672" s="257"/>
      <c r="Q672" s="257"/>
      <c r="R672" s="257"/>
      <c r="S672" s="257"/>
      <c r="T672" s="258"/>
      <c r="U672" s="13"/>
      <c r="V672" s="13"/>
      <c r="W672" s="13"/>
      <c r="X672" s="13"/>
      <c r="Y672" s="13"/>
      <c r="Z672" s="13"/>
      <c r="AA672" s="13"/>
      <c r="AB672" s="13"/>
      <c r="AC672" s="13"/>
      <c r="AD672" s="13"/>
      <c r="AE672" s="13"/>
      <c r="AT672" s="259" t="s">
        <v>236</v>
      </c>
      <c r="AU672" s="259" t="s">
        <v>88</v>
      </c>
      <c r="AV672" s="13" t="s">
        <v>19</v>
      </c>
      <c r="AW672" s="13" t="s">
        <v>36</v>
      </c>
      <c r="AX672" s="13" t="s">
        <v>80</v>
      </c>
      <c r="AY672" s="259" t="s">
        <v>221</v>
      </c>
    </row>
    <row r="673" s="13" customFormat="1">
      <c r="A673" s="13"/>
      <c r="B673" s="249"/>
      <c r="C673" s="250"/>
      <c r="D673" s="247" t="s">
        <v>236</v>
      </c>
      <c r="E673" s="251" t="s">
        <v>3771</v>
      </c>
      <c r="F673" s="252" t="s">
        <v>3772</v>
      </c>
      <c r="G673" s="250"/>
      <c r="H673" s="253">
        <v>40.572000000000003</v>
      </c>
      <c r="I673" s="254"/>
      <c r="J673" s="250"/>
      <c r="K673" s="250"/>
      <c r="L673" s="255"/>
      <c r="M673" s="256"/>
      <c r="N673" s="257"/>
      <c r="O673" s="257"/>
      <c r="P673" s="257"/>
      <c r="Q673" s="257"/>
      <c r="R673" s="257"/>
      <c r="S673" s="257"/>
      <c r="T673" s="258"/>
      <c r="U673" s="13"/>
      <c r="V673" s="13"/>
      <c r="W673" s="13"/>
      <c r="X673" s="13"/>
      <c r="Y673" s="13"/>
      <c r="Z673" s="13"/>
      <c r="AA673" s="13"/>
      <c r="AB673" s="13"/>
      <c r="AC673" s="13"/>
      <c r="AD673" s="13"/>
      <c r="AE673" s="13"/>
      <c r="AT673" s="259" t="s">
        <v>236</v>
      </c>
      <c r="AU673" s="259" t="s">
        <v>88</v>
      </c>
      <c r="AV673" s="13" t="s">
        <v>19</v>
      </c>
      <c r="AW673" s="13" t="s">
        <v>36</v>
      </c>
      <c r="AX673" s="13" t="s">
        <v>80</v>
      </c>
      <c r="AY673" s="259" t="s">
        <v>221</v>
      </c>
    </row>
    <row r="674" s="13" customFormat="1">
      <c r="A674" s="13"/>
      <c r="B674" s="249"/>
      <c r="C674" s="250"/>
      <c r="D674" s="247" t="s">
        <v>236</v>
      </c>
      <c r="E674" s="251" t="s">
        <v>4396</v>
      </c>
      <c r="F674" s="252" t="s">
        <v>4397</v>
      </c>
      <c r="G674" s="250"/>
      <c r="H674" s="253">
        <v>0.069000000000000006</v>
      </c>
      <c r="I674" s="254"/>
      <c r="J674" s="250"/>
      <c r="K674" s="250"/>
      <c r="L674" s="255"/>
      <c r="M674" s="256"/>
      <c r="N674" s="257"/>
      <c r="O674" s="257"/>
      <c r="P674" s="257"/>
      <c r="Q674" s="257"/>
      <c r="R674" s="257"/>
      <c r="S674" s="257"/>
      <c r="T674" s="258"/>
      <c r="U674" s="13"/>
      <c r="V674" s="13"/>
      <c r="W674" s="13"/>
      <c r="X674" s="13"/>
      <c r="Y674" s="13"/>
      <c r="Z674" s="13"/>
      <c r="AA674" s="13"/>
      <c r="AB674" s="13"/>
      <c r="AC674" s="13"/>
      <c r="AD674" s="13"/>
      <c r="AE674" s="13"/>
      <c r="AT674" s="259" t="s">
        <v>236</v>
      </c>
      <c r="AU674" s="259" t="s">
        <v>88</v>
      </c>
      <c r="AV674" s="13" t="s">
        <v>19</v>
      </c>
      <c r="AW674" s="13" t="s">
        <v>36</v>
      </c>
      <c r="AX674" s="13" t="s">
        <v>88</v>
      </c>
      <c r="AY674" s="259" t="s">
        <v>221</v>
      </c>
    </row>
    <row r="675" s="2" customFormat="1" ht="24.15" customHeight="1">
      <c r="A675" s="40"/>
      <c r="B675" s="41"/>
      <c r="C675" s="229" t="s">
        <v>1695</v>
      </c>
      <c r="D675" s="229" t="s">
        <v>225</v>
      </c>
      <c r="E675" s="230" t="s">
        <v>2701</v>
      </c>
      <c r="F675" s="231" t="s">
        <v>2702</v>
      </c>
      <c r="G675" s="232" t="s">
        <v>507</v>
      </c>
      <c r="H675" s="233">
        <v>34.560000000000002</v>
      </c>
      <c r="I675" s="234"/>
      <c r="J675" s="235">
        <f>ROUND(I675*H675,2)</f>
        <v>0</v>
      </c>
      <c r="K675" s="231" t="s">
        <v>229</v>
      </c>
      <c r="L675" s="46"/>
      <c r="M675" s="236" t="s">
        <v>1</v>
      </c>
      <c r="N675" s="237" t="s">
        <v>45</v>
      </c>
      <c r="O675" s="93"/>
      <c r="P675" s="238">
        <f>O675*H675</f>
        <v>0</v>
      </c>
      <c r="Q675" s="238">
        <v>0.00040000000000000002</v>
      </c>
      <c r="R675" s="238">
        <f>Q675*H675</f>
        <v>0.013824000000000001</v>
      </c>
      <c r="S675" s="238">
        <v>0</v>
      </c>
      <c r="T675" s="239">
        <f>S675*H675</f>
        <v>0</v>
      </c>
      <c r="U675" s="40"/>
      <c r="V675" s="40"/>
      <c r="W675" s="40"/>
      <c r="X675" s="40"/>
      <c r="Y675" s="40"/>
      <c r="Z675" s="40"/>
      <c r="AA675" s="40"/>
      <c r="AB675" s="40"/>
      <c r="AC675" s="40"/>
      <c r="AD675" s="40"/>
      <c r="AE675" s="40"/>
      <c r="AR675" s="240" t="s">
        <v>224</v>
      </c>
      <c r="AT675" s="240" t="s">
        <v>225</v>
      </c>
      <c r="AU675" s="240" t="s">
        <v>88</v>
      </c>
      <c r="AY675" s="18" t="s">
        <v>221</v>
      </c>
      <c r="BE675" s="241">
        <f>IF(N675="základní",J675,0)</f>
        <v>0</v>
      </c>
      <c r="BF675" s="241">
        <f>IF(N675="snížená",J675,0)</f>
        <v>0</v>
      </c>
      <c r="BG675" s="241">
        <f>IF(N675="zákl. přenesená",J675,0)</f>
        <v>0</v>
      </c>
      <c r="BH675" s="241">
        <f>IF(N675="sníž. přenesená",J675,0)</f>
        <v>0</v>
      </c>
      <c r="BI675" s="241">
        <f>IF(N675="nulová",J675,0)</f>
        <v>0</v>
      </c>
      <c r="BJ675" s="18" t="s">
        <v>88</v>
      </c>
      <c r="BK675" s="241">
        <f>ROUND(I675*H675,2)</f>
        <v>0</v>
      </c>
      <c r="BL675" s="18" t="s">
        <v>224</v>
      </c>
      <c r="BM675" s="240" t="s">
        <v>4398</v>
      </c>
    </row>
    <row r="676" s="2" customFormat="1">
      <c r="A676" s="40"/>
      <c r="B676" s="41"/>
      <c r="C676" s="42"/>
      <c r="D676" s="242" t="s">
        <v>232</v>
      </c>
      <c r="E676" s="42"/>
      <c r="F676" s="243" t="s">
        <v>2704</v>
      </c>
      <c r="G676" s="42"/>
      <c r="H676" s="42"/>
      <c r="I676" s="244"/>
      <c r="J676" s="42"/>
      <c r="K676" s="42"/>
      <c r="L676" s="46"/>
      <c r="M676" s="245"/>
      <c r="N676" s="246"/>
      <c r="O676" s="93"/>
      <c r="P676" s="93"/>
      <c r="Q676" s="93"/>
      <c r="R676" s="93"/>
      <c r="S676" s="93"/>
      <c r="T676" s="94"/>
      <c r="U676" s="40"/>
      <c r="V676" s="40"/>
      <c r="W676" s="40"/>
      <c r="X676" s="40"/>
      <c r="Y676" s="40"/>
      <c r="Z676" s="40"/>
      <c r="AA676" s="40"/>
      <c r="AB676" s="40"/>
      <c r="AC676" s="40"/>
      <c r="AD676" s="40"/>
      <c r="AE676" s="40"/>
      <c r="AT676" s="18" t="s">
        <v>232</v>
      </c>
      <c r="AU676" s="18" t="s">
        <v>88</v>
      </c>
    </row>
    <row r="677" s="2" customFormat="1">
      <c r="A677" s="40"/>
      <c r="B677" s="41"/>
      <c r="C677" s="42"/>
      <c r="D677" s="247" t="s">
        <v>312</v>
      </c>
      <c r="E677" s="42"/>
      <c r="F677" s="248" t="s">
        <v>2705</v>
      </c>
      <c r="G677" s="42"/>
      <c r="H677" s="42"/>
      <c r="I677" s="244"/>
      <c r="J677" s="42"/>
      <c r="K677" s="42"/>
      <c r="L677" s="46"/>
      <c r="M677" s="245"/>
      <c r="N677" s="246"/>
      <c r="O677" s="93"/>
      <c r="P677" s="93"/>
      <c r="Q677" s="93"/>
      <c r="R677" s="93"/>
      <c r="S677" s="93"/>
      <c r="T677" s="94"/>
      <c r="U677" s="40"/>
      <c r="V677" s="40"/>
      <c r="W677" s="40"/>
      <c r="X677" s="40"/>
      <c r="Y677" s="40"/>
      <c r="Z677" s="40"/>
      <c r="AA677" s="40"/>
      <c r="AB677" s="40"/>
      <c r="AC677" s="40"/>
      <c r="AD677" s="40"/>
      <c r="AE677" s="40"/>
      <c r="AT677" s="18" t="s">
        <v>312</v>
      </c>
      <c r="AU677" s="18" t="s">
        <v>88</v>
      </c>
    </row>
    <row r="678" s="14" customFormat="1">
      <c r="A678" s="14"/>
      <c r="B678" s="260"/>
      <c r="C678" s="261"/>
      <c r="D678" s="247" t="s">
        <v>236</v>
      </c>
      <c r="E678" s="262" t="s">
        <v>1</v>
      </c>
      <c r="F678" s="263" t="s">
        <v>4399</v>
      </c>
      <c r="G678" s="261"/>
      <c r="H678" s="262" t="s">
        <v>1</v>
      </c>
      <c r="I678" s="264"/>
      <c r="J678" s="261"/>
      <c r="K678" s="261"/>
      <c r="L678" s="265"/>
      <c r="M678" s="266"/>
      <c r="N678" s="267"/>
      <c r="O678" s="267"/>
      <c r="P678" s="267"/>
      <c r="Q678" s="267"/>
      <c r="R678" s="267"/>
      <c r="S678" s="267"/>
      <c r="T678" s="268"/>
      <c r="U678" s="14"/>
      <c r="V678" s="14"/>
      <c r="W678" s="14"/>
      <c r="X678" s="14"/>
      <c r="Y678" s="14"/>
      <c r="Z678" s="14"/>
      <c r="AA678" s="14"/>
      <c r="AB678" s="14"/>
      <c r="AC678" s="14"/>
      <c r="AD678" s="14"/>
      <c r="AE678" s="14"/>
      <c r="AT678" s="269" t="s">
        <v>236</v>
      </c>
      <c r="AU678" s="269" t="s">
        <v>88</v>
      </c>
      <c r="AV678" s="14" t="s">
        <v>88</v>
      </c>
      <c r="AW678" s="14" t="s">
        <v>36</v>
      </c>
      <c r="AX678" s="14" t="s">
        <v>80</v>
      </c>
      <c r="AY678" s="269" t="s">
        <v>221</v>
      </c>
    </row>
    <row r="679" s="13" customFormat="1">
      <c r="A679" s="13"/>
      <c r="B679" s="249"/>
      <c r="C679" s="250"/>
      <c r="D679" s="247" t="s">
        <v>236</v>
      </c>
      <c r="E679" s="251" t="s">
        <v>3776</v>
      </c>
      <c r="F679" s="252" t="s">
        <v>4400</v>
      </c>
      <c r="G679" s="250"/>
      <c r="H679" s="253">
        <v>34.560000000000002</v>
      </c>
      <c r="I679" s="254"/>
      <c r="J679" s="250"/>
      <c r="K679" s="250"/>
      <c r="L679" s="255"/>
      <c r="M679" s="256"/>
      <c r="N679" s="257"/>
      <c r="O679" s="257"/>
      <c r="P679" s="257"/>
      <c r="Q679" s="257"/>
      <c r="R679" s="257"/>
      <c r="S679" s="257"/>
      <c r="T679" s="258"/>
      <c r="U679" s="13"/>
      <c r="V679" s="13"/>
      <c r="W679" s="13"/>
      <c r="X679" s="13"/>
      <c r="Y679" s="13"/>
      <c r="Z679" s="13"/>
      <c r="AA679" s="13"/>
      <c r="AB679" s="13"/>
      <c r="AC679" s="13"/>
      <c r="AD679" s="13"/>
      <c r="AE679" s="13"/>
      <c r="AT679" s="259" t="s">
        <v>236</v>
      </c>
      <c r="AU679" s="259" t="s">
        <v>88</v>
      </c>
      <c r="AV679" s="13" t="s">
        <v>19</v>
      </c>
      <c r="AW679" s="13" t="s">
        <v>36</v>
      </c>
      <c r="AX679" s="13" t="s">
        <v>80</v>
      </c>
      <c r="AY679" s="259" t="s">
        <v>221</v>
      </c>
    </row>
    <row r="680" s="13" customFormat="1">
      <c r="A680" s="13"/>
      <c r="B680" s="249"/>
      <c r="C680" s="250"/>
      <c r="D680" s="247" t="s">
        <v>236</v>
      </c>
      <c r="E680" s="251" t="s">
        <v>3037</v>
      </c>
      <c r="F680" s="252" t="s">
        <v>4401</v>
      </c>
      <c r="G680" s="250"/>
      <c r="H680" s="253">
        <v>34.560000000000002</v>
      </c>
      <c r="I680" s="254"/>
      <c r="J680" s="250"/>
      <c r="K680" s="250"/>
      <c r="L680" s="255"/>
      <c r="M680" s="256"/>
      <c r="N680" s="257"/>
      <c r="O680" s="257"/>
      <c r="P680" s="257"/>
      <c r="Q680" s="257"/>
      <c r="R680" s="257"/>
      <c r="S680" s="257"/>
      <c r="T680" s="258"/>
      <c r="U680" s="13"/>
      <c r="V680" s="13"/>
      <c r="W680" s="13"/>
      <c r="X680" s="13"/>
      <c r="Y680" s="13"/>
      <c r="Z680" s="13"/>
      <c r="AA680" s="13"/>
      <c r="AB680" s="13"/>
      <c r="AC680" s="13"/>
      <c r="AD680" s="13"/>
      <c r="AE680" s="13"/>
      <c r="AT680" s="259" t="s">
        <v>236</v>
      </c>
      <c r="AU680" s="259" t="s">
        <v>88</v>
      </c>
      <c r="AV680" s="13" t="s">
        <v>19</v>
      </c>
      <c r="AW680" s="13" t="s">
        <v>36</v>
      </c>
      <c r="AX680" s="13" t="s">
        <v>88</v>
      </c>
      <c r="AY680" s="259" t="s">
        <v>221</v>
      </c>
    </row>
    <row r="681" s="2" customFormat="1" ht="37.8" customHeight="1">
      <c r="A681" s="40"/>
      <c r="B681" s="41"/>
      <c r="C681" s="284" t="s">
        <v>1702</v>
      </c>
      <c r="D681" s="284" t="s">
        <v>330</v>
      </c>
      <c r="E681" s="285" t="s">
        <v>2711</v>
      </c>
      <c r="F681" s="286" t="s">
        <v>2712</v>
      </c>
      <c r="G681" s="287" t="s">
        <v>507</v>
      </c>
      <c r="H681" s="288">
        <v>78.790000000000006</v>
      </c>
      <c r="I681" s="289"/>
      <c r="J681" s="290">
        <f>ROUND(I681*H681,2)</f>
        <v>0</v>
      </c>
      <c r="K681" s="286" t="s">
        <v>229</v>
      </c>
      <c r="L681" s="291"/>
      <c r="M681" s="292" t="s">
        <v>1</v>
      </c>
      <c r="N681" s="293" t="s">
        <v>45</v>
      </c>
      <c r="O681" s="93"/>
      <c r="P681" s="238">
        <f>O681*H681</f>
        <v>0</v>
      </c>
      <c r="Q681" s="238">
        <v>0.0047999999999999996</v>
      </c>
      <c r="R681" s="238">
        <f>Q681*H681</f>
        <v>0.37819199999999997</v>
      </c>
      <c r="S681" s="238">
        <v>0</v>
      </c>
      <c r="T681" s="239">
        <f>S681*H681</f>
        <v>0</v>
      </c>
      <c r="U681" s="40"/>
      <c r="V681" s="40"/>
      <c r="W681" s="40"/>
      <c r="X681" s="40"/>
      <c r="Y681" s="40"/>
      <c r="Z681" s="40"/>
      <c r="AA681" s="40"/>
      <c r="AB681" s="40"/>
      <c r="AC681" s="40"/>
      <c r="AD681" s="40"/>
      <c r="AE681" s="40"/>
      <c r="AR681" s="240" t="s">
        <v>267</v>
      </c>
      <c r="AT681" s="240" t="s">
        <v>330</v>
      </c>
      <c r="AU681" s="240" t="s">
        <v>88</v>
      </c>
      <c r="AY681" s="18" t="s">
        <v>221</v>
      </c>
      <c r="BE681" s="241">
        <f>IF(N681="základní",J681,0)</f>
        <v>0</v>
      </c>
      <c r="BF681" s="241">
        <f>IF(N681="snížená",J681,0)</f>
        <v>0</v>
      </c>
      <c r="BG681" s="241">
        <f>IF(N681="zákl. přenesená",J681,0)</f>
        <v>0</v>
      </c>
      <c r="BH681" s="241">
        <f>IF(N681="sníž. přenesená",J681,0)</f>
        <v>0</v>
      </c>
      <c r="BI681" s="241">
        <f>IF(N681="nulová",J681,0)</f>
        <v>0</v>
      </c>
      <c r="BJ681" s="18" t="s">
        <v>88</v>
      </c>
      <c r="BK681" s="241">
        <f>ROUND(I681*H681,2)</f>
        <v>0</v>
      </c>
      <c r="BL681" s="18" t="s">
        <v>224</v>
      </c>
      <c r="BM681" s="240" t="s">
        <v>4402</v>
      </c>
    </row>
    <row r="682" s="14" customFormat="1">
      <c r="A682" s="14"/>
      <c r="B682" s="260"/>
      <c r="C682" s="261"/>
      <c r="D682" s="247" t="s">
        <v>236</v>
      </c>
      <c r="E682" s="262" t="s">
        <v>1</v>
      </c>
      <c r="F682" s="263" t="s">
        <v>2714</v>
      </c>
      <c r="G682" s="261"/>
      <c r="H682" s="262" t="s">
        <v>1</v>
      </c>
      <c r="I682" s="264"/>
      <c r="J682" s="261"/>
      <c r="K682" s="261"/>
      <c r="L682" s="265"/>
      <c r="M682" s="266"/>
      <c r="N682" s="267"/>
      <c r="O682" s="267"/>
      <c r="P682" s="267"/>
      <c r="Q682" s="267"/>
      <c r="R682" s="267"/>
      <c r="S682" s="267"/>
      <c r="T682" s="268"/>
      <c r="U682" s="14"/>
      <c r="V682" s="14"/>
      <c r="W682" s="14"/>
      <c r="X682" s="14"/>
      <c r="Y682" s="14"/>
      <c r="Z682" s="14"/>
      <c r="AA682" s="14"/>
      <c r="AB682" s="14"/>
      <c r="AC682" s="14"/>
      <c r="AD682" s="14"/>
      <c r="AE682" s="14"/>
      <c r="AT682" s="269" t="s">
        <v>236</v>
      </c>
      <c r="AU682" s="269" t="s">
        <v>88</v>
      </c>
      <c r="AV682" s="14" t="s">
        <v>88</v>
      </c>
      <c r="AW682" s="14" t="s">
        <v>36</v>
      </c>
      <c r="AX682" s="14" t="s">
        <v>80</v>
      </c>
      <c r="AY682" s="269" t="s">
        <v>221</v>
      </c>
    </row>
    <row r="683" s="13" customFormat="1">
      <c r="A683" s="13"/>
      <c r="B683" s="249"/>
      <c r="C683" s="250"/>
      <c r="D683" s="247" t="s">
        <v>236</v>
      </c>
      <c r="E683" s="251" t="s">
        <v>3785</v>
      </c>
      <c r="F683" s="252" t="s">
        <v>4403</v>
      </c>
      <c r="G683" s="250"/>
      <c r="H683" s="253">
        <v>68.513000000000005</v>
      </c>
      <c r="I683" s="254"/>
      <c r="J683" s="250"/>
      <c r="K683" s="250"/>
      <c r="L683" s="255"/>
      <c r="M683" s="256"/>
      <c r="N683" s="257"/>
      <c r="O683" s="257"/>
      <c r="P683" s="257"/>
      <c r="Q683" s="257"/>
      <c r="R683" s="257"/>
      <c r="S683" s="257"/>
      <c r="T683" s="258"/>
      <c r="U683" s="13"/>
      <c r="V683" s="13"/>
      <c r="W683" s="13"/>
      <c r="X683" s="13"/>
      <c r="Y683" s="13"/>
      <c r="Z683" s="13"/>
      <c r="AA683" s="13"/>
      <c r="AB683" s="13"/>
      <c r="AC683" s="13"/>
      <c r="AD683" s="13"/>
      <c r="AE683" s="13"/>
      <c r="AT683" s="259" t="s">
        <v>236</v>
      </c>
      <c r="AU683" s="259" t="s">
        <v>88</v>
      </c>
      <c r="AV683" s="13" t="s">
        <v>19</v>
      </c>
      <c r="AW683" s="13" t="s">
        <v>36</v>
      </c>
      <c r="AX683" s="13" t="s">
        <v>80</v>
      </c>
      <c r="AY683" s="259" t="s">
        <v>221</v>
      </c>
    </row>
    <row r="684" s="13" customFormat="1">
      <c r="A684" s="13"/>
      <c r="B684" s="249"/>
      <c r="C684" s="250"/>
      <c r="D684" s="247" t="s">
        <v>236</v>
      </c>
      <c r="E684" s="251" t="s">
        <v>3787</v>
      </c>
      <c r="F684" s="252" t="s">
        <v>3788</v>
      </c>
      <c r="G684" s="250"/>
      <c r="H684" s="253">
        <v>68.513000000000005</v>
      </c>
      <c r="I684" s="254"/>
      <c r="J684" s="250"/>
      <c r="K684" s="250"/>
      <c r="L684" s="255"/>
      <c r="M684" s="256"/>
      <c r="N684" s="257"/>
      <c r="O684" s="257"/>
      <c r="P684" s="257"/>
      <c r="Q684" s="257"/>
      <c r="R684" s="257"/>
      <c r="S684" s="257"/>
      <c r="T684" s="258"/>
      <c r="U684" s="13"/>
      <c r="V684" s="13"/>
      <c r="W684" s="13"/>
      <c r="X684" s="13"/>
      <c r="Y684" s="13"/>
      <c r="Z684" s="13"/>
      <c r="AA684" s="13"/>
      <c r="AB684" s="13"/>
      <c r="AC684" s="13"/>
      <c r="AD684" s="13"/>
      <c r="AE684" s="13"/>
      <c r="AT684" s="259" t="s">
        <v>236</v>
      </c>
      <c r="AU684" s="259" t="s">
        <v>88</v>
      </c>
      <c r="AV684" s="13" t="s">
        <v>19</v>
      </c>
      <c r="AW684" s="13" t="s">
        <v>36</v>
      </c>
      <c r="AX684" s="13" t="s">
        <v>80</v>
      </c>
      <c r="AY684" s="259" t="s">
        <v>221</v>
      </c>
    </row>
    <row r="685" s="13" customFormat="1">
      <c r="A685" s="13"/>
      <c r="B685" s="249"/>
      <c r="C685" s="250"/>
      <c r="D685" s="247" t="s">
        <v>236</v>
      </c>
      <c r="E685" s="251" t="s">
        <v>4404</v>
      </c>
      <c r="F685" s="252" t="s">
        <v>4405</v>
      </c>
      <c r="G685" s="250"/>
      <c r="H685" s="253">
        <v>78.790000000000006</v>
      </c>
      <c r="I685" s="254"/>
      <c r="J685" s="250"/>
      <c r="K685" s="250"/>
      <c r="L685" s="255"/>
      <c r="M685" s="256"/>
      <c r="N685" s="257"/>
      <c r="O685" s="257"/>
      <c r="P685" s="257"/>
      <c r="Q685" s="257"/>
      <c r="R685" s="257"/>
      <c r="S685" s="257"/>
      <c r="T685" s="258"/>
      <c r="U685" s="13"/>
      <c r="V685" s="13"/>
      <c r="W685" s="13"/>
      <c r="X685" s="13"/>
      <c r="Y685" s="13"/>
      <c r="Z685" s="13"/>
      <c r="AA685" s="13"/>
      <c r="AB685" s="13"/>
      <c r="AC685" s="13"/>
      <c r="AD685" s="13"/>
      <c r="AE685" s="13"/>
      <c r="AT685" s="259" t="s">
        <v>236</v>
      </c>
      <c r="AU685" s="259" t="s">
        <v>88</v>
      </c>
      <c r="AV685" s="13" t="s">
        <v>19</v>
      </c>
      <c r="AW685" s="13" t="s">
        <v>36</v>
      </c>
      <c r="AX685" s="13" t="s">
        <v>88</v>
      </c>
      <c r="AY685" s="259" t="s">
        <v>221</v>
      </c>
    </row>
    <row r="686" s="2" customFormat="1" ht="24.15" customHeight="1">
      <c r="A686" s="40"/>
      <c r="B686" s="41"/>
      <c r="C686" s="229" t="s">
        <v>1706</v>
      </c>
      <c r="D686" s="229" t="s">
        <v>225</v>
      </c>
      <c r="E686" s="230" t="s">
        <v>2720</v>
      </c>
      <c r="F686" s="231" t="s">
        <v>2721</v>
      </c>
      <c r="G686" s="232" t="s">
        <v>507</v>
      </c>
      <c r="H686" s="233">
        <v>33.953000000000003</v>
      </c>
      <c r="I686" s="234"/>
      <c r="J686" s="235">
        <f>ROUND(I686*H686,2)</f>
        <v>0</v>
      </c>
      <c r="K686" s="231" t="s">
        <v>229</v>
      </c>
      <c r="L686" s="46"/>
      <c r="M686" s="236" t="s">
        <v>1</v>
      </c>
      <c r="N686" s="237" t="s">
        <v>45</v>
      </c>
      <c r="O686" s="93"/>
      <c r="P686" s="238">
        <f>O686*H686</f>
        <v>0</v>
      </c>
      <c r="Q686" s="238">
        <v>0.00040000000000000002</v>
      </c>
      <c r="R686" s="238">
        <f>Q686*H686</f>
        <v>0.013581200000000002</v>
      </c>
      <c r="S686" s="238">
        <v>0</v>
      </c>
      <c r="T686" s="239">
        <f>S686*H686</f>
        <v>0</v>
      </c>
      <c r="U686" s="40"/>
      <c r="V686" s="40"/>
      <c r="W686" s="40"/>
      <c r="X686" s="40"/>
      <c r="Y686" s="40"/>
      <c r="Z686" s="40"/>
      <c r="AA686" s="40"/>
      <c r="AB686" s="40"/>
      <c r="AC686" s="40"/>
      <c r="AD686" s="40"/>
      <c r="AE686" s="40"/>
      <c r="AR686" s="240" t="s">
        <v>224</v>
      </c>
      <c r="AT686" s="240" t="s">
        <v>225</v>
      </c>
      <c r="AU686" s="240" t="s">
        <v>88</v>
      </c>
      <c r="AY686" s="18" t="s">
        <v>221</v>
      </c>
      <c r="BE686" s="241">
        <f>IF(N686="základní",J686,0)</f>
        <v>0</v>
      </c>
      <c r="BF686" s="241">
        <f>IF(N686="snížená",J686,0)</f>
        <v>0</v>
      </c>
      <c r="BG686" s="241">
        <f>IF(N686="zákl. přenesená",J686,0)</f>
        <v>0</v>
      </c>
      <c r="BH686" s="241">
        <f>IF(N686="sníž. přenesená",J686,0)</f>
        <v>0</v>
      </c>
      <c r="BI686" s="241">
        <f>IF(N686="nulová",J686,0)</f>
        <v>0</v>
      </c>
      <c r="BJ686" s="18" t="s">
        <v>88</v>
      </c>
      <c r="BK686" s="241">
        <f>ROUND(I686*H686,2)</f>
        <v>0</v>
      </c>
      <c r="BL686" s="18" t="s">
        <v>224</v>
      </c>
      <c r="BM686" s="240" t="s">
        <v>4406</v>
      </c>
    </row>
    <row r="687" s="2" customFormat="1">
      <c r="A687" s="40"/>
      <c r="B687" s="41"/>
      <c r="C687" s="42"/>
      <c r="D687" s="242" t="s">
        <v>232</v>
      </c>
      <c r="E687" s="42"/>
      <c r="F687" s="243" t="s">
        <v>2723</v>
      </c>
      <c r="G687" s="42"/>
      <c r="H687" s="42"/>
      <c r="I687" s="244"/>
      <c r="J687" s="42"/>
      <c r="K687" s="42"/>
      <c r="L687" s="46"/>
      <c r="M687" s="245"/>
      <c r="N687" s="246"/>
      <c r="O687" s="93"/>
      <c r="P687" s="93"/>
      <c r="Q687" s="93"/>
      <c r="R687" s="93"/>
      <c r="S687" s="93"/>
      <c r="T687" s="94"/>
      <c r="U687" s="40"/>
      <c r="V687" s="40"/>
      <c r="W687" s="40"/>
      <c r="X687" s="40"/>
      <c r="Y687" s="40"/>
      <c r="Z687" s="40"/>
      <c r="AA687" s="40"/>
      <c r="AB687" s="40"/>
      <c r="AC687" s="40"/>
      <c r="AD687" s="40"/>
      <c r="AE687" s="40"/>
      <c r="AT687" s="18" t="s">
        <v>232</v>
      </c>
      <c r="AU687" s="18" t="s">
        <v>88</v>
      </c>
    </row>
    <row r="688" s="2" customFormat="1">
      <c r="A688" s="40"/>
      <c r="B688" s="41"/>
      <c r="C688" s="42"/>
      <c r="D688" s="247" t="s">
        <v>312</v>
      </c>
      <c r="E688" s="42"/>
      <c r="F688" s="248" t="s">
        <v>2705</v>
      </c>
      <c r="G688" s="42"/>
      <c r="H688" s="42"/>
      <c r="I688" s="244"/>
      <c r="J688" s="42"/>
      <c r="K688" s="42"/>
      <c r="L688" s="46"/>
      <c r="M688" s="245"/>
      <c r="N688" s="246"/>
      <c r="O688" s="93"/>
      <c r="P688" s="93"/>
      <c r="Q688" s="93"/>
      <c r="R688" s="93"/>
      <c r="S688" s="93"/>
      <c r="T688" s="94"/>
      <c r="U688" s="40"/>
      <c r="V688" s="40"/>
      <c r="W688" s="40"/>
      <c r="X688" s="40"/>
      <c r="Y688" s="40"/>
      <c r="Z688" s="40"/>
      <c r="AA688" s="40"/>
      <c r="AB688" s="40"/>
      <c r="AC688" s="40"/>
      <c r="AD688" s="40"/>
      <c r="AE688" s="40"/>
      <c r="AT688" s="18" t="s">
        <v>312</v>
      </c>
      <c r="AU688" s="18" t="s">
        <v>88</v>
      </c>
    </row>
    <row r="689" s="14" customFormat="1">
      <c r="A689" s="14"/>
      <c r="B689" s="260"/>
      <c r="C689" s="261"/>
      <c r="D689" s="247" t="s">
        <v>236</v>
      </c>
      <c r="E689" s="262" t="s">
        <v>1</v>
      </c>
      <c r="F689" s="263" t="s">
        <v>2724</v>
      </c>
      <c r="G689" s="261"/>
      <c r="H689" s="262" t="s">
        <v>1</v>
      </c>
      <c r="I689" s="264"/>
      <c r="J689" s="261"/>
      <c r="K689" s="261"/>
      <c r="L689" s="265"/>
      <c r="M689" s="266"/>
      <c r="N689" s="267"/>
      <c r="O689" s="267"/>
      <c r="P689" s="267"/>
      <c r="Q689" s="267"/>
      <c r="R689" s="267"/>
      <c r="S689" s="267"/>
      <c r="T689" s="268"/>
      <c r="U689" s="14"/>
      <c r="V689" s="14"/>
      <c r="W689" s="14"/>
      <c r="X689" s="14"/>
      <c r="Y689" s="14"/>
      <c r="Z689" s="14"/>
      <c r="AA689" s="14"/>
      <c r="AB689" s="14"/>
      <c r="AC689" s="14"/>
      <c r="AD689" s="14"/>
      <c r="AE689" s="14"/>
      <c r="AT689" s="269" t="s">
        <v>236</v>
      </c>
      <c r="AU689" s="269" t="s">
        <v>88</v>
      </c>
      <c r="AV689" s="14" t="s">
        <v>88</v>
      </c>
      <c r="AW689" s="14" t="s">
        <v>36</v>
      </c>
      <c r="AX689" s="14" t="s">
        <v>80</v>
      </c>
      <c r="AY689" s="269" t="s">
        <v>221</v>
      </c>
    </row>
    <row r="690" s="14" customFormat="1">
      <c r="A690" s="14"/>
      <c r="B690" s="260"/>
      <c r="C690" s="261"/>
      <c r="D690" s="247" t="s">
        <v>236</v>
      </c>
      <c r="E690" s="262" t="s">
        <v>1</v>
      </c>
      <c r="F690" s="263" t="s">
        <v>4407</v>
      </c>
      <c r="G690" s="261"/>
      <c r="H690" s="262" t="s">
        <v>1</v>
      </c>
      <c r="I690" s="264"/>
      <c r="J690" s="261"/>
      <c r="K690" s="261"/>
      <c r="L690" s="265"/>
      <c r="M690" s="266"/>
      <c r="N690" s="267"/>
      <c r="O690" s="267"/>
      <c r="P690" s="267"/>
      <c r="Q690" s="267"/>
      <c r="R690" s="267"/>
      <c r="S690" s="267"/>
      <c r="T690" s="268"/>
      <c r="U690" s="14"/>
      <c r="V690" s="14"/>
      <c r="W690" s="14"/>
      <c r="X690" s="14"/>
      <c r="Y690" s="14"/>
      <c r="Z690" s="14"/>
      <c r="AA690" s="14"/>
      <c r="AB690" s="14"/>
      <c r="AC690" s="14"/>
      <c r="AD690" s="14"/>
      <c r="AE690" s="14"/>
      <c r="AT690" s="269" t="s">
        <v>236</v>
      </c>
      <c r="AU690" s="269" t="s">
        <v>88</v>
      </c>
      <c r="AV690" s="14" t="s">
        <v>88</v>
      </c>
      <c r="AW690" s="14" t="s">
        <v>36</v>
      </c>
      <c r="AX690" s="14" t="s">
        <v>80</v>
      </c>
      <c r="AY690" s="269" t="s">
        <v>221</v>
      </c>
    </row>
    <row r="691" s="13" customFormat="1">
      <c r="A691" s="13"/>
      <c r="B691" s="249"/>
      <c r="C691" s="250"/>
      <c r="D691" s="247" t="s">
        <v>236</v>
      </c>
      <c r="E691" s="251" t="s">
        <v>3795</v>
      </c>
      <c r="F691" s="252" t="s">
        <v>4408</v>
      </c>
      <c r="G691" s="250"/>
      <c r="H691" s="253">
        <v>19.181999999999999</v>
      </c>
      <c r="I691" s="254"/>
      <c r="J691" s="250"/>
      <c r="K691" s="250"/>
      <c r="L691" s="255"/>
      <c r="M691" s="256"/>
      <c r="N691" s="257"/>
      <c r="O691" s="257"/>
      <c r="P691" s="257"/>
      <c r="Q691" s="257"/>
      <c r="R691" s="257"/>
      <c r="S691" s="257"/>
      <c r="T691" s="258"/>
      <c r="U691" s="13"/>
      <c r="V691" s="13"/>
      <c r="W691" s="13"/>
      <c r="X691" s="13"/>
      <c r="Y691" s="13"/>
      <c r="Z691" s="13"/>
      <c r="AA691" s="13"/>
      <c r="AB691" s="13"/>
      <c r="AC691" s="13"/>
      <c r="AD691" s="13"/>
      <c r="AE691" s="13"/>
      <c r="AT691" s="259" t="s">
        <v>236</v>
      </c>
      <c r="AU691" s="259" t="s">
        <v>88</v>
      </c>
      <c r="AV691" s="13" t="s">
        <v>19</v>
      </c>
      <c r="AW691" s="13" t="s">
        <v>36</v>
      </c>
      <c r="AX691" s="13" t="s">
        <v>80</v>
      </c>
      <c r="AY691" s="259" t="s">
        <v>221</v>
      </c>
    </row>
    <row r="692" s="14" customFormat="1">
      <c r="A692" s="14"/>
      <c r="B692" s="260"/>
      <c r="C692" s="261"/>
      <c r="D692" s="247" t="s">
        <v>236</v>
      </c>
      <c r="E692" s="262" t="s">
        <v>1</v>
      </c>
      <c r="F692" s="263" t="s">
        <v>4409</v>
      </c>
      <c r="G692" s="261"/>
      <c r="H692" s="262" t="s">
        <v>1</v>
      </c>
      <c r="I692" s="264"/>
      <c r="J692" s="261"/>
      <c r="K692" s="261"/>
      <c r="L692" s="265"/>
      <c r="M692" s="266"/>
      <c r="N692" s="267"/>
      <c r="O692" s="267"/>
      <c r="P692" s="267"/>
      <c r="Q692" s="267"/>
      <c r="R692" s="267"/>
      <c r="S692" s="267"/>
      <c r="T692" s="268"/>
      <c r="U692" s="14"/>
      <c r="V692" s="14"/>
      <c r="W692" s="14"/>
      <c r="X692" s="14"/>
      <c r="Y692" s="14"/>
      <c r="Z692" s="14"/>
      <c r="AA692" s="14"/>
      <c r="AB692" s="14"/>
      <c r="AC692" s="14"/>
      <c r="AD692" s="14"/>
      <c r="AE692" s="14"/>
      <c r="AT692" s="269" t="s">
        <v>236</v>
      </c>
      <c r="AU692" s="269" t="s">
        <v>88</v>
      </c>
      <c r="AV692" s="14" t="s">
        <v>88</v>
      </c>
      <c r="AW692" s="14" t="s">
        <v>36</v>
      </c>
      <c r="AX692" s="14" t="s">
        <v>80</v>
      </c>
      <c r="AY692" s="269" t="s">
        <v>221</v>
      </c>
    </row>
    <row r="693" s="13" customFormat="1">
      <c r="A693" s="13"/>
      <c r="B693" s="249"/>
      <c r="C693" s="250"/>
      <c r="D693" s="247" t="s">
        <v>236</v>
      </c>
      <c r="E693" s="251" t="s">
        <v>1856</v>
      </c>
      <c r="F693" s="252" t="s">
        <v>4410</v>
      </c>
      <c r="G693" s="250"/>
      <c r="H693" s="253">
        <v>14.771000000000001</v>
      </c>
      <c r="I693" s="254"/>
      <c r="J693" s="250"/>
      <c r="K693" s="250"/>
      <c r="L693" s="255"/>
      <c r="M693" s="256"/>
      <c r="N693" s="257"/>
      <c r="O693" s="257"/>
      <c r="P693" s="257"/>
      <c r="Q693" s="257"/>
      <c r="R693" s="257"/>
      <c r="S693" s="257"/>
      <c r="T693" s="258"/>
      <c r="U693" s="13"/>
      <c r="V693" s="13"/>
      <c r="W693" s="13"/>
      <c r="X693" s="13"/>
      <c r="Y693" s="13"/>
      <c r="Z693" s="13"/>
      <c r="AA693" s="13"/>
      <c r="AB693" s="13"/>
      <c r="AC693" s="13"/>
      <c r="AD693" s="13"/>
      <c r="AE693" s="13"/>
      <c r="AT693" s="259" t="s">
        <v>236</v>
      </c>
      <c r="AU693" s="259" t="s">
        <v>88</v>
      </c>
      <c r="AV693" s="13" t="s">
        <v>19</v>
      </c>
      <c r="AW693" s="13" t="s">
        <v>36</v>
      </c>
      <c r="AX693" s="13" t="s">
        <v>80</v>
      </c>
      <c r="AY693" s="259" t="s">
        <v>221</v>
      </c>
    </row>
    <row r="694" s="13" customFormat="1">
      <c r="A694" s="13"/>
      <c r="B694" s="249"/>
      <c r="C694" s="250"/>
      <c r="D694" s="247" t="s">
        <v>236</v>
      </c>
      <c r="E694" s="251" t="s">
        <v>4411</v>
      </c>
      <c r="F694" s="252" t="s">
        <v>4412</v>
      </c>
      <c r="G694" s="250"/>
      <c r="H694" s="253">
        <v>33.953000000000003</v>
      </c>
      <c r="I694" s="254"/>
      <c r="J694" s="250"/>
      <c r="K694" s="250"/>
      <c r="L694" s="255"/>
      <c r="M694" s="256"/>
      <c r="N694" s="257"/>
      <c r="O694" s="257"/>
      <c r="P694" s="257"/>
      <c r="Q694" s="257"/>
      <c r="R694" s="257"/>
      <c r="S694" s="257"/>
      <c r="T694" s="258"/>
      <c r="U694" s="13"/>
      <c r="V694" s="13"/>
      <c r="W694" s="13"/>
      <c r="X694" s="13"/>
      <c r="Y694" s="13"/>
      <c r="Z694" s="13"/>
      <c r="AA694" s="13"/>
      <c r="AB694" s="13"/>
      <c r="AC694" s="13"/>
      <c r="AD694" s="13"/>
      <c r="AE694" s="13"/>
      <c r="AT694" s="259" t="s">
        <v>236</v>
      </c>
      <c r="AU694" s="259" t="s">
        <v>88</v>
      </c>
      <c r="AV694" s="13" t="s">
        <v>19</v>
      </c>
      <c r="AW694" s="13" t="s">
        <v>36</v>
      </c>
      <c r="AX694" s="13" t="s">
        <v>88</v>
      </c>
      <c r="AY694" s="259" t="s">
        <v>221</v>
      </c>
    </row>
    <row r="695" s="2" customFormat="1" ht="62.7" customHeight="1">
      <c r="A695" s="40"/>
      <c r="B695" s="41"/>
      <c r="C695" s="229" t="s">
        <v>1712</v>
      </c>
      <c r="D695" s="229" t="s">
        <v>225</v>
      </c>
      <c r="E695" s="230" t="s">
        <v>2731</v>
      </c>
      <c r="F695" s="231" t="s">
        <v>2732</v>
      </c>
      <c r="G695" s="232" t="s">
        <v>507</v>
      </c>
      <c r="H695" s="233">
        <v>33</v>
      </c>
      <c r="I695" s="234"/>
      <c r="J695" s="235">
        <f>ROUND(I695*H695,2)</f>
        <v>0</v>
      </c>
      <c r="K695" s="231" t="s">
        <v>229</v>
      </c>
      <c r="L695" s="46"/>
      <c r="M695" s="236" t="s">
        <v>1</v>
      </c>
      <c r="N695" s="237" t="s">
        <v>45</v>
      </c>
      <c r="O695" s="93"/>
      <c r="P695" s="238">
        <f>O695*H695</f>
        <v>0</v>
      </c>
      <c r="Q695" s="238">
        <v>0</v>
      </c>
      <c r="R695" s="238">
        <f>Q695*H695</f>
        <v>0</v>
      </c>
      <c r="S695" s="238">
        <v>0</v>
      </c>
      <c r="T695" s="239">
        <f>S695*H695</f>
        <v>0</v>
      </c>
      <c r="U695" s="40"/>
      <c r="V695" s="40"/>
      <c r="W695" s="40"/>
      <c r="X695" s="40"/>
      <c r="Y695" s="40"/>
      <c r="Z695" s="40"/>
      <c r="AA695" s="40"/>
      <c r="AB695" s="40"/>
      <c r="AC695" s="40"/>
      <c r="AD695" s="40"/>
      <c r="AE695" s="40"/>
      <c r="AR695" s="240" t="s">
        <v>224</v>
      </c>
      <c r="AT695" s="240" t="s">
        <v>225</v>
      </c>
      <c r="AU695" s="240" t="s">
        <v>88</v>
      </c>
      <c r="AY695" s="18" t="s">
        <v>221</v>
      </c>
      <c r="BE695" s="241">
        <f>IF(N695="základní",J695,0)</f>
        <v>0</v>
      </c>
      <c r="BF695" s="241">
        <f>IF(N695="snížená",J695,0)</f>
        <v>0</v>
      </c>
      <c r="BG695" s="241">
        <f>IF(N695="zákl. přenesená",J695,0)</f>
        <v>0</v>
      </c>
      <c r="BH695" s="241">
        <f>IF(N695="sníž. přenesená",J695,0)</f>
        <v>0</v>
      </c>
      <c r="BI695" s="241">
        <f>IF(N695="nulová",J695,0)</f>
        <v>0</v>
      </c>
      <c r="BJ695" s="18" t="s">
        <v>88</v>
      </c>
      <c r="BK695" s="241">
        <f>ROUND(I695*H695,2)</f>
        <v>0</v>
      </c>
      <c r="BL695" s="18" t="s">
        <v>224</v>
      </c>
      <c r="BM695" s="240" t="s">
        <v>4413</v>
      </c>
    </row>
    <row r="696" s="2" customFormat="1">
      <c r="A696" s="40"/>
      <c r="B696" s="41"/>
      <c r="C696" s="42"/>
      <c r="D696" s="242" t="s">
        <v>232</v>
      </c>
      <c r="E696" s="42"/>
      <c r="F696" s="243" t="s">
        <v>2734</v>
      </c>
      <c r="G696" s="42"/>
      <c r="H696" s="42"/>
      <c r="I696" s="244"/>
      <c r="J696" s="42"/>
      <c r="K696" s="42"/>
      <c r="L696" s="46"/>
      <c r="M696" s="245"/>
      <c r="N696" s="246"/>
      <c r="O696" s="93"/>
      <c r="P696" s="93"/>
      <c r="Q696" s="93"/>
      <c r="R696" s="93"/>
      <c r="S696" s="93"/>
      <c r="T696" s="94"/>
      <c r="U696" s="40"/>
      <c r="V696" s="40"/>
      <c r="W696" s="40"/>
      <c r="X696" s="40"/>
      <c r="Y696" s="40"/>
      <c r="Z696" s="40"/>
      <c r="AA696" s="40"/>
      <c r="AB696" s="40"/>
      <c r="AC696" s="40"/>
      <c r="AD696" s="40"/>
      <c r="AE696" s="40"/>
      <c r="AT696" s="18" t="s">
        <v>232</v>
      </c>
      <c r="AU696" s="18" t="s">
        <v>88</v>
      </c>
    </row>
    <row r="697" s="2" customFormat="1">
      <c r="A697" s="40"/>
      <c r="B697" s="41"/>
      <c r="C697" s="42"/>
      <c r="D697" s="247" t="s">
        <v>312</v>
      </c>
      <c r="E697" s="42"/>
      <c r="F697" s="248" t="s">
        <v>2735</v>
      </c>
      <c r="G697" s="42"/>
      <c r="H697" s="42"/>
      <c r="I697" s="244"/>
      <c r="J697" s="42"/>
      <c r="K697" s="42"/>
      <c r="L697" s="46"/>
      <c r="M697" s="245"/>
      <c r="N697" s="246"/>
      <c r="O697" s="93"/>
      <c r="P697" s="93"/>
      <c r="Q697" s="93"/>
      <c r="R697" s="93"/>
      <c r="S697" s="93"/>
      <c r="T697" s="94"/>
      <c r="U697" s="40"/>
      <c r="V697" s="40"/>
      <c r="W697" s="40"/>
      <c r="X697" s="40"/>
      <c r="Y697" s="40"/>
      <c r="Z697" s="40"/>
      <c r="AA697" s="40"/>
      <c r="AB697" s="40"/>
      <c r="AC697" s="40"/>
      <c r="AD697" s="40"/>
      <c r="AE697" s="40"/>
      <c r="AT697" s="18" t="s">
        <v>312</v>
      </c>
      <c r="AU697" s="18" t="s">
        <v>88</v>
      </c>
    </row>
    <row r="698" s="14" customFormat="1">
      <c r="A698" s="14"/>
      <c r="B698" s="260"/>
      <c r="C698" s="261"/>
      <c r="D698" s="247" t="s">
        <v>236</v>
      </c>
      <c r="E698" s="262" t="s">
        <v>1</v>
      </c>
      <c r="F698" s="263" t="s">
        <v>2736</v>
      </c>
      <c r="G698" s="261"/>
      <c r="H698" s="262" t="s">
        <v>1</v>
      </c>
      <c r="I698" s="264"/>
      <c r="J698" s="261"/>
      <c r="K698" s="261"/>
      <c r="L698" s="265"/>
      <c r="M698" s="266"/>
      <c r="N698" s="267"/>
      <c r="O698" s="267"/>
      <c r="P698" s="267"/>
      <c r="Q698" s="267"/>
      <c r="R698" s="267"/>
      <c r="S698" s="267"/>
      <c r="T698" s="268"/>
      <c r="U698" s="14"/>
      <c r="V698" s="14"/>
      <c r="W698" s="14"/>
      <c r="X698" s="14"/>
      <c r="Y698" s="14"/>
      <c r="Z698" s="14"/>
      <c r="AA698" s="14"/>
      <c r="AB698" s="14"/>
      <c r="AC698" s="14"/>
      <c r="AD698" s="14"/>
      <c r="AE698" s="14"/>
      <c r="AT698" s="269" t="s">
        <v>236</v>
      </c>
      <c r="AU698" s="269" t="s">
        <v>88</v>
      </c>
      <c r="AV698" s="14" t="s">
        <v>88</v>
      </c>
      <c r="AW698" s="14" t="s">
        <v>36</v>
      </c>
      <c r="AX698" s="14" t="s">
        <v>80</v>
      </c>
      <c r="AY698" s="269" t="s">
        <v>221</v>
      </c>
    </row>
    <row r="699" s="13" customFormat="1">
      <c r="A699" s="13"/>
      <c r="B699" s="249"/>
      <c r="C699" s="250"/>
      <c r="D699" s="247" t="s">
        <v>236</v>
      </c>
      <c r="E699" s="251" t="s">
        <v>3804</v>
      </c>
      <c r="F699" s="252" t="s">
        <v>4414</v>
      </c>
      <c r="G699" s="250"/>
      <c r="H699" s="253">
        <v>33</v>
      </c>
      <c r="I699" s="254"/>
      <c r="J699" s="250"/>
      <c r="K699" s="250"/>
      <c r="L699" s="255"/>
      <c r="M699" s="256"/>
      <c r="N699" s="257"/>
      <c r="O699" s="257"/>
      <c r="P699" s="257"/>
      <c r="Q699" s="257"/>
      <c r="R699" s="257"/>
      <c r="S699" s="257"/>
      <c r="T699" s="258"/>
      <c r="U699" s="13"/>
      <c r="V699" s="13"/>
      <c r="W699" s="13"/>
      <c r="X699" s="13"/>
      <c r="Y699" s="13"/>
      <c r="Z699" s="13"/>
      <c r="AA699" s="13"/>
      <c r="AB699" s="13"/>
      <c r="AC699" s="13"/>
      <c r="AD699" s="13"/>
      <c r="AE699" s="13"/>
      <c r="AT699" s="259" t="s">
        <v>236</v>
      </c>
      <c r="AU699" s="259" t="s">
        <v>88</v>
      </c>
      <c r="AV699" s="13" t="s">
        <v>19</v>
      </c>
      <c r="AW699" s="13" t="s">
        <v>36</v>
      </c>
      <c r="AX699" s="13" t="s">
        <v>80</v>
      </c>
      <c r="AY699" s="259" t="s">
        <v>221</v>
      </c>
    </row>
    <row r="700" s="13" customFormat="1">
      <c r="A700" s="13"/>
      <c r="B700" s="249"/>
      <c r="C700" s="250"/>
      <c r="D700" s="247" t="s">
        <v>236</v>
      </c>
      <c r="E700" s="251" t="s">
        <v>1764</v>
      </c>
      <c r="F700" s="252" t="s">
        <v>3806</v>
      </c>
      <c r="G700" s="250"/>
      <c r="H700" s="253">
        <v>33</v>
      </c>
      <c r="I700" s="254"/>
      <c r="J700" s="250"/>
      <c r="K700" s="250"/>
      <c r="L700" s="255"/>
      <c r="M700" s="256"/>
      <c r="N700" s="257"/>
      <c r="O700" s="257"/>
      <c r="P700" s="257"/>
      <c r="Q700" s="257"/>
      <c r="R700" s="257"/>
      <c r="S700" s="257"/>
      <c r="T700" s="258"/>
      <c r="U700" s="13"/>
      <c r="V700" s="13"/>
      <c r="W700" s="13"/>
      <c r="X700" s="13"/>
      <c r="Y700" s="13"/>
      <c r="Z700" s="13"/>
      <c r="AA700" s="13"/>
      <c r="AB700" s="13"/>
      <c r="AC700" s="13"/>
      <c r="AD700" s="13"/>
      <c r="AE700" s="13"/>
      <c r="AT700" s="259" t="s">
        <v>236</v>
      </c>
      <c r="AU700" s="259" t="s">
        <v>88</v>
      </c>
      <c r="AV700" s="13" t="s">
        <v>19</v>
      </c>
      <c r="AW700" s="13" t="s">
        <v>36</v>
      </c>
      <c r="AX700" s="13" t="s">
        <v>88</v>
      </c>
      <c r="AY700" s="259" t="s">
        <v>221</v>
      </c>
    </row>
    <row r="701" s="2" customFormat="1" ht="16.5" customHeight="1">
      <c r="A701" s="40"/>
      <c r="B701" s="41"/>
      <c r="C701" s="284" t="s">
        <v>1716</v>
      </c>
      <c r="D701" s="284" t="s">
        <v>330</v>
      </c>
      <c r="E701" s="285" t="s">
        <v>2741</v>
      </c>
      <c r="F701" s="286" t="s">
        <v>2742</v>
      </c>
      <c r="G701" s="287" t="s">
        <v>507</v>
      </c>
      <c r="H701" s="288">
        <v>37.950000000000003</v>
      </c>
      <c r="I701" s="289"/>
      <c r="J701" s="290">
        <f>ROUND(I701*H701,2)</f>
        <v>0</v>
      </c>
      <c r="K701" s="286" t="s">
        <v>229</v>
      </c>
      <c r="L701" s="291"/>
      <c r="M701" s="292" t="s">
        <v>1</v>
      </c>
      <c r="N701" s="293" t="s">
        <v>45</v>
      </c>
      <c r="O701" s="93"/>
      <c r="P701" s="238">
        <f>O701*H701</f>
        <v>0</v>
      </c>
      <c r="Q701" s="238">
        <v>0.0020999999999999999</v>
      </c>
      <c r="R701" s="238">
        <f>Q701*H701</f>
        <v>0.079695000000000002</v>
      </c>
      <c r="S701" s="238">
        <v>0</v>
      </c>
      <c r="T701" s="239">
        <f>S701*H701</f>
        <v>0</v>
      </c>
      <c r="U701" s="40"/>
      <c r="V701" s="40"/>
      <c r="W701" s="40"/>
      <c r="X701" s="40"/>
      <c r="Y701" s="40"/>
      <c r="Z701" s="40"/>
      <c r="AA701" s="40"/>
      <c r="AB701" s="40"/>
      <c r="AC701" s="40"/>
      <c r="AD701" s="40"/>
      <c r="AE701" s="40"/>
      <c r="AR701" s="240" t="s">
        <v>267</v>
      </c>
      <c r="AT701" s="240" t="s">
        <v>330</v>
      </c>
      <c r="AU701" s="240" t="s">
        <v>88</v>
      </c>
      <c r="AY701" s="18" t="s">
        <v>221</v>
      </c>
      <c r="BE701" s="241">
        <f>IF(N701="základní",J701,0)</f>
        <v>0</v>
      </c>
      <c r="BF701" s="241">
        <f>IF(N701="snížená",J701,0)</f>
        <v>0</v>
      </c>
      <c r="BG701" s="241">
        <f>IF(N701="zákl. přenesená",J701,0)</f>
        <v>0</v>
      </c>
      <c r="BH701" s="241">
        <f>IF(N701="sníž. přenesená",J701,0)</f>
        <v>0</v>
      </c>
      <c r="BI701" s="241">
        <f>IF(N701="nulová",J701,0)</f>
        <v>0</v>
      </c>
      <c r="BJ701" s="18" t="s">
        <v>88</v>
      </c>
      <c r="BK701" s="241">
        <f>ROUND(I701*H701,2)</f>
        <v>0</v>
      </c>
      <c r="BL701" s="18" t="s">
        <v>224</v>
      </c>
      <c r="BM701" s="240" t="s">
        <v>4415</v>
      </c>
    </row>
    <row r="702" s="14" customFormat="1">
      <c r="A702" s="14"/>
      <c r="B702" s="260"/>
      <c r="C702" s="261"/>
      <c r="D702" s="247" t="s">
        <v>236</v>
      </c>
      <c r="E702" s="262" t="s">
        <v>1</v>
      </c>
      <c r="F702" s="263" t="s">
        <v>2744</v>
      </c>
      <c r="G702" s="261"/>
      <c r="H702" s="262" t="s">
        <v>1</v>
      </c>
      <c r="I702" s="264"/>
      <c r="J702" s="261"/>
      <c r="K702" s="261"/>
      <c r="L702" s="265"/>
      <c r="M702" s="266"/>
      <c r="N702" s="267"/>
      <c r="O702" s="267"/>
      <c r="P702" s="267"/>
      <c r="Q702" s="267"/>
      <c r="R702" s="267"/>
      <c r="S702" s="267"/>
      <c r="T702" s="268"/>
      <c r="U702" s="14"/>
      <c r="V702" s="14"/>
      <c r="W702" s="14"/>
      <c r="X702" s="14"/>
      <c r="Y702" s="14"/>
      <c r="Z702" s="14"/>
      <c r="AA702" s="14"/>
      <c r="AB702" s="14"/>
      <c r="AC702" s="14"/>
      <c r="AD702" s="14"/>
      <c r="AE702" s="14"/>
      <c r="AT702" s="269" t="s">
        <v>236</v>
      </c>
      <c r="AU702" s="269" t="s">
        <v>88</v>
      </c>
      <c r="AV702" s="14" t="s">
        <v>88</v>
      </c>
      <c r="AW702" s="14" t="s">
        <v>36</v>
      </c>
      <c r="AX702" s="14" t="s">
        <v>80</v>
      </c>
      <c r="AY702" s="269" t="s">
        <v>221</v>
      </c>
    </row>
    <row r="703" s="13" customFormat="1">
      <c r="A703" s="13"/>
      <c r="B703" s="249"/>
      <c r="C703" s="250"/>
      <c r="D703" s="247" t="s">
        <v>236</v>
      </c>
      <c r="E703" s="251" t="s">
        <v>4416</v>
      </c>
      <c r="F703" s="252" t="s">
        <v>421</v>
      </c>
      <c r="G703" s="250"/>
      <c r="H703" s="253">
        <v>33</v>
      </c>
      <c r="I703" s="254"/>
      <c r="J703" s="250"/>
      <c r="K703" s="250"/>
      <c r="L703" s="255"/>
      <c r="M703" s="256"/>
      <c r="N703" s="257"/>
      <c r="O703" s="257"/>
      <c r="P703" s="257"/>
      <c r="Q703" s="257"/>
      <c r="R703" s="257"/>
      <c r="S703" s="257"/>
      <c r="T703" s="258"/>
      <c r="U703" s="13"/>
      <c r="V703" s="13"/>
      <c r="W703" s="13"/>
      <c r="X703" s="13"/>
      <c r="Y703" s="13"/>
      <c r="Z703" s="13"/>
      <c r="AA703" s="13"/>
      <c r="AB703" s="13"/>
      <c r="AC703" s="13"/>
      <c r="AD703" s="13"/>
      <c r="AE703" s="13"/>
      <c r="AT703" s="259" t="s">
        <v>236</v>
      </c>
      <c r="AU703" s="259" t="s">
        <v>88</v>
      </c>
      <c r="AV703" s="13" t="s">
        <v>19</v>
      </c>
      <c r="AW703" s="13" t="s">
        <v>36</v>
      </c>
      <c r="AX703" s="13" t="s">
        <v>80</v>
      </c>
      <c r="AY703" s="259" t="s">
        <v>221</v>
      </c>
    </row>
    <row r="704" s="13" customFormat="1">
      <c r="A704" s="13"/>
      <c r="B704" s="249"/>
      <c r="C704" s="250"/>
      <c r="D704" s="247" t="s">
        <v>236</v>
      </c>
      <c r="E704" s="251" t="s">
        <v>1767</v>
      </c>
      <c r="F704" s="252" t="s">
        <v>4417</v>
      </c>
      <c r="G704" s="250"/>
      <c r="H704" s="253">
        <v>33</v>
      </c>
      <c r="I704" s="254"/>
      <c r="J704" s="250"/>
      <c r="K704" s="250"/>
      <c r="L704" s="255"/>
      <c r="M704" s="256"/>
      <c r="N704" s="257"/>
      <c r="O704" s="257"/>
      <c r="P704" s="257"/>
      <c r="Q704" s="257"/>
      <c r="R704" s="257"/>
      <c r="S704" s="257"/>
      <c r="T704" s="258"/>
      <c r="U704" s="13"/>
      <c r="V704" s="13"/>
      <c r="W704" s="13"/>
      <c r="X704" s="13"/>
      <c r="Y704" s="13"/>
      <c r="Z704" s="13"/>
      <c r="AA704" s="13"/>
      <c r="AB704" s="13"/>
      <c r="AC704" s="13"/>
      <c r="AD704" s="13"/>
      <c r="AE704" s="13"/>
      <c r="AT704" s="259" t="s">
        <v>236</v>
      </c>
      <c r="AU704" s="259" t="s">
        <v>88</v>
      </c>
      <c r="AV704" s="13" t="s">
        <v>19</v>
      </c>
      <c r="AW704" s="13" t="s">
        <v>36</v>
      </c>
      <c r="AX704" s="13" t="s">
        <v>80</v>
      </c>
      <c r="AY704" s="259" t="s">
        <v>221</v>
      </c>
    </row>
    <row r="705" s="13" customFormat="1">
      <c r="A705" s="13"/>
      <c r="B705" s="249"/>
      <c r="C705" s="250"/>
      <c r="D705" s="247" t="s">
        <v>236</v>
      </c>
      <c r="E705" s="251" t="s">
        <v>4418</v>
      </c>
      <c r="F705" s="252" t="s">
        <v>4419</v>
      </c>
      <c r="G705" s="250"/>
      <c r="H705" s="253">
        <v>37.950000000000003</v>
      </c>
      <c r="I705" s="254"/>
      <c r="J705" s="250"/>
      <c r="K705" s="250"/>
      <c r="L705" s="255"/>
      <c r="M705" s="256"/>
      <c r="N705" s="257"/>
      <c r="O705" s="257"/>
      <c r="P705" s="257"/>
      <c r="Q705" s="257"/>
      <c r="R705" s="257"/>
      <c r="S705" s="257"/>
      <c r="T705" s="258"/>
      <c r="U705" s="13"/>
      <c r="V705" s="13"/>
      <c r="W705" s="13"/>
      <c r="X705" s="13"/>
      <c r="Y705" s="13"/>
      <c r="Z705" s="13"/>
      <c r="AA705" s="13"/>
      <c r="AB705" s="13"/>
      <c r="AC705" s="13"/>
      <c r="AD705" s="13"/>
      <c r="AE705" s="13"/>
      <c r="AT705" s="259" t="s">
        <v>236</v>
      </c>
      <c r="AU705" s="259" t="s">
        <v>88</v>
      </c>
      <c r="AV705" s="13" t="s">
        <v>19</v>
      </c>
      <c r="AW705" s="13" t="s">
        <v>36</v>
      </c>
      <c r="AX705" s="13" t="s">
        <v>88</v>
      </c>
      <c r="AY705" s="259" t="s">
        <v>221</v>
      </c>
    </row>
    <row r="706" s="2" customFormat="1" ht="37.8" customHeight="1">
      <c r="A706" s="40"/>
      <c r="B706" s="41"/>
      <c r="C706" s="229" t="s">
        <v>1720</v>
      </c>
      <c r="D706" s="229" t="s">
        <v>225</v>
      </c>
      <c r="E706" s="230" t="s">
        <v>2762</v>
      </c>
      <c r="F706" s="231" t="s">
        <v>2763</v>
      </c>
      <c r="G706" s="232" t="s">
        <v>507</v>
      </c>
      <c r="H706" s="233">
        <v>88.191999999999993</v>
      </c>
      <c r="I706" s="234"/>
      <c r="J706" s="235">
        <f>ROUND(I706*H706,2)</f>
        <v>0</v>
      </c>
      <c r="K706" s="231" t="s">
        <v>229</v>
      </c>
      <c r="L706" s="46"/>
      <c r="M706" s="236" t="s">
        <v>1</v>
      </c>
      <c r="N706" s="237" t="s">
        <v>45</v>
      </c>
      <c r="O706" s="93"/>
      <c r="P706" s="238">
        <f>O706*H706</f>
        <v>0</v>
      </c>
      <c r="Q706" s="238">
        <v>0</v>
      </c>
      <c r="R706" s="238">
        <f>Q706*H706</f>
        <v>0</v>
      </c>
      <c r="S706" s="238">
        <v>0</v>
      </c>
      <c r="T706" s="239">
        <f>S706*H706</f>
        <v>0</v>
      </c>
      <c r="U706" s="40"/>
      <c r="V706" s="40"/>
      <c r="W706" s="40"/>
      <c r="X706" s="40"/>
      <c r="Y706" s="40"/>
      <c r="Z706" s="40"/>
      <c r="AA706" s="40"/>
      <c r="AB706" s="40"/>
      <c r="AC706" s="40"/>
      <c r="AD706" s="40"/>
      <c r="AE706" s="40"/>
      <c r="AR706" s="240" t="s">
        <v>224</v>
      </c>
      <c r="AT706" s="240" t="s">
        <v>225</v>
      </c>
      <c r="AU706" s="240" t="s">
        <v>88</v>
      </c>
      <c r="AY706" s="18" t="s">
        <v>221</v>
      </c>
      <c r="BE706" s="241">
        <f>IF(N706="základní",J706,0)</f>
        <v>0</v>
      </c>
      <c r="BF706" s="241">
        <f>IF(N706="snížená",J706,0)</f>
        <v>0</v>
      </c>
      <c r="BG706" s="241">
        <f>IF(N706="zákl. přenesená",J706,0)</f>
        <v>0</v>
      </c>
      <c r="BH706" s="241">
        <f>IF(N706="sníž. přenesená",J706,0)</f>
        <v>0</v>
      </c>
      <c r="BI706" s="241">
        <f>IF(N706="nulová",J706,0)</f>
        <v>0</v>
      </c>
      <c r="BJ706" s="18" t="s">
        <v>88</v>
      </c>
      <c r="BK706" s="241">
        <f>ROUND(I706*H706,2)</f>
        <v>0</v>
      </c>
      <c r="BL706" s="18" t="s">
        <v>224</v>
      </c>
      <c r="BM706" s="240" t="s">
        <v>4420</v>
      </c>
    </row>
    <row r="707" s="2" customFormat="1">
      <c r="A707" s="40"/>
      <c r="B707" s="41"/>
      <c r="C707" s="42"/>
      <c r="D707" s="242" t="s">
        <v>232</v>
      </c>
      <c r="E707" s="42"/>
      <c r="F707" s="243" t="s">
        <v>2765</v>
      </c>
      <c r="G707" s="42"/>
      <c r="H707" s="42"/>
      <c r="I707" s="244"/>
      <c r="J707" s="42"/>
      <c r="K707" s="42"/>
      <c r="L707" s="46"/>
      <c r="M707" s="245"/>
      <c r="N707" s="246"/>
      <c r="O707" s="93"/>
      <c r="P707" s="93"/>
      <c r="Q707" s="93"/>
      <c r="R707" s="93"/>
      <c r="S707" s="93"/>
      <c r="T707" s="94"/>
      <c r="U707" s="40"/>
      <c r="V707" s="40"/>
      <c r="W707" s="40"/>
      <c r="X707" s="40"/>
      <c r="Y707" s="40"/>
      <c r="Z707" s="40"/>
      <c r="AA707" s="40"/>
      <c r="AB707" s="40"/>
      <c r="AC707" s="40"/>
      <c r="AD707" s="40"/>
      <c r="AE707" s="40"/>
      <c r="AT707" s="18" t="s">
        <v>232</v>
      </c>
      <c r="AU707" s="18" t="s">
        <v>88</v>
      </c>
    </row>
    <row r="708" s="14" customFormat="1">
      <c r="A708" s="14"/>
      <c r="B708" s="260"/>
      <c r="C708" s="261"/>
      <c r="D708" s="247" t="s">
        <v>236</v>
      </c>
      <c r="E708" s="262" t="s">
        <v>1</v>
      </c>
      <c r="F708" s="263" t="s">
        <v>4421</v>
      </c>
      <c r="G708" s="261"/>
      <c r="H708" s="262" t="s">
        <v>1</v>
      </c>
      <c r="I708" s="264"/>
      <c r="J708" s="261"/>
      <c r="K708" s="261"/>
      <c r="L708" s="265"/>
      <c r="M708" s="266"/>
      <c r="N708" s="267"/>
      <c r="O708" s="267"/>
      <c r="P708" s="267"/>
      <c r="Q708" s="267"/>
      <c r="R708" s="267"/>
      <c r="S708" s="267"/>
      <c r="T708" s="268"/>
      <c r="U708" s="14"/>
      <c r="V708" s="14"/>
      <c r="W708" s="14"/>
      <c r="X708" s="14"/>
      <c r="Y708" s="14"/>
      <c r="Z708" s="14"/>
      <c r="AA708" s="14"/>
      <c r="AB708" s="14"/>
      <c r="AC708" s="14"/>
      <c r="AD708" s="14"/>
      <c r="AE708" s="14"/>
      <c r="AT708" s="269" t="s">
        <v>236</v>
      </c>
      <c r="AU708" s="269" t="s">
        <v>88</v>
      </c>
      <c r="AV708" s="14" t="s">
        <v>88</v>
      </c>
      <c r="AW708" s="14" t="s">
        <v>36</v>
      </c>
      <c r="AX708" s="14" t="s">
        <v>80</v>
      </c>
      <c r="AY708" s="269" t="s">
        <v>221</v>
      </c>
    </row>
    <row r="709" s="13" customFormat="1">
      <c r="A709" s="13"/>
      <c r="B709" s="249"/>
      <c r="C709" s="250"/>
      <c r="D709" s="247" t="s">
        <v>236</v>
      </c>
      <c r="E709" s="251" t="s">
        <v>4422</v>
      </c>
      <c r="F709" s="252" t="s">
        <v>4423</v>
      </c>
      <c r="G709" s="250"/>
      <c r="H709" s="253">
        <v>67.906000000000006</v>
      </c>
      <c r="I709" s="254"/>
      <c r="J709" s="250"/>
      <c r="K709" s="250"/>
      <c r="L709" s="255"/>
      <c r="M709" s="256"/>
      <c r="N709" s="257"/>
      <c r="O709" s="257"/>
      <c r="P709" s="257"/>
      <c r="Q709" s="257"/>
      <c r="R709" s="257"/>
      <c r="S709" s="257"/>
      <c r="T709" s="258"/>
      <c r="U709" s="13"/>
      <c r="V709" s="13"/>
      <c r="W709" s="13"/>
      <c r="X709" s="13"/>
      <c r="Y709" s="13"/>
      <c r="Z709" s="13"/>
      <c r="AA709" s="13"/>
      <c r="AB709" s="13"/>
      <c r="AC709" s="13"/>
      <c r="AD709" s="13"/>
      <c r="AE709" s="13"/>
      <c r="AT709" s="259" t="s">
        <v>236</v>
      </c>
      <c r="AU709" s="259" t="s">
        <v>88</v>
      </c>
      <c r="AV709" s="13" t="s">
        <v>19</v>
      </c>
      <c r="AW709" s="13" t="s">
        <v>36</v>
      </c>
      <c r="AX709" s="13" t="s">
        <v>80</v>
      </c>
      <c r="AY709" s="259" t="s">
        <v>221</v>
      </c>
    </row>
    <row r="710" s="14" customFormat="1">
      <c r="A710" s="14"/>
      <c r="B710" s="260"/>
      <c r="C710" s="261"/>
      <c r="D710" s="247" t="s">
        <v>236</v>
      </c>
      <c r="E710" s="262" t="s">
        <v>1</v>
      </c>
      <c r="F710" s="263" t="s">
        <v>2770</v>
      </c>
      <c r="G710" s="261"/>
      <c r="H710" s="262" t="s">
        <v>1</v>
      </c>
      <c r="I710" s="264"/>
      <c r="J710" s="261"/>
      <c r="K710" s="261"/>
      <c r="L710" s="265"/>
      <c r="M710" s="266"/>
      <c r="N710" s="267"/>
      <c r="O710" s="267"/>
      <c r="P710" s="267"/>
      <c r="Q710" s="267"/>
      <c r="R710" s="267"/>
      <c r="S710" s="267"/>
      <c r="T710" s="268"/>
      <c r="U710" s="14"/>
      <c r="V710" s="14"/>
      <c r="W710" s="14"/>
      <c r="X710" s="14"/>
      <c r="Y710" s="14"/>
      <c r="Z710" s="14"/>
      <c r="AA710" s="14"/>
      <c r="AB710" s="14"/>
      <c r="AC710" s="14"/>
      <c r="AD710" s="14"/>
      <c r="AE710" s="14"/>
      <c r="AT710" s="269" t="s">
        <v>236</v>
      </c>
      <c r="AU710" s="269" t="s">
        <v>88</v>
      </c>
      <c r="AV710" s="14" t="s">
        <v>88</v>
      </c>
      <c r="AW710" s="14" t="s">
        <v>36</v>
      </c>
      <c r="AX710" s="14" t="s">
        <v>80</v>
      </c>
      <c r="AY710" s="269" t="s">
        <v>221</v>
      </c>
    </row>
    <row r="711" s="13" customFormat="1">
      <c r="A711" s="13"/>
      <c r="B711" s="249"/>
      <c r="C711" s="250"/>
      <c r="D711" s="247" t="s">
        <v>236</v>
      </c>
      <c r="E711" s="251" t="s">
        <v>1770</v>
      </c>
      <c r="F711" s="252" t="s">
        <v>4188</v>
      </c>
      <c r="G711" s="250"/>
      <c r="H711" s="253">
        <v>20.286000000000001</v>
      </c>
      <c r="I711" s="254"/>
      <c r="J711" s="250"/>
      <c r="K711" s="250"/>
      <c r="L711" s="255"/>
      <c r="M711" s="256"/>
      <c r="N711" s="257"/>
      <c r="O711" s="257"/>
      <c r="P711" s="257"/>
      <c r="Q711" s="257"/>
      <c r="R711" s="257"/>
      <c r="S711" s="257"/>
      <c r="T711" s="258"/>
      <c r="U711" s="13"/>
      <c r="V711" s="13"/>
      <c r="W711" s="13"/>
      <c r="X711" s="13"/>
      <c r="Y711" s="13"/>
      <c r="Z711" s="13"/>
      <c r="AA711" s="13"/>
      <c r="AB711" s="13"/>
      <c r="AC711" s="13"/>
      <c r="AD711" s="13"/>
      <c r="AE711" s="13"/>
      <c r="AT711" s="259" t="s">
        <v>236</v>
      </c>
      <c r="AU711" s="259" t="s">
        <v>88</v>
      </c>
      <c r="AV711" s="13" t="s">
        <v>19</v>
      </c>
      <c r="AW711" s="13" t="s">
        <v>36</v>
      </c>
      <c r="AX711" s="13" t="s">
        <v>80</v>
      </c>
      <c r="AY711" s="259" t="s">
        <v>221</v>
      </c>
    </row>
    <row r="712" s="13" customFormat="1">
      <c r="A712" s="13"/>
      <c r="B712" s="249"/>
      <c r="C712" s="250"/>
      <c r="D712" s="247" t="s">
        <v>236</v>
      </c>
      <c r="E712" s="251" t="s">
        <v>2689</v>
      </c>
      <c r="F712" s="252" t="s">
        <v>4424</v>
      </c>
      <c r="G712" s="250"/>
      <c r="H712" s="253">
        <v>88.191999999999993</v>
      </c>
      <c r="I712" s="254"/>
      <c r="J712" s="250"/>
      <c r="K712" s="250"/>
      <c r="L712" s="255"/>
      <c r="M712" s="256"/>
      <c r="N712" s="257"/>
      <c r="O712" s="257"/>
      <c r="P712" s="257"/>
      <c r="Q712" s="257"/>
      <c r="R712" s="257"/>
      <c r="S712" s="257"/>
      <c r="T712" s="258"/>
      <c r="U712" s="13"/>
      <c r="V712" s="13"/>
      <c r="W712" s="13"/>
      <c r="X712" s="13"/>
      <c r="Y712" s="13"/>
      <c r="Z712" s="13"/>
      <c r="AA712" s="13"/>
      <c r="AB712" s="13"/>
      <c r="AC712" s="13"/>
      <c r="AD712" s="13"/>
      <c r="AE712" s="13"/>
      <c r="AT712" s="259" t="s">
        <v>236</v>
      </c>
      <c r="AU712" s="259" t="s">
        <v>88</v>
      </c>
      <c r="AV712" s="13" t="s">
        <v>19</v>
      </c>
      <c r="AW712" s="13" t="s">
        <v>36</v>
      </c>
      <c r="AX712" s="13" t="s">
        <v>88</v>
      </c>
      <c r="AY712" s="259" t="s">
        <v>221</v>
      </c>
    </row>
    <row r="713" s="2" customFormat="1" ht="24.15" customHeight="1">
      <c r="A713" s="40"/>
      <c r="B713" s="41"/>
      <c r="C713" s="284" t="s">
        <v>1723</v>
      </c>
      <c r="D713" s="284" t="s">
        <v>330</v>
      </c>
      <c r="E713" s="285" t="s">
        <v>2752</v>
      </c>
      <c r="F713" s="286" t="s">
        <v>2753</v>
      </c>
      <c r="G713" s="287" t="s">
        <v>507</v>
      </c>
      <c r="H713" s="288">
        <v>92.602000000000004</v>
      </c>
      <c r="I713" s="289"/>
      <c r="J713" s="290">
        <f>ROUND(I713*H713,2)</f>
        <v>0</v>
      </c>
      <c r="K713" s="286" t="s">
        <v>229</v>
      </c>
      <c r="L713" s="291"/>
      <c r="M713" s="292" t="s">
        <v>1</v>
      </c>
      <c r="N713" s="293" t="s">
        <v>45</v>
      </c>
      <c r="O713" s="93"/>
      <c r="P713" s="238">
        <f>O713*H713</f>
        <v>0</v>
      </c>
      <c r="Q713" s="238">
        <v>0.00029999999999999997</v>
      </c>
      <c r="R713" s="238">
        <f>Q713*H713</f>
        <v>0.027780599999999999</v>
      </c>
      <c r="S713" s="238">
        <v>0</v>
      </c>
      <c r="T713" s="239">
        <f>S713*H713</f>
        <v>0</v>
      </c>
      <c r="U713" s="40"/>
      <c r="V713" s="40"/>
      <c r="W713" s="40"/>
      <c r="X713" s="40"/>
      <c r="Y713" s="40"/>
      <c r="Z713" s="40"/>
      <c r="AA713" s="40"/>
      <c r="AB713" s="40"/>
      <c r="AC713" s="40"/>
      <c r="AD713" s="40"/>
      <c r="AE713" s="40"/>
      <c r="AR713" s="240" t="s">
        <v>267</v>
      </c>
      <c r="AT713" s="240" t="s">
        <v>330</v>
      </c>
      <c r="AU713" s="240" t="s">
        <v>88</v>
      </c>
      <c r="AY713" s="18" t="s">
        <v>221</v>
      </c>
      <c r="BE713" s="241">
        <f>IF(N713="základní",J713,0)</f>
        <v>0</v>
      </c>
      <c r="BF713" s="241">
        <f>IF(N713="snížená",J713,0)</f>
        <v>0</v>
      </c>
      <c r="BG713" s="241">
        <f>IF(N713="zákl. přenesená",J713,0)</f>
        <v>0</v>
      </c>
      <c r="BH713" s="241">
        <f>IF(N713="sníž. přenesená",J713,0)</f>
        <v>0</v>
      </c>
      <c r="BI713" s="241">
        <f>IF(N713="nulová",J713,0)</f>
        <v>0</v>
      </c>
      <c r="BJ713" s="18" t="s">
        <v>88</v>
      </c>
      <c r="BK713" s="241">
        <f>ROUND(I713*H713,2)</f>
        <v>0</v>
      </c>
      <c r="BL713" s="18" t="s">
        <v>224</v>
      </c>
      <c r="BM713" s="240" t="s">
        <v>4425</v>
      </c>
    </row>
    <row r="714" s="14" customFormat="1">
      <c r="A714" s="14"/>
      <c r="B714" s="260"/>
      <c r="C714" s="261"/>
      <c r="D714" s="247" t="s">
        <v>236</v>
      </c>
      <c r="E714" s="262" t="s">
        <v>1</v>
      </c>
      <c r="F714" s="263" t="s">
        <v>2757</v>
      </c>
      <c r="G714" s="261"/>
      <c r="H714" s="262" t="s">
        <v>1</v>
      </c>
      <c r="I714" s="264"/>
      <c r="J714" s="261"/>
      <c r="K714" s="261"/>
      <c r="L714" s="265"/>
      <c r="M714" s="266"/>
      <c r="N714" s="267"/>
      <c r="O714" s="267"/>
      <c r="P714" s="267"/>
      <c r="Q714" s="267"/>
      <c r="R714" s="267"/>
      <c r="S714" s="267"/>
      <c r="T714" s="268"/>
      <c r="U714" s="14"/>
      <c r="V714" s="14"/>
      <c r="W714" s="14"/>
      <c r="X714" s="14"/>
      <c r="Y714" s="14"/>
      <c r="Z714" s="14"/>
      <c r="AA714" s="14"/>
      <c r="AB714" s="14"/>
      <c r="AC714" s="14"/>
      <c r="AD714" s="14"/>
      <c r="AE714" s="14"/>
      <c r="AT714" s="269" t="s">
        <v>236</v>
      </c>
      <c r="AU714" s="269" t="s">
        <v>88</v>
      </c>
      <c r="AV714" s="14" t="s">
        <v>88</v>
      </c>
      <c r="AW714" s="14" t="s">
        <v>36</v>
      </c>
      <c r="AX714" s="14" t="s">
        <v>80</v>
      </c>
      <c r="AY714" s="269" t="s">
        <v>221</v>
      </c>
    </row>
    <row r="715" s="13" customFormat="1">
      <c r="A715" s="13"/>
      <c r="B715" s="249"/>
      <c r="C715" s="250"/>
      <c r="D715" s="247" t="s">
        <v>236</v>
      </c>
      <c r="E715" s="251" t="s">
        <v>3545</v>
      </c>
      <c r="F715" s="252" t="s">
        <v>4426</v>
      </c>
      <c r="G715" s="250"/>
      <c r="H715" s="253">
        <v>88.191999999999993</v>
      </c>
      <c r="I715" s="254"/>
      <c r="J715" s="250"/>
      <c r="K715" s="250"/>
      <c r="L715" s="255"/>
      <c r="M715" s="256"/>
      <c r="N715" s="257"/>
      <c r="O715" s="257"/>
      <c r="P715" s="257"/>
      <c r="Q715" s="257"/>
      <c r="R715" s="257"/>
      <c r="S715" s="257"/>
      <c r="T715" s="258"/>
      <c r="U715" s="13"/>
      <c r="V715" s="13"/>
      <c r="W715" s="13"/>
      <c r="X715" s="13"/>
      <c r="Y715" s="13"/>
      <c r="Z715" s="13"/>
      <c r="AA715" s="13"/>
      <c r="AB715" s="13"/>
      <c r="AC715" s="13"/>
      <c r="AD715" s="13"/>
      <c r="AE715" s="13"/>
      <c r="AT715" s="259" t="s">
        <v>236</v>
      </c>
      <c r="AU715" s="259" t="s">
        <v>88</v>
      </c>
      <c r="AV715" s="13" t="s">
        <v>19</v>
      </c>
      <c r="AW715" s="13" t="s">
        <v>36</v>
      </c>
      <c r="AX715" s="13" t="s">
        <v>80</v>
      </c>
      <c r="AY715" s="259" t="s">
        <v>221</v>
      </c>
    </row>
    <row r="716" s="13" customFormat="1">
      <c r="A716" s="13"/>
      <c r="B716" s="249"/>
      <c r="C716" s="250"/>
      <c r="D716" s="247" t="s">
        <v>236</v>
      </c>
      <c r="E716" s="251" t="s">
        <v>1773</v>
      </c>
      <c r="F716" s="252" t="s">
        <v>3547</v>
      </c>
      <c r="G716" s="250"/>
      <c r="H716" s="253">
        <v>88.191999999999993</v>
      </c>
      <c r="I716" s="254"/>
      <c r="J716" s="250"/>
      <c r="K716" s="250"/>
      <c r="L716" s="255"/>
      <c r="M716" s="256"/>
      <c r="N716" s="257"/>
      <c r="O716" s="257"/>
      <c r="P716" s="257"/>
      <c r="Q716" s="257"/>
      <c r="R716" s="257"/>
      <c r="S716" s="257"/>
      <c r="T716" s="258"/>
      <c r="U716" s="13"/>
      <c r="V716" s="13"/>
      <c r="W716" s="13"/>
      <c r="X716" s="13"/>
      <c r="Y716" s="13"/>
      <c r="Z716" s="13"/>
      <c r="AA716" s="13"/>
      <c r="AB716" s="13"/>
      <c r="AC716" s="13"/>
      <c r="AD716" s="13"/>
      <c r="AE716" s="13"/>
      <c r="AT716" s="259" t="s">
        <v>236</v>
      </c>
      <c r="AU716" s="259" t="s">
        <v>88</v>
      </c>
      <c r="AV716" s="13" t="s">
        <v>19</v>
      </c>
      <c r="AW716" s="13" t="s">
        <v>36</v>
      </c>
      <c r="AX716" s="13" t="s">
        <v>80</v>
      </c>
      <c r="AY716" s="259" t="s">
        <v>221</v>
      </c>
    </row>
    <row r="717" s="13" customFormat="1">
      <c r="A717" s="13"/>
      <c r="B717" s="249"/>
      <c r="C717" s="250"/>
      <c r="D717" s="247" t="s">
        <v>236</v>
      </c>
      <c r="E717" s="251" t="s">
        <v>4427</v>
      </c>
      <c r="F717" s="252" t="s">
        <v>4428</v>
      </c>
      <c r="G717" s="250"/>
      <c r="H717" s="253">
        <v>92.602000000000004</v>
      </c>
      <c r="I717" s="254"/>
      <c r="J717" s="250"/>
      <c r="K717" s="250"/>
      <c r="L717" s="255"/>
      <c r="M717" s="256"/>
      <c r="N717" s="257"/>
      <c r="O717" s="257"/>
      <c r="P717" s="257"/>
      <c r="Q717" s="257"/>
      <c r="R717" s="257"/>
      <c r="S717" s="257"/>
      <c r="T717" s="258"/>
      <c r="U717" s="13"/>
      <c r="V717" s="13"/>
      <c r="W717" s="13"/>
      <c r="X717" s="13"/>
      <c r="Y717" s="13"/>
      <c r="Z717" s="13"/>
      <c r="AA717" s="13"/>
      <c r="AB717" s="13"/>
      <c r="AC717" s="13"/>
      <c r="AD717" s="13"/>
      <c r="AE717" s="13"/>
      <c r="AT717" s="259" t="s">
        <v>236</v>
      </c>
      <c r="AU717" s="259" t="s">
        <v>88</v>
      </c>
      <c r="AV717" s="13" t="s">
        <v>19</v>
      </c>
      <c r="AW717" s="13" t="s">
        <v>36</v>
      </c>
      <c r="AX717" s="13" t="s">
        <v>88</v>
      </c>
      <c r="AY717" s="259" t="s">
        <v>221</v>
      </c>
    </row>
    <row r="718" s="2" customFormat="1" ht="33" customHeight="1">
      <c r="A718" s="40"/>
      <c r="B718" s="41"/>
      <c r="C718" s="229" t="s">
        <v>1726</v>
      </c>
      <c r="D718" s="229" t="s">
        <v>225</v>
      </c>
      <c r="E718" s="230" t="s">
        <v>2773</v>
      </c>
      <c r="F718" s="231" t="s">
        <v>2774</v>
      </c>
      <c r="G718" s="232" t="s">
        <v>699</v>
      </c>
      <c r="H718" s="233">
        <v>11.220000000000001</v>
      </c>
      <c r="I718" s="234"/>
      <c r="J718" s="235">
        <f>ROUND(I718*H718,2)</f>
        <v>0</v>
      </c>
      <c r="K718" s="231" t="s">
        <v>229</v>
      </c>
      <c r="L718" s="46"/>
      <c r="M718" s="236" t="s">
        <v>1</v>
      </c>
      <c r="N718" s="237" t="s">
        <v>45</v>
      </c>
      <c r="O718" s="93"/>
      <c r="P718" s="238">
        <f>O718*H718</f>
        <v>0</v>
      </c>
      <c r="Q718" s="238">
        <v>0.00040000000000000002</v>
      </c>
      <c r="R718" s="238">
        <f>Q718*H718</f>
        <v>0.0044880000000000007</v>
      </c>
      <c r="S718" s="238">
        <v>0</v>
      </c>
      <c r="T718" s="239">
        <f>S718*H718</f>
        <v>0</v>
      </c>
      <c r="U718" s="40"/>
      <c r="V718" s="40"/>
      <c r="W718" s="40"/>
      <c r="X718" s="40"/>
      <c r="Y718" s="40"/>
      <c r="Z718" s="40"/>
      <c r="AA718" s="40"/>
      <c r="AB718" s="40"/>
      <c r="AC718" s="40"/>
      <c r="AD718" s="40"/>
      <c r="AE718" s="40"/>
      <c r="AR718" s="240" t="s">
        <v>224</v>
      </c>
      <c r="AT718" s="240" t="s">
        <v>225</v>
      </c>
      <c r="AU718" s="240" t="s">
        <v>88</v>
      </c>
      <c r="AY718" s="18" t="s">
        <v>221</v>
      </c>
      <c r="BE718" s="241">
        <f>IF(N718="základní",J718,0)</f>
        <v>0</v>
      </c>
      <c r="BF718" s="241">
        <f>IF(N718="snížená",J718,0)</f>
        <v>0</v>
      </c>
      <c r="BG718" s="241">
        <f>IF(N718="zákl. přenesená",J718,0)</f>
        <v>0</v>
      </c>
      <c r="BH718" s="241">
        <f>IF(N718="sníž. přenesená",J718,0)</f>
        <v>0</v>
      </c>
      <c r="BI718" s="241">
        <f>IF(N718="nulová",J718,0)</f>
        <v>0</v>
      </c>
      <c r="BJ718" s="18" t="s">
        <v>88</v>
      </c>
      <c r="BK718" s="241">
        <f>ROUND(I718*H718,2)</f>
        <v>0</v>
      </c>
      <c r="BL718" s="18" t="s">
        <v>224</v>
      </c>
      <c r="BM718" s="240" t="s">
        <v>4429</v>
      </c>
    </row>
    <row r="719" s="2" customFormat="1">
      <c r="A719" s="40"/>
      <c r="B719" s="41"/>
      <c r="C719" s="42"/>
      <c r="D719" s="242" t="s">
        <v>232</v>
      </c>
      <c r="E719" s="42"/>
      <c r="F719" s="243" t="s">
        <v>2776</v>
      </c>
      <c r="G719" s="42"/>
      <c r="H719" s="42"/>
      <c r="I719" s="244"/>
      <c r="J719" s="42"/>
      <c r="K719" s="42"/>
      <c r="L719" s="46"/>
      <c r="M719" s="245"/>
      <c r="N719" s="246"/>
      <c r="O719" s="93"/>
      <c r="P719" s="93"/>
      <c r="Q719" s="93"/>
      <c r="R719" s="93"/>
      <c r="S719" s="93"/>
      <c r="T719" s="94"/>
      <c r="U719" s="40"/>
      <c r="V719" s="40"/>
      <c r="W719" s="40"/>
      <c r="X719" s="40"/>
      <c r="Y719" s="40"/>
      <c r="Z719" s="40"/>
      <c r="AA719" s="40"/>
      <c r="AB719" s="40"/>
      <c r="AC719" s="40"/>
      <c r="AD719" s="40"/>
      <c r="AE719" s="40"/>
      <c r="AT719" s="18" t="s">
        <v>232</v>
      </c>
      <c r="AU719" s="18" t="s">
        <v>88</v>
      </c>
    </row>
    <row r="720" s="14" customFormat="1">
      <c r="A720" s="14"/>
      <c r="B720" s="260"/>
      <c r="C720" s="261"/>
      <c r="D720" s="247" t="s">
        <v>236</v>
      </c>
      <c r="E720" s="262" t="s">
        <v>1</v>
      </c>
      <c r="F720" s="263" t="s">
        <v>2777</v>
      </c>
      <c r="G720" s="261"/>
      <c r="H720" s="262" t="s">
        <v>1</v>
      </c>
      <c r="I720" s="264"/>
      <c r="J720" s="261"/>
      <c r="K720" s="261"/>
      <c r="L720" s="265"/>
      <c r="M720" s="266"/>
      <c r="N720" s="267"/>
      <c r="O720" s="267"/>
      <c r="P720" s="267"/>
      <c r="Q720" s="267"/>
      <c r="R720" s="267"/>
      <c r="S720" s="267"/>
      <c r="T720" s="268"/>
      <c r="U720" s="14"/>
      <c r="V720" s="14"/>
      <c r="W720" s="14"/>
      <c r="X720" s="14"/>
      <c r="Y720" s="14"/>
      <c r="Z720" s="14"/>
      <c r="AA720" s="14"/>
      <c r="AB720" s="14"/>
      <c r="AC720" s="14"/>
      <c r="AD720" s="14"/>
      <c r="AE720" s="14"/>
      <c r="AT720" s="269" t="s">
        <v>236</v>
      </c>
      <c r="AU720" s="269" t="s">
        <v>88</v>
      </c>
      <c r="AV720" s="14" t="s">
        <v>88</v>
      </c>
      <c r="AW720" s="14" t="s">
        <v>36</v>
      </c>
      <c r="AX720" s="14" t="s">
        <v>80</v>
      </c>
      <c r="AY720" s="269" t="s">
        <v>221</v>
      </c>
    </row>
    <row r="721" s="13" customFormat="1">
      <c r="A721" s="13"/>
      <c r="B721" s="249"/>
      <c r="C721" s="250"/>
      <c r="D721" s="247" t="s">
        <v>236</v>
      </c>
      <c r="E721" s="251" t="s">
        <v>3549</v>
      </c>
      <c r="F721" s="252" t="s">
        <v>4430</v>
      </c>
      <c r="G721" s="250"/>
      <c r="H721" s="253">
        <v>11.220000000000001</v>
      </c>
      <c r="I721" s="254"/>
      <c r="J721" s="250"/>
      <c r="K721" s="250"/>
      <c r="L721" s="255"/>
      <c r="M721" s="256"/>
      <c r="N721" s="257"/>
      <c r="O721" s="257"/>
      <c r="P721" s="257"/>
      <c r="Q721" s="257"/>
      <c r="R721" s="257"/>
      <c r="S721" s="257"/>
      <c r="T721" s="258"/>
      <c r="U721" s="13"/>
      <c r="V721" s="13"/>
      <c r="W721" s="13"/>
      <c r="X721" s="13"/>
      <c r="Y721" s="13"/>
      <c r="Z721" s="13"/>
      <c r="AA721" s="13"/>
      <c r="AB721" s="13"/>
      <c r="AC721" s="13"/>
      <c r="AD721" s="13"/>
      <c r="AE721" s="13"/>
      <c r="AT721" s="259" t="s">
        <v>236</v>
      </c>
      <c r="AU721" s="259" t="s">
        <v>88</v>
      </c>
      <c r="AV721" s="13" t="s">
        <v>19</v>
      </c>
      <c r="AW721" s="13" t="s">
        <v>36</v>
      </c>
      <c r="AX721" s="13" t="s">
        <v>80</v>
      </c>
      <c r="AY721" s="259" t="s">
        <v>221</v>
      </c>
    </row>
    <row r="722" s="13" customFormat="1">
      <c r="A722" s="13"/>
      <c r="B722" s="249"/>
      <c r="C722" s="250"/>
      <c r="D722" s="247" t="s">
        <v>236</v>
      </c>
      <c r="E722" s="251" t="s">
        <v>2994</v>
      </c>
      <c r="F722" s="252" t="s">
        <v>3551</v>
      </c>
      <c r="G722" s="250"/>
      <c r="H722" s="253">
        <v>11.220000000000001</v>
      </c>
      <c r="I722" s="254"/>
      <c r="J722" s="250"/>
      <c r="K722" s="250"/>
      <c r="L722" s="255"/>
      <c r="M722" s="256"/>
      <c r="N722" s="257"/>
      <c r="O722" s="257"/>
      <c r="P722" s="257"/>
      <c r="Q722" s="257"/>
      <c r="R722" s="257"/>
      <c r="S722" s="257"/>
      <c r="T722" s="258"/>
      <c r="U722" s="13"/>
      <c r="V722" s="13"/>
      <c r="W722" s="13"/>
      <c r="X722" s="13"/>
      <c r="Y722" s="13"/>
      <c r="Z722" s="13"/>
      <c r="AA722" s="13"/>
      <c r="AB722" s="13"/>
      <c r="AC722" s="13"/>
      <c r="AD722" s="13"/>
      <c r="AE722" s="13"/>
      <c r="AT722" s="259" t="s">
        <v>236</v>
      </c>
      <c r="AU722" s="259" t="s">
        <v>88</v>
      </c>
      <c r="AV722" s="13" t="s">
        <v>19</v>
      </c>
      <c r="AW722" s="13" t="s">
        <v>36</v>
      </c>
      <c r="AX722" s="13" t="s">
        <v>88</v>
      </c>
      <c r="AY722" s="259" t="s">
        <v>221</v>
      </c>
    </row>
    <row r="723" s="2" customFormat="1" ht="16.5" customHeight="1">
      <c r="A723" s="40"/>
      <c r="B723" s="41"/>
      <c r="C723" s="284" t="s">
        <v>1730</v>
      </c>
      <c r="D723" s="284" t="s">
        <v>330</v>
      </c>
      <c r="E723" s="285" t="s">
        <v>4431</v>
      </c>
      <c r="F723" s="286" t="s">
        <v>4432</v>
      </c>
      <c r="G723" s="287" t="s">
        <v>507</v>
      </c>
      <c r="H723" s="288">
        <v>8.6389999999999993</v>
      </c>
      <c r="I723" s="289"/>
      <c r="J723" s="290">
        <f>ROUND(I723*H723,2)</f>
        <v>0</v>
      </c>
      <c r="K723" s="286" t="s">
        <v>1</v>
      </c>
      <c r="L723" s="291"/>
      <c r="M723" s="292" t="s">
        <v>1</v>
      </c>
      <c r="N723" s="293" t="s">
        <v>45</v>
      </c>
      <c r="O723" s="93"/>
      <c r="P723" s="238">
        <f>O723*H723</f>
        <v>0</v>
      </c>
      <c r="Q723" s="238">
        <v>0.0047999999999999996</v>
      </c>
      <c r="R723" s="238">
        <f>Q723*H723</f>
        <v>0.041467199999999996</v>
      </c>
      <c r="S723" s="238">
        <v>0</v>
      </c>
      <c r="T723" s="239">
        <f>S723*H723</f>
        <v>0</v>
      </c>
      <c r="U723" s="40"/>
      <c r="V723" s="40"/>
      <c r="W723" s="40"/>
      <c r="X723" s="40"/>
      <c r="Y723" s="40"/>
      <c r="Z723" s="40"/>
      <c r="AA723" s="40"/>
      <c r="AB723" s="40"/>
      <c r="AC723" s="40"/>
      <c r="AD723" s="40"/>
      <c r="AE723" s="40"/>
      <c r="AR723" s="240" t="s">
        <v>267</v>
      </c>
      <c r="AT723" s="240" t="s">
        <v>330</v>
      </c>
      <c r="AU723" s="240" t="s">
        <v>88</v>
      </c>
      <c r="AY723" s="18" t="s">
        <v>221</v>
      </c>
      <c r="BE723" s="241">
        <f>IF(N723="základní",J723,0)</f>
        <v>0</v>
      </c>
      <c r="BF723" s="241">
        <f>IF(N723="snížená",J723,0)</f>
        <v>0</v>
      </c>
      <c r="BG723" s="241">
        <f>IF(N723="zákl. přenesená",J723,0)</f>
        <v>0</v>
      </c>
      <c r="BH723" s="241">
        <f>IF(N723="sníž. přenesená",J723,0)</f>
        <v>0</v>
      </c>
      <c r="BI723" s="241">
        <f>IF(N723="nulová",J723,0)</f>
        <v>0</v>
      </c>
      <c r="BJ723" s="18" t="s">
        <v>88</v>
      </c>
      <c r="BK723" s="241">
        <f>ROUND(I723*H723,2)</f>
        <v>0</v>
      </c>
      <c r="BL723" s="18" t="s">
        <v>224</v>
      </c>
      <c r="BM723" s="240" t="s">
        <v>4433</v>
      </c>
    </row>
    <row r="724" s="14" customFormat="1">
      <c r="A724" s="14"/>
      <c r="B724" s="260"/>
      <c r="C724" s="261"/>
      <c r="D724" s="247" t="s">
        <v>236</v>
      </c>
      <c r="E724" s="262" t="s">
        <v>1</v>
      </c>
      <c r="F724" s="263" t="s">
        <v>2785</v>
      </c>
      <c r="G724" s="261"/>
      <c r="H724" s="262" t="s">
        <v>1</v>
      </c>
      <c r="I724" s="264"/>
      <c r="J724" s="261"/>
      <c r="K724" s="261"/>
      <c r="L724" s="265"/>
      <c r="M724" s="266"/>
      <c r="N724" s="267"/>
      <c r="O724" s="267"/>
      <c r="P724" s="267"/>
      <c r="Q724" s="267"/>
      <c r="R724" s="267"/>
      <c r="S724" s="267"/>
      <c r="T724" s="268"/>
      <c r="U724" s="14"/>
      <c r="V724" s="14"/>
      <c r="W724" s="14"/>
      <c r="X724" s="14"/>
      <c r="Y724" s="14"/>
      <c r="Z724" s="14"/>
      <c r="AA724" s="14"/>
      <c r="AB724" s="14"/>
      <c r="AC724" s="14"/>
      <c r="AD724" s="14"/>
      <c r="AE724" s="14"/>
      <c r="AT724" s="269" t="s">
        <v>236</v>
      </c>
      <c r="AU724" s="269" t="s">
        <v>88</v>
      </c>
      <c r="AV724" s="14" t="s">
        <v>88</v>
      </c>
      <c r="AW724" s="14" t="s">
        <v>36</v>
      </c>
      <c r="AX724" s="14" t="s">
        <v>80</v>
      </c>
      <c r="AY724" s="269" t="s">
        <v>221</v>
      </c>
    </row>
    <row r="725" s="13" customFormat="1">
      <c r="A725" s="13"/>
      <c r="B725" s="249"/>
      <c r="C725" s="250"/>
      <c r="D725" s="247" t="s">
        <v>236</v>
      </c>
      <c r="E725" s="251" t="s">
        <v>3555</v>
      </c>
      <c r="F725" s="252" t="s">
        <v>4434</v>
      </c>
      <c r="G725" s="250"/>
      <c r="H725" s="253">
        <v>7.8540000000000001</v>
      </c>
      <c r="I725" s="254"/>
      <c r="J725" s="250"/>
      <c r="K725" s="250"/>
      <c r="L725" s="255"/>
      <c r="M725" s="256"/>
      <c r="N725" s="257"/>
      <c r="O725" s="257"/>
      <c r="P725" s="257"/>
      <c r="Q725" s="257"/>
      <c r="R725" s="257"/>
      <c r="S725" s="257"/>
      <c r="T725" s="258"/>
      <c r="U725" s="13"/>
      <c r="V725" s="13"/>
      <c r="W725" s="13"/>
      <c r="X725" s="13"/>
      <c r="Y725" s="13"/>
      <c r="Z725" s="13"/>
      <c r="AA725" s="13"/>
      <c r="AB725" s="13"/>
      <c r="AC725" s="13"/>
      <c r="AD725" s="13"/>
      <c r="AE725" s="13"/>
      <c r="AT725" s="259" t="s">
        <v>236</v>
      </c>
      <c r="AU725" s="259" t="s">
        <v>88</v>
      </c>
      <c r="AV725" s="13" t="s">
        <v>19</v>
      </c>
      <c r="AW725" s="13" t="s">
        <v>36</v>
      </c>
      <c r="AX725" s="13" t="s">
        <v>80</v>
      </c>
      <c r="AY725" s="259" t="s">
        <v>221</v>
      </c>
    </row>
    <row r="726" s="13" customFormat="1">
      <c r="A726" s="13"/>
      <c r="B726" s="249"/>
      <c r="C726" s="250"/>
      <c r="D726" s="247" t="s">
        <v>236</v>
      </c>
      <c r="E726" s="251" t="s">
        <v>1776</v>
      </c>
      <c r="F726" s="252" t="s">
        <v>3557</v>
      </c>
      <c r="G726" s="250"/>
      <c r="H726" s="253">
        <v>7.8540000000000001</v>
      </c>
      <c r="I726" s="254"/>
      <c r="J726" s="250"/>
      <c r="K726" s="250"/>
      <c r="L726" s="255"/>
      <c r="M726" s="256"/>
      <c r="N726" s="257"/>
      <c r="O726" s="257"/>
      <c r="P726" s="257"/>
      <c r="Q726" s="257"/>
      <c r="R726" s="257"/>
      <c r="S726" s="257"/>
      <c r="T726" s="258"/>
      <c r="U726" s="13"/>
      <c r="V726" s="13"/>
      <c r="W726" s="13"/>
      <c r="X726" s="13"/>
      <c r="Y726" s="13"/>
      <c r="Z726" s="13"/>
      <c r="AA726" s="13"/>
      <c r="AB726" s="13"/>
      <c r="AC726" s="13"/>
      <c r="AD726" s="13"/>
      <c r="AE726" s="13"/>
      <c r="AT726" s="259" t="s">
        <v>236</v>
      </c>
      <c r="AU726" s="259" t="s">
        <v>88</v>
      </c>
      <c r="AV726" s="13" t="s">
        <v>19</v>
      </c>
      <c r="AW726" s="13" t="s">
        <v>36</v>
      </c>
      <c r="AX726" s="13" t="s">
        <v>80</v>
      </c>
      <c r="AY726" s="259" t="s">
        <v>221</v>
      </c>
    </row>
    <row r="727" s="13" customFormat="1">
      <c r="A727" s="13"/>
      <c r="B727" s="249"/>
      <c r="C727" s="250"/>
      <c r="D727" s="247" t="s">
        <v>236</v>
      </c>
      <c r="E727" s="251" t="s">
        <v>2718</v>
      </c>
      <c r="F727" s="252" t="s">
        <v>4435</v>
      </c>
      <c r="G727" s="250"/>
      <c r="H727" s="253">
        <v>8.6389999999999993</v>
      </c>
      <c r="I727" s="254"/>
      <c r="J727" s="250"/>
      <c r="K727" s="250"/>
      <c r="L727" s="255"/>
      <c r="M727" s="256"/>
      <c r="N727" s="257"/>
      <c r="O727" s="257"/>
      <c r="P727" s="257"/>
      <c r="Q727" s="257"/>
      <c r="R727" s="257"/>
      <c r="S727" s="257"/>
      <c r="T727" s="258"/>
      <c r="U727" s="13"/>
      <c r="V727" s="13"/>
      <c r="W727" s="13"/>
      <c r="X727" s="13"/>
      <c r="Y727" s="13"/>
      <c r="Z727" s="13"/>
      <c r="AA727" s="13"/>
      <c r="AB727" s="13"/>
      <c r="AC727" s="13"/>
      <c r="AD727" s="13"/>
      <c r="AE727" s="13"/>
      <c r="AT727" s="259" t="s">
        <v>236</v>
      </c>
      <c r="AU727" s="259" t="s">
        <v>88</v>
      </c>
      <c r="AV727" s="13" t="s">
        <v>19</v>
      </c>
      <c r="AW727" s="13" t="s">
        <v>36</v>
      </c>
      <c r="AX727" s="13" t="s">
        <v>88</v>
      </c>
      <c r="AY727" s="259" t="s">
        <v>221</v>
      </c>
    </row>
    <row r="728" s="2" customFormat="1" ht="49.05" customHeight="1">
      <c r="A728" s="40"/>
      <c r="B728" s="41"/>
      <c r="C728" s="229" t="s">
        <v>1734</v>
      </c>
      <c r="D728" s="229" t="s">
        <v>225</v>
      </c>
      <c r="E728" s="230" t="s">
        <v>2792</v>
      </c>
      <c r="F728" s="231" t="s">
        <v>2793</v>
      </c>
      <c r="G728" s="232" t="s">
        <v>651</v>
      </c>
      <c r="H728" s="233">
        <v>0.63900000000000001</v>
      </c>
      <c r="I728" s="234"/>
      <c r="J728" s="235">
        <f>ROUND(I728*H728,2)</f>
        <v>0</v>
      </c>
      <c r="K728" s="231" t="s">
        <v>229</v>
      </c>
      <c r="L728" s="46"/>
      <c r="M728" s="236" t="s">
        <v>1</v>
      </c>
      <c r="N728" s="237" t="s">
        <v>45</v>
      </c>
      <c r="O728" s="93"/>
      <c r="P728" s="238">
        <f>O728*H728</f>
        <v>0</v>
      </c>
      <c r="Q728" s="238">
        <v>0</v>
      </c>
      <c r="R728" s="238">
        <f>Q728*H728</f>
        <v>0</v>
      </c>
      <c r="S728" s="238">
        <v>0</v>
      </c>
      <c r="T728" s="239">
        <f>S728*H728</f>
        <v>0</v>
      </c>
      <c r="U728" s="40"/>
      <c r="V728" s="40"/>
      <c r="W728" s="40"/>
      <c r="X728" s="40"/>
      <c r="Y728" s="40"/>
      <c r="Z728" s="40"/>
      <c r="AA728" s="40"/>
      <c r="AB728" s="40"/>
      <c r="AC728" s="40"/>
      <c r="AD728" s="40"/>
      <c r="AE728" s="40"/>
      <c r="AR728" s="240" t="s">
        <v>224</v>
      </c>
      <c r="AT728" s="240" t="s">
        <v>225</v>
      </c>
      <c r="AU728" s="240" t="s">
        <v>88</v>
      </c>
      <c r="AY728" s="18" t="s">
        <v>221</v>
      </c>
      <c r="BE728" s="241">
        <f>IF(N728="základní",J728,0)</f>
        <v>0</v>
      </c>
      <c r="BF728" s="241">
        <f>IF(N728="snížená",J728,0)</f>
        <v>0</v>
      </c>
      <c r="BG728" s="241">
        <f>IF(N728="zákl. přenesená",J728,0)</f>
        <v>0</v>
      </c>
      <c r="BH728" s="241">
        <f>IF(N728="sníž. přenesená",J728,0)</f>
        <v>0</v>
      </c>
      <c r="BI728" s="241">
        <f>IF(N728="nulová",J728,0)</f>
        <v>0</v>
      </c>
      <c r="BJ728" s="18" t="s">
        <v>88</v>
      </c>
      <c r="BK728" s="241">
        <f>ROUND(I728*H728,2)</f>
        <v>0</v>
      </c>
      <c r="BL728" s="18" t="s">
        <v>224</v>
      </c>
      <c r="BM728" s="240" t="s">
        <v>4436</v>
      </c>
    </row>
    <row r="729" s="2" customFormat="1">
      <c r="A729" s="40"/>
      <c r="B729" s="41"/>
      <c r="C729" s="42"/>
      <c r="D729" s="242" t="s">
        <v>232</v>
      </c>
      <c r="E729" s="42"/>
      <c r="F729" s="243" t="s">
        <v>2795</v>
      </c>
      <c r="G729" s="42"/>
      <c r="H729" s="42"/>
      <c r="I729" s="244"/>
      <c r="J729" s="42"/>
      <c r="K729" s="42"/>
      <c r="L729" s="46"/>
      <c r="M729" s="245"/>
      <c r="N729" s="246"/>
      <c r="O729" s="93"/>
      <c r="P729" s="93"/>
      <c r="Q729" s="93"/>
      <c r="R729" s="93"/>
      <c r="S729" s="93"/>
      <c r="T729" s="94"/>
      <c r="U729" s="40"/>
      <c r="V729" s="40"/>
      <c r="W729" s="40"/>
      <c r="X729" s="40"/>
      <c r="Y729" s="40"/>
      <c r="Z729" s="40"/>
      <c r="AA729" s="40"/>
      <c r="AB729" s="40"/>
      <c r="AC729" s="40"/>
      <c r="AD729" s="40"/>
      <c r="AE729" s="40"/>
      <c r="AT729" s="18" t="s">
        <v>232</v>
      </c>
      <c r="AU729" s="18" t="s">
        <v>88</v>
      </c>
    </row>
    <row r="730" s="2" customFormat="1">
      <c r="A730" s="40"/>
      <c r="B730" s="41"/>
      <c r="C730" s="42"/>
      <c r="D730" s="247" t="s">
        <v>312</v>
      </c>
      <c r="E730" s="42"/>
      <c r="F730" s="248" t="s">
        <v>2796</v>
      </c>
      <c r="G730" s="42"/>
      <c r="H730" s="42"/>
      <c r="I730" s="244"/>
      <c r="J730" s="42"/>
      <c r="K730" s="42"/>
      <c r="L730" s="46"/>
      <c r="M730" s="245"/>
      <c r="N730" s="246"/>
      <c r="O730" s="93"/>
      <c r="P730" s="93"/>
      <c r="Q730" s="93"/>
      <c r="R730" s="93"/>
      <c r="S730" s="93"/>
      <c r="T730" s="94"/>
      <c r="U730" s="40"/>
      <c r="V730" s="40"/>
      <c r="W730" s="40"/>
      <c r="X730" s="40"/>
      <c r="Y730" s="40"/>
      <c r="Z730" s="40"/>
      <c r="AA730" s="40"/>
      <c r="AB730" s="40"/>
      <c r="AC730" s="40"/>
      <c r="AD730" s="40"/>
      <c r="AE730" s="40"/>
      <c r="AT730" s="18" t="s">
        <v>312</v>
      </c>
      <c r="AU730" s="18" t="s">
        <v>88</v>
      </c>
    </row>
    <row r="731" s="2" customFormat="1" ht="55.5" customHeight="1">
      <c r="A731" s="40"/>
      <c r="B731" s="41"/>
      <c r="C731" s="229" t="s">
        <v>1738</v>
      </c>
      <c r="D731" s="229" t="s">
        <v>225</v>
      </c>
      <c r="E731" s="230" t="s">
        <v>2798</v>
      </c>
      <c r="F731" s="231" t="s">
        <v>2799</v>
      </c>
      <c r="G731" s="232" t="s">
        <v>651</v>
      </c>
      <c r="H731" s="233">
        <v>0.63900000000000001</v>
      </c>
      <c r="I731" s="234"/>
      <c r="J731" s="235">
        <f>ROUND(I731*H731,2)</f>
        <v>0</v>
      </c>
      <c r="K731" s="231" t="s">
        <v>229</v>
      </c>
      <c r="L731" s="46"/>
      <c r="M731" s="236" t="s">
        <v>1</v>
      </c>
      <c r="N731" s="237" t="s">
        <v>45</v>
      </c>
      <c r="O731" s="93"/>
      <c r="P731" s="238">
        <f>O731*H731</f>
        <v>0</v>
      </c>
      <c r="Q731" s="238">
        <v>0</v>
      </c>
      <c r="R731" s="238">
        <f>Q731*H731</f>
        <v>0</v>
      </c>
      <c r="S731" s="238">
        <v>0</v>
      </c>
      <c r="T731" s="239">
        <f>S731*H731</f>
        <v>0</v>
      </c>
      <c r="U731" s="40"/>
      <c r="V731" s="40"/>
      <c r="W731" s="40"/>
      <c r="X731" s="40"/>
      <c r="Y731" s="40"/>
      <c r="Z731" s="40"/>
      <c r="AA731" s="40"/>
      <c r="AB731" s="40"/>
      <c r="AC731" s="40"/>
      <c r="AD731" s="40"/>
      <c r="AE731" s="40"/>
      <c r="AR731" s="240" t="s">
        <v>224</v>
      </c>
      <c r="AT731" s="240" t="s">
        <v>225</v>
      </c>
      <c r="AU731" s="240" t="s">
        <v>88</v>
      </c>
      <c r="AY731" s="18" t="s">
        <v>221</v>
      </c>
      <c r="BE731" s="241">
        <f>IF(N731="základní",J731,0)</f>
        <v>0</v>
      </c>
      <c r="BF731" s="241">
        <f>IF(N731="snížená",J731,0)</f>
        <v>0</v>
      </c>
      <c r="BG731" s="241">
        <f>IF(N731="zákl. přenesená",J731,0)</f>
        <v>0</v>
      </c>
      <c r="BH731" s="241">
        <f>IF(N731="sníž. přenesená",J731,0)</f>
        <v>0</v>
      </c>
      <c r="BI731" s="241">
        <f>IF(N731="nulová",J731,0)</f>
        <v>0</v>
      </c>
      <c r="BJ731" s="18" t="s">
        <v>88</v>
      </c>
      <c r="BK731" s="241">
        <f>ROUND(I731*H731,2)</f>
        <v>0</v>
      </c>
      <c r="BL731" s="18" t="s">
        <v>224</v>
      </c>
      <c r="BM731" s="240" t="s">
        <v>4437</v>
      </c>
    </row>
    <row r="732" s="2" customFormat="1">
      <c r="A732" s="40"/>
      <c r="B732" s="41"/>
      <c r="C732" s="42"/>
      <c r="D732" s="242" t="s">
        <v>232</v>
      </c>
      <c r="E732" s="42"/>
      <c r="F732" s="243" t="s">
        <v>2801</v>
      </c>
      <c r="G732" s="42"/>
      <c r="H732" s="42"/>
      <c r="I732" s="244"/>
      <c r="J732" s="42"/>
      <c r="K732" s="42"/>
      <c r="L732" s="46"/>
      <c r="M732" s="245"/>
      <c r="N732" s="246"/>
      <c r="O732" s="93"/>
      <c r="P732" s="93"/>
      <c r="Q732" s="93"/>
      <c r="R732" s="93"/>
      <c r="S732" s="93"/>
      <c r="T732" s="94"/>
      <c r="U732" s="40"/>
      <c r="V732" s="40"/>
      <c r="W732" s="40"/>
      <c r="X732" s="40"/>
      <c r="Y732" s="40"/>
      <c r="Z732" s="40"/>
      <c r="AA732" s="40"/>
      <c r="AB732" s="40"/>
      <c r="AC732" s="40"/>
      <c r="AD732" s="40"/>
      <c r="AE732" s="40"/>
      <c r="AT732" s="18" t="s">
        <v>232</v>
      </c>
      <c r="AU732" s="18" t="s">
        <v>88</v>
      </c>
    </row>
    <row r="733" s="2" customFormat="1">
      <c r="A733" s="40"/>
      <c r="B733" s="41"/>
      <c r="C733" s="42"/>
      <c r="D733" s="247" t="s">
        <v>312</v>
      </c>
      <c r="E733" s="42"/>
      <c r="F733" s="248" t="s">
        <v>2796</v>
      </c>
      <c r="G733" s="42"/>
      <c r="H733" s="42"/>
      <c r="I733" s="244"/>
      <c r="J733" s="42"/>
      <c r="K733" s="42"/>
      <c r="L733" s="46"/>
      <c r="M733" s="245"/>
      <c r="N733" s="246"/>
      <c r="O733" s="93"/>
      <c r="P733" s="93"/>
      <c r="Q733" s="93"/>
      <c r="R733" s="93"/>
      <c r="S733" s="93"/>
      <c r="T733" s="94"/>
      <c r="U733" s="40"/>
      <c r="V733" s="40"/>
      <c r="W733" s="40"/>
      <c r="X733" s="40"/>
      <c r="Y733" s="40"/>
      <c r="Z733" s="40"/>
      <c r="AA733" s="40"/>
      <c r="AB733" s="40"/>
      <c r="AC733" s="40"/>
      <c r="AD733" s="40"/>
      <c r="AE733" s="40"/>
      <c r="AT733" s="18" t="s">
        <v>312</v>
      </c>
      <c r="AU733" s="18" t="s">
        <v>88</v>
      </c>
    </row>
    <row r="734" s="2" customFormat="1" ht="62.7" customHeight="1">
      <c r="A734" s="40"/>
      <c r="B734" s="41"/>
      <c r="C734" s="229" t="s">
        <v>1740</v>
      </c>
      <c r="D734" s="229" t="s">
        <v>225</v>
      </c>
      <c r="E734" s="230" t="s">
        <v>2803</v>
      </c>
      <c r="F734" s="231" t="s">
        <v>2804</v>
      </c>
      <c r="G734" s="232" t="s">
        <v>651</v>
      </c>
      <c r="H734" s="233">
        <v>0.63900000000000001</v>
      </c>
      <c r="I734" s="234"/>
      <c r="J734" s="235">
        <f>ROUND(I734*H734,2)</f>
        <v>0</v>
      </c>
      <c r="K734" s="231" t="s">
        <v>229</v>
      </c>
      <c r="L734" s="46"/>
      <c r="M734" s="236" t="s">
        <v>1</v>
      </c>
      <c r="N734" s="237" t="s">
        <v>45</v>
      </c>
      <c r="O734" s="93"/>
      <c r="P734" s="238">
        <f>O734*H734</f>
        <v>0</v>
      </c>
      <c r="Q734" s="238">
        <v>0</v>
      </c>
      <c r="R734" s="238">
        <f>Q734*H734</f>
        <v>0</v>
      </c>
      <c r="S734" s="238">
        <v>0</v>
      </c>
      <c r="T734" s="239">
        <f>S734*H734</f>
        <v>0</v>
      </c>
      <c r="U734" s="40"/>
      <c r="V734" s="40"/>
      <c r="W734" s="40"/>
      <c r="X734" s="40"/>
      <c r="Y734" s="40"/>
      <c r="Z734" s="40"/>
      <c r="AA734" s="40"/>
      <c r="AB734" s="40"/>
      <c r="AC734" s="40"/>
      <c r="AD734" s="40"/>
      <c r="AE734" s="40"/>
      <c r="AR734" s="240" t="s">
        <v>224</v>
      </c>
      <c r="AT734" s="240" t="s">
        <v>225</v>
      </c>
      <c r="AU734" s="240" t="s">
        <v>88</v>
      </c>
      <c r="AY734" s="18" t="s">
        <v>221</v>
      </c>
      <c r="BE734" s="241">
        <f>IF(N734="základní",J734,0)</f>
        <v>0</v>
      </c>
      <c r="BF734" s="241">
        <f>IF(N734="snížená",J734,0)</f>
        <v>0</v>
      </c>
      <c r="BG734" s="241">
        <f>IF(N734="zákl. přenesená",J734,0)</f>
        <v>0</v>
      </c>
      <c r="BH734" s="241">
        <f>IF(N734="sníž. přenesená",J734,0)</f>
        <v>0</v>
      </c>
      <c r="BI734" s="241">
        <f>IF(N734="nulová",J734,0)</f>
        <v>0</v>
      </c>
      <c r="BJ734" s="18" t="s">
        <v>88</v>
      </c>
      <c r="BK734" s="241">
        <f>ROUND(I734*H734,2)</f>
        <v>0</v>
      </c>
      <c r="BL734" s="18" t="s">
        <v>224</v>
      </c>
      <c r="BM734" s="240" t="s">
        <v>4438</v>
      </c>
    </row>
    <row r="735" s="2" customFormat="1">
      <c r="A735" s="40"/>
      <c r="B735" s="41"/>
      <c r="C735" s="42"/>
      <c r="D735" s="242" t="s">
        <v>232</v>
      </c>
      <c r="E735" s="42"/>
      <c r="F735" s="243" t="s">
        <v>2806</v>
      </c>
      <c r="G735" s="42"/>
      <c r="H735" s="42"/>
      <c r="I735" s="244"/>
      <c r="J735" s="42"/>
      <c r="K735" s="42"/>
      <c r="L735" s="46"/>
      <c r="M735" s="245"/>
      <c r="N735" s="246"/>
      <c r="O735" s="93"/>
      <c r="P735" s="93"/>
      <c r="Q735" s="93"/>
      <c r="R735" s="93"/>
      <c r="S735" s="93"/>
      <c r="T735" s="94"/>
      <c r="U735" s="40"/>
      <c r="V735" s="40"/>
      <c r="W735" s="40"/>
      <c r="X735" s="40"/>
      <c r="Y735" s="40"/>
      <c r="Z735" s="40"/>
      <c r="AA735" s="40"/>
      <c r="AB735" s="40"/>
      <c r="AC735" s="40"/>
      <c r="AD735" s="40"/>
      <c r="AE735" s="40"/>
      <c r="AT735" s="18" t="s">
        <v>232</v>
      </c>
      <c r="AU735" s="18" t="s">
        <v>88</v>
      </c>
    </row>
    <row r="736" s="2" customFormat="1">
      <c r="A736" s="40"/>
      <c r="B736" s="41"/>
      <c r="C736" s="42"/>
      <c r="D736" s="247" t="s">
        <v>312</v>
      </c>
      <c r="E736" s="42"/>
      <c r="F736" s="248" t="s">
        <v>2796</v>
      </c>
      <c r="G736" s="42"/>
      <c r="H736" s="42"/>
      <c r="I736" s="244"/>
      <c r="J736" s="42"/>
      <c r="K736" s="42"/>
      <c r="L736" s="46"/>
      <c r="M736" s="245"/>
      <c r="N736" s="246"/>
      <c r="O736" s="93"/>
      <c r="P736" s="93"/>
      <c r="Q736" s="93"/>
      <c r="R736" s="93"/>
      <c r="S736" s="93"/>
      <c r="T736" s="94"/>
      <c r="U736" s="40"/>
      <c r="V736" s="40"/>
      <c r="W736" s="40"/>
      <c r="X736" s="40"/>
      <c r="Y736" s="40"/>
      <c r="Z736" s="40"/>
      <c r="AA736" s="40"/>
      <c r="AB736" s="40"/>
      <c r="AC736" s="40"/>
      <c r="AD736" s="40"/>
      <c r="AE736" s="40"/>
      <c r="AT736" s="18" t="s">
        <v>312</v>
      </c>
      <c r="AU736" s="18" t="s">
        <v>88</v>
      </c>
    </row>
    <row r="737" s="12" customFormat="1" ht="25.92" customHeight="1">
      <c r="A737" s="12"/>
      <c r="B737" s="213"/>
      <c r="C737" s="214"/>
      <c r="D737" s="215" t="s">
        <v>79</v>
      </c>
      <c r="E737" s="216" t="s">
        <v>272</v>
      </c>
      <c r="F737" s="216" t="s">
        <v>727</v>
      </c>
      <c r="G737" s="214"/>
      <c r="H737" s="214"/>
      <c r="I737" s="217"/>
      <c r="J737" s="218">
        <f>BK737</f>
        <v>0</v>
      </c>
      <c r="K737" s="214"/>
      <c r="L737" s="219"/>
      <c r="M737" s="220"/>
      <c r="N737" s="221"/>
      <c r="O737" s="221"/>
      <c r="P737" s="222">
        <f>SUM(P738:P833)</f>
        <v>0</v>
      </c>
      <c r="Q737" s="221"/>
      <c r="R737" s="222">
        <f>SUM(R738:R833)</f>
        <v>12.4186236</v>
      </c>
      <c r="S737" s="221"/>
      <c r="T737" s="223">
        <f>SUM(T738:T833)</f>
        <v>47.399999999999999</v>
      </c>
      <c r="U737" s="12"/>
      <c r="V737" s="12"/>
      <c r="W737" s="12"/>
      <c r="X737" s="12"/>
      <c r="Y737" s="12"/>
      <c r="Z737" s="12"/>
      <c r="AA737" s="12"/>
      <c r="AB737" s="12"/>
      <c r="AC737" s="12"/>
      <c r="AD737" s="12"/>
      <c r="AE737" s="12"/>
      <c r="AR737" s="224" t="s">
        <v>224</v>
      </c>
      <c r="AT737" s="225" t="s">
        <v>79</v>
      </c>
      <c r="AU737" s="225" t="s">
        <v>80</v>
      </c>
      <c r="AY737" s="224" t="s">
        <v>221</v>
      </c>
      <c r="BK737" s="226">
        <f>SUM(BK738:BK833)</f>
        <v>0</v>
      </c>
    </row>
    <row r="738" s="2" customFormat="1" ht="49.05" customHeight="1">
      <c r="A738" s="40"/>
      <c r="B738" s="41"/>
      <c r="C738" s="229" t="s">
        <v>1742</v>
      </c>
      <c r="D738" s="229" t="s">
        <v>225</v>
      </c>
      <c r="E738" s="230" t="s">
        <v>921</v>
      </c>
      <c r="F738" s="231" t="s">
        <v>922</v>
      </c>
      <c r="G738" s="232" t="s">
        <v>699</v>
      </c>
      <c r="H738" s="233">
        <v>9.5</v>
      </c>
      <c r="I738" s="234"/>
      <c r="J738" s="235">
        <f>ROUND(I738*H738,2)</f>
        <v>0</v>
      </c>
      <c r="K738" s="231" t="s">
        <v>229</v>
      </c>
      <c r="L738" s="46"/>
      <c r="M738" s="236" t="s">
        <v>1</v>
      </c>
      <c r="N738" s="237" t="s">
        <v>45</v>
      </c>
      <c r="O738" s="93"/>
      <c r="P738" s="238">
        <f>O738*H738</f>
        <v>0</v>
      </c>
      <c r="Q738" s="238">
        <v>0.15540000000000001</v>
      </c>
      <c r="R738" s="238">
        <f>Q738*H738</f>
        <v>1.4763000000000002</v>
      </c>
      <c r="S738" s="238">
        <v>0</v>
      </c>
      <c r="T738" s="239">
        <f>S738*H738</f>
        <v>0</v>
      </c>
      <c r="U738" s="40"/>
      <c r="V738" s="40"/>
      <c r="W738" s="40"/>
      <c r="X738" s="40"/>
      <c r="Y738" s="40"/>
      <c r="Z738" s="40"/>
      <c r="AA738" s="40"/>
      <c r="AB738" s="40"/>
      <c r="AC738" s="40"/>
      <c r="AD738" s="40"/>
      <c r="AE738" s="40"/>
      <c r="AR738" s="240" t="s">
        <v>224</v>
      </c>
      <c r="AT738" s="240" t="s">
        <v>225</v>
      </c>
      <c r="AU738" s="240" t="s">
        <v>88</v>
      </c>
      <c r="AY738" s="18" t="s">
        <v>221</v>
      </c>
      <c r="BE738" s="241">
        <f>IF(N738="základní",J738,0)</f>
        <v>0</v>
      </c>
      <c r="BF738" s="241">
        <f>IF(N738="snížená",J738,0)</f>
        <v>0</v>
      </c>
      <c r="BG738" s="241">
        <f>IF(N738="zákl. přenesená",J738,0)</f>
        <v>0</v>
      </c>
      <c r="BH738" s="241">
        <f>IF(N738="sníž. přenesená",J738,0)</f>
        <v>0</v>
      </c>
      <c r="BI738" s="241">
        <f>IF(N738="nulová",J738,0)</f>
        <v>0</v>
      </c>
      <c r="BJ738" s="18" t="s">
        <v>88</v>
      </c>
      <c r="BK738" s="241">
        <f>ROUND(I738*H738,2)</f>
        <v>0</v>
      </c>
      <c r="BL738" s="18" t="s">
        <v>224</v>
      </c>
      <c r="BM738" s="240" t="s">
        <v>4439</v>
      </c>
    </row>
    <row r="739" s="2" customFormat="1">
      <c r="A739" s="40"/>
      <c r="B739" s="41"/>
      <c r="C739" s="42"/>
      <c r="D739" s="242" t="s">
        <v>232</v>
      </c>
      <c r="E739" s="42"/>
      <c r="F739" s="243" t="s">
        <v>924</v>
      </c>
      <c r="G739" s="42"/>
      <c r="H739" s="42"/>
      <c r="I739" s="244"/>
      <c r="J739" s="42"/>
      <c r="K739" s="42"/>
      <c r="L739" s="46"/>
      <c r="M739" s="245"/>
      <c r="N739" s="246"/>
      <c r="O739" s="93"/>
      <c r="P739" s="93"/>
      <c r="Q739" s="93"/>
      <c r="R739" s="93"/>
      <c r="S739" s="93"/>
      <c r="T739" s="94"/>
      <c r="U739" s="40"/>
      <c r="V739" s="40"/>
      <c r="W739" s="40"/>
      <c r="X739" s="40"/>
      <c r="Y739" s="40"/>
      <c r="Z739" s="40"/>
      <c r="AA739" s="40"/>
      <c r="AB739" s="40"/>
      <c r="AC739" s="40"/>
      <c r="AD739" s="40"/>
      <c r="AE739" s="40"/>
      <c r="AT739" s="18" t="s">
        <v>232</v>
      </c>
      <c r="AU739" s="18" t="s">
        <v>88</v>
      </c>
    </row>
    <row r="740" s="2" customFormat="1">
      <c r="A740" s="40"/>
      <c r="B740" s="41"/>
      <c r="C740" s="42"/>
      <c r="D740" s="247" t="s">
        <v>312</v>
      </c>
      <c r="E740" s="42"/>
      <c r="F740" s="248" t="s">
        <v>925</v>
      </c>
      <c r="G740" s="42"/>
      <c r="H740" s="42"/>
      <c r="I740" s="244"/>
      <c r="J740" s="42"/>
      <c r="K740" s="42"/>
      <c r="L740" s="46"/>
      <c r="M740" s="245"/>
      <c r="N740" s="246"/>
      <c r="O740" s="93"/>
      <c r="P740" s="93"/>
      <c r="Q740" s="93"/>
      <c r="R740" s="93"/>
      <c r="S740" s="93"/>
      <c r="T740" s="94"/>
      <c r="U740" s="40"/>
      <c r="V740" s="40"/>
      <c r="W740" s="40"/>
      <c r="X740" s="40"/>
      <c r="Y740" s="40"/>
      <c r="Z740" s="40"/>
      <c r="AA740" s="40"/>
      <c r="AB740" s="40"/>
      <c r="AC740" s="40"/>
      <c r="AD740" s="40"/>
      <c r="AE740" s="40"/>
      <c r="AT740" s="18" t="s">
        <v>312</v>
      </c>
      <c r="AU740" s="18" t="s">
        <v>88</v>
      </c>
    </row>
    <row r="741" s="14" customFormat="1">
      <c r="A741" s="14"/>
      <c r="B741" s="260"/>
      <c r="C741" s="261"/>
      <c r="D741" s="247" t="s">
        <v>236</v>
      </c>
      <c r="E741" s="262" t="s">
        <v>1</v>
      </c>
      <c r="F741" s="263" t="s">
        <v>2831</v>
      </c>
      <c r="G741" s="261"/>
      <c r="H741" s="262" t="s">
        <v>1</v>
      </c>
      <c r="I741" s="264"/>
      <c r="J741" s="261"/>
      <c r="K741" s="261"/>
      <c r="L741" s="265"/>
      <c r="M741" s="266"/>
      <c r="N741" s="267"/>
      <c r="O741" s="267"/>
      <c r="P741" s="267"/>
      <c r="Q741" s="267"/>
      <c r="R741" s="267"/>
      <c r="S741" s="267"/>
      <c r="T741" s="268"/>
      <c r="U741" s="14"/>
      <c r="V741" s="14"/>
      <c r="W741" s="14"/>
      <c r="X741" s="14"/>
      <c r="Y741" s="14"/>
      <c r="Z741" s="14"/>
      <c r="AA741" s="14"/>
      <c r="AB741" s="14"/>
      <c r="AC741" s="14"/>
      <c r="AD741" s="14"/>
      <c r="AE741" s="14"/>
      <c r="AT741" s="269" t="s">
        <v>236</v>
      </c>
      <c r="AU741" s="269" t="s">
        <v>88</v>
      </c>
      <c r="AV741" s="14" t="s">
        <v>88</v>
      </c>
      <c r="AW741" s="14" t="s">
        <v>36</v>
      </c>
      <c r="AX741" s="14" t="s">
        <v>80</v>
      </c>
      <c r="AY741" s="269" t="s">
        <v>221</v>
      </c>
    </row>
    <row r="742" s="13" customFormat="1">
      <c r="A742" s="13"/>
      <c r="B742" s="249"/>
      <c r="C742" s="250"/>
      <c r="D742" s="247" t="s">
        <v>236</v>
      </c>
      <c r="E742" s="251" t="s">
        <v>3506</v>
      </c>
      <c r="F742" s="252" t="s">
        <v>4440</v>
      </c>
      <c r="G742" s="250"/>
      <c r="H742" s="253">
        <v>9.5</v>
      </c>
      <c r="I742" s="254"/>
      <c r="J742" s="250"/>
      <c r="K742" s="250"/>
      <c r="L742" s="255"/>
      <c r="M742" s="256"/>
      <c r="N742" s="257"/>
      <c r="O742" s="257"/>
      <c r="P742" s="257"/>
      <c r="Q742" s="257"/>
      <c r="R742" s="257"/>
      <c r="S742" s="257"/>
      <c r="T742" s="258"/>
      <c r="U742" s="13"/>
      <c r="V742" s="13"/>
      <c r="W742" s="13"/>
      <c r="X742" s="13"/>
      <c r="Y742" s="13"/>
      <c r="Z742" s="13"/>
      <c r="AA742" s="13"/>
      <c r="AB742" s="13"/>
      <c r="AC742" s="13"/>
      <c r="AD742" s="13"/>
      <c r="AE742" s="13"/>
      <c r="AT742" s="259" t="s">
        <v>236</v>
      </c>
      <c r="AU742" s="259" t="s">
        <v>88</v>
      </c>
      <c r="AV742" s="13" t="s">
        <v>19</v>
      </c>
      <c r="AW742" s="13" t="s">
        <v>36</v>
      </c>
      <c r="AX742" s="13" t="s">
        <v>80</v>
      </c>
      <c r="AY742" s="259" t="s">
        <v>221</v>
      </c>
    </row>
    <row r="743" s="13" customFormat="1">
      <c r="A743" s="13"/>
      <c r="B743" s="249"/>
      <c r="C743" s="250"/>
      <c r="D743" s="247" t="s">
        <v>236</v>
      </c>
      <c r="E743" s="251" t="s">
        <v>3029</v>
      </c>
      <c r="F743" s="252" t="s">
        <v>4441</v>
      </c>
      <c r="G743" s="250"/>
      <c r="H743" s="253">
        <v>9.5</v>
      </c>
      <c r="I743" s="254"/>
      <c r="J743" s="250"/>
      <c r="K743" s="250"/>
      <c r="L743" s="255"/>
      <c r="M743" s="256"/>
      <c r="N743" s="257"/>
      <c r="O743" s="257"/>
      <c r="P743" s="257"/>
      <c r="Q743" s="257"/>
      <c r="R743" s="257"/>
      <c r="S743" s="257"/>
      <c r="T743" s="258"/>
      <c r="U743" s="13"/>
      <c r="V743" s="13"/>
      <c r="W743" s="13"/>
      <c r="X743" s="13"/>
      <c r="Y743" s="13"/>
      <c r="Z743" s="13"/>
      <c r="AA743" s="13"/>
      <c r="AB743" s="13"/>
      <c r="AC743" s="13"/>
      <c r="AD743" s="13"/>
      <c r="AE743" s="13"/>
      <c r="AT743" s="259" t="s">
        <v>236</v>
      </c>
      <c r="AU743" s="259" t="s">
        <v>88</v>
      </c>
      <c r="AV743" s="13" t="s">
        <v>19</v>
      </c>
      <c r="AW743" s="13" t="s">
        <v>36</v>
      </c>
      <c r="AX743" s="13" t="s">
        <v>88</v>
      </c>
      <c r="AY743" s="259" t="s">
        <v>221</v>
      </c>
    </row>
    <row r="744" s="2" customFormat="1" ht="16.5" customHeight="1">
      <c r="A744" s="40"/>
      <c r="B744" s="41"/>
      <c r="C744" s="284" t="s">
        <v>1746</v>
      </c>
      <c r="D744" s="284" t="s">
        <v>330</v>
      </c>
      <c r="E744" s="285" t="s">
        <v>2837</v>
      </c>
      <c r="F744" s="286" t="s">
        <v>2838</v>
      </c>
      <c r="G744" s="287" t="s">
        <v>699</v>
      </c>
      <c r="H744" s="288">
        <v>9.5</v>
      </c>
      <c r="I744" s="289"/>
      <c r="J744" s="290">
        <f>ROUND(I744*H744,2)</f>
        <v>0</v>
      </c>
      <c r="K744" s="286" t="s">
        <v>229</v>
      </c>
      <c r="L744" s="291"/>
      <c r="M744" s="292" t="s">
        <v>1</v>
      </c>
      <c r="N744" s="293" t="s">
        <v>45</v>
      </c>
      <c r="O744" s="93"/>
      <c r="P744" s="238">
        <f>O744*H744</f>
        <v>0</v>
      </c>
      <c r="Q744" s="238">
        <v>0.080000000000000002</v>
      </c>
      <c r="R744" s="238">
        <f>Q744*H744</f>
        <v>0.76000000000000001</v>
      </c>
      <c r="S744" s="238">
        <v>0</v>
      </c>
      <c r="T744" s="239">
        <f>S744*H744</f>
        <v>0</v>
      </c>
      <c r="U744" s="40"/>
      <c r="V744" s="40"/>
      <c r="W744" s="40"/>
      <c r="X744" s="40"/>
      <c r="Y744" s="40"/>
      <c r="Z744" s="40"/>
      <c r="AA744" s="40"/>
      <c r="AB744" s="40"/>
      <c r="AC744" s="40"/>
      <c r="AD744" s="40"/>
      <c r="AE744" s="40"/>
      <c r="AR744" s="240" t="s">
        <v>267</v>
      </c>
      <c r="AT744" s="240" t="s">
        <v>330</v>
      </c>
      <c r="AU744" s="240" t="s">
        <v>88</v>
      </c>
      <c r="AY744" s="18" t="s">
        <v>221</v>
      </c>
      <c r="BE744" s="241">
        <f>IF(N744="základní",J744,0)</f>
        <v>0</v>
      </c>
      <c r="BF744" s="241">
        <f>IF(N744="snížená",J744,0)</f>
        <v>0</v>
      </c>
      <c r="BG744" s="241">
        <f>IF(N744="zákl. přenesená",J744,0)</f>
        <v>0</v>
      </c>
      <c r="BH744" s="241">
        <f>IF(N744="sníž. přenesená",J744,0)</f>
        <v>0</v>
      </c>
      <c r="BI744" s="241">
        <f>IF(N744="nulová",J744,0)</f>
        <v>0</v>
      </c>
      <c r="BJ744" s="18" t="s">
        <v>88</v>
      </c>
      <c r="BK744" s="241">
        <f>ROUND(I744*H744,2)</f>
        <v>0</v>
      </c>
      <c r="BL744" s="18" t="s">
        <v>224</v>
      </c>
      <c r="BM744" s="240" t="s">
        <v>4442</v>
      </c>
    </row>
    <row r="745" s="2" customFormat="1">
      <c r="A745" s="40"/>
      <c r="B745" s="41"/>
      <c r="C745" s="42"/>
      <c r="D745" s="247" t="s">
        <v>234</v>
      </c>
      <c r="E745" s="42"/>
      <c r="F745" s="248" t="s">
        <v>2840</v>
      </c>
      <c r="G745" s="42"/>
      <c r="H745" s="42"/>
      <c r="I745" s="244"/>
      <c r="J745" s="42"/>
      <c r="K745" s="42"/>
      <c r="L745" s="46"/>
      <c r="M745" s="245"/>
      <c r="N745" s="246"/>
      <c r="O745" s="93"/>
      <c r="P745" s="93"/>
      <c r="Q745" s="93"/>
      <c r="R745" s="93"/>
      <c r="S745" s="93"/>
      <c r="T745" s="94"/>
      <c r="U745" s="40"/>
      <c r="V745" s="40"/>
      <c r="W745" s="40"/>
      <c r="X745" s="40"/>
      <c r="Y745" s="40"/>
      <c r="Z745" s="40"/>
      <c r="AA745" s="40"/>
      <c r="AB745" s="40"/>
      <c r="AC745" s="40"/>
      <c r="AD745" s="40"/>
      <c r="AE745" s="40"/>
      <c r="AT745" s="18" t="s">
        <v>234</v>
      </c>
      <c r="AU745" s="18" t="s">
        <v>88</v>
      </c>
    </row>
    <row r="746" s="2" customFormat="1" ht="49.05" customHeight="1">
      <c r="A746" s="40"/>
      <c r="B746" s="41"/>
      <c r="C746" s="229" t="s">
        <v>1748</v>
      </c>
      <c r="D746" s="229" t="s">
        <v>225</v>
      </c>
      <c r="E746" s="230" t="s">
        <v>2842</v>
      </c>
      <c r="F746" s="231" t="s">
        <v>2843</v>
      </c>
      <c r="G746" s="232" t="s">
        <v>699</v>
      </c>
      <c r="H746" s="233">
        <v>30.760000000000002</v>
      </c>
      <c r="I746" s="234"/>
      <c r="J746" s="235">
        <f>ROUND(I746*H746,2)</f>
        <v>0</v>
      </c>
      <c r="K746" s="231" t="s">
        <v>229</v>
      </c>
      <c r="L746" s="46"/>
      <c r="M746" s="236" t="s">
        <v>1</v>
      </c>
      <c r="N746" s="237" t="s">
        <v>45</v>
      </c>
      <c r="O746" s="93"/>
      <c r="P746" s="238">
        <f>O746*H746</f>
        <v>0</v>
      </c>
      <c r="Q746" s="238">
        <v>0.095990000000000006</v>
      </c>
      <c r="R746" s="238">
        <f>Q746*H746</f>
        <v>2.9526524000000003</v>
      </c>
      <c r="S746" s="238">
        <v>0</v>
      </c>
      <c r="T746" s="239">
        <f>S746*H746</f>
        <v>0</v>
      </c>
      <c r="U746" s="40"/>
      <c r="V746" s="40"/>
      <c r="W746" s="40"/>
      <c r="X746" s="40"/>
      <c r="Y746" s="40"/>
      <c r="Z746" s="40"/>
      <c r="AA746" s="40"/>
      <c r="AB746" s="40"/>
      <c r="AC746" s="40"/>
      <c r="AD746" s="40"/>
      <c r="AE746" s="40"/>
      <c r="AR746" s="240" t="s">
        <v>224</v>
      </c>
      <c r="AT746" s="240" t="s">
        <v>225</v>
      </c>
      <c r="AU746" s="240" t="s">
        <v>88</v>
      </c>
      <c r="AY746" s="18" t="s">
        <v>221</v>
      </c>
      <c r="BE746" s="241">
        <f>IF(N746="základní",J746,0)</f>
        <v>0</v>
      </c>
      <c r="BF746" s="241">
        <f>IF(N746="snížená",J746,0)</f>
        <v>0</v>
      </c>
      <c r="BG746" s="241">
        <f>IF(N746="zákl. přenesená",J746,0)</f>
        <v>0</v>
      </c>
      <c r="BH746" s="241">
        <f>IF(N746="sníž. přenesená",J746,0)</f>
        <v>0</v>
      </c>
      <c r="BI746" s="241">
        <f>IF(N746="nulová",J746,0)</f>
        <v>0</v>
      </c>
      <c r="BJ746" s="18" t="s">
        <v>88</v>
      </c>
      <c r="BK746" s="241">
        <f>ROUND(I746*H746,2)</f>
        <v>0</v>
      </c>
      <c r="BL746" s="18" t="s">
        <v>224</v>
      </c>
      <c r="BM746" s="240" t="s">
        <v>4443</v>
      </c>
    </row>
    <row r="747" s="2" customFormat="1">
      <c r="A747" s="40"/>
      <c r="B747" s="41"/>
      <c r="C747" s="42"/>
      <c r="D747" s="242" t="s">
        <v>232</v>
      </c>
      <c r="E747" s="42"/>
      <c r="F747" s="243" t="s">
        <v>2845</v>
      </c>
      <c r="G747" s="42"/>
      <c r="H747" s="42"/>
      <c r="I747" s="244"/>
      <c r="J747" s="42"/>
      <c r="K747" s="42"/>
      <c r="L747" s="46"/>
      <c r="M747" s="245"/>
      <c r="N747" s="246"/>
      <c r="O747" s="93"/>
      <c r="P747" s="93"/>
      <c r="Q747" s="93"/>
      <c r="R747" s="93"/>
      <c r="S747" s="93"/>
      <c r="T747" s="94"/>
      <c r="U747" s="40"/>
      <c r="V747" s="40"/>
      <c r="W747" s="40"/>
      <c r="X747" s="40"/>
      <c r="Y747" s="40"/>
      <c r="Z747" s="40"/>
      <c r="AA747" s="40"/>
      <c r="AB747" s="40"/>
      <c r="AC747" s="40"/>
      <c r="AD747" s="40"/>
      <c r="AE747" s="40"/>
      <c r="AT747" s="18" t="s">
        <v>232</v>
      </c>
      <c r="AU747" s="18" t="s">
        <v>88</v>
      </c>
    </row>
    <row r="748" s="2" customFormat="1">
      <c r="A748" s="40"/>
      <c r="B748" s="41"/>
      <c r="C748" s="42"/>
      <c r="D748" s="247" t="s">
        <v>312</v>
      </c>
      <c r="E748" s="42"/>
      <c r="F748" s="248" t="s">
        <v>2846</v>
      </c>
      <c r="G748" s="42"/>
      <c r="H748" s="42"/>
      <c r="I748" s="244"/>
      <c r="J748" s="42"/>
      <c r="K748" s="42"/>
      <c r="L748" s="46"/>
      <c r="M748" s="245"/>
      <c r="N748" s="246"/>
      <c r="O748" s="93"/>
      <c r="P748" s="93"/>
      <c r="Q748" s="93"/>
      <c r="R748" s="93"/>
      <c r="S748" s="93"/>
      <c r="T748" s="94"/>
      <c r="U748" s="40"/>
      <c r="V748" s="40"/>
      <c r="W748" s="40"/>
      <c r="X748" s="40"/>
      <c r="Y748" s="40"/>
      <c r="Z748" s="40"/>
      <c r="AA748" s="40"/>
      <c r="AB748" s="40"/>
      <c r="AC748" s="40"/>
      <c r="AD748" s="40"/>
      <c r="AE748" s="40"/>
      <c r="AT748" s="18" t="s">
        <v>312</v>
      </c>
      <c r="AU748" s="18" t="s">
        <v>88</v>
      </c>
    </row>
    <row r="749" s="2" customFormat="1">
      <c r="A749" s="40"/>
      <c r="B749" s="41"/>
      <c r="C749" s="42"/>
      <c r="D749" s="247" t="s">
        <v>234</v>
      </c>
      <c r="E749" s="42"/>
      <c r="F749" s="248" t="s">
        <v>2847</v>
      </c>
      <c r="G749" s="42"/>
      <c r="H749" s="42"/>
      <c r="I749" s="244"/>
      <c r="J749" s="42"/>
      <c r="K749" s="42"/>
      <c r="L749" s="46"/>
      <c r="M749" s="245"/>
      <c r="N749" s="246"/>
      <c r="O749" s="93"/>
      <c r="P749" s="93"/>
      <c r="Q749" s="93"/>
      <c r="R749" s="93"/>
      <c r="S749" s="93"/>
      <c r="T749" s="94"/>
      <c r="U749" s="40"/>
      <c r="V749" s="40"/>
      <c r="W749" s="40"/>
      <c r="X749" s="40"/>
      <c r="Y749" s="40"/>
      <c r="Z749" s="40"/>
      <c r="AA749" s="40"/>
      <c r="AB749" s="40"/>
      <c r="AC749" s="40"/>
      <c r="AD749" s="40"/>
      <c r="AE749" s="40"/>
      <c r="AT749" s="18" t="s">
        <v>234</v>
      </c>
      <c r="AU749" s="18" t="s">
        <v>88</v>
      </c>
    </row>
    <row r="750" s="14" customFormat="1">
      <c r="A750" s="14"/>
      <c r="B750" s="260"/>
      <c r="C750" s="261"/>
      <c r="D750" s="247" t="s">
        <v>236</v>
      </c>
      <c r="E750" s="262" t="s">
        <v>1</v>
      </c>
      <c r="F750" s="263" t="s">
        <v>2848</v>
      </c>
      <c r="G750" s="261"/>
      <c r="H750" s="262" t="s">
        <v>1</v>
      </c>
      <c r="I750" s="264"/>
      <c r="J750" s="261"/>
      <c r="K750" s="261"/>
      <c r="L750" s="265"/>
      <c r="M750" s="266"/>
      <c r="N750" s="267"/>
      <c r="O750" s="267"/>
      <c r="P750" s="267"/>
      <c r="Q750" s="267"/>
      <c r="R750" s="267"/>
      <c r="S750" s="267"/>
      <c r="T750" s="268"/>
      <c r="U750" s="14"/>
      <c r="V750" s="14"/>
      <c r="W750" s="14"/>
      <c r="X750" s="14"/>
      <c r="Y750" s="14"/>
      <c r="Z750" s="14"/>
      <c r="AA750" s="14"/>
      <c r="AB750" s="14"/>
      <c r="AC750" s="14"/>
      <c r="AD750" s="14"/>
      <c r="AE750" s="14"/>
      <c r="AT750" s="269" t="s">
        <v>236</v>
      </c>
      <c r="AU750" s="269" t="s">
        <v>88</v>
      </c>
      <c r="AV750" s="14" t="s">
        <v>88</v>
      </c>
      <c r="AW750" s="14" t="s">
        <v>36</v>
      </c>
      <c r="AX750" s="14" t="s">
        <v>80</v>
      </c>
      <c r="AY750" s="269" t="s">
        <v>221</v>
      </c>
    </row>
    <row r="751" s="14" customFormat="1">
      <c r="A751" s="14"/>
      <c r="B751" s="260"/>
      <c r="C751" s="261"/>
      <c r="D751" s="247" t="s">
        <v>236</v>
      </c>
      <c r="E751" s="262" t="s">
        <v>1</v>
      </c>
      <c r="F751" s="263" t="s">
        <v>4444</v>
      </c>
      <c r="G751" s="261"/>
      <c r="H751" s="262" t="s">
        <v>1</v>
      </c>
      <c r="I751" s="264"/>
      <c r="J751" s="261"/>
      <c r="K751" s="261"/>
      <c r="L751" s="265"/>
      <c r="M751" s="266"/>
      <c r="N751" s="267"/>
      <c r="O751" s="267"/>
      <c r="P751" s="267"/>
      <c r="Q751" s="267"/>
      <c r="R751" s="267"/>
      <c r="S751" s="267"/>
      <c r="T751" s="268"/>
      <c r="U751" s="14"/>
      <c r="V751" s="14"/>
      <c r="W751" s="14"/>
      <c r="X751" s="14"/>
      <c r="Y751" s="14"/>
      <c r="Z751" s="14"/>
      <c r="AA751" s="14"/>
      <c r="AB751" s="14"/>
      <c r="AC751" s="14"/>
      <c r="AD751" s="14"/>
      <c r="AE751" s="14"/>
      <c r="AT751" s="269" t="s">
        <v>236</v>
      </c>
      <c r="AU751" s="269" t="s">
        <v>88</v>
      </c>
      <c r="AV751" s="14" t="s">
        <v>88</v>
      </c>
      <c r="AW751" s="14" t="s">
        <v>36</v>
      </c>
      <c r="AX751" s="14" t="s">
        <v>80</v>
      </c>
      <c r="AY751" s="269" t="s">
        <v>221</v>
      </c>
    </row>
    <row r="752" s="13" customFormat="1">
      <c r="A752" s="13"/>
      <c r="B752" s="249"/>
      <c r="C752" s="250"/>
      <c r="D752" s="247" t="s">
        <v>236</v>
      </c>
      <c r="E752" s="251" t="s">
        <v>3526</v>
      </c>
      <c r="F752" s="252" t="s">
        <v>4445</v>
      </c>
      <c r="G752" s="250"/>
      <c r="H752" s="253">
        <v>9.0399999999999991</v>
      </c>
      <c r="I752" s="254"/>
      <c r="J752" s="250"/>
      <c r="K752" s="250"/>
      <c r="L752" s="255"/>
      <c r="M752" s="256"/>
      <c r="N752" s="257"/>
      <c r="O752" s="257"/>
      <c r="P752" s="257"/>
      <c r="Q752" s="257"/>
      <c r="R752" s="257"/>
      <c r="S752" s="257"/>
      <c r="T752" s="258"/>
      <c r="U752" s="13"/>
      <c r="V752" s="13"/>
      <c r="W752" s="13"/>
      <c r="X752" s="13"/>
      <c r="Y752" s="13"/>
      <c r="Z752" s="13"/>
      <c r="AA752" s="13"/>
      <c r="AB752" s="13"/>
      <c r="AC752" s="13"/>
      <c r="AD752" s="13"/>
      <c r="AE752" s="13"/>
      <c r="AT752" s="259" t="s">
        <v>236</v>
      </c>
      <c r="AU752" s="259" t="s">
        <v>88</v>
      </c>
      <c r="AV752" s="13" t="s">
        <v>19</v>
      </c>
      <c r="AW752" s="13" t="s">
        <v>36</v>
      </c>
      <c r="AX752" s="13" t="s">
        <v>80</v>
      </c>
      <c r="AY752" s="259" t="s">
        <v>221</v>
      </c>
    </row>
    <row r="753" s="14" customFormat="1">
      <c r="A753" s="14"/>
      <c r="B753" s="260"/>
      <c r="C753" s="261"/>
      <c r="D753" s="247" t="s">
        <v>236</v>
      </c>
      <c r="E753" s="262" t="s">
        <v>1</v>
      </c>
      <c r="F753" s="263" t="s">
        <v>4446</v>
      </c>
      <c r="G753" s="261"/>
      <c r="H753" s="262" t="s">
        <v>1</v>
      </c>
      <c r="I753" s="264"/>
      <c r="J753" s="261"/>
      <c r="K753" s="261"/>
      <c r="L753" s="265"/>
      <c r="M753" s="266"/>
      <c r="N753" s="267"/>
      <c r="O753" s="267"/>
      <c r="P753" s="267"/>
      <c r="Q753" s="267"/>
      <c r="R753" s="267"/>
      <c r="S753" s="267"/>
      <c r="T753" s="268"/>
      <c r="U753" s="14"/>
      <c r="V753" s="14"/>
      <c r="W753" s="14"/>
      <c r="X753" s="14"/>
      <c r="Y753" s="14"/>
      <c r="Z753" s="14"/>
      <c r="AA753" s="14"/>
      <c r="AB753" s="14"/>
      <c r="AC753" s="14"/>
      <c r="AD753" s="14"/>
      <c r="AE753" s="14"/>
      <c r="AT753" s="269" t="s">
        <v>236</v>
      </c>
      <c r="AU753" s="269" t="s">
        <v>88</v>
      </c>
      <c r="AV753" s="14" t="s">
        <v>88</v>
      </c>
      <c r="AW753" s="14" t="s">
        <v>36</v>
      </c>
      <c r="AX753" s="14" t="s">
        <v>80</v>
      </c>
      <c r="AY753" s="269" t="s">
        <v>221</v>
      </c>
    </row>
    <row r="754" s="13" customFormat="1">
      <c r="A754" s="13"/>
      <c r="B754" s="249"/>
      <c r="C754" s="250"/>
      <c r="D754" s="247" t="s">
        <v>236</v>
      </c>
      <c r="E754" s="251" t="s">
        <v>1834</v>
      </c>
      <c r="F754" s="252" t="s">
        <v>4447</v>
      </c>
      <c r="G754" s="250"/>
      <c r="H754" s="253">
        <v>8.4399999999999995</v>
      </c>
      <c r="I754" s="254"/>
      <c r="J754" s="250"/>
      <c r="K754" s="250"/>
      <c r="L754" s="255"/>
      <c r="M754" s="256"/>
      <c r="N754" s="257"/>
      <c r="O754" s="257"/>
      <c r="P754" s="257"/>
      <c r="Q754" s="257"/>
      <c r="R754" s="257"/>
      <c r="S754" s="257"/>
      <c r="T754" s="258"/>
      <c r="U754" s="13"/>
      <c r="V754" s="13"/>
      <c r="W754" s="13"/>
      <c r="X754" s="13"/>
      <c r="Y754" s="13"/>
      <c r="Z754" s="13"/>
      <c r="AA754" s="13"/>
      <c r="AB754" s="13"/>
      <c r="AC754" s="13"/>
      <c r="AD754" s="13"/>
      <c r="AE754" s="13"/>
      <c r="AT754" s="259" t="s">
        <v>236</v>
      </c>
      <c r="AU754" s="259" t="s">
        <v>88</v>
      </c>
      <c r="AV754" s="13" t="s">
        <v>19</v>
      </c>
      <c r="AW754" s="13" t="s">
        <v>36</v>
      </c>
      <c r="AX754" s="13" t="s">
        <v>80</v>
      </c>
      <c r="AY754" s="259" t="s">
        <v>221</v>
      </c>
    </row>
    <row r="755" s="14" customFormat="1">
      <c r="A755" s="14"/>
      <c r="B755" s="260"/>
      <c r="C755" s="261"/>
      <c r="D755" s="247" t="s">
        <v>236</v>
      </c>
      <c r="E755" s="262" t="s">
        <v>1</v>
      </c>
      <c r="F755" s="263" t="s">
        <v>4448</v>
      </c>
      <c r="G755" s="261"/>
      <c r="H755" s="262" t="s">
        <v>1</v>
      </c>
      <c r="I755" s="264"/>
      <c r="J755" s="261"/>
      <c r="K755" s="261"/>
      <c r="L755" s="265"/>
      <c r="M755" s="266"/>
      <c r="N755" s="267"/>
      <c r="O755" s="267"/>
      <c r="P755" s="267"/>
      <c r="Q755" s="267"/>
      <c r="R755" s="267"/>
      <c r="S755" s="267"/>
      <c r="T755" s="268"/>
      <c r="U755" s="14"/>
      <c r="V755" s="14"/>
      <c r="W755" s="14"/>
      <c r="X755" s="14"/>
      <c r="Y755" s="14"/>
      <c r="Z755" s="14"/>
      <c r="AA755" s="14"/>
      <c r="AB755" s="14"/>
      <c r="AC755" s="14"/>
      <c r="AD755" s="14"/>
      <c r="AE755" s="14"/>
      <c r="AT755" s="269" t="s">
        <v>236</v>
      </c>
      <c r="AU755" s="269" t="s">
        <v>88</v>
      </c>
      <c r="AV755" s="14" t="s">
        <v>88</v>
      </c>
      <c r="AW755" s="14" t="s">
        <v>36</v>
      </c>
      <c r="AX755" s="14" t="s">
        <v>80</v>
      </c>
      <c r="AY755" s="269" t="s">
        <v>221</v>
      </c>
    </row>
    <row r="756" s="13" customFormat="1">
      <c r="A756" s="13"/>
      <c r="B756" s="249"/>
      <c r="C756" s="250"/>
      <c r="D756" s="247" t="s">
        <v>236</v>
      </c>
      <c r="E756" s="251" t="s">
        <v>1879</v>
      </c>
      <c r="F756" s="252" t="s">
        <v>4449</v>
      </c>
      <c r="G756" s="250"/>
      <c r="H756" s="253">
        <v>10.029999999999999</v>
      </c>
      <c r="I756" s="254"/>
      <c r="J756" s="250"/>
      <c r="K756" s="250"/>
      <c r="L756" s="255"/>
      <c r="M756" s="256"/>
      <c r="N756" s="257"/>
      <c r="O756" s="257"/>
      <c r="P756" s="257"/>
      <c r="Q756" s="257"/>
      <c r="R756" s="257"/>
      <c r="S756" s="257"/>
      <c r="T756" s="258"/>
      <c r="U756" s="13"/>
      <c r="V756" s="13"/>
      <c r="W756" s="13"/>
      <c r="X756" s="13"/>
      <c r="Y756" s="13"/>
      <c r="Z756" s="13"/>
      <c r="AA756" s="13"/>
      <c r="AB756" s="13"/>
      <c r="AC756" s="13"/>
      <c r="AD756" s="13"/>
      <c r="AE756" s="13"/>
      <c r="AT756" s="259" t="s">
        <v>236</v>
      </c>
      <c r="AU756" s="259" t="s">
        <v>88</v>
      </c>
      <c r="AV756" s="13" t="s">
        <v>19</v>
      </c>
      <c r="AW756" s="13" t="s">
        <v>36</v>
      </c>
      <c r="AX756" s="13" t="s">
        <v>80</v>
      </c>
      <c r="AY756" s="259" t="s">
        <v>221</v>
      </c>
    </row>
    <row r="757" s="14" customFormat="1">
      <c r="A757" s="14"/>
      <c r="B757" s="260"/>
      <c r="C757" s="261"/>
      <c r="D757" s="247" t="s">
        <v>236</v>
      </c>
      <c r="E757" s="262" t="s">
        <v>1</v>
      </c>
      <c r="F757" s="263" t="s">
        <v>4450</v>
      </c>
      <c r="G757" s="261"/>
      <c r="H757" s="262" t="s">
        <v>1</v>
      </c>
      <c r="I757" s="264"/>
      <c r="J757" s="261"/>
      <c r="K757" s="261"/>
      <c r="L757" s="265"/>
      <c r="M757" s="266"/>
      <c r="N757" s="267"/>
      <c r="O757" s="267"/>
      <c r="P757" s="267"/>
      <c r="Q757" s="267"/>
      <c r="R757" s="267"/>
      <c r="S757" s="267"/>
      <c r="T757" s="268"/>
      <c r="U757" s="14"/>
      <c r="V757" s="14"/>
      <c r="W757" s="14"/>
      <c r="X757" s="14"/>
      <c r="Y757" s="14"/>
      <c r="Z757" s="14"/>
      <c r="AA757" s="14"/>
      <c r="AB757" s="14"/>
      <c r="AC757" s="14"/>
      <c r="AD757" s="14"/>
      <c r="AE757" s="14"/>
      <c r="AT757" s="269" t="s">
        <v>236</v>
      </c>
      <c r="AU757" s="269" t="s">
        <v>88</v>
      </c>
      <c r="AV757" s="14" t="s">
        <v>88</v>
      </c>
      <c r="AW757" s="14" t="s">
        <v>36</v>
      </c>
      <c r="AX757" s="14" t="s">
        <v>80</v>
      </c>
      <c r="AY757" s="269" t="s">
        <v>221</v>
      </c>
    </row>
    <row r="758" s="13" customFormat="1">
      <c r="A758" s="13"/>
      <c r="B758" s="249"/>
      <c r="C758" s="250"/>
      <c r="D758" s="247" t="s">
        <v>236</v>
      </c>
      <c r="E758" s="251" t="s">
        <v>1891</v>
      </c>
      <c r="F758" s="252" t="s">
        <v>4451</v>
      </c>
      <c r="G758" s="250"/>
      <c r="H758" s="253">
        <v>3.25</v>
      </c>
      <c r="I758" s="254"/>
      <c r="J758" s="250"/>
      <c r="K758" s="250"/>
      <c r="L758" s="255"/>
      <c r="M758" s="256"/>
      <c r="N758" s="257"/>
      <c r="O758" s="257"/>
      <c r="P758" s="257"/>
      <c r="Q758" s="257"/>
      <c r="R758" s="257"/>
      <c r="S758" s="257"/>
      <c r="T758" s="258"/>
      <c r="U758" s="13"/>
      <c r="V758" s="13"/>
      <c r="W758" s="13"/>
      <c r="X758" s="13"/>
      <c r="Y758" s="13"/>
      <c r="Z758" s="13"/>
      <c r="AA758" s="13"/>
      <c r="AB758" s="13"/>
      <c r="AC758" s="13"/>
      <c r="AD758" s="13"/>
      <c r="AE758" s="13"/>
      <c r="AT758" s="259" t="s">
        <v>236</v>
      </c>
      <c r="AU758" s="259" t="s">
        <v>88</v>
      </c>
      <c r="AV758" s="13" t="s">
        <v>19</v>
      </c>
      <c r="AW758" s="13" t="s">
        <v>36</v>
      </c>
      <c r="AX758" s="13" t="s">
        <v>80</v>
      </c>
      <c r="AY758" s="259" t="s">
        <v>221</v>
      </c>
    </row>
    <row r="759" s="13" customFormat="1">
      <c r="A759" s="13"/>
      <c r="B759" s="249"/>
      <c r="C759" s="250"/>
      <c r="D759" s="247" t="s">
        <v>236</v>
      </c>
      <c r="E759" s="251" t="s">
        <v>2608</v>
      </c>
      <c r="F759" s="252" t="s">
        <v>4452</v>
      </c>
      <c r="G759" s="250"/>
      <c r="H759" s="253">
        <v>30.760000000000002</v>
      </c>
      <c r="I759" s="254"/>
      <c r="J759" s="250"/>
      <c r="K759" s="250"/>
      <c r="L759" s="255"/>
      <c r="M759" s="256"/>
      <c r="N759" s="257"/>
      <c r="O759" s="257"/>
      <c r="P759" s="257"/>
      <c r="Q759" s="257"/>
      <c r="R759" s="257"/>
      <c r="S759" s="257"/>
      <c r="T759" s="258"/>
      <c r="U759" s="13"/>
      <c r="V759" s="13"/>
      <c r="W759" s="13"/>
      <c r="X759" s="13"/>
      <c r="Y759" s="13"/>
      <c r="Z759" s="13"/>
      <c r="AA759" s="13"/>
      <c r="AB759" s="13"/>
      <c r="AC759" s="13"/>
      <c r="AD759" s="13"/>
      <c r="AE759" s="13"/>
      <c r="AT759" s="259" t="s">
        <v>236</v>
      </c>
      <c r="AU759" s="259" t="s">
        <v>88</v>
      </c>
      <c r="AV759" s="13" t="s">
        <v>19</v>
      </c>
      <c r="AW759" s="13" t="s">
        <v>36</v>
      </c>
      <c r="AX759" s="13" t="s">
        <v>88</v>
      </c>
      <c r="AY759" s="259" t="s">
        <v>221</v>
      </c>
    </row>
    <row r="760" s="2" customFormat="1" ht="16.5" customHeight="1">
      <c r="A760" s="40"/>
      <c r="B760" s="41"/>
      <c r="C760" s="284" t="s">
        <v>1750</v>
      </c>
      <c r="D760" s="284" t="s">
        <v>330</v>
      </c>
      <c r="E760" s="285" t="s">
        <v>2861</v>
      </c>
      <c r="F760" s="286" t="s">
        <v>2862</v>
      </c>
      <c r="G760" s="287" t="s">
        <v>699</v>
      </c>
      <c r="H760" s="288">
        <v>30.760000000000002</v>
      </c>
      <c r="I760" s="289"/>
      <c r="J760" s="290">
        <f>ROUND(I760*H760,2)</f>
        <v>0</v>
      </c>
      <c r="K760" s="286" t="s">
        <v>229</v>
      </c>
      <c r="L760" s="291"/>
      <c r="M760" s="292" t="s">
        <v>1</v>
      </c>
      <c r="N760" s="293" t="s">
        <v>45</v>
      </c>
      <c r="O760" s="93"/>
      <c r="P760" s="238">
        <f>O760*H760</f>
        <v>0</v>
      </c>
      <c r="Q760" s="238">
        <v>0.056120000000000003</v>
      </c>
      <c r="R760" s="238">
        <f>Q760*H760</f>
        <v>1.7262512000000001</v>
      </c>
      <c r="S760" s="238">
        <v>0</v>
      </c>
      <c r="T760" s="239">
        <f>S760*H760</f>
        <v>0</v>
      </c>
      <c r="U760" s="40"/>
      <c r="V760" s="40"/>
      <c r="W760" s="40"/>
      <c r="X760" s="40"/>
      <c r="Y760" s="40"/>
      <c r="Z760" s="40"/>
      <c r="AA760" s="40"/>
      <c r="AB760" s="40"/>
      <c r="AC760" s="40"/>
      <c r="AD760" s="40"/>
      <c r="AE760" s="40"/>
      <c r="AR760" s="240" t="s">
        <v>267</v>
      </c>
      <c r="AT760" s="240" t="s">
        <v>330</v>
      </c>
      <c r="AU760" s="240" t="s">
        <v>88</v>
      </c>
      <c r="AY760" s="18" t="s">
        <v>221</v>
      </c>
      <c r="BE760" s="241">
        <f>IF(N760="základní",J760,0)</f>
        <v>0</v>
      </c>
      <c r="BF760" s="241">
        <f>IF(N760="snížená",J760,0)</f>
        <v>0</v>
      </c>
      <c r="BG760" s="241">
        <f>IF(N760="zákl. přenesená",J760,0)</f>
        <v>0</v>
      </c>
      <c r="BH760" s="241">
        <f>IF(N760="sníž. přenesená",J760,0)</f>
        <v>0</v>
      </c>
      <c r="BI760" s="241">
        <f>IF(N760="nulová",J760,0)</f>
        <v>0</v>
      </c>
      <c r="BJ760" s="18" t="s">
        <v>88</v>
      </c>
      <c r="BK760" s="241">
        <f>ROUND(I760*H760,2)</f>
        <v>0</v>
      </c>
      <c r="BL760" s="18" t="s">
        <v>224</v>
      </c>
      <c r="BM760" s="240" t="s">
        <v>4453</v>
      </c>
    </row>
    <row r="761" s="13" customFormat="1">
      <c r="A761" s="13"/>
      <c r="B761" s="249"/>
      <c r="C761" s="250"/>
      <c r="D761" s="247" t="s">
        <v>236</v>
      </c>
      <c r="E761" s="251" t="s">
        <v>2615</v>
      </c>
      <c r="F761" s="252" t="s">
        <v>4454</v>
      </c>
      <c r="G761" s="250"/>
      <c r="H761" s="253">
        <v>30.760000000000002</v>
      </c>
      <c r="I761" s="254"/>
      <c r="J761" s="250"/>
      <c r="K761" s="250"/>
      <c r="L761" s="255"/>
      <c r="M761" s="256"/>
      <c r="N761" s="257"/>
      <c r="O761" s="257"/>
      <c r="P761" s="257"/>
      <c r="Q761" s="257"/>
      <c r="R761" s="257"/>
      <c r="S761" s="257"/>
      <c r="T761" s="258"/>
      <c r="U761" s="13"/>
      <c r="V761" s="13"/>
      <c r="W761" s="13"/>
      <c r="X761" s="13"/>
      <c r="Y761" s="13"/>
      <c r="Z761" s="13"/>
      <c r="AA761" s="13"/>
      <c r="AB761" s="13"/>
      <c r="AC761" s="13"/>
      <c r="AD761" s="13"/>
      <c r="AE761" s="13"/>
      <c r="AT761" s="259" t="s">
        <v>236</v>
      </c>
      <c r="AU761" s="259" t="s">
        <v>88</v>
      </c>
      <c r="AV761" s="13" t="s">
        <v>19</v>
      </c>
      <c r="AW761" s="13" t="s">
        <v>36</v>
      </c>
      <c r="AX761" s="13" t="s">
        <v>80</v>
      </c>
      <c r="AY761" s="259" t="s">
        <v>221</v>
      </c>
    </row>
    <row r="762" s="13" customFormat="1">
      <c r="A762" s="13"/>
      <c r="B762" s="249"/>
      <c r="C762" s="250"/>
      <c r="D762" s="247" t="s">
        <v>236</v>
      </c>
      <c r="E762" s="251" t="s">
        <v>1836</v>
      </c>
      <c r="F762" s="252" t="s">
        <v>3531</v>
      </c>
      <c r="G762" s="250"/>
      <c r="H762" s="253">
        <v>30.760000000000002</v>
      </c>
      <c r="I762" s="254"/>
      <c r="J762" s="250"/>
      <c r="K762" s="250"/>
      <c r="L762" s="255"/>
      <c r="M762" s="256"/>
      <c r="N762" s="257"/>
      <c r="O762" s="257"/>
      <c r="P762" s="257"/>
      <c r="Q762" s="257"/>
      <c r="R762" s="257"/>
      <c r="S762" s="257"/>
      <c r="T762" s="258"/>
      <c r="U762" s="13"/>
      <c r="V762" s="13"/>
      <c r="W762" s="13"/>
      <c r="X762" s="13"/>
      <c r="Y762" s="13"/>
      <c r="Z762" s="13"/>
      <c r="AA762" s="13"/>
      <c r="AB762" s="13"/>
      <c r="AC762" s="13"/>
      <c r="AD762" s="13"/>
      <c r="AE762" s="13"/>
      <c r="AT762" s="259" t="s">
        <v>236</v>
      </c>
      <c r="AU762" s="259" t="s">
        <v>88</v>
      </c>
      <c r="AV762" s="13" t="s">
        <v>19</v>
      </c>
      <c r="AW762" s="13" t="s">
        <v>36</v>
      </c>
      <c r="AX762" s="13" t="s">
        <v>88</v>
      </c>
      <c r="AY762" s="259" t="s">
        <v>221</v>
      </c>
    </row>
    <row r="763" s="2" customFormat="1" ht="37.8" customHeight="1">
      <c r="A763" s="40"/>
      <c r="B763" s="41"/>
      <c r="C763" s="229" t="s">
        <v>1752</v>
      </c>
      <c r="D763" s="229" t="s">
        <v>225</v>
      </c>
      <c r="E763" s="230" t="s">
        <v>2865</v>
      </c>
      <c r="F763" s="231" t="s">
        <v>2866</v>
      </c>
      <c r="G763" s="232" t="s">
        <v>699</v>
      </c>
      <c r="H763" s="233">
        <v>22</v>
      </c>
      <c r="I763" s="234"/>
      <c r="J763" s="235">
        <f>ROUND(I763*H763,2)</f>
        <v>0</v>
      </c>
      <c r="K763" s="231" t="s">
        <v>229</v>
      </c>
      <c r="L763" s="46"/>
      <c r="M763" s="236" t="s">
        <v>1</v>
      </c>
      <c r="N763" s="237" t="s">
        <v>45</v>
      </c>
      <c r="O763" s="93"/>
      <c r="P763" s="238">
        <f>O763*H763</f>
        <v>0</v>
      </c>
      <c r="Q763" s="238">
        <v>1.0000000000000001E-05</v>
      </c>
      <c r="R763" s="238">
        <f>Q763*H763</f>
        <v>0.00022000000000000001</v>
      </c>
      <c r="S763" s="238">
        <v>0</v>
      </c>
      <c r="T763" s="239">
        <f>S763*H763</f>
        <v>0</v>
      </c>
      <c r="U763" s="40"/>
      <c r="V763" s="40"/>
      <c r="W763" s="40"/>
      <c r="X763" s="40"/>
      <c r="Y763" s="40"/>
      <c r="Z763" s="40"/>
      <c r="AA763" s="40"/>
      <c r="AB763" s="40"/>
      <c r="AC763" s="40"/>
      <c r="AD763" s="40"/>
      <c r="AE763" s="40"/>
      <c r="AR763" s="240" t="s">
        <v>224</v>
      </c>
      <c r="AT763" s="240" t="s">
        <v>225</v>
      </c>
      <c r="AU763" s="240" t="s">
        <v>88</v>
      </c>
      <c r="AY763" s="18" t="s">
        <v>221</v>
      </c>
      <c r="BE763" s="241">
        <f>IF(N763="základní",J763,0)</f>
        <v>0</v>
      </c>
      <c r="BF763" s="241">
        <f>IF(N763="snížená",J763,0)</f>
        <v>0</v>
      </c>
      <c r="BG763" s="241">
        <f>IF(N763="zákl. přenesená",J763,0)</f>
        <v>0</v>
      </c>
      <c r="BH763" s="241">
        <f>IF(N763="sníž. přenesená",J763,0)</f>
        <v>0</v>
      </c>
      <c r="BI763" s="241">
        <f>IF(N763="nulová",J763,0)</f>
        <v>0</v>
      </c>
      <c r="BJ763" s="18" t="s">
        <v>88</v>
      </c>
      <c r="BK763" s="241">
        <f>ROUND(I763*H763,2)</f>
        <v>0</v>
      </c>
      <c r="BL763" s="18" t="s">
        <v>224</v>
      </c>
      <c r="BM763" s="240" t="s">
        <v>4455</v>
      </c>
    </row>
    <row r="764" s="2" customFormat="1">
      <c r="A764" s="40"/>
      <c r="B764" s="41"/>
      <c r="C764" s="42"/>
      <c r="D764" s="242" t="s">
        <v>232</v>
      </c>
      <c r="E764" s="42"/>
      <c r="F764" s="243" t="s">
        <v>2868</v>
      </c>
      <c r="G764" s="42"/>
      <c r="H764" s="42"/>
      <c r="I764" s="244"/>
      <c r="J764" s="42"/>
      <c r="K764" s="42"/>
      <c r="L764" s="46"/>
      <c r="M764" s="245"/>
      <c r="N764" s="246"/>
      <c r="O764" s="93"/>
      <c r="P764" s="93"/>
      <c r="Q764" s="93"/>
      <c r="R764" s="93"/>
      <c r="S764" s="93"/>
      <c r="T764" s="94"/>
      <c r="U764" s="40"/>
      <c r="V764" s="40"/>
      <c r="W764" s="40"/>
      <c r="X764" s="40"/>
      <c r="Y764" s="40"/>
      <c r="Z764" s="40"/>
      <c r="AA764" s="40"/>
      <c r="AB764" s="40"/>
      <c r="AC764" s="40"/>
      <c r="AD764" s="40"/>
      <c r="AE764" s="40"/>
      <c r="AT764" s="18" t="s">
        <v>232</v>
      </c>
      <c r="AU764" s="18" t="s">
        <v>88</v>
      </c>
    </row>
    <row r="765" s="2" customFormat="1">
      <c r="A765" s="40"/>
      <c r="B765" s="41"/>
      <c r="C765" s="42"/>
      <c r="D765" s="247" t="s">
        <v>312</v>
      </c>
      <c r="E765" s="42"/>
      <c r="F765" s="248" t="s">
        <v>2869</v>
      </c>
      <c r="G765" s="42"/>
      <c r="H765" s="42"/>
      <c r="I765" s="244"/>
      <c r="J765" s="42"/>
      <c r="K765" s="42"/>
      <c r="L765" s="46"/>
      <c r="M765" s="245"/>
      <c r="N765" s="246"/>
      <c r="O765" s="93"/>
      <c r="P765" s="93"/>
      <c r="Q765" s="93"/>
      <c r="R765" s="93"/>
      <c r="S765" s="93"/>
      <c r="T765" s="94"/>
      <c r="U765" s="40"/>
      <c r="V765" s="40"/>
      <c r="W765" s="40"/>
      <c r="X765" s="40"/>
      <c r="Y765" s="40"/>
      <c r="Z765" s="40"/>
      <c r="AA765" s="40"/>
      <c r="AB765" s="40"/>
      <c r="AC765" s="40"/>
      <c r="AD765" s="40"/>
      <c r="AE765" s="40"/>
      <c r="AT765" s="18" t="s">
        <v>312</v>
      </c>
      <c r="AU765" s="18" t="s">
        <v>88</v>
      </c>
    </row>
    <row r="766" s="14" customFormat="1">
      <c r="A766" s="14"/>
      <c r="B766" s="260"/>
      <c r="C766" s="261"/>
      <c r="D766" s="247" t="s">
        <v>236</v>
      </c>
      <c r="E766" s="262" t="s">
        <v>1</v>
      </c>
      <c r="F766" s="263" t="s">
        <v>2870</v>
      </c>
      <c r="G766" s="261"/>
      <c r="H766" s="262" t="s">
        <v>1</v>
      </c>
      <c r="I766" s="264"/>
      <c r="J766" s="261"/>
      <c r="K766" s="261"/>
      <c r="L766" s="265"/>
      <c r="M766" s="266"/>
      <c r="N766" s="267"/>
      <c r="O766" s="267"/>
      <c r="P766" s="267"/>
      <c r="Q766" s="267"/>
      <c r="R766" s="267"/>
      <c r="S766" s="267"/>
      <c r="T766" s="268"/>
      <c r="U766" s="14"/>
      <c r="V766" s="14"/>
      <c r="W766" s="14"/>
      <c r="X766" s="14"/>
      <c r="Y766" s="14"/>
      <c r="Z766" s="14"/>
      <c r="AA766" s="14"/>
      <c r="AB766" s="14"/>
      <c r="AC766" s="14"/>
      <c r="AD766" s="14"/>
      <c r="AE766" s="14"/>
      <c r="AT766" s="269" t="s">
        <v>236</v>
      </c>
      <c r="AU766" s="269" t="s">
        <v>88</v>
      </c>
      <c r="AV766" s="14" t="s">
        <v>88</v>
      </c>
      <c r="AW766" s="14" t="s">
        <v>36</v>
      </c>
      <c r="AX766" s="14" t="s">
        <v>80</v>
      </c>
      <c r="AY766" s="269" t="s">
        <v>221</v>
      </c>
    </row>
    <row r="767" s="13" customFormat="1">
      <c r="A767" s="13"/>
      <c r="B767" s="249"/>
      <c r="C767" s="250"/>
      <c r="D767" s="247" t="s">
        <v>236</v>
      </c>
      <c r="E767" s="251" t="s">
        <v>2627</v>
      </c>
      <c r="F767" s="252" t="s">
        <v>4456</v>
      </c>
      <c r="G767" s="250"/>
      <c r="H767" s="253">
        <v>11</v>
      </c>
      <c r="I767" s="254"/>
      <c r="J767" s="250"/>
      <c r="K767" s="250"/>
      <c r="L767" s="255"/>
      <c r="M767" s="256"/>
      <c r="N767" s="257"/>
      <c r="O767" s="257"/>
      <c r="P767" s="257"/>
      <c r="Q767" s="257"/>
      <c r="R767" s="257"/>
      <c r="S767" s="257"/>
      <c r="T767" s="258"/>
      <c r="U767" s="13"/>
      <c r="V767" s="13"/>
      <c r="W767" s="13"/>
      <c r="X767" s="13"/>
      <c r="Y767" s="13"/>
      <c r="Z767" s="13"/>
      <c r="AA767" s="13"/>
      <c r="AB767" s="13"/>
      <c r="AC767" s="13"/>
      <c r="AD767" s="13"/>
      <c r="AE767" s="13"/>
      <c r="AT767" s="259" t="s">
        <v>236</v>
      </c>
      <c r="AU767" s="259" t="s">
        <v>88</v>
      </c>
      <c r="AV767" s="13" t="s">
        <v>19</v>
      </c>
      <c r="AW767" s="13" t="s">
        <v>36</v>
      </c>
      <c r="AX767" s="13" t="s">
        <v>80</v>
      </c>
      <c r="AY767" s="259" t="s">
        <v>221</v>
      </c>
    </row>
    <row r="768" s="14" customFormat="1">
      <c r="A768" s="14"/>
      <c r="B768" s="260"/>
      <c r="C768" s="261"/>
      <c r="D768" s="247" t="s">
        <v>236</v>
      </c>
      <c r="E768" s="262" t="s">
        <v>1</v>
      </c>
      <c r="F768" s="263" t="s">
        <v>2873</v>
      </c>
      <c r="G768" s="261"/>
      <c r="H768" s="262" t="s">
        <v>1</v>
      </c>
      <c r="I768" s="264"/>
      <c r="J768" s="261"/>
      <c r="K768" s="261"/>
      <c r="L768" s="265"/>
      <c r="M768" s="266"/>
      <c r="N768" s="267"/>
      <c r="O768" s="267"/>
      <c r="P768" s="267"/>
      <c r="Q768" s="267"/>
      <c r="R768" s="267"/>
      <c r="S768" s="267"/>
      <c r="T768" s="268"/>
      <c r="U768" s="14"/>
      <c r="V768" s="14"/>
      <c r="W768" s="14"/>
      <c r="X768" s="14"/>
      <c r="Y768" s="14"/>
      <c r="Z768" s="14"/>
      <c r="AA768" s="14"/>
      <c r="AB768" s="14"/>
      <c r="AC768" s="14"/>
      <c r="AD768" s="14"/>
      <c r="AE768" s="14"/>
      <c r="AT768" s="269" t="s">
        <v>236</v>
      </c>
      <c r="AU768" s="269" t="s">
        <v>88</v>
      </c>
      <c r="AV768" s="14" t="s">
        <v>88</v>
      </c>
      <c r="AW768" s="14" t="s">
        <v>36</v>
      </c>
      <c r="AX768" s="14" t="s">
        <v>80</v>
      </c>
      <c r="AY768" s="269" t="s">
        <v>221</v>
      </c>
    </row>
    <row r="769" s="13" customFormat="1">
      <c r="A769" s="13"/>
      <c r="B769" s="249"/>
      <c r="C769" s="250"/>
      <c r="D769" s="247" t="s">
        <v>236</v>
      </c>
      <c r="E769" s="251" t="s">
        <v>2629</v>
      </c>
      <c r="F769" s="252" t="s">
        <v>4456</v>
      </c>
      <c r="G769" s="250"/>
      <c r="H769" s="253">
        <v>11</v>
      </c>
      <c r="I769" s="254"/>
      <c r="J769" s="250"/>
      <c r="K769" s="250"/>
      <c r="L769" s="255"/>
      <c r="M769" s="256"/>
      <c r="N769" s="257"/>
      <c r="O769" s="257"/>
      <c r="P769" s="257"/>
      <c r="Q769" s="257"/>
      <c r="R769" s="257"/>
      <c r="S769" s="257"/>
      <c r="T769" s="258"/>
      <c r="U769" s="13"/>
      <c r="V769" s="13"/>
      <c r="W769" s="13"/>
      <c r="X769" s="13"/>
      <c r="Y769" s="13"/>
      <c r="Z769" s="13"/>
      <c r="AA769" s="13"/>
      <c r="AB769" s="13"/>
      <c r="AC769" s="13"/>
      <c r="AD769" s="13"/>
      <c r="AE769" s="13"/>
      <c r="AT769" s="259" t="s">
        <v>236</v>
      </c>
      <c r="AU769" s="259" t="s">
        <v>88</v>
      </c>
      <c r="AV769" s="13" t="s">
        <v>19</v>
      </c>
      <c r="AW769" s="13" t="s">
        <v>36</v>
      </c>
      <c r="AX769" s="13" t="s">
        <v>80</v>
      </c>
      <c r="AY769" s="259" t="s">
        <v>221</v>
      </c>
    </row>
    <row r="770" s="13" customFormat="1">
      <c r="A770" s="13"/>
      <c r="B770" s="249"/>
      <c r="C770" s="250"/>
      <c r="D770" s="247" t="s">
        <v>236</v>
      </c>
      <c r="E770" s="251" t="s">
        <v>4457</v>
      </c>
      <c r="F770" s="252" t="s">
        <v>4458</v>
      </c>
      <c r="G770" s="250"/>
      <c r="H770" s="253">
        <v>22</v>
      </c>
      <c r="I770" s="254"/>
      <c r="J770" s="250"/>
      <c r="K770" s="250"/>
      <c r="L770" s="255"/>
      <c r="M770" s="256"/>
      <c r="N770" s="257"/>
      <c r="O770" s="257"/>
      <c r="P770" s="257"/>
      <c r="Q770" s="257"/>
      <c r="R770" s="257"/>
      <c r="S770" s="257"/>
      <c r="T770" s="258"/>
      <c r="U770" s="13"/>
      <c r="V770" s="13"/>
      <c r="W770" s="13"/>
      <c r="X770" s="13"/>
      <c r="Y770" s="13"/>
      <c r="Z770" s="13"/>
      <c r="AA770" s="13"/>
      <c r="AB770" s="13"/>
      <c r="AC770" s="13"/>
      <c r="AD770" s="13"/>
      <c r="AE770" s="13"/>
      <c r="AT770" s="259" t="s">
        <v>236</v>
      </c>
      <c r="AU770" s="259" t="s">
        <v>88</v>
      </c>
      <c r="AV770" s="13" t="s">
        <v>19</v>
      </c>
      <c r="AW770" s="13" t="s">
        <v>36</v>
      </c>
      <c r="AX770" s="13" t="s">
        <v>88</v>
      </c>
      <c r="AY770" s="259" t="s">
        <v>221</v>
      </c>
    </row>
    <row r="771" s="2" customFormat="1" ht="55.5" customHeight="1">
      <c r="A771" s="40"/>
      <c r="B771" s="41"/>
      <c r="C771" s="229" t="s">
        <v>1755</v>
      </c>
      <c r="D771" s="229" t="s">
        <v>225</v>
      </c>
      <c r="E771" s="230" t="s">
        <v>2878</v>
      </c>
      <c r="F771" s="231" t="s">
        <v>2879</v>
      </c>
      <c r="G771" s="232" t="s">
        <v>699</v>
      </c>
      <c r="H771" s="233">
        <v>22</v>
      </c>
      <c r="I771" s="234"/>
      <c r="J771" s="235">
        <f>ROUND(I771*H771,2)</f>
        <v>0</v>
      </c>
      <c r="K771" s="231" t="s">
        <v>229</v>
      </c>
      <c r="L771" s="46"/>
      <c r="M771" s="236" t="s">
        <v>1</v>
      </c>
      <c r="N771" s="237" t="s">
        <v>45</v>
      </c>
      <c r="O771" s="93"/>
      <c r="P771" s="238">
        <f>O771*H771</f>
        <v>0</v>
      </c>
      <c r="Q771" s="238">
        <v>0.00088000000000000003</v>
      </c>
      <c r="R771" s="238">
        <f>Q771*H771</f>
        <v>0.019360000000000002</v>
      </c>
      <c r="S771" s="238">
        <v>0</v>
      </c>
      <c r="T771" s="239">
        <f>S771*H771</f>
        <v>0</v>
      </c>
      <c r="U771" s="40"/>
      <c r="V771" s="40"/>
      <c r="W771" s="40"/>
      <c r="X771" s="40"/>
      <c r="Y771" s="40"/>
      <c r="Z771" s="40"/>
      <c r="AA771" s="40"/>
      <c r="AB771" s="40"/>
      <c r="AC771" s="40"/>
      <c r="AD771" s="40"/>
      <c r="AE771" s="40"/>
      <c r="AR771" s="240" t="s">
        <v>224</v>
      </c>
      <c r="AT771" s="240" t="s">
        <v>225</v>
      </c>
      <c r="AU771" s="240" t="s">
        <v>88</v>
      </c>
      <c r="AY771" s="18" t="s">
        <v>221</v>
      </c>
      <c r="BE771" s="241">
        <f>IF(N771="základní",J771,0)</f>
        <v>0</v>
      </c>
      <c r="BF771" s="241">
        <f>IF(N771="snížená",J771,0)</f>
        <v>0</v>
      </c>
      <c r="BG771" s="241">
        <f>IF(N771="zákl. přenesená",J771,0)</f>
        <v>0</v>
      </c>
      <c r="BH771" s="241">
        <f>IF(N771="sníž. přenesená",J771,0)</f>
        <v>0</v>
      </c>
      <c r="BI771" s="241">
        <f>IF(N771="nulová",J771,0)</f>
        <v>0</v>
      </c>
      <c r="BJ771" s="18" t="s">
        <v>88</v>
      </c>
      <c r="BK771" s="241">
        <f>ROUND(I771*H771,2)</f>
        <v>0</v>
      </c>
      <c r="BL771" s="18" t="s">
        <v>224</v>
      </c>
      <c r="BM771" s="240" t="s">
        <v>4459</v>
      </c>
    </row>
    <row r="772" s="2" customFormat="1">
      <c r="A772" s="40"/>
      <c r="B772" s="41"/>
      <c r="C772" s="42"/>
      <c r="D772" s="242" t="s">
        <v>232</v>
      </c>
      <c r="E772" s="42"/>
      <c r="F772" s="243" t="s">
        <v>2881</v>
      </c>
      <c r="G772" s="42"/>
      <c r="H772" s="42"/>
      <c r="I772" s="244"/>
      <c r="J772" s="42"/>
      <c r="K772" s="42"/>
      <c r="L772" s="46"/>
      <c r="M772" s="245"/>
      <c r="N772" s="246"/>
      <c r="O772" s="93"/>
      <c r="P772" s="93"/>
      <c r="Q772" s="93"/>
      <c r="R772" s="93"/>
      <c r="S772" s="93"/>
      <c r="T772" s="94"/>
      <c r="U772" s="40"/>
      <c r="V772" s="40"/>
      <c r="W772" s="40"/>
      <c r="X772" s="40"/>
      <c r="Y772" s="40"/>
      <c r="Z772" s="40"/>
      <c r="AA772" s="40"/>
      <c r="AB772" s="40"/>
      <c r="AC772" s="40"/>
      <c r="AD772" s="40"/>
      <c r="AE772" s="40"/>
      <c r="AT772" s="18" t="s">
        <v>232</v>
      </c>
      <c r="AU772" s="18" t="s">
        <v>88</v>
      </c>
    </row>
    <row r="773" s="2" customFormat="1">
      <c r="A773" s="40"/>
      <c r="B773" s="41"/>
      <c r="C773" s="42"/>
      <c r="D773" s="247" t="s">
        <v>312</v>
      </c>
      <c r="E773" s="42"/>
      <c r="F773" s="248" t="s">
        <v>2882</v>
      </c>
      <c r="G773" s="42"/>
      <c r="H773" s="42"/>
      <c r="I773" s="244"/>
      <c r="J773" s="42"/>
      <c r="K773" s="42"/>
      <c r="L773" s="46"/>
      <c r="M773" s="245"/>
      <c r="N773" s="246"/>
      <c r="O773" s="93"/>
      <c r="P773" s="93"/>
      <c r="Q773" s="93"/>
      <c r="R773" s="93"/>
      <c r="S773" s="93"/>
      <c r="T773" s="94"/>
      <c r="U773" s="40"/>
      <c r="V773" s="40"/>
      <c r="W773" s="40"/>
      <c r="X773" s="40"/>
      <c r="Y773" s="40"/>
      <c r="Z773" s="40"/>
      <c r="AA773" s="40"/>
      <c r="AB773" s="40"/>
      <c r="AC773" s="40"/>
      <c r="AD773" s="40"/>
      <c r="AE773" s="40"/>
      <c r="AT773" s="18" t="s">
        <v>312</v>
      </c>
      <c r="AU773" s="18" t="s">
        <v>88</v>
      </c>
    </row>
    <row r="774" s="14" customFormat="1">
      <c r="A774" s="14"/>
      <c r="B774" s="260"/>
      <c r="C774" s="261"/>
      <c r="D774" s="247" t="s">
        <v>236</v>
      </c>
      <c r="E774" s="262" t="s">
        <v>1</v>
      </c>
      <c r="F774" s="263" t="s">
        <v>2883</v>
      </c>
      <c r="G774" s="261"/>
      <c r="H774" s="262" t="s">
        <v>1</v>
      </c>
      <c r="I774" s="264"/>
      <c r="J774" s="261"/>
      <c r="K774" s="261"/>
      <c r="L774" s="265"/>
      <c r="M774" s="266"/>
      <c r="N774" s="267"/>
      <c r="O774" s="267"/>
      <c r="P774" s="267"/>
      <c r="Q774" s="267"/>
      <c r="R774" s="267"/>
      <c r="S774" s="267"/>
      <c r="T774" s="268"/>
      <c r="U774" s="14"/>
      <c r="V774" s="14"/>
      <c r="W774" s="14"/>
      <c r="X774" s="14"/>
      <c r="Y774" s="14"/>
      <c r="Z774" s="14"/>
      <c r="AA774" s="14"/>
      <c r="AB774" s="14"/>
      <c r="AC774" s="14"/>
      <c r="AD774" s="14"/>
      <c r="AE774" s="14"/>
      <c r="AT774" s="269" t="s">
        <v>236</v>
      </c>
      <c r="AU774" s="269" t="s">
        <v>88</v>
      </c>
      <c r="AV774" s="14" t="s">
        <v>88</v>
      </c>
      <c r="AW774" s="14" t="s">
        <v>36</v>
      </c>
      <c r="AX774" s="14" t="s">
        <v>80</v>
      </c>
      <c r="AY774" s="269" t="s">
        <v>221</v>
      </c>
    </row>
    <row r="775" s="13" customFormat="1">
      <c r="A775" s="13"/>
      <c r="B775" s="249"/>
      <c r="C775" s="250"/>
      <c r="D775" s="247" t="s">
        <v>236</v>
      </c>
      <c r="E775" s="251" t="s">
        <v>4460</v>
      </c>
      <c r="F775" s="252" t="s">
        <v>4456</v>
      </c>
      <c r="G775" s="250"/>
      <c r="H775" s="253">
        <v>11</v>
      </c>
      <c r="I775" s="254"/>
      <c r="J775" s="250"/>
      <c r="K775" s="250"/>
      <c r="L775" s="255"/>
      <c r="M775" s="256"/>
      <c r="N775" s="257"/>
      <c r="O775" s="257"/>
      <c r="P775" s="257"/>
      <c r="Q775" s="257"/>
      <c r="R775" s="257"/>
      <c r="S775" s="257"/>
      <c r="T775" s="258"/>
      <c r="U775" s="13"/>
      <c r="V775" s="13"/>
      <c r="W775" s="13"/>
      <c r="X775" s="13"/>
      <c r="Y775" s="13"/>
      <c r="Z775" s="13"/>
      <c r="AA775" s="13"/>
      <c r="AB775" s="13"/>
      <c r="AC775" s="13"/>
      <c r="AD775" s="13"/>
      <c r="AE775" s="13"/>
      <c r="AT775" s="259" t="s">
        <v>236</v>
      </c>
      <c r="AU775" s="259" t="s">
        <v>88</v>
      </c>
      <c r="AV775" s="13" t="s">
        <v>19</v>
      </c>
      <c r="AW775" s="13" t="s">
        <v>36</v>
      </c>
      <c r="AX775" s="13" t="s">
        <v>80</v>
      </c>
      <c r="AY775" s="259" t="s">
        <v>221</v>
      </c>
    </row>
    <row r="776" s="14" customFormat="1">
      <c r="A776" s="14"/>
      <c r="B776" s="260"/>
      <c r="C776" s="261"/>
      <c r="D776" s="247" t="s">
        <v>236</v>
      </c>
      <c r="E776" s="262" t="s">
        <v>1</v>
      </c>
      <c r="F776" s="263" t="s">
        <v>2873</v>
      </c>
      <c r="G776" s="261"/>
      <c r="H776" s="262" t="s">
        <v>1</v>
      </c>
      <c r="I776" s="264"/>
      <c r="J776" s="261"/>
      <c r="K776" s="261"/>
      <c r="L776" s="265"/>
      <c r="M776" s="266"/>
      <c r="N776" s="267"/>
      <c r="O776" s="267"/>
      <c r="P776" s="267"/>
      <c r="Q776" s="267"/>
      <c r="R776" s="267"/>
      <c r="S776" s="267"/>
      <c r="T776" s="268"/>
      <c r="U776" s="14"/>
      <c r="V776" s="14"/>
      <c r="W776" s="14"/>
      <c r="X776" s="14"/>
      <c r="Y776" s="14"/>
      <c r="Z776" s="14"/>
      <c r="AA776" s="14"/>
      <c r="AB776" s="14"/>
      <c r="AC776" s="14"/>
      <c r="AD776" s="14"/>
      <c r="AE776" s="14"/>
      <c r="AT776" s="269" t="s">
        <v>236</v>
      </c>
      <c r="AU776" s="269" t="s">
        <v>88</v>
      </c>
      <c r="AV776" s="14" t="s">
        <v>88</v>
      </c>
      <c r="AW776" s="14" t="s">
        <v>36</v>
      </c>
      <c r="AX776" s="14" t="s">
        <v>80</v>
      </c>
      <c r="AY776" s="269" t="s">
        <v>221</v>
      </c>
    </row>
    <row r="777" s="13" customFormat="1">
      <c r="A777" s="13"/>
      <c r="B777" s="249"/>
      <c r="C777" s="250"/>
      <c r="D777" s="247" t="s">
        <v>236</v>
      </c>
      <c r="E777" s="251" t="s">
        <v>4046</v>
      </c>
      <c r="F777" s="252" t="s">
        <v>4456</v>
      </c>
      <c r="G777" s="250"/>
      <c r="H777" s="253">
        <v>11</v>
      </c>
      <c r="I777" s="254"/>
      <c r="J777" s="250"/>
      <c r="K777" s="250"/>
      <c r="L777" s="255"/>
      <c r="M777" s="256"/>
      <c r="N777" s="257"/>
      <c r="O777" s="257"/>
      <c r="P777" s="257"/>
      <c r="Q777" s="257"/>
      <c r="R777" s="257"/>
      <c r="S777" s="257"/>
      <c r="T777" s="258"/>
      <c r="U777" s="13"/>
      <c r="V777" s="13"/>
      <c r="W777" s="13"/>
      <c r="X777" s="13"/>
      <c r="Y777" s="13"/>
      <c r="Z777" s="13"/>
      <c r="AA777" s="13"/>
      <c r="AB777" s="13"/>
      <c r="AC777" s="13"/>
      <c r="AD777" s="13"/>
      <c r="AE777" s="13"/>
      <c r="AT777" s="259" t="s">
        <v>236</v>
      </c>
      <c r="AU777" s="259" t="s">
        <v>88</v>
      </c>
      <c r="AV777" s="13" t="s">
        <v>19</v>
      </c>
      <c r="AW777" s="13" t="s">
        <v>36</v>
      </c>
      <c r="AX777" s="13" t="s">
        <v>80</v>
      </c>
      <c r="AY777" s="259" t="s">
        <v>221</v>
      </c>
    </row>
    <row r="778" s="13" customFormat="1">
      <c r="A778" s="13"/>
      <c r="B778" s="249"/>
      <c r="C778" s="250"/>
      <c r="D778" s="247" t="s">
        <v>236</v>
      </c>
      <c r="E778" s="251" t="s">
        <v>4461</v>
      </c>
      <c r="F778" s="252" t="s">
        <v>4462</v>
      </c>
      <c r="G778" s="250"/>
      <c r="H778" s="253">
        <v>22</v>
      </c>
      <c r="I778" s="254"/>
      <c r="J778" s="250"/>
      <c r="K778" s="250"/>
      <c r="L778" s="255"/>
      <c r="M778" s="256"/>
      <c r="N778" s="257"/>
      <c r="O778" s="257"/>
      <c r="P778" s="257"/>
      <c r="Q778" s="257"/>
      <c r="R778" s="257"/>
      <c r="S778" s="257"/>
      <c r="T778" s="258"/>
      <c r="U778" s="13"/>
      <c r="V778" s="13"/>
      <c r="W778" s="13"/>
      <c r="X778" s="13"/>
      <c r="Y778" s="13"/>
      <c r="Z778" s="13"/>
      <c r="AA778" s="13"/>
      <c r="AB778" s="13"/>
      <c r="AC778" s="13"/>
      <c r="AD778" s="13"/>
      <c r="AE778" s="13"/>
      <c r="AT778" s="259" t="s">
        <v>236</v>
      </c>
      <c r="AU778" s="259" t="s">
        <v>88</v>
      </c>
      <c r="AV778" s="13" t="s">
        <v>19</v>
      </c>
      <c r="AW778" s="13" t="s">
        <v>36</v>
      </c>
      <c r="AX778" s="13" t="s">
        <v>88</v>
      </c>
      <c r="AY778" s="259" t="s">
        <v>221</v>
      </c>
    </row>
    <row r="779" s="2" customFormat="1" ht="24.15" customHeight="1">
      <c r="A779" s="40"/>
      <c r="B779" s="41"/>
      <c r="C779" s="229" t="s">
        <v>2791</v>
      </c>
      <c r="D779" s="229" t="s">
        <v>225</v>
      </c>
      <c r="E779" s="230" t="s">
        <v>4463</v>
      </c>
      <c r="F779" s="231" t="s">
        <v>4464</v>
      </c>
      <c r="G779" s="232" t="s">
        <v>507</v>
      </c>
      <c r="H779" s="233">
        <v>0.80000000000000004</v>
      </c>
      <c r="I779" s="234"/>
      <c r="J779" s="235">
        <f>ROUND(I779*H779,2)</f>
        <v>0</v>
      </c>
      <c r="K779" s="231" t="s">
        <v>229</v>
      </c>
      <c r="L779" s="46"/>
      <c r="M779" s="236" t="s">
        <v>1</v>
      </c>
      <c r="N779" s="237" t="s">
        <v>45</v>
      </c>
      <c r="O779" s="93"/>
      <c r="P779" s="238">
        <f>O779*H779</f>
        <v>0</v>
      </c>
      <c r="Q779" s="238">
        <v>0.00063000000000000003</v>
      </c>
      <c r="R779" s="238">
        <f>Q779*H779</f>
        <v>0.000504</v>
      </c>
      <c r="S779" s="238">
        <v>0</v>
      </c>
      <c r="T779" s="239">
        <f>S779*H779</f>
        <v>0</v>
      </c>
      <c r="U779" s="40"/>
      <c r="V779" s="40"/>
      <c r="W779" s="40"/>
      <c r="X779" s="40"/>
      <c r="Y779" s="40"/>
      <c r="Z779" s="40"/>
      <c r="AA779" s="40"/>
      <c r="AB779" s="40"/>
      <c r="AC779" s="40"/>
      <c r="AD779" s="40"/>
      <c r="AE779" s="40"/>
      <c r="AR779" s="240" t="s">
        <v>224</v>
      </c>
      <c r="AT779" s="240" t="s">
        <v>225</v>
      </c>
      <c r="AU779" s="240" t="s">
        <v>88</v>
      </c>
      <c r="AY779" s="18" t="s">
        <v>221</v>
      </c>
      <c r="BE779" s="241">
        <f>IF(N779="základní",J779,0)</f>
        <v>0</v>
      </c>
      <c r="BF779" s="241">
        <f>IF(N779="snížená",J779,0)</f>
        <v>0</v>
      </c>
      <c r="BG779" s="241">
        <f>IF(N779="zákl. přenesená",J779,0)</f>
        <v>0</v>
      </c>
      <c r="BH779" s="241">
        <f>IF(N779="sníž. přenesená",J779,0)</f>
        <v>0</v>
      </c>
      <c r="BI779" s="241">
        <f>IF(N779="nulová",J779,0)</f>
        <v>0</v>
      </c>
      <c r="BJ779" s="18" t="s">
        <v>88</v>
      </c>
      <c r="BK779" s="241">
        <f>ROUND(I779*H779,2)</f>
        <v>0</v>
      </c>
      <c r="BL779" s="18" t="s">
        <v>224</v>
      </c>
      <c r="BM779" s="240" t="s">
        <v>4465</v>
      </c>
    </row>
    <row r="780" s="2" customFormat="1">
      <c r="A780" s="40"/>
      <c r="B780" s="41"/>
      <c r="C780" s="42"/>
      <c r="D780" s="242" t="s">
        <v>232</v>
      </c>
      <c r="E780" s="42"/>
      <c r="F780" s="243" t="s">
        <v>4466</v>
      </c>
      <c r="G780" s="42"/>
      <c r="H780" s="42"/>
      <c r="I780" s="244"/>
      <c r="J780" s="42"/>
      <c r="K780" s="42"/>
      <c r="L780" s="46"/>
      <c r="M780" s="245"/>
      <c r="N780" s="246"/>
      <c r="O780" s="93"/>
      <c r="P780" s="93"/>
      <c r="Q780" s="93"/>
      <c r="R780" s="93"/>
      <c r="S780" s="93"/>
      <c r="T780" s="94"/>
      <c r="U780" s="40"/>
      <c r="V780" s="40"/>
      <c r="W780" s="40"/>
      <c r="X780" s="40"/>
      <c r="Y780" s="40"/>
      <c r="Z780" s="40"/>
      <c r="AA780" s="40"/>
      <c r="AB780" s="40"/>
      <c r="AC780" s="40"/>
      <c r="AD780" s="40"/>
      <c r="AE780" s="40"/>
      <c r="AT780" s="18" t="s">
        <v>232</v>
      </c>
      <c r="AU780" s="18" t="s">
        <v>88</v>
      </c>
    </row>
    <row r="781" s="2" customFormat="1">
      <c r="A781" s="40"/>
      <c r="B781" s="41"/>
      <c r="C781" s="42"/>
      <c r="D781" s="247" t="s">
        <v>312</v>
      </c>
      <c r="E781" s="42"/>
      <c r="F781" s="248" t="s">
        <v>3705</v>
      </c>
      <c r="G781" s="42"/>
      <c r="H781" s="42"/>
      <c r="I781" s="244"/>
      <c r="J781" s="42"/>
      <c r="K781" s="42"/>
      <c r="L781" s="46"/>
      <c r="M781" s="245"/>
      <c r="N781" s="246"/>
      <c r="O781" s="93"/>
      <c r="P781" s="93"/>
      <c r="Q781" s="93"/>
      <c r="R781" s="93"/>
      <c r="S781" s="93"/>
      <c r="T781" s="94"/>
      <c r="U781" s="40"/>
      <c r="V781" s="40"/>
      <c r="W781" s="40"/>
      <c r="X781" s="40"/>
      <c r="Y781" s="40"/>
      <c r="Z781" s="40"/>
      <c r="AA781" s="40"/>
      <c r="AB781" s="40"/>
      <c r="AC781" s="40"/>
      <c r="AD781" s="40"/>
      <c r="AE781" s="40"/>
      <c r="AT781" s="18" t="s">
        <v>312</v>
      </c>
      <c r="AU781" s="18" t="s">
        <v>88</v>
      </c>
    </row>
    <row r="782" s="14" customFormat="1">
      <c r="A782" s="14"/>
      <c r="B782" s="260"/>
      <c r="C782" s="261"/>
      <c r="D782" s="247" t="s">
        <v>236</v>
      </c>
      <c r="E782" s="262" t="s">
        <v>1</v>
      </c>
      <c r="F782" s="263" t="s">
        <v>2898</v>
      </c>
      <c r="G782" s="261"/>
      <c r="H782" s="262" t="s">
        <v>1</v>
      </c>
      <c r="I782" s="264"/>
      <c r="J782" s="261"/>
      <c r="K782" s="261"/>
      <c r="L782" s="265"/>
      <c r="M782" s="266"/>
      <c r="N782" s="267"/>
      <c r="O782" s="267"/>
      <c r="P782" s="267"/>
      <c r="Q782" s="267"/>
      <c r="R782" s="267"/>
      <c r="S782" s="267"/>
      <c r="T782" s="268"/>
      <c r="U782" s="14"/>
      <c r="V782" s="14"/>
      <c r="W782" s="14"/>
      <c r="X782" s="14"/>
      <c r="Y782" s="14"/>
      <c r="Z782" s="14"/>
      <c r="AA782" s="14"/>
      <c r="AB782" s="14"/>
      <c r="AC782" s="14"/>
      <c r="AD782" s="14"/>
      <c r="AE782" s="14"/>
      <c r="AT782" s="269" t="s">
        <v>236</v>
      </c>
      <c r="AU782" s="269" t="s">
        <v>88</v>
      </c>
      <c r="AV782" s="14" t="s">
        <v>88</v>
      </c>
      <c r="AW782" s="14" t="s">
        <v>36</v>
      </c>
      <c r="AX782" s="14" t="s">
        <v>80</v>
      </c>
      <c r="AY782" s="269" t="s">
        <v>221</v>
      </c>
    </row>
    <row r="783" s="13" customFormat="1">
      <c r="A783" s="13"/>
      <c r="B783" s="249"/>
      <c r="C783" s="250"/>
      <c r="D783" s="247" t="s">
        <v>236</v>
      </c>
      <c r="E783" s="251" t="s">
        <v>2814</v>
      </c>
      <c r="F783" s="252" t="s">
        <v>4375</v>
      </c>
      <c r="G783" s="250"/>
      <c r="H783" s="253">
        <v>0.80000000000000004</v>
      </c>
      <c r="I783" s="254"/>
      <c r="J783" s="250"/>
      <c r="K783" s="250"/>
      <c r="L783" s="255"/>
      <c r="M783" s="256"/>
      <c r="N783" s="257"/>
      <c r="O783" s="257"/>
      <c r="P783" s="257"/>
      <c r="Q783" s="257"/>
      <c r="R783" s="257"/>
      <c r="S783" s="257"/>
      <c r="T783" s="258"/>
      <c r="U783" s="13"/>
      <c r="V783" s="13"/>
      <c r="W783" s="13"/>
      <c r="X783" s="13"/>
      <c r="Y783" s="13"/>
      <c r="Z783" s="13"/>
      <c r="AA783" s="13"/>
      <c r="AB783" s="13"/>
      <c r="AC783" s="13"/>
      <c r="AD783" s="13"/>
      <c r="AE783" s="13"/>
      <c r="AT783" s="259" t="s">
        <v>236</v>
      </c>
      <c r="AU783" s="259" t="s">
        <v>88</v>
      </c>
      <c r="AV783" s="13" t="s">
        <v>19</v>
      </c>
      <c r="AW783" s="13" t="s">
        <v>36</v>
      </c>
      <c r="AX783" s="13" t="s">
        <v>80</v>
      </c>
      <c r="AY783" s="259" t="s">
        <v>221</v>
      </c>
    </row>
    <row r="784" s="13" customFormat="1">
      <c r="A784" s="13"/>
      <c r="B784" s="249"/>
      <c r="C784" s="250"/>
      <c r="D784" s="247" t="s">
        <v>236</v>
      </c>
      <c r="E784" s="251" t="s">
        <v>2816</v>
      </c>
      <c r="F784" s="252" t="s">
        <v>2817</v>
      </c>
      <c r="G784" s="250"/>
      <c r="H784" s="253">
        <v>0.80000000000000004</v>
      </c>
      <c r="I784" s="254"/>
      <c r="J784" s="250"/>
      <c r="K784" s="250"/>
      <c r="L784" s="255"/>
      <c r="M784" s="256"/>
      <c r="N784" s="257"/>
      <c r="O784" s="257"/>
      <c r="P784" s="257"/>
      <c r="Q784" s="257"/>
      <c r="R784" s="257"/>
      <c r="S784" s="257"/>
      <c r="T784" s="258"/>
      <c r="U784" s="13"/>
      <c r="V784" s="13"/>
      <c r="W784" s="13"/>
      <c r="X784" s="13"/>
      <c r="Y784" s="13"/>
      <c r="Z784" s="13"/>
      <c r="AA784" s="13"/>
      <c r="AB784" s="13"/>
      <c r="AC784" s="13"/>
      <c r="AD784" s="13"/>
      <c r="AE784" s="13"/>
      <c r="AT784" s="259" t="s">
        <v>236</v>
      </c>
      <c r="AU784" s="259" t="s">
        <v>88</v>
      </c>
      <c r="AV784" s="13" t="s">
        <v>19</v>
      </c>
      <c r="AW784" s="13" t="s">
        <v>36</v>
      </c>
      <c r="AX784" s="13" t="s">
        <v>88</v>
      </c>
      <c r="AY784" s="259" t="s">
        <v>221</v>
      </c>
    </row>
    <row r="785" s="2" customFormat="1" ht="33" customHeight="1">
      <c r="A785" s="40"/>
      <c r="B785" s="41"/>
      <c r="C785" s="229" t="s">
        <v>2797</v>
      </c>
      <c r="D785" s="229" t="s">
        <v>225</v>
      </c>
      <c r="E785" s="230" t="s">
        <v>2888</v>
      </c>
      <c r="F785" s="231" t="s">
        <v>2889</v>
      </c>
      <c r="G785" s="232" t="s">
        <v>699</v>
      </c>
      <c r="H785" s="233">
        <v>84.75</v>
      </c>
      <c r="I785" s="234"/>
      <c r="J785" s="235">
        <f>ROUND(I785*H785,2)</f>
        <v>0</v>
      </c>
      <c r="K785" s="231" t="s">
        <v>229</v>
      </c>
      <c r="L785" s="46"/>
      <c r="M785" s="236" t="s">
        <v>1</v>
      </c>
      <c r="N785" s="237" t="s">
        <v>45</v>
      </c>
      <c r="O785" s="93"/>
      <c r="P785" s="238">
        <f>O785*H785</f>
        <v>0</v>
      </c>
      <c r="Q785" s="238">
        <v>5.0000000000000002E-05</v>
      </c>
      <c r="R785" s="238">
        <f>Q785*H785</f>
        <v>0.0042374999999999999</v>
      </c>
      <c r="S785" s="238">
        <v>0</v>
      </c>
      <c r="T785" s="239">
        <f>S785*H785</f>
        <v>0</v>
      </c>
      <c r="U785" s="40"/>
      <c r="V785" s="40"/>
      <c r="W785" s="40"/>
      <c r="X785" s="40"/>
      <c r="Y785" s="40"/>
      <c r="Z785" s="40"/>
      <c r="AA785" s="40"/>
      <c r="AB785" s="40"/>
      <c r="AC785" s="40"/>
      <c r="AD785" s="40"/>
      <c r="AE785" s="40"/>
      <c r="AR785" s="240" t="s">
        <v>224</v>
      </c>
      <c r="AT785" s="240" t="s">
        <v>225</v>
      </c>
      <c r="AU785" s="240" t="s">
        <v>88</v>
      </c>
      <c r="AY785" s="18" t="s">
        <v>221</v>
      </c>
      <c r="BE785" s="241">
        <f>IF(N785="základní",J785,0)</f>
        <v>0</v>
      </c>
      <c r="BF785" s="241">
        <f>IF(N785="snížená",J785,0)</f>
        <v>0</v>
      </c>
      <c r="BG785" s="241">
        <f>IF(N785="zákl. přenesená",J785,0)</f>
        <v>0</v>
      </c>
      <c r="BH785" s="241">
        <f>IF(N785="sníž. přenesená",J785,0)</f>
        <v>0</v>
      </c>
      <c r="BI785" s="241">
        <f>IF(N785="nulová",J785,0)</f>
        <v>0</v>
      </c>
      <c r="BJ785" s="18" t="s">
        <v>88</v>
      </c>
      <c r="BK785" s="241">
        <f>ROUND(I785*H785,2)</f>
        <v>0</v>
      </c>
      <c r="BL785" s="18" t="s">
        <v>224</v>
      </c>
      <c r="BM785" s="240" t="s">
        <v>4467</v>
      </c>
    </row>
    <row r="786" s="2" customFormat="1">
      <c r="A786" s="40"/>
      <c r="B786" s="41"/>
      <c r="C786" s="42"/>
      <c r="D786" s="242" t="s">
        <v>232</v>
      </c>
      <c r="E786" s="42"/>
      <c r="F786" s="243" t="s">
        <v>2891</v>
      </c>
      <c r="G786" s="42"/>
      <c r="H786" s="42"/>
      <c r="I786" s="244"/>
      <c r="J786" s="42"/>
      <c r="K786" s="42"/>
      <c r="L786" s="46"/>
      <c r="M786" s="245"/>
      <c r="N786" s="246"/>
      <c r="O786" s="93"/>
      <c r="P786" s="93"/>
      <c r="Q786" s="93"/>
      <c r="R786" s="93"/>
      <c r="S786" s="93"/>
      <c r="T786" s="94"/>
      <c r="U786" s="40"/>
      <c r="V786" s="40"/>
      <c r="W786" s="40"/>
      <c r="X786" s="40"/>
      <c r="Y786" s="40"/>
      <c r="Z786" s="40"/>
      <c r="AA786" s="40"/>
      <c r="AB786" s="40"/>
      <c r="AC786" s="40"/>
      <c r="AD786" s="40"/>
      <c r="AE786" s="40"/>
      <c r="AT786" s="18" t="s">
        <v>232</v>
      </c>
      <c r="AU786" s="18" t="s">
        <v>88</v>
      </c>
    </row>
    <row r="787" s="2" customFormat="1">
      <c r="A787" s="40"/>
      <c r="B787" s="41"/>
      <c r="C787" s="42"/>
      <c r="D787" s="247" t="s">
        <v>312</v>
      </c>
      <c r="E787" s="42"/>
      <c r="F787" s="248" t="s">
        <v>1414</v>
      </c>
      <c r="G787" s="42"/>
      <c r="H787" s="42"/>
      <c r="I787" s="244"/>
      <c r="J787" s="42"/>
      <c r="K787" s="42"/>
      <c r="L787" s="46"/>
      <c r="M787" s="245"/>
      <c r="N787" s="246"/>
      <c r="O787" s="93"/>
      <c r="P787" s="93"/>
      <c r="Q787" s="93"/>
      <c r="R787" s="93"/>
      <c r="S787" s="93"/>
      <c r="T787" s="94"/>
      <c r="U787" s="40"/>
      <c r="V787" s="40"/>
      <c r="W787" s="40"/>
      <c r="X787" s="40"/>
      <c r="Y787" s="40"/>
      <c r="Z787" s="40"/>
      <c r="AA787" s="40"/>
      <c r="AB787" s="40"/>
      <c r="AC787" s="40"/>
      <c r="AD787" s="40"/>
      <c r="AE787" s="40"/>
      <c r="AT787" s="18" t="s">
        <v>312</v>
      </c>
      <c r="AU787" s="18" t="s">
        <v>88</v>
      </c>
    </row>
    <row r="788" s="2" customFormat="1">
      <c r="A788" s="40"/>
      <c r="B788" s="41"/>
      <c r="C788" s="42"/>
      <c r="D788" s="247" t="s">
        <v>234</v>
      </c>
      <c r="E788" s="42"/>
      <c r="F788" s="248" t="s">
        <v>2892</v>
      </c>
      <c r="G788" s="42"/>
      <c r="H788" s="42"/>
      <c r="I788" s="244"/>
      <c r="J788" s="42"/>
      <c r="K788" s="42"/>
      <c r="L788" s="46"/>
      <c r="M788" s="245"/>
      <c r="N788" s="246"/>
      <c r="O788" s="93"/>
      <c r="P788" s="93"/>
      <c r="Q788" s="93"/>
      <c r="R788" s="93"/>
      <c r="S788" s="93"/>
      <c r="T788" s="94"/>
      <c r="U788" s="40"/>
      <c r="V788" s="40"/>
      <c r="W788" s="40"/>
      <c r="X788" s="40"/>
      <c r="Y788" s="40"/>
      <c r="Z788" s="40"/>
      <c r="AA788" s="40"/>
      <c r="AB788" s="40"/>
      <c r="AC788" s="40"/>
      <c r="AD788" s="40"/>
      <c r="AE788" s="40"/>
      <c r="AT788" s="18" t="s">
        <v>234</v>
      </c>
      <c r="AU788" s="18" t="s">
        <v>88</v>
      </c>
    </row>
    <row r="789" s="14" customFormat="1">
      <c r="A789" s="14"/>
      <c r="B789" s="260"/>
      <c r="C789" s="261"/>
      <c r="D789" s="247" t="s">
        <v>236</v>
      </c>
      <c r="E789" s="262" t="s">
        <v>1</v>
      </c>
      <c r="F789" s="263" t="s">
        <v>2893</v>
      </c>
      <c r="G789" s="261"/>
      <c r="H789" s="262" t="s">
        <v>1</v>
      </c>
      <c r="I789" s="264"/>
      <c r="J789" s="261"/>
      <c r="K789" s="261"/>
      <c r="L789" s="265"/>
      <c r="M789" s="266"/>
      <c r="N789" s="267"/>
      <c r="O789" s="267"/>
      <c r="P789" s="267"/>
      <c r="Q789" s="267"/>
      <c r="R789" s="267"/>
      <c r="S789" s="267"/>
      <c r="T789" s="268"/>
      <c r="U789" s="14"/>
      <c r="V789" s="14"/>
      <c r="W789" s="14"/>
      <c r="X789" s="14"/>
      <c r="Y789" s="14"/>
      <c r="Z789" s="14"/>
      <c r="AA789" s="14"/>
      <c r="AB789" s="14"/>
      <c r="AC789" s="14"/>
      <c r="AD789" s="14"/>
      <c r="AE789" s="14"/>
      <c r="AT789" s="269" t="s">
        <v>236</v>
      </c>
      <c r="AU789" s="269" t="s">
        <v>88</v>
      </c>
      <c r="AV789" s="14" t="s">
        <v>88</v>
      </c>
      <c r="AW789" s="14" t="s">
        <v>36</v>
      </c>
      <c r="AX789" s="14" t="s">
        <v>80</v>
      </c>
      <c r="AY789" s="269" t="s">
        <v>221</v>
      </c>
    </row>
    <row r="790" s="13" customFormat="1">
      <c r="A790" s="13"/>
      <c r="B790" s="249"/>
      <c r="C790" s="250"/>
      <c r="D790" s="247" t="s">
        <v>236</v>
      </c>
      <c r="E790" s="251" t="s">
        <v>3656</v>
      </c>
      <c r="F790" s="252" t="s">
        <v>4468</v>
      </c>
      <c r="G790" s="250"/>
      <c r="H790" s="253">
        <v>26.399999999999999</v>
      </c>
      <c r="I790" s="254"/>
      <c r="J790" s="250"/>
      <c r="K790" s="250"/>
      <c r="L790" s="255"/>
      <c r="M790" s="256"/>
      <c r="N790" s="257"/>
      <c r="O790" s="257"/>
      <c r="P790" s="257"/>
      <c r="Q790" s="257"/>
      <c r="R790" s="257"/>
      <c r="S790" s="257"/>
      <c r="T790" s="258"/>
      <c r="U790" s="13"/>
      <c r="V790" s="13"/>
      <c r="W790" s="13"/>
      <c r="X790" s="13"/>
      <c r="Y790" s="13"/>
      <c r="Z790" s="13"/>
      <c r="AA790" s="13"/>
      <c r="AB790" s="13"/>
      <c r="AC790" s="13"/>
      <c r="AD790" s="13"/>
      <c r="AE790" s="13"/>
      <c r="AT790" s="259" t="s">
        <v>236</v>
      </c>
      <c r="AU790" s="259" t="s">
        <v>88</v>
      </c>
      <c r="AV790" s="13" t="s">
        <v>19</v>
      </c>
      <c r="AW790" s="13" t="s">
        <v>36</v>
      </c>
      <c r="AX790" s="13" t="s">
        <v>80</v>
      </c>
      <c r="AY790" s="259" t="s">
        <v>221</v>
      </c>
    </row>
    <row r="791" s="14" customFormat="1">
      <c r="A791" s="14"/>
      <c r="B791" s="260"/>
      <c r="C791" s="261"/>
      <c r="D791" s="247" t="s">
        <v>236</v>
      </c>
      <c r="E791" s="262" t="s">
        <v>1</v>
      </c>
      <c r="F791" s="263" t="s">
        <v>3741</v>
      </c>
      <c r="G791" s="261"/>
      <c r="H791" s="262" t="s">
        <v>1</v>
      </c>
      <c r="I791" s="264"/>
      <c r="J791" s="261"/>
      <c r="K791" s="261"/>
      <c r="L791" s="265"/>
      <c r="M791" s="266"/>
      <c r="N791" s="267"/>
      <c r="O791" s="267"/>
      <c r="P791" s="267"/>
      <c r="Q791" s="267"/>
      <c r="R791" s="267"/>
      <c r="S791" s="267"/>
      <c r="T791" s="268"/>
      <c r="U791" s="14"/>
      <c r="V791" s="14"/>
      <c r="W791" s="14"/>
      <c r="X791" s="14"/>
      <c r="Y791" s="14"/>
      <c r="Z791" s="14"/>
      <c r="AA791" s="14"/>
      <c r="AB791" s="14"/>
      <c r="AC791" s="14"/>
      <c r="AD791" s="14"/>
      <c r="AE791" s="14"/>
      <c r="AT791" s="269" t="s">
        <v>236</v>
      </c>
      <c r="AU791" s="269" t="s">
        <v>88</v>
      </c>
      <c r="AV791" s="14" t="s">
        <v>88</v>
      </c>
      <c r="AW791" s="14" t="s">
        <v>36</v>
      </c>
      <c r="AX791" s="14" t="s">
        <v>80</v>
      </c>
      <c r="AY791" s="269" t="s">
        <v>221</v>
      </c>
    </row>
    <row r="792" s="13" customFormat="1">
      <c r="A792" s="13"/>
      <c r="B792" s="249"/>
      <c r="C792" s="250"/>
      <c r="D792" s="247" t="s">
        <v>236</v>
      </c>
      <c r="E792" s="251" t="s">
        <v>3657</v>
      </c>
      <c r="F792" s="252" t="s">
        <v>4469</v>
      </c>
      <c r="G792" s="250"/>
      <c r="H792" s="253">
        <v>14.9</v>
      </c>
      <c r="I792" s="254"/>
      <c r="J792" s="250"/>
      <c r="K792" s="250"/>
      <c r="L792" s="255"/>
      <c r="M792" s="256"/>
      <c r="N792" s="257"/>
      <c r="O792" s="257"/>
      <c r="P792" s="257"/>
      <c r="Q792" s="257"/>
      <c r="R792" s="257"/>
      <c r="S792" s="257"/>
      <c r="T792" s="258"/>
      <c r="U792" s="13"/>
      <c r="V792" s="13"/>
      <c r="W792" s="13"/>
      <c r="X792" s="13"/>
      <c r="Y792" s="13"/>
      <c r="Z792" s="13"/>
      <c r="AA792" s="13"/>
      <c r="AB792" s="13"/>
      <c r="AC792" s="13"/>
      <c r="AD792" s="13"/>
      <c r="AE792" s="13"/>
      <c r="AT792" s="259" t="s">
        <v>236</v>
      </c>
      <c r="AU792" s="259" t="s">
        <v>88</v>
      </c>
      <c r="AV792" s="13" t="s">
        <v>19</v>
      </c>
      <c r="AW792" s="13" t="s">
        <v>36</v>
      </c>
      <c r="AX792" s="13" t="s">
        <v>80</v>
      </c>
      <c r="AY792" s="259" t="s">
        <v>221</v>
      </c>
    </row>
    <row r="793" s="14" customFormat="1">
      <c r="A793" s="14"/>
      <c r="B793" s="260"/>
      <c r="C793" s="261"/>
      <c r="D793" s="247" t="s">
        <v>236</v>
      </c>
      <c r="E793" s="262" t="s">
        <v>1</v>
      </c>
      <c r="F793" s="263" t="s">
        <v>4470</v>
      </c>
      <c r="G793" s="261"/>
      <c r="H793" s="262" t="s">
        <v>1</v>
      </c>
      <c r="I793" s="264"/>
      <c r="J793" s="261"/>
      <c r="K793" s="261"/>
      <c r="L793" s="265"/>
      <c r="M793" s="266"/>
      <c r="N793" s="267"/>
      <c r="O793" s="267"/>
      <c r="P793" s="267"/>
      <c r="Q793" s="267"/>
      <c r="R793" s="267"/>
      <c r="S793" s="267"/>
      <c r="T793" s="268"/>
      <c r="U793" s="14"/>
      <c r="V793" s="14"/>
      <c r="W793" s="14"/>
      <c r="X793" s="14"/>
      <c r="Y793" s="14"/>
      <c r="Z793" s="14"/>
      <c r="AA793" s="14"/>
      <c r="AB793" s="14"/>
      <c r="AC793" s="14"/>
      <c r="AD793" s="14"/>
      <c r="AE793" s="14"/>
      <c r="AT793" s="269" t="s">
        <v>236</v>
      </c>
      <c r="AU793" s="269" t="s">
        <v>88</v>
      </c>
      <c r="AV793" s="14" t="s">
        <v>88</v>
      </c>
      <c r="AW793" s="14" t="s">
        <v>36</v>
      </c>
      <c r="AX793" s="14" t="s">
        <v>80</v>
      </c>
      <c r="AY793" s="269" t="s">
        <v>221</v>
      </c>
    </row>
    <row r="794" s="13" customFormat="1">
      <c r="A794" s="13"/>
      <c r="B794" s="249"/>
      <c r="C794" s="250"/>
      <c r="D794" s="247" t="s">
        <v>236</v>
      </c>
      <c r="E794" s="251" t="s">
        <v>4067</v>
      </c>
      <c r="F794" s="252" t="s">
        <v>4471</v>
      </c>
      <c r="G794" s="250"/>
      <c r="H794" s="253">
        <v>7.1500000000000004</v>
      </c>
      <c r="I794" s="254"/>
      <c r="J794" s="250"/>
      <c r="K794" s="250"/>
      <c r="L794" s="255"/>
      <c r="M794" s="256"/>
      <c r="N794" s="257"/>
      <c r="O794" s="257"/>
      <c r="P794" s="257"/>
      <c r="Q794" s="257"/>
      <c r="R794" s="257"/>
      <c r="S794" s="257"/>
      <c r="T794" s="258"/>
      <c r="U794" s="13"/>
      <c r="V794" s="13"/>
      <c r="W794" s="13"/>
      <c r="X794" s="13"/>
      <c r="Y794" s="13"/>
      <c r="Z794" s="13"/>
      <c r="AA794" s="13"/>
      <c r="AB794" s="13"/>
      <c r="AC794" s="13"/>
      <c r="AD794" s="13"/>
      <c r="AE794" s="13"/>
      <c r="AT794" s="259" t="s">
        <v>236</v>
      </c>
      <c r="AU794" s="259" t="s">
        <v>88</v>
      </c>
      <c r="AV794" s="13" t="s">
        <v>19</v>
      </c>
      <c r="AW794" s="13" t="s">
        <v>36</v>
      </c>
      <c r="AX794" s="13" t="s">
        <v>80</v>
      </c>
      <c r="AY794" s="259" t="s">
        <v>221</v>
      </c>
    </row>
    <row r="795" s="13" customFormat="1">
      <c r="A795" s="13"/>
      <c r="B795" s="249"/>
      <c r="C795" s="250"/>
      <c r="D795" s="247" t="s">
        <v>236</v>
      </c>
      <c r="E795" s="251" t="s">
        <v>4074</v>
      </c>
      <c r="F795" s="252" t="s">
        <v>4472</v>
      </c>
      <c r="G795" s="250"/>
      <c r="H795" s="253">
        <v>3.75</v>
      </c>
      <c r="I795" s="254"/>
      <c r="J795" s="250"/>
      <c r="K795" s="250"/>
      <c r="L795" s="255"/>
      <c r="M795" s="256"/>
      <c r="N795" s="257"/>
      <c r="O795" s="257"/>
      <c r="P795" s="257"/>
      <c r="Q795" s="257"/>
      <c r="R795" s="257"/>
      <c r="S795" s="257"/>
      <c r="T795" s="258"/>
      <c r="U795" s="13"/>
      <c r="V795" s="13"/>
      <c r="W795" s="13"/>
      <c r="X795" s="13"/>
      <c r="Y795" s="13"/>
      <c r="Z795" s="13"/>
      <c r="AA795" s="13"/>
      <c r="AB795" s="13"/>
      <c r="AC795" s="13"/>
      <c r="AD795" s="13"/>
      <c r="AE795" s="13"/>
      <c r="AT795" s="259" t="s">
        <v>236</v>
      </c>
      <c r="AU795" s="259" t="s">
        <v>88</v>
      </c>
      <c r="AV795" s="13" t="s">
        <v>19</v>
      </c>
      <c r="AW795" s="13" t="s">
        <v>36</v>
      </c>
      <c r="AX795" s="13" t="s">
        <v>80</v>
      </c>
      <c r="AY795" s="259" t="s">
        <v>221</v>
      </c>
    </row>
    <row r="796" s="14" customFormat="1">
      <c r="A796" s="14"/>
      <c r="B796" s="260"/>
      <c r="C796" s="261"/>
      <c r="D796" s="247" t="s">
        <v>236</v>
      </c>
      <c r="E796" s="262" t="s">
        <v>1</v>
      </c>
      <c r="F796" s="263" t="s">
        <v>4473</v>
      </c>
      <c r="G796" s="261"/>
      <c r="H796" s="262" t="s">
        <v>1</v>
      </c>
      <c r="I796" s="264"/>
      <c r="J796" s="261"/>
      <c r="K796" s="261"/>
      <c r="L796" s="265"/>
      <c r="M796" s="266"/>
      <c r="N796" s="267"/>
      <c r="O796" s="267"/>
      <c r="P796" s="267"/>
      <c r="Q796" s="267"/>
      <c r="R796" s="267"/>
      <c r="S796" s="267"/>
      <c r="T796" s="268"/>
      <c r="U796" s="14"/>
      <c r="V796" s="14"/>
      <c r="W796" s="14"/>
      <c r="X796" s="14"/>
      <c r="Y796" s="14"/>
      <c r="Z796" s="14"/>
      <c r="AA796" s="14"/>
      <c r="AB796" s="14"/>
      <c r="AC796" s="14"/>
      <c r="AD796" s="14"/>
      <c r="AE796" s="14"/>
      <c r="AT796" s="269" t="s">
        <v>236</v>
      </c>
      <c r="AU796" s="269" t="s">
        <v>88</v>
      </c>
      <c r="AV796" s="14" t="s">
        <v>88</v>
      </c>
      <c r="AW796" s="14" t="s">
        <v>36</v>
      </c>
      <c r="AX796" s="14" t="s">
        <v>80</v>
      </c>
      <c r="AY796" s="269" t="s">
        <v>221</v>
      </c>
    </row>
    <row r="797" s="13" customFormat="1">
      <c r="A797" s="13"/>
      <c r="B797" s="249"/>
      <c r="C797" s="250"/>
      <c r="D797" s="247" t="s">
        <v>236</v>
      </c>
      <c r="E797" s="251" t="s">
        <v>4078</v>
      </c>
      <c r="F797" s="252" t="s">
        <v>4474</v>
      </c>
      <c r="G797" s="250"/>
      <c r="H797" s="253">
        <v>5.1500000000000004</v>
      </c>
      <c r="I797" s="254"/>
      <c r="J797" s="250"/>
      <c r="K797" s="250"/>
      <c r="L797" s="255"/>
      <c r="M797" s="256"/>
      <c r="N797" s="257"/>
      <c r="O797" s="257"/>
      <c r="P797" s="257"/>
      <c r="Q797" s="257"/>
      <c r="R797" s="257"/>
      <c r="S797" s="257"/>
      <c r="T797" s="258"/>
      <c r="U797" s="13"/>
      <c r="V797" s="13"/>
      <c r="W797" s="13"/>
      <c r="X797" s="13"/>
      <c r="Y797" s="13"/>
      <c r="Z797" s="13"/>
      <c r="AA797" s="13"/>
      <c r="AB797" s="13"/>
      <c r="AC797" s="13"/>
      <c r="AD797" s="13"/>
      <c r="AE797" s="13"/>
      <c r="AT797" s="259" t="s">
        <v>236</v>
      </c>
      <c r="AU797" s="259" t="s">
        <v>88</v>
      </c>
      <c r="AV797" s="13" t="s">
        <v>19</v>
      </c>
      <c r="AW797" s="13" t="s">
        <v>36</v>
      </c>
      <c r="AX797" s="13" t="s">
        <v>80</v>
      </c>
      <c r="AY797" s="259" t="s">
        <v>221</v>
      </c>
    </row>
    <row r="798" s="13" customFormat="1">
      <c r="A798" s="13"/>
      <c r="B798" s="249"/>
      <c r="C798" s="250"/>
      <c r="D798" s="247" t="s">
        <v>236</v>
      </c>
      <c r="E798" s="251" t="s">
        <v>4080</v>
      </c>
      <c r="F798" s="252" t="s">
        <v>4475</v>
      </c>
      <c r="G798" s="250"/>
      <c r="H798" s="253">
        <v>3.7999999999999998</v>
      </c>
      <c r="I798" s="254"/>
      <c r="J798" s="250"/>
      <c r="K798" s="250"/>
      <c r="L798" s="255"/>
      <c r="M798" s="256"/>
      <c r="N798" s="257"/>
      <c r="O798" s="257"/>
      <c r="P798" s="257"/>
      <c r="Q798" s="257"/>
      <c r="R798" s="257"/>
      <c r="S798" s="257"/>
      <c r="T798" s="258"/>
      <c r="U798" s="13"/>
      <c r="V798" s="13"/>
      <c r="W798" s="13"/>
      <c r="X798" s="13"/>
      <c r="Y798" s="13"/>
      <c r="Z798" s="13"/>
      <c r="AA798" s="13"/>
      <c r="AB798" s="13"/>
      <c r="AC798" s="13"/>
      <c r="AD798" s="13"/>
      <c r="AE798" s="13"/>
      <c r="AT798" s="259" t="s">
        <v>236</v>
      </c>
      <c r="AU798" s="259" t="s">
        <v>88</v>
      </c>
      <c r="AV798" s="13" t="s">
        <v>19</v>
      </c>
      <c r="AW798" s="13" t="s">
        <v>36</v>
      </c>
      <c r="AX798" s="13" t="s">
        <v>80</v>
      </c>
      <c r="AY798" s="259" t="s">
        <v>221</v>
      </c>
    </row>
    <row r="799" s="14" customFormat="1">
      <c r="A799" s="14"/>
      <c r="B799" s="260"/>
      <c r="C799" s="261"/>
      <c r="D799" s="247" t="s">
        <v>236</v>
      </c>
      <c r="E799" s="262" t="s">
        <v>1</v>
      </c>
      <c r="F799" s="263" t="s">
        <v>4476</v>
      </c>
      <c r="G799" s="261"/>
      <c r="H799" s="262" t="s">
        <v>1</v>
      </c>
      <c r="I799" s="264"/>
      <c r="J799" s="261"/>
      <c r="K799" s="261"/>
      <c r="L799" s="265"/>
      <c r="M799" s="266"/>
      <c r="N799" s="267"/>
      <c r="O799" s="267"/>
      <c r="P799" s="267"/>
      <c r="Q799" s="267"/>
      <c r="R799" s="267"/>
      <c r="S799" s="267"/>
      <c r="T799" s="268"/>
      <c r="U799" s="14"/>
      <c r="V799" s="14"/>
      <c r="W799" s="14"/>
      <c r="X799" s="14"/>
      <c r="Y799" s="14"/>
      <c r="Z799" s="14"/>
      <c r="AA799" s="14"/>
      <c r="AB799" s="14"/>
      <c r="AC799" s="14"/>
      <c r="AD799" s="14"/>
      <c r="AE799" s="14"/>
      <c r="AT799" s="269" t="s">
        <v>236</v>
      </c>
      <c r="AU799" s="269" t="s">
        <v>88</v>
      </c>
      <c r="AV799" s="14" t="s">
        <v>88</v>
      </c>
      <c r="AW799" s="14" t="s">
        <v>36</v>
      </c>
      <c r="AX799" s="14" t="s">
        <v>80</v>
      </c>
      <c r="AY799" s="269" t="s">
        <v>221</v>
      </c>
    </row>
    <row r="800" s="13" customFormat="1">
      <c r="A800" s="13"/>
      <c r="B800" s="249"/>
      <c r="C800" s="250"/>
      <c r="D800" s="247" t="s">
        <v>236</v>
      </c>
      <c r="E800" s="251" t="s">
        <v>4082</v>
      </c>
      <c r="F800" s="252" t="s">
        <v>4477</v>
      </c>
      <c r="G800" s="250"/>
      <c r="H800" s="253">
        <v>12.300000000000001</v>
      </c>
      <c r="I800" s="254"/>
      <c r="J800" s="250"/>
      <c r="K800" s="250"/>
      <c r="L800" s="255"/>
      <c r="M800" s="256"/>
      <c r="N800" s="257"/>
      <c r="O800" s="257"/>
      <c r="P800" s="257"/>
      <c r="Q800" s="257"/>
      <c r="R800" s="257"/>
      <c r="S800" s="257"/>
      <c r="T800" s="258"/>
      <c r="U800" s="13"/>
      <c r="V800" s="13"/>
      <c r="W800" s="13"/>
      <c r="X800" s="13"/>
      <c r="Y800" s="13"/>
      <c r="Z800" s="13"/>
      <c r="AA800" s="13"/>
      <c r="AB800" s="13"/>
      <c r="AC800" s="13"/>
      <c r="AD800" s="13"/>
      <c r="AE800" s="13"/>
      <c r="AT800" s="259" t="s">
        <v>236</v>
      </c>
      <c r="AU800" s="259" t="s">
        <v>88</v>
      </c>
      <c r="AV800" s="13" t="s">
        <v>19</v>
      </c>
      <c r="AW800" s="13" t="s">
        <v>36</v>
      </c>
      <c r="AX800" s="13" t="s">
        <v>80</v>
      </c>
      <c r="AY800" s="259" t="s">
        <v>221</v>
      </c>
    </row>
    <row r="801" s="14" customFormat="1">
      <c r="A801" s="14"/>
      <c r="B801" s="260"/>
      <c r="C801" s="261"/>
      <c r="D801" s="247" t="s">
        <v>236</v>
      </c>
      <c r="E801" s="262" t="s">
        <v>1</v>
      </c>
      <c r="F801" s="263" t="s">
        <v>2898</v>
      </c>
      <c r="G801" s="261"/>
      <c r="H801" s="262" t="s">
        <v>1</v>
      </c>
      <c r="I801" s="264"/>
      <c r="J801" s="261"/>
      <c r="K801" s="261"/>
      <c r="L801" s="265"/>
      <c r="M801" s="266"/>
      <c r="N801" s="267"/>
      <c r="O801" s="267"/>
      <c r="P801" s="267"/>
      <c r="Q801" s="267"/>
      <c r="R801" s="267"/>
      <c r="S801" s="267"/>
      <c r="T801" s="268"/>
      <c r="U801" s="14"/>
      <c r="V801" s="14"/>
      <c r="W801" s="14"/>
      <c r="X801" s="14"/>
      <c r="Y801" s="14"/>
      <c r="Z801" s="14"/>
      <c r="AA801" s="14"/>
      <c r="AB801" s="14"/>
      <c r="AC801" s="14"/>
      <c r="AD801" s="14"/>
      <c r="AE801" s="14"/>
      <c r="AT801" s="269" t="s">
        <v>236</v>
      </c>
      <c r="AU801" s="269" t="s">
        <v>88</v>
      </c>
      <c r="AV801" s="14" t="s">
        <v>88</v>
      </c>
      <c r="AW801" s="14" t="s">
        <v>36</v>
      </c>
      <c r="AX801" s="14" t="s">
        <v>80</v>
      </c>
      <c r="AY801" s="269" t="s">
        <v>221</v>
      </c>
    </row>
    <row r="802" s="13" customFormat="1">
      <c r="A802" s="13"/>
      <c r="B802" s="249"/>
      <c r="C802" s="250"/>
      <c r="D802" s="247" t="s">
        <v>236</v>
      </c>
      <c r="E802" s="251" t="s">
        <v>4084</v>
      </c>
      <c r="F802" s="252" t="s">
        <v>4478</v>
      </c>
      <c r="G802" s="250"/>
      <c r="H802" s="253">
        <v>11.300000000000001</v>
      </c>
      <c r="I802" s="254"/>
      <c r="J802" s="250"/>
      <c r="K802" s="250"/>
      <c r="L802" s="255"/>
      <c r="M802" s="256"/>
      <c r="N802" s="257"/>
      <c r="O802" s="257"/>
      <c r="P802" s="257"/>
      <c r="Q802" s="257"/>
      <c r="R802" s="257"/>
      <c r="S802" s="257"/>
      <c r="T802" s="258"/>
      <c r="U802" s="13"/>
      <c r="V802" s="13"/>
      <c r="W802" s="13"/>
      <c r="X802" s="13"/>
      <c r="Y802" s="13"/>
      <c r="Z802" s="13"/>
      <c r="AA802" s="13"/>
      <c r="AB802" s="13"/>
      <c r="AC802" s="13"/>
      <c r="AD802" s="13"/>
      <c r="AE802" s="13"/>
      <c r="AT802" s="259" t="s">
        <v>236</v>
      </c>
      <c r="AU802" s="259" t="s">
        <v>88</v>
      </c>
      <c r="AV802" s="13" t="s">
        <v>19</v>
      </c>
      <c r="AW802" s="13" t="s">
        <v>36</v>
      </c>
      <c r="AX802" s="13" t="s">
        <v>80</v>
      </c>
      <c r="AY802" s="259" t="s">
        <v>221</v>
      </c>
    </row>
    <row r="803" s="13" customFormat="1">
      <c r="A803" s="13"/>
      <c r="B803" s="249"/>
      <c r="C803" s="250"/>
      <c r="D803" s="247" t="s">
        <v>236</v>
      </c>
      <c r="E803" s="251" t="s">
        <v>4479</v>
      </c>
      <c r="F803" s="252" t="s">
        <v>4480</v>
      </c>
      <c r="G803" s="250"/>
      <c r="H803" s="253">
        <v>84.75</v>
      </c>
      <c r="I803" s="254"/>
      <c r="J803" s="250"/>
      <c r="K803" s="250"/>
      <c r="L803" s="255"/>
      <c r="M803" s="256"/>
      <c r="N803" s="257"/>
      <c r="O803" s="257"/>
      <c r="P803" s="257"/>
      <c r="Q803" s="257"/>
      <c r="R803" s="257"/>
      <c r="S803" s="257"/>
      <c r="T803" s="258"/>
      <c r="U803" s="13"/>
      <c r="V803" s="13"/>
      <c r="W803" s="13"/>
      <c r="X803" s="13"/>
      <c r="Y803" s="13"/>
      <c r="Z803" s="13"/>
      <c r="AA803" s="13"/>
      <c r="AB803" s="13"/>
      <c r="AC803" s="13"/>
      <c r="AD803" s="13"/>
      <c r="AE803" s="13"/>
      <c r="AT803" s="259" t="s">
        <v>236</v>
      </c>
      <c r="AU803" s="259" t="s">
        <v>88</v>
      </c>
      <c r="AV803" s="13" t="s">
        <v>19</v>
      </c>
      <c r="AW803" s="13" t="s">
        <v>36</v>
      </c>
      <c r="AX803" s="13" t="s">
        <v>88</v>
      </c>
      <c r="AY803" s="259" t="s">
        <v>221</v>
      </c>
    </row>
    <row r="804" s="2" customFormat="1" ht="33" customHeight="1">
      <c r="A804" s="40"/>
      <c r="B804" s="41"/>
      <c r="C804" s="229" t="s">
        <v>2802</v>
      </c>
      <c r="D804" s="229" t="s">
        <v>225</v>
      </c>
      <c r="E804" s="230" t="s">
        <v>4481</v>
      </c>
      <c r="F804" s="231" t="s">
        <v>4482</v>
      </c>
      <c r="G804" s="232" t="s">
        <v>699</v>
      </c>
      <c r="H804" s="233">
        <v>1.6000000000000001</v>
      </c>
      <c r="I804" s="234"/>
      <c r="J804" s="235">
        <f>ROUND(I804*H804,2)</f>
        <v>0</v>
      </c>
      <c r="K804" s="231" t="s">
        <v>229</v>
      </c>
      <c r="L804" s="46"/>
      <c r="M804" s="236" t="s">
        <v>1</v>
      </c>
      <c r="N804" s="237" t="s">
        <v>45</v>
      </c>
      <c r="O804" s="93"/>
      <c r="P804" s="238">
        <f>O804*H804</f>
        <v>0</v>
      </c>
      <c r="Q804" s="238">
        <v>0.00018000000000000001</v>
      </c>
      <c r="R804" s="238">
        <f>Q804*H804</f>
        <v>0.00028800000000000001</v>
      </c>
      <c r="S804" s="238">
        <v>0</v>
      </c>
      <c r="T804" s="239">
        <f>S804*H804</f>
        <v>0</v>
      </c>
      <c r="U804" s="40"/>
      <c r="V804" s="40"/>
      <c r="W804" s="40"/>
      <c r="X804" s="40"/>
      <c r="Y804" s="40"/>
      <c r="Z804" s="40"/>
      <c r="AA804" s="40"/>
      <c r="AB804" s="40"/>
      <c r="AC804" s="40"/>
      <c r="AD804" s="40"/>
      <c r="AE804" s="40"/>
      <c r="AR804" s="240" t="s">
        <v>224</v>
      </c>
      <c r="AT804" s="240" t="s">
        <v>225</v>
      </c>
      <c r="AU804" s="240" t="s">
        <v>88</v>
      </c>
      <c r="AY804" s="18" t="s">
        <v>221</v>
      </c>
      <c r="BE804" s="241">
        <f>IF(N804="základní",J804,0)</f>
        <v>0</v>
      </c>
      <c r="BF804" s="241">
        <f>IF(N804="snížená",J804,0)</f>
        <v>0</v>
      </c>
      <c r="BG804" s="241">
        <f>IF(N804="zákl. přenesená",J804,0)</f>
        <v>0</v>
      </c>
      <c r="BH804" s="241">
        <f>IF(N804="sníž. přenesená",J804,0)</f>
        <v>0</v>
      </c>
      <c r="BI804" s="241">
        <f>IF(N804="nulová",J804,0)</f>
        <v>0</v>
      </c>
      <c r="BJ804" s="18" t="s">
        <v>88</v>
      </c>
      <c r="BK804" s="241">
        <f>ROUND(I804*H804,2)</f>
        <v>0</v>
      </c>
      <c r="BL804" s="18" t="s">
        <v>224</v>
      </c>
      <c r="BM804" s="240" t="s">
        <v>4483</v>
      </c>
    </row>
    <row r="805" s="2" customFormat="1">
      <c r="A805" s="40"/>
      <c r="B805" s="41"/>
      <c r="C805" s="42"/>
      <c r="D805" s="242" t="s">
        <v>232</v>
      </c>
      <c r="E805" s="42"/>
      <c r="F805" s="243" t="s">
        <v>4484</v>
      </c>
      <c r="G805" s="42"/>
      <c r="H805" s="42"/>
      <c r="I805" s="244"/>
      <c r="J805" s="42"/>
      <c r="K805" s="42"/>
      <c r="L805" s="46"/>
      <c r="M805" s="245"/>
      <c r="N805" s="246"/>
      <c r="O805" s="93"/>
      <c r="P805" s="93"/>
      <c r="Q805" s="93"/>
      <c r="R805" s="93"/>
      <c r="S805" s="93"/>
      <c r="T805" s="94"/>
      <c r="U805" s="40"/>
      <c r="V805" s="40"/>
      <c r="W805" s="40"/>
      <c r="X805" s="40"/>
      <c r="Y805" s="40"/>
      <c r="Z805" s="40"/>
      <c r="AA805" s="40"/>
      <c r="AB805" s="40"/>
      <c r="AC805" s="40"/>
      <c r="AD805" s="40"/>
      <c r="AE805" s="40"/>
      <c r="AT805" s="18" t="s">
        <v>232</v>
      </c>
      <c r="AU805" s="18" t="s">
        <v>88</v>
      </c>
    </row>
    <row r="806" s="2" customFormat="1">
      <c r="A806" s="40"/>
      <c r="B806" s="41"/>
      <c r="C806" s="42"/>
      <c r="D806" s="247" t="s">
        <v>312</v>
      </c>
      <c r="E806" s="42"/>
      <c r="F806" s="248" t="s">
        <v>1414</v>
      </c>
      <c r="G806" s="42"/>
      <c r="H806" s="42"/>
      <c r="I806" s="244"/>
      <c r="J806" s="42"/>
      <c r="K806" s="42"/>
      <c r="L806" s="46"/>
      <c r="M806" s="245"/>
      <c r="N806" s="246"/>
      <c r="O806" s="93"/>
      <c r="P806" s="93"/>
      <c r="Q806" s="93"/>
      <c r="R806" s="93"/>
      <c r="S806" s="93"/>
      <c r="T806" s="94"/>
      <c r="U806" s="40"/>
      <c r="V806" s="40"/>
      <c r="W806" s="40"/>
      <c r="X806" s="40"/>
      <c r="Y806" s="40"/>
      <c r="Z806" s="40"/>
      <c r="AA806" s="40"/>
      <c r="AB806" s="40"/>
      <c r="AC806" s="40"/>
      <c r="AD806" s="40"/>
      <c r="AE806" s="40"/>
      <c r="AT806" s="18" t="s">
        <v>312</v>
      </c>
      <c r="AU806" s="18" t="s">
        <v>88</v>
      </c>
    </row>
    <row r="807" s="14" customFormat="1">
      <c r="A807" s="14"/>
      <c r="B807" s="260"/>
      <c r="C807" s="261"/>
      <c r="D807" s="247" t="s">
        <v>236</v>
      </c>
      <c r="E807" s="262" t="s">
        <v>1</v>
      </c>
      <c r="F807" s="263" t="s">
        <v>2898</v>
      </c>
      <c r="G807" s="261"/>
      <c r="H807" s="262" t="s">
        <v>1</v>
      </c>
      <c r="I807" s="264"/>
      <c r="J807" s="261"/>
      <c r="K807" s="261"/>
      <c r="L807" s="265"/>
      <c r="M807" s="266"/>
      <c r="N807" s="267"/>
      <c r="O807" s="267"/>
      <c r="P807" s="267"/>
      <c r="Q807" s="267"/>
      <c r="R807" s="267"/>
      <c r="S807" s="267"/>
      <c r="T807" s="268"/>
      <c r="U807" s="14"/>
      <c r="V807" s="14"/>
      <c r="W807" s="14"/>
      <c r="X807" s="14"/>
      <c r="Y807" s="14"/>
      <c r="Z807" s="14"/>
      <c r="AA807" s="14"/>
      <c r="AB807" s="14"/>
      <c r="AC807" s="14"/>
      <c r="AD807" s="14"/>
      <c r="AE807" s="14"/>
      <c r="AT807" s="269" t="s">
        <v>236</v>
      </c>
      <c r="AU807" s="269" t="s">
        <v>88</v>
      </c>
      <c r="AV807" s="14" t="s">
        <v>88</v>
      </c>
      <c r="AW807" s="14" t="s">
        <v>36</v>
      </c>
      <c r="AX807" s="14" t="s">
        <v>80</v>
      </c>
      <c r="AY807" s="269" t="s">
        <v>221</v>
      </c>
    </row>
    <row r="808" s="13" customFormat="1">
      <c r="A808" s="13"/>
      <c r="B808" s="249"/>
      <c r="C808" s="250"/>
      <c r="D808" s="247" t="s">
        <v>236</v>
      </c>
      <c r="E808" s="251" t="s">
        <v>4485</v>
      </c>
      <c r="F808" s="252" t="s">
        <v>4486</v>
      </c>
      <c r="G808" s="250"/>
      <c r="H808" s="253">
        <v>1.6000000000000001</v>
      </c>
      <c r="I808" s="254"/>
      <c r="J808" s="250"/>
      <c r="K808" s="250"/>
      <c r="L808" s="255"/>
      <c r="M808" s="256"/>
      <c r="N808" s="257"/>
      <c r="O808" s="257"/>
      <c r="P808" s="257"/>
      <c r="Q808" s="257"/>
      <c r="R808" s="257"/>
      <c r="S808" s="257"/>
      <c r="T808" s="258"/>
      <c r="U808" s="13"/>
      <c r="V808" s="13"/>
      <c r="W808" s="13"/>
      <c r="X808" s="13"/>
      <c r="Y808" s="13"/>
      <c r="Z808" s="13"/>
      <c r="AA808" s="13"/>
      <c r="AB808" s="13"/>
      <c r="AC808" s="13"/>
      <c r="AD808" s="13"/>
      <c r="AE808" s="13"/>
      <c r="AT808" s="259" t="s">
        <v>236</v>
      </c>
      <c r="AU808" s="259" t="s">
        <v>88</v>
      </c>
      <c r="AV808" s="13" t="s">
        <v>19</v>
      </c>
      <c r="AW808" s="13" t="s">
        <v>36</v>
      </c>
      <c r="AX808" s="13" t="s">
        <v>80</v>
      </c>
      <c r="AY808" s="259" t="s">
        <v>221</v>
      </c>
    </row>
    <row r="809" s="13" customFormat="1">
      <c r="A809" s="13"/>
      <c r="B809" s="249"/>
      <c r="C809" s="250"/>
      <c r="D809" s="247" t="s">
        <v>236</v>
      </c>
      <c r="E809" s="251" t="s">
        <v>4487</v>
      </c>
      <c r="F809" s="252" t="s">
        <v>4488</v>
      </c>
      <c r="G809" s="250"/>
      <c r="H809" s="253">
        <v>1.6000000000000001</v>
      </c>
      <c r="I809" s="254"/>
      <c r="J809" s="250"/>
      <c r="K809" s="250"/>
      <c r="L809" s="255"/>
      <c r="M809" s="256"/>
      <c r="N809" s="257"/>
      <c r="O809" s="257"/>
      <c r="P809" s="257"/>
      <c r="Q809" s="257"/>
      <c r="R809" s="257"/>
      <c r="S809" s="257"/>
      <c r="T809" s="258"/>
      <c r="U809" s="13"/>
      <c r="V809" s="13"/>
      <c r="W809" s="13"/>
      <c r="X809" s="13"/>
      <c r="Y809" s="13"/>
      <c r="Z809" s="13"/>
      <c r="AA809" s="13"/>
      <c r="AB809" s="13"/>
      <c r="AC809" s="13"/>
      <c r="AD809" s="13"/>
      <c r="AE809" s="13"/>
      <c r="AT809" s="259" t="s">
        <v>236</v>
      </c>
      <c r="AU809" s="259" t="s">
        <v>88</v>
      </c>
      <c r="AV809" s="13" t="s">
        <v>19</v>
      </c>
      <c r="AW809" s="13" t="s">
        <v>36</v>
      </c>
      <c r="AX809" s="13" t="s">
        <v>88</v>
      </c>
      <c r="AY809" s="259" t="s">
        <v>221</v>
      </c>
    </row>
    <row r="810" s="2" customFormat="1" ht="37.8" customHeight="1">
      <c r="A810" s="40"/>
      <c r="B810" s="41"/>
      <c r="C810" s="229" t="s">
        <v>2807</v>
      </c>
      <c r="D810" s="229" t="s">
        <v>225</v>
      </c>
      <c r="E810" s="230" t="s">
        <v>4489</v>
      </c>
      <c r="F810" s="231" t="s">
        <v>4490</v>
      </c>
      <c r="G810" s="232" t="s">
        <v>699</v>
      </c>
      <c r="H810" s="233">
        <v>1.6000000000000001</v>
      </c>
      <c r="I810" s="234"/>
      <c r="J810" s="235">
        <f>ROUND(I810*H810,2)</f>
        <v>0</v>
      </c>
      <c r="K810" s="231" t="s">
        <v>229</v>
      </c>
      <c r="L810" s="46"/>
      <c r="M810" s="236" t="s">
        <v>1</v>
      </c>
      <c r="N810" s="237" t="s">
        <v>45</v>
      </c>
      <c r="O810" s="93"/>
      <c r="P810" s="238">
        <f>O810*H810</f>
        <v>0</v>
      </c>
      <c r="Q810" s="238">
        <v>0.00363</v>
      </c>
      <c r="R810" s="238">
        <f>Q810*H810</f>
        <v>0.0058080000000000007</v>
      </c>
      <c r="S810" s="238">
        <v>0</v>
      </c>
      <c r="T810" s="239">
        <f>S810*H810</f>
        <v>0</v>
      </c>
      <c r="U810" s="40"/>
      <c r="V810" s="40"/>
      <c r="W810" s="40"/>
      <c r="X810" s="40"/>
      <c r="Y810" s="40"/>
      <c r="Z810" s="40"/>
      <c r="AA810" s="40"/>
      <c r="AB810" s="40"/>
      <c r="AC810" s="40"/>
      <c r="AD810" s="40"/>
      <c r="AE810" s="40"/>
      <c r="AR810" s="240" t="s">
        <v>224</v>
      </c>
      <c r="AT810" s="240" t="s">
        <v>225</v>
      </c>
      <c r="AU810" s="240" t="s">
        <v>88</v>
      </c>
      <c r="AY810" s="18" t="s">
        <v>221</v>
      </c>
      <c r="BE810" s="241">
        <f>IF(N810="základní",J810,0)</f>
        <v>0</v>
      </c>
      <c r="BF810" s="241">
        <f>IF(N810="snížená",J810,0)</f>
        <v>0</v>
      </c>
      <c r="BG810" s="241">
        <f>IF(N810="zákl. přenesená",J810,0)</f>
        <v>0</v>
      </c>
      <c r="BH810" s="241">
        <f>IF(N810="sníž. přenesená",J810,0)</f>
        <v>0</v>
      </c>
      <c r="BI810" s="241">
        <f>IF(N810="nulová",J810,0)</f>
        <v>0</v>
      </c>
      <c r="BJ810" s="18" t="s">
        <v>88</v>
      </c>
      <c r="BK810" s="241">
        <f>ROUND(I810*H810,2)</f>
        <v>0</v>
      </c>
      <c r="BL810" s="18" t="s">
        <v>224</v>
      </c>
      <c r="BM810" s="240" t="s">
        <v>4491</v>
      </c>
    </row>
    <row r="811" s="2" customFormat="1">
      <c r="A811" s="40"/>
      <c r="B811" s="41"/>
      <c r="C811" s="42"/>
      <c r="D811" s="242" t="s">
        <v>232</v>
      </c>
      <c r="E811" s="42"/>
      <c r="F811" s="243" t="s">
        <v>4492</v>
      </c>
      <c r="G811" s="42"/>
      <c r="H811" s="42"/>
      <c r="I811" s="244"/>
      <c r="J811" s="42"/>
      <c r="K811" s="42"/>
      <c r="L811" s="46"/>
      <c r="M811" s="245"/>
      <c r="N811" s="246"/>
      <c r="O811" s="93"/>
      <c r="P811" s="93"/>
      <c r="Q811" s="93"/>
      <c r="R811" s="93"/>
      <c r="S811" s="93"/>
      <c r="T811" s="94"/>
      <c r="U811" s="40"/>
      <c r="V811" s="40"/>
      <c r="W811" s="40"/>
      <c r="X811" s="40"/>
      <c r="Y811" s="40"/>
      <c r="Z811" s="40"/>
      <c r="AA811" s="40"/>
      <c r="AB811" s="40"/>
      <c r="AC811" s="40"/>
      <c r="AD811" s="40"/>
      <c r="AE811" s="40"/>
      <c r="AT811" s="18" t="s">
        <v>232</v>
      </c>
      <c r="AU811" s="18" t="s">
        <v>88</v>
      </c>
    </row>
    <row r="812" s="2" customFormat="1">
      <c r="A812" s="40"/>
      <c r="B812" s="41"/>
      <c r="C812" s="42"/>
      <c r="D812" s="247" t="s">
        <v>312</v>
      </c>
      <c r="E812" s="42"/>
      <c r="F812" s="248" t="s">
        <v>1414</v>
      </c>
      <c r="G812" s="42"/>
      <c r="H812" s="42"/>
      <c r="I812" s="244"/>
      <c r="J812" s="42"/>
      <c r="K812" s="42"/>
      <c r="L812" s="46"/>
      <c r="M812" s="245"/>
      <c r="N812" s="246"/>
      <c r="O812" s="93"/>
      <c r="P812" s="93"/>
      <c r="Q812" s="93"/>
      <c r="R812" s="93"/>
      <c r="S812" s="93"/>
      <c r="T812" s="94"/>
      <c r="U812" s="40"/>
      <c r="V812" s="40"/>
      <c r="W812" s="40"/>
      <c r="X812" s="40"/>
      <c r="Y812" s="40"/>
      <c r="Z812" s="40"/>
      <c r="AA812" s="40"/>
      <c r="AB812" s="40"/>
      <c r="AC812" s="40"/>
      <c r="AD812" s="40"/>
      <c r="AE812" s="40"/>
      <c r="AT812" s="18" t="s">
        <v>312</v>
      </c>
      <c r="AU812" s="18" t="s">
        <v>88</v>
      </c>
    </row>
    <row r="813" s="2" customFormat="1">
      <c r="A813" s="40"/>
      <c r="B813" s="41"/>
      <c r="C813" s="42"/>
      <c r="D813" s="247" t="s">
        <v>234</v>
      </c>
      <c r="E813" s="42"/>
      <c r="F813" s="248" t="s">
        <v>4493</v>
      </c>
      <c r="G813" s="42"/>
      <c r="H813" s="42"/>
      <c r="I813" s="244"/>
      <c r="J813" s="42"/>
      <c r="K813" s="42"/>
      <c r="L813" s="46"/>
      <c r="M813" s="245"/>
      <c r="N813" s="246"/>
      <c r="O813" s="93"/>
      <c r="P813" s="93"/>
      <c r="Q813" s="93"/>
      <c r="R813" s="93"/>
      <c r="S813" s="93"/>
      <c r="T813" s="94"/>
      <c r="U813" s="40"/>
      <c r="V813" s="40"/>
      <c r="W813" s="40"/>
      <c r="X813" s="40"/>
      <c r="Y813" s="40"/>
      <c r="Z813" s="40"/>
      <c r="AA813" s="40"/>
      <c r="AB813" s="40"/>
      <c r="AC813" s="40"/>
      <c r="AD813" s="40"/>
      <c r="AE813" s="40"/>
      <c r="AT813" s="18" t="s">
        <v>234</v>
      </c>
      <c r="AU813" s="18" t="s">
        <v>88</v>
      </c>
    </row>
    <row r="814" s="14" customFormat="1">
      <c r="A814" s="14"/>
      <c r="B814" s="260"/>
      <c r="C814" s="261"/>
      <c r="D814" s="247" t="s">
        <v>236</v>
      </c>
      <c r="E814" s="262" t="s">
        <v>1</v>
      </c>
      <c r="F814" s="263" t="s">
        <v>4494</v>
      </c>
      <c r="G814" s="261"/>
      <c r="H814" s="262" t="s">
        <v>1</v>
      </c>
      <c r="I814" s="264"/>
      <c r="J814" s="261"/>
      <c r="K814" s="261"/>
      <c r="L814" s="265"/>
      <c r="M814" s="266"/>
      <c r="N814" s="267"/>
      <c r="O814" s="267"/>
      <c r="P814" s="267"/>
      <c r="Q814" s="267"/>
      <c r="R814" s="267"/>
      <c r="S814" s="267"/>
      <c r="T814" s="268"/>
      <c r="U814" s="14"/>
      <c r="V814" s="14"/>
      <c r="W814" s="14"/>
      <c r="X814" s="14"/>
      <c r="Y814" s="14"/>
      <c r="Z814" s="14"/>
      <c r="AA814" s="14"/>
      <c r="AB814" s="14"/>
      <c r="AC814" s="14"/>
      <c r="AD814" s="14"/>
      <c r="AE814" s="14"/>
      <c r="AT814" s="269" t="s">
        <v>236</v>
      </c>
      <c r="AU814" s="269" t="s">
        <v>88</v>
      </c>
      <c r="AV814" s="14" t="s">
        <v>88</v>
      </c>
      <c r="AW814" s="14" t="s">
        <v>36</v>
      </c>
      <c r="AX814" s="14" t="s">
        <v>80</v>
      </c>
      <c r="AY814" s="269" t="s">
        <v>221</v>
      </c>
    </row>
    <row r="815" s="13" customFormat="1">
      <c r="A815" s="13"/>
      <c r="B815" s="249"/>
      <c r="C815" s="250"/>
      <c r="D815" s="247" t="s">
        <v>236</v>
      </c>
      <c r="E815" s="251" t="s">
        <v>4495</v>
      </c>
      <c r="F815" s="252" t="s">
        <v>4486</v>
      </c>
      <c r="G815" s="250"/>
      <c r="H815" s="253">
        <v>1.6000000000000001</v>
      </c>
      <c r="I815" s="254"/>
      <c r="J815" s="250"/>
      <c r="K815" s="250"/>
      <c r="L815" s="255"/>
      <c r="M815" s="256"/>
      <c r="N815" s="257"/>
      <c r="O815" s="257"/>
      <c r="P815" s="257"/>
      <c r="Q815" s="257"/>
      <c r="R815" s="257"/>
      <c r="S815" s="257"/>
      <c r="T815" s="258"/>
      <c r="U815" s="13"/>
      <c r="V815" s="13"/>
      <c r="W815" s="13"/>
      <c r="X815" s="13"/>
      <c r="Y815" s="13"/>
      <c r="Z815" s="13"/>
      <c r="AA815" s="13"/>
      <c r="AB815" s="13"/>
      <c r="AC815" s="13"/>
      <c r="AD815" s="13"/>
      <c r="AE815" s="13"/>
      <c r="AT815" s="259" t="s">
        <v>236</v>
      </c>
      <c r="AU815" s="259" t="s">
        <v>88</v>
      </c>
      <c r="AV815" s="13" t="s">
        <v>19</v>
      </c>
      <c r="AW815" s="13" t="s">
        <v>36</v>
      </c>
      <c r="AX815" s="13" t="s">
        <v>80</v>
      </c>
      <c r="AY815" s="259" t="s">
        <v>221</v>
      </c>
    </row>
    <row r="816" s="13" customFormat="1">
      <c r="A816" s="13"/>
      <c r="B816" s="249"/>
      <c r="C816" s="250"/>
      <c r="D816" s="247" t="s">
        <v>236</v>
      </c>
      <c r="E816" s="251" t="s">
        <v>4496</v>
      </c>
      <c r="F816" s="252" t="s">
        <v>4497</v>
      </c>
      <c r="G816" s="250"/>
      <c r="H816" s="253">
        <v>1.6000000000000001</v>
      </c>
      <c r="I816" s="254"/>
      <c r="J816" s="250"/>
      <c r="K816" s="250"/>
      <c r="L816" s="255"/>
      <c r="M816" s="256"/>
      <c r="N816" s="257"/>
      <c r="O816" s="257"/>
      <c r="P816" s="257"/>
      <c r="Q816" s="257"/>
      <c r="R816" s="257"/>
      <c r="S816" s="257"/>
      <c r="T816" s="258"/>
      <c r="U816" s="13"/>
      <c r="V816" s="13"/>
      <c r="W816" s="13"/>
      <c r="X816" s="13"/>
      <c r="Y816" s="13"/>
      <c r="Z816" s="13"/>
      <c r="AA816" s="13"/>
      <c r="AB816" s="13"/>
      <c r="AC816" s="13"/>
      <c r="AD816" s="13"/>
      <c r="AE816" s="13"/>
      <c r="AT816" s="259" t="s">
        <v>236</v>
      </c>
      <c r="AU816" s="259" t="s">
        <v>88</v>
      </c>
      <c r="AV816" s="13" t="s">
        <v>19</v>
      </c>
      <c r="AW816" s="13" t="s">
        <v>36</v>
      </c>
      <c r="AX816" s="13" t="s">
        <v>88</v>
      </c>
      <c r="AY816" s="259" t="s">
        <v>221</v>
      </c>
    </row>
    <row r="817" s="2" customFormat="1" ht="55.5" customHeight="1">
      <c r="A817" s="40"/>
      <c r="B817" s="41"/>
      <c r="C817" s="229" t="s">
        <v>2818</v>
      </c>
      <c r="D817" s="229" t="s">
        <v>225</v>
      </c>
      <c r="E817" s="230" t="s">
        <v>4498</v>
      </c>
      <c r="F817" s="231" t="s">
        <v>4499</v>
      </c>
      <c r="G817" s="232" t="s">
        <v>699</v>
      </c>
      <c r="H817" s="233">
        <v>11</v>
      </c>
      <c r="I817" s="234"/>
      <c r="J817" s="235">
        <f>ROUND(I817*H817,2)</f>
        <v>0</v>
      </c>
      <c r="K817" s="231" t="s">
        <v>229</v>
      </c>
      <c r="L817" s="46"/>
      <c r="M817" s="236" t="s">
        <v>1</v>
      </c>
      <c r="N817" s="237" t="s">
        <v>45</v>
      </c>
      <c r="O817" s="93"/>
      <c r="P817" s="238">
        <f>O817*H817</f>
        <v>0</v>
      </c>
      <c r="Q817" s="238">
        <v>0.14760999999999999</v>
      </c>
      <c r="R817" s="238">
        <f>Q817*H817</f>
        <v>1.62371</v>
      </c>
      <c r="S817" s="238">
        <v>0</v>
      </c>
      <c r="T817" s="239">
        <f>S817*H817</f>
        <v>0</v>
      </c>
      <c r="U817" s="40"/>
      <c r="V817" s="40"/>
      <c r="W817" s="40"/>
      <c r="X817" s="40"/>
      <c r="Y817" s="40"/>
      <c r="Z817" s="40"/>
      <c r="AA817" s="40"/>
      <c r="AB817" s="40"/>
      <c r="AC817" s="40"/>
      <c r="AD817" s="40"/>
      <c r="AE817" s="40"/>
      <c r="AR817" s="240" t="s">
        <v>224</v>
      </c>
      <c r="AT817" s="240" t="s">
        <v>225</v>
      </c>
      <c r="AU817" s="240" t="s">
        <v>88</v>
      </c>
      <c r="AY817" s="18" t="s">
        <v>221</v>
      </c>
      <c r="BE817" s="241">
        <f>IF(N817="základní",J817,0)</f>
        <v>0</v>
      </c>
      <c r="BF817" s="241">
        <f>IF(N817="snížená",J817,0)</f>
        <v>0</v>
      </c>
      <c r="BG817" s="241">
        <f>IF(N817="zákl. přenesená",J817,0)</f>
        <v>0</v>
      </c>
      <c r="BH817" s="241">
        <f>IF(N817="sníž. přenesená",J817,0)</f>
        <v>0</v>
      </c>
      <c r="BI817" s="241">
        <f>IF(N817="nulová",J817,0)</f>
        <v>0</v>
      </c>
      <c r="BJ817" s="18" t="s">
        <v>88</v>
      </c>
      <c r="BK817" s="241">
        <f>ROUND(I817*H817,2)</f>
        <v>0</v>
      </c>
      <c r="BL817" s="18" t="s">
        <v>224</v>
      </c>
      <c r="BM817" s="240" t="s">
        <v>4500</v>
      </c>
    </row>
    <row r="818" s="2" customFormat="1">
      <c r="A818" s="40"/>
      <c r="B818" s="41"/>
      <c r="C818" s="42"/>
      <c r="D818" s="242" t="s">
        <v>232</v>
      </c>
      <c r="E818" s="42"/>
      <c r="F818" s="243" t="s">
        <v>4501</v>
      </c>
      <c r="G818" s="42"/>
      <c r="H818" s="42"/>
      <c r="I818" s="244"/>
      <c r="J818" s="42"/>
      <c r="K818" s="42"/>
      <c r="L818" s="46"/>
      <c r="M818" s="245"/>
      <c r="N818" s="246"/>
      <c r="O818" s="93"/>
      <c r="P818" s="93"/>
      <c r="Q818" s="93"/>
      <c r="R818" s="93"/>
      <c r="S818" s="93"/>
      <c r="T818" s="94"/>
      <c r="U818" s="40"/>
      <c r="V818" s="40"/>
      <c r="W818" s="40"/>
      <c r="X818" s="40"/>
      <c r="Y818" s="40"/>
      <c r="Z818" s="40"/>
      <c r="AA818" s="40"/>
      <c r="AB818" s="40"/>
      <c r="AC818" s="40"/>
      <c r="AD818" s="40"/>
      <c r="AE818" s="40"/>
      <c r="AT818" s="18" t="s">
        <v>232</v>
      </c>
      <c r="AU818" s="18" t="s">
        <v>88</v>
      </c>
    </row>
    <row r="819" s="2" customFormat="1">
      <c r="A819" s="40"/>
      <c r="B819" s="41"/>
      <c r="C819" s="42"/>
      <c r="D819" s="247" t="s">
        <v>312</v>
      </c>
      <c r="E819" s="42"/>
      <c r="F819" s="248" t="s">
        <v>3978</v>
      </c>
      <c r="G819" s="42"/>
      <c r="H819" s="42"/>
      <c r="I819" s="244"/>
      <c r="J819" s="42"/>
      <c r="K819" s="42"/>
      <c r="L819" s="46"/>
      <c r="M819" s="245"/>
      <c r="N819" s="246"/>
      <c r="O819" s="93"/>
      <c r="P819" s="93"/>
      <c r="Q819" s="93"/>
      <c r="R819" s="93"/>
      <c r="S819" s="93"/>
      <c r="T819" s="94"/>
      <c r="U819" s="40"/>
      <c r="V819" s="40"/>
      <c r="W819" s="40"/>
      <c r="X819" s="40"/>
      <c r="Y819" s="40"/>
      <c r="Z819" s="40"/>
      <c r="AA819" s="40"/>
      <c r="AB819" s="40"/>
      <c r="AC819" s="40"/>
      <c r="AD819" s="40"/>
      <c r="AE819" s="40"/>
      <c r="AT819" s="18" t="s">
        <v>312</v>
      </c>
      <c r="AU819" s="18" t="s">
        <v>88</v>
      </c>
    </row>
    <row r="820" s="2" customFormat="1" ht="16.5" customHeight="1">
      <c r="A820" s="40"/>
      <c r="B820" s="41"/>
      <c r="C820" s="284" t="s">
        <v>2822</v>
      </c>
      <c r="D820" s="284" t="s">
        <v>330</v>
      </c>
      <c r="E820" s="285" t="s">
        <v>4502</v>
      </c>
      <c r="F820" s="286" t="s">
        <v>4503</v>
      </c>
      <c r="G820" s="287" t="s">
        <v>699</v>
      </c>
      <c r="H820" s="288">
        <v>11</v>
      </c>
      <c r="I820" s="289"/>
      <c r="J820" s="290">
        <f>ROUND(I820*H820,2)</f>
        <v>0</v>
      </c>
      <c r="K820" s="286" t="s">
        <v>229</v>
      </c>
      <c r="L820" s="291"/>
      <c r="M820" s="292" t="s">
        <v>1</v>
      </c>
      <c r="N820" s="293" t="s">
        <v>45</v>
      </c>
      <c r="O820" s="93"/>
      <c r="P820" s="238">
        <f>O820*H820</f>
        <v>0</v>
      </c>
      <c r="Q820" s="238">
        <v>0.13131999999999999</v>
      </c>
      <c r="R820" s="238">
        <f>Q820*H820</f>
        <v>1.4445199999999998</v>
      </c>
      <c r="S820" s="238">
        <v>0</v>
      </c>
      <c r="T820" s="239">
        <f>S820*H820</f>
        <v>0</v>
      </c>
      <c r="U820" s="40"/>
      <c r="V820" s="40"/>
      <c r="W820" s="40"/>
      <c r="X820" s="40"/>
      <c r="Y820" s="40"/>
      <c r="Z820" s="40"/>
      <c r="AA820" s="40"/>
      <c r="AB820" s="40"/>
      <c r="AC820" s="40"/>
      <c r="AD820" s="40"/>
      <c r="AE820" s="40"/>
      <c r="AR820" s="240" t="s">
        <v>267</v>
      </c>
      <c r="AT820" s="240" t="s">
        <v>330</v>
      </c>
      <c r="AU820" s="240" t="s">
        <v>88</v>
      </c>
      <c r="AY820" s="18" t="s">
        <v>221</v>
      </c>
      <c r="BE820" s="241">
        <f>IF(N820="základní",J820,0)</f>
        <v>0</v>
      </c>
      <c r="BF820" s="241">
        <f>IF(N820="snížená",J820,0)</f>
        <v>0</v>
      </c>
      <c r="BG820" s="241">
        <f>IF(N820="zákl. přenesená",J820,0)</f>
        <v>0</v>
      </c>
      <c r="BH820" s="241">
        <f>IF(N820="sníž. přenesená",J820,0)</f>
        <v>0</v>
      </c>
      <c r="BI820" s="241">
        <f>IF(N820="nulová",J820,0)</f>
        <v>0</v>
      </c>
      <c r="BJ820" s="18" t="s">
        <v>88</v>
      </c>
      <c r="BK820" s="241">
        <f>ROUND(I820*H820,2)</f>
        <v>0</v>
      </c>
      <c r="BL820" s="18" t="s">
        <v>224</v>
      </c>
      <c r="BM820" s="240" t="s">
        <v>4504</v>
      </c>
    </row>
    <row r="821" s="2" customFormat="1" ht="16.5" customHeight="1">
      <c r="A821" s="40"/>
      <c r="B821" s="41"/>
      <c r="C821" s="229" t="s">
        <v>2829</v>
      </c>
      <c r="D821" s="229" t="s">
        <v>225</v>
      </c>
      <c r="E821" s="230" t="s">
        <v>2903</v>
      </c>
      <c r="F821" s="231" t="s">
        <v>2904</v>
      </c>
      <c r="G821" s="232" t="s">
        <v>2428</v>
      </c>
      <c r="H821" s="233">
        <v>10</v>
      </c>
      <c r="I821" s="234"/>
      <c r="J821" s="235">
        <f>ROUND(I821*H821,2)</f>
        <v>0</v>
      </c>
      <c r="K821" s="231" t="s">
        <v>1</v>
      </c>
      <c r="L821" s="46"/>
      <c r="M821" s="236" t="s">
        <v>1</v>
      </c>
      <c r="N821" s="237" t="s">
        <v>45</v>
      </c>
      <c r="O821" s="93"/>
      <c r="P821" s="238">
        <f>O821*H821</f>
        <v>0</v>
      </c>
      <c r="Q821" s="238">
        <v>0.00010000000000000001</v>
      </c>
      <c r="R821" s="238">
        <f>Q821*H821</f>
        <v>0.001</v>
      </c>
      <c r="S821" s="238">
        <v>0</v>
      </c>
      <c r="T821" s="239">
        <f>S821*H821</f>
        <v>0</v>
      </c>
      <c r="U821" s="40"/>
      <c r="V821" s="40"/>
      <c r="W821" s="40"/>
      <c r="X821" s="40"/>
      <c r="Y821" s="40"/>
      <c r="Z821" s="40"/>
      <c r="AA821" s="40"/>
      <c r="AB821" s="40"/>
      <c r="AC821" s="40"/>
      <c r="AD821" s="40"/>
      <c r="AE821" s="40"/>
      <c r="AR821" s="240" t="s">
        <v>224</v>
      </c>
      <c r="AT821" s="240" t="s">
        <v>225</v>
      </c>
      <c r="AU821" s="240" t="s">
        <v>88</v>
      </c>
      <c r="AY821" s="18" t="s">
        <v>221</v>
      </c>
      <c r="BE821" s="241">
        <f>IF(N821="základní",J821,0)</f>
        <v>0</v>
      </c>
      <c r="BF821" s="241">
        <f>IF(N821="snížená",J821,0)</f>
        <v>0</v>
      </c>
      <c r="BG821" s="241">
        <f>IF(N821="zákl. přenesená",J821,0)</f>
        <v>0</v>
      </c>
      <c r="BH821" s="241">
        <f>IF(N821="sníž. přenesená",J821,0)</f>
        <v>0</v>
      </c>
      <c r="BI821" s="241">
        <f>IF(N821="nulová",J821,0)</f>
        <v>0</v>
      </c>
      <c r="BJ821" s="18" t="s">
        <v>88</v>
      </c>
      <c r="BK821" s="241">
        <f>ROUND(I821*H821,2)</f>
        <v>0</v>
      </c>
      <c r="BL821" s="18" t="s">
        <v>224</v>
      </c>
      <c r="BM821" s="240" t="s">
        <v>4505</v>
      </c>
    </row>
    <row r="822" s="14" customFormat="1">
      <c r="A822" s="14"/>
      <c r="B822" s="260"/>
      <c r="C822" s="261"/>
      <c r="D822" s="247" t="s">
        <v>236</v>
      </c>
      <c r="E822" s="262" t="s">
        <v>1</v>
      </c>
      <c r="F822" s="263" t="s">
        <v>2906</v>
      </c>
      <c r="G822" s="261"/>
      <c r="H822" s="262" t="s">
        <v>1</v>
      </c>
      <c r="I822" s="264"/>
      <c r="J822" s="261"/>
      <c r="K822" s="261"/>
      <c r="L822" s="265"/>
      <c r="M822" s="266"/>
      <c r="N822" s="267"/>
      <c r="O822" s="267"/>
      <c r="P822" s="267"/>
      <c r="Q822" s="267"/>
      <c r="R822" s="267"/>
      <c r="S822" s="267"/>
      <c r="T822" s="268"/>
      <c r="U822" s="14"/>
      <c r="V822" s="14"/>
      <c r="W822" s="14"/>
      <c r="X822" s="14"/>
      <c r="Y822" s="14"/>
      <c r="Z822" s="14"/>
      <c r="AA822" s="14"/>
      <c r="AB822" s="14"/>
      <c r="AC822" s="14"/>
      <c r="AD822" s="14"/>
      <c r="AE822" s="14"/>
      <c r="AT822" s="269" t="s">
        <v>236</v>
      </c>
      <c r="AU822" s="269" t="s">
        <v>88</v>
      </c>
      <c r="AV822" s="14" t="s">
        <v>88</v>
      </c>
      <c r="AW822" s="14" t="s">
        <v>36</v>
      </c>
      <c r="AX822" s="14" t="s">
        <v>80</v>
      </c>
      <c r="AY822" s="269" t="s">
        <v>221</v>
      </c>
    </row>
    <row r="823" s="13" customFormat="1">
      <c r="A823" s="13"/>
      <c r="B823" s="249"/>
      <c r="C823" s="250"/>
      <c r="D823" s="247" t="s">
        <v>236</v>
      </c>
      <c r="E823" s="251" t="s">
        <v>1</v>
      </c>
      <c r="F823" s="252" t="s">
        <v>224</v>
      </c>
      <c r="G823" s="250"/>
      <c r="H823" s="253">
        <v>4</v>
      </c>
      <c r="I823" s="254"/>
      <c r="J823" s="250"/>
      <c r="K823" s="250"/>
      <c r="L823" s="255"/>
      <c r="M823" s="256"/>
      <c r="N823" s="257"/>
      <c r="O823" s="257"/>
      <c r="P823" s="257"/>
      <c r="Q823" s="257"/>
      <c r="R823" s="257"/>
      <c r="S823" s="257"/>
      <c r="T823" s="258"/>
      <c r="U823" s="13"/>
      <c r="V823" s="13"/>
      <c r="W823" s="13"/>
      <c r="X823" s="13"/>
      <c r="Y823" s="13"/>
      <c r="Z823" s="13"/>
      <c r="AA823" s="13"/>
      <c r="AB823" s="13"/>
      <c r="AC823" s="13"/>
      <c r="AD823" s="13"/>
      <c r="AE823" s="13"/>
      <c r="AT823" s="259" t="s">
        <v>236</v>
      </c>
      <c r="AU823" s="259" t="s">
        <v>88</v>
      </c>
      <c r="AV823" s="13" t="s">
        <v>19</v>
      </c>
      <c r="AW823" s="13" t="s">
        <v>36</v>
      </c>
      <c r="AX823" s="13" t="s">
        <v>80</v>
      </c>
      <c r="AY823" s="259" t="s">
        <v>221</v>
      </c>
    </row>
    <row r="824" s="14" customFormat="1">
      <c r="A824" s="14"/>
      <c r="B824" s="260"/>
      <c r="C824" s="261"/>
      <c r="D824" s="247" t="s">
        <v>236</v>
      </c>
      <c r="E824" s="262" t="s">
        <v>1</v>
      </c>
      <c r="F824" s="263" t="s">
        <v>4506</v>
      </c>
      <c r="G824" s="261"/>
      <c r="H824" s="262" t="s">
        <v>1</v>
      </c>
      <c r="I824" s="264"/>
      <c r="J824" s="261"/>
      <c r="K824" s="261"/>
      <c r="L824" s="265"/>
      <c r="M824" s="266"/>
      <c r="N824" s="267"/>
      <c r="O824" s="267"/>
      <c r="P824" s="267"/>
      <c r="Q824" s="267"/>
      <c r="R824" s="267"/>
      <c r="S824" s="267"/>
      <c r="T824" s="268"/>
      <c r="U824" s="14"/>
      <c r="V824" s="14"/>
      <c r="W824" s="14"/>
      <c r="X824" s="14"/>
      <c r="Y824" s="14"/>
      <c r="Z824" s="14"/>
      <c r="AA824" s="14"/>
      <c r="AB824" s="14"/>
      <c r="AC824" s="14"/>
      <c r="AD824" s="14"/>
      <c r="AE824" s="14"/>
      <c r="AT824" s="269" t="s">
        <v>236</v>
      </c>
      <c r="AU824" s="269" t="s">
        <v>88</v>
      </c>
      <c r="AV824" s="14" t="s">
        <v>88</v>
      </c>
      <c r="AW824" s="14" t="s">
        <v>36</v>
      </c>
      <c r="AX824" s="14" t="s">
        <v>80</v>
      </c>
      <c r="AY824" s="269" t="s">
        <v>221</v>
      </c>
    </row>
    <row r="825" s="13" customFormat="1">
      <c r="A825" s="13"/>
      <c r="B825" s="249"/>
      <c r="C825" s="250"/>
      <c r="D825" s="247" t="s">
        <v>236</v>
      </c>
      <c r="E825" s="251" t="s">
        <v>1</v>
      </c>
      <c r="F825" s="252" t="s">
        <v>257</v>
      </c>
      <c r="G825" s="250"/>
      <c r="H825" s="253">
        <v>6</v>
      </c>
      <c r="I825" s="254"/>
      <c r="J825" s="250"/>
      <c r="K825" s="250"/>
      <c r="L825" s="255"/>
      <c r="M825" s="256"/>
      <c r="N825" s="257"/>
      <c r="O825" s="257"/>
      <c r="P825" s="257"/>
      <c r="Q825" s="257"/>
      <c r="R825" s="257"/>
      <c r="S825" s="257"/>
      <c r="T825" s="258"/>
      <c r="U825" s="13"/>
      <c r="V825" s="13"/>
      <c r="W825" s="13"/>
      <c r="X825" s="13"/>
      <c r="Y825" s="13"/>
      <c r="Z825" s="13"/>
      <c r="AA825" s="13"/>
      <c r="AB825" s="13"/>
      <c r="AC825" s="13"/>
      <c r="AD825" s="13"/>
      <c r="AE825" s="13"/>
      <c r="AT825" s="259" t="s">
        <v>236</v>
      </c>
      <c r="AU825" s="259" t="s">
        <v>88</v>
      </c>
      <c r="AV825" s="13" t="s">
        <v>19</v>
      </c>
      <c r="AW825" s="13" t="s">
        <v>36</v>
      </c>
      <c r="AX825" s="13" t="s">
        <v>80</v>
      </c>
      <c r="AY825" s="259" t="s">
        <v>221</v>
      </c>
    </row>
    <row r="826" s="15" customFormat="1">
      <c r="A826" s="15"/>
      <c r="B826" s="270"/>
      <c r="C826" s="271"/>
      <c r="D826" s="247" t="s">
        <v>236</v>
      </c>
      <c r="E826" s="272" t="s">
        <v>1</v>
      </c>
      <c r="F826" s="273" t="s">
        <v>356</v>
      </c>
      <c r="G826" s="271"/>
      <c r="H826" s="274">
        <v>10</v>
      </c>
      <c r="I826" s="275"/>
      <c r="J826" s="271"/>
      <c r="K826" s="271"/>
      <c r="L826" s="276"/>
      <c r="M826" s="277"/>
      <c r="N826" s="278"/>
      <c r="O826" s="278"/>
      <c r="P826" s="278"/>
      <c r="Q826" s="278"/>
      <c r="R826" s="278"/>
      <c r="S826" s="278"/>
      <c r="T826" s="279"/>
      <c r="U826" s="15"/>
      <c r="V826" s="15"/>
      <c r="W826" s="15"/>
      <c r="X826" s="15"/>
      <c r="Y826" s="15"/>
      <c r="Z826" s="15"/>
      <c r="AA826" s="15"/>
      <c r="AB826" s="15"/>
      <c r="AC826" s="15"/>
      <c r="AD826" s="15"/>
      <c r="AE826" s="15"/>
      <c r="AT826" s="280" t="s">
        <v>236</v>
      </c>
      <c r="AU826" s="280" t="s">
        <v>88</v>
      </c>
      <c r="AV826" s="15" t="s">
        <v>224</v>
      </c>
      <c r="AW826" s="15" t="s">
        <v>36</v>
      </c>
      <c r="AX826" s="15" t="s">
        <v>88</v>
      </c>
      <c r="AY826" s="280" t="s">
        <v>221</v>
      </c>
    </row>
    <row r="827" s="2" customFormat="1" ht="24.15" customHeight="1">
      <c r="A827" s="40"/>
      <c r="B827" s="41"/>
      <c r="C827" s="229" t="s">
        <v>2836</v>
      </c>
      <c r="D827" s="229" t="s">
        <v>225</v>
      </c>
      <c r="E827" s="230" t="s">
        <v>2909</v>
      </c>
      <c r="F827" s="231" t="s">
        <v>2910</v>
      </c>
      <c r="G827" s="232" t="s">
        <v>515</v>
      </c>
      <c r="H827" s="233">
        <v>19.75</v>
      </c>
      <c r="I827" s="234"/>
      <c r="J827" s="235">
        <f>ROUND(I827*H827,2)</f>
        <v>0</v>
      </c>
      <c r="K827" s="231" t="s">
        <v>229</v>
      </c>
      <c r="L827" s="46"/>
      <c r="M827" s="236" t="s">
        <v>1</v>
      </c>
      <c r="N827" s="237" t="s">
        <v>45</v>
      </c>
      <c r="O827" s="93"/>
      <c r="P827" s="238">
        <f>O827*H827</f>
        <v>0</v>
      </c>
      <c r="Q827" s="238">
        <v>0.12171</v>
      </c>
      <c r="R827" s="238">
        <f>Q827*H827</f>
        <v>2.4037725000000001</v>
      </c>
      <c r="S827" s="238">
        <v>2.3999999999999999</v>
      </c>
      <c r="T827" s="239">
        <f>S827*H827</f>
        <v>47.399999999999999</v>
      </c>
      <c r="U827" s="40"/>
      <c r="V827" s="40"/>
      <c r="W827" s="40"/>
      <c r="X827" s="40"/>
      <c r="Y827" s="40"/>
      <c r="Z827" s="40"/>
      <c r="AA827" s="40"/>
      <c r="AB827" s="40"/>
      <c r="AC827" s="40"/>
      <c r="AD827" s="40"/>
      <c r="AE827" s="40"/>
      <c r="AR827" s="240" t="s">
        <v>224</v>
      </c>
      <c r="AT827" s="240" t="s">
        <v>225</v>
      </c>
      <c r="AU827" s="240" t="s">
        <v>88</v>
      </c>
      <c r="AY827" s="18" t="s">
        <v>221</v>
      </c>
      <c r="BE827" s="241">
        <f>IF(N827="základní",J827,0)</f>
        <v>0</v>
      </c>
      <c r="BF827" s="241">
        <f>IF(N827="snížená",J827,0)</f>
        <v>0</v>
      </c>
      <c r="BG827" s="241">
        <f>IF(N827="zákl. přenesená",J827,0)</f>
        <v>0</v>
      </c>
      <c r="BH827" s="241">
        <f>IF(N827="sníž. přenesená",J827,0)</f>
        <v>0</v>
      </c>
      <c r="BI827" s="241">
        <f>IF(N827="nulová",J827,0)</f>
        <v>0</v>
      </c>
      <c r="BJ827" s="18" t="s">
        <v>88</v>
      </c>
      <c r="BK827" s="241">
        <f>ROUND(I827*H827,2)</f>
        <v>0</v>
      </c>
      <c r="BL827" s="18" t="s">
        <v>224</v>
      </c>
      <c r="BM827" s="240" t="s">
        <v>4507</v>
      </c>
    </row>
    <row r="828" s="2" customFormat="1">
      <c r="A828" s="40"/>
      <c r="B828" s="41"/>
      <c r="C828" s="42"/>
      <c r="D828" s="242" t="s">
        <v>232</v>
      </c>
      <c r="E828" s="42"/>
      <c r="F828" s="243" t="s">
        <v>2912</v>
      </c>
      <c r="G828" s="42"/>
      <c r="H828" s="42"/>
      <c r="I828" s="244"/>
      <c r="J828" s="42"/>
      <c r="K828" s="42"/>
      <c r="L828" s="46"/>
      <c r="M828" s="245"/>
      <c r="N828" s="246"/>
      <c r="O828" s="93"/>
      <c r="P828" s="93"/>
      <c r="Q828" s="93"/>
      <c r="R828" s="93"/>
      <c r="S828" s="93"/>
      <c r="T828" s="94"/>
      <c r="U828" s="40"/>
      <c r="V828" s="40"/>
      <c r="W828" s="40"/>
      <c r="X828" s="40"/>
      <c r="Y828" s="40"/>
      <c r="Z828" s="40"/>
      <c r="AA828" s="40"/>
      <c r="AB828" s="40"/>
      <c r="AC828" s="40"/>
      <c r="AD828" s="40"/>
      <c r="AE828" s="40"/>
      <c r="AT828" s="18" t="s">
        <v>232</v>
      </c>
      <c r="AU828" s="18" t="s">
        <v>88</v>
      </c>
    </row>
    <row r="829" s="2" customFormat="1">
      <c r="A829" s="40"/>
      <c r="B829" s="41"/>
      <c r="C829" s="42"/>
      <c r="D829" s="247" t="s">
        <v>312</v>
      </c>
      <c r="E829" s="42"/>
      <c r="F829" s="248" t="s">
        <v>2913</v>
      </c>
      <c r="G829" s="42"/>
      <c r="H829" s="42"/>
      <c r="I829" s="244"/>
      <c r="J829" s="42"/>
      <c r="K829" s="42"/>
      <c r="L829" s="46"/>
      <c r="M829" s="245"/>
      <c r="N829" s="246"/>
      <c r="O829" s="93"/>
      <c r="P829" s="93"/>
      <c r="Q829" s="93"/>
      <c r="R829" s="93"/>
      <c r="S829" s="93"/>
      <c r="T829" s="94"/>
      <c r="U829" s="40"/>
      <c r="V829" s="40"/>
      <c r="W829" s="40"/>
      <c r="X829" s="40"/>
      <c r="Y829" s="40"/>
      <c r="Z829" s="40"/>
      <c r="AA829" s="40"/>
      <c r="AB829" s="40"/>
      <c r="AC829" s="40"/>
      <c r="AD829" s="40"/>
      <c r="AE829" s="40"/>
      <c r="AT829" s="18" t="s">
        <v>312</v>
      </c>
      <c r="AU829" s="18" t="s">
        <v>88</v>
      </c>
    </row>
    <row r="830" s="14" customFormat="1">
      <c r="A830" s="14"/>
      <c r="B830" s="260"/>
      <c r="C830" s="261"/>
      <c r="D830" s="247" t="s">
        <v>236</v>
      </c>
      <c r="E830" s="262" t="s">
        <v>1</v>
      </c>
      <c r="F830" s="263" t="s">
        <v>4508</v>
      </c>
      <c r="G830" s="261"/>
      <c r="H830" s="262" t="s">
        <v>1</v>
      </c>
      <c r="I830" s="264"/>
      <c r="J830" s="261"/>
      <c r="K830" s="261"/>
      <c r="L830" s="265"/>
      <c r="M830" s="266"/>
      <c r="N830" s="267"/>
      <c r="O830" s="267"/>
      <c r="P830" s="267"/>
      <c r="Q830" s="267"/>
      <c r="R830" s="267"/>
      <c r="S830" s="267"/>
      <c r="T830" s="268"/>
      <c r="U830" s="14"/>
      <c r="V830" s="14"/>
      <c r="W830" s="14"/>
      <c r="X830" s="14"/>
      <c r="Y830" s="14"/>
      <c r="Z830" s="14"/>
      <c r="AA830" s="14"/>
      <c r="AB830" s="14"/>
      <c r="AC830" s="14"/>
      <c r="AD830" s="14"/>
      <c r="AE830" s="14"/>
      <c r="AT830" s="269" t="s">
        <v>236</v>
      </c>
      <c r="AU830" s="269" t="s">
        <v>88</v>
      </c>
      <c r="AV830" s="14" t="s">
        <v>88</v>
      </c>
      <c r="AW830" s="14" t="s">
        <v>36</v>
      </c>
      <c r="AX830" s="14" t="s">
        <v>80</v>
      </c>
      <c r="AY830" s="269" t="s">
        <v>221</v>
      </c>
    </row>
    <row r="831" s="13" customFormat="1">
      <c r="A831" s="13"/>
      <c r="B831" s="249"/>
      <c r="C831" s="250"/>
      <c r="D831" s="247" t="s">
        <v>236</v>
      </c>
      <c r="E831" s="251" t="s">
        <v>4509</v>
      </c>
      <c r="F831" s="252" t="s">
        <v>4510</v>
      </c>
      <c r="G831" s="250"/>
      <c r="H831" s="253">
        <v>5.375</v>
      </c>
      <c r="I831" s="254"/>
      <c r="J831" s="250"/>
      <c r="K831" s="250"/>
      <c r="L831" s="255"/>
      <c r="M831" s="256"/>
      <c r="N831" s="257"/>
      <c r="O831" s="257"/>
      <c r="P831" s="257"/>
      <c r="Q831" s="257"/>
      <c r="R831" s="257"/>
      <c r="S831" s="257"/>
      <c r="T831" s="258"/>
      <c r="U831" s="13"/>
      <c r="V831" s="13"/>
      <c r="W831" s="13"/>
      <c r="X831" s="13"/>
      <c r="Y831" s="13"/>
      <c r="Z831" s="13"/>
      <c r="AA831" s="13"/>
      <c r="AB831" s="13"/>
      <c r="AC831" s="13"/>
      <c r="AD831" s="13"/>
      <c r="AE831" s="13"/>
      <c r="AT831" s="259" t="s">
        <v>236</v>
      </c>
      <c r="AU831" s="259" t="s">
        <v>88</v>
      </c>
      <c r="AV831" s="13" t="s">
        <v>19</v>
      </c>
      <c r="AW831" s="13" t="s">
        <v>36</v>
      </c>
      <c r="AX831" s="13" t="s">
        <v>80</v>
      </c>
      <c r="AY831" s="259" t="s">
        <v>221</v>
      </c>
    </row>
    <row r="832" s="13" customFormat="1">
      <c r="A832" s="13"/>
      <c r="B832" s="249"/>
      <c r="C832" s="250"/>
      <c r="D832" s="247" t="s">
        <v>236</v>
      </c>
      <c r="E832" s="251" t="s">
        <v>1841</v>
      </c>
      <c r="F832" s="252" t="s">
        <v>4511</v>
      </c>
      <c r="G832" s="250"/>
      <c r="H832" s="253">
        <v>14.375</v>
      </c>
      <c r="I832" s="254"/>
      <c r="J832" s="250"/>
      <c r="K832" s="250"/>
      <c r="L832" s="255"/>
      <c r="M832" s="256"/>
      <c r="N832" s="257"/>
      <c r="O832" s="257"/>
      <c r="P832" s="257"/>
      <c r="Q832" s="257"/>
      <c r="R832" s="257"/>
      <c r="S832" s="257"/>
      <c r="T832" s="258"/>
      <c r="U832" s="13"/>
      <c r="V832" s="13"/>
      <c r="W832" s="13"/>
      <c r="X832" s="13"/>
      <c r="Y832" s="13"/>
      <c r="Z832" s="13"/>
      <c r="AA832" s="13"/>
      <c r="AB832" s="13"/>
      <c r="AC832" s="13"/>
      <c r="AD832" s="13"/>
      <c r="AE832" s="13"/>
      <c r="AT832" s="259" t="s">
        <v>236</v>
      </c>
      <c r="AU832" s="259" t="s">
        <v>88</v>
      </c>
      <c r="AV832" s="13" t="s">
        <v>19</v>
      </c>
      <c r="AW832" s="13" t="s">
        <v>36</v>
      </c>
      <c r="AX832" s="13" t="s">
        <v>80</v>
      </c>
      <c r="AY832" s="259" t="s">
        <v>221</v>
      </c>
    </row>
    <row r="833" s="13" customFormat="1">
      <c r="A833" s="13"/>
      <c r="B833" s="249"/>
      <c r="C833" s="250"/>
      <c r="D833" s="247" t="s">
        <v>236</v>
      </c>
      <c r="E833" s="251" t="s">
        <v>2875</v>
      </c>
      <c r="F833" s="252" t="s">
        <v>4512</v>
      </c>
      <c r="G833" s="250"/>
      <c r="H833" s="253">
        <v>19.75</v>
      </c>
      <c r="I833" s="254"/>
      <c r="J833" s="250"/>
      <c r="K833" s="250"/>
      <c r="L833" s="255"/>
      <c r="M833" s="256"/>
      <c r="N833" s="257"/>
      <c r="O833" s="257"/>
      <c r="P833" s="257"/>
      <c r="Q833" s="257"/>
      <c r="R833" s="257"/>
      <c r="S833" s="257"/>
      <c r="T833" s="258"/>
      <c r="U833" s="13"/>
      <c r="V833" s="13"/>
      <c r="W833" s="13"/>
      <c r="X833" s="13"/>
      <c r="Y833" s="13"/>
      <c r="Z833" s="13"/>
      <c r="AA833" s="13"/>
      <c r="AB833" s="13"/>
      <c r="AC833" s="13"/>
      <c r="AD833" s="13"/>
      <c r="AE833" s="13"/>
      <c r="AT833" s="259" t="s">
        <v>236</v>
      </c>
      <c r="AU833" s="259" t="s">
        <v>88</v>
      </c>
      <c r="AV833" s="13" t="s">
        <v>19</v>
      </c>
      <c r="AW833" s="13" t="s">
        <v>36</v>
      </c>
      <c r="AX833" s="13" t="s">
        <v>88</v>
      </c>
      <c r="AY833" s="259" t="s">
        <v>221</v>
      </c>
    </row>
    <row r="834" s="12" customFormat="1" ht="25.92" customHeight="1">
      <c r="A834" s="12"/>
      <c r="B834" s="213"/>
      <c r="C834" s="214"/>
      <c r="D834" s="215" t="s">
        <v>79</v>
      </c>
      <c r="E834" s="216" t="s">
        <v>933</v>
      </c>
      <c r="F834" s="216" t="s">
        <v>934</v>
      </c>
      <c r="G834" s="214"/>
      <c r="H834" s="214"/>
      <c r="I834" s="217"/>
      <c r="J834" s="218">
        <f>BK834</f>
        <v>0</v>
      </c>
      <c r="K834" s="214"/>
      <c r="L834" s="219"/>
      <c r="M834" s="220"/>
      <c r="N834" s="221"/>
      <c r="O834" s="221"/>
      <c r="P834" s="222">
        <f>SUM(P835:P849)</f>
        <v>0</v>
      </c>
      <c r="Q834" s="221"/>
      <c r="R834" s="222">
        <f>SUM(R835:R849)</f>
        <v>0</v>
      </c>
      <c r="S834" s="221"/>
      <c r="T834" s="223">
        <f>SUM(T835:T849)</f>
        <v>0</v>
      </c>
      <c r="U834" s="12"/>
      <c r="V834" s="12"/>
      <c r="W834" s="12"/>
      <c r="X834" s="12"/>
      <c r="Y834" s="12"/>
      <c r="Z834" s="12"/>
      <c r="AA834" s="12"/>
      <c r="AB834" s="12"/>
      <c r="AC834" s="12"/>
      <c r="AD834" s="12"/>
      <c r="AE834" s="12"/>
      <c r="AR834" s="224" t="s">
        <v>224</v>
      </c>
      <c r="AT834" s="225" t="s">
        <v>79</v>
      </c>
      <c r="AU834" s="225" t="s">
        <v>80</v>
      </c>
      <c r="AY834" s="224" t="s">
        <v>221</v>
      </c>
      <c r="BK834" s="226">
        <f>SUM(BK835:BK849)</f>
        <v>0</v>
      </c>
    </row>
    <row r="835" s="2" customFormat="1" ht="55.5" customHeight="1">
      <c r="A835" s="40"/>
      <c r="B835" s="41"/>
      <c r="C835" s="229" t="s">
        <v>2841</v>
      </c>
      <c r="D835" s="229" t="s">
        <v>225</v>
      </c>
      <c r="E835" s="230" t="s">
        <v>2933</v>
      </c>
      <c r="F835" s="231" t="s">
        <v>2934</v>
      </c>
      <c r="G835" s="232" t="s">
        <v>651</v>
      </c>
      <c r="H835" s="233">
        <v>84.900000000000006</v>
      </c>
      <c r="I835" s="234"/>
      <c r="J835" s="235">
        <f>ROUND(I835*H835,2)</f>
        <v>0</v>
      </c>
      <c r="K835" s="231" t="s">
        <v>229</v>
      </c>
      <c r="L835" s="46"/>
      <c r="M835" s="236" t="s">
        <v>1</v>
      </c>
      <c r="N835" s="237" t="s">
        <v>45</v>
      </c>
      <c r="O835" s="93"/>
      <c r="P835" s="238">
        <f>O835*H835</f>
        <v>0</v>
      </c>
      <c r="Q835" s="238">
        <v>0</v>
      </c>
      <c r="R835" s="238">
        <f>Q835*H835</f>
        <v>0</v>
      </c>
      <c r="S835" s="238">
        <v>0</v>
      </c>
      <c r="T835" s="239">
        <f>S835*H835</f>
        <v>0</v>
      </c>
      <c r="U835" s="40"/>
      <c r="V835" s="40"/>
      <c r="W835" s="40"/>
      <c r="X835" s="40"/>
      <c r="Y835" s="40"/>
      <c r="Z835" s="40"/>
      <c r="AA835" s="40"/>
      <c r="AB835" s="40"/>
      <c r="AC835" s="40"/>
      <c r="AD835" s="40"/>
      <c r="AE835" s="40"/>
      <c r="AR835" s="240" t="s">
        <v>224</v>
      </c>
      <c r="AT835" s="240" t="s">
        <v>225</v>
      </c>
      <c r="AU835" s="240" t="s">
        <v>88</v>
      </c>
      <c r="AY835" s="18" t="s">
        <v>221</v>
      </c>
      <c r="BE835" s="241">
        <f>IF(N835="základní",J835,0)</f>
        <v>0</v>
      </c>
      <c r="BF835" s="241">
        <f>IF(N835="snížená",J835,0)</f>
        <v>0</v>
      </c>
      <c r="BG835" s="241">
        <f>IF(N835="zákl. přenesená",J835,0)</f>
        <v>0</v>
      </c>
      <c r="BH835" s="241">
        <f>IF(N835="sníž. přenesená",J835,0)</f>
        <v>0</v>
      </c>
      <c r="BI835" s="241">
        <f>IF(N835="nulová",J835,0)</f>
        <v>0</v>
      </c>
      <c r="BJ835" s="18" t="s">
        <v>88</v>
      </c>
      <c r="BK835" s="241">
        <f>ROUND(I835*H835,2)</f>
        <v>0</v>
      </c>
      <c r="BL835" s="18" t="s">
        <v>224</v>
      </c>
      <c r="BM835" s="240" t="s">
        <v>4513</v>
      </c>
    </row>
    <row r="836" s="2" customFormat="1">
      <c r="A836" s="40"/>
      <c r="B836" s="41"/>
      <c r="C836" s="42"/>
      <c r="D836" s="242" t="s">
        <v>232</v>
      </c>
      <c r="E836" s="42"/>
      <c r="F836" s="243" t="s">
        <v>2936</v>
      </c>
      <c r="G836" s="42"/>
      <c r="H836" s="42"/>
      <c r="I836" s="244"/>
      <c r="J836" s="42"/>
      <c r="K836" s="42"/>
      <c r="L836" s="46"/>
      <c r="M836" s="245"/>
      <c r="N836" s="246"/>
      <c r="O836" s="93"/>
      <c r="P836" s="93"/>
      <c r="Q836" s="93"/>
      <c r="R836" s="93"/>
      <c r="S836" s="93"/>
      <c r="T836" s="94"/>
      <c r="U836" s="40"/>
      <c r="V836" s="40"/>
      <c r="W836" s="40"/>
      <c r="X836" s="40"/>
      <c r="Y836" s="40"/>
      <c r="Z836" s="40"/>
      <c r="AA836" s="40"/>
      <c r="AB836" s="40"/>
      <c r="AC836" s="40"/>
      <c r="AD836" s="40"/>
      <c r="AE836" s="40"/>
      <c r="AT836" s="18" t="s">
        <v>232</v>
      </c>
      <c r="AU836" s="18" t="s">
        <v>88</v>
      </c>
    </row>
    <row r="837" s="2" customFormat="1">
      <c r="A837" s="40"/>
      <c r="B837" s="41"/>
      <c r="C837" s="42"/>
      <c r="D837" s="247" t="s">
        <v>312</v>
      </c>
      <c r="E837" s="42"/>
      <c r="F837" s="248" t="s">
        <v>2937</v>
      </c>
      <c r="G837" s="42"/>
      <c r="H837" s="42"/>
      <c r="I837" s="244"/>
      <c r="J837" s="42"/>
      <c r="K837" s="42"/>
      <c r="L837" s="46"/>
      <c r="M837" s="245"/>
      <c r="N837" s="246"/>
      <c r="O837" s="93"/>
      <c r="P837" s="93"/>
      <c r="Q837" s="93"/>
      <c r="R837" s="93"/>
      <c r="S837" s="93"/>
      <c r="T837" s="94"/>
      <c r="U837" s="40"/>
      <c r="V837" s="40"/>
      <c r="W837" s="40"/>
      <c r="X837" s="40"/>
      <c r="Y837" s="40"/>
      <c r="Z837" s="40"/>
      <c r="AA837" s="40"/>
      <c r="AB837" s="40"/>
      <c r="AC837" s="40"/>
      <c r="AD837" s="40"/>
      <c r="AE837" s="40"/>
      <c r="AT837" s="18" t="s">
        <v>312</v>
      </c>
      <c r="AU837" s="18" t="s">
        <v>88</v>
      </c>
    </row>
    <row r="838" s="2" customFormat="1" ht="37.8" customHeight="1">
      <c r="A838" s="40"/>
      <c r="B838" s="41"/>
      <c r="C838" s="229" t="s">
        <v>2860</v>
      </c>
      <c r="D838" s="229" t="s">
        <v>225</v>
      </c>
      <c r="E838" s="230" t="s">
        <v>2944</v>
      </c>
      <c r="F838" s="231" t="s">
        <v>2945</v>
      </c>
      <c r="G838" s="232" t="s">
        <v>651</v>
      </c>
      <c r="H838" s="233">
        <v>84.900000000000006</v>
      </c>
      <c r="I838" s="234"/>
      <c r="J838" s="235">
        <f>ROUND(I838*H838,2)</f>
        <v>0</v>
      </c>
      <c r="K838" s="231" t="s">
        <v>229</v>
      </c>
      <c r="L838" s="46"/>
      <c r="M838" s="236" t="s">
        <v>1</v>
      </c>
      <c r="N838" s="237" t="s">
        <v>45</v>
      </c>
      <c r="O838" s="93"/>
      <c r="P838" s="238">
        <f>O838*H838</f>
        <v>0</v>
      </c>
      <c r="Q838" s="238">
        <v>0</v>
      </c>
      <c r="R838" s="238">
        <f>Q838*H838</f>
        <v>0</v>
      </c>
      <c r="S838" s="238">
        <v>0</v>
      </c>
      <c r="T838" s="239">
        <f>S838*H838</f>
        <v>0</v>
      </c>
      <c r="U838" s="40"/>
      <c r="V838" s="40"/>
      <c r="W838" s="40"/>
      <c r="X838" s="40"/>
      <c r="Y838" s="40"/>
      <c r="Z838" s="40"/>
      <c r="AA838" s="40"/>
      <c r="AB838" s="40"/>
      <c r="AC838" s="40"/>
      <c r="AD838" s="40"/>
      <c r="AE838" s="40"/>
      <c r="AR838" s="240" t="s">
        <v>224</v>
      </c>
      <c r="AT838" s="240" t="s">
        <v>225</v>
      </c>
      <c r="AU838" s="240" t="s">
        <v>88</v>
      </c>
      <c r="AY838" s="18" t="s">
        <v>221</v>
      </c>
      <c r="BE838" s="241">
        <f>IF(N838="základní",J838,0)</f>
        <v>0</v>
      </c>
      <c r="BF838" s="241">
        <f>IF(N838="snížená",J838,0)</f>
        <v>0</v>
      </c>
      <c r="BG838" s="241">
        <f>IF(N838="zákl. přenesená",J838,0)</f>
        <v>0</v>
      </c>
      <c r="BH838" s="241">
        <f>IF(N838="sníž. přenesená",J838,0)</f>
        <v>0</v>
      </c>
      <c r="BI838" s="241">
        <f>IF(N838="nulová",J838,0)</f>
        <v>0</v>
      </c>
      <c r="BJ838" s="18" t="s">
        <v>88</v>
      </c>
      <c r="BK838" s="241">
        <f>ROUND(I838*H838,2)</f>
        <v>0</v>
      </c>
      <c r="BL838" s="18" t="s">
        <v>224</v>
      </c>
      <c r="BM838" s="240" t="s">
        <v>4514</v>
      </c>
    </row>
    <row r="839" s="2" customFormat="1">
      <c r="A839" s="40"/>
      <c r="B839" s="41"/>
      <c r="C839" s="42"/>
      <c r="D839" s="242" t="s">
        <v>232</v>
      </c>
      <c r="E839" s="42"/>
      <c r="F839" s="243" t="s">
        <v>2947</v>
      </c>
      <c r="G839" s="42"/>
      <c r="H839" s="42"/>
      <c r="I839" s="244"/>
      <c r="J839" s="42"/>
      <c r="K839" s="42"/>
      <c r="L839" s="46"/>
      <c r="M839" s="245"/>
      <c r="N839" s="246"/>
      <c r="O839" s="93"/>
      <c r="P839" s="93"/>
      <c r="Q839" s="93"/>
      <c r="R839" s="93"/>
      <c r="S839" s="93"/>
      <c r="T839" s="94"/>
      <c r="U839" s="40"/>
      <c r="V839" s="40"/>
      <c r="W839" s="40"/>
      <c r="X839" s="40"/>
      <c r="Y839" s="40"/>
      <c r="Z839" s="40"/>
      <c r="AA839" s="40"/>
      <c r="AB839" s="40"/>
      <c r="AC839" s="40"/>
      <c r="AD839" s="40"/>
      <c r="AE839" s="40"/>
      <c r="AT839" s="18" t="s">
        <v>232</v>
      </c>
      <c r="AU839" s="18" t="s">
        <v>88</v>
      </c>
    </row>
    <row r="840" s="2" customFormat="1">
      <c r="A840" s="40"/>
      <c r="B840" s="41"/>
      <c r="C840" s="42"/>
      <c r="D840" s="247" t="s">
        <v>312</v>
      </c>
      <c r="E840" s="42"/>
      <c r="F840" s="248" t="s">
        <v>2948</v>
      </c>
      <c r="G840" s="42"/>
      <c r="H840" s="42"/>
      <c r="I840" s="244"/>
      <c r="J840" s="42"/>
      <c r="K840" s="42"/>
      <c r="L840" s="46"/>
      <c r="M840" s="245"/>
      <c r="N840" s="246"/>
      <c r="O840" s="93"/>
      <c r="P840" s="93"/>
      <c r="Q840" s="93"/>
      <c r="R840" s="93"/>
      <c r="S840" s="93"/>
      <c r="T840" s="94"/>
      <c r="U840" s="40"/>
      <c r="V840" s="40"/>
      <c r="W840" s="40"/>
      <c r="X840" s="40"/>
      <c r="Y840" s="40"/>
      <c r="Z840" s="40"/>
      <c r="AA840" s="40"/>
      <c r="AB840" s="40"/>
      <c r="AC840" s="40"/>
      <c r="AD840" s="40"/>
      <c r="AE840" s="40"/>
      <c r="AT840" s="18" t="s">
        <v>312</v>
      </c>
      <c r="AU840" s="18" t="s">
        <v>88</v>
      </c>
    </row>
    <row r="841" s="2" customFormat="1" ht="49.05" customHeight="1">
      <c r="A841" s="40"/>
      <c r="B841" s="41"/>
      <c r="C841" s="229" t="s">
        <v>2864</v>
      </c>
      <c r="D841" s="229" t="s">
        <v>225</v>
      </c>
      <c r="E841" s="230" t="s">
        <v>2950</v>
      </c>
      <c r="F841" s="231" t="s">
        <v>2951</v>
      </c>
      <c r="G841" s="232" t="s">
        <v>651</v>
      </c>
      <c r="H841" s="233">
        <v>339.60000000000002</v>
      </c>
      <c r="I841" s="234"/>
      <c r="J841" s="235">
        <f>ROUND(I841*H841,2)</f>
        <v>0</v>
      </c>
      <c r="K841" s="231" t="s">
        <v>229</v>
      </c>
      <c r="L841" s="46"/>
      <c r="M841" s="236" t="s">
        <v>1</v>
      </c>
      <c r="N841" s="237" t="s">
        <v>45</v>
      </c>
      <c r="O841" s="93"/>
      <c r="P841" s="238">
        <f>O841*H841</f>
        <v>0</v>
      </c>
      <c r="Q841" s="238">
        <v>0</v>
      </c>
      <c r="R841" s="238">
        <f>Q841*H841</f>
        <v>0</v>
      </c>
      <c r="S841" s="238">
        <v>0</v>
      </c>
      <c r="T841" s="239">
        <f>S841*H841</f>
        <v>0</v>
      </c>
      <c r="U841" s="40"/>
      <c r="V841" s="40"/>
      <c r="W841" s="40"/>
      <c r="X841" s="40"/>
      <c r="Y841" s="40"/>
      <c r="Z841" s="40"/>
      <c r="AA841" s="40"/>
      <c r="AB841" s="40"/>
      <c r="AC841" s="40"/>
      <c r="AD841" s="40"/>
      <c r="AE841" s="40"/>
      <c r="AR841" s="240" t="s">
        <v>224</v>
      </c>
      <c r="AT841" s="240" t="s">
        <v>225</v>
      </c>
      <c r="AU841" s="240" t="s">
        <v>88</v>
      </c>
      <c r="AY841" s="18" t="s">
        <v>221</v>
      </c>
      <c r="BE841" s="241">
        <f>IF(N841="základní",J841,0)</f>
        <v>0</v>
      </c>
      <c r="BF841" s="241">
        <f>IF(N841="snížená",J841,0)</f>
        <v>0</v>
      </c>
      <c r="BG841" s="241">
        <f>IF(N841="zákl. přenesená",J841,0)</f>
        <v>0</v>
      </c>
      <c r="BH841" s="241">
        <f>IF(N841="sníž. přenesená",J841,0)</f>
        <v>0</v>
      </c>
      <c r="BI841" s="241">
        <f>IF(N841="nulová",J841,0)</f>
        <v>0</v>
      </c>
      <c r="BJ841" s="18" t="s">
        <v>88</v>
      </c>
      <c r="BK841" s="241">
        <f>ROUND(I841*H841,2)</f>
        <v>0</v>
      </c>
      <c r="BL841" s="18" t="s">
        <v>224</v>
      </c>
      <c r="BM841" s="240" t="s">
        <v>4515</v>
      </c>
    </row>
    <row r="842" s="2" customFormat="1">
      <c r="A842" s="40"/>
      <c r="B842" s="41"/>
      <c r="C842" s="42"/>
      <c r="D842" s="242" t="s">
        <v>232</v>
      </c>
      <c r="E842" s="42"/>
      <c r="F842" s="243" t="s">
        <v>2953</v>
      </c>
      <c r="G842" s="42"/>
      <c r="H842" s="42"/>
      <c r="I842" s="244"/>
      <c r="J842" s="42"/>
      <c r="K842" s="42"/>
      <c r="L842" s="46"/>
      <c r="M842" s="245"/>
      <c r="N842" s="246"/>
      <c r="O842" s="93"/>
      <c r="P842" s="93"/>
      <c r="Q842" s="93"/>
      <c r="R842" s="93"/>
      <c r="S842" s="93"/>
      <c r="T842" s="94"/>
      <c r="U842" s="40"/>
      <c r="V842" s="40"/>
      <c r="W842" s="40"/>
      <c r="X842" s="40"/>
      <c r="Y842" s="40"/>
      <c r="Z842" s="40"/>
      <c r="AA842" s="40"/>
      <c r="AB842" s="40"/>
      <c r="AC842" s="40"/>
      <c r="AD842" s="40"/>
      <c r="AE842" s="40"/>
      <c r="AT842" s="18" t="s">
        <v>232</v>
      </c>
      <c r="AU842" s="18" t="s">
        <v>88</v>
      </c>
    </row>
    <row r="843" s="2" customFormat="1">
      <c r="A843" s="40"/>
      <c r="B843" s="41"/>
      <c r="C843" s="42"/>
      <c r="D843" s="247" t="s">
        <v>312</v>
      </c>
      <c r="E843" s="42"/>
      <c r="F843" s="248" t="s">
        <v>2948</v>
      </c>
      <c r="G843" s="42"/>
      <c r="H843" s="42"/>
      <c r="I843" s="244"/>
      <c r="J843" s="42"/>
      <c r="K843" s="42"/>
      <c r="L843" s="46"/>
      <c r="M843" s="245"/>
      <c r="N843" s="246"/>
      <c r="O843" s="93"/>
      <c r="P843" s="93"/>
      <c r="Q843" s="93"/>
      <c r="R843" s="93"/>
      <c r="S843" s="93"/>
      <c r="T843" s="94"/>
      <c r="U843" s="40"/>
      <c r="V843" s="40"/>
      <c r="W843" s="40"/>
      <c r="X843" s="40"/>
      <c r="Y843" s="40"/>
      <c r="Z843" s="40"/>
      <c r="AA843" s="40"/>
      <c r="AB843" s="40"/>
      <c r="AC843" s="40"/>
      <c r="AD843" s="40"/>
      <c r="AE843" s="40"/>
      <c r="AT843" s="18" t="s">
        <v>312</v>
      </c>
      <c r="AU843" s="18" t="s">
        <v>88</v>
      </c>
    </row>
    <row r="844" s="14" customFormat="1">
      <c r="A844" s="14"/>
      <c r="B844" s="260"/>
      <c r="C844" s="261"/>
      <c r="D844" s="247" t="s">
        <v>236</v>
      </c>
      <c r="E844" s="262" t="s">
        <v>1</v>
      </c>
      <c r="F844" s="263" t="s">
        <v>2954</v>
      </c>
      <c r="G844" s="261"/>
      <c r="H844" s="262" t="s">
        <v>1</v>
      </c>
      <c r="I844" s="264"/>
      <c r="J844" s="261"/>
      <c r="K844" s="261"/>
      <c r="L844" s="265"/>
      <c r="M844" s="266"/>
      <c r="N844" s="267"/>
      <c r="O844" s="267"/>
      <c r="P844" s="267"/>
      <c r="Q844" s="267"/>
      <c r="R844" s="267"/>
      <c r="S844" s="267"/>
      <c r="T844" s="268"/>
      <c r="U844" s="14"/>
      <c r="V844" s="14"/>
      <c r="W844" s="14"/>
      <c r="X844" s="14"/>
      <c r="Y844" s="14"/>
      <c r="Z844" s="14"/>
      <c r="AA844" s="14"/>
      <c r="AB844" s="14"/>
      <c r="AC844" s="14"/>
      <c r="AD844" s="14"/>
      <c r="AE844" s="14"/>
      <c r="AT844" s="269" t="s">
        <v>236</v>
      </c>
      <c r="AU844" s="269" t="s">
        <v>88</v>
      </c>
      <c r="AV844" s="14" t="s">
        <v>88</v>
      </c>
      <c r="AW844" s="14" t="s">
        <v>36</v>
      </c>
      <c r="AX844" s="14" t="s">
        <v>80</v>
      </c>
      <c r="AY844" s="269" t="s">
        <v>221</v>
      </c>
    </row>
    <row r="845" s="13" customFormat="1">
      <c r="A845" s="13"/>
      <c r="B845" s="249"/>
      <c r="C845" s="250"/>
      <c r="D845" s="247" t="s">
        <v>236</v>
      </c>
      <c r="E845" s="251" t="s">
        <v>3693</v>
      </c>
      <c r="F845" s="252" t="s">
        <v>4516</v>
      </c>
      <c r="G845" s="250"/>
      <c r="H845" s="253">
        <v>339.60000000000002</v>
      </c>
      <c r="I845" s="254"/>
      <c r="J845" s="250"/>
      <c r="K845" s="250"/>
      <c r="L845" s="255"/>
      <c r="M845" s="256"/>
      <c r="N845" s="257"/>
      <c r="O845" s="257"/>
      <c r="P845" s="257"/>
      <c r="Q845" s="257"/>
      <c r="R845" s="257"/>
      <c r="S845" s="257"/>
      <c r="T845" s="258"/>
      <c r="U845" s="13"/>
      <c r="V845" s="13"/>
      <c r="W845" s="13"/>
      <c r="X845" s="13"/>
      <c r="Y845" s="13"/>
      <c r="Z845" s="13"/>
      <c r="AA845" s="13"/>
      <c r="AB845" s="13"/>
      <c r="AC845" s="13"/>
      <c r="AD845" s="13"/>
      <c r="AE845" s="13"/>
      <c r="AT845" s="259" t="s">
        <v>236</v>
      </c>
      <c r="AU845" s="259" t="s">
        <v>88</v>
      </c>
      <c r="AV845" s="13" t="s">
        <v>19</v>
      </c>
      <c r="AW845" s="13" t="s">
        <v>36</v>
      </c>
      <c r="AX845" s="13" t="s">
        <v>80</v>
      </c>
      <c r="AY845" s="259" t="s">
        <v>221</v>
      </c>
    </row>
    <row r="846" s="13" customFormat="1">
      <c r="A846" s="13"/>
      <c r="B846" s="249"/>
      <c r="C846" s="250"/>
      <c r="D846" s="247" t="s">
        <v>236</v>
      </c>
      <c r="E846" s="251" t="s">
        <v>3032</v>
      </c>
      <c r="F846" s="252" t="s">
        <v>4517</v>
      </c>
      <c r="G846" s="250"/>
      <c r="H846" s="253">
        <v>339.60000000000002</v>
      </c>
      <c r="I846" s="254"/>
      <c r="J846" s="250"/>
      <c r="K846" s="250"/>
      <c r="L846" s="255"/>
      <c r="M846" s="256"/>
      <c r="N846" s="257"/>
      <c r="O846" s="257"/>
      <c r="P846" s="257"/>
      <c r="Q846" s="257"/>
      <c r="R846" s="257"/>
      <c r="S846" s="257"/>
      <c r="T846" s="258"/>
      <c r="U846" s="13"/>
      <c r="V846" s="13"/>
      <c r="W846" s="13"/>
      <c r="X846" s="13"/>
      <c r="Y846" s="13"/>
      <c r="Z846" s="13"/>
      <c r="AA846" s="13"/>
      <c r="AB846" s="13"/>
      <c r="AC846" s="13"/>
      <c r="AD846" s="13"/>
      <c r="AE846" s="13"/>
      <c r="AT846" s="259" t="s">
        <v>236</v>
      </c>
      <c r="AU846" s="259" t="s">
        <v>88</v>
      </c>
      <c r="AV846" s="13" t="s">
        <v>19</v>
      </c>
      <c r="AW846" s="13" t="s">
        <v>36</v>
      </c>
      <c r="AX846" s="13" t="s">
        <v>88</v>
      </c>
      <c r="AY846" s="259" t="s">
        <v>221</v>
      </c>
    </row>
    <row r="847" s="2" customFormat="1" ht="44.25" customHeight="1">
      <c r="A847" s="40"/>
      <c r="B847" s="41"/>
      <c r="C847" s="229" t="s">
        <v>2877</v>
      </c>
      <c r="D847" s="229" t="s">
        <v>225</v>
      </c>
      <c r="E847" s="230" t="s">
        <v>2974</v>
      </c>
      <c r="F847" s="231" t="s">
        <v>1523</v>
      </c>
      <c r="G847" s="232" t="s">
        <v>651</v>
      </c>
      <c r="H847" s="233">
        <v>84.900000000000006</v>
      </c>
      <c r="I847" s="234"/>
      <c r="J847" s="235">
        <f>ROUND(I847*H847,2)</f>
        <v>0</v>
      </c>
      <c r="K847" s="231" t="s">
        <v>229</v>
      </c>
      <c r="L847" s="46"/>
      <c r="M847" s="236" t="s">
        <v>1</v>
      </c>
      <c r="N847" s="237" t="s">
        <v>45</v>
      </c>
      <c r="O847" s="93"/>
      <c r="P847" s="238">
        <f>O847*H847</f>
        <v>0</v>
      </c>
      <c r="Q847" s="238">
        <v>0</v>
      </c>
      <c r="R847" s="238">
        <f>Q847*H847</f>
        <v>0</v>
      </c>
      <c r="S847" s="238">
        <v>0</v>
      </c>
      <c r="T847" s="239">
        <f>S847*H847</f>
        <v>0</v>
      </c>
      <c r="U847" s="40"/>
      <c r="V847" s="40"/>
      <c r="W847" s="40"/>
      <c r="X847" s="40"/>
      <c r="Y847" s="40"/>
      <c r="Z847" s="40"/>
      <c r="AA847" s="40"/>
      <c r="AB847" s="40"/>
      <c r="AC847" s="40"/>
      <c r="AD847" s="40"/>
      <c r="AE847" s="40"/>
      <c r="AR847" s="240" t="s">
        <v>224</v>
      </c>
      <c r="AT847" s="240" t="s">
        <v>225</v>
      </c>
      <c r="AU847" s="240" t="s">
        <v>88</v>
      </c>
      <c r="AY847" s="18" t="s">
        <v>221</v>
      </c>
      <c r="BE847" s="241">
        <f>IF(N847="základní",J847,0)</f>
        <v>0</v>
      </c>
      <c r="BF847" s="241">
        <f>IF(N847="snížená",J847,0)</f>
        <v>0</v>
      </c>
      <c r="BG847" s="241">
        <f>IF(N847="zákl. přenesená",J847,0)</f>
        <v>0</v>
      </c>
      <c r="BH847" s="241">
        <f>IF(N847="sníž. přenesená",J847,0)</f>
        <v>0</v>
      </c>
      <c r="BI847" s="241">
        <f>IF(N847="nulová",J847,0)</f>
        <v>0</v>
      </c>
      <c r="BJ847" s="18" t="s">
        <v>88</v>
      </c>
      <c r="BK847" s="241">
        <f>ROUND(I847*H847,2)</f>
        <v>0</v>
      </c>
      <c r="BL847" s="18" t="s">
        <v>224</v>
      </c>
      <c r="BM847" s="240" t="s">
        <v>4518</v>
      </c>
    </row>
    <row r="848" s="2" customFormat="1">
      <c r="A848" s="40"/>
      <c r="B848" s="41"/>
      <c r="C848" s="42"/>
      <c r="D848" s="242" t="s">
        <v>232</v>
      </c>
      <c r="E848" s="42"/>
      <c r="F848" s="243" t="s">
        <v>2976</v>
      </c>
      <c r="G848" s="42"/>
      <c r="H848" s="42"/>
      <c r="I848" s="244"/>
      <c r="J848" s="42"/>
      <c r="K848" s="42"/>
      <c r="L848" s="46"/>
      <c r="M848" s="245"/>
      <c r="N848" s="246"/>
      <c r="O848" s="93"/>
      <c r="P848" s="93"/>
      <c r="Q848" s="93"/>
      <c r="R848" s="93"/>
      <c r="S848" s="93"/>
      <c r="T848" s="94"/>
      <c r="U848" s="40"/>
      <c r="V848" s="40"/>
      <c r="W848" s="40"/>
      <c r="X848" s="40"/>
      <c r="Y848" s="40"/>
      <c r="Z848" s="40"/>
      <c r="AA848" s="40"/>
      <c r="AB848" s="40"/>
      <c r="AC848" s="40"/>
      <c r="AD848" s="40"/>
      <c r="AE848" s="40"/>
      <c r="AT848" s="18" t="s">
        <v>232</v>
      </c>
      <c r="AU848" s="18" t="s">
        <v>88</v>
      </c>
    </row>
    <row r="849" s="2" customFormat="1">
      <c r="A849" s="40"/>
      <c r="B849" s="41"/>
      <c r="C849" s="42"/>
      <c r="D849" s="247" t="s">
        <v>312</v>
      </c>
      <c r="E849" s="42"/>
      <c r="F849" s="248" t="s">
        <v>2966</v>
      </c>
      <c r="G849" s="42"/>
      <c r="H849" s="42"/>
      <c r="I849" s="244"/>
      <c r="J849" s="42"/>
      <c r="K849" s="42"/>
      <c r="L849" s="46"/>
      <c r="M849" s="245"/>
      <c r="N849" s="246"/>
      <c r="O849" s="93"/>
      <c r="P849" s="93"/>
      <c r="Q849" s="93"/>
      <c r="R849" s="93"/>
      <c r="S849" s="93"/>
      <c r="T849" s="94"/>
      <c r="U849" s="40"/>
      <c r="V849" s="40"/>
      <c r="W849" s="40"/>
      <c r="X849" s="40"/>
      <c r="Y849" s="40"/>
      <c r="Z849" s="40"/>
      <c r="AA849" s="40"/>
      <c r="AB849" s="40"/>
      <c r="AC849" s="40"/>
      <c r="AD849" s="40"/>
      <c r="AE849" s="40"/>
      <c r="AT849" s="18" t="s">
        <v>312</v>
      </c>
      <c r="AU849" s="18" t="s">
        <v>88</v>
      </c>
    </row>
    <row r="850" s="12" customFormat="1" ht="25.92" customHeight="1">
      <c r="A850" s="12"/>
      <c r="B850" s="213"/>
      <c r="C850" s="214"/>
      <c r="D850" s="215" t="s">
        <v>79</v>
      </c>
      <c r="E850" s="216" t="s">
        <v>742</v>
      </c>
      <c r="F850" s="216" t="s">
        <v>743</v>
      </c>
      <c r="G850" s="214"/>
      <c r="H850" s="214"/>
      <c r="I850" s="217"/>
      <c r="J850" s="218">
        <f>BK850</f>
        <v>0</v>
      </c>
      <c r="K850" s="214"/>
      <c r="L850" s="219"/>
      <c r="M850" s="220"/>
      <c r="N850" s="221"/>
      <c r="O850" s="221"/>
      <c r="P850" s="222">
        <f>SUM(P851:P856)</f>
        <v>0</v>
      </c>
      <c r="Q850" s="221"/>
      <c r="R850" s="222">
        <f>SUM(R851:R856)</f>
        <v>0</v>
      </c>
      <c r="S850" s="221"/>
      <c r="T850" s="223">
        <f>SUM(T851:T856)</f>
        <v>0</v>
      </c>
      <c r="U850" s="12"/>
      <c r="V850" s="12"/>
      <c r="W850" s="12"/>
      <c r="X850" s="12"/>
      <c r="Y850" s="12"/>
      <c r="Z850" s="12"/>
      <c r="AA850" s="12"/>
      <c r="AB850" s="12"/>
      <c r="AC850" s="12"/>
      <c r="AD850" s="12"/>
      <c r="AE850" s="12"/>
      <c r="AR850" s="224" t="s">
        <v>224</v>
      </c>
      <c r="AT850" s="225" t="s">
        <v>79</v>
      </c>
      <c r="AU850" s="225" t="s">
        <v>80</v>
      </c>
      <c r="AY850" s="224" t="s">
        <v>221</v>
      </c>
      <c r="BK850" s="226">
        <f>SUM(BK851:BK856)</f>
        <v>0</v>
      </c>
    </row>
    <row r="851" s="2" customFormat="1" ht="44.25" customHeight="1">
      <c r="A851" s="40"/>
      <c r="B851" s="41"/>
      <c r="C851" s="229" t="s">
        <v>2887</v>
      </c>
      <c r="D851" s="229" t="s">
        <v>225</v>
      </c>
      <c r="E851" s="230" t="s">
        <v>2983</v>
      </c>
      <c r="F851" s="231" t="s">
        <v>2984</v>
      </c>
      <c r="G851" s="232" t="s">
        <v>651</v>
      </c>
      <c r="H851" s="233">
        <v>695.34699999999998</v>
      </c>
      <c r="I851" s="234"/>
      <c r="J851" s="235">
        <f>ROUND(I851*H851,2)</f>
        <v>0</v>
      </c>
      <c r="K851" s="231" t="s">
        <v>229</v>
      </c>
      <c r="L851" s="46"/>
      <c r="M851" s="236" t="s">
        <v>1</v>
      </c>
      <c r="N851" s="237" t="s">
        <v>45</v>
      </c>
      <c r="O851" s="93"/>
      <c r="P851" s="238">
        <f>O851*H851</f>
        <v>0</v>
      </c>
      <c r="Q851" s="238">
        <v>0</v>
      </c>
      <c r="R851" s="238">
        <f>Q851*H851</f>
        <v>0</v>
      </c>
      <c r="S851" s="238">
        <v>0</v>
      </c>
      <c r="T851" s="239">
        <f>S851*H851</f>
        <v>0</v>
      </c>
      <c r="U851" s="40"/>
      <c r="V851" s="40"/>
      <c r="W851" s="40"/>
      <c r="X851" s="40"/>
      <c r="Y851" s="40"/>
      <c r="Z851" s="40"/>
      <c r="AA851" s="40"/>
      <c r="AB851" s="40"/>
      <c r="AC851" s="40"/>
      <c r="AD851" s="40"/>
      <c r="AE851" s="40"/>
      <c r="AR851" s="240" t="s">
        <v>224</v>
      </c>
      <c r="AT851" s="240" t="s">
        <v>225</v>
      </c>
      <c r="AU851" s="240" t="s">
        <v>88</v>
      </c>
      <c r="AY851" s="18" t="s">
        <v>221</v>
      </c>
      <c r="BE851" s="241">
        <f>IF(N851="základní",J851,0)</f>
        <v>0</v>
      </c>
      <c r="BF851" s="241">
        <f>IF(N851="snížená",J851,0)</f>
        <v>0</v>
      </c>
      <c r="BG851" s="241">
        <f>IF(N851="zákl. přenesená",J851,0)</f>
        <v>0</v>
      </c>
      <c r="BH851" s="241">
        <f>IF(N851="sníž. přenesená",J851,0)</f>
        <v>0</v>
      </c>
      <c r="BI851" s="241">
        <f>IF(N851="nulová",J851,0)</f>
        <v>0</v>
      </c>
      <c r="BJ851" s="18" t="s">
        <v>88</v>
      </c>
      <c r="BK851" s="241">
        <f>ROUND(I851*H851,2)</f>
        <v>0</v>
      </c>
      <c r="BL851" s="18" t="s">
        <v>224</v>
      </c>
      <c r="BM851" s="240" t="s">
        <v>4519</v>
      </c>
    </row>
    <row r="852" s="2" customFormat="1">
      <c r="A852" s="40"/>
      <c r="B852" s="41"/>
      <c r="C852" s="42"/>
      <c r="D852" s="242" t="s">
        <v>232</v>
      </c>
      <c r="E852" s="42"/>
      <c r="F852" s="243" t="s">
        <v>2986</v>
      </c>
      <c r="G852" s="42"/>
      <c r="H852" s="42"/>
      <c r="I852" s="244"/>
      <c r="J852" s="42"/>
      <c r="K852" s="42"/>
      <c r="L852" s="46"/>
      <c r="M852" s="245"/>
      <c r="N852" s="246"/>
      <c r="O852" s="93"/>
      <c r="P852" s="93"/>
      <c r="Q852" s="93"/>
      <c r="R852" s="93"/>
      <c r="S852" s="93"/>
      <c r="T852" s="94"/>
      <c r="U852" s="40"/>
      <c r="V852" s="40"/>
      <c r="W852" s="40"/>
      <c r="X852" s="40"/>
      <c r="Y852" s="40"/>
      <c r="Z852" s="40"/>
      <c r="AA852" s="40"/>
      <c r="AB852" s="40"/>
      <c r="AC852" s="40"/>
      <c r="AD852" s="40"/>
      <c r="AE852" s="40"/>
      <c r="AT852" s="18" t="s">
        <v>232</v>
      </c>
      <c r="AU852" s="18" t="s">
        <v>88</v>
      </c>
    </row>
    <row r="853" s="2" customFormat="1">
      <c r="A853" s="40"/>
      <c r="B853" s="41"/>
      <c r="C853" s="42"/>
      <c r="D853" s="247" t="s">
        <v>312</v>
      </c>
      <c r="E853" s="42"/>
      <c r="F853" s="248" t="s">
        <v>2987</v>
      </c>
      <c r="G853" s="42"/>
      <c r="H853" s="42"/>
      <c r="I853" s="244"/>
      <c r="J853" s="42"/>
      <c r="K853" s="42"/>
      <c r="L853" s="46"/>
      <c r="M853" s="245"/>
      <c r="N853" s="246"/>
      <c r="O853" s="93"/>
      <c r="P853" s="93"/>
      <c r="Q853" s="93"/>
      <c r="R853" s="93"/>
      <c r="S853" s="93"/>
      <c r="T853" s="94"/>
      <c r="U853" s="40"/>
      <c r="V853" s="40"/>
      <c r="W853" s="40"/>
      <c r="X853" s="40"/>
      <c r="Y853" s="40"/>
      <c r="Z853" s="40"/>
      <c r="AA853" s="40"/>
      <c r="AB853" s="40"/>
      <c r="AC853" s="40"/>
      <c r="AD853" s="40"/>
      <c r="AE853" s="40"/>
      <c r="AT853" s="18" t="s">
        <v>312</v>
      </c>
      <c r="AU853" s="18" t="s">
        <v>88</v>
      </c>
    </row>
    <row r="854" s="2" customFormat="1" ht="55.5" customHeight="1">
      <c r="A854" s="40"/>
      <c r="B854" s="41"/>
      <c r="C854" s="229" t="s">
        <v>2902</v>
      </c>
      <c r="D854" s="229" t="s">
        <v>225</v>
      </c>
      <c r="E854" s="230" t="s">
        <v>2989</v>
      </c>
      <c r="F854" s="231" t="s">
        <v>2990</v>
      </c>
      <c r="G854" s="232" t="s">
        <v>651</v>
      </c>
      <c r="H854" s="233">
        <v>695.34699999999998</v>
      </c>
      <c r="I854" s="234"/>
      <c r="J854" s="235">
        <f>ROUND(I854*H854,2)</f>
        <v>0</v>
      </c>
      <c r="K854" s="231" t="s">
        <v>229</v>
      </c>
      <c r="L854" s="46"/>
      <c r="M854" s="236" t="s">
        <v>1</v>
      </c>
      <c r="N854" s="237" t="s">
        <v>45</v>
      </c>
      <c r="O854" s="93"/>
      <c r="P854" s="238">
        <f>O854*H854</f>
        <v>0</v>
      </c>
      <c r="Q854" s="238">
        <v>0</v>
      </c>
      <c r="R854" s="238">
        <f>Q854*H854</f>
        <v>0</v>
      </c>
      <c r="S854" s="238">
        <v>0</v>
      </c>
      <c r="T854" s="239">
        <f>S854*H854</f>
        <v>0</v>
      </c>
      <c r="U854" s="40"/>
      <c r="V854" s="40"/>
      <c r="W854" s="40"/>
      <c r="X854" s="40"/>
      <c r="Y854" s="40"/>
      <c r="Z854" s="40"/>
      <c r="AA854" s="40"/>
      <c r="AB854" s="40"/>
      <c r="AC854" s="40"/>
      <c r="AD854" s="40"/>
      <c r="AE854" s="40"/>
      <c r="AR854" s="240" t="s">
        <v>224</v>
      </c>
      <c r="AT854" s="240" t="s">
        <v>225</v>
      </c>
      <c r="AU854" s="240" t="s">
        <v>88</v>
      </c>
      <c r="AY854" s="18" t="s">
        <v>221</v>
      </c>
      <c r="BE854" s="241">
        <f>IF(N854="základní",J854,0)</f>
        <v>0</v>
      </c>
      <c r="BF854" s="241">
        <f>IF(N854="snížená",J854,0)</f>
        <v>0</v>
      </c>
      <c r="BG854" s="241">
        <f>IF(N854="zákl. přenesená",J854,0)</f>
        <v>0</v>
      </c>
      <c r="BH854" s="241">
        <f>IF(N854="sníž. přenesená",J854,0)</f>
        <v>0</v>
      </c>
      <c r="BI854" s="241">
        <f>IF(N854="nulová",J854,0)</f>
        <v>0</v>
      </c>
      <c r="BJ854" s="18" t="s">
        <v>88</v>
      </c>
      <c r="BK854" s="241">
        <f>ROUND(I854*H854,2)</f>
        <v>0</v>
      </c>
      <c r="BL854" s="18" t="s">
        <v>224</v>
      </c>
      <c r="BM854" s="240" t="s">
        <v>4520</v>
      </c>
    </row>
    <row r="855" s="2" customFormat="1">
      <c r="A855" s="40"/>
      <c r="B855" s="41"/>
      <c r="C855" s="42"/>
      <c r="D855" s="242" t="s">
        <v>232</v>
      </c>
      <c r="E855" s="42"/>
      <c r="F855" s="243" t="s">
        <v>2992</v>
      </c>
      <c r="G855" s="42"/>
      <c r="H855" s="42"/>
      <c r="I855" s="244"/>
      <c r="J855" s="42"/>
      <c r="K855" s="42"/>
      <c r="L855" s="46"/>
      <c r="M855" s="245"/>
      <c r="N855" s="246"/>
      <c r="O855" s="93"/>
      <c r="P855" s="93"/>
      <c r="Q855" s="93"/>
      <c r="R855" s="93"/>
      <c r="S855" s="93"/>
      <c r="T855" s="94"/>
      <c r="U855" s="40"/>
      <c r="V855" s="40"/>
      <c r="W855" s="40"/>
      <c r="X855" s="40"/>
      <c r="Y855" s="40"/>
      <c r="Z855" s="40"/>
      <c r="AA855" s="40"/>
      <c r="AB855" s="40"/>
      <c r="AC855" s="40"/>
      <c r="AD855" s="40"/>
      <c r="AE855" s="40"/>
      <c r="AT855" s="18" t="s">
        <v>232</v>
      </c>
      <c r="AU855" s="18" t="s">
        <v>88</v>
      </c>
    </row>
    <row r="856" s="2" customFormat="1">
      <c r="A856" s="40"/>
      <c r="B856" s="41"/>
      <c r="C856" s="42"/>
      <c r="D856" s="247" t="s">
        <v>312</v>
      </c>
      <c r="E856" s="42"/>
      <c r="F856" s="248" t="s">
        <v>2987</v>
      </c>
      <c r="G856" s="42"/>
      <c r="H856" s="42"/>
      <c r="I856" s="244"/>
      <c r="J856" s="42"/>
      <c r="K856" s="42"/>
      <c r="L856" s="46"/>
      <c r="M856" s="294"/>
      <c r="N856" s="295"/>
      <c r="O856" s="296"/>
      <c r="P856" s="296"/>
      <c r="Q856" s="296"/>
      <c r="R856" s="296"/>
      <c r="S856" s="296"/>
      <c r="T856" s="297"/>
      <c r="U856" s="40"/>
      <c r="V856" s="40"/>
      <c r="W856" s="40"/>
      <c r="X856" s="40"/>
      <c r="Y856" s="40"/>
      <c r="Z856" s="40"/>
      <c r="AA856" s="40"/>
      <c r="AB856" s="40"/>
      <c r="AC856" s="40"/>
      <c r="AD856" s="40"/>
      <c r="AE856" s="40"/>
      <c r="AT856" s="18" t="s">
        <v>312</v>
      </c>
      <c r="AU856" s="18" t="s">
        <v>88</v>
      </c>
    </row>
    <row r="857" s="2" customFormat="1" ht="6.96" customHeight="1">
      <c r="A857" s="40"/>
      <c r="B857" s="68"/>
      <c r="C857" s="69"/>
      <c r="D857" s="69"/>
      <c r="E857" s="69"/>
      <c r="F857" s="69"/>
      <c r="G857" s="69"/>
      <c r="H857" s="69"/>
      <c r="I857" s="69"/>
      <c r="J857" s="69"/>
      <c r="K857" s="69"/>
      <c r="L857" s="46"/>
      <c r="M857" s="40"/>
      <c r="O857" s="40"/>
      <c r="P857" s="40"/>
      <c r="Q857" s="40"/>
      <c r="R857" s="40"/>
      <c r="S857" s="40"/>
      <c r="T857" s="40"/>
      <c r="U857" s="40"/>
      <c r="V857" s="40"/>
      <c r="W857" s="40"/>
      <c r="X857" s="40"/>
      <c r="Y857" s="40"/>
      <c r="Z857" s="40"/>
      <c r="AA857" s="40"/>
      <c r="AB857" s="40"/>
      <c r="AC857" s="40"/>
      <c r="AD857" s="40"/>
      <c r="AE857" s="40"/>
    </row>
  </sheetData>
  <sheetProtection sheet="1" autoFilter="0" formatColumns="0" formatRows="0" objects="1" scenarios="1" spinCount="100000" saltValue="DcJFcfTrRCUT51pVlQoFxFRKIXS8l27PYbayHlTDlF9Nbx5RhnSvP0TwJIdmot5PNzg68XTICSbPGmGmj8Ajzg==" hashValue="waPTLVfSU3qPvhr/+SvXl2B4v5qCopol/DWbUS299kjjBsAcxja404Xv5A79nzVHu6c+RZ/3tgToZg0sSjlKnQ==" algorithmName="SHA-512" password="CC35"/>
  <autoFilter ref="C128:K856"/>
  <mergeCells count="12">
    <mergeCell ref="E7:H7"/>
    <mergeCell ref="E9:H9"/>
    <mergeCell ref="E11:H11"/>
    <mergeCell ref="E20:H20"/>
    <mergeCell ref="E29:H29"/>
    <mergeCell ref="E84:H84"/>
    <mergeCell ref="E86:H86"/>
    <mergeCell ref="E88:H88"/>
    <mergeCell ref="E117:H117"/>
    <mergeCell ref="E119:H119"/>
    <mergeCell ref="E121:H121"/>
    <mergeCell ref="L2:V2"/>
  </mergeCells>
  <hyperlinks>
    <hyperlink ref="F132" r:id="rId1" display="https://podminky.urs.cz/item/CS_URS_2021_01/113107513"/>
    <hyperlink ref="F145" r:id="rId2" display="https://podminky.urs.cz/item/CS_URS_2021_01/131251104"/>
    <hyperlink ref="F154" r:id="rId3" display="https://podminky.urs.cz/item/CS_URS_2021_01/161151103"/>
    <hyperlink ref="F160" r:id="rId4" display="https://podminky.urs.cz/item/CS_URS_2021_01/162351104"/>
    <hyperlink ref="F169" r:id="rId5" display="https://podminky.urs.cz/item/CS_URS_2021_01/162451106"/>
    <hyperlink ref="F175" r:id="rId6" display="https://podminky.urs.cz/item/CS_URS_2021_01/167151111"/>
    <hyperlink ref="F181" r:id="rId7" display="https://podminky.urs.cz/item/CS_URS_2021_01/171151103"/>
    <hyperlink ref="F194" r:id="rId8" display="https://podminky.urs.cz/item/CS_URS_2021_01/171201231"/>
    <hyperlink ref="F200" r:id="rId9" display="https://podminky.urs.cz/item/CS_URS_2021_01/171251201"/>
    <hyperlink ref="F209" r:id="rId10" display="https://podminky.urs.cz/item/CS_URS_2021_01/175151101"/>
    <hyperlink ref="F222" r:id="rId11" display="https://podminky.urs.cz/item/CS_URS_2021_01/181351003"/>
    <hyperlink ref="F232" r:id="rId12" display="https://podminky.urs.cz/item/CS_URS_2021_01/182251101"/>
    <hyperlink ref="F237" r:id="rId13" display="https://podminky.urs.cz/item/CS_URS_2021_01/182351123"/>
    <hyperlink ref="F247" r:id="rId14" display="https://podminky.urs.cz/item/CS_URS_2021_01/183405211"/>
    <hyperlink ref="F256" r:id="rId15" display="https://podminky.urs.cz/item/CS_URS_2021_01/184802631"/>
    <hyperlink ref="F261" r:id="rId16" display="https://podminky.urs.cz/item/CS_URS_2021_01/185803113"/>
    <hyperlink ref="F267" r:id="rId17" display="https://podminky.urs.cz/item/CS_URS_2021_01/185851121"/>
    <hyperlink ref="F274" r:id="rId18" display="https://podminky.urs.cz/item/CS_URS_2021_01/185851129"/>
    <hyperlink ref="F279" r:id="rId19" display="https://podminky.urs.cz/item/CS_URS_2021_01/212341111"/>
    <hyperlink ref="F284" r:id="rId20" display="https://podminky.urs.cz/item/CS_URS_2021_01/212755216"/>
    <hyperlink ref="F290" r:id="rId21" display="https://podminky.urs.cz/item/CS_URS_2021_01/274322611"/>
    <hyperlink ref="F298" r:id="rId22" display="https://podminky.urs.cz/item/CS_URS_2021_01/274351121"/>
    <hyperlink ref="F307" r:id="rId23" display="https://podminky.urs.cz/item/CS_URS_2021_01/274351122"/>
    <hyperlink ref="F312" r:id="rId24" display="https://podminky.urs.cz/item/CS_URS_2021_01/274361821"/>
    <hyperlink ref="F326" r:id="rId25" display="https://podminky.urs.cz/item/CS_URS_2021_01/317322611"/>
    <hyperlink ref="F333" r:id="rId26" display="https://podminky.urs.cz/item/CS_URS_2021_01/317353121"/>
    <hyperlink ref="F339" r:id="rId27" display="https://podminky.urs.cz/item/CS_URS_2021_01/317353221"/>
    <hyperlink ref="F345" r:id="rId28" display="https://podminky.urs.cz/item/CS_URS_2021_01/317361821"/>
    <hyperlink ref="F353" r:id="rId29" display="https://podminky.urs.cz/item/CS_URS_2021_01/334313117"/>
    <hyperlink ref="F359" r:id="rId30" display="https://podminky.urs.cz/item/CS_URS_2021_01/334323117"/>
    <hyperlink ref="F367" r:id="rId31" display="https://podminky.urs.cz/item/CS_URS_2021_01/334351115"/>
    <hyperlink ref="F377" r:id="rId32" display="https://podminky.urs.cz/item/CS_URS_2021_01/334351214"/>
    <hyperlink ref="F382" r:id="rId33" display="https://podminky.urs.cz/item/CS_URS_2021_01/334361226"/>
    <hyperlink ref="F401" r:id="rId34" display="https://podminky.urs.cz/item/CS_URS_2021_01/348171111"/>
    <hyperlink ref="F411" r:id="rId35" display="https://podminky.urs.cz/item/CS_URS_2021_01/421321128"/>
    <hyperlink ref="F417" r:id="rId36" display="https://podminky.urs.cz/item/CS_URS_2021_01/421321192"/>
    <hyperlink ref="F422" r:id="rId37" display="https://podminky.urs.cz/item/CS_URS_2021_01/421361226"/>
    <hyperlink ref="F441" r:id="rId38" display="https://podminky.urs.cz/item/CS_URS_2021_01/423351112"/>
    <hyperlink ref="F447" r:id="rId39" display="https://podminky.urs.cz/item/CS_URS_2021_01/423351212"/>
    <hyperlink ref="F452" r:id="rId40" display="https://podminky.urs.cz/item/CS_URS_2021_01/423352121"/>
    <hyperlink ref="F458" r:id="rId41" display="https://podminky.urs.cz/item/CS_URS_2021_01/423352221"/>
    <hyperlink ref="F462" r:id="rId42" display="https://podminky.urs.cz/item/CS_URS_2021_01/430321414"/>
    <hyperlink ref="F467" r:id="rId43" display="https://podminky.urs.cz/item/CS_URS_2021_01/431351121"/>
    <hyperlink ref="F472" r:id="rId44" display="https://podminky.urs.cz/item/CS_URS_2021_01/431351122"/>
    <hyperlink ref="F475" r:id="rId45" display="https://podminky.urs.cz/item/CS_URS_2021_01/434121442"/>
    <hyperlink ref="F484" r:id="rId46" display="https://podminky.urs.cz/item/CS_URS_2021_01/451315117"/>
    <hyperlink ref="F490" r:id="rId47" display="https://podminky.urs.cz/item/CS_URS_2021_01/451315127"/>
    <hyperlink ref="F503" r:id="rId48" display="https://podminky.urs.cz/item/CS_URS_2021_01/451315134"/>
    <hyperlink ref="F510" r:id="rId49" display="https://podminky.urs.cz/item/CS_URS_2021_01/451315191"/>
    <hyperlink ref="F516" r:id="rId50" display="https://podminky.urs.cz/item/CS_URS_2021_01/458311131"/>
    <hyperlink ref="F522" r:id="rId51" display="https://podminky.urs.cz/item/CS_URS_2021_01/458501111"/>
    <hyperlink ref="F528" r:id="rId52" display="https://podminky.urs.cz/item/CS_URS_2021_01/458501112"/>
    <hyperlink ref="F534" r:id="rId53" display="https://podminky.urs.cz/item/CS_URS_2021_01/461310212"/>
    <hyperlink ref="F543" r:id="rId54" display="https://podminky.urs.cz/item/CS_URS_2021_01/462511111"/>
    <hyperlink ref="F555" r:id="rId55" display="https://podminky.urs.cz/item/CS_URS_2021_01/465513157"/>
    <hyperlink ref="F570" r:id="rId56" display="https://podminky.urs.cz/item/CS_URS_2021_01/564861111"/>
    <hyperlink ref="F575" r:id="rId57" display="https://podminky.urs.cz/item/CS_URS_2021_01/564952111"/>
    <hyperlink ref="F581" r:id="rId58" display="https://podminky.urs.cz/item/CS_URS_2021_01/565155121"/>
    <hyperlink ref="F588" r:id="rId59" display="https://podminky.urs.cz/item/CS_URS_2021_01/569831111"/>
    <hyperlink ref="F594" r:id="rId60" display="https://podminky.urs.cz/item/CS_URS_2021_01/569903311"/>
    <hyperlink ref="F597" r:id="rId61" display="https://podminky.urs.cz/item/CS_URS_2021_01/573191111"/>
    <hyperlink ref="F604" r:id="rId62" display="https://podminky.urs.cz/item/CS_URS_2021_01/573231107"/>
    <hyperlink ref="F612" r:id="rId63" display="https://podminky.urs.cz/item/CS_URS_2021_01/577134121"/>
    <hyperlink ref="F621" r:id="rId64" display="https://podminky.urs.cz/item/CS_URS_2021_01/578133232"/>
    <hyperlink ref="F628" r:id="rId65" display="https://podminky.urs.cz/item/CS_URS_2021_01/628612201"/>
    <hyperlink ref="F633" r:id="rId66" display="https://podminky.urs.cz/item/CS_URS_2021_01/711111001"/>
    <hyperlink ref="F646" r:id="rId67" display="https://podminky.urs.cz/item/CS_URS_2021_01/711112001"/>
    <hyperlink ref="F661" r:id="rId68" display="https://podminky.urs.cz/item/CS_URS_2021_01/711122131"/>
    <hyperlink ref="F676" r:id="rId69" display="https://podminky.urs.cz/item/CS_URS_2021_01/711141559"/>
    <hyperlink ref="F687" r:id="rId70" display="https://podminky.urs.cz/item/CS_URS_2021_01/711142559"/>
    <hyperlink ref="F696" r:id="rId71" display="https://podminky.urs.cz/item/CS_URS_2021_01/711471301"/>
    <hyperlink ref="F707" r:id="rId72" display="https://podminky.urs.cz/item/CS_URS_2021_01/711691172"/>
    <hyperlink ref="F719" r:id="rId73" display="https://podminky.urs.cz/item/CS_URS_2021_01/711741567"/>
    <hyperlink ref="F729" r:id="rId74" display="https://podminky.urs.cz/item/CS_URS_2021_01/998711102"/>
    <hyperlink ref="F732" r:id="rId75" display="https://podminky.urs.cz/item/CS_URS_2021_01/998711194"/>
    <hyperlink ref="F735" r:id="rId76" display="https://podminky.urs.cz/item/CS_URS_2021_01/998711199"/>
    <hyperlink ref="F739" r:id="rId77" display="https://podminky.urs.cz/item/CS_URS_2021_01/916131213"/>
    <hyperlink ref="F747" r:id="rId78" display="https://podminky.urs.cz/item/CS_URS_2021_01/916231212"/>
    <hyperlink ref="F764" r:id="rId79" display="https://podminky.urs.cz/item/CS_URS_2021_01/919112233"/>
    <hyperlink ref="F772" r:id="rId80" display="https://podminky.urs.cz/item/CS_URS_2021_01/919121233"/>
    <hyperlink ref="F780" r:id="rId81" display="https://podminky.urs.cz/item/CS_URS_2021_01/931992121"/>
    <hyperlink ref="F786" r:id="rId82" display="https://podminky.urs.cz/item/CS_URS_2021_01/931994131"/>
    <hyperlink ref="F805" r:id="rId83" display="https://podminky.urs.cz/item/CS_URS_2021_01/931994132"/>
    <hyperlink ref="F811" r:id="rId84" display="https://podminky.urs.cz/item/CS_URS_2021_01/931994161"/>
    <hyperlink ref="F818" r:id="rId85" display="https://podminky.urs.cz/item/CS_URS_2021_01/935111211"/>
    <hyperlink ref="F828" r:id="rId86" display="https://podminky.urs.cz/item/CS_URS_2021_01/962051111"/>
    <hyperlink ref="F836" r:id="rId87" display="https://podminky.urs.cz/item/CS_URS_2021_01/997211111"/>
    <hyperlink ref="F839" r:id="rId88" display="https://podminky.urs.cz/item/CS_URS_2021_01/997211511"/>
    <hyperlink ref="F842" r:id="rId89" display="https://podminky.urs.cz/item/CS_URS_2021_01/997211519"/>
    <hyperlink ref="F848" r:id="rId90" display="https://podminky.urs.cz/item/CS_URS_2021_01/997221655"/>
    <hyperlink ref="F852" r:id="rId91" display="https://podminky.urs.cz/item/CS_URS_2021_01/998212111"/>
    <hyperlink ref="F855" r:id="rId92" display="https://podminky.urs.cz/item/CS_URS_2021_01/998212192"/>
  </hyperlinks>
  <pageMargins left="0.39375" right="0.39375" top="0.39375" bottom="0.39375" header="0" footer="0"/>
  <pageSetup paperSize="9" orientation="portrait" blackAndWhite="1" fitToHeight="100"/>
  <headerFooter>
    <oddFooter>&amp;CStrana &amp;P z &amp;N</oddFooter>
  </headerFooter>
  <drawing r:id="rId93"/>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4521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4522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488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489</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490</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491</v>
      </c>
      <c r="F26" s="40"/>
      <c r="G26" s="40"/>
      <c r="H26" s="40"/>
      <c r="I26" s="153" t="s">
        <v>31</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ROUND((SUM(BE126:BE208)),  2)</f>
        <v>0</v>
      </c>
      <c r="G35" s="40"/>
      <c r="H35" s="40"/>
      <c r="I35" s="167">
        <v>0.20000000000000001</v>
      </c>
      <c r="J35" s="166">
        <f>ROUND(((SUM(BE126:BE208))*I35),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ROUND((SUM(BF126:BF208)),  2)</f>
        <v>0</v>
      </c>
      <c r="G36" s="40"/>
      <c r="H36" s="40"/>
      <c r="I36" s="167">
        <v>0.20000000000000001</v>
      </c>
      <c r="J36" s="166">
        <f>ROUND(((SUM(BF126:BF208))*I36),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ROUND((SUM(BG126:BG208)),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ROUND((SUM(BH126:BH208)),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ROUND((SUM(BI126:BI208)),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4521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 xml:space="preserve">SO-04.01 - Úprava PB přítoku Odry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Bohumín-Pudlov</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 xml:space="preserve">HYCOPROJEKT, a.s. </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Ing.R.Krčmárik</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J126</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J127</f>
        <v>0</v>
      </c>
      <c r="K99" s="192"/>
      <c r="L99" s="196"/>
      <c r="S99" s="9"/>
      <c r="T99" s="9"/>
      <c r="U99" s="9"/>
      <c r="V99" s="9"/>
      <c r="W99" s="9"/>
      <c r="X99" s="9"/>
      <c r="Y99" s="9"/>
      <c r="Z99" s="9"/>
      <c r="AA99" s="9"/>
      <c r="AB99" s="9"/>
      <c r="AC99" s="9"/>
      <c r="AD99" s="9"/>
      <c r="AE99" s="9"/>
    </row>
    <row r="100" s="10" customFormat="1" ht="19.92" customHeight="1">
      <c r="A100" s="10"/>
      <c r="B100" s="197"/>
      <c r="C100" s="135"/>
      <c r="D100" s="198" t="s">
        <v>493</v>
      </c>
      <c r="E100" s="199"/>
      <c r="F100" s="199"/>
      <c r="G100" s="199"/>
      <c r="H100" s="199"/>
      <c r="I100" s="199"/>
      <c r="J100" s="200">
        <f>J128</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496</v>
      </c>
      <c r="E101" s="199"/>
      <c r="F101" s="199"/>
      <c r="G101" s="199"/>
      <c r="H101" s="199"/>
      <c r="I101" s="199"/>
      <c r="J101" s="200">
        <f>J174</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497</v>
      </c>
      <c r="E102" s="199"/>
      <c r="F102" s="199"/>
      <c r="G102" s="199"/>
      <c r="H102" s="199"/>
      <c r="I102" s="199"/>
      <c r="J102" s="200">
        <f>J192</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498</v>
      </c>
      <c r="E103" s="199"/>
      <c r="F103" s="199"/>
      <c r="G103" s="199"/>
      <c r="H103" s="199"/>
      <c r="I103" s="199"/>
      <c r="J103" s="200">
        <f>J198</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499</v>
      </c>
      <c r="E104" s="199"/>
      <c r="F104" s="199"/>
      <c r="G104" s="199"/>
      <c r="H104" s="199"/>
      <c r="I104" s="199"/>
      <c r="J104" s="200">
        <f>J203</f>
        <v>0</v>
      </c>
      <c r="K104" s="135"/>
      <c r="L104" s="201"/>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205</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15</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6.25" customHeight="1">
      <c r="A114" s="40"/>
      <c r="B114" s="41"/>
      <c r="C114" s="42"/>
      <c r="D114" s="42"/>
      <c r="E114" s="186" t="str">
        <f>E7</f>
        <v>Ochranná hráz na Odře a Orlovské Stružce, Bohumín-Pudlov, stavba č. 5047_2021_soutez</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189</v>
      </c>
      <c r="D115" s="23"/>
      <c r="E115" s="23"/>
      <c r="F115" s="23"/>
      <c r="G115" s="23"/>
      <c r="H115" s="23"/>
      <c r="I115" s="23"/>
      <c r="J115" s="23"/>
      <c r="K115" s="23"/>
      <c r="L115" s="21"/>
    </row>
    <row r="116" s="2" customFormat="1" ht="16.5" customHeight="1">
      <c r="A116" s="40"/>
      <c r="B116" s="41"/>
      <c r="C116" s="42"/>
      <c r="D116" s="42"/>
      <c r="E116" s="186" t="s">
        <v>4521</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486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 xml:space="preserve">SO-04.01 - Úprava PB přítoku Odry </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20</v>
      </c>
      <c r="D120" s="42"/>
      <c r="E120" s="42"/>
      <c r="F120" s="28" t="str">
        <f>F14</f>
        <v>Bohumín-Pudlov</v>
      </c>
      <c r="G120" s="42"/>
      <c r="H120" s="42"/>
      <c r="I120" s="33" t="s">
        <v>22</v>
      </c>
      <c r="J120" s="81" t="str">
        <f>IF(J14="","",J14)</f>
        <v>30. 11. 2020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28</v>
      </c>
      <c r="D122" s="42"/>
      <c r="E122" s="42"/>
      <c r="F122" s="28" t="str">
        <f>E17</f>
        <v>Povodí Odry s.p.</v>
      </c>
      <c r="G122" s="42"/>
      <c r="H122" s="42"/>
      <c r="I122" s="33" t="s">
        <v>34</v>
      </c>
      <c r="J122" s="38" t="str">
        <f>E23</f>
        <v xml:space="preserve">HYCOPROJEKT, a.s. </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32</v>
      </c>
      <c r="D123" s="42"/>
      <c r="E123" s="42"/>
      <c r="F123" s="28" t="str">
        <f>IF(E20="","",E20)</f>
        <v>Vyplň údaj</v>
      </c>
      <c r="G123" s="42"/>
      <c r="H123" s="42"/>
      <c r="I123" s="33" t="s">
        <v>37</v>
      </c>
      <c r="J123" s="38" t="str">
        <f>E26</f>
        <v>Ing.R.Krčmárik</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206</v>
      </c>
      <c r="D125" s="205" t="s">
        <v>65</v>
      </c>
      <c r="E125" s="205" t="s">
        <v>61</v>
      </c>
      <c r="F125" s="205" t="s">
        <v>62</v>
      </c>
      <c r="G125" s="205" t="s">
        <v>207</v>
      </c>
      <c r="H125" s="205" t="s">
        <v>208</v>
      </c>
      <c r="I125" s="205" t="s">
        <v>209</v>
      </c>
      <c r="J125" s="205" t="s">
        <v>193</v>
      </c>
      <c r="K125" s="206" t="s">
        <v>210</v>
      </c>
      <c r="L125" s="207"/>
      <c r="M125" s="102" t="s">
        <v>1</v>
      </c>
      <c r="N125" s="103" t="s">
        <v>44</v>
      </c>
      <c r="O125" s="103" t="s">
        <v>211</v>
      </c>
      <c r="P125" s="103" t="s">
        <v>212</v>
      </c>
      <c r="Q125" s="103" t="s">
        <v>213</v>
      </c>
      <c r="R125" s="103" t="s">
        <v>214</v>
      </c>
      <c r="S125" s="103" t="s">
        <v>215</v>
      </c>
      <c r="T125" s="104" t="s">
        <v>216</v>
      </c>
      <c r="U125" s="202"/>
      <c r="V125" s="202"/>
      <c r="W125" s="202"/>
      <c r="X125" s="202"/>
      <c r="Y125" s="202"/>
      <c r="Z125" s="202"/>
      <c r="AA125" s="202"/>
      <c r="AB125" s="202"/>
      <c r="AC125" s="202"/>
      <c r="AD125" s="202"/>
      <c r="AE125" s="202"/>
    </row>
    <row r="126" s="2" customFormat="1" ht="22.8" customHeight="1">
      <c r="A126" s="40"/>
      <c r="B126" s="41"/>
      <c r="C126" s="109" t="s">
        <v>217</v>
      </c>
      <c r="D126" s="42"/>
      <c r="E126" s="42"/>
      <c r="F126" s="42"/>
      <c r="G126" s="42"/>
      <c r="H126" s="42"/>
      <c r="I126" s="42"/>
      <c r="J126" s="208">
        <f>BK126</f>
        <v>0</v>
      </c>
      <c r="K126" s="42"/>
      <c r="L126" s="46"/>
      <c r="M126" s="105"/>
      <c r="N126" s="209"/>
      <c r="O126" s="106"/>
      <c r="P126" s="210">
        <f>P127</f>
        <v>0</v>
      </c>
      <c r="Q126" s="106"/>
      <c r="R126" s="210">
        <f>R127</f>
        <v>216.18807999999999</v>
      </c>
      <c r="S126" s="106"/>
      <c r="T126" s="211">
        <f>T127</f>
        <v>0</v>
      </c>
      <c r="U126" s="40"/>
      <c r="V126" s="40"/>
      <c r="W126" s="40"/>
      <c r="X126" s="40"/>
      <c r="Y126" s="40"/>
      <c r="Z126" s="40"/>
      <c r="AA126" s="40"/>
      <c r="AB126" s="40"/>
      <c r="AC126" s="40"/>
      <c r="AD126" s="40"/>
      <c r="AE126" s="40"/>
      <c r="AT126" s="18" t="s">
        <v>79</v>
      </c>
      <c r="AU126" s="18" t="s">
        <v>195</v>
      </c>
      <c r="BK126" s="212">
        <f>BK127</f>
        <v>0</v>
      </c>
    </row>
    <row r="127" s="12" customFormat="1" ht="25.92" customHeight="1">
      <c r="A127" s="12"/>
      <c r="B127" s="213"/>
      <c r="C127" s="214"/>
      <c r="D127" s="215" t="s">
        <v>79</v>
      </c>
      <c r="E127" s="216" t="s">
        <v>502</v>
      </c>
      <c r="F127" s="216" t="s">
        <v>503</v>
      </c>
      <c r="G127" s="214"/>
      <c r="H127" s="214"/>
      <c r="I127" s="217"/>
      <c r="J127" s="218">
        <f>BK127</f>
        <v>0</v>
      </c>
      <c r="K127" s="214"/>
      <c r="L127" s="219"/>
      <c r="M127" s="220"/>
      <c r="N127" s="221"/>
      <c r="O127" s="221"/>
      <c r="P127" s="222">
        <f>P128+P174+P192+P198+P203</f>
        <v>0</v>
      </c>
      <c r="Q127" s="221"/>
      <c r="R127" s="222">
        <f>R128+R174+R192+R198+R203</f>
        <v>216.18807999999999</v>
      </c>
      <c r="S127" s="221"/>
      <c r="T127" s="223">
        <f>T128+T174+T192+T198+T203</f>
        <v>0</v>
      </c>
      <c r="U127" s="12"/>
      <c r="V127" s="12"/>
      <c r="W127" s="12"/>
      <c r="X127" s="12"/>
      <c r="Y127" s="12"/>
      <c r="Z127" s="12"/>
      <c r="AA127" s="12"/>
      <c r="AB127" s="12"/>
      <c r="AC127" s="12"/>
      <c r="AD127" s="12"/>
      <c r="AE127" s="12"/>
      <c r="AR127" s="224" t="s">
        <v>88</v>
      </c>
      <c r="AT127" s="225" t="s">
        <v>79</v>
      </c>
      <c r="AU127" s="225" t="s">
        <v>80</v>
      </c>
      <c r="AY127" s="224" t="s">
        <v>221</v>
      </c>
      <c r="BK127" s="226">
        <f>BK128+BK174+BK192+BK198+BK203</f>
        <v>0</v>
      </c>
    </row>
    <row r="128" s="12" customFormat="1" ht="22.8" customHeight="1">
      <c r="A128" s="12"/>
      <c r="B128" s="213"/>
      <c r="C128" s="214"/>
      <c r="D128" s="215" t="s">
        <v>79</v>
      </c>
      <c r="E128" s="227" t="s">
        <v>88</v>
      </c>
      <c r="F128" s="227" t="s">
        <v>504</v>
      </c>
      <c r="G128" s="214"/>
      <c r="H128" s="214"/>
      <c r="I128" s="217"/>
      <c r="J128" s="228">
        <f>BK128</f>
        <v>0</v>
      </c>
      <c r="K128" s="214"/>
      <c r="L128" s="219"/>
      <c r="M128" s="220"/>
      <c r="N128" s="221"/>
      <c r="O128" s="221"/>
      <c r="P128" s="222">
        <f>SUM(P129:P173)</f>
        <v>0</v>
      </c>
      <c r="Q128" s="221"/>
      <c r="R128" s="222">
        <f>SUM(R129:R173)</f>
        <v>0.0047999999999999996</v>
      </c>
      <c r="S128" s="221"/>
      <c r="T128" s="223">
        <f>SUM(T129:T173)</f>
        <v>0</v>
      </c>
      <c r="U128" s="12"/>
      <c r="V128" s="12"/>
      <c r="W128" s="12"/>
      <c r="X128" s="12"/>
      <c r="Y128" s="12"/>
      <c r="Z128" s="12"/>
      <c r="AA128" s="12"/>
      <c r="AB128" s="12"/>
      <c r="AC128" s="12"/>
      <c r="AD128" s="12"/>
      <c r="AE128" s="12"/>
      <c r="AR128" s="224" t="s">
        <v>88</v>
      </c>
      <c r="AT128" s="225" t="s">
        <v>79</v>
      </c>
      <c r="AU128" s="225" t="s">
        <v>88</v>
      </c>
      <c r="AY128" s="224" t="s">
        <v>221</v>
      </c>
      <c r="BK128" s="226">
        <f>SUM(BK129:BK173)</f>
        <v>0</v>
      </c>
    </row>
    <row r="129" s="2" customFormat="1" ht="49.05" customHeight="1">
      <c r="A129" s="40"/>
      <c r="B129" s="41"/>
      <c r="C129" s="229" t="s">
        <v>88</v>
      </c>
      <c r="D129" s="229" t="s">
        <v>225</v>
      </c>
      <c r="E129" s="230" t="s">
        <v>505</v>
      </c>
      <c r="F129" s="231" t="s">
        <v>506</v>
      </c>
      <c r="G129" s="232" t="s">
        <v>507</v>
      </c>
      <c r="H129" s="233">
        <v>700</v>
      </c>
      <c r="I129" s="234"/>
      <c r="J129" s="235">
        <f>ROUND(I129*H129,2)</f>
        <v>0</v>
      </c>
      <c r="K129" s="231" t="s">
        <v>229</v>
      </c>
      <c r="L129" s="46"/>
      <c r="M129" s="236" t="s">
        <v>1</v>
      </c>
      <c r="N129" s="237" t="s">
        <v>45</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224</v>
      </c>
      <c r="AT129" s="240" t="s">
        <v>225</v>
      </c>
      <c r="AU129" s="240" t="s">
        <v>19</v>
      </c>
      <c r="AY129" s="18" t="s">
        <v>221</v>
      </c>
      <c r="BE129" s="241">
        <f>IF(N129="základní",J129,0)</f>
        <v>0</v>
      </c>
      <c r="BF129" s="241">
        <f>IF(N129="snížená",J129,0)</f>
        <v>0</v>
      </c>
      <c r="BG129" s="241">
        <f>IF(N129="zákl. přenesená",J129,0)</f>
        <v>0</v>
      </c>
      <c r="BH129" s="241">
        <f>IF(N129="sníž. přenesená",J129,0)</f>
        <v>0</v>
      </c>
      <c r="BI129" s="241">
        <f>IF(N129="nulová",J129,0)</f>
        <v>0</v>
      </c>
      <c r="BJ129" s="18" t="s">
        <v>88</v>
      </c>
      <c r="BK129" s="241">
        <f>ROUND(I129*H129,2)</f>
        <v>0</v>
      </c>
      <c r="BL129" s="18" t="s">
        <v>224</v>
      </c>
      <c r="BM129" s="240" t="s">
        <v>4523</v>
      </c>
    </row>
    <row r="130" s="2" customFormat="1">
      <c r="A130" s="40"/>
      <c r="B130" s="41"/>
      <c r="C130" s="42"/>
      <c r="D130" s="242" t="s">
        <v>232</v>
      </c>
      <c r="E130" s="42"/>
      <c r="F130" s="243" t="s">
        <v>509</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232</v>
      </c>
      <c r="AU130" s="18" t="s">
        <v>19</v>
      </c>
    </row>
    <row r="131" s="2" customFormat="1">
      <c r="A131" s="40"/>
      <c r="B131" s="41"/>
      <c r="C131" s="42"/>
      <c r="D131" s="247" t="s">
        <v>312</v>
      </c>
      <c r="E131" s="42"/>
      <c r="F131" s="248" t="s">
        <v>510</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312</v>
      </c>
      <c r="AU131" s="18" t="s">
        <v>19</v>
      </c>
    </row>
    <row r="132" s="2" customFormat="1">
      <c r="A132" s="40"/>
      <c r="B132" s="41"/>
      <c r="C132" s="42"/>
      <c r="D132" s="247" t="s">
        <v>234</v>
      </c>
      <c r="E132" s="42"/>
      <c r="F132" s="248" t="s">
        <v>4524</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234</v>
      </c>
      <c r="AU132" s="18" t="s">
        <v>19</v>
      </c>
    </row>
    <row r="133" s="2" customFormat="1" ht="44.25" customHeight="1">
      <c r="A133" s="40"/>
      <c r="B133" s="41"/>
      <c r="C133" s="229" t="s">
        <v>19</v>
      </c>
      <c r="D133" s="229" t="s">
        <v>225</v>
      </c>
      <c r="E133" s="230" t="s">
        <v>4525</v>
      </c>
      <c r="F133" s="231" t="s">
        <v>4526</v>
      </c>
      <c r="G133" s="232" t="s">
        <v>515</v>
      </c>
      <c r="H133" s="233">
        <v>275</v>
      </c>
      <c r="I133" s="234"/>
      <c r="J133" s="235">
        <f>ROUND(I133*H133,2)</f>
        <v>0</v>
      </c>
      <c r="K133" s="231" t="s">
        <v>229</v>
      </c>
      <c r="L133" s="46"/>
      <c r="M133" s="236" t="s">
        <v>1</v>
      </c>
      <c r="N133" s="237" t="s">
        <v>45</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224</v>
      </c>
      <c r="AT133" s="240" t="s">
        <v>225</v>
      </c>
      <c r="AU133" s="240" t="s">
        <v>19</v>
      </c>
      <c r="AY133" s="18" t="s">
        <v>221</v>
      </c>
      <c r="BE133" s="241">
        <f>IF(N133="základní",J133,0)</f>
        <v>0</v>
      </c>
      <c r="BF133" s="241">
        <f>IF(N133="snížená",J133,0)</f>
        <v>0</v>
      </c>
      <c r="BG133" s="241">
        <f>IF(N133="zákl. přenesená",J133,0)</f>
        <v>0</v>
      </c>
      <c r="BH133" s="241">
        <f>IF(N133="sníž. přenesená",J133,0)</f>
        <v>0</v>
      </c>
      <c r="BI133" s="241">
        <f>IF(N133="nulová",J133,0)</f>
        <v>0</v>
      </c>
      <c r="BJ133" s="18" t="s">
        <v>88</v>
      </c>
      <c r="BK133" s="241">
        <f>ROUND(I133*H133,2)</f>
        <v>0</v>
      </c>
      <c r="BL133" s="18" t="s">
        <v>224</v>
      </c>
      <c r="BM133" s="240" t="s">
        <v>4527</v>
      </c>
    </row>
    <row r="134" s="2" customFormat="1">
      <c r="A134" s="40"/>
      <c r="B134" s="41"/>
      <c r="C134" s="42"/>
      <c r="D134" s="242" t="s">
        <v>232</v>
      </c>
      <c r="E134" s="42"/>
      <c r="F134" s="243" t="s">
        <v>4528</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232</v>
      </c>
      <c r="AU134" s="18" t="s">
        <v>19</v>
      </c>
    </row>
    <row r="135" s="2" customFormat="1">
      <c r="A135" s="40"/>
      <c r="B135" s="41"/>
      <c r="C135" s="42"/>
      <c r="D135" s="247" t="s">
        <v>312</v>
      </c>
      <c r="E135" s="42"/>
      <c r="F135" s="248" t="s">
        <v>4529</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312</v>
      </c>
      <c r="AU135" s="18" t="s">
        <v>19</v>
      </c>
    </row>
    <row r="136" s="2" customFormat="1">
      <c r="A136" s="40"/>
      <c r="B136" s="41"/>
      <c r="C136" s="42"/>
      <c r="D136" s="247" t="s">
        <v>234</v>
      </c>
      <c r="E136" s="42"/>
      <c r="F136" s="248" t="s">
        <v>4530</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234</v>
      </c>
      <c r="AU136" s="18" t="s">
        <v>19</v>
      </c>
    </row>
    <row r="137" s="2" customFormat="1" ht="55.5" customHeight="1">
      <c r="A137" s="40"/>
      <c r="B137" s="41"/>
      <c r="C137" s="229" t="s">
        <v>157</v>
      </c>
      <c r="D137" s="229" t="s">
        <v>225</v>
      </c>
      <c r="E137" s="230" t="s">
        <v>552</v>
      </c>
      <c r="F137" s="231" t="s">
        <v>553</v>
      </c>
      <c r="G137" s="232" t="s">
        <v>515</v>
      </c>
      <c r="H137" s="233">
        <v>378</v>
      </c>
      <c r="I137" s="234"/>
      <c r="J137" s="235">
        <f>ROUND(I137*H137,2)</f>
        <v>0</v>
      </c>
      <c r="K137" s="231" t="s">
        <v>229</v>
      </c>
      <c r="L137" s="46"/>
      <c r="M137" s="236" t="s">
        <v>1</v>
      </c>
      <c r="N137" s="237" t="s">
        <v>45</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224</v>
      </c>
      <c r="AT137" s="240" t="s">
        <v>225</v>
      </c>
      <c r="AU137" s="240" t="s">
        <v>19</v>
      </c>
      <c r="AY137" s="18" t="s">
        <v>221</v>
      </c>
      <c r="BE137" s="241">
        <f>IF(N137="základní",J137,0)</f>
        <v>0</v>
      </c>
      <c r="BF137" s="241">
        <f>IF(N137="snížená",J137,0)</f>
        <v>0</v>
      </c>
      <c r="BG137" s="241">
        <f>IF(N137="zákl. přenesená",J137,0)</f>
        <v>0</v>
      </c>
      <c r="BH137" s="241">
        <f>IF(N137="sníž. přenesená",J137,0)</f>
        <v>0</v>
      </c>
      <c r="BI137" s="241">
        <f>IF(N137="nulová",J137,0)</f>
        <v>0</v>
      </c>
      <c r="BJ137" s="18" t="s">
        <v>88</v>
      </c>
      <c r="BK137" s="241">
        <f>ROUND(I137*H137,2)</f>
        <v>0</v>
      </c>
      <c r="BL137" s="18" t="s">
        <v>224</v>
      </c>
      <c r="BM137" s="240" t="s">
        <v>4531</v>
      </c>
    </row>
    <row r="138" s="2" customFormat="1">
      <c r="A138" s="40"/>
      <c r="B138" s="41"/>
      <c r="C138" s="42"/>
      <c r="D138" s="242" t="s">
        <v>232</v>
      </c>
      <c r="E138" s="42"/>
      <c r="F138" s="243" t="s">
        <v>555</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232</v>
      </c>
      <c r="AU138" s="18" t="s">
        <v>19</v>
      </c>
    </row>
    <row r="139" s="2" customFormat="1">
      <c r="A139" s="40"/>
      <c r="B139" s="41"/>
      <c r="C139" s="42"/>
      <c r="D139" s="247" t="s">
        <v>312</v>
      </c>
      <c r="E139" s="42"/>
      <c r="F139" s="248" t="s">
        <v>556</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312</v>
      </c>
      <c r="AU139" s="18" t="s">
        <v>19</v>
      </c>
    </row>
    <row r="140" s="2" customFormat="1">
      <c r="A140" s="40"/>
      <c r="B140" s="41"/>
      <c r="C140" s="42"/>
      <c r="D140" s="247" t="s">
        <v>234</v>
      </c>
      <c r="E140" s="42"/>
      <c r="F140" s="248" t="s">
        <v>4532</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234</v>
      </c>
      <c r="AU140" s="18" t="s">
        <v>19</v>
      </c>
    </row>
    <row r="141" s="2" customFormat="1" ht="37.8" customHeight="1">
      <c r="A141" s="40"/>
      <c r="B141" s="41"/>
      <c r="C141" s="229" t="s">
        <v>224</v>
      </c>
      <c r="D141" s="229" t="s">
        <v>225</v>
      </c>
      <c r="E141" s="230" t="s">
        <v>568</v>
      </c>
      <c r="F141" s="231" t="s">
        <v>569</v>
      </c>
      <c r="G141" s="232" t="s">
        <v>515</v>
      </c>
      <c r="H141" s="233">
        <v>378</v>
      </c>
      <c r="I141" s="234"/>
      <c r="J141" s="235">
        <f>ROUND(I141*H141,2)</f>
        <v>0</v>
      </c>
      <c r="K141" s="231" t="s">
        <v>229</v>
      </c>
      <c r="L141" s="46"/>
      <c r="M141" s="236" t="s">
        <v>1</v>
      </c>
      <c r="N141" s="237" t="s">
        <v>45</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224</v>
      </c>
      <c r="AT141" s="240" t="s">
        <v>225</v>
      </c>
      <c r="AU141" s="240" t="s">
        <v>19</v>
      </c>
      <c r="AY141" s="18" t="s">
        <v>221</v>
      </c>
      <c r="BE141" s="241">
        <f>IF(N141="základní",J141,0)</f>
        <v>0</v>
      </c>
      <c r="BF141" s="241">
        <f>IF(N141="snížená",J141,0)</f>
        <v>0</v>
      </c>
      <c r="BG141" s="241">
        <f>IF(N141="zákl. přenesená",J141,0)</f>
        <v>0</v>
      </c>
      <c r="BH141" s="241">
        <f>IF(N141="sníž. přenesená",J141,0)</f>
        <v>0</v>
      </c>
      <c r="BI141" s="241">
        <f>IF(N141="nulová",J141,0)</f>
        <v>0</v>
      </c>
      <c r="BJ141" s="18" t="s">
        <v>88</v>
      </c>
      <c r="BK141" s="241">
        <f>ROUND(I141*H141,2)</f>
        <v>0</v>
      </c>
      <c r="BL141" s="18" t="s">
        <v>224</v>
      </c>
      <c r="BM141" s="240" t="s">
        <v>4533</v>
      </c>
    </row>
    <row r="142" s="2" customFormat="1">
      <c r="A142" s="40"/>
      <c r="B142" s="41"/>
      <c r="C142" s="42"/>
      <c r="D142" s="242" t="s">
        <v>232</v>
      </c>
      <c r="E142" s="42"/>
      <c r="F142" s="243" t="s">
        <v>571</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232</v>
      </c>
      <c r="AU142" s="18" t="s">
        <v>19</v>
      </c>
    </row>
    <row r="143" s="2" customFormat="1">
      <c r="A143" s="40"/>
      <c r="B143" s="41"/>
      <c r="C143" s="42"/>
      <c r="D143" s="247" t="s">
        <v>312</v>
      </c>
      <c r="E143" s="42"/>
      <c r="F143" s="248" t="s">
        <v>572</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312</v>
      </c>
      <c r="AU143" s="18" t="s">
        <v>19</v>
      </c>
    </row>
    <row r="144" s="2" customFormat="1">
      <c r="A144" s="40"/>
      <c r="B144" s="41"/>
      <c r="C144" s="42"/>
      <c r="D144" s="247" t="s">
        <v>234</v>
      </c>
      <c r="E144" s="42"/>
      <c r="F144" s="248" t="s">
        <v>4532</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234</v>
      </c>
      <c r="AU144" s="18" t="s">
        <v>19</v>
      </c>
    </row>
    <row r="145" s="2" customFormat="1" ht="55.5" customHeight="1">
      <c r="A145" s="40"/>
      <c r="B145" s="41"/>
      <c r="C145" s="229" t="s">
        <v>220</v>
      </c>
      <c r="D145" s="229" t="s">
        <v>225</v>
      </c>
      <c r="E145" s="230" t="s">
        <v>527</v>
      </c>
      <c r="F145" s="231" t="s">
        <v>528</v>
      </c>
      <c r="G145" s="232" t="s">
        <v>515</v>
      </c>
      <c r="H145" s="233">
        <v>330</v>
      </c>
      <c r="I145" s="234"/>
      <c r="J145" s="235">
        <f>ROUND(I145*H145,2)</f>
        <v>0</v>
      </c>
      <c r="K145" s="231" t="s">
        <v>229</v>
      </c>
      <c r="L145" s="46"/>
      <c r="M145" s="236" t="s">
        <v>1</v>
      </c>
      <c r="N145" s="237" t="s">
        <v>45</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224</v>
      </c>
      <c r="AT145" s="240" t="s">
        <v>225</v>
      </c>
      <c r="AU145" s="240" t="s">
        <v>19</v>
      </c>
      <c r="AY145" s="18" t="s">
        <v>221</v>
      </c>
      <c r="BE145" s="241">
        <f>IF(N145="základní",J145,0)</f>
        <v>0</v>
      </c>
      <c r="BF145" s="241">
        <f>IF(N145="snížená",J145,0)</f>
        <v>0</v>
      </c>
      <c r="BG145" s="241">
        <f>IF(N145="zákl. přenesená",J145,0)</f>
        <v>0</v>
      </c>
      <c r="BH145" s="241">
        <f>IF(N145="sníž. přenesená",J145,0)</f>
        <v>0</v>
      </c>
      <c r="BI145" s="241">
        <f>IF(N145="nulová",J145,0)</f>
        <v>0</v>
      </c>
      <c r="BJ145" s="18" t="s">
        <v>88</v>
      </c>
      <c r="BK145" s="241">
        <f>ROUND(I145*H145,2)</f>
        <v>0</v>
      </c>
      <c r="BL145" s="18" t="s">
        <v>224</v>
      </c>
      <c r="BM145" s="240" t="s">
        <v>4534</v>
      </c>
    </row>
    <row r="146" s="2" customFormat="1">
      <c r="A146" s="40"/>
      <c r="B146" s="41"/>
      <c r="C146" s="42"/>
      <c r="D146" s="242" t="s">
        <v>232</v>
      </c>
      <c r="E146" s="42"/>
      <c r="F146" s="243" t="s">
        <v>530</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232</v>
      </c>
      <c r="AU146" s="18" t="s">
        <v>19</v>
      </c>
    </row>
    <row r="147" s="2" customFormat="1">
      <c r="A147" s="40"/>
      <c r="B147" s="41"/>
      <c r="C147" s="42"/>
      <c r="D147" s="247" t="s">
        <v>312</v>
      </c>
      <c r="E147" s="42"/>
      <c r="F147" s="248" t="s">
        <v>531</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312</v>
      </c>
      <c r="AU147" s="18" t="s">
        <v>19</v>
      </c>
    </row>
    <row r="148" s="2" customFormat="1">
      <c r="A148" s="40"/>
      <c r="B148" s="41"/>
      <c r="C148" s="42"/>
      <c r="D148" s="247" t="s">
        <v>234</v>
      </c>
      <c r="E148" s="42"/>
      <c r="F148" s="248" t="s">
        <v>4535</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234</v>
      </c>
      <c r="AU148" s="18" t="s">
        <v>19</v>
      </c>
    </row>
    <row r="149" s="2" customFormat="1" ht="37.8" customHeight="1">
      <c r="A149" s="40"/>
      <c r="B149" s="41"/>
      <c r="C149" s="229" t="s">
        <v>257</v>
      </c>
      <c r="D149" s="229" t="s">
        <v>225</v>
      </c>
      <c r="E149" s="230" t="s">
        <v>521</v>
      </c>
      <c r="F149" s="231" t="s">
        <v>1195</v>
      </c>
      <c r="G149" s="232" t="s">
        <v>515</v>
      </c>
      <c r="H149" s="233">
        <v>106</v>
      </c>
      <c r="I149" s="234"/>
      <c r="J149" s="235">
        <f>ROUND(I149*H149,2)</f>
        <v>0</v>
      </c>
      <c r="K149" s="231" t="s">
        <v>229</v>
      </c>
      <c r="L149" s="46"/>
      <c r="M149" s="236" t="s">
        <v>1</v>
      </c>
      <c r="N149" s="237" t="s">
        <v>45</v>
      </c>
      <c r="O149" s="93"/>
      <c r="P149" s="238">
        <f>O149*H149</f>
        <v>0</v>
      </c>
      <c r="Q149" s="238">
        <v>0</v>
      </c>
      <c r="R149" s="238">
        <f>Q149*H149</f>
        <v>0</v>
      </c>
      <c r="S149" s="238">
        <v>0</v>
      </c>
      <c r="T149" s="239">
        <f>S149*H149</f>
        <v>0</v>
      </c>
      <c r="U149" s="40"/>
      <c r="V149" s="40"/>
      <c r="W149" s="40"/>
      <c r="X149" s="40"/>
      <c r="Y149" s="40"/>
      <c r="Z149" s="40"/>
      <c r="AA149" s="40"/>
      <c r="AB149" s="40"/>
      <c r="AC149" s="40"/>
      <c r="AD149" s="40"/>
      <c r="AE149" s="40"/>
      <c r="AR149" s="240" t="s">
        <v>224</v>
      </c>
      <c r="AT149" s="240" t="s">
        <v>225</v>
      </c>
      <c r="AU149" s="240" t="s">
        <v>19</v>
      </c>
      <c r="AY149" s="18" t="s">
        <v>221</v>
      </c>
      <c r="BE149" s="241">
        <f>IF(N149="základní",J149,0)</f>
        <v>0</v>
      </c>
      <c r="BF149" s="241">
        <f>IF(N149="snížená",J149,0)</f>
        <v>0</v>
      </c>
      <c r="BG149" s="241">
        <f>IF(N149="zákl. přenesená",J149,0)</f>
        <v>0</v>
      </c>
      <c r="BH149" s="241">
        <f>IF(N149="sníž. přenesená",J149,0)</f>
        <v>0</v>
      </c>
      <c r="BI149" s="241">
        <f>IF(N149="nulová",J149,0)</f>
        <v>0</v>
      </c>
      <c r="BJ149" s="18" t="s">
        <v>88</v>
      </c>
      <c r="BK149" s="241">
        <f>ROUND(I149*H149,2)</f>
        <v>0</v>
      </c>
      <c r="BL149" s="18" t="s">
        <v>224</v>
      </c>
      <c r="BM149" s="240" t="s">
        <v>4536</v>
      </c>
    </row>
    <row r="150" s="2" customFormat="1">
      <c r="A150" s="40"/>
      <c r="B150" s="41"/>
      <c r="C150" s="42"/>
      <c r="D150" s="242" t="s">
        <v>232</v>
      </c>
      <c r="E150" s="42"/>
      <c r="F150" s="243" t="s">
        <v>524</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232</v>
      </c>
      <c r="AU150" s="18" t="s">
        <v>19</v>
      </c>
    </row>
    <row r="151" s="2" customFormat="1">
      <c r="A151" s="40"/>
      <c r="B151" s="41"/>
      <c r="C151" s="42"/>
      <c r="D151" s="247" t="s">
        <v>312</v>
      </c>
      <c r="E151" s="42"/>
      <c r="F151" s="248" t="s">
        <v>556</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312</v>
      </c>
      <c r="AU151" s="18" t="s">
        <v>19</v>
      </c>
    </row>
    <row r="152" s="2" customFormat="1">
      <c r="A152" s="40"/>
      <c r="B152" s="41"/>
      <c r="C152" s="42"/>
      <c r="D152" s="247" t="s">
        <v>234</v>
      </c>
      <c r="E152" s="42"/>
      <c r="F152" s="248" t="s">
        <v>4537</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234</v>
      </c>
      <c r="AU152" s="18" t="s">
        <v>19</v>
      </c>
    </row>
    <row r="153" s="2" customFormat="1" ht="66.75" customHeight="1">
      <c r="A153" s="40"/>
      <c r="B153" s="41"/>
      <c r="C153" s="229" t="s">
        <v>262</v>
      </c>
      <c r="D153" s="229" t="s">
        <v>225</v>
      </c>
      <c r="E153" s="230" t="s">
        <v>1198</v>
      </c>
      <c r="F153" s="231" t="s">
        <v>1199</v>
      </c>
      <c r="G153" s="232" t="s">
        <v>515</v>
      </c>
      <c r="H153" s="233">
        <v>1060</v>
      </c>
      <c r="I153" s="234"/>
      <c r="J153" s="235">
        <f>ROUND(I153*H153,2)</f>
        <v>0</v>
      </c>
      <c r="K153" s="231" t="s">
        <v>229</v>
      </c>
      <c r="L153" s="46"/>
      <c r="M153" s="236" t="s">
        <v>1</v>
      </c>
      <c r="N153" s="237" t="s">
        <v>45</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224</v>
      </c>
      <c r="AT153" s="240" t="s">
        <v>225</v>
      </c>
      <c r="AU153" s="240" t="s">
        <v>19</v>
      </c>
      <c r="AY153" s="18" t="s">
        <v>221</v>
      </c>
      <c r="BE153" s="241">
        <f>IF(N153="základní",J153,0)</f>
        <v>0</v>
      </c>
      <c r="BF153" s="241">
        <f>IF(N153="snížená",J153,0)</f>
        <v>0</v>
      </c>
      <c r="BG153" s="241">
        <f>IF(N153="zákl. přenesená",J153,0)</f>
        <v>0</v>
      </c>
      <c r="BH153" s="241">
        <f>IF(N153="sníž. přenesená",J153,0)</f>
        <v>0</v>
      </c>
      <c r="BI153" s="241">
        <f>IF(N153="nulová",J153,0)</f>
        <v>0</v>
      </c>
      <c r="BJ153" s="18" t="s">
        <v>88</v>
      </c>
      <c r="BK153" s="241">
        <f>ROUND(I153*H153,2)</f>
        <v>0</v>
      </c>
      <c r="BL153" s="18" t="s">
        <v>224</v>
      </c>
      <c r="BM153" s="240" t="s">
        <v>4538</v>
      </c>
    </row>
    <row r="154" s="2" customFormat="1">
      <c r="A154" s="40"/>
      <c r="B154" s="41"/>
      <c r="C154" s="42"/>
      <c r="D154" s="242" t="s">
        <v>232</v>
      </c>
      <c r="E154" s="42"/>
      <c r="F154" s="243" t="s">
        <v>1201</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232</v>
      </c>
      <c r="AU154" s="18" t="s">
        <v>19</v>
      </c>
    </row>
    <row r="155" s="2" customFormat="1">
      <c r="A155" s="40"/>
      <c r="B155" s="41"/>
      <c r="C155" s="42"/>
      <c r="D155" s="247" t="s">
        <v>312</v>
      </c>
      <c r="E155" s="42"/>
      <c r="F155" s="248" t="s">
        <v>556</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312</v>
      </c>
      <c r="AU155" s="18" t="s">
        <v>19</v>
      </c>
    </row>
    <row r="156" s="2" customFormat="1">
      <c r="A156" s="40"/>
      <c r="B156" s="41"/>
      <c r="C156" s="42"/>
      <c r="D156" s="247" t="s">
        <v>234</v>
      </c>
      <c r="E156" s="42"/>
      <c r="F156" s="248" t="s">
        <v>4537</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234</v>
      </c>
      <c r="AU156" s="18" t="s">
        <v>19</v>
      </c>
    </row>
    <row r="157" s="2" customFormat="1" ht="16.5" customHeight="1">
      <c r="A157" s="40"/>
      <c r="B157" s="41"/>
      <c r="C157" s="229" t="s">
        <v>267</v>
      </c>
      <c r="D157" s="229" t="s">
        <v>225</v>
      </c>
      <c r="E157" s="230" t="s">
        <v>1192</v>
      </c>
      <c r="F157" s="231" t="s">
        <v>561</v>
      </c>
      <c r="G157" s="232" t="s">
        <v>515</v>
      </c>
      <c r="H157" s="233">
        <v>378</v>
      </c>
      <c r="I157" s="234"/>
      <c r="J157" s="235">
        <f>ROUND(I157*H157,2)</f>
        <v>0</v>
      </c>
      <c r="K157" s="231" t="s">
        <v>229</v>
      </c>
      <c r="L157" s="46"/>
      <c r="M157" s="236" t="s">
        <v>1</v>
      </c>
      <c r="N157" s="237" t="s">
        <v>45</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224</v>
      </c>
      <c r="AT157" s="240" t="s">
        <v>225</v>
      </c>
      <c r="AU157" s="240" t="s">
        <v>19</v>
      </c>
      <c r="AY157" s="18" t="s">
        <v>221</v>
      </c>
      <c r="BE157" s="241">
        <f>IF(N157="základní",J157,0)</f>
        <v>0</v>
      </c>
      <c r="BF157" s="241">
        <f>IF(N157="snížená",J157,0)</f>
        <v>0</v>
      </c>
      <c r="BG157" s="241">
        <f>IF(N157="zákl. přenesená",J157,0)</f>
        <v>0</v>
      </c>
      <c r="BH157" s="241">
        <f>IF(N157="sníž. přenesená",J157,0)</f>
        <v>0</v>
      </c>
      <c r="BI157" s="241">
        <f>IF(N157="nulová",J157,0)</f>
        <v>0</v>
      </c>
      <c r="BJ157" s="18" t="s">
        <v>88</v>
      </c>
      <c r="BK157" s="241">
        <f>ROUND(I157*H157,2)</f>
        <v>0</v>
      </c>
      <c r="BL157" s="18" t="s">
        <v>224</v>
      </c>
      <c r="BM157" s="240" t="s">
        <v>4539</v>
      </c>
    </row>
    <row r="158" s="2" customFormat="1">
      <c r="A158" s="40"/>
      <c r="B158" s="41"/>
      <c r="C158" s="42"/>
      <c r="D158" s="242" t="s">
        <v>232</v>
      </c>
      <c r="E158" s="42"/>
      <c r="F158" s="243" t="s">
        <v>1194</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232</v>
      </c>
      <c r="AU158" s="18" t="s">
        <v>19</v>
      </c>
    </row>
    <row r="159" s="2" customFormat="1">
      <c r="A159" s="40"/>
      <c r="B159" s="41"/>
      <c r="C159" s="42"/>
      <c r="D159" s="247" t="s">
        <v>312</v>
      </c>
      <c r="E159" s="42"/>
      <c r="F159" s="248" t="s">
        <v>564</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312</v>
      </c>
      <c r="AU159" s="18" t="s">
        <v>19</v>
      </c>
    </row>
    <row r="160" s="2" customFormat="1">
      <c r="A160" s="40"/>
      <c r="B160" s="41"/>
      <c r="C160" s="42"/>
      <c r="D160" s="247" t="s">
        <v>234</v>
      </c>
      <c r="E160" s="42"/>
      <c r="F160" s="248" t="s">
        <v>4532</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234</v>
      </c>
      <c r="AU160" s="18" t="s">
        <v>19</v>
      </c>
    </row>
    <row r="161" s="2" customFormat="1" ht="37.8" customHeight="1">
      <c r="A161" s="40"/>
      <c r="B161" s="41"/>
      <c r="C161" s="229" t="s">
        <v>272</v>
      </c>
      <c r="D161" s="229" t="s">
        <v>225</v>
      </c>
      <c r="E161" s="230" t="s">
        <v>606</v>
      </c>
      <c r="F161" s="231" t="s">
        <v>607</v>
      </c>
      <c r="G161" s="232" t="s">
        <v>507</v>
      </c>
      <c r="H161" s="233">
        <v>320</v>
      </c>
      <c r="I161" s="234"/>
      <c r="J161" s="235">
        <f>ROUND(I161*H161,2)</f>
        <v>0</v>
      </c>
      <c r="K161" s="231" t="s">
        <v>229</v>
      </c>
      <c r="L161" s="46"/>
      <c r="M161" s="236" t="s">
        <v>1</v>
      </c>
      <c r="N161" s="237" t="s">
        <v>45</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224</v>
      </c>
      <c r="AT161" s="240" t="s">
        <v>225</v>
      </c>
      <c r="AU161" s="240" t="s">
        <v>19</v>
      </c>
      <c r="AY161" s="18" t="s">
        <v>221</v>
      </c>
      <c r="BE161" s="241">
        <f>IF(N161="základní",J161,0)</f>
        <v>0</v>
      </c>
      <c r="BF161" s="241">
        <f>IF(N161="snížená",J161,0)</f>
        <v>0</v>
      </c>
      <c r="BG161" s="241">
        <f>IF(N161="zákl. přenesená",J161,0)</f>
        <v>0</v>
      </c>
      <c r="BH161" s="241">
        <f>IF(N161="sníž. přenesená",J161,0)</f>
        <v>0</v>
      </c>
      <c r="BI161" s="241">
        <f>IF(N161="nulová",J161,0)</f>
        <v>0</v>
      </c>
      <c r="BJ161" s="18" t="s">
        <v>88</v>
      </c>
      <c r="BK161" s="241">
        <f>ROUND(I161*H161,2)</f>
        <v>0</v>
      </c>
      <c r="BL161" s="18" t="s">
        <v>224</v>
      </c>
      <c r="BM161" s="240" t="s">
        <v>4540</v>
      </c>
    </row>
    <row r="162" s="2" customFormat="1">
      <c r="A162" s="40"/>
      <c r="B162" s="41"/>
      <c r="C162" s="42"/>
      <c r="D162" s="242" t="s">
        <v>232</v>
      </c>
      <c r="E162" s="42"/>
      <c r="F162" s="243" t="s">
        <v>609</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232</v>
      </c>
      <c r="AU162" s="18" t="s">
        <v>19</v>
      </c>
    </row>
    <row r="163" s="2" customFormat="1">
      <c r="A163" s="40"/>
      <c r="B163" s="41"/>
      <c r="C163" s="42"/>
      <c r="D163" s="247" t="s">
        <v>312</v>
      </c>
      <c r="E163" s="42"/>
      <c r="F163" s="248" t="s">
        <v>610</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312</v>
      </c>
      <c r="AU163" s="18" t="s">
        <v>19</v>
      </c>
    </row>
    <row r="164" s="2" customFormat="1">
      <c r="A164" s="40"/>
      <c r="B164" s="41"/>
      <c r="C164" s="42"/>
      <c r="D164" s="247" t="s">
        <v>234</v>
      </c>
      <c r="E164" s="42"/>
      <c r="F164" s="248" t="s">
        <v>4541</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234</v>
      </c>
      <c r="AU164" s="18" t="s">
        <v>19</v>
      </c>
    </row>
    <row r="165" s="2" customFormat="1" ht="24.15" customHeight="1">
      <c r="A165" s="40"/>
      <c r="B165" s="41"/>
      <c r="C165" s="229" t="s">
        <v>277</v>
      </c>
      <c r="D165" s="229" t="s">
        <v>225</v>
      </c>
      <c r="E165" s="230" t="s">
        <v>575</v>
      </c>
      <c r="F165" s="231" t="s">
        <v>576</v>
      </c>
      <c r="G165" s="232" t="s">
        <v>507</v>
      </c>
      <c r="H165" s="233">
        <v>320</v>
      </c>
      <c r="I165" s="234"/>
      <c r="J165" s="235">
        <f>ROUND(I165*H165,2)</f>
        <v>0</v>
      </c>
      <c r="K165" s="231" t="s">
        <v>229</v>
      </c>
      <c r="L165" s="46"/>
      <c r="M165" s="236" t="s">
        <v>1</v>
      </c>
      <c r="N165" s="237" t="s">
        <v>45</v>
      </c>
      <c r="O165" s="93"/>
      <c r="P165" s="238">
        <f>O165*H165</f>
        <v>0</v>
      </c>
      <c r="Q165" s="238">
        <v>0</v>
      </c>
      <c r="R165" s="238">
        <f>Q165*H165</f>
        <v>0</v>
      </c>
      <c r="S165" s="238">
        <v>0</v>
      </c>
      <c r="T165" s="239">
        <f>S165*H165</f>
        <v>0</v>
      </c>
      <c r="U165" s="40"/>
      <c r="V165" s="40"/>
      <c r="W165" s="40"/>
      <c r="X165" s="40"/>
      <c r="Y165" s="40"/>
      <c r="Z165" s="40"/>
      <c r="AA165" s="40"/>
      <c r="AB165" s="40"/>
      <c r="AC165" s="40"/>
      <c r="AD165" s="40"/>
      <c r="AE165" s="40"/>
      <c r="AR165" s="240" t="s">
        <v>224</v>
      </c>
      <c r="AT165" s="240" t="s">
        <v>225</v>
      </c>
      <c r="AU165" s="240" t="s">
        <v>19</v>
      </c>
      <c r="AY165" s="18" t="s">
        <v>221</v>
      </c>
      <c r="BE165" s="241">
        <f>IF(N165="základní",J165,0)</f>
        <v>0</v>
      </c>
      <c r="BF165" s="241">
        <f>IF(N165="snížená",J165,0)</f>
        <v>0</v>
      </c>
      <c r="BG165" s="241">
        <f>IF(N165="zákl. přenesená",J165,0)</f>
        <v>0</v>
      </c>
      <c r="BH165" s="241">
        <f>IF(N165="sníž. přenesená",J165,0)</f>
        <v>0</v>
      </c>
      <c r="BI165" s="241">
        <f>IF(N165="nulová",J165,0)</f>
        <v>0</v>
      </c>
      <c r="BJ165" s="18" t="s">
        <v>88</v>
      </c>
      <c r="BK165" s="241">
        <f>ROUND(I165*H165,2)</f>
        <v>0</v>
      </c>
      <c r="BL165" s="18" t="s">
        <v>224</v>
      </c>
      <c r="BM165" s="240" t="s">
        <v>4542</v>
      </c>
    </row>
    <row r="166" s="2" customFormat="1">
      <c r="A166" s="40"/>
      <c r="B166" s="41"/>
      <c r="C166" s="42"/>
      <c r="D166" s="242" t="s">
        <v>232</v>
      </c>
      <c r="E166" s="42"/>
      <c r="F166" s="243" t="s">
        <v>578</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232</v>
      </c>
      <c r="AU166" s="18" t="s">
        <v>19</v>
      </c>
    </row>
    <row r="167" s="2" customFormat="1">
      <c r="A167" s="40"/>
      <c r="B167" s="41"/>
      <c r="C167" s="42"/>
      <c r="D167" s="247" t="s">
        <v>312</v>
      </c>
      <c r="E167" s="42"/>
      <c r="F167" s="248" t="s">
        <v>579</v>
      </c>
      <c r="G167" s="42"/>
      <c r="H167" s="42"/>
      <c r="I167" s="244"/>
      <c r="J167" s="42"/>
      <c r="K167" s="42"/>
      <c r="L167" s="46"/>
      <c r="M167" s="245"/>
      <c r="N167" s="246"/>
      <c r="O167" s="93"/>
      <c r="P167" s="93"/>
      <c r="Q167" s="93"/>
      <c r="R167" s="93"/>
      <c r="S167" s="93"/>
      <c r="T167" s="94"/>
      <c r="U167" s="40"/>
      <c r="V167" s="40"/>
      <c r="W167" s="40"/>
      <c r="X167" s="40"/>
      <c r="Y167" s="40"/>
      <c r="Z167" s="40"/>
      <c r="AA167" s="40"/>
      <c r="AB167" s="40"/>
      <c r="AC167" s="40"/>
      <c r="AD167" s="40"/>
      <c r="AE167" s="40"/>
      <c r="AT167" s="18" t="s">
        <v>312</v>
      </c>
      <c r="AU167" s="18" t="s">
        <v>19</v>
      </c>
    </row>
    <row r="168" s="2" customFormat="1">
      <c r="A168" s="40"/>
      <c r="B168" s="41"/>
      <c r="C168" s="42"/>
      <c r="D168" s="247" t="s">
        <v>234</v>
      </c>
      <c r="E168" s="42"/>
      <c r="F168" s="248" t="s">
        <v>4541</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234</v>
      </c>
      <c r="AU168" s="18" t="s">
        <v>19</v>
      </c>
    </row>
    <row r="169" s="2" customFormat="1" ht="21.75" customHeight="1">
      <c r="A169" s="40"/>
      <c r="B169" s="41"/>
      <c r="C169" s="284" t="s">
        <v>283</v>
      </c>
      <c r="D169" s="284" t="s">
        <v>330</v>
      </c>
      <c r="E169" s="285" t="s">
        <v>582</v>
      </c>
      <c r="F169" s="286" t="s">
        <v>583</v>
      </c>
      <c r="G169" s="287" t="s">
        <v>584</v>
      </c>
      <c r="H169" s="288">
        <v>4.7999999999999998</v>
      </c>
      <c r="I169" s="289"/>
      <c r="J169" s="290">
        <f>ROUND(I169*H169,2)</f>
        <v>0</v>
      </c>
      <c r="K169" s="286" t="s">
        <v>229</v>
      </c>
      <c r="L169" s="291"/>
      <c r="M169" s="292" t="s">
        <v>1</v>
      </c>
      <c r="N169" s="293" t="s">
        <v>45</v>
      </c>
      <c r="O169" s="93"/>
      <c r="P169" s="238">
        <f>O169*H169</f>
        <v>0</v>
      </c>
      <c r="Q169" s="238">
        <v>0.001</v>
      </c>
      <c r="R169" s="238">
        <f>Q169*H169</f>
        <v>0.0047999999999999996</v>
      </c>
      <c r="S169" s="238">
        <v>0</v>
      </c>
      <c r="T169" s="239">
        <f>S169*H169</f>
        <v>0</v>
      </c>
      <c r="U169" s="40"/>
      <c r="V169" s="40"/>
      <c r="W169" s="40"/>
      <c r="X169" s="40"/>
      <c r="Y169" s="40"/>
      <c r="Z169" s="40"/>
      <c r="AA169" s="40"/>
      <c r="AB169" s="40"/>
      <c r="AC169" s="40"/>
      <c r="AD169" s="40"/>
      <c r="AE169" s="40"/>
      <c r="AR169" s="240" t="s">
        <v>267</v>
      </c>
      <c r="AT169" s="240" t="s">
        <v>330</v>
      </c>
      <c r="AU169" s="240" t="s">
        <v>19</v>
      </c>
      <c r="AY169" s="18" t="s">
        <v>221</v>
      </c>
      <c r="BE169" s="241">
        <f>IF(N169="základní",J169,0)</f>
        <v>0</v>
      </c>
      <c r="BF169" s="241">
        <f>IF(N169="snížená",J169,0)</f>
        <v>0</v>
      </c>
      <c r="BG169" s="241">
        <f>IF(N169="zákl. přenesená",J169,0)</f>
        <v>0</v>
      </c>
      <c r="BH169" s="241">
        <f>IF(N169="sníž. přenesená",J169,0)</f>
        <v>0</v>
      </c>
      <c r="BI169" s="241">
        <f>IF(N169="nulová",J169,0)</f>
        <v>0</v>
      </c>
      <c r="BJ169" s="18" t="s">
        <v>88</v>
      </c>
      <c r="BK169" s="241">
        <f>ROUND(I169*H169,2)</f>
        <v>0</v>
      </c>
      <c r="BL169" s="18" t="s">
        <v>224</v>
      </c>
      <c r="BM169" s="240" t="s">
        <v>4543</v>
      </c>
    </row>
    <row r="170" s="2" customFormat="1" ht="37.8" customHeight="1">
      <c r="A170" s="40"/>
      <c r="B170" s="41"/>
      <c r="C170" s="229" t="s">
        <v>288</v>
      </c>
      <c r="D170" s="229" t="s">
        <v>225</v>
      </c>
      <c r="E170" s="230" t="s">
        <v>614</v>
      </c>
      <c r="F170" s="231" t="s">
        <v>615</v>
      </c>
      <c r="G170" s="232" t="s">
        <v>507</v>
      </c>
      <c r="H170" s="233">
        <v>300</v>
      </c>
      <c r="I170" s="234"/>
      <c r="J170" s="235">
        <f>ROUND(I170*H170,2)</f>
        <v>0</v>
      </c>
      <c r="K170" s="231" t="s">
        <v>229</v>
      </c>
      <c r="L170" s="46"/>
      <c r="M170" s="236" t="s">
        <v>1</v>
      </c>
      <c r="N170" s="237" t="s">
        <v>45</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224</v>
      </c>
      <c r="AT170" s="240" t="s">
        <v>225</v>
      </c>
      <c r="AU170" s="240" t="s">
        <v>19</v>
      </c>
      <c r="AY170" s="18" t="s">
        <v>221</v>
      </c>
      <c r="BE170" s="241">
        <f>IF(N170="základní",J170,0)</f>
        <v>0</v>
      </c>
      <c r="BF170" s="241">
        <f>IF(N170="snížená",J170,0)</f>
        <v>0</v>
      </c>
      <c r="BG170" s="241">
        <f>IF(N170="zákl. přenesená",J170,0)</f>
        <v>0</v>
      </c>
      <c r="BH170" s="241">
        <f>IF(N170="sníž. přenesená",J170,0)</f>
        <v>0</v>
      </c>
      <c r="BI170" s="241">
        <f>IF(N170="nulová",J170,0)</f>
        <v>0</v>
      </c>
      <c r="BJ170" s="18" t="s">
        <v>88</v>
      </c>
      <c r="BK170" s="241">
        <f>ROUND(I170*H170,2)</f>
        <v>0</v>
      </c>
      <c r="BL170" s="18" t="s">
        <v>224</v>
      </c>
      <c r="BM170" s="240" t="s">
        <v>4544</v>
      </c>
    </row>
    <row r="171" s="2" customFormat="1">
      <c r="A171" s="40"/>
      <c r="B171" s="41"/>
      <c r="C171" s="42"/>
      <c r="D171" s="242" t="s">
        <v>232</v>
      </c>
      <c r="E171" s="42"/>
      <c r="F171" s="243" t="s">
        <v>617</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232</v>
      </c>
      <c r="AU171" s="18" t="s">
        <v>19</v>
      </c>
    </row>
    <row r="172" s="2" customFormat="1">
      <c r="A172" s="40"/>
      <c r="B172" s="41"/>
      <c r="C172" s="42"/>
      <c r="D172" s="247" t="s">
        <v>312</v>
      </c>
      <c r="E172" s="42"/>
      <c r="F172" s="248" t="s">
        <v>618</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312</v>
      </c>
      <c r="AU172" s="18" t="s">
        <v>19</v>
      </c>
    </row>
    <row r="173" s="2" customFormat="1">
      <c r="A173" s="40"/>
      <c r="B173" s="41"/>
      <c r="C173" s="42"/>
      <c r="D173" s="247" t="s">
        <v>234</v>
      </c>
      <c r="E173" s="42"/>
      <c r="F173" s="248" t="s">
        <v>4545</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234</v>
      </c>
      <c r="AU173" s="18" t="s">
        <v>19</v>
      </c>
    </row>
    <row r="174" s="12" customFormat="1" ht="22.8" customHeight="1">
      <c r="A174" s="12"/>
      <c r="B174" s="213"/>
      <c r="C174" s="214"/>
      <c r="D174" s="215" t="s">
        <v>79</v>
      </c>
      <c r="E174" s="227" t="s">
        <v>224</v>
      </c>
      <c r="F174" s="227" t="s">
        <v>656</v>
      </c>
      <c r="G174" s="214"/>
      <c r="H174" s="214"/>
      <c r="I174" s="217"/>
      <c r="J174" s="228">
        <f>BK174</f>
        <v>0</v>
      </c>
      <c r="K174" s="214"/>
      <c r="L174" s="219"/>
      <c r="M174" s="220"/>
      <c r="N174" s="221"/>
      <c r="O174" s="221"/>
      <c r="P174" s="222">
        <f>SUM(P175:P191)</f>
        <v>0</v>
      </c>
      <c r="Q174" s="221"/>
      <c r="R174" s="222">
        <f>SUM(R175:R191)</f>
        <v>214.13028</v>
      </c>
      <c r="S174" s="221"/>
      <c r="T174" s="223">
        <f>SUM(T175:T191)</f>
        <v>0</v>
      </c>
      <c r="U174" s="12"/>
      <c r="V174" s="12"/>
      <c r="W174" s="12"/>
      <c r="X174" s="12"/>
      <c r="Y174" s="12"/>
      <c r="Z174" s="12"/>
      <c r="AA174" s="12"/>
      <c r="AB174" s="12"/>
      <c r="AC174" s="12"/>
      <c r="AD174" s="12"/>
      <c r="AE174" s="12"/>
      <c r="AR174" s="224" t="s">
        <v>88</v>
      </c>
      <c r="AT174" s="225" t="s">
        <v>79</v>
      </c>
      <c r="AU174" s="225" t="s">
        <v>88</v>
      </c>
      <c r="AY174" s="224" t="s">
        <v>221</v>
      </c>
      <c r="BK174" s="226">
        <f>SUM(BK175:BK191)</f>
        <v>0</v>
      </c>
    </row>
    <row r="175" s="2" customFormat="1" ht="55.5" customHeight="1">
      <c r="A175" s="40"/>
      <c r="B175" s="41"/>
      <c r="C175" s="229" t="s">
        <v>295</v>
      </c>
      <c r="D175" s="229" t="s">
        <v>225</v>
      </c>
      <c r="E175" s="230" t="s">
        <v>1603</v>
      </c>
      <c r="F175" s="231" t="s">
        <v>679</v>
      </c>
      <c r="G175" s="232" t="s">
        <v>507</v>
      </c>
      <c r="H175" s="233">
        <v>190</v>
      </c>
      <c r="I175" s="234"/>
      <c r="J175" s="235">
        <f>ROUND(I175*H175,2)</f>
        <v>0</v>
      </c>
      <c r="K175" s="231" t="s">
        <v>229</v>
      </c>
      <c r="L175" s="46"/>
      <c r="M175" s="236" t="s">
        <v>1</v>
      </c>
      <c r="N175" s="237" t="s">
        <v>45</v>
      </c>
      <c r="O175" s="93"/>
      <c r="P175" s="238">
        <f>O175*H175</f>
        <v>0</v>
      </c>
      <c r="Q175" s="238">
        <v>0.00021000000000000001</v>
      </c>
      <c r="R175" s="238">
        <f>Q175*H175</f>
        <v>0.039900000000000005</v>
      </c>
      <c r="S175" s="238">
        <v>0</v>
      </c>
      <c r="T175" s="239">
        <f>S175*H175</f>
        <v>0</v>
      </c>
      <c r="U175" s="40"/>
      <c r="V175" s="40"/>
      <c r="W175" s="40"/>
      <c r="X175" s="40"/>
      <c r="Y175" s="40"/>
      <c r="Z175" s="40"/>
      <c r="AA175" s="40"/>
      <c r="AB175" s="40"/>
      <c r="AC175" s="40"/>
      <c r="AD175" s="40"/>
      <c r="AE175" s="40"/>
      <c r="AR175" s="240" t="s">
        <v>224</v>
      </c>
      <c r="AT175" s="240" t="s">
        <v>225</v>
      </c>
      <c r="AU175" s="240" t="s">
        <v>19</v>
      </c>
      <c r="AY175" s="18" t="s">
        <v>221</v>
      </c>
      <c r="BE175" s="241">
        <f>IF(N175="základní",J175,0)</f>
        <v>0</v>
      </c>
      <c r="BF175" s="241">
        <f>IF(N175="snížená",J175,0)</f>
        <v>0</v>
      </c>
      <c r="BG175" s="241">
        <f>IF(N175="zákl. přenesená",J175,0)</f>
        <v>0</v>
      </c>
      <c r="BH175" s="241">
        <f>IF(N175="sníž. přenesená",J175,0)</f>
        <v>0</v>
      </c>
      <c r="BI175" s="241">
        <f>IF(N175="nulová",J175,0)</f>
        <v>0</v>
      </c>
      <c r="BJ175" s="18" t="s">
        <v>88</v>
      </c>
      <c r="BK175" s="241">
        <f>ROUND(I175*H175,2)</f>
        <v>0</v>
      </c>
      <c r="BL175" s="18" t="s">
        <v>224</v>
      </c>
      <c r="BM175" s="240" t="s">
        <v>4546</v>
      </c>
    </row>
    <row r="176" s="2" customFormat="1">
      <c r="A176" s="40"/>
      <c r="B176" s="41"/>
      <c r="C176" s="42"/>
      <c r="D176" s="242" t="s">
        <v>232</v>
      </c>
      <c r="E176" s="42"/>
      <c r="F176" s="243" t="s">
        <v>1605</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232</v>
      </c>
      <c r="AU176" s="18" t="s">
        <v>19</v>
      </c>
    </row>
    <row r="177" s="2" customFormat="1">
      <c r="A177" s="40"/>
      <c r="B177" s="41"/>
      <c r="C177" s="42"/>
      <c r="D177" s="247" t="s">
        <v>312</v>
      </c>
      <c r="E177" s="42"/>
      <c r="F177" s="248" t="s">
        <v>682</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312</v>
      </c>
      <c r="AU177" s="18" t="s">
        <v>19</v>
      </c>
    </row>
    <row r="178" s="2" customFormat="1">
      <c r="A178" s="40"/>
      <c r="B178" s="41"/>
      <c r="C178" s="42"/>
      <c r="D178" s="247" t="s">
        <v>234</v>
      </c>
      <c r="E178" s="42"/>
      <c r="F178" s="248" t="s">
        <v>4547</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234</v>
      </c>
      <c r="AU178" s="18" t="s">
        <v>19</v>
      </c>
    </row>
    <row r="179" s="2" customFormat="1" ht="37.8" customHeight="1">
      <c r="A179" s="40"/>
      <c r="B179" s="41"/>
      <c r="C179" s="284" t="s">
        <v>303</v>
      </c>
      <c r="D179" s="284" t="s">
        <v>330</v>
      </c>
      <c r="E179" s="285" t="s">
        <v>685</v>
      </c>
      <c r="F179" s="286" t="s">
        <v>686</v>
      </c>
      <c r="G179" s="287" t="s">
        <v>507</v>
      </c>
      <c r="H179" s="288">
        <v>190</v>
      </c>
      <c r="I179" s="289"/>
      <c r="J179" s="290">
        <f>ROUND(I179*H179,2)</f>
        <v>0</v>
      </c>
      <c r="K179" s="286" t="s">
        <v>229</v>
      </c>
      <c r="L179" s="291"/>
      <c r="M179" s="292" t="s">
        <v>1</v>
      </c>
      <c r="N179" s="293" t="s">
        <v>45</v>
      </c>
      <c r="O179" s="93"/>
      <c r="P179" s="238">
        <f>O179*H179</f>
        <v>0</v>
      </c>
      <c r="Q179" s="238">
        <v>9.0000000000000006E-05</v>
      </c>
      <c r="R179" s="238">
        <f>Q179*H179</f>
        <v>0.017100000000000001</v>
      </c>
      <c r="S179" s="238">
        <v>0</v>
      </c>
      <c r="T179" s="239">
        <f>S179*H179</f>
        <v>0</v>
      </c>
      <c r="U179" s="40"/>
      <c r="V179" s="40"/>
      <c r="W179" s="40"/>
      <c r="X179" s="40"/>
      <c r="Y179" s="40"/>
      <c r="Z179" s="40"/>
      <c r="AA179" s="40"/>
      <c r="AB179" s="40"/>
      <c r="AC179" s="40"/>
      <c r="AD179" s="40"/>
      <c r="AE179" s="40"/>
      <c r="AR179" s="240" t="s">
        <v>267</v>
      </c>
      <c r="AT179" s="240" t="s">
        <v>330</v>
      </c>
      <c r="AU179" s="240" t="s">
        <v>19</v>
      </c>
      <c r="AY179" s="18" t="s">
        <v>221</v>
      </c>
      <c r="BE179" s="241">
        <f>IF(N179="základní",J179,0)</f>
        <v>0</v>
      </c>
      <c r="BF179" s="241">
        <f>IF(N179="snížená",J179,0)</f>
        <v>0</v>
      </c>
      <c r="BG179" s="241">
        <f>IF(N179="zákl. přenesená",J179,0)</f>
        <v>0</v>
      </c>
      <c r="BH179" s="241">
        <f>IF(N179="sníž. přenesená",J179,0)</f>
        <v>0</v>
      </c>
      <c r="BI179" s="241">
        <f>IF(N179="nulová",J179,0)</f>
        <v>0</v>
      </c>
      <c r="BJ179" s="18" t="s">
        <v>88</v>
      </c>
      <c r="BK179" s="241">
        <f>ROUND(I179*H179,2)</f>
        <v>0</v>
      </c>
      <c r="BL179" s="18" t="s">
        <v>224</v>
      </c>
      <c r="BM179" s="240" t="s">
        <v>4548</v>
      </c>
    </row>
    <row r="180" s="2" customFormat="1" ht="24.15" customHeight="1">
      <c r="A180" s="40"/>
      <c r="B180" s="41"/>
      <c r="C180" s="229" t="s">
        <v>307</v>
      </c>
      <c r="D180" s="229" t="s">
        <v>225</v>
      </c>
      <c r="E180" s="230" t="s">
        <v>4549</v>
      </c>
      <c r="F180" s="231" t="s">
        <v>4550</v>
      </c>
      <c r="G180" s="232" t="s">
        <v>515</v>
      </c>
      <c r="H180" s="233">
        <v>45</v>
      </c>
      <c r="I180" s="234"/>
      <c r="J180" s="235">
        <f>ROUND(I180*H180,2)</f>
        <v>0</v>
      </c>
      <c r="K180" s="231" t="s">
        <v>229</v>
      </c>
      <c r="L180" s="46"/>
      <c r="M180" s="236" t="s">
        <v>1</v>
      </c>
      <c r="N180" s="237" t="s">
        <v>45</v>
      </c>
      <c r="O180" s="93"/>
      <c r="P180" s="238">
        <f>O180*H180</f>
        <v>0</v>
      </c>
      <c r="Q180" s="238">
        <v>1.9967999999999999</v>
      </c>
      <c r="R180" s="238">
        <f>Q180*H180</f>
        <v>89.855999999999995</v>
      </c>
      <c r="S180" s="238">
        <v>0</v>
      </c>
      <c r="T180" s="239">
        <f>S180*H180</f>
        <v>0</v>
      </c>
      <c r="U180" s="40"/>
      <c r="V180" s="40"/>
      <c r="W180" s="40"/>
      <c r="X180" s="40"/>
      <c r="Y180" s="40"/>
      <c r="Z180" s="40"/>
      <c r="AA180" s="40"/>
      <c r="AB180" s="40"/>
      <c r="AC180" s="40"/>
      <c r="AD180" s="40"/>
      <c r="AE180" s="40"/>
      <c r="AR180" s="240" t="s">
        <v>224</v>
      </c>
      <c r="AT180" s="240" t="s">
        <v>225</v>
      </c>
      <c r="AU180" s="240" t="s">
        <v>19</v>
      </c>
      <c r="AY180" s="18" t="s">
        <v>221</v>
      </c>
      <c r="BE180" s="241">
        <f>IF(N180="základní",J180,0)</f>
        <v>0</v>
      </c>
      <c r="BF180" s="241">
        <f>IF(N180="snížená",J180,0)</f>
        <v>0</v>
      </c>
      <c r="BG180" s="241">
        <f>IF(N180="zákl. přenesená",J180,0)</f>
        <v>0</v>
      </c>
      <c r="BH180" s="241">
        <f>IF(N180="sníž. přenesená",J180,0)</f>
        <v>0</v>
      </c>
      <c r="BI180" s="241">
        <f>IF(N180="nulová",J180,0)</f>
        <v>0</v>
      </c>
      <c r="BJ180" s="18" t="s">
        <v>88</v>
      </c>
      <c r="BK180" s="241">
        <f>ROUND(I180*H180,2)</f>
        <v>0</v>
      </c>
      <c r="BL180" s="18" t="s">
        <v>224</v>
      </c>
      <c r="BM180" s="240" t="s">
        <v>4551</v>
      </c>
    </row>
    <row r="181" s="2" customFormat="1">
      <c r="A181" s="40"/>
      <c r="B181" s="41"/>
      <c r="C181" s="42"/>
      <c r="D181" s="242" t="s">
        <v>232</v>
      </c>
      <c r="E181" s="42"/>
      <c r="F181" s="243" t="s">
        <v>4552</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232</v>
      </c>
      <c r="AU181" s="18" t="s">
        <v>19</v>
      </c>
    </row>
    <row r="182" s="2" customFormat="1">
      <c r="A182" s="40"/>
      <c r="B182" s="41"/>
      <c r="C182" s="42"/>
      <c r="D182" s="247" t="s">
        <v>312</v>
      </c>
      <c r="E182" s="42"/>
      <c r="F182" s="248" t="s">
        <v>4553</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312</v>
      </c>
      <c r="AU182" s="18" t="s">
        <v>19</v>
      </c>
    </row>
    <row r="183" s="2" customFormat="1">
      <c r="A183" s="40"/>
      <c r="B183" s="41"/>
      <c r="C183" s="42"/>
      <c r="D183" s="247" t="s">
        <v>234</v>
      </c>
      <c r="E183" s="42"/>
      <c r="F183" s="248" t="s">
        <v>4554</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234</v>
      </c>
      <c r="AU183" s="18" t="s">
        <v>19</v>
      </c>
    </row>
    <row r="184" s="2" customFormat="1" ht="37.8" customHeight="1">
      <c r="A184" s="40"/>
      <c r="B184" s="41"/>
      <c r="C184" s="229" t="s">
        <v>316</v>
      </c>
      <c r="D184" s="229" t="s">
        <v>225</v>
      </c>
      <c r="E184" s="230" t="s">
        <v>1349</v>
      </c>
      <c r="F184" s="231" t="s">
        <v>1610</v>
      </c>
      <c r="G184" s="232" t="s">
        <v>515</v>
      </c>
      <c r="H184" s="233">
        <v>41</v>
      </c>
      <c r="I184" s="234"/>
      <c r="J184" s="235">
        <f>ROUND(I184*H184,2)</f>
        <v>0</v>
      </c>
      <c r="K184" s="231" t="s">
        <v>229</v>
      </c>
      <c r="L184" s="46"/>
      <c r="M184" s="236" t="s">
        <v>1</v>
      </c>
      <c r="N184" s="237" t="s">
        <v>45</v>
      </c>
      <c r="O184" s="93"/>
      <c r="P184" s="238">
        <f>O184*H184</f>
        <v>0</v>
      </c>
      <c r="Q184" s="238">
        <v>2.13408</v>
      </c>
      <c r="R184" s="238">
        <f>Q184*H184</f>
        <v>87.497280000000004</v>
      </c>
      <c r="S184" s="238">
        <v>0</v>
      </c>
      <c r="T184" s="239">
        <f>S184*H184</f>
        <v>0</v>
      </c>
      <c r="U184" s="40"/>
      <c r="V184" s="40"/>
      <c r="W184" s="40"/>
      <c r="X184" s="40"/>
      <c r="Y184" s="40"/>
      <c r="Z184" s="40"/>
      <c r="AA184" s="40"/>
      <c r="AB184" s="40"/>
      <c r="AC184" s="40"/>
      <c r="AD184" s="40"/>
      <c r="AE184" s="40"/>
      <c r="AR184" s="240" t="s">
        <v>224</v>
      </c>
      <c r="AT184" s="240" t="s">
        <v>225</v>
      </c>
      <c r="AU184" s="240" t="s">
        <v>19</v>
      </c>
      <c r="AY184" s="18" t="s">
        <v>221</v>
      </c>
      <c r="BE184" s="241">
        <f>IF(N184="základní",J184,0)</f>
        <v>0</v>
      </c>
      <c r="BF184" s="241">
        <f>IF(N184="snížená",J184,0)</f>
        <v>0</v>
      </c>
      <c r="BG184" s="241">
        <f>IF(N184="zákl. přenesená",J184,0)</f>
        <v>0</v>
      </c>
      <c r="BH184" s="241">
        <f>IF(N184="sníž. přenesená",J184,0)</f>
        <v>0</v>
      </c>
      <c r="BI184" s="241">
        <f>IF(N184="nulová",J184,0)</f>
        <v>0</v>
      </c>
      <c r="BJ184" s="18" t="s">
        <v>88</v>
      </c>
      <c r="BK184" s="241">
        <f>ROUND(I184*H184,2)</f>
        <v>0</v>
      </c>
      <c r="BL184" s="18" t="s">
        <v>224</v>
      </c>
      <c r="BM184" s="240" t="s">
        <v>4555</v>
      </c>
    </row>
    <row r="185" s="2" customFormat="1">
      <c r="A185" s="40"/>
      <c r="B185" s="41"/>
      <c r="C185" s="42"/>
      <c r="D185" s="242" t="s">
        <v>232</v>
      </c>
      <c r="E185" s="42"/>
      <c r="F185" s="243" t="s">
        <v>1352</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232</v>
      </c>
      <c r="AU185" s="18" t="s">
        <v>19</v>
      </c>
    </row>
    <row r="186" s="2" customFormat="1">
      <c r="A186" s="40"/>
      <c r="B186" s="41"/>
      <c r="C186" s="42"/>
      <c r="D186" s="247" t="s">
        <v>312</v>
      </c>
      <c r="E186" s="42"/>
      <c r="F186" s="248" t="s">
        <v>1231</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312</v>
      </c>
      <c r="AU186" s="18" t="s">
        <v>19</v>
      </c>
    </row>
    <row r="187" s="2" customFormat="1">
      <c r="A187" s="40"/>
      <c r="B187" s="41"/>
      <c r="C187" s="42"/>
      <c r="D187" s="247" t="s">
        <v>234</v>
      </c>
      <c r="E187" s="42"/>
      <c r="F187" s="248" t="s">
        <v>4556</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234</v>
      </c>
      <c r="AU187" s="18" t="s">
        <v>19</v>
      </c>
    </row>
    <row r="188" s="2" customFormat="1" ht="33" customHeight="1">
      <c r="A188" s="40"/>
      <c r="B188" s="41"/>
      <c r="C188" s="229" t="s">
        <v>321</v>
      </c>
      <c r="D188" s="229" t="s">
        <v>225</v>
      </c>
      <c r="E188" s="230" t="s">
        <v>4557</v>
      </c>
      <c r="F188" s="231" t="s">
        <v>4558</v>
      </c>
      <c r="G188" s="232" t="s">
        <v>515</v>
      </c>
      <c r="H188" s="233">
        <v>17</v>
      </c>
      <c r="I188" s="234"/>
      <c r="J188" s="235">
        <f>ROUND(I188*H188,2)</f>
        <v>0</v>
      </c>
      <c r="K188" s="231" t="s">
        <v>229</v>
      </c>
      <c r="L188" s="46"/>
      <c r="M188" s="236" t="s">
        <v>1</v>
      </c>
      <c r="N188" s="237" t="s">
        <v>45</v>
      </c>
      <c r="O188" s="93"/>
      <c r="P188" s="238">
        <f>O188*H188</f>
        <v>0</v>
      </c>
      <c r="Q188" s="238">
        <v>2.1600000000000001</v>
      </c>
      <c r="R188" s="238">
        <f>Q188*H188</f>
        <v>36.719999999999999</v>
      </c>
      <c r="S188" s="238">
        <v>0</v>
      </c>
      <c r="T188" s="239">
        <f>S188*H188</f>
        <v>0</v>
      </c>
      <c r="U188" s="40"/>
      <c r="V188" s="40"/>
      <c r="W188" s="40"/>
      <c r="X188" s="40"/>
      <c r="Y188" s="40"/>
      <c r="Z188" s="40"/>
      <c r="AA188" s="40"/>
      <c r="AB188" s="40"/>
      <c r="AC188" s="40"/>
      <c r="AD188" s="40"/>
      <c r="AE188" s="40"/>
      <c r="AR188" s="240" t="s">
        <v>224</v>
      </c>
      <c r="AT188" s="240" t="s">
        <v>225</v>
      </c>
      <c r="AU188" s="240" t="s">
        <v>19</v>
      </c>
      <c r="AY188" s="18" t="s">
        <v>221</v>
      </c>
      <c r="BE188" s="241">
        <f>IF(N188="základní",J188,0)</f>
        <v>0</v>
      </c>
      <c r="BF188" s="241">
        <f>IF(N188="snížená",J188,0)</f>
        <v>0</v>
      </c>
      <c r="BG188" s="241">
        <f>IF(N188="zákl. přenesená",J188,0)</f>
        <v>0</v>
      </c>
      <c r="BH188" s="241">
        <f>IF(N188="sníž. přenesená",J188,0)</f>
        <v>0</v>
      </c>
      <c r="BI188" s="241">
        <f>IF(N188="nulová",J188,0)</f>
        <v>0</v>
      </c>
      <c r="BJ188" s="18" t="s">
        <v>88</v>
      </c>
      <c r="BK188" s="241">
        <f>ROUND(I188*H188,2)</f>
        <v>0</v>
      </c>
      <c r="BL188" s="18" t="s">
        <v>224</v>
      </c>
      <c r="BM188" s="240" t="s">
        <v>4559</v>
      </c>
    </row>
    <row r="189" s="2" customFormat="1">
      <c r="A189" s="40"/>
      <c r="B189" s="41"/>
      <c r="C189" s="42"/>
      <c r="D189" s="242" t="s">
        <v>232</v>
      </c>
      <c r="E189" s="42"/>
      <c r="F189" s="243" t="s">
        <v>4560</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232</v>
      </c>
      <c r="AU189" s="18" t="s">
        <v>19</v>
      </c>
    </row>
    <row r="190" s="2" customFormat="1">
      <c r="A190" s="40"/>
      <c r="B190" s="41"/>
      <c r="C190" s="42"/>
      <c r="D190" s="247" t="s">
        <v>312</v>
      </c>
      <c r="E190" s="42"/>
      <c r="F190" s="248" t="s">
        <v>693</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312</v>
      </c>
      <c r="AU190" s="18" t="s">
        <v>19</v>
      </c>
    </row>
    <row r="191" s="2" customFormat="1">
      <c r="A191" s="40"/>
      <c r="B191" s="41"/>
      <c r="C191" s="42"/>
      <c r="D191" s="247" t="s">
        <v>234</v>
      </c>
      <c r="E191" s="42"/>
      <c r="F191" s="248" t="s">
        <v>4561</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234</v>
      </c>
      <c r="AU191" s="18" t="s">
        <v>19</v>
      </c>
    </row>
    <row r="192" s="12" customFormat="1" ht="22.8" customHeight="1">
      <c r="A192" s="12"/>
      <c r="B192" s="213"/>
      <c r="C192" s="214"/>
      <c r="D192" s="215" t="s">
        <v>79</v>
      </c>
      <c r="E192" s="227" t="s">
        <v>267</v>
      </c>
      <c r="F192" s="227" t="s">
        <v>696</v>
      </c>
      <c r="G192" s="214"/>
      <c r="H192" s="214"/>
      <c r="I192" s="217"/>
      <c r="J192" s="228">
        <f>BK192</f>
        <v>0</v>
      </c>
      <c r="K192" s="214"/>
      <c r="L192" s="219"/>
      <c r="M192" s="220"/>
      <c r="N192" s="221"/>
      <c r="O192" s="221"/>
      <c r="P192" s="222">
        <f>SUM(P193:P197)</f>
        <v>0</v>
      </c>
      <c r="Q192" s="221"/>
      <c r="R192" s="222">
        <f>SUM(R193:R197)</f>
        <v>0.058000000000000003</v>
      </c>
      <c r="S192" s="221"/>
      <c r="T192" s="223">
        <f>SUM(T193:T197)</f>
        <v>0</v>
      </c>
      <c r="U192" s="12"/>
      <c r="V192" s="12"/>
      <c r="W192" s="12"/>
      <c r="X192" s="12"/>
      <c r="Y192" s="12"/>
      <c r="Z192" s="12"/>
      <c r="AA192" s="12"/>
      <c r="AB192" s="12"/>
      <c r="AC192" s="12"/>
      <c r="AD192" s="12"/>
      <c r="AE192" s="12"/>
      <c r="AR192" s="224" t="s">
        <v>88</v>
      </c>
      <c r="AT192" s="225" t="s">
        <v>79</v>
      </c>
      <c r="AU192" s="225" t="s">
        <v>88</v>
      </c>
      <c r="AY192" s="224" t="s">
        <v>221</v>
      </c>
      <c r="BK192" s="226">
        <f>SUM(BK193:BK197)</f>
        <v>0</v>
      </c>
    </row>
    <row r="193" s="2" customFormat="1" ht="37.8" customHeight="1">
      <c r="A193" s="40"/>
      <c r="B193" s="41"/>
      <c r="C193" s="229" t="s">
        <v>327</v>
      </c>
      <c r="D193" s="229" t="s">
        <v>225</v>
      </c>
      <c r="E193" s="230" t="s">
        <v>4562</v>
      </c>
      <c r="F193" s="231" t="s">
        <v>4563</v>
      </c>
      <c r="G193" s="232" t="s">
        <v>665</v>
      </c>
      <c r="H193" s="233">
        <v>1</v>
      </c>
      <c r="I193" s="234"/>
      <c r="J193" s="235">
        <f>ROUND(I193*H193,2)</f>
        <v>0</v>
      </c>
      <c r="K193" s="231" t="s">
        <v>229</v>
      </c>
      <c r="L193" s="46"/>
      <c r="M193" s="236" t="s">
        <v>1</v>
      </c>
      <c r="N193" s="237" t="s">
        <v>45</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224</v>
      </c>
      <c r="AT193" s="240" t="s">
        <v>225</v>
      </c>
      <c r="AU193" s="240" t="s">
        <v>19</v>
      </c>
      <c r="AY193" s="18" t="s">
        <v>221</v>
      </c>
      <c r="BE193" s="241">
        <f>IF(N193="základní",J193,0)</f>
        <v>0</v>
      </c>
      <c r="BF193" s="241">
        <f>IF(N193="snížená",J193,0)</f>
        <v>0</v>
      </c>
      <c r="BG193" s="241">
        <f>IF(N193="zákl. přenesená",J193,0)</f>
        <v>0</v>
      </c>
      <c r="BH193" s="241">
        <f>IF(N193="sníž. přenesená",J193,0)</f>
        <v>0</v>
      </c>
      <c r="BI193" s="241">
        <f>IF(N193="nulová",J193,0)</f>
        <v>0</v>
      </c>
      <c r="BJ193" s="18" t="s">
        <v>88</v>
      </c>
      <c r="BK193" s="241">
        <f>ROUND(I193*H193,2)</f>
        <v>0</v>
      </c>
      <c r="BL193" s="18" t="s">
        <v>224</v>
      </c>
      <c r="BM193" s="240" t="s">
        <v>4564</v>
      </c>
    </row>
    <row r="194" s="2" customFormat="1">
      <c r="A194" s="40"/>
      <c r="B194" s="41"/>
      <c r="C194" s="42"/>
      <c r="D194" s="242" t="s">
        <v>232</v>
      </c>
      <c r="E194" s="42"/>
      <c r="F194" s="243" t="s">
        <v>4565</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232</v>
      </c>
      <c r="AU194" s="18" t="s">
        <v>19</v>
      </c>
    </row>
    <row r="195" s="2" customFormat="1">
      <c r="A195" s="40"/>
      <c r="B195" s="41"/>
      <c r="C195" s="42"/>
      <c r="D195" s="247" t="s">
        <v>312</v>
      </c>
      <c r="E195" s="42"/>
      <c r="F195" s="248" t="s">
        <v>1126</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312</v>
      </c>
      <c r="AU195" s="18" t="s">
        <v>19</v>
      </c>
    </row>
    <row r="196" s="2" customFormat="1">
      <c r="A196" s="40"/>
      <c r="B196" s="41"/>
      <c r="C196" s="42"/>
      <c r="D196" s="247" t="s">
        <v>234</v>
      </c>
      <c r="E196" s="42"/>
      <c r="F196" s="248" t="s">
        <v>4566</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234</v>
      </c>
      <c r="AU196" s="18" t="s">
        <v>19</v>
      </c>
    </row>
    <row r="197" s="2" customFormat="1" ht="24.15" customHeight="1">
      <c r="A197" s="40"/>
      <c r="B197" s="41"/>
      <c r="C197" s="284" t="s">
        <v>337</v>
      </c>
      <c r="D197" s="284" t="s">
        <v>330</v>
      </c>
      <c r="E197" s="285" t="s">
        <v>4567</v>
      </c>
      <c r="F197" s="286" t="s">
        <v>4568</v>
      </c>
      <c r="G197" s="287" t="s">
        <v>665</v>
      </c>
      <c r="H197" s="288">
        <v>1</v>
      </c>
      <c r="I197" s="289"/>
      <c r="J197" s="290">
        <f>ROUND(I197*H197,2)</f>
        <v>0</v>
      </c>
      <c r="K197" s="286" t="s">
        <v>229</v>
      </c>
      <c r="L197" s="291"/>
      <c r="M197" s="292" t="s">
        <v>1</v>
      </c>
      <c r="N197" s="293" t="s">
        <v>45</v>
      </c>
      <c r="O197" s="93"/>
      <c r="P197" s="238">
        <f>O197*H197</f>
        <v>0</v>
      </c>
      <c r="Q197" s="238">
        <v>0.058000000000000003</v>
      </c>
      <c r="R197" s="238">
        <f>Q197*H197</f>
        <v>0.058000000000000003</v>
      </c>
      <c r="S197" s="238">
        <v>0</v>
      </c>
      <c r="T197" s="239">
        <f>S197*H197</f>
        <v>0</v>
      </c>
      <c r="U197" s="40"/>
      <c r="V197" s="40"/>
      <c r="W197" s="40"/>
      <c r="X197" s="40"/>
      <c r="Y197" s="40"/>
      <c r="Z197" s="40"/>
      <c r="AA197" s="40"/>
      <c r="AB197" s="40"/>
      <c r="AC197" s="40"/>
      <c r="AD197" s="40"/>
      <c r="AE197" s="40"/>
      <c r="AR197" s="240" t="s">
        <v>267</v>
      </c>
      <c r="AT197" s="240" t="s">
        <v>330</v>
      </c>
      <c r="AU197" s="240" t="s">
        <v>19</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224</v>
      </c>
      <c r="BM197" s="240" t="s">
        <v>4569</v>
      </c>
    </row>
    <row r="198" s="12" customFormat="1" ht="22.8" customHeight="1">
      <c r="A198" s="12"/>
      <c r="B198" s="213"/>
      <c r="C198" s="214"/>
      <c r="D198" s="215" t="s">
        <v>79</v>
      </c>
      <c r="E198" s="227" t="s">
        <v>272</v>
      </c>
      <c r="F198" s="227" t="s">
        <v>727</v>
      </c>
      <c r="G198" s="214"/>
      <c r="H198" s="214"/>
      <c r="I198" s="217"/>
      <c r="J198" s="228">
        <f>BK198</f>
        <v>0</v>
      </c>
      <c r="K198" s="214"/>
      <c r="L198" s="219"/>
      <c r="M198" s="220"/>
      <c r="N198" s="221"/>
      <c r="O198" s="221"/>
      <c r="P198" s="222">
        <f>SUM(P199:P202)</f>
        <v>0</v>
      </c>
      <c r="Q198" s="221"/>
      <c r="R198" s="222">
        <f>SUM(R199:R202)</f>
        <v>1.9950000000000001</v>
      </c>
      <c r="S198" s="221"/>
      <c r="T198" s="223">
        <f>SUM(T199:T202)</f>
        <v>0</v>
      </c>
      <c r="U198" s="12"/>
      <c r="V198" s="12"/>
      <c r="W198" s="12"/>
      <c r="X198" s="12"/>
      <c r="Y198" s="12"/>
      <c r="Z198" s="12"/>
      <c r="AA198" s="12"/>
      <c r="AB198" s="12"/>
      <c r="AC198" s="12"/>
      <c r="AD198" s="12"/>
      <c r="AE198" s="12"/>
      <c r="AR198" s="224" t="s">
        <v>88</v>
      </c>
      <c r="AT198" s="225" t="s">
        <v>79</v>
      </c>
      <c r="AU198" s="225" t="s">
        <v>88</v>
      </c>
      <c r="AY198" s="224" t="s">
        <v>221</v>
      </c>
      <c r="BK198" s="226">
        <f>SUM(BK199:BK202)</f>
        <v>0</v>
      </c>
    </row>
    <row r="199" s="2" customFormat="1" ht="33" customHeight="1">
      <c r="A199" s="40"/>
      <c r="B199" s="41"/>
      <c r="C199" s="229" t="s">
        <v>7</v>
      </c>
      <c r="D199" s="229" t="s">
        <v>225</v>
      </c>
      <c r="E199" s="230" t="s">
        <v>4570</v>
      </c>
      <c r="F199" s="231" t="s">
        <v>4571</v>
      </c>
      <c r="G199" s="232" t="s">
        <v>507</v>
      </c>
      <c r="H199" s="233">
        <v>20</v>
      </c>
      <c r="I199" s="234"/>
      <c r="J199" s="235">
        <f>ROUND(I199*H199,2)</f>
        <v>0</v>
      </c>
      <c r="K199" s="231" t="s">
        <v>229</v>
      </c>
      <c r="L199" s="46"/>
      <c r="M199" s="236" t="s">
        <v>1</v>
      </c>
      <c r="N199" s="237" t="s">
        <v>45</v>
      </c>
      <c r="O199" s="93"/>
      <c r="P199" s="238">
        <f>O199*H199</f>
        <v>0</v>
      </c>
      <c r="Q199" s="238">
        <v>0.099750000000000005</v>
      </c>
      <c r="R199" s="238">
        <f>Q199*H199</f>
        <v>1.9950000000000001</v>
      </c>
      <c r="S199" s="238">
        <v>0</v>
      </c>
      <c r="T199" s="239">
        <f>S199*H199</f>
        <v>0</v>
      </c>
      <c r="U199" s="40"/>
      <c r="V199" s="40"/>
      <c r="W199" s="40"/>
      <c r="X199" s="40"/>
      <c r="Y199" s="40"/>
      <c r="Z199" s="40"/>
      <c r="AA199" s="40"/>
      <c r="AB199" s="40"/>
      <c r="AC199" s="40"/>
      <c r="AD199" s="40"/>
      <c r="AE199" s="40"/>
      <c r="AR199" s="240" t="s">
        <v>224</v>
      </c>
      <c r="AT199" s="240" t="s">
        <v>225</v>
      </c>
      <c r="AU199" s="240" t="s">
        <v>19</v>
      </c>
      <c r="AY199" s="18" t="s">
        <v>221</v>
      </c>
      <c r="BE199" s="241">
        <f>IF(N199="základní",J199,0)</f>
        <v>0</v>
      </c>
      <c r="BF199" s="241">
        <f>IF(N199="snížená",J199,0)</f>
        <v>0</v>
      </c>
      <c r="BG199" s="241">
        <f>IF(N199="zákl. přenesená",J199,0)</f>
        <v>0</v>
      </c>
      <c r="BH199" s="241">
        <f>IF(N199="sníž. přenesená",J199,0)</f>
        <v>0</v>
      </c>
      <c r="BI199" s="241">
        <f>IF(N199="nulová",J199,0)</f>
        <v>0</v>
      </c>
      <c r="BJ199" s="18" t="s">
        <v>88</v>
      </c>
      <c r="BK199" s="241">
        <f>ROUND(I199*H199,2)</f>
        <v>0</v>
      </c>
      <c r="BL199" s="18" t="s">
        <v>224</v>
      </c>
      <c r="BM199" s="240" t="s">
        <v>4572</v>
      </c>
    </row>
    <row r="200" s="2" customFormat="1">
      <c r="A200" s="40"/>
      <c r="B200" s="41"/>
      <c r="C200" s="42"/>
      <c r="D200" s="242" t="s">
        <v>232</v>
      </c>
      <c r="E200" s="42"/>
      <c r="F200" s="243" t="s">
        <v>4573</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232</v>
      </c>
      <c r="AU200" s="18" t="s">
        <v>19</v>
      </c>
    </row>
    <row r="201" s="2" customFormat="1">
      <c r="A201" s="40"/>
      <c r="B201" s="41"/>
      <c r="C201" s="42"/>
      <c r="D201" s="247" t="s">
        <v>312</v>
      </c>
      <c r="E201" s="42"/>
      <c r="F201" s="248" t="s">
        <v>4574</v>
      </c>
      <c r="G201" s="42"/>
      <c r="H201" s="42"/>
      <c r="I201" s="244"/>
      <c r="J201" s="42"/>
      <c r="K201" s="42"/>
      <c r="L201" s="46"/>
      <c r="M201" s="245"/>
      <c r="N201" s="246"/>
      <c r="O201" s="93"/>
      <c r="P201" s="93"/>
      <c r="Q201" s="93"/>
      <c r="R201" s="93"/>
      <c r="S201" s="93"/>
      <c r="T201" s="94"/>
      <c r="U201" s="40"/>
      <c r="V201" s="40"/>
      <c r="W201" s="40"/>
      <c r="X201" s="40"/>
      <c r="Y201" s="40"/>
      <c r="Z201" s="40"/>
      <c r="AA201" s="40"/>
      <c r="AB201" s="40"/>
      <c r="AC201" s="40"/>
      <c r="AD201" s="40"/>
      <c r="AE201" s="40"/>
      <c r="AT201" s="18" t="s">
        <v>312</v>
      </c>
      <c r="AU201" s="18" t="s">
        <v>19</v>
      </c>
    </row>
    <row r="202" s="2" customFormat="1">
      <c r="A202" s="40"/>
      <c r="B202" s="41"/>
      <c r="C202" s="42"/>
      <c r="D202" s="247" t="s">
        <v>234</v>
      </c>
      <c r="E202" s="42"/>
      <c r="F202" s="248" t="s">
        <v>4575</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234</v>
      </c>
      <c r="AU202" s="18" t="s">
        <v>19</v>
      </c>
    </row>
    <row r="203" s="12" customFormat="1" ht="22.8" customHeight="1">
      <c r="A203" s="12"/>
      <c r="B203" s="213"/>
      <c r="C203" s="214"/>
      <c r="D203" s="215" t="s">
        <v>79</v>
      </c>
      <c r="E203" s="227" t="s">
        <v>742</v>
      </c>
      <c r="F203" s="227" t="s">
        <v>743</v>
      </c>
      <c r="G203" s="214"/>
      <c r="H203" s="214"/>
      <c r="I203" s="217"/>
      <c r="J203" s="228">
        <f>BK203</f>
        <v>0</v>
      </c>
      <c r="K203" s="214"/>
      <c r="L203" s="219"/>
      <c r="M203" s="220"/>
      <c r="N203" s="221"/>
      <c r="O203" s="221"/>
      <c r="P203" s="222">
        <f>SUM(P204:P208)</f>
        <v>0</v>
      </c>
      <c r="Q203" s="221"/>
      <c r="R203" s="222">
        <f>SUM(R204:R208)</f>
        <v>0</v>
      </c>
      <c r="S203" s="221"/>
      <c r="T203" s="223">
        <f>SUM(T204:T208)</f>
        <v>0</v>
      </c>
      <c r="U203" s="12"/>
      <c r="V203" s="12"/>
      <c r="W203" s="12"/>
      <c r="X203" s="12"/>
      <c r="Y203" s="12"/>
      <c r="Z203" s="12"/>
      <c r="AA203" s="12"/>
      <c r="AB203" s="12"/>
      <c r="AC203" s="12"/>
      <c r="AD203" s="12"/>
      <c r="AE203" s="12"/>
      <c r="AR203" s="224" t="s">
        <v>88</v>
      </c>
      <c r="AT203" s="225" t="s">
        <v>79</v>
      </c>
      <c r="AU203" s="225" t="s">
        <v>88</v>
      </c>
      <c r="AY203" s="224" t="s">
        <v>221</v>
      </c>
      <c r="BK203" s="226">
        <f>SUM(BK204:BK208)</f>
        <v>0</v>
      </c>
    </row>
    <row r="204" s="2" customFormat="1" ht="33" customHeight="1">
      <c r="A204" s="40"/>
      <c r="B204" s="41"/>
      <c r="C204" s="229" t="s">
        <v>347</v>
      </c>
      <c r="D204" s="229" t="s">
        <v>225</v>
      </c>
      <c r="E204" s="230" t="s">
        <v>744</v>
      </c>
      <c r="F204" s="231" t="s">
        <v>745</v>
      </c>
      <c r="G204" s="232" t="s">
        <v>651</v>
      </c>
      <c r="H204" s="233">
        <v>216.18799999999999</v>
      </c>
      <c r="I204" s="234"/>
      <c r="J204" s="235">
        <f>ROUND(I204*H204,2)</f>
        <v>0</v>
      </c>
      <c r="K204" s="231" t="s">
        <v>229</v>
      </c>
      <c r="L204" s="46"/>
      <c r="M204" s="236" t="s">
        <v>1</v>
      </c>
      <c r="N204" s="237" t="s">
        <v>45</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224</v>
      </c>
      <c r="AT204" s="240" t="s">
        <v>225</v>
      </c>
      <c r="AU204" s="240" t="s">
        <v>19</v>
      </c>
      <c r="AY204" s="18" t="s">
        <v>221</v>
      </c>
      <c r="BE204" s="241">
        <f>IF(N204="základní",J204,0)</f>
        <v>0</v>
      </c>
      <c r="BF204" s="241">
        <f>IF(N204="snížená",J204,0)</f>
        <v>0</v>
      </c>
      <c r="BG204" s="241">
        <f>IF(N204="zákl. přenesená",J204,0)</f>
        <v>0</v>
      </c>
      <c r="BH204" s="241">
        <f>IF(N204="sníž. přenesená",J204,0)</f>
        <v>0</v>
      </c>
      <c r="BI204" s="241">
        <f>IF(N204="nulová",J204,0)</f>
        <v>0</v>
      </c>
      <c r="BJ204" s="18" t="s">
        <v>88</v>
      </c>
      <c r="BK204" s="241">
        <f>ROUND(I204*H204,2)</f>
        <v>0</v>
      </c>
      <c r="BL204" s="18" t="s">
        <v>224</v>
      </c>
      <c r="BM204" s="240" t="s">
        <v>4576</v>
      </c>
    </row>
    <row r="205" s="2" customFormat="1">
      <c r="A205" s="40"/>
      <c r="B205" s="41"/>
      <c r="C205" s="42"/>
      <c r="D205" s="242" t="s">
        <v>232</v>
      </c>
      <c r="E205" s="42"/>
      <c r="F205" s="243" t="s">
        <v>747</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232</v>
      </c>
      <c r="AU205" s="18" t="s">
        <v>19</v>
      </c>
    </row>
    <row r="206" s="2" customFormat="1">
      <c r="A206" s="40"/>
      <c r="B206" s="41"/>
      <c r="C206" s="42"/>
      <c r="D206" s="247" t="s">
        <v>312</v>
      </c>
      <c r="E206" s="42"/>
      <c r="F206" s="248" t="s">
        <v>748</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312</v>
      </c>
      <c r="AU206" s="18" t="s">
        <v>19</v>
      </c>
    </row>
    <row r="207" s="2" customFormat="1" ht="44.25" customHeight="1">
      <c r="A207" s="40"/>
      <c r="B207" s="41"/>
      <c r="C207" s="229" t="s">
        <v>359</v>
      </c>
      <c r="D207" s="229" t="s">
        <v>225</v>
      </c>
      <c r="E207" s="230" t="s">
        <v>749</v>
      </c>
      <c r="F207" s="231" t="s">
        <v>750</v>
      </c>
      <c r="G207" s="232" t="s">
        <v>651</v>
      </c>
      <c r="H207" s="233">
        <v>216.18799999999999</v>
      </c>
      <c r="I207" s="234"/>
      <c r="J207" s="235">
        <f>ROUND(I207*H207,2)</f>
        <v>0</v>
      </c>
      <c r="K207" s="231" t="s">
        <v>229</v>
      </c>
      <c r="L207" s="46"/>
      <c r="M207" s="236" t="s">
        <v>1</v>
      </c>
      <c r="N207" s="237" t="s">
        <v>45</v>
      </c>
      <c r="O207" s="93"/>
      <c r="P207" s="238">
        <f>O207*H207</f>
        <v>0</v>
      </c>
      <c r="Q207" s="238">
        <v>0</v>
      </c>
      <c r="R207" s="238">
        <f>Q207*H207</f>
        <v>0</v>
      </c>
      <c r="S207" s="238">
        <v>0</v>
      </c>
      <c r="T207" s="239">
        <f>S207*H207</f>
        <v>0</v>
      </c>
      <c r="U207" s="40"/>
      <c r="V207" s="40"/>
      <c r="W207" s="40"/>
      <c r="X207" s="40"/>
      <c r="Y207" s="40"/>
      <c r="Z207" s="40"/>
      <c r="AA207" s="40"/>
      <c r="AB207" s="40"/>
      <c r="AC207" s="40"/>
      <c r="AD207" s="40"/>
      <c r="AE207" s="40"/>
      <c r="AR207" s="240" t="s">
        <v>224</v>
      </c>
      <c r="AT207" s="240" t="s">
        <v>225</v>
      </c>
      <c r="AU207" s="240" t="s">
        <v>19</v>
      </c>
      <c r="AY207" s="18" t="s">
        <v>221</v>
      </c>
      <c r="BE207" s="241">
        <f>IF(N207="základní",J207,0)</f>
        <v>0</v>
      </c>
      <c r="BF207" s="241">
        <f>IF(N207="snížená",J207,0)</f>
        <v>0</v>
      </c>
      <c r="BG207" s="241">
        <f>IF(N207="zákl. přenesená",J207,0)</f>
        <v>0</v>
      </c>
      <c r="BH207" s="241">
        <f>IF(N207="sníž. přenesená",J207,0)</f>
        <v>0</v>
      </c>
      <c r="BI207" s="241">
        <f>IF(N207="nulová",J207,0)</f>
        <v>0</v>
      </c>
      <c r="BJ207" s="18" t="s">
        <v>88</v>
      </c>
      <c r="BK207" s="241">
        <f>ROUND(I207*H207,2)</f>
        <v>0</v>
      </c>
      <c r="BL207" s="18" t="s">
        <v>224</v>
      </c>
      <c r="BM207" s="240" t="s">
        <v>4577</v>
      </c>
    </row>
    <row r="208" s="2" customFormat="1">
      <c r="A208" s="40"/>
      <c r="B208" s="41"/>
      <c r="C208" s="42"/>
      <c r="D208" s="242" t="s">
        <v>232</v>
      </c>
      <c r="E208" s="42"/>
      <c r="F208" s="243" t="s">
        <v>752</v>
      </c>
      <c r="G208" s="42"/>
      <c r="H208" s="42"/>
      <c r="I208" s="244"/>
      <c r="J208" s="42"/>
      <c r="K208" s="42"/>
      <c r="L208" s="46"/>
      <c r="M208" s="294"/>
      <c r="N208" s="295"/>
      <c r="O208" s="296"/>
      <c r="P208" s="296"/>
      <c r="Q208" s="296"/>
      <c r="R208" s="296"/>
      <c r="S208" s="296"/>
      <c r="T208" s="297"/>
      <c r="U208" s="40"/>
      <c r="V208" s="40"/>
      <c r="W208" s="40"/>
      <c r="X208" s="40"/>
      <c r="Y208" s="40"/>
      <c r="Z208" s="40"/>
      <c r="AA208" s="40"/>
      <c r="AB208" s="40"/>
      <c r="AC208" s="40"/>
      <c r="AD208" s="40"/>
      <c r="AE208" s="40"/>
      <c r="AT208" s="18" t="s">
        <v>232</v>
      </c>
      <c r="AU208" s="18" t="s">
        <v>19</v>
      </c>
    </row>
    <row r="209" s="2" customFormat="1" ht="6.96" customHeight="1">
      <c r="A209" s="40"/>
      <c r="B209" s="68"/>
      <c r="C209" s="69"/>
      <c r="D209" s="69"/>
      <c r="E209" s="69"/>
      <c r="F209" s="69"/>
      <c r="G209" s="69"/>
      <c r="H209" s="69"/>
      <c r="I209" s="69"/>
      <c r="J209" s="69"/>
      <c r="K209" s="69"/>
      <c r="L209" s="46"/>
      <c r="M209" s="40"/>
      <c r="O209" s="40"/>
      <c r="P209" s="40"/>
      <c r="Q209" s="40"/>
      <c r="R209" s="40"/>
      <c r="S209" s="40"/>
      <c r="T209" s="40"/>
      <c r="U209" s="40"/>
      <c r="V209" s="40"/>
      <c r="W209" s="40"/>
      <c r="X209" s="40"/>
      <c r="Y209" s="40"/>
      <c r="Z209" s="40"/>
      <c r="AA209" s="40"/>
      <c r="AB209" s="40"/>
      <c r="AC209" s="40"/>
      <c r="AD209" s="40"/>
      <c r="AE209" s="40"/>
    </row>
  </sheetData>
  <sheetProtection sheet="1" autoFilter="0" formatColumns="0" formatRows="0" objects="1" scenarios="1" spinCount="100000" saltValue="4SONBzvZHnt0mhQjoqIyto17YLBMCckuJT013VFHRkrd1nUFuaGa19TUFKHQhxbYhxe1rus9SJYVd4HVkrRbLg==" hashValue="elGJ43TEbWTVwSEg6UBzd9nSfRoDMPv2Q6uxbSbLZlaYGIhd2Knus9Jl0auAmHaSCONxeWrqQAo55yBcnZWi2A==" algorithmName="SHA-512" password="CC35"/>
  <autoFilter ref="C125:K208"/>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0" r:id="rId1" display="https://podminky.urs.cz/item/CS_URS_2021_01/121151125"/>
    <hyperlink ref="F134" r:id="rId2" display="https://podminky.urs.cz/item/CS_URS_2021_01/124253101"/>
    <hyperlink ref="F138" r:id="rId3" display="https://podminky.urs.cz/item/CS_URS_2021_01/162351104"/>
    <hyperlink ref="F142" r:id="rId4" display="https://podminky.urs.cz/item/CS_URS_2021_01/167151111"/>
    <hyperlink ref="F146" r:id="rId5" display="https://podminky.urs.cz/item/CS_URS_2021_01/171151103"/>
    <hyperlink ref="F150" r:id="rId6" display="https://podminky.urs.cz/item/CS_URS_2021_01/162751117"/>
    <hyperlink ref="F154" r:id="rId7" display="https://podminky.urs.cz/item/CS_URS_2021_01/162751119"/>
    <hyperlink ref="F158" r:id="rId8" display="https://podminky.urs.cz/item/CS_URS_2021_01/171201201.1"/>
    <hyperlink ref="F162" r:id="rId9" display="https://podminky.urs.cz/item/CS_URS_2021_01/181351113"/>
    <hyperlink ref="F166" r:id="rId10" display="https://podminky.urs.cz/item/CS_URS_2021_01/181451121"/>
    <hyperlink ref="F171" r:id="rId11" display="https://podminky.urs.cz/item/CS_URS_2021_01/182151111"/>
    <hyperlink ref="F176" r:id="rId12" display="https://podminky.urs.cz/item/CS_URS_2021_01/457971122.1"/>
    <hyperlink ref="F181" r:id="rId13" display="https://podminky.urs.cz/item/CS_URS_2021_01/461211711"/>
    <hyperlink ref="F185" r:id="rId14" display="https://podminky.urs.cz/item/CS_URS_2021_01/462511270"/>
    <hyperlink ref="F189" r:id="rId15" display="https://podminky.urs.cz/item/CS_URS_2021_01/464531112"/>
    <hyperlink ref="F194" r:id="rId16" display="https://podminky.urs.cz/item/CS_URS_2021_01/891492421"/>
    <hyperlink ref="F200" r:id="rId17" display="https://podminky.urs.cz/item/CS_URS_2021_01/985311115"/>
    <hyperlink ref="F205" r:id="rId18" display="https://podminky.urs.cz/item/CS_URS_2021_01/998332011"/>
    <hyperlink ref="F208" r:id="rId19" display="https://podminky.urs.cz/item/CS_URS_2021_01/998332092"/>
  </hyperlinks>
  <pageMargins left="0.39375" right="0.39375" top="0.39375" bottom="0.39375" header="0" footer="0"/>
  <pageSetup paperSize="9" orientation="portrait" blackAndWhite="1" fitToHeight="100"/>
  <headerFooter>
    <oddFooter>&amp;CStrana &amp;P z &amp;N</oddFooter>
  </headerFooter>
  <drawing r:id="rId20"/>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4521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4578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488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489</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490</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491</v>
      </c>
      <c r="F26" s="40"/>
      <c r="G26" s="40"/>
      <c r="H26" s="40"/>
      <c r="I26" s="153" t="s">
        <v>31</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ROUND((SUM(BE125:BE174)),  2)</f>
        <v>0</v>
      </c>
      <c r="G35" s="40"/>
      <c r="H35" s="40"/>
      <c r="I35" s="167">
        <v>0.20000000000000001</v>
      </c>
      <c r="J35" s="166">
        <f>ROUND(((SUM(BE125:BE174))*I35),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ROUND((SUM(BF125:BF174)),  2)</f>
        <v>0</v>
      </c>
      <c r="G36" s="40"/>
      <c r="H36" s="40"/>
      <c r="I36" s="167">
        <v>0.20000000000000001</v>
      </c>
      <c r="J36" s="166">
        <f>ROUND(((SUM(BF125:BF174))*I36),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ROUND((SUM(BG125:BG174)),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ROUND((SUM(BH125:BH174)),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ROUND((SUM(BI125:BI174)),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4521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SO-04.02 - Terénní úpravy v prostoru rozlivu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Bohumín-Pudlov</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 xml:space="preserve">HYCOPROJEKT, a.s. </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Ing.R.Krčmárik</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J126</f>
        <v>0</v>
      </c>
      <c r="K99" s="192"/>
      <c r="L99" s="196"/>
      <c r="S99" s="9"/>
      <c r="T99" s="9"/>
      <c r="U99" s="9"/>
      <c r="V99" s="9"/>
      <c r="W99" s="9"/>
      <c r="X99" s="9"/>
      <c r="Y99" s="9"/>
      <c r="Z99" s="9"/>
      <c r="AA99" s="9"/>
      <c r="AB99" s="9"/>
      <c r="AC99" s="9"/>
      <c r="AD99" s="9"/>
      <c r="AE99" s="9"/>
    </row>
    <row r="100" s="10" customFormat="1" ht="19.92" customHeight="1">
      <c r="A100" s="10"/>
      <c r="B100" s="197"/>
      <c r="C100" s="135"/>
      <c r="D100" s="198" t="s">
        <v>493</v>
      </c>
      <c r="E100" s="199"/>
      <c r="F100" s="199"/>
      <c r="G100" s="199"/>
      <c r="H100" s="199"/>
      <c r="I100" s="199"/>
      <c r="J100" s="200">
        <f>J127</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495</v>
      </c>
      <c r="E101" s="199"/>
      <c r="F101" s="199"/>
      <c r="G101" s="199"/>
      <c r="H101" s="199"/>
      <c r="I101" s="199"/>
      <c r="J101" s="200">
        <f>J154</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498</v>
      </c>
      <c r="E102" s="199"/>
      <c r="F102" s="199"/>
      <c r="G102" s="199"/>
      <c r="H102" s="199"/>
      <c r="I102" s="199"/>
      <c r="J102" s="200">
        <f>J166</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499</v>
      </c>
      <c r="E103" s="199"/>
      <c r="F103" s="199"/>
      <c r="G103" s="199"/>
      <c r="H103" s="199"/>
      <c r="I103" s="199"/>
      <c r="J103" s="200">
        <f>J169</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205</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15</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26.25" customHeight="1">
      <c r="A113" s="40"/>
      <c r="B113" s="41"/>
      <c r="C113" s="42"/>
      <c r="D113" s="42"/>
      <c r="E113" s="186" t="str">
        <f>E7</f>
        <v>Ochranná hráz na Odře a Orlovské Stružce, Bohumín-Pudlov, stavba č. 5047_2021_soutez</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189</v>
      </c>
      <c r="D114" s="23"/>
      <c r="E114" s="23"/>
      <c r="F114" s="23"/>
      <c r="G114" s="23"/>
      <c r="H114" s="23"/>
      <c r="I114" s="23"/>
      <c r="J114" s="23"/>
      <c r="K114" s="23"/>
      <c r="L114" s="21"/>
    </row>
    <row r="115" s="2" customFormat="1" ht="16.5" customHeight="1">
      <c r="A115" s="40"/>
      <c r="B115" s="41"/>
      <c r="C115" s="42"/>
      <c r="D115" s="42"/>
      <c r="E115" s="186" t="s">
        <v>4521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SO-04.02 - Terénní úpravy v prostoru rozlivu</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20</v>
      </c>
      <c r="D119" s="42"/>
      <c r="E119" s="42"/>
      <c r="F119" s="28" t="str">
        <f>F14</f>
        <v>Bohumín-Pudlov</v>
      </c>
      <c r="G119" s="42"/>
      <c r="H119" s="42"/>
      <c r="I119" s="33" t="s">
        <v>22</v>
      </c>
      <c r="J119" s="81" t="str">
        <f>IF(J14="","",J14)</f>
        <v>30. 11. 2020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28</v>
      </c>
      <c r="D121" s="42"/>
      <c r="E121" s="42"/>
      <c r="F121" s="28" t="str">
        <f>E17</f>
        <v>Povodí Odry s.p.</v>
      </c>
      <c r="G121" s="42"/>
      <c r="H121" s="42"/>
      <c r="I121" s="33" t="s">
        <v>34</v>
      </c>
      <c r="J121" s="38" t="str">
        <f>E23</f>
        <v xml:space="preserve">HYCOPROJEKT, a.s. </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32</v>
      </c>
      <c r="D122" s="42"/>
      <c r="E122" s="42"/>
      <c r="F122" s="28" t="str">
        <f>IF(E20="","",E20)</f>
        <v>Vyplň údaj</v>
      </c>
      <c r="G122" s="42"/>
      <c r="H122" s="42"/>
      <c r="I122" s="33" t="s">
        <v>37</v>
      </c>
      <c r="J122" s="38" t="str">
        <f>E26</f>
        <v>Ing.R.Krčmárik</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206</v>
      </c>
      <c r="D124" s="205" t="s">
        <v>65</v>
      </c>
      <c r="E124" s="205" t="s">
        <v>61</v>
      </c>
      <c r="F124" s="205" t="s">
        <v>62</v>
      </c>
      <c r="G124" s="205" t="s">
        <v>207</v>
      </c>
      <c r="H124" s="205" t="s">
        <v>208</v>
      </c>
      <c r="I124" s="205" t="s">
        <v>209</v>
      </c>
      <c r="J124" s="205" t="s">
        <v>193</v>
      </c>
      <c r="K124" s="206" t="s">
        <v>210</v>
      </c>
      <c r="L124" s="207"/>
      <c r="M124" s="102" t="s">
        <v>1</v>
      </c>
      <c r="N124" s="103" t="s">
        <v>44</v>
      </c>
      <c r="O124" s="103" t="s">
        <v>211</v>
      </c>
      <c r="P124" s="103" t="s">
        <v>212</v>
      </c>
      <c r="Q124" s="103" t="s">
        <v>213</v>
      </c>
      <c r="R124" s="103" t="s">
        <v>214</v>
      </c>
      <c r="S124" s="103" t="s">
        <v>215</v>
      </c>
      <c r="T124" s="104" t="s">
        <v>216</v>
      </c>
      <c r="U124" s="202"/>
      <c r="V124" s="202"/>
      <c r="W124" s="202"/>
      <c r="X124" s="202"/>
      <c r="Y124" s="202"/>
      <c r="Z124" s="202"/>
      <c r="AA124" s="202"/>
      <c r="AB124" s="202"/>
      <c r="AC124" s="202"/>
      <c r="AD124" s="202"/>
      <c r="AE124" s="202"/>
    </row>
    <row r="125" s="2" customFormat="1" ht="22.8" customHeight="1">
      <c r="A125" s="40"/>
      <c r="B125" s="41"/>
      <c r="C125" s="109" t="s">
        <v>217</v>
      </c>
      <c r="D125" s="42"/>
      <c r="E125" s="42"/>
      <c r="F125" s="42"/>
      <c r="G125" s="42"/>
      <c r="H125" s="42"/>
      <c r="I125" s="42"/>
      <c r="J125" s="208">
        <f>BK125</f>
        <v>0</v>
      </c>
      <c r="K125" s="42"/>
      <c r="L125" s="46"/>
      <c r="M125" s="105"/>
      <c r="N125" s="209"/>
      <c r="O125" s="106"/>
      <c r="P125" s="210">
        <f>P126</f>
        <v>0</v>
      </c>
      <c r="Q125" s="106"/>
      <c r="R125" s="210">
        <f>R126</f>
        <v>1.45783</v>
      </c>
      <c r="S125" s="106"/>
      <c r="T125" s="211">
        <f>T126</f>
        <v>0.37</v>
      </c>
      <c r="U125" s="40"/>
      <c r="V125" s="40"/>
      <c r="W125" s="40"/>
      <c r="X125" s="40"/>
      <c r="Y125" s="40"/>
      <c r="Z125" s="40"/>
      <c r="AA125" s="40"/>
      <c r="AB125" s="40"/>
      <c r="AC125" s="40"/>
      <c r="AD125" s="40"/>
      <c r="AE125" s="40"/>
      <c r="AT125" s="18" t="s">
        <v>79</v>
      </c>
      <c r="AU125" s="18" t="s">
        <v>195</v>
      </c>
      <c r="BK125" s="212">
        <f>BK126</f>
        <v>0</v>
      </c>
    </row>
    <row r="126" s="12" customFormat="1" ht="25.92" customHeight="1">
      <c r="A126" s="12"/>
      <c r="B126" s="213"/>
      <c r="C126" s="214"/>
      <c r="D126" s="215" t="s">
        <v>79</v>
      </c>
      <c r="E126" s="216" t="s">
        <v>502</v>
      </c>
      <c r="F126" s="216" t="s">
        <v>503</v>
      </c>
      <c r="G126" s="214"/>
      <c r="H126" s="214"/>
      <c r="I126" s="217"/>
      <c r="J126" s="218">
        <f>BK126</f>
        <v>0</v>
      </c>
      <c r="K126" s="214"/>
      <c r="L126" s="219"/>
      <c r="M126" s="220"/>
      <c r="N126" s="221"/>
      <c r="O126" s="221"/>
      <c r="P126" s="222">
        <f>P127+P154+P166+P169</f>
        <v>0</v>
      </c>
      <c r="Q126" s="221"/>
      <c r="R126" s="222">
        <f>R127+R154+R166+R169</f>
        <v>1.45783</v>
      </c>
      <c r="S126" s="221"/>
      <c r="T126" s="223">
        <f>T127+T154+T166+T169</f>
        <v>0.37</v>
      </c>
      <c r="U126" s="12"/>
      <c r="V126" s="12"/>
      <c r="W126" s="12"/>
      <c r="X126" s="12"/>
      <c r="Y126" s="12"/>
      <c r="Z126" s="12"/>
      <c r="AA126" s="12"/>
      <c r="AB126" s="12"/>
      <c r="AC126" s="12"/>
      <c r="AD126" s="12"/>
      <c r="AE126" s="12"/>
      <c r="AR126" s="224" t="s">
        <v>88</v>
      </c>
      <c r="AT126" s="225" t="s">
        <v>79</v>
      </c>
      <c r="AU126" s="225" t="s">
        <v>80</v>
      </c>
      <c r="AY126" s="224" t="s">
        <v>221</v>
      </c>
      <c r="BK126" s="226">
        <f>BK127+BK154+BK166+BK169</f>
        <v>0</v>
      </c>
    </row>
    <row r="127" s="12" customFormat="1" ht="22.8" customHeight="1">
      <c r="A127" s="12"/>
      <c r="B127" s="213"/>
      <c r="C127" s="214"/>
      <c r="D127" s="215" t="s">
        <v>79</v>
      </c>
      <c r="E127" s="227" t="s">
        <v>88</v>
      </c>
      <c r="F127" s="227" t="s">
        <v>504</v>
      </c>
      <c r="G127" s="214"/>
      <c r="H127" s="214"/>
      <c r="I127" s="217"/>
      <c r="J127" s="228">
        <f>BK127</f>
        <v>0</v>
      </c>
      <c r="K127" s="214"/>
      <c r="L127" s="219"/>
      <c r="M127" s="220"/>
      <c r="N127" s="221"/>
      <c r="O127" s="221"/>
      <c r="P127" s="222">
        <f>SUM(P128:P153)</f>
        <v>0</v>
      </c>
      <c r="Q127" s="221"/>
      <c r="R127" s="222">
        <f>SUM(R128:R153)</f>
        <v>0.0061500000000000001</v>
      </c>
      <c r="S127" s="221"/>
      <c r="T127" s="223">
        <f>SUM(T128:T153)</f>
        <v>0</v>
      </c>
      <c r="U127" s="12"/>
      <c r="V127" s="12"/>
      <c r="W127" s="12"/>
      <c r="X127" s="12"/>
      <c r="Y127" s="12"/>
      <c r="Z127" s="12"/>
      <c r="AA127" s="12"/>
      <c r="AB127" s="12"/>
      <c r="AC127" s="12"/>
      <c r="AD127" s="12"/>
      <c r="AE127" s="12"/>
      <c r="AR127" s="224" t="s">
        <v>88</v>
      </c>
      <c r="AT127" s="225" t="s">
        <v>79</v>
      </c>
      <c r="AU127" s="225" t="s">
        <v>88</v>
      </c>
      <c r="AY127" s="224" t="s">
        <v>221</v>
      </c>
      <c r="BK127" s="226">
        <f>SUM(BK128:BK153)</f>
        <v>0</v>
      </c>
    </row>
    <row r="128" s="2" customFormat="1" ht="49.05" customHeight="1">
      <c r="A128" s="40"/>
      <c r="B128" s="41"/>
      <c r="C128" s="229" t="s">
        <v>88</v>
      </c>
      <c r="D128" s="229" t="s">
        <v>225</v>
      </c>
      <c r="E128" s="230" t="s">
        <v>505</v>
      </c>
      <c r="F128" s="231" t="s">
        <v>506</v>
      </c>
      <c r="G128" s="232" t="s">
        <v>507</v>
      </c>
      <c r="H128" s="233">
        <v>400</v>
      </c>
      <c r="I128" s="234"/>
      <c r="J128" s="235">
        <f>ROUND(I128*H128,2)</f>
        <v>0</v>
      </c>
      <c r="K128" s="231" t="s">
        <v>229</v>
      </c>
      <c r="L128" s="46"/>
      <c r="M128" s="236" t="s">
        <v>1</v>
      </c>
      <c r="N128" s="237" t="s">
        <v>45</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224</v>
      </c>
      <c r="AT128" s="240" t="s">
        <v>225</v>
      </c>
      <c r="AU128" s="240" t="s">
        <v>19</v>
      </c>
      <c r="AY128" s="18" t="s">
        <v>221</v>
      </c>
      <c r="BE128" s="241">
        <f>IF(N128="základní",J128,0)</f>
        <v>0</v>
      </c>
      <c r="BF128" s="241">
        <f>IF(N128="snížená",J128,0)</f>
        <v>0</v>
      </c>
      <c r="BG128" s="241">
        <f>IF(N128="zákl. přenesená",J128,0)</f>
        <v>0</v>
      </c>
      <c r="BH128" s="241">
        <f>IF(N128="sníž. přenesená",J128,0)</f>
        <v>0</v>
      </c>
      <c r="BI128" s="241">
        <f>IF(N128="nulová",J128,0)</f>
        <v>0</v>
      </c>
      <c r="BJ128" s="18" t="s">
        <v>88</v>
      </c>
      <c r="BK128" s="241">
        <f>ROUND(I128*H128,2)</f>
        <v>0</v>
      </c>
      <c r="BL128" s="18" t="s">
        <v>224</v>
      </c>
      <c r="BM128" s="240" t="s">
        <v>4579</v>
      </c>
    </row>
    <row r="129" s="2" customFormat="1">
      <c r="A129" s="40"/>
      <c r="B129" s="41"/>
      <c r="C129" s="42"/>
      <c r="D129" s="242" t="s">
        <v>232</v>
      </c>
      <c r="E129" s="42"/>
      <c r="F129" s="243" t="s">
        <v>509</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232</v>
      </c>
      <c r="AU129" s="18" t="s">
        <v>19</v>
      </c>
    </row>
    <row r="130" s="2" customFormat="1">
      <c r="A130" s="40"/>
      <c r="B130" s="41"/>
      <c r="C130" s="42"/>
      <c r="D130" s="247" t="s">
        <v>312</v>
      </c>
      <c r="E130" s="42"/>
      <c r="F130" s="248" t="s">
        <v>510</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312</v>
      </c>
      <c r="AU130" s="18" t="s">
        <v>19</v>
      </c>
    </row>
    <row r="131" s="2" customFormat="1">
      <c r="A131" s="40"/>
      <c r="B131" s="41"/>
      <c r="C131" s="42"/>
      <c r="D131" s="247" t="s">
        <v>234</v>
      </c>
      <c r="E131" s="42"/>
      <c r="F131" s="248" t="s">
        <v>4580</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234</v>
      </c>
      <c r="AU131" s="18" t="s">
        <v>19</v>
      </c>
    </row>
    <row r="132" s="2" customFormat="1" ht="55.5" customHeight="1">
      <c r="A132" s="40"/>
      <c r="B132" s="41"/>
      <c r="C132" s="229" t="s">
        <v>19</v>
      </c>
      <c r="D132" s="229" t="s">
        <v>225</v>
      </c>
      <c r="E132" s="230" t="s">
        <v>1252</v>
      </c>
      <c r="F132" s="231" t="s">
        <v>1253</v>
      </c>
      <c r="G132" s="232" t="s">
        <v>515</v>
      </c>
      <c r="H132" s="233">
        <v>0.40000000000000002</v>
      </c>
      <c r="I132" s="234"/>
      <c r="J132" s="235">
        <f>ROUND(I132*H132,2)</f>
        <v>0</v>
      </c>
      <c r="K132" s="231" t="s">
        <v>229</v>
      </c>
      <c r="L132" s="46"/>
      <c r="M132" s="236" t="s">
        <v>1</v>
      </c>
      <c r="N132" s="237" t="s">
        <v>45</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224</v>
      </c>
      <c r="AT132" s="240" t="s">
        <v>225</v>
      </c>
      <c r="AU132" s="240" t="s">
        <v>19</v>
      </c>
      <c r="AY132" s="18" t="s">
        <v>221</v>
      </c>
      <c r="BE132" s="241">
        <f>IF(N132="základní",J132,0)</f>
        <v>0</v>
      </c>
      <c r="BF132" s="241">
        <f>IF(N132="snížená",J132,0)</f>
        <v>0</v>
      </c>
      <c r="BG132" s="241">
        <f>IF(N132="zákl. přenesená",J132,0)</f>
        <v>0</v>
      </c>
      <c r="BH132" s="241">
        <f>IF(N132="sníž. přenesená",J132,0)</f>
        <v>0</v>
      </c>
      <c r="BI132" s="241">
        <f>IF(N132="nulová",J132,0)</f>
        <v>0</v>
      </c>
      <c r="BJ132" s="18" t="s">
        <v>88</v>
      </c>
      <c r="BK132" s="241">
        <f>ROUND(I132*H132,2)</f>
        <v>0</v>
      </c>
      <c r="BL132" s="18" t="s">
        <v>224</v>
      </c>
      <c r="BM132" s="240" t="s">
        <v>4581</v>
      </c>
    </row>
    <row r="133" s="2" customFormat="1">
      <c r="A133" s="40"/>
      <c r="B133" s="41"/>
      <c r="C133" s="42"/>
      <c r="D133" s="242" t="s">
        <v>232</v>
      </c>
      <c r="E133" s="42"/>
      <c r="F133" s="243" t="s">
        <v>1255</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232</v>
      </c>
      <c r="AU133" s="18" t="s">
        <v>19</v>
      </c>
    </row>
    <row r="134" s="2" customFormat="1">
      <c r="A134" s="40"/>
      <c r="B134" s="41"/>
      <c r="C134" s="42"/>
      <c r="D134" s="247" t="s">
        <v>312</v>
      </c>
      <c r="E134" s="42"/>
      <c r="F134" s="248" t="s">
        <v>1256</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312</v>
      </c>
      <c r="AU134" s="18" t="s">
        <v>19</v>
      </c>
    </row>
    <row r="135" s="2" customFormat="1">
      <c r="A135" s="40"/>
      <c r="B135" s="41"/>
      <c r="C135" s="42"/>
      <c r="D135" s="247" t="s">
        <v>234</v>
      </c>
      <c r="E135" s="42"/>
      <c r="F135" s="248" t="s">
        <v>4582</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234</v>
      </c>
      <c r="AU135" s="18" t="s">
        <v>19</v>
      </c>
    </row>
    <row r="136" s="2" customFormat="1" ht="55.5" customHeight="1">
      <c r="A136" s="40"/>
      <c r="B136" s="41"/>
      <c r="C136" s="229" t="s">
        <v>157</v>
      </c>
      <c r="D136" s="229" t="s">
        <v>225</v>
      </c>
      <c r="E136" s="230" t="s">
        <v>527</v>
      </c>
      <c r="F136" s="231" t="s">
        <v>528</v>
      </c>
      <c r="G136" s="232" t="s">
        <v>515</v>
      </c>
      <c r="H136" s="233">
        <v>100</v>
      </c>
      <c r="I136" s="234"/>
      <c r="J136" s="235">
        <f>ROUND(I136*H136,2)</f>
        <v>0</v>
      </c>
      <c r="K136" s="231" t="s">
        <v>229</v>
      </c>
      <c r="L136" s="46"/>
      <c r="M136" s="236" t="s">
        <v>1</v>
      </c>
      <c r="N136" s="237" t="s">
        <v>45</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224</v>
      </c>
      <c r="AT136" s="240" t="s">
        <v>225</v>
      </c>
      <c r="AU136" s="240" t="s">
        <v>19</v>
      </c>
      <c r="AY136" s="18" t="s">
        <v>221</v>
      </c>
      <c r="BE136" s="241">
        <f>IF(N136="základní",J136,0)</f>
        <v>0</v>
      </c>
      <c r="BF136" s="241">
        <f>IF(N136="snížená",J136,0)</f>
        <v>0</v>
      </c>
      <c r="BG136" s="241">
        <f>IF(N136="zákl. přenesená",J136,0)</f>
        <v>0</v>
      </c>
      <c r="BH136" s="241">
        <f>IF(N136="sníž. přenesená",J136,0)</f>
        <v>0</v>
      </c>
      <c r="BI136" s="241">
        <f>IF(N136="nulová",J136,0)</f>
        <v>0</v>
      </c>
      <c r="BJ136" s="18" t="s">
        <v>88</v>
      </c>
      <c r="BK136" s="241">
        <f>ROUND(I136*H136,2)</f>
        <v>0</v>
      </c>
      <c r="BL136" s="18" t="s">
        <v>224</v>
      </c>
      <c r="BM136" s="240" t="s">
        <v>4583</v>
      </c>
    </row>
    <row r="137" s="2" customFormat="1">
      <c r="A137" s="40"/>
      <c r="B137" s="41"/>
      <c r="C137" s="42"/>
      <c r="D137" s="242" t="s">
        <v>232</v>
      </c>
      <c r="E137" s="42"/>
      <c r="F137" s="243" t="s">
        <v>530</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232</v>
      </c>
      <c r="AU137" s="18" t="s">
        <v>19</v>
      </c>
    </row>
    <row r="138" s="2" customFormat="1">
      <c r="A138" s="40"/>
      <c r="B138" s="41"/>
      <c r="C138" s="42"/>
      <c r="D138" s="247" t="s">
        <v>312</v>
      </c>
      <c r="E138" s="42"/>
      <c r="F138" s="248" t="s">
        <v>531</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312</v>
      </c>
      <c r="AU138" s="18" t="s">
        <v>19</v>
      </c>
    </row>
    <row r="139" s="2" customFormat="1">
      <c r="A139" s="40"/>
      <c r="B139" s="41"/>
      <c r="C139" s="42"/>
      <c r="D139" s="247" t="s">
        <v>234</v>
      </c>
      <c r="E139" s="42"/>
      <c r="F139" s="248" t="s">
        <v>4584</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234</v>
      </c>
      <c r="AU139" s="18" t="s">
        <v>19</v>
      </c>
    </row>
    <row r="140" s="2" customFormat="1" ht="21.75" customHeight="1">
      <c r="A140" s="40"/>
      <c r="B140" s="41"/>
      <c r="C140" s="284" t="s">
        <v>224</v>
      </c>
      <c r="D140" s="284" t="s">
        <v>330</v>
      </c>
      <c r="E140" s="285" t="s">
        <v>534</v>
      </c>
      <c r="F140" s="286" t="s">
        <v>4585</v>
      </c>
      <c r="G140" s="287" t="s">
        <v>515</v>
      </c>
      <c r="H140" s="288">
        <v>38.5</v>
      </c>
      <c r="I140" s="289"/>
      <c r="J140" s="290">
        <f>ROUND(I140*H140,2)</f>
        <v>0</v>
      </c>
      <c r="K140" s="286" t="s">
        <v>1</v>
      </c>
      <c r="L140" s="291"/>
      <c r="M140" s="292" t="s">
        <v>1</v>
      </c>
      <c r="N140" s="293" t="s">
        <v>45</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267</v>
      </c>
      <c r="AT140" s="240" t="s">
        <v>330</v>
      </c>
      <c r="AU140" s="240" t="s">
        <v>19</v>
      </c>
      <c r="AY140" s="18" t="s">
        <v>221</v>
      </c>
      <c r="BE140" s="241">
        <f>IF(N140="základní",J140,0)</f>
        <v>0</v>
      </c>
      <c r="BF140" s="241">
        <f>IF(N140="snížená",J140,0)</f>
        <v>0</v>
      </c>
      <c r="BG140" s="241">
        <f>IF(N140="zákl. přenesená",J140,0)</f>
        <v>0</v>
      </c>
      <c r="BH140" s="241">
        <f>IF(N140="sníž. přenesená",J140,0)</f>
        <v>0</v>
      </c>
      <c r="BI140" s="241">
        <f>IF(N140="nulová",J140,0)</f>
        <v>0</v>
      </c>
      <c r="BJ140" s="18" t="s">
        <v>88</v>
      </c>
      <c r="BK140" s="241">
        <f>ROUND(I140*H140,2)</f>
        <v>0</v>
      </c>
      <c r="BL140" s="18" t="s">
        <v>224</v>
      </c>
      <c r="BM140" s="240" t="s">
        <v>4586</v>
      </c>
    </row>
    <row r="141" s="2" customFormat="1" ht="37.8" customHeight="1">
      <c r="A141" s="40"/>
      <c r="B141" s="41"/>
      <c r="C141" s="229" t="s">
        <v>220</v>
      </c>
      <c r="D141" s="229" t="s">
        <v>225</v>
      </c>
      <c r="E141" s="230" t="s">
        <v>606</v>
      </c>
      <c r="F141" s="231" t="s">
        <v>607</v>
      </c>
      <c r="G141" s="232" t="s">
        <v>507</v>
      </c>
      <c r="H141" s="233">
        <v>410</v>
      </c>
      <c r="I141" s="234"/>
      <c r="J141" s="235">
        <f>ROUND(I141*H141,2)</f>
        <v>0</v>
      </c>
      <c r="K141" s="231" t="s">
        <v>229</v>
      </c>
      <c r="L141" s="46"/>
      <c r="M141" s="236" t="s">
        <v>1</v>
      </c>
      <c r="N141" s="237" t="s">
        <v>45</v>
      </c>
      <c r="O141" s="93"/>
      <c r="P141" s="238">
        <f>O141*H141</f>
        <v>0</v>
      </c>
      <c r="Q141" s="238">
        <v>0</v>
      </c>
      <c r="R141" s="238">
        <f>Q141*H141</f>
        <v>0</v>
      </c>
      <c r="S141" s="238">
        <v>0</v>
      </c>
      <c r="T141" s="239">
        <f>S141*H141</f>
        <v>0</v>
      </c>
      <c r="U141" s="40"/>
      <c r="V141" s="40"/>
      <c r="W141" s="40"/>
      <c r="X141" s="40"/>
      <c r="Y141" s="40"/>
      <c r="Z141" s="40"/>
      <c r="AA141" s="40"/>
      <c r="AB141" s="40"/>
      <c r="AC141" s="40"/>
      <c r="AD141" s="40"/>
      <c r="AE141" s="40"/>
      <c r="AR141" s="240" t="s">
        <v>224</v>
      </c>
      <c r="AT141" s="240" t="s">
        <v>225</v>
      </c>
      <c r="AU141" s="240" t="s">
        <v>19</v>
      </c>
      <c r="AY141" s="18" t="s">
        <v>221</v>
      </c>
      <c r="BE141" s="241">
        <f>IF(N141="základní",J141,0)</f>
        <v>0</v>
      </c>
      <c r="BF141" s="241">
        <f>IF(N141="snížená",J141,0)</f>
        <v>0</v>
      </c>
      <c r="BG141" s="241">
        <f>IF(N141="zákl. přenesená",J141,0)</f>
        <v>0</v>
      </c>
      <c r="BH141" s="241">
        <f>IF(N141="sníž. přenesená",J141,0)</f>
        <v>0</v>
      </c>
      <c r="BI141" s="241">
        <f>IF(N141="nulová",J141,0)</f>
        <v>0</v>
      </c>
      <c r="BJ141" s="18" t="s">
        <v>88</v>
      </c>
      <c r="BK141" s="241">
        <f>ROUND(I141*H141,2)</f>
        <v>0</v>
      </c>
      <c r="BL141" s="18" t="s">
        <v>224</v>
      </c>
      <c r="BM141" s="240" t="s">
        <v>4587</v>
      </c>
    </row>
    <row r="142" s="2" customFormat="1">
      <c r="A142" s="40"/>
      <c r="B142" s="41"/>
      <c r="C142" s="42"/>
      <c r="D142" s="242" t="s">
        <v>232</v>
      </c>
      <c r="E142" s="42"/>
      <c r="F142" s="243" t="s">
        <v>609</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232</v>
      </c>
      <c r="AU142" s="18" t="s">
        <v>19</v>
      </c>
    </row>
    <row r="143" s="2" customFormat="1">
      <c r="A143" s="40"/>
      <c r="B143" s="41"/>
      <c r="C143" s="42"/>
      <c r="D143" s="247" t="s">
        <v>312</v>
      </c>
      <c r="E143" s="42"/>
      <c r="F143" s="248" t="s">
        <v>610</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312</v>
      </c>
      <c r="AU143" s="18" t="s">
        <v>19</v>
      </c>
    </row>
    <row r="144" s="2" customFormat="1">
      <c r="A144" s="40"/>
      <c r="B144" s="41"/>
      <c r="C144" s="42"/>
      <c r="D144" s="247" t="s">
        <v>234</v>
      </c>
      <c r="E144" s="42"/>
      <c r="F144" s="248" t="s">
        <v>4588</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234</v>
      </c>
      <c r="AU144" s="18" t="s">
        <v>19</v>
      </c>
    </row>
    <row r="145" s="2" customFormat="1" ht="24.15" customHeight="1">
      <c r="A145" s="40"/>
      <c r="B145" s="41"/>
      <c r="C145" s="229" t="s">
        <v>257</v>
      </c>
      <c r="D145" s="229" t="s">
        <v>225</v>
      </c>
      <c r="E145" s="230" t="s">
        <v>575</v>
      </c>
      <c r="F145" s="231" t="s">
        <v>576</v>
      </c>
      <c r="G145" s="232" t="s">
        <v>507</v>
      </c>
      <c r="H145" s="233">
        <v>410</v>
      </c>
      <c r="I145" s="234"/>
      <c r="J145" s="235">
        <f>ROUND(I145*H145,2)</f>
        <v>0</v>
      </c>
      <c r="K145" s="231" t="s">
        <v>229</v>
      </c>
      <c r="L145" s="46"/>
      <c r="M145" s="236" t="s">
        <v>1</v>
      </c>
      <c r="N145" s="237" t="s">
        <v>45</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224</v>
      </c>
      <c r="AT145" s="240" t="s">
        <v>225</v>
      </c>
      <c r="AU145" s="240" t="s">
        <v>19</v>
      </c>
      <c r="AY145" s="18" t="s">
        <v>221</v>
      </c>
      <c r="BE145" s="241">
        <f>IF(N145="základní",J145,0)</f>
        <v>0</v>
      </c>
      <c r="BF145" s="241">
        <f>IF(N145="snížená",J145,0)</f>
        <v>0</v>
      </c>
      <c r="BG145" s="241">
        <f>IF(N145="zákl. přenesená",J145,0)</f>
        <v>0</v>
      </c>
      <c r="BH145" s="241">
        <f>IF(N145="sníž. přenesená",J145,0)</f>
        <v>0</v>
      </c>
      <c r="BI145" s="241">
        <f>IF(N145="nulová",J145,0)</f>
        <v>0</v>
      </c>
      <c r="BJ145" s="18" t="s">
        <v>88</v>
      </c>
      <c r="BK145" s="241">
        <f>ROUND(I145*H145,2)</f>
        <v>0</v>
      </c>
      <c r="BL145" s="18" t="s">
        <v>224</v>
      </c>
      <c r="BM145" s="240" t="s">
        <v>4589</v>
      </c>
    </row>
    <row r="146" s="2" customFormat="1">
      <c r="A146" s="40"/>
      <c r="B146" s="41"/>
      <c r="C146" s="42"/>
      <c r="D146" s="242" t="s">
        <v>232</v>
      </c>
      <c r="E146" s="42"/>
      <c r="F146" s="243" t="s">
        <v>578</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232</v>
      </c>
      <c r="AU146" s="18" t="s">
        <v>19</v>
      </c>
    </row>
    <row r="147" s="2" customFormat="1">
      <c r="A147" s="40"/>
      <c r="B147" s="41"/>
      <c r="C147" s="42"/>
      <c r="D147" s="247" t="s">
        <v>312</v>
      </c>
      <c r="E147" s="42"/>
      <c r="F147" s="248" t="s">
        <v>579</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312</v>
      </c>
      <c r="AU147" s="18" t="s">
        <v>19</v>
      </c>
    </row>
    <row r="148" s="2" customFormat="1">
      <c r="A148" s="40"/>
      <c r="B148" s="41"/>
      <c r="C148" s="42"/>
      <c r="D148" s="247" t="s">
        <v>234</v>
      </c>
      <c r="E148" s="42"/>
      <c r="F148" s="248" t="s">
        <v>4590</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234</v>
      </c>
      <c r="AU148" s="18" t="s">
        <v>19</v>
      </c>
    </row>
    <row r="149" s="2" customFormat="1" ht="21.75" customHeight="1">
      <c r="A149" s="40"/>
      <c r="B149" s="41"/>
      <c r="C149" s="284" t="s">
        <v>262</v>
      </c>
      <c r="D149" s="284" t="s">
        <v>330</v>
      </c>
      <c r="E149" s="285" t="s">
        <v>582</v>
      </c>
      <c r="F149" s="286" t="s">
        <v>583</v>
      </c>
      <c r="G149" s="287" t="s">
        <v>584</v>
      </c>
      <c r="H149" s="288">
        <v>6.1500000000000004</v>
      </c>
      <c r="I149" s="289"/>
      <c r="J149" s="290">
        <f>ROUND(I149*H149,2)</f>
        <v>0</v>
      </c>
      <c r="K149" s="286" t="s">
        <v>229</v>
      </c>
      <c r="L149" s="291"/>
      <c r="M149" s="292" t="s">
        <v>1</v>
      </c>
      <c r="N149" s="293" t="s">
        <v>45</v>
      </c>
      <c r="O149" s="93"/>
      <c r="P149" s="238">
        <f>O149*H149</f>
        <v>0</v>
      </c>
      <c r="Q149" s="238">
        <v>0.001</v>
      </c>
      <c r="R149" s="238">
        <f>Q149*H149</f>
        <v>0.0061500000000000001</v>
      </c>
      <c r="S149" s="238">
        <v>0</v>
      </c>
      <c r="T149" s="239">
        <f>S149*H149</f>
        <v>0</v>
      </c>
      <c r="U149" s="40"/>
      <c r="V149" s="40"/>
      <c r="W149" s="40"/>
      <c r="X149" s="40"/>
      <c r="Y149" s="40"/>
      <c r="Z149" s="40"/>
      <c r="AA149" s="40"/>
      <c r="AB149" s="40"/>
      <c r="AC149" s="40"/>
      <c r="AD149" s="40"/>
      <c r="AE149" s="40"/>
      <c r="AR149" s="240" t="s">
        <v>267</v>
      </c>
      <c r="AT149" s="240" t="s">
        <v>330</v>
      </c>
      <c r="AU149" s="240" t="s">
        <v>19</v>
      </c>
      <c r="AY149" s="18" t="s">
        <v>221</v>
      </c>
      <c r="BE149" s="241">
        <f>IF(N149="základní",J149,0)</f>
        <v>0</v>
      </c>
      <c r="BF149" s="241">
        <f>IF(N149="snížená",J149,0)</f>
        <v>0</v>
      </c>
      <c r="BG149" s="241">
        <f>IF(N149="zákl. přenesená",J149,0)</f>
        <v>0</v>
      </c>
      <c r="BH149" s="241">
        <f>IF(N149="sníž. přenesená",J149,0)</f>
        <v>0</v>
      </c>
      <c r="BI149" s="241">
        <f>IF(N149="nulová",J149,0)</f>
        <v>0</v>
      </c>
      <c r="BJ149" s="18" t="s">
        <v>88</v>
      </c>
      <c r="BK149" s="241">
        <f>ROUND(I149*H149,2)</f>
        <v>0</v>
      </c>
      <c r="BL149" s="18" t="s">
        <v>224</v>
      </c>
      <c r="BM149" s="240" t="s">
        <v>4591</v>
      </c>
    </row>
    <row r="150" s="2" customFormat="1" ht="37.8" customHeight="1">
      <c r="A150" s="40"/>
      <c r="B150" s="41"/>
      <c r="C150" s="229" t="s">
        <v>267</v>
      </c>
      <c r="D150" s="229" t="s">
        <v>225</v>
      </c>
      <c r="E150" s="230" t="s">
        <v>621</v>
      </c>
      <c r="F150" s="231" t="s">
        <v>622</v>
      </c>
      <c r="G150" s="232" t="s">
        <v>507</v>
      </c>
      <c r="H150" s="233">
        <v>170</v>
      </c>
      <c r="I150" s="234"/>
      <c r="J150" s="235">
        <f>ROUND(I150*H150,2)</f>
        <v>0</v>
      </c>
      <c r="K150" s="231" t="s">
        <v>229</v>
      </c>
      <c r="L150" s="46"/>
      <c r="M150" s="236" t="s">
        <v>1</v>
      </c>
      <c r="N150" s="237" t="s">
        <v>45</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224</v>
      </c>
      <c r="AT150" s="240" t="s">
        <v>225</v>
      </c>
      <c r="AU150" s="240" t="s">
        <v>19</v>
      </c>
      <c r="AY150" s="18" t="s">
        <v>221</v>
      </c>
      <c r="BE150" s="241">
        <f>IF(N150="základní",J150,0)</f>
        <v>0</v>
      </c>
      <c r="BF150" s="241">
        <f>IF(N150="snížená",J150,0)</f>
        <v>0</v>
      </c>
      <c r="BG150" s="241">
        <f>IF(N150="zákl. přenesená",J150,0)</f>
        <v>0</v>
      </c>
      <c r="BH150" s="241">
        <f>IF(N150="sníž. přenesená",J150,0)</f>
        <v>0</v>
      </c>
      <c r="BI150" s="241">
        <f>IF(N150="nulová",J150,0)</f>
        <v>0</v>
      </c>
      <c r="BJ150" s="18" t="s">
        <v>88</v>
      </c>
      <c r="BK150" s="241">
        <f>ROUND(I150*H150,2)</f>
        <v>0</v>
      </c>
      <c r="BL150" s="18" t="s">
        <v>224</v>
      </c>
      <c r="BM150" s="240" t="s">
        <v>4592</v>
      </c>
    </row>
    <row r="151" s="2" customFormat="1">
      <c r="A151" s="40"/>
      <c r="B151" s="41"/>
      <c r="C151" s="42"/>
      <c r="D151" s="242" t="s">
        <v>232</v>
      </c>
      <c r="E151" s="42"/>
      <c r="F151" s="243" t="s">
        <v>624</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232</v>
      </c>
      <c r="AU151" s="18" t="s">
        <v>19</v>
      </c>
    </row>
    <row r="152" s="2" customFormat="1">
      <c r="A152" s="40"/>
      <c r="B152" s="41"/>
      <c r="C152" s="42"/>
      <c r="D152" s="247" t="s">
        <v>312</v>
      </c>
      <c r="E152" s="42"/>
      <c r="F152" s="248" t="s">
        <v>618</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312</v>
      </c>
      <c r="AU152" s="18" t="s">
        <v>19</v>
      </c>
    </row>
    <row r="153" s="2" customFormat="1">
      <c r="A153" s="40"/>
      <c r="B153" s="41"/>
      <c r="C153" s="42"/>
      <c r="D153" s="247" t="s">
        <v>234</v>
      </c>
      <c r="E153" s="42"/>
      <c r="F153" s="248" t="s">
        <v>4593</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234</v>
      </c>
      <c r="AU153" s="18" t="s">
        <v>19</v>
      </c>
    </row>
    <row r="154" s="12" customFormat="1" ht="22.8" customHeight="1">
      <c r="A154" s="12"/>
      <c r="B154" s="213"/>
      <c r="C154" s="214"/>
      <c r="D154" s="215" t="s">
        <v>79</v>
      </c>
      <c r="E154" s="227" t="s">
        <v>157</v>
      </c>
      <c r="F154" s="227" t="s">
        <v>631</v>
      </c>
      <c r="G154" s="214"/>
      <c r="H154" s="214"/>
      <c r="I154" s="217"/>
      <c r="J154" s="228">
        <f>BK154</f>
        <v>0</v>
      </c>
      <c r="K154" s="214"/>
      <c r="L154" s="219"/>
      <c r="M154" s="220"/>
      <c r="N154" s="221"/>
      <c r="O154" s="221"/>
      <c r="P154" s="222">
        <f>SUM(P155:P165)</f>
        <v>0</v>
      </c>
      <c r="Q154" s="221"/>
      <c r="R154" s="222">
        <f>SUM(R155:R165)</f>
        <v>1.4516799999999999</v>
      </c>
      <c r="S154" s="221"/>
      <c r="T154" s="223">
        <f>SUM(T155:T165)</f>
        <v>0</v>
      </c>
      <c r="U154" s="12"/>
      <c r="V154" s="12"/>
      <c r="W154" s="12"/>
      <c r="X154" s="12"/>
      <c r="Y154" s="12"/>
      <c r="Z154" s="12"/>
      <c r="AA154" s="12"/>
      <c r="AB154" s="12"/>
      <c r="AC154" s="12"/>
      <c r="AD154" s="12"/>
      <c r="AE154" s="12"/>
      <c r="AR154" s="224" t="s">
        <v>88</v>
      </c>
      <c r="AT154" s="225" t="s">
        <v>79</v>
      </c>
      <c r="AU154" s="225" t="s">
        <v>88</v>
      </c>
      <c r="AY154" s="224" t="s">
        <v>221</v>
      </c>
      <c r="BK154" s="226">
        <f>SUM(BK155:BK165)</f>
        <v>0</v>
      </c>
    </row>
    <row r="155" s="2" customFormat="1" ht="49.05" customHeight="1">
      <c r="A155" s="40"/>
      <c r="B155" s="41"/>
      <c r="C155" s="229" t="s">
        <v>272</v>
      </c>
      <c r="D155" s="229" t="s">
        <v>225</v>
      </c>
      <c r="E155" s="230" t="s">
        <v>1305</v>
      </c>
      <c r="F155" s="231" t="s">
        <v>1306</v>
      </c>
      <c r="G155" s="232" t="s">
        <v>665</v>
      </c>
      <c r="H155" s="233">
        <v>8</v>
      </c>
      <c r="I155" s="234"/>
      <c r="J155" s="235">
        <f>ROUND(I155*H155,2)</f>
        <v>0</v>
      </c>
      <c r="K155" s="231" t="s">
        <v>229</v>
      </c>
      <c r="L155" s="46"/>
      <c r="M155" s="236" t="s">
        <v>1</v>
      </c>
      <c r="N155" s="237" t="s">
        <v>45</v>
      </c>
      <c r="O155" s="93"/>
      <c r="P155" s="238">
        <f>O155*H155</f>
        <v>0</v>
      </c>
      <c r="Q155" s="238">
        <v>0.17488999999999999</v>
      </c>
      <c r="R155" s="238">
        <f>Q155*H155</f>
        <v>1.3991199999999999</v>
      </c>
      <c r="S155" s="238">
        <v>0</v>
      </c>
      <c r="T155" s="239">
        <f>S155*H155</f>
        <v>0</v>
      </c>
      <c r="U155" s="40"/>
      <c r="V155" s="40"/>
      <c r="W155" s="40"/>
      <c r="X155" s="40"/>
      <c r="Y155" s="40"/>
      <c r="Z155" s="40"/>
      <c r="AA155" s="40"/>
      <c r="AB155" s="40"/>
      <c r="AC155" s="40"/>
      <c r="AD155" s="40"/>
      <c r="AE155" s="40"/>
      <c r="AR155" s="240" t="s">
        <v>224</v>
      </c>
      <c r="AT155" s="240" t="s">
        <v>225</v>
      </c>
      <c r="AU155" s="240" t="s">
        <v>19</v>
      </c>
      <c r="AY155" s="18" t="s">
        <v>221</v>
      </c>
      <c r="BE155" s="241">
        <f>IF(N155="základní",J155,0)</f>
        <v>0</v>
      </c>
      <c r="BF155" s="241">
        <f>IF(N155="snížená",J155,0)</f>
        <v>0</v>
      </c>
      <c r="BG155" s="241">
        <f>IF(N155="zákl. přenesená",J155,0)</f>
        <v>0</v>
      </c>
      <c r="BH155" s="241">
        <f>IF(N155="sníž. přenesená",J155,0)</f>
        <v>0</v>
      </c>
      <c r="BI155" s="241">
        <f>IF(N155="nulová",J155,0)</f>
        <v>0</v>
      </c>
      <c r="BJ155" s="18" t="s">
        <v>88</v>
      </c>
      <c r="BK155" s="241">
        <f>ROUND(I155*H155,2)</f>
        <v>0</v>
      </c>
      <c r="BL155" s="18" t="s">
        <v>224</v>
      </c>
      <c r="BM155" s="240" t="s">
        <v>4594</v>
      </c>
    </row>
    <row r="156" s="2" customFormat="1">
      <c r="A156" s="40"/>
      <c r="B156" s="41"/>
      <c r="C156" s="42"/>
      <c r="D156" s="242" t="s">
        <v>232</v>
      </c>
      <c r="E156" s="42"/>
      <c r="F156" s="243" t="s">
        <v>1308</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232</v>
      </c>
      <c r="AU156" s="18" t="s">
        <v>19</v>
      </c>
    </row>
    <row r="157" s="2" customFormat="1">
      <c r="A157" s="40"/>
      <c r="B157" s="41"/>
      <c r="C157" s="42"/>
      <c r="D157" s="247" t="s">
        <v>312</v>
      </c>
      <c r="E157" s="42"/>
      <c r="F157" s="248" t="s">
        <v>1309</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312</v>
      </c>
      <c r="AU157" s="18" t="s">
        <v>19</v>
      </c>
    </row>
    <row r="158" s="2" customFormat="1" ht="24.15" customHeight="1">
      <c r="A158" s="40"/>
      <c r="B158" s="41"/>
      <c r="C158" s="284" t="s">
        <v>277</v>
      </c>
      <c r="D158" s="284" t="s">
        <v>330</v>
      </c>
      <c r="E158" s="285" t="s">
        <v>1310</v>
      </c>
      <c r="F158" s="286" t="s">
        <v>1311</v>
      </c>
      <c r="G158" s="287" t="s">
        <v>665</v>
      </c>
      <c r="H158" s="288">
        <v>6</v>
      </c>
      <c r="I158" s="289"/>
      <c r="J158" s="290">
        <f>ROUND(I158*H158,2)</f>
        <v>0</v>
      </c>
      <c r="K158" s="286" t="s">
        <v>229</v>
      </c>
      <c r="L158" s="291"/>
      <c r="M158" s="292" t="s">
        <v>1</v>
      </c>
      <c r="N158" s="293" t="s">
        <v>45</v>
      </c>
      <c r="O158" s="93"/>
      <c r="P158" s="238">
        <f>O158*H158</f>
        <v>0</v>
      </c>
      <c r="Q158" s="238">
        <v>0.0038999999999999998</v>
      </c>
      <c r="R158" s="238">
        <f>Q158*H158</f>
        <v>0.023399999999999997</v>
      </c>
      <c r="S158" s="238">
        <v>0</v>
      </c>
      <c r="T158" s="239">
        <f>S158*H158</f>
        <v>0</v>
      </c>
      <c r="U158" s="40"/>
      <c r="V158" s="40"/>
      <c r="W158" s="40"/>
      <c r="X158" s="40"/>
      <c r="Y158" s="40"/>
      <c r="Z158" s="40"/>
      <c r="AA158" s="40"/>
      <c r="AB158" s="40"/>
      <c r="AC158" s="40"/>
      <c r="AD158" s="40"/>
      <c r="AE158" s="40"/>
      <c r="AR158" s="240" t="s">
        <v>267</v>
      </c>
      <c r="AT158" s="240" t="s">
        <v>330</v>
      </c>
      <c r="AU158" s="240" t="s">
        <v>19</v>
      </c>
      <c r="AY158" s="18" t="s">
        <v>221</v>
      </c>
      <c r="BE158" s="241">
        <f>IF(N158="základní",J158,0)</f>
        <v>0</v>
      </c>
      <c r="BF158" s="241">
        <f>IF(N158="snížená",J158,0)</f>
        <v>0</v>
      </c>
      <c r="BG158" s="241">
        <f>IF(N158="zákl. přenesená",J158,0)</f>
        <v>0</v>
      </c>
      <c r="BH158" s="241">
        <f>IF(N158="sníž. přenesená",J158,0)</f>
        <v>0</v>
      </c>
      <c r="BI158" s="241">
        <f>IF(N158="nulová",J158,0)</f>
        <v>0</v>
      </c>
      <c r="BJ158" s="18" t="s">
        <v>88</v>
      </c>
      <c r="BK158" s="241">
        <f>ROUND(I158*H158,2)</f>
        <v>0</v>
      </c>
      <c r="BL158" s="18" t="s">
        <v>224</v>
      </c>
      <c r="BM158" s="240" t="s">
        <v>4595</v>
      </c>
    </row>
    <row r="159" s="2" customFormat="1" ht="24.15" customHeight="1">
      <c r="A159" s="40"/>
      <c r="B159" s="41"/>
      <c r="C159" s="284" t="s">
        <v>283</v>
      </c>
      <c r="D159" s="284" t="s">
        <v>330</v>
      </c>
      <c r="E159" s="285" t="s">
        <v>1313</v>
      </c>
      <c r="F159" s="286" t="s">
        <v>1314</v>
      </c>
      <c r="G159" s="287" t="s">
        <v>665</v>
      </c>
      <c r="H159" s="288">
        <v>2</v>
      </c>
      <c r="I159" s="289"/>
      <c r="J159" s="290">
        <f>ROUND(I159*H159,2)</f>
        <v>0</v>
      </c>
      <c r="K159" s="286" t="s">
        <v>229</v>
      </c>
      <c r="L159" s="291"/>
      <c r="M159" s="292" t="s">
        <v>1</v>
      </c>
      <c r="N159" s="293" t="s">
        <v>45</v>
      </c>
      <c r="O159" s="93"/>
      <c r="P159" s="238">
        <f>O159*H159</f>
        <v>0</v>
      </c>
      <c r="Q159" s="238">
        <v>0.0033999999999999998</v>
      </c>
      <c r="R159" s="238">
        <f>Q159*H159</f>
        <v>0.0067999999999999996</v>
      </c>
      <c r="S159" s="238">
        <v>0</v>
      </c>
      <c r="T159" s="239">
        <f>S159*H159</f>
        <v>0</v>
      </c>
      <c r="U159" s="40"/>
      <c r="V159" s="40"/>
      <c r="W159" s="40"/>
      <c r="X159" s="40"/>
      <c r="Y159" s="40"/>
      <c r="Z159" s="40"/>
      <c r="AA159" s="40"/>
      <c r="AB159" s="40"/>
      <c r="AC159" s="40"/>
      <c r="AD159" s="40"/>
      <c r="AE159" s="40"/>
      <c r="AR159" s="240" t="s">
        <v>267</v>
      </c>
      <c r="AT159" s="240" t="s">
        <v>330</v>
      </c>
      <c r="AU159" s="240" t="s">
        <v>19</v>
      </c>
      <c r="AY159" s="18" t="s">
        <v>221</v>
      </c>
      <c r="BE159" s="241">
        <f>IF(N159="základní",J159,0)</f>
        <v>0</v>
      </c>
      <c r="BF159" s="241">
        <f>IF(N159="snížená",J159,0)</f>
        <v>0</v>
      </c>
      <c r="BG159" s="241">
        <f>IF(N159="zákl. přenesená",J159,0)</f>
        <v>0</v>
      </c>
      <c r="BH159" s="241">
        <f>IF(N159="sníž. přenesená",J159,0)</f>
        <v>0</v>
      </c>
      <c r="BI159" s="241">
        <f>IF(N159="nulová",J159,0)</f>
        <v>0</v>
      </c>
      <c r="BJ159" s="18" t="s">
        <v>88</v>
      </c>
      <c r="BK159" s="241">
        <f>ROUND(I159*H159,2)</f>
        <v>0</v>
      </c>
      <c r="BL159" s="18" t="s">
        <v>224</v>
      </c>
      <c r="BM159" s="240" t="s">
        <v>4596</v>
      </c>
    </row>
    <row r="160" s="2" customFormat="1" ht="33" customHeight="1">
      <c r="A160" s="40"/>
      <c r="B160" s="41"/>
      <c r="C160" s="229" t="s">
        <v>288</v>
      </c>
      <c r="D160" s="229" t="s">
        <v>225</v>
      </c>
      <c r="E160" s="230" t="s">
        <v>4597</v>
      </c>
      <c r="F160" s="231" t="s">
        <v>1326</v>
      </c>
      <c r="G160" s="232" t="s">
        <v>699</v>
      </c>
      <c r="H160" s="233">
        <v>13</v>
      </c>
      <c r="I160" s="234"/>
      <c r="J160" s="235">
        <f>ROUND(I160*H160,2)</f>
        <v>0</v>
      </c>
      <c r="K160" s="231" t="s">
        <v>229</v>
      </c>
      <c r="L160" s="46"/>
      <c r="M160" s="236" t="s">
        <v>1</v>
      </c>
      <c r="N160" s="237" t="s">
        <v>45</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224</v>
      </c>
      <c r="AT160" s="240" t="s">
        <v>225</v>
      </c>
      <c r="AU160" s="240" t="s">
        <v>19</v>
      </c>
      <c r="AY160" s="18" t="s">
        <v>221</v>
      </c>
      <c r="BE160" s="241">
        <f>IF(N160="základní",J160,0)</f>
        <v>0</v>
      </c>
      <c r="BF160" s="241">
        <f>IF(N160="snížená",J160,0)</f>
        <v>0</v>
      </c>
      <c r="BG160" s="241">
        <f>IF(N160="zákl. přenesená",J160,0)</f>
        <v>0</v>
      </c>
      <c r="BH160" s="241">
        <f>IF(N160="sníž. přenesená",J160,0)</f>
        <v>0</v>
      </c>
      <c r="BI160" s="241">
        <f>IF(N160="nulová",J160,0)</f>
        <v>0</v>
      </c>
      <c r="BJ160" s="18" t="s">
        <v>88</v>
      </c>
      <c r="BK160" s="241">
        <f>ROUND(I160*H160,2)</f>
        <v>0</v>
      </c>
      <c r="BL160" s="18" t="s">
        <v>224</v>
      </c>
      <c r="BM160" s="240" t="s">
        <v>4598</v>
      </c>
    </row>
    <row r="161" s="2" customFormat="1">
      <c r="A161" s="40"/>
      <c r="B161" s="41"/>
      <c r="C161" s="42"/>
      <c r="D161" s="242" t="s">
        <v>232</v>
      </c>
      <c r="E161" s="42"/>
      <c r="F161" s="243" t="s">
        <v>4599</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232</v>
      </c>
      <c r="AU161" s="18" t="s">
        <v>19</v>
      </c>
    </row>
    <row r="162" s="2" customFormat="1">
      <c r="A162" s="40"/>
      <c r="B162" s="41"/>
      <c r="C162" s="42"/>
      <c r="D162" s="247" t="s">
        <v>312</v>
      </c>
      <c r="E162" s="42"/>
      <c r="F162" s="248" t="s">
        <v>4600</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312</v>
      </c>
      <c r="AU162" s="18" t="s">
        <v>19</v>
      </c>
    </row>
    <row r="163" s="2" customFormat="1">
      <c r="A163" s="40"/>
      <c r="B163" s="41"/>
      <c r="C163" s="42"/>
      <c r="D163" s="247" t="s">
        <v>234</v>
      </c>
      <c r="E163" s="42"/>
      <c r="F163" s="248" t="s">
        <v>4601</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234</v>
      </c>
      <c r="AU163" s="18" t="s">
        <v>19</v>
      </c>
    </row>
    <row r="164" s="2" customFormat="1" ht="33" customHeight="1">
      <c r="A164" s="40"/>
      <c r="B164" s="41"/>
      <c r="C164" s="284" t="s">
        <v>295</v>
      </c>
      <c r="D164" s="284" t="s">
        <v>330</v>
      </c>
      <c r="E164" s="285" t="s">
        <v>1328</v>
      </c>
      <c r="F164" s="286" t="s">
        <v>1329</v>
      </c>
      <c r="G164" s="287" t="s">
        <v>699</v>
      </c>
      <c r="H164" s="288">
        <v>13</v>
      </c>
      <c r="I164" s="289"/>
      <c r="J164" s="290">
        <f>ROUND(I164*H164,2)</f>
        <v>0</v>
      </c>
      <c r="K164" s="286" t="s">
        <v>229</v>
      </c>
      <c r="L164" s="291"/>
      <c r="M164" s="292" t="s">
        <v>1</v>
      </c>
      <c r="N164" s="293" t="s">
        <v>45</v>
      </c>
      <c r="O164" s="93"/>
      <c r="P164" s="238">
        <f>O164*H164</f>
        <v>0</v>
      </c>
      <c r="Q164" s="238">
        <v>0.0016000000000000001</v>
      </c>
      <c r="R164" s="238">
        <f>Q164*H164</f>
        <v>0.020800000000000003</v>
      </c>
      <c r="S164" s="238">
        <v>0</v>
      </c>
      <c r="T164" s="239">
        <f>S164*H164</f>
        <v>0</v>
      </c>
      <c r="U164" s="40"/>
      <c r="V164" s="40"/>
      <c r="W164" s="40"/>
      <c r="X164" s="40"/>
      <c r="Y164" s="40"/>
      <c r="Z164" s="40"/>
      <c r="AA164" s="40"/>
      <c r="AB164" s="40"/>
      <c r="AC164" s="40"/>
      <c r="AD164" s="40"/>
      <c r="AE164" s="40"/>
      <c r="AR164" s="240" t="s">
        <v>267</v>
      </c>
      <c r="AT164" s="240" t="s">
        <v>330</v>
      </c>
      <c r="AU164" s="240" t="s">
        <v>19</v>
      </c>
      <c r="AY164" s="18" t="s">
        <v>221</v>
      </c>
      <c r="BE164" s="241">
        <f>IF(N164="základní",J164,0)</f>
        <v>0</v>
      </c>
      <c r="BF164" s="241">
        <f>IF(N164="snížená",J164,0)</f>
        <v>0</v>
      </c>
      <c r="BG164" s="241">
        <f>IF(N164="zákl. přenesená",J164,0)</f>
        <v>0</v>
      </c>
      <c r="BH164" s="241">
        <f>IF(N164="sníž. přenesená",J164,0)</f>
        <v>0</v>
      </c>
      <c r="BI164" s="241">
        <f>IF(N164="nulová",J164,0)</f>
        <v>0</v>
      </c>
      <c r="BJ164" s="18" t="s">
        <v>88</v>
      </c>
      <c r="BK164" s="241">
        <f>ROUND(I164*H164,2)</f>
        <v>0</v>
      </c>
      <c r="BL164" s="18" t="s">
        <v>224</v>
      </c>
      <c r="BM164" s="240" t="s">
        <v>4602</v>
      </c>
    </row>
    <row r="165" s="2" customFormat="1" ht="16.5" customHeight="1">
      <c r="A165" s="40"/>
      <c r="B165" s="41"/>
      <c r="C165" s="284" t="s">
        <v>303</v>
      </c>
      <c r="D165" s="284" t="s">
        <v>330</v>
      </c>
      <c r="E165" s="285" t="s">
        <v>1331</v>
      </c>
      <c r="F165" s="286" t="s">
        <v>1332</v>
      </c>
      <c r="G165" s="287" t="s">
        <v>699</v>
      </c>
      <c r="H165" s="288">
        <v>39</v>
      </c>
      <c r="I165" s="289"/>
      <c r="J165" s="290">
        <f>ROUND(I165*H165,2)</f>
        <v>0</v>
      </c>
      <c r="K165" s="286" t="s">
        <v>229</v>
      </c>
      <c r="L165" s="291"/>
      <c r="M165" s="292" t="s">
        <v>1</v>
      </c>
      <c r="N165" s="293" t="s">
        <v>45</v>
      </c>
      <c r="O165" s="93"/>
      <c r="P165" s="238">
        <f>O165*H165</f>
        <v>0</v>
      </c>
      <c r="Q165" s="238">
        <v>4.0000000000000003E-05</v>
      </c>
      <c r="R165" s="238">
        <f>Q165*H165</f>
        <v>0.0015600000000000002</v>
      </c>
      <c r="S165" s="238">
        <v>0</v>
      </c>
      <c r="T165" s="239">
        <f>S165*H165</f>
        <v>0</v>
      </c>
      <c r="U165" s="40"/>
      <c r="V165" s="40"/>
      <c r="W165" s="40"/>
      <c r="X165" s="40"/>
      <c r="Y165" s="40"/>
      <c r="Z165" s="40"/>
      <c r="AA165" s="40"/>
      <c r="AB165" s="40"/>
      <c r="AC165" s="40"/>
      <c r="AD165" s="40"/>
      <c r="AE165" s="40"/>
      <c r="AR165" s="240" t="s">
        <v>267</v>
      </c>
      <c r="AT165" s="240" t="s">
        <v>330</v>
      </c>
      <c r="AU165" s="240" t="s">
        <v>19</v>
      </c>
      <c r="AY165" s="18" t="s">
        <v>221</v>
      </c>
      <c r="BE165" s="241">
        <f>IF(N165="základní",J165,0)</f>
        <v>0</v>
      </c>
      <c r="BF165" s="241">
        <f>IF(N165="snížená",J165,0)</f>
        <v>0</v>
      </c>
      <c r="BG165" s="241">
        <f>IF(N165="zákl. přenesená",J165,0)</f>
        <v>0</v>
      </c>
      <c r="BH165" s="241">
        <f>IF(N165="sníž. přenesená",J165,0)</f>
        <v>0</v>
      </c>
      <c r="BI165" s="241">
        <f>IF(N165="nulová",J165,0)</f>
        <v>0</v>
      </c>
      <c r="BJ165" s="18" t="s">
        <v>88</v>
      </c>
      <c r="BK165" s="241">
        <f>ROUND(I165*H165,2)</f>
        <v>0</v>
      </c>
      <c r="BL165" s="18" t="s">
        <v>224</v>
      </c>
      <c r="BM165" s="240" t="s">
        <v>4603</v>
      </c>
    </row>
    <row r="166" s="12" customFormat="1" ht="22.8" customHeight="1">
      <c r="A166" s="12"/>
      <c r="B166" s="213"/>
      <c r="C166" s="214"/>
      <c r="D166" s="215" t="s">
        <v>79</v>
      </c>
      <c r="E166" s="227" t="s">
        <v>272</v>
      </c>
      <c r="F166" s="227" t="s">
        <v>727</v>
      </c>
      <c r="G166" s="214"/>
      <c r="H166" s="214"/>
      <c r="I166" s="217"/>
      <c r="J166" s="228">
        <f>BK166</f>
        <v>0</v>
      </c>
      <c r="K166" s="214"/>
      <c r="L166" s="219"/>
      <c r="M166" s="220"/>
      <c r="N166" s="221"/>
      <c r="O166" s="221"/>
      <c r="P166" s="222">
        <f>SUM(P167:P168)</f>
        <v>0</v>
      </c>
      <c r="Q166" s="221"/>
      <c r="R166" s="222">
        <f>SUM(R167:R168)</f>
        <v>0</v>
      </c>
      <c r="S166" s="221"/>
      <c r="T166" s="223">
        <f>SUM(T167:T168)</f>
        <v>0.37</v>
      </c>
      <c r="U166" s="12"/>
      <c r="V166" s="12"/>
      <c r="W166" s="12"/>
      <c r="X166" s="12"/>
      <c r="Y166" s="12"/>
      <c r="Z166" s="12"/>
      <c r="AA166" s="12"/>
      <c r="AB166" s="12"/>
      <c r="AC166" s="12"/>
      <c r="AD166" s="12"/>
      <c r="AE166" s="12"/>
      <c r="AR166" s="224" t="s">
        <v>88</v>
      </c>
      <c r="AT166" s="225" t="s">
        <v>79</v>
      </c>
      <c r="AU166" s="225" t="s">
        <v>88</v>
      </c>
      <c r="AY166" s="224" t="s">
        <v>221</v>
      </c>
      <c r="BK166" s="226">
        <f>SUM(BK167:BK168)</f>
        <v>0</v>
      </c>
    </row>
    <row r="167" s="2" customFormat="1" ht="55.5" customHeight="1">
      <c r="A167" s="40"/>
      <c r="B167" s="41"/>
      <c r="C167" s="229" t="s">
        <v>307</v>
      </c>
      <c r="D167" s="229" t="s">
        <v>225</v>
      </c>
      <c r="E167" s="230" t="s">
        <v>1448</v>
      </c>
      <c r="F167" s="231" t="s">
        <v>4604</v>
      </c>
      <c r="G167" s="232" t="s">
        <v>699</v>
      </c>
      <c r="H167" s="233">
        <v>37</v>
      </c>
      <c r="I167" s="234"/>
      <c r="J167" s="235">
        <f>ROUND(I167*H167,2)</f>
        <v>0</v>
      </c>
      <c r="K167" s="231" t="s">
        <v>1</v>
      </c>
      <c r="L167" s="46"/>
      <c r="M167" s="236" t="s">
        <v>1</v>
      </c>
      <c r="N167" s="237" t="s">
        <v>45</v>
      </c>
      <c r="O167" s="93"/>
      <c r="P167" s="238">
        <f>O167*H167</f>
        <v>0</v>
      </c>
      <c r="Q167" s="238">
        <v>0</v>
      </c>
      <c r="R167" s="238">
        <f>Q167*H167</f>
        <v>0</v>
      </c>
      <c r="S167" s="238">
        <v>0.01</v>
      </c>
      <c r="T167" s="239">
        <f>S167*H167</f>
        <v>0.37</v>
      </c>
      <c r="U167" s="40"/>
      <c r="V167" s="40"/>
      <c r="W167" s="40"/>
      <c r="X167" s="40"/>
      <c r="Y167" s="40"/>
      <c r="Z167" s="40"/>
      <c r="AA167" s="40"/>
      <c r="AB167" s="40"/>
      <c r="AC167" s="40"/>
      <c r="AD167" s="40"/>
      <c r="AE167" s="40"/>
      <c r="AR167" s="240" t="s">
        <v>224</v>
      </c>
      <c r="AT167" s="240" t="s">
        <v>225</v>
      </c>
      <c r="AU167" s="240" t="s">
        <v>19</v>
      </c>
      <c r="AY167" s="18" t="s">
        <v>221</v>
      </c>
      <c r="BE167" s="241">
        <f>IF(N167="základní",J167,0)</f>
        <v>0</v>
      </c>
      <c r="BF167" s="241">
        <f>IF(N167="snížená",J167,0)</f>
        <v>0</v>
      </c>
      <c r="BG167" s="241">
        <f>IF(N167="zákl. přenesená",J167,0)</f>
        <v>0</v>
      </c>
      <c r="BH167" s="241">
        <f>IF(N167="sníž. přenesená",J167,0)</f>
        <v>0</v>
      </c>
      <c r="BI167" s="241">
        <f>IF(N167="nulová",J167,0)</f>
        <v>0</v>
      </c>
      <c r="BJ167" s="18" t="s">
        <v>88</v>
      </c>
      <c r="BK167" s="241">
        <f>ROUND(I167*H167,2)</f>
        <v>0</v>
      </c>
      <c r="BL167" s="18" t="s">
        <v>224</v>
      </c>
      <c r="BM167" s="240" t="s">
        <v>4605</v>
      </c>
    </row>
    <row r="168" s="2" customFormat="1">
      <c r="A168" s="40"/>
      <c r="B168" s="41"/>
      <c r="C168" s="42"/>
      <c r="D168" s="247" t="s">
        <v>234</v>
      </c>
      <c r="E168" s="42"/>
      <c r="F168" s="248" t="s">
        <v>4606</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234</v>
      </c>
      <c r="AU168" s="18" t="s">
        <v>19</v>
      </c>
    </row>
    <row r="169" s="12" customFormat="1" ht="22.8" customHeight="1">
      <c r="A169" s="12"/>
      <c r="B169" s="213"/>
      <c r="C169" s="214"/>
      <c r="D169" s="215" t="s">
        <v>79</v>
      </c>
      <c r="E169" s="227" t="s">
        <v>742</v>
      </c>
      <c r="F169" s="227" t="s">
        <v>743</v>
      </c>
      <c r="G169" s="214"/>
      <c r="H169" s="214"/>
      <c r="I169" s="217"/>
      <c r="J169" s="228">
        <f>BK169</f>
        <v>0</v>
      </c>
      <c r="K169" s="214"/>
      <c r="L169" s="219"/>
      <c r="M169" s="220"/>
      <c r="N169" s="221"/>
      <c r="O169" s="221"/>
      <c r="P169" s="222">
        <f>SUM(P170:P174)</f>
        <v>0</v>
      </c>
      <c r="Q169" s="221"/>
      <c r="R169" s="222">
        <f>SUM(R170:R174)</f>
        <v>0</v>
      </c>
      <c r="S169" s="221"/>
      <c r="T169" s="223">
        <f>SUM(T170:T174)</f>
        <v>0</v>
      </c>
      <c r="U169" s="12"/>
      <c r="V169" s="12"/>
      <c r="W169" s="12"/>
      <c r="X169" s="12"/>
      <c r="Y169" s="12"/>
      <c r="Z169" s="12"/>
      <c r="AA169" s="12"/>
      <c r="AB169" s="12"/>
      <c r="AC169" s="12"/>
      <c r="AD169" s="12"/>
      <c r="AE169" s="12"/>
      <c r="AR169" s="224" t="s">
        <v>88</v>
      </c>
      <c r="AT169" s="225" t="s">
        <v>79</v>
      </c>
      <c r="AU169" s="225" t="s">
        <v>88</v>
      </c>
      <c r="AY169" s="224" t="s">
        <v>221</v>
      </c>
      <c r="BK169" s="226">
        <f>SUM(BK170:BK174)</f>
        <v>0</v>
      </c>
    </row>
    <row r="170" s="2" customFormat="1" ht="33" customHeight="1">
      <c r="A170" s="40"/>
      <c r="B170" s="41"/>
      <c r="C170" s="229" t="s">
        <v>316</v>
      </c>
      <c r="D170" s="229" t="s">
        <v>225</v>
      </c>
      <c r="E170" s="230" t="s">
        <v>744</v>
      </c>
      <c r="F170" s="231" t="s">
        <v>745</v>
      </c>
      <c r="G170" s="232" t="s">
        <v>651</v>
      </c>
      <c r="H170" s="233">
        <v>1.458</v>
      </c>
      <c r="I170" s="234"/>
      <c r="J170" s="235">
        <f>ROUND(I170*H170,2)</f>
        <v>0</v>
      </c>
      <c r="K170" s="231" t="s">
        <v>229</v>
      </c>
      <c r="L170" s="46"/>
      <c r="M170" s="236" t="s">
        <v>1</v>
      </c>
      <c r="N170" s="237" t="s">
        <v>45</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224</v>
      </c>
      <c r="AT170" s="240" t="s">
        <v>225</v>
      </c>
      <c r="AU170" s="240" t="s">
        <v>19</v>
      </c>
      <c r="AY170" s="18" t="s">
        <v>221</v>
      </c>
      <c r="BE170" s="241">
        <f>IF(N170="základní",J170,0)</f>
        <v>0</v>
      </c>
      <c r="BF170" s="241">
        <f>IF(N170="snížená",J170,0)</f>
        <v>0</v>
      </c>
      <c r="BG170" s="241">
        <f>IF(N170="zákl. přenesená",J170,0)</f>
        <v>0</v>
      </c>
      <c r="BH170" s="241">
        <f>IF(N170="sníž. přenesená",J170,0)</f>
        <v>0</v>
      </c>
      <c r="BI170" s="241">
        <f>IF(N170="nulová",J170,0)</f>
        <v>0</v>
      </c>
      <c r="BJ170" s="18" t="s">
        <v>88</v>
      </c>
      <c r="BK170" s="241">
        <f>ROUND(I170*H170,2)</f>
        <v>0</v>
      </c>
      <c r="BL170" s="18" t="s">
        <v>224</v>
      </c>
      <c r="BM170" s="240" t="s">
        <v>4607</v>
      </c>
    </row>
    <row r="171" s="2" customFormat="1">
      <c r="A171" s="40"/>
      <c r="B171" s="41"/>
      <c r="C171" s="42"/>
      <c r="D171" s="242" t="s">
        <v>232</v>
      </c>
      <c r="E171" s="42"/>
      <c r="F171" s="243" t="s">
        <v>747</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232</v>
      </c>
      <c r="AU171" s="18" t="s">
        <v>19</v>
      </c>
    </row>
    <row r="172" s="2" customFormat="1">
      <c r="A172" s="40"/>
      <c r="B172" s="41"/>
      <c r="C172" s="42"/>
      <c r="D172" s="247" t="s">
        <v>312</v>
      </c>
      <c r="E172" s="42"/>
      <c r="F172" s="248" t="s">
        <v>748</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312</v>
      </c>
      <c r="AU172" s="18" t="s">
        <v>19</v>
      </c>
    </row>
    <row r="173" s="2" customFormat="1" ht="44.25" customHeight="1">
      <c r="A173" s="40"/>
      <c r="B173" s="41"/>
      <c r="C173" s="229" t="s">
        <v>321</v>
      </c>
      <c r="D173" s="229" t="s">
        <v>225</v>
      </c>
      <c r="E173" s="230" t="s">
        <v>749</v>
      </c>
      <c r="F173" s="231" t="s">
        <v>750</v>
      </c>
      <c r="G173" s="232" t="s">
        <v>651</v>
      </c>
      <c r="H173" s="233">
        <v>1.458</v>
      </c>
      <c r="I173" s="234"/>
      <c r="J173" s="235">
        <f>ROUND(I173*H173,2)</f>
        <v>0</v>
      </c>
      <c r="K173" s="231" t="s">
        <v>229</v>
      </c>
      <c r="L173" s="46"/>
      <c r="M173" s="236" t="s">
        <v>1</v>
      </c>
      <c r="N173" s="237" t="s">
        <v>45</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224</v>
      </c>
      <c r="AT173" s="240" t="s">
        <v>225</v>
      </c>
      <c r="AU173" s="240" t="s">
        <v>19</v>
      </c>
      <c r="AY173" s="18" t="s">
        <v>221</v>
      </c>
      <c r="BE173" s="241">
        <f>IF(N173="základní",J173,0)</f>
        <v>0</v>
      </c>
      <c r="BF173" s="241">
        <f>IF(N173="snížená",J173,0)</f>
        <v>0</v>
      </c>
      <c r="BG173" s="241">
        <f>IF(N173="zákl. přenesená",J173,0)</f>
        <v>0</v>
      </c>
      <c r="BH173" s="241">
        <f>IF(N173="sníž. přenesená",J173,0)</f>
        <v>0</v>
      </c>
      <c r="BI173" s="241">
        <f>IF(N173="nulová",J173,0)</f>
        <v>0</v>
      </c>
      <c r="BJ173" s="18" t="s">
        <v>88</v>
      </c>
      <c r="BK173" s="241">
        <f>ROUND(I173*H173,2)</f>
        <v>0</v>
      </c>
      <c r="BL173" s="18" t="s">
        <v>224</v>
      </c>
      <c r="BM173" s="240" t="s">
        <v>4608</v>
      </c>
    </row>
    <row r="174" s="2" customFormat="1">
      <c r="A174" s="40"/>
      <c r="B174" s="41"/>
      <c r="C174" s="42"/>
      <c r="D174" s="242" t="s">
        <v>232</v>
      </c>
      <c r="E174" s="42"/>
      <c r="F174" s="243" t="s">
        <v>752</v>
      </c>
      <c r="G174" s="42"/>
      <c r="H174" s="42"/>
      <c r="I174" s="244"/>
      <c r="J174" s="42"/>
      <c r="K174" s="42"/>
      <c r="L174" s="46"/>
      <c r="M174" s="294"/>
      <c r="N174" s="295"/>
      <c r="O174" s="296"/>
      <c r="P174" s="296"/>
      <c r="Q174" s="296"/>
      <c r="R174" s="296"/>
      <c r="S174" s="296"/>
      <c r="T174" s="297"/>
      <c r="U174" s="40"/>
      <c r="V174" s="40"/>
      <c r="W174" s="40"/>
      <c r="X174" s="40"/>
      <c r="Y174" s="40"/>
      <c r="Z174" s="40"/>
      <c r="AA174" s="40"/>
      <c r="AB174" s="40"/>
      <c r="AC174" s="40"/>
      <c r="AD174" s="40"/>
      <c r="AE174" s="40"/>
      <c r="AT174" s="18" t="s">
        <v>232</v>
      </c>
      <c r="AU174" s="18" t="s">
        <v>19</v>
      </c>
    </row>
    <row r="175" s="2" customFormat="1" ht="6.96" customHeight="1">
      <c r="A175" s="40"/>
      <c r="B175" s="68"/>
      <c r="C175" s="69"/>
      <c r="D175" s="69"/>
      <c r="E175" s="69"/>
      <c r="F175" s="69"/>
      <c r="G175" s="69"/>
      <c r="H175" s="69"/>
      <c r="I175" s="69"/>
      <c r="J175" s="69"/>
      <c r="K175" s="69"/>
      <c r="L175" s="46"/>
      <c r="M175" s="40"/>
      <c r="O175" s="40"/>
      <c r="P175" s="40"/>
      <c r="Q175" s="40"/>
      <c r="R175" s="40"/>
      <c r="S175" s="40"/>
      <c r="T175" s="40"/>
      <c r="U175" s="40"/>
      <c r="V175" s="40"/>
      <c r="W175" s="40"/>
      <c r="X175" s="40"/>
      <c r="Y175" s="40"/>
      <c r="Z175" s="40"/>
      <c r="AA175" s="40"/>
      <c r="AB175" s="40"/>
      <c r="AC175" s="40"/>
      <c r="AD175" s="40"/>
      <c r="AE175" s="40"/>
    </row>
  </sheetData>
  <sheetProtection sheet="1" autoFilter="0" formatColumns="0" formatRows="0" objects="1" scenarios="1" spinCount="100000" saltValue="1nVh6zN1nfahc70129Z5Wqg5fQJMkGR2aWuajeHxwb7mGcqHF1Rq3aIEsqjChey0QXIn76dvyjmiEyeVxn92Aw==" hashValue="buMCJ1QQmVl49GzDzx5dt96DYRPu+jd7dbPBMnlpPNkf/73Ij0PxumnmZRJCXExQUuaY9qeFIuAUlBmd6kzisw==" algorithmName="SHA-512" password="CC35"/>
  <autoFilter ref="C124:K174"/>
  <mergeCells count="12">
    <mergeCell ref="E7:H7"/>
    <mergeCell ref="E9:H9"/>
    <mergeCell ref="E11:H11"/>
    <mergeCell ref="E20:H20"/>
    <mergeCell ref="E29:H29"/>
    <mergeCell ref="E85:H85"/>
    <mergeCell ref="E87:H87"/>
    <mergeCell ref="E89:H89"/>
    <mergeCell ref="E113:H113"/>
    <mergeCell ref="E115:H115"/>
    <mergeCell ref="E117:H117"/>
    <mergeCell ref="L2:V2"/>
  </mergeCells>
  <hyperlinks>
    <hyperlink ref="F129" r:id="rId1" display="https://podminky.urs.cz/item/CS_URS_2021_01/121151125"/>
    <hyperlink ref="F133" r:id="rId2" display="https://podminky.urs.cz/item/CS_URS_2021_01/131151121"/>
    <hyperlink ref="F137" r:id="rId3" display="https://podminky.urs.cz/item/CS_URS_2021_01/171151103"/>
    <hyperlink ref="F142" r:id="rId4" display="https://podminky.urs.cz/item/CS_URS_2021_01/181351113"/>
    <hyperlink ref="F146" r:id="rId5" display="https://podminky.urs.cz/item/CS_URS_2021_01/181451121"/>
    <hyperlink ref="F151" r:id="rId6" display="https://podminky.urs.cz/item/CS_URS_2021_01/182251101"/>
    <hyperlink ref="F156" r:id="rId7" display="https://podminky.urs.cz/item/CS_URS_2021_01/338171123"/>
    <hyperlink ref="F161" r:id="rId8" display="https://podminky.urs.cz/item/CS_URS_2021_01/348401130"/>
    <hyperlink ref="F171" r:id="rId9" display="https://podminky.urs.cz/item/CS_URS_2021_01/998332011"/>
    <hyperlink ref="F174" r:id="rId10" display="https://podminky.urs.cz/item/CS_URS_2021_01/998332092"/>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2" customFormat="1" ht="12" customHeight="1">
      <c r="A8" s="40"/>
      <c r="B8" s="46"/>
      <c r="C8" s="40"/>
      <c r="D8" s="153" t="s">
        <v>189</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5" t="s">
        <v>4609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3" t="s">
        <v>17</v>
      </c>
      <c r="E11" s="40"/>
      <c r="F11" s="143" t="s">
        <v>1</v>
      </c>
      <c r="G11" s="40"/>
      <c r="H11" s="40"/>
      <c r="I11" s="153" t="s">
        <v>18</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3" t="s">
        <v>20</v>
      </c>
      <c r="E12" s="40"/>
      <c r="F12" s="143" t="s">
        <v>21</v>
      </c>
      <c r="G12" s="40"/>
      <c r="H12" s="40"/>
      <c r="I12" s="153" t="s">
        <v>22</v>
      </c>
      <c r="J12" s="156" t="str">
        <f>'Rekapitulace stavby'!AN8</f>
        <v>30. 11. 2020</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3" t="s">
        <v>28</v>
      </c>
      <c r="E14" s="40"/>
      <c r="F14" s="40"/>
      <c r="G14" s="40"/>
      <c r="H14" s="40"/>
      <c r="I14" s="153" t="s">
        <v>29</v>
      </c>
      <c r="J14" s="143"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30</v>
      </c>
      <c r="F15" s="40"/>
      <c r="G15" s="40"/>
      <c r="H15" s="40"/>
      <c r="I15" s="153" t="s">
        <v>31</v>
      </c>
      <c r="J15" s="143"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3" t="s">
        <v>32</v>
      </c>
      <c r="E17" s="40"/>
      <c r="F17" s="40"/>
      <c r="G17" s="40"/>
      <c r="H17" s="40"/>
      <c r="I17" s="153" t="s">
        <v>29</v>
      </c>
      <c r="J17" s="34"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4" t="str">
        <f>'Rekapitulace stavby'!E14</f>
        <v>Vyplň údaj</v>
      </c>
      <c r="F18" s="143"/>
      <c r="G18" s="143"/>
      <c r="H18" s="143"/>
      <c r="I18" s="153" t="s">
        <v>31</v>
      </c>
      <c r="J18" s="34"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3" t="s">
        <v>34</v>
      </c>
      <c r="E20" s="40"/>
      <c r="F20" s="40"/>
      <c r="G20" s="40"/>
      <c r="H20" s="40"/>
      <c r="I20" s="153" t="s">
        <v>29</v>
      </c>
      <c r="J20" s="143"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35</v>
      </c>
      <c r="F21" s="40"/>
      <c r="G21" s="40"/>
      <c r="H21" s="40"/>
      <c r="I21" s="153" t="s">
        <v>31</v>
      </c>
      <c r="J21" s="143"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3" t="s">
        <v>37</v>
      </c>
      <c r="E23" s="40"/>
      <c r="F23" s="40"/>
      <c r="G23" s="40"/>
      <c r="H23" s="40"/>
      <c r="I23" s="153" t="s">
        <v>29</v>
      </c>
      <c r="J23" s="143" t="str">
        <f>IF('Rekapitulace stavby'!AN19="","",'Rekapitulace stavby'!AN19)</f>
        <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tr">
        <f>IF('Rekapitulace stavby'!E20="","",'Rekapitulace stavby'!E20)</f>
        <v xml:space="preserve"> </v>
      </c>
      <c r="F24" s="40"/>
      <c r="G24" s="40"/>
      <c r="H24" s="40"/>
      <c r="I24" s="153" t="s">
        <v>31</v>
      </c>
      <c r="J24" s="143" t="str">
        <f>IF('Rekapitulace stavby'!AN20="","",'Rekapitulace stavby'!AN20)</f>
        <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3" t="s">
        <v>39</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1"/>
      <c r="E29" s="161"/>
      <c r="F29" s="161"/>
      <c r="G29" s="161"/>
      <c r="H29" s="161"/>
      <c r="I29" s="161"/>
      <c r="J29" s="161"/>
      <c r="K29" s="161"/>
      <c r="L29" s="65"/>
      <c r="S29" s="40"/>
      <c r="T29" s="40"/>
      <c r="U29" s="40"/>
      <c r="V29" s="40"/>
      <c r="W29" s="40"/>
      <c r="X29" s="40"/>
      <c r="Y29" s="40"/>
      <c r="Z29" s="40"/>
      <c r="AA29" s="40"/>
      <c r="AB29" s="40"/>
      <c r="AC29" s="40"/>
      <c r="AD29" s="40"/>
      <c r="AE29" s="40"/>
    </row>
    <row r="30" s="2" customFormat="1" ht="25.44" customHeight="1">
      <c r="A30" s="40"/>
      <c r="B30" s="46"/>
      <c r="C30" s="40"/>
      <c r="D30" s="162" t="s">
        <v>40</v>
      </c>
      <c r="E30" s="40"/>
      <c r="F30" s="40"/>
      <c r="G30" s="40"/>
      <c r="H30" s="40"/>
      <c r="I30" s="40"/>
      <c r="J30" s="163">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14.4" customHeight="1">
      <c r="A32" s="40"/>
      <c r="B32" s="46"/>
      <c r="C32" s="40"/>
      <c r="D32" s="40"/>
      <c r="E32" s="40"/>
      <c r="F32" s="164" t="s">
        <v>42</v>
      </c>
      <c r="G32" s="40"/>
      <c r="H32" s="40"/>
      <c r="I32" s="164" t="s">
        <v>41</v>
      </c>
      <c r="J32" s="164" t="s">
        <v>43</v>
      </c>
      <c r="K32" s="40"/>
      <c r="L32" s="65"/>
      <c r="S32" s="40"/>
      <c r="T32" s="40"/>
      <c r="U32" s="40"/>
      <c r="V32" s="40"/>
      <c r="W32" s="40"/>
      <c r="X32" s="40"/>
      <c r="Y32" s="40"/>
      <c r="Z32" s="40"/>
      <c r="AA32" s="40"/>
      <c r="AB32" s="40"/>
      <c r="AC32" s="40"/>
      <c r="AD32" s="40"/>
      <c r="AE32" s="40"/>
    </row>
    <row r="33" s="2" customFormat="1" ht="14.4" customHeight="1">
      <c r="A33" s="40"/>
      <c r="B33" s="46"/>
      <c r="C33" s="40"/>
      <c r="D33" s="165" t="s">
        <v>44</v>
      </c>
      <c r="E33" s="153" t="s">
        <v>45</v>
      </c>
      <c r="F33" s="166">
        <f>ROUND((SUM(BE119:BE487)),  2)</f>
        <v>0</v>
      </c>
      <c r="G33" s="40"/>
      <c r="H33" s="40"/>
      <c r="I33" s="167">
        <v>0.20000000000000001</v>
      </c>
      <c r="J33" s="166">
        <f>ROUND(((SUM(BE119:BE487))*I33),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3" t="s">
        <v>46</v>
      </c>
      <c r="F34" s="166">
        <f>ROUND((SUM(BF119:BF487)),  2)</f>
        <v>0</v>
      </c>
      <c r="G34" s="40"/>
      <c r="H34" s="40"/>
      <c r="I34" s="167">
        <v>0.20000000000000001</v>
      </c>
      <c r="J34" s="166">
        <f>ROUND(((SUM(BF119:BF487))*I34),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3" t="s">
        <v>47</v>
      </c>
      <c r="F35" s="166">
        <f>ROUND((SUM(BG119:BG487)),  2)</f>
        <v>0</v>
      </c>
      <c r="G35" s="40"/>
      <c r="H35" s="40"/>
      <c r="I35" s="167">
        <v>0.20000000000000001</v>
      </c>
      <c r="J35" s="166">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3" t="s">
        <v>48</v>
      </c>
      <c r="F36" s="166">
        <f>ROUND((SUM(BH119:BH487)),  2)</f>
        <v>0</v>
      </c>
      <c r="G36" s="40"/>
      <c r="H36" s="40"/>
      <c r="I36" s="167">
        <v>0.20000000000000001</v>
      </c>
      <c r="J36" s="166">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49</v>
      </c>
      <c r="F37" s="166">
        <f>ROUND((SUM(BI119:BI487)),  2)</f>
        <v>0</v>
      </c>
      <c r="G37" s="40"/>
      <c r="H37" s="40"/>
      <c r="I37" s="167">
        <v>0</v>
      </c>
      <c r="J37" s="166">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8"/>
      <c r="D39" s="169" t="s">
        <v>50</v>
      </c>
      <c r="E39" s="170"/>
      <c r="F39" s="170"/>
      <c r="G39" s="171" t="s">
        <v>51</v>
      </c>
      <c r="H39" s="172" t="s">
        <v>52</v>
      </c>
      <c r="I39" s="170"/>
      <c r="J39" s="173">
        <f>SUM(J30:J37)</f>
        <v>0</v>
      </c>
      <c r="K39" s="174"/>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2" customFormat="1" ht="12" customHeight="1">
      <c r="A86" s="40"/>
      <c r="B86" s="41"/>
      <c r="C86" s="33" t="s">
        <v>189</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SSO 05 - KÁCENÍ A NÁHRADNÍ VÝSADBA</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3" t="s">
        <v>20</v>
      </c>
      <c r="D89" s="42"/>
      <c r="E89" s="42"/>
      <c r="F89" s="28" t="str">
        <f>F12</f>
        <v>Bohumín</v>
      </c>
      <c r="G89" s="42"/>
      <c r="H89" s="42"/>
      <c r="I89" s="33" t="s">
        <v>22</v>
      </c>
      <c r="J89" s="81" t="str">
        <f>IF(J12="","",J12)</f>
        <v>30. 11. 2020</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3" t="s">
        <v>28</v>
      </c>
      <c r="D91" s="42"/>
      <c r="E91" s="42"/>
      <c r="F91" s="28" t="str">
        <f>E15</f>
        <v>Povodí Odry, s.p.</v>
      </c>
      <c r="G91" s="42"/>
      <c r="H91" s="42"/>
      <c r="I91" s="33" t="s">
        <v>34</v>
      </c>
      <c r="J91" s="38" t="str">
        <f>E21</f>
        <v>Dopravoprojekt Brno a.s.</v>
      </c>
      <c r="K91" s="42"/>
      <c r="L91" s="65"/>
      <c r="S91" s="40"/>
      <c r="T91" s="40"/>
      <c r="U91" s="40"/>
      <c r="V91" s="40"/>
      <c r="W91" s="40"/>
      <c r="X91" s="40"/>
      <c r="Y91" s="40"/>
      <c r="Z91" s="40"/>
      <c r="AA91" s="40"/>
      <c r="AB91" s="40"/>
      <c r="AC91" s="40"/>
      <c r="AD91" s="40"/>
      <c r="AE91" s="40"/>
    </row>
    <row r="92" s="2" customFormat="1" ht="15.15" customHeight="1">
      <c r="A92" s="40"/>
      <c r="B92" s="41"/>
      <c r="C92" s="33" t="s">
        <v>32</v>
      </c>
      <c r="D92" s="42"/>
      <c r="E92" s="42"/>
      <c r="F92" s="28" t="str">
        <f>IF(E18="","",E18)</f>
        <v>Vyplň údaj</v>
      </c>
      <c r="G92" s="42"/>
      <c r="H92" s="42"/>
      <c r="I92" s="33" t="s">
        <v>37</v>
      </c>
      <c r="J92" s="38" t="str">
        <f>E24</f>
        <v xml:space="preserve"> </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7" t="s">
        <v>192</v>
      </c>
      <c r="D94" s="188"/>
      <c r="E94" s="188"/>
      <c r="F94" s="188"/>
      <c r="G94" s="188"/>
      <c r="H94" s="188"/>
      <c r="I94" s="188"/>
      <c r="J94" s="189" t="s">
        <v>193</v>
      </c>
      <c r="K94" s="188"/>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90" t="s">
        <v>194</v>
      </c>
      <c r="D96" s="42"/>
      <c r="E96" s="42"/>
      <c r="F96" s="42"/>
      <c r="G96" s="42"/>
      <c r="H96" s="42"/>
      <c r="I96" s="42"/>
      <c r="J96" s="112">
        <f>J119</f>
        <v>0</v>
      </c>
      <c r="K96" s="42"/>
      <c r="L96" s="65"/>
      <c r="S96" s="40"/>
      <c r="T96" s="40"/>
      <c r="U96" s="40"/>
      <c r="V96" s="40"/>
      <c r="W96" s="40"/>
      <c r="X96" s="40"/>
      <c r="Y96" s="40"/>
      <c r="Z96" s="40"/>
      <c r="AA96" s="40"/>
      <c r="AB96" s="40"/>
      <c r="AC96" s="40"/>
      <c r="AD96" s="40"/>
      <c r="AE96" s="40"/>
      <c r="AU96" s="18" t="s">
        <v>195</v>
      </c>
    </row>
    <row r="97" s="9" customFormat="1" ht="24.96" customHeight="1">
      <c r="A97" s="9"/>
      <c r="B97" s="191"/>
      <c r="C97" s="192"/>
      <c r="D97" s="193" t="s">
        <v>492</v>
      </c>
      <c r="E97" s="194"/>
      <c r="F97" s="194"/>
      <c r="G97" s="194"/>
      <c r="H97" s="194"/>
      <c r="I97" s="194"/>
      <c r="J97" s="195">
        <f>J120</f>
        <v>0</v>
      </c>
      <c r="K97" s="192"/>
      <c r="L97" s="196"/>
      <c r="S97" s="9"/>
      <c r="T97" s="9"/>
      <c r="U97" s="9"/>
      <c r="V97" s="9"/>
      <c r="W97" s="9"/>
      <c r="X97" s="9"/>
      <c r="Y97" s="9"/>
      <c r="Z97" s="9"/>
      <c r="AA97" s="9"/>
      <c r="AB97" s="9"/>
      <c r="AC97" s="9"/>
      <c r="AD97" s="9"/>
      <c r="AE97" s="9"/>
    </row>
    <row r="98" s="10" customFormat="1" ht="19.92" customHeight="1">
      <c r="A98" s="10"/>
      <c r="B98" s="197"/>
      <c r="C98" s="135"/>
      <c r="D98" s="198" t="s">
        <v>493</v>
      </c>
      <c r="E98" s="199"/>
      <c r="F98" s="199"/>
      <c r="G98" s="199"/>
      <c r="H98" s="199"/>
      <c r="I98" s="199"/>
      <c r="J98" s="200">
        <f>J121</f>
        <v>0</v>
      </c>
      <c r="K98" s="135"/>
      <c r="L98" s="201"/>
      <c r="S98" s="10"/>
      <c r="T98" s="10"/>
      <c r="U98" s="10"/>
      <c r="V98" s="10"/>
      <c r="W98" s="10"/>
      <c r="X98" s="10"/>
      <c r="Y98" s="10"/>
      <c r="Z98" s="10"/>
      <c r="AA98" s="10"/>
      <c r="AB98" s="10"/>
      <c r="AC98" s="10"/>
      <c r="AD98" s="10"/>
      <c r="AE98" s="10"/>
    </row>
    <row r="99" s="10" customFormat="1" ht="19.92" customHeight="1">
      <c r="A99" s="10"/>
      <c r="B99" s="197"/>
      <c r="C99" s="135"/>
      <c r="D99" s="198" t="s">
        <v>495</v>
      </c>
      <c r="E99" s="199"/>
      <c r="F99" s="199"/>
      <c r="G99" s="199"/>
      <c r="H99" s="199"/>
      <c r="I99" s="199"/>
      <c r="J99" s="200">
        <f>J479</f>
        <v>0</v>
      </c>
      <c r="K99" s="135"/>
      <c r="L99" s="201"/>
      <c r="S99" s="10"/>
      <c r="T99" s="10"/>
      <c r="U99" s="10"/>
      <c r="V99" s="10"/>
      <c r="W99" s="10"/>
      <c r="X99" s="10"/>
      <c r="Y99" s="10"/>
      <c r="Z99" s="10"/>
      <c r="AA99" s="10"/>
      <c r="AB99" s="10"/>
      <c r="AC99" s="10"/>
      <c r="AD99" s="10"/>
      <c r="AE99" s="10"/>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4" t="s">
        <v>205</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3" t="s">
        <v>15</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26.25" customHeight="1">
      <c r="A109" s="40"/>
      <c r="B109" s="41"/>
      <c r="C109" s="42"/>
      <c r="D109" s="42"/>
      <c r="E109" s="186" t="str">
        <f>E7</f>
        <v>Ochranná hráz na Odře a Orlovské Stružce, Bohumín-Pudlov, stavba č. 5047_2021_soutez</v>
      </c>
      <c r="F109" s="33"/>
      <c r="G109" s="33"/>
      <c r="H109" s="33"/>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3" t="s">
        <v>189</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SSO 05 - KÁCENÍ A NÁHRADNÍ VÝSADBA</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20</v>
      </c>
      <c r="D113" s="42"/>
      <c r="E113" s="42"/>
      <c r="F113" s="28" t="str">
        <f>F12</f>
        <v>Bohumín</v>
      </c>
      <c r="G113" s="42"/>
      <c r="H113" s="42"/>
      <c r="I113" s="33" t="s">
        <v>22</v>
      </c>
      <c r="J113" s="81" t="str">
        <f>IF(J12="","",J12)</f>
        <v>30. 11. 2020</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3" t="s">
        <v>28</v>
      </c>
      <c r="D115" s="42"/>
      <c r="E115" s="42"/>
      <c r="F115" s="28" t="str">
        <f>E15</f>
        <v>Povodí Odry, s.p.</v>
      </c>
      <c r="G115" s="42"/>
      <c r="H115" s="42"/>
      <c r="I115" s="33" t="s">
        <v>34</v>
      </c>
      <c r="J115" s="38" t="str">
        <f>E21</f>
        <v>Dopravoprojekt Brno a.s.</v>
      </c>
      <c r="K115" s="42"/>
      <c r="L115" s="65"/>
      <c r="S115" s="40"/>
      <c r="T115" s="40"/>
      <c r="U115" s="40"/>
      <c r="V115" s="40"/>
      <c r="W115" s="40"/>
      <c r="X115" s="40"/>
      <c r="Y115" s="40"/>
      <c r="Z115" s="40"/>
      <c r="AA115" s="40"/>
      <c r="AB115" s="40"/>
      <c r="AC115" s="40"/>
      <c r="AD115" s="40"/>
      <c r="AE115" s="40"/>
    </row>
    <row r="116" s="2" customFormat="1" ht="15.15" customHeight="1">
      <c r="A116" s="40"/>
      <c r="B116" s="41"/>
      <c r="C116" s="33" t="s">
        <v>32</v>
      </c>
      <c r="D116" s="42"/>
      <c r="E116" s="42"/>
      <c r="F116" s="28" t="str">
        <f>IF(E18="","",E18)</f>
        <v>Vyplň údaj</v>
      </c>
      <c r="G116" s="42"/>
      <c r="H116" s="42"/>
      <c r="I116" s="33" t="s">
        <v>37</v>
      </c>
      <c r="J116" s="38" t="str">
        <f>E24</f>
        <v xml:space="preserve"> </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11" customFormat="1" ht="29.28" customHeight="1">
      <c r="A118" s="202"/>
      <c r="B118" s="203"/>
      <c r="C118" s="204" t="s">
        <v>206</v>
      </c>
      <c r="D118" s="205" t="s">
        <v>65</v>
      </c>
      <c r="E118" s="205" t="s">
        <v>61</v>
      </c>
      <c r="F118" s="205" t="s">
        <v>62</v>
      </c>
      <c r="G118" s="205" t="s">
        <v>207</v>
      </c>
      <c r="H118" s="205" t="s">
        <v>208</v>
      </c>
      <c r="I118" s="205" t="s">
        <v>209</v>
      </c>
      <c r="J118" s="205" t="s">
        <v>193</v>
      </c>
      <c r="K118" s="206" t="s">
        <v>210</v>
      </c>
      <c r="L118" s="207"/>
      <c r="M118" s="102" t="s">
        <v>1</v>
      </c>
      <c r="N118" s="103" t="s">
        <v>44</v>
      </c>
      <c r="O118" s="103" t="s">
        <v>211</v>
      </c>
      <c r="P118" s="103" t="s">
        <v>212</v>
      </c>
      <c r="Q118" s="103" t="s">
        <v>213</v>
      </c>
      <c r="R118" s="103" t="s">
        <v>214</v>
      </c>
      <c r="S118" s="103" t="s">
        <v>215</v>
      </c>
      <c r="T118" s="104" t="s">
        <v>216</v>
      </c>
      <c r="U118" s="202"/>
      <c r="V118" s="202"/>
      <c r="W118" s="202"/>
      <c r="X118" s="202"/>
      <c r="Y118" s="202"/>
      <c r="Z118" s="202"/>
      <c r="AA118" s="202"/>
      <c r="AB118" s="202"/>
      <c r="AC118" s="202"/>
      <c r="AD118" s="202"/>
      <c r="AE118" s="202"/>
    </row>
    <row r="119" s="2" customFormat="1" ht="22.8" customHeight="1">
      <c r="A119" s="40"/>
      <c r="B119" s="41"/>
      <c r="C119" s="109" t="s">
        <v>217</v>
      </c>
      <c r="D119" s="42"/>
      <c r="E119" s="42"/>
      <c r="F119" s="42"/>
      <c r="G119" s="42"/>
      <c r="H119" s="42"/>
      <c r="I119" s="42"/>
      <c r="J119" s="208">
        <f>BK119</f>
        <v>0</v>
      </c>
      <c r="K119" s="42"/>
      <c r="L119" s="46"/>
      <c r="M119" s="105"/>
      <c r="N119" s="209"/>
      <c r="O119" s="106"/>
      <c r="P119" s="210">
        <f>P120</f>
        <v>0</v>
      </c>
      <c r="Q119" s="106"/>
      <c r="R119" s="210">
        <f>R120</f>
        <v>297.62092199999995</v>
      </c>
      <c r="S119" s="106"/>
      <c r="T119" s="211">
        <f>T120</f>
        <v>0</v>
      </c>
      <c r="U119" s="40"/>
      <c r="V119" s="40"/>
      <c r="W119" s="40"/>
      <c r="X119" s="40"/>
      <c r="Y119" s="40"/>
      <c r="Z119" s="40"/>
      <c r="AA119" s="40"/>
      <c r="AB119" s="40"/>
      <c r="AC119" s="40"/>
      <c r="AD119" s="40"/>
      <c r="AE119" s="40"/>
      <c r="AT119" s="18" t="s">
        <v>79</v>
      </c>
      <c r="AU119" s="18" t="s">
        <v>195</v>
      </c>
      <c r="BK119" s="212">
        <f>BK120</f>
        <v>0</v>
      </c>
    </row>
    <row r="120" s="12" customFormat="1" ht="25.92" customHeight="1">
      <c r="A120" s="12"/>
      <c r="B120" s="213"/>
      <c r="C120" s="214"/>
      <c r="D120" s="215" t="s">
        <v>79</v>
      </c>
      <c r="E120" s="216" t="s">
        <v>502</v>
      </c>
      <c r="F120" s="216" t="s">
        <v>503</v>
      </c>
      <c r="G120" s="214"/>
      <c r="H120" s="214"/>
      <c r="I120" s="217"/>
      <c r="J120" s="218">
        <f>BK120</f>
        <v>0</v>
      </c>
      <c r="K120" s="214"/>
      <c r="L120" s="219"/>
      <c r="M120" s="220"/>
      <c r="N120" s="221"/>
      <c r="O120" s="221"/>
      <c r="P120" s="222">
        <f>P121+P479</f>
        <v>0</v>
      </c>
      <c r="Q120" s="221"/>
      <c r="R120" s="222">
        <f>R121+R479</f>
        <v>297.62092199999995</v>
      </c>
      <c r="S120" s="221"/>
      <c r="T120" s="223">
        <f>T121+T479</f>
        <v>0</v>
      </c>
      <c r="U120" s="12"/>
      <c r="V120" s="12"/>
      <c r="W120" s="12"/>
      <c r="X120" s="12"/>
      <c r="Y120" s="12"/>
      <c r="Z120" s="12"/>
      <c r="AA120" s="12"/>
      <c r="AB120" s="12"/>
      <c r="AC120" s="12"/>
      <c r="AD120" s="12"/>
      <c r="AE120" s="12"/>
      <c r="AR120" s="224" t="s">
        <v>88</v>
      </c>
      <c r="AT120" s="225" t="s">
        <v>79</v>
      </c>
      <c r="AU120" s="225" t="s">
        <v>80</v>
      </c>
      <c r="AY120" s="224" t="s">
        <v>221</v>
      </c>
      <c r="BK120" s="226">
        <f>BK121+BK479</f>
        <v>0</v>
      </c>
    </row>
    <row r="121" s="12" customFormat="1" ht="22.8" customHeight="1">
      <c r="A121" s="12"/>
      <c r="B121" s="213"/>
      <c r="C121" s="214"/>
      <c r="D121" s="215" t="s">
        <v>79</v>
      </c>
      <c r="E121" s="227" t="s">
        <v>88</v>
      </c>
      <c r="F121" s="227" t="s">
        <v>504</v>
      </c>
      <c r="G121" s="214"/>
      <c r="H121" s="214"/>
      <c r="I121" s="217"/>
      <c r="J121" s="228">
        <f>BK121</f>
        <v>0</v>
      </c>
      <c r="K121" s="214"/>
      <c r="L121" s="219"/>
      <c r="M121" s="220"/>
      <c r="N121" s="221"/>
      <c r="O121" s="221"/>
      <c r="P121" s="222">
        <f>SUM(P122:P478)</f>
        <v>0</v>
      </c>
      <c r="Q121" s="221"/>
      <c r="R121" s="222">
        <f>SUM(R122:R478)</f>
        <v>292.38812199999995</v>
      </c>
      <c r="S121" s="221"/>
      <c r="T121" s="223">
        <f>SUM(T122:T478)</f>
        <v>0</v>
      </c>
      <c r="U121" s="12"/>
      <c r="V121" s="12"/>
      <c r="W121" s="12"/>
      <c r="X121" s="12"/>
      <c r="Y121" s="12"/>
      <c r="Z121" s="12"/>
      <c r="AA121" s="12"/>
      <c r="AB121" s="12"/>
      <c r="AC121" s="12"/>
      <c r="AD121" s="12"/>
      <c r="AE121" s="12"/>
      <c r="AR121" s="224" t="s">
        <v>88</v>
      </c>
      <c r="AT121" s="225" t="s">
        <v>79</v>
      </c>
      <c r="AU121" s="225" t="s">
        <v>88</v>
      </c>
      <c r="AY121" s="224" t="s">
        <v>221</v>
      </c>
      <c r="BK121" s="226">
        <f>SUM(BK122:BK478)</f>
        <v>0</v>
      </c>
    </row>
    <row r="122" s="2" customFormat="1" ht="24.15" customHeight="1">
      <c r="A122" s="40"/>
      <c r="B122" s="41"/>
      <c r="C122" s="229" t="s">
        <v>88</v>
      </c>
      <c r="D122" s="229" t="s">
        <v>225</v>
      </c>
      <c r="E122" s="230" t="s">
        <v>4610</v>
      </c>
      <c r="F122" s="231" t="s">
        <v>4611</v>
      </c>
      <c r="G122" s="232" t="s">
        <v>507</v>
      </c>
      <c r="H122" s="233">
        <v>15906</v>
      </c>
      <c r="I122" s="234"/>
      <c r="J122" s="235">
        <f>ROUND(I122*H122,2)</f>
        <v>0</v>
      </c>
      <c r="K122" s="231" t="s">
        <v>229</v>
      </c>
      <c r="L122" s="46"/>
      <c r="M122" s="236" t="s">
        <v>1</v>
      </c>
      <c r="N122" s="237" t="s">
        <v>45</v>
      </c>
      <c r="O122" s="93"/>
      <c r="P122" s="238">
        <f>O122*H122</f>
        <v>0</v>
      </c>
      <c r="Q122" s="238">
        <v>3.0000000000000001E-05</v>
      </c>
      <c r="R122" s="238">
        <f>Q122*H122</f>
        <v>0.47717999999999999</v>
      </c>
      <c r="S122" s="238">
        <v>0</v>
      </c>
      <c r="T122" s="239">
        <f>S122*H122</f>
        <v>0</v>
      </c>
      <c r="U122" s="40"/>
      <c r="V122" s="40"/>
      <c r="W122" s="40"/>
      <c r="X122" s="40"/>
      <c r="Y122" s="40"/>
      <c r="Z122" s="40"/>
      <c r="AA122" s="40"/>
      <c r="AB122" s="40"/>
      <c r="AC122" s="40"/>
      <c r="AD122" s="40"/>
      <c r="AE122" s="40"/>
      <c r="AR122" s="240" t="s">
        <v>224</v>
      </c>
      <c r="AT122" s="240" t="s">
        <v>225</v>
      </c>
      <c r="AU122" s="240" t="s">
        <v>19</v>
      </c>
      <c r="AY122" s="18" t="s">
        <v>221</v>
      </c>
      <c r="BE122" s="241">
        <f>IF(N122="základní",J122,0)</f>
        <v>0</v>
      </c>
      <c r="BF122" s="241">
        <f>IF(N122="snížená",J122,0)</f>
        <v>0</v>
      </c>
      <c r="BG122" s="241">
        <f>IF(N122="zákl. přenesená",J122,0)</f>
        <v>0</v>
      </c>
      <c r="BH122" s="241">
        <f>IF(N122="sníž. přenesená",J122,0)</f>
        <v>0</v>
      </c>
      <c r="BI122" s="241">
        <f>IF(N122="nulová",J122,0)</f>
        <v>0</v>
      </c>
      <c r="BJ122" s="18" t="s">
        <v>88</v>
      </c>
      <c r="BK122" s="241">
        <f>ROUND(I122*H122,2)</f>
        <v>0</v>
      </c>
      <c r="BL122" s="18" t="s">
        <v>224</v>
      </c>
      <c r="BM122" s="240" t="s">
        <v>4612</v>
      </c>
    </row>
    <row r="123" s="2" customFormat="1">
      <c r="A123" s="40"/>
      <c r="B123" s="41"/>
      <c r="C123" s="42"/>
      <c r="D123" s="242" t="s">
        <v>232</v>
      </c>
      <c r="E123" s="42"/>
      <c r="F123" s="243" t="s">
        <v>4613</v>
      </c>
      <c r="G123" s="42"/>
      <c r="H123" s="42"/>
      <c r="I123" s="244"/>
      <c r="J123" s="42"/>
      <c r="K123" s="42"/>
      <c r="L123" s="46"/>
      <c r="M123" s="245"/>
      <c r="N123" s="246"/>
      <c r="O123" s="93"/>
      <c r="P123" s="93"/>
      <c r="Q123" s="93"/>
      <c r="R123" s="93"/>
      <c r="S123" s="93"/>
      <c r="T123" s="94"/>
      <c r="U123" s="40"/>
      <c r="V123" s="40"/>
      <c r="W123" s="40"/>
      <c r="X123" s="40"/>
      <c r="Y123" s="40"/>
      <c r="Z123" s="40"/>
      <c r="AA123" s="40"/>
      <c r="AB123" s="40"/>
      <c r="AC123" s="40"/>
      <c r="AD123" s="40"/>
      <c r="AE123" s="40"/>
      <c r="AT123" s="18" t="s">
        <v>232</v>
      </c>
      <c r="AU123" s="18" t="s">
        <v>19</v>
      </c>
    </row>
    <row r="124" s="2" customFormat="1" ht="37.8" customHeight="1">
      <c r="A124" s="40"/>
      <c r="B124" s="41"/>
      <c r="C124" s="229" t="s">
        <v>19</v>
      </c>
      <c r="D124" s="229" t="s">
        <v>225</v>
      </c>
      <c r="E124" s="230" t="s">
        <v>4614</v>
      </c>
      <c r="F124" s="231" t="s">
        <v>4615</v>
      </c>
      <c r="G124" s="232" t="s">
        <v>507</v>
      </c>
      <c r="H124" s="233">
        <v>15906</v>
      </c>
      <c r="I124" s="234"/>
      <c r="J124" s="235">
        <f>ROUND(I124*H124,2)</f>
        <v>0</v>
      </c>
      <c r="K124" s="231" t="s">
        <v>229</v>
      </c>
      <c r="L124" s="46"/>
      <c r="M124" s="236" t="s">
        <v>1</v>
      </c>
      <c r="N124" s="237" t="s">
        <v>45</v>
      </c>
      <c r="O124" s="93"/>
      <c r="P124" s="238">
        <f>O124*H124</f>
        <v>0</v>
      </c>
      <c r="Q124" s="238">
        <v>0</v>
      </c>
      <c r="R124" s="238">
        <f>Q124*H124</f>
        <v>0</v>
      </c>
      <c r="S124" s="238">
        <v>0</v>
      </c>
      <c r="T124" s="239">
        <f>S124*H124</f>
        <v>0</v>
      </c>
      <c r="U124" s="40"/>
      <c r="V124" s="40"/>
      <c r="W124" s="40"/>
      <c r="X124" s="40"/>
      <c r="Y124" s="40"/>
      <c r="Z124" s="40"/>
      <c r="AA124" s="40"/>
      <c r="AB124" s="40"/>
      <c r="AC124" s="40"/>
      <c r="AD124" s="40"/>
      <c r="AE124" s="40"/>
      <c r="AR124" s="240" t="s">
        <v>224</v>
      </c>
      <c r="AT124" s="240" t="s">
        <v>225</v>
      </c>
      <c r="AU124" s="240" t="s">
        <v>19</v>
      </c>
      <c r="AY124" s="18" t="s">
        <v>221</v>
      </c>
      <c r="BE124" s="241">
        <f>IF(N124="základní",J124,0)</f>
        <v>0</v>
      </c>
      <c r="BF124" s="241">
        <f>IF(N124="snížená",J124,0)</f>
        <v>0</v>
      </c>
      <c r="BG124" s="241">
        <f>IF(N124="zákl. přenesená",J124,0)</f>
        <v>0</v>
      </c>
      <c r="BH124" s="241">
        <f>IF(N124="sníž. přenesená",J124,0)</f>
        <v>0</v>
      </c>
      <c r="BI124" s="241">
        <f>IF(N124="nulová",J124,0)</f>
        <v>0</v>
      </c>
      <c r="BJ124" s="18" t="s">
        <v>88</v>
      </c>
      <c r="BK124" s="241">
        <f>ROUND(I124*H124,2)</f>
        <v>0</v>
      </c>
      <c r="BL124" s="18" t="s">
        <v>224</v>
      </c>
      <c r="BM124" s="240" t="s">
        <v>4616</v>
      </c>
    </row>
    <row r="125" s="2" customFormat="1">
      <c r="A125" s="40"/>
      <c r="B125" s="41"/>
      <c r="C125" s="42"/>
      <c r="D125" s="242" t="s">
        <v>232</v>
      </c>
      <c r="E125" s="42"/>
      <c r="F125" s="243" t="s">
        <v>4617</v>
      </c>
      <c r="G125" s="42"/>
      <c r="H125" s="42"/>
      <c r="I125" s="244"/>
      <c r="J125" s="42"/>
      <c r="K125" s="42"/>
      <c r="L125" s="46"/>
      <c r="M125" s="245"/>
      <c r="N125" s="246"/>
      <c r="O125" s="93"/>
      <c r="P125" s="93"/>
      <c r="Q125" s="93"/>
      <c r="R125" s="93"/>
      <c r="S125" s="93"/>
      <c r="T125" s="94"/>
      <c r="U125" s="40"/>
      <c r="V125" s="40"/>
      <c r="W125" s="40"/>
      <c r="X125" s="40"/>
      <c r="Y125" s="40"/>
      <c r="Z125" s="40"/>
      <c r="AA125" s="40"/>
      <c r="AB125" s="40"/>
      <c r="AC125" s="40"/>
      <c r="AD125" s="40"/>
      <c r="AE125" s="40"/>
      <c r="AT125" s="18" t="s">
        <v>232</v>
      </c>
      <c r="AU125" s="18" t="s">
        <v>19</v>
      </c>
    </row>
    <row r="126" s="2" customFormat="1">
      <c r="A126" s="40"/>
      <c r="B126" s="41"/>
      <c r="C126" s="42"/>
      <c r="D126" s="247" t="s">
        <v>312</v>
      </c>
      <c r="E126" s="42"/>
      <c r="F126" s="248" t="s">
        <v>4618</v>
      </c>
      <c r="G126" s="42"/>
      <c r="H126" s="42"/>
      <c r="I126" s="244"/>
      <c r="J126" s="42"/>
      <c r="K126" s="42"/>
      <c r="L126" s="46"/>
      <c r="M126" s="245"/>
      <c r="N126" s="246"/>
      <c r="O126" s="93"/>
      <c r="P126" s="93"/>
      <c r="Q126" s="93"/>
      <c r="R126" s="93"/>
      <c r="S126" s="93"/>
      <c r="T126" s="94"/>
      <c r="U126" s="40"/>
      <c r="V126" s="40"/>
      <c r="W126" s="40"/>
      <c r="X126" s="40"/>
      <c r="Y126" s="40"/>
      <c r="Z126" s="40"/>
      <c r="AA126" s="40"/>
      <c r="AB126" s="40"/>
      <c r="AC126" s="40"/>
      <c r="AD126" s="40"/>
      <c r="AE126" s="40"/>
      <c r="AT126" s="18" t="s">
        <v>312</v>
      </c>
      <c r="AU126" s="18" t="s">
        <v>19</v>
      </c>
    </row>
    <row r="127" s="2" customFormat="1">
      <c r="A127" s="40"/>
      <c r="B127" s="41"/>
      <c r="C127" s="42"/>
      <c r="D127" s="247" t="s">
        <v>234</v>
      </c>
      <c r="E127" s="42"/>
      <c r="F127" s="248" t="s">
        <v>4619</v>
      </c>
      <c r="G127" s="42"/>
      <c r="H127" s="42"/>
      <c r="I127" s="244"/>
      <c r="J127" s="42"/>
      <c r="K127" s="42"/>
      <c r="L127" s="46"/>
      <c r="M127" s="245"/>
      <c r="N127" s="246"/>
      <c r="O127" s="93"/>
      <c r="P127" s="93"/>
      <c r="Q127" s="93"/>
      <c r="R127" s="93"/>
      <c r="S127" s="93"/>
      <c r="T127" s="94"/>
      <c r="U127" s="40"/>
      <c r="V127" s="40"/>
      <c r="W127" s="40"/>
      <c r="X127" s="40"/>
      <c r="Y127" s="40"/>
      <c r="Z127" s="40"/>
      <c r="AA127" s="40"/>
      <c r="AB127" s="40"/>
      <c r="AC127" s="40"/>
      <c r="AD127" s="40"/>
      <c r="AE127" s="40"/>
      <c r="AT127" s="18" t="s">
        <v>234</v>
      </c>
      <c r="AU127" s="18" t="s">
        <v>19</v>
      </c>
    </row>
    <row r="128" s="13" customFormat="1">
      <c r="A128" s="13"/>
      <c r="B128" s="249"/>
      <c r="C128" s="250"/>
      <c r="D128" s="247" t="s">
        <v>236</v>
      </c>
      <c r="E128" s="251" t="s">
        <v>1</v>
      </c>
      <c r="F128" s="252" t="s">
        <v>4620</v>
      </c>
      <c r="G128" s="250"/>
      <c r="H128" s="253">
        <v>15906</v>
      </c>
      <c r="I128" s="254"/>
      <c r="J128" s="250"/>
      <c r="K128" s="250"/>
      <c r="L128" s="255"/>
      <c r="M128" s="256"/>
      <c r="N128" s="257"/>
      <c r="O128" s="257"/>
      <c r="P128" s="257"/>
      <c r="Q128" s="257"/>
      <c r="R128" s="257"/>
      <c r="S128" s="257"/>
      <c r="T128" s="258"/>
      <c r="U128" s="13"/>
      <c r="V128" s="13"/>
      <c r="W128" s="13"/>
      <c r="X128" s="13"/>
      <c r="Y128" s="13"/>
      <c r="Z128" s="13"/>
      <c r="AA128" s="13"/>
      <c r="AB128" s="13"/>
      <c r="AC128" s="13"/>
      <c r="AD128" s="13"/>
      <c r="AE128" s="13"/>
      <c r="AT128" s="259" t="s">
        <v>236</v>
      </c>
      <c r="AU128" s="259" t="s">
        <v>19</v>
      </c>
      <c r="AV128" s="13" t="s">
        <v>19</v>
      </c>
      <c r="AW128" s="13" t="s">
        <v>36</v>
      </c>
      <c r="AX128" s="13" t="s">
        <v>88</v>
      </c>
      <c r="AY128" s="259" t="s">
        <v>221</v>
      </c>
    </row>
    <row r="129" s="2" customFormat="1" ht="44.25" customHeight="1">
      <c r="A129" s="40"/>
      <c r="B129" s="41"/>
      <c r="C129" s="229" t="s">
        <v>157</v>
      </c>
      <c r="D129" s="229" t="s">
        <v>225</v>
      </c>
      <c r="E129" s="230" t="s">
        <v>4621</v>
      </c>
      <c r="F129" s="231" t="s">
        <v>4622</v>
      </c>
      <c r="G129" s="232" t="s">
        <v>515</v>
      </c>
      <c r="H129" s="233">
        <v>504.5</v>
      </c>
      <c r="I129" s="234"/>
      <c r="J129" s="235">
        <f>ROUND(I129*H129,2)</f>
        <v>0</v>
      </c>
      <c r="K129" s="231" t="s">
        <v>1</v>
      </c>
      <c r="L129" s="46"/>
      <c r="M129" s="236" t="s">
        <v>1</v>
      </c>
      <c r="N129" s="237" t="s">
        <v>45</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224</v>
      </c>
      <c r="AT129" s="240" t="s">
        <v>225</v>
      </c>
      <c r="AU129" s="240" t="s">
        <v>19</v>
      </c>
      <c r="AY129" s="18" t="s">
        <v>221</v>
      </c>
      <c r="BE129" s="241">
        <f>IF(N129="základní",J129,0)</f>
        <v>0</v>
      </c>
      <c r="BF129" s="241">
        <f>IF(N129="snížená",J129,0)</f>
        <v>0</v>
      </c>
      <c r="BG129" s="241">
        <f>IF(N129="zákl. přenesená",J129,0)</f>
        <v>0</v>
      </c>
      <c r="BH129" s="241">
        <f>IF(N129="sníž. přenesená",J129,0)</f>
        <v>0</v>
      </c>
      <c r="BI129" s="241">
        <f>IF(N129="nulová",J129,0)</f>
        <v>0</v>
      </c>
      <c r="BJ129" s="18" t="s">
        <v>88</v>
      </c>
      <c r="BK129" s="241">
        <f>ROUND(I129*H129,2)</f>
        <v>0</v>
      </c>
      <c r="BL129" s="18" t="s">
        <v>224</v>
      </c>
      <c r="BM129" s="240" t="s">
        <v>4623</v>
      </c>
    </row>
    <row r="130" s="2" customFormat="1">
      <c r="A130" s="40"/>
      <c r="B130" s="41"/>
      <c r="C130" s="42"/>
      <c r="D130" s="247" t="s">
        <v>312</v>
      </c>
      <c r="E130" s="42"/>
      <c r="F130" s="248" t="s">
        <v>4624</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312</v>
      </c>
      <c r="AU130" s="18" t="s">
        <v>19</v>
      </c>
    </row>
    <row r="131" s="2" customFormat="1">
      <c r="A131" s="40"/>
      <c r="B131" s="41"/>
      <c r="C131" s="42"/>
      <c r="D131" s="247" t="s">
        <v>234</v>
      </c>
      <c r="E131" s="42"/>
      <c r="F131" s="248" t="s">
        <v>4625</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234</v>
      </c>
      <c r="AU131" s="18" t="s">
        <v>19</v>
      </c>
    </row>
    <row r="132" s="13" customFormat="1">
      <c r="A132" s="13"/>
      <c r="B132" s="249"/>
      <c r="C132" s="250"/>
      <c r="D132" s="247" t="s">
        <v>236</v>
      </c>
      <c r="E132" s="251" t="s">
        <v>1</v>
      </c>
      <c r="F132" s="252" t="s">
        <v>4626</v>
      </c>
      <c r="G132" s="250"/>
      <c r="H132" s="253">
        <v>41</v>
      </c>
      <c r="I132" s="254"/>
      <c r="J132" s="250"/>
      <c r="K132" s="250"/>
      <c r="L132" s="255"/>
      <c r="M132" s="256"/>
      <c r="N132" s="257"/>
      <c r="O132" s="257"/>
      <c r="P132" s="257"/>
      <c r="Q132" s="257"/>
      <c r="R132" s="257"/>
      <c r="S132" s="257"/>
      <c r="T132" s="258"/>
      <c r="U132" s="13"/>
      <c r="V132" s="13"/>
      <c r="W132" s="13"/>
      <c r="X132" s="13"/>
      <c r="Y132" s="13"/>
      <c r="Z132" s="13"/>
      <c r="AA132" s="13"/>
      <c r="AB132" s="13"/>
      <c r="AC132" s="13"/>
      <c r="AD132" s="13"/>
      <c r="AE132" s="13"/>
      <c r="AT132" s="259" t="s">
        <v>236</v>
      </c>
      <c r="AU132" s="259" t="s">
        <v>19</v>
      </c>
      <c r="AV132" s="13" t="s">
        <v>19</v>
      </c>
      <c r="AW132" s="13" t="s">
        <v>36</v>
      </c>
      <c r="AX132" s="13" t="s">
        <v>80</v>
      </c>
      <c r="AY132" s="259" t="s">
        <v>221</v>
      </c>
    </row>
    <row r="133" s="13" customFormat="1">
      <c r="A133" s="13"/>
      <c r="B133" s="249"/>
      <c r="C133" s="250"/>
      <c r="D133" s="247" t="s">
        <v>236</v>
      </c>
      <c r="E133" s="251" t="s">
        <v>1</v>
      </c>
      <c r="F133" s="252" t="s">
        <v>4627</v>
      </c>
      <c r="G133" s="250"/>
      <c r="H133" s="253">
        <v>264</v>
      </c>
      <c r="I133" s="254"/>
      <c r="J133" s="250"/>
      <c r="K133" s="250"/>
      <c r="L133" s="255"/>
      <c r="M133" s="256"/>
      <c r="N133" s="257"/>
      <c r="O133" s="257"/>
      <c r="P133" s="257"/>
      <c r="Q133" s="257"/>
      <c r="R133" s="257"/>
      <c r="S133" s="257"/>
      <c r="T133" s="258"/>
      <c r="U133" s="13"/>
      <c r="V133" s="13"/>
      <c r="W133" s="13"/>
      <c r="X133" s="13"/>
      <c r="Y133" s="13"/>
      <c r="Z133" s="13"/>
      <c r="AA133" s="13"/>
      <c r="AB133" s="13"/>
      <c r="AC133" s="13"/>
      <c r="AD133" s="13"/>
      <c r="AE133" s="13"/>
      <c r="AT133" s="259" t="s">
        <v>236</v>
      </c>
      <c r="AU133" s="259" t="s">
        <v>19</v>
      </c>
      <c r="AV133" s="13" t="s">
        <v>19</v>
      </c>
      <c r="AW133" s="13" t="s">
        <v>36</v>
      </c>
      <c r="AX133" s="13" t="s">
        <v>80</v>
      </c>
      <c r="AY133" s="259" t="s">
        <v>221</v>
      </c>
    </row>
    <row r="134" s="13" customFormat="1">
      <c r="A134" s="13"/>
      <c r="B134" s="249"/>
      <c r="C134" s="250"/>
      <c r="D134" s="247" t="s">
        <v>236</v>
      </c>
      <c r="E134" s="251" t="s">
        <v>1</v>
      </c>
      <c r="F134" s="252" t="s">
        <v>4628</v>
      </c>
      <c r="G134" s="250"/>
      <c r="H134" s="253">
        <v>147</v>
      </c>
      <c r="I134" s="254"/>
      <c r="J134" s="250"/>
      <c r="K134" s="250"/>
      <c r="L134" s="255"/>
      <c r="M134" s="256"/>
      <c r="N134" s="257"/>
      <c r="O134" s="257"/>
      <c r="P134" s="257"/>
      <c r="Q134" s="257"/>
      <c r="R134" s="257"/>
      <c r="S134" s="257"/>
      <c r="T134" s="258"/>
      <c r="U134" s="13"/>
      <c r="V134" s="13"/>
      <c r="W134" s="13"/>
      <c r="X134" s="13"/>
      <c r="Y134" s="13"/>
      <c r="Z134" s="13"/>
      <c r="AA134" s="13"/>
      <c r="AB134" s="13"/>
      <c r="AC134" s="13"/>
      <c r="AD134" s="13"/>
      <c r="AE134" s="13"/>
      <c r="AT134" s="259" t="s">
        <v>236</v>
      </c>
      <c r="AU134" s="259" t="s">
        <v>19</v>
      </c>
      <c r="AV134" s="13" t="s">
        <v>19</v>
      </c>
      <c r="AW134" s="13" t="s">
        <v>36</v>
      </c>
      <c r="AX134" s="13" t="s">
        <v>80</v>
      </c>
      <c r="AY134" s="259" t="s">
        <v>221</v>
      </c>
    </row>
    <row r="135" s="13" customFormat="1">
      <c r="A135" s="13"/>
      <c r="B135" s="249"/>
      <c r="C135" s="250"/>
      <c r="D135" s="247" t="s">
        <v>236</v>
      </c>
      <c r="E135" s="251" t="s">
        <v>1</v>
      </c>
      <c r="F135" s="252" t="s">
        <v>4629</v>
      </c>
      <c r="G135" s="250"/>
      <c r="H135" s="253">
        <v>52.5</v>
      </c>
      <c r="I135" s="254"/>
      <c r="J135" s="250"/>
      <c r="K135" s="250"/>
      <c r="L135" s="255"/>
      <c r="M135" s="256"/>
      <c r="N135" s="257"/>
      <c r="O135" s="257"/>
      <c r="P135" s="257"/>
      <c r="Q135" s="257"/>
      <c r="R135" s="257"/>
      <c r="S135" s="257"/>
      <c r="T135" s="258"/>
      <c r="U135" s="13"/>
      <c r="V135" s="13"/>
      <c r="W135" s="13"/>
      <c r="X135" s="13"/>
      <c r="Y135" s="13"/>
      <c r="Z135" s="13"/>
      <c r="AA135" s="13"/>
      <c r="AB135" s="13"/>
      <c r="AC135" s="13"/>
      <c r="AD135" s="13"/>
      <c r="AE135" s="13"/>
      <c r="AT135" s="259" t="s">
        <v>236</v>
      </c>
      <c r="AU135" s="259" t="s">
        <v>19</v>
      </c>
      <c r="AV135" s="13" t="s">
        <v>19</v>
      </c>
      <c r="AW135" s="13" t="s">
        <v>36</v>
      </c>
      <c r="AX135" s="13" t="s">
        <v>80</v>
      </c>
      <c r="AY135" s="259" t="s">
        <v>221</v>
      </c>
    </row>
    <row r="136" s="15" customFormat="1">
      <c r="A136" s="15"/>
      <c r="B136" s="270"/>
      <c r="C136" s="271"/>
      <c r="D136" s="247" t="s">
        <v>236</v>
      </c>
      <c r="E136" s="272" t="s">
        <v>1</v>
      </c>
      <c r="F136" s="273" t="s">
        <v>356</v>
      </c>
      <c r="G136" s="271"/>
      <c r="H136" s="274">
        <v>504.5</v>
      </c>
      <c r="I136" s="275"/>
      <c r="J136" s="271"/>
      <c r="K136" s="271"/>
      <c r="L136" s="276"/>
      <c r="M136" s="277"/>
      <c r="N136" s="278"/>
      <c r="O136" s="278"/>
      <c r="P136" s="278"/>
      <c r="Q136" s="278"/>
      <c r="R136" s="278"/>
      <c r="S136" s="278"/>
      <c r="T136" s="279"/>
      <c r="U136" s="15"/>
      <c r="V136" s="15"/>
      <c r="W136" s="15"/>
      <c r="X136" s="15"/>
      <c r="Y136" s="15"/>
      <c r="Z136" s="15"/>
      <c r="AA136" s="15"/>
      <c r="AB136" s="15"/>
      <c r="AC136" s="15"/>
      <c r="AD136" s="15"/>
      <c r="AE136" s="15"/>
      <c r="AT136" s="280" t="s">
        <v>236</v>
      </c>
      <c r="AU136" s="280" t="s">
        <v>19</v>
      </c>
      <c r="AV136" s="15" t="s">
        <v>224</v>
      </c>
      <c r="AW136" s="15" t="s">
        <v>36</v>
      </c>
      <c r="AX136" s="15" t="s">
        <v>88</v>
      </c>
      <c r="AY136" s="280" t="s">
        <v>221</v>
      </c>
    </row>
    <row r="137" s="2" customFormat="1" ht="33" customHeight="1">
      <c r="A137" s="40"/>
      <c r="B137" s="41"/>
      <c r="C137" s="229" t="s">
        <v>224</v>
      </c>
      <c r="D137" s="229" t="s">
        <v>225</v>
      </c>
      <c r="E137" s="230" t="s">
        <v>4630</v>
      </c>
      <c r="F137" s="231" t="s">
        <v>4631</v>
      </c>
      <c r="G137" s="232" t="s">
        <v>665</v>
      </c>
      <c r="H137" s="233">
        <v>310</v>
      </c>
      <c r="I137" s="234"/>
      <c r="J137" s="235">
        <f>ROUND(I137*H137,2)</f>
        <v>0</v>
      </c>
      <c r="K137" s="231" t="s">
        <v>229</v>
      </c>
      <c r="L137" s="46"/>
      <c r="M137" s="236" t="s">
        <v>1</v>
      </c>
      <c r="N137" s="237" t="s">
        <v>45</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224</v>
      </c>
      <c r="AT137" s="240" t="s">
        <v>225</v>
      </c>
      <c r="AU137" s="240" t="s">
        <v>19</v>
      </c>
      <c r="AY137" s="18" t="s">
        <v>221</v>
      </c>
      <c r="BE137" s="241">
        <f>IF(N137="základní",J137,0)</f>
        <v>0</v>
      </c>
      <c r="BF137" s="241">
        <f>IF(N137="snížená",J137,0)</f>
        <v>0</v>
      </c>
      <c r="BG137" s="241">
        <f>IF(N137="zákl. přenesená",J137,0)</f>
        <v>0</v>
      </c>
      <c r="BH137" s="241">
        <f>IF(N137="sníž. přenesená",J137,0)</f>
        <v>0</v>
      </c>
      <c r="BI137" s="241">
        <f>IF(N137="nulová",J137,0)</f>
        <v>0</v>
      </c>
      <c r="BJ137" s="18" t="s">
        <v>88</v>
      </c>
      <c r="BK137" s="241">
        <f>ROUND(I137*H137,2)</f>
        <v>0</v>
      </c>
      <c r="BL137" s="18" t="s">
        <v>224</v>
      </c>
      <c r="BM137" s="240" t="s">
        <v>4632</v>
      </c>
    </row>
    <row r="138" s="2" customFormat="1">
      <c r="A138" s="40"/>
      <c r="B138" s="41"/>
      <c r="C138" s="42"/>
      <c r="D138" s="242" t="s">
        <v>232</v>
      </c>
      <c r="E138" s="42"/>
      <c r="F138" s="243" t="s">
        <v>4633</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232</v>
      </c>
      <c r="AU138" s="18" t="s">
        <v>19</v>
      </c>
    </row>
    <row r="139" s="2" customFormat="1">
      <c r="A139" s="40"/>
      <c r="B139" s="41"/>
      <c r="C139" s="42"/>
      <c r="D139" s="247" t="s">
        <v>312</v>
      </c>
      <c r="E139" s="42"/>
      <c r="F139" s="248" t="s">
        <v>4634</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312</v>
      </c>
      <c r="AU139" s="18" t="s">
        <v>19</v>
      </c>
    </row>
    <row r="140" s="2" customFormat="1">
      <c r="A140" s="40"/>
      <c r="B140" s="41"/>
      <c r="C140" s="42"/>
      <c r="D140" s="247" t="s">
        <v>234</v>
      </c>
      <c r="E140" s="42"/>
      <c r="F140" s="248" t="s">
        <v>4635</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234</v>
      </c>
      <c r="AU140" s="18" t="s">
        <v>19</v>
      </c>
    </row>
    <row r="141" s="13" customFormat="1">
      <c r="A141" s="13"/>
      <c r="B141" s="249"/>
      <c r="C141" s="250"/>
      <c r="D141" s="247" t="s">
        <v>236</v>
      </c>
      <c r="E141" s="251" t="s">
        <v>1</v>
      </c>
      <c r="F141" s="252" t="s">
        <v>4636</v>
      </c>
      <c r="G141" s="250"/>
      <c r="H141" s="253">
        <v>310</v>
      </c>
      <c r="I141" s="254"/>
      <c r="J141" s="250"/>
      <c r="K141" s="250"/>
      <c r="L141" s="255"/>
      <c r="M141" s="256"/>
      <c r="N141" s="257"/>
      <c r="O141" s="257"/>
      <c r="P141" s="257"/>
      <c r="Q141" s="257"/>
      <c r="R141" s="257"/>
      <c r="S141" s="257"/>
      <c r="T141" s="258"/>
      <c r="U141" s="13"/>
      <c r="V141" s="13"/>
      <c r="W141" s="13"/>
      <c r="X141" s="13"/>
      <c r="Y141" s="13"/>
      <c r="Z141" s="13"/>
      <c r="AA141" s="13"/>
      <c r="AB141" s="13"/>
      <c r="AC141" s="13"/>
      <c r="AD141" s="13"/>
      <c r="AE141" s="13"/>
      <c r="AT141" s="259" t="s">
        <v>236</v>
      </c>
      <c r="AU141" s="259" t="s">
        <v>19</v>
      </c>
      <c r="AV141" s="13" t="s">
        <v>19</v>
      </c>
      <c r="AW141" s="13" t="s">
        <v>36</v>
      </c>
      <c r="AX141" s="13" t="s">
        <v>80</v>
      </c>
      <c r="AY141" s="259" t="s">
        <v>221</v>
      </c>
    </row>
    <row r="142" s="15" customFormat="1">
      <c r="A142" s="15"/>
      <c r="B142" s="270"/>
      <c r="C142" s="271"/>
      <c r="D142" s="247" t="s">
        <v>236</v>
      </c>
      <c r="E142" s="272" t="s">
        <v>1</v>
      </c>
      <c r="F142" s="273" t="s">
        <v>356</v>
      </c>
      <c r="G142" s="271"/>
      <c r="H142" s="274">
        <v>310</v>
      </c>
      <c r="I142" s="275"/>
      <c r="J142" s="271"/>
      <c r="K142" s="271"/>
      <c r="L142" s="276"/>
      <c r="M142" s="277"/>
      <c r="N142" s="278"/>
      <c r="O142" s="278"/>
      <c r="P142" s="278"/>
      <c r="Q142" s="278"/>
      <c r="R142" s="278"/>
      <c r="S142" s="278"/>
      <c r="T142" s="279"/>
      <c r="U142" s="15"/>
      <c r="V142" s="15"/>
      <c r="W142" s="15"/>
      <c r="X142" s="15"/>
      <c r="Y142" s="15"/>
      <c r="Z142" s="15"/>
      <c r="AA142" s="15"/>
      <c r="AB142" s="15"/>
      <c r="AC142" s="15"/>
      <c r="AD142" s="15"/>
      <c r="AE142" s="15"/>
      <c r="AT142" s="280" t="s">
        <v>236</v>
      </c>
      <c r="AU142" s="280" t="s">
        <v>19</v>
      </c>
      <c r="AV142" s="15" t="s">
        <v>224</v>
      </c>
      <c r="AW142" s="15" t="s">
        <v>36</v>
      </c>
      <c r="AX142" s="15" t="s">
        <v>88</v>
      </c>
      <c r="AY142" s="280" t="s">
        <v>221</v>
      </c>
    </row>
    <row r="143" s="2" customFormat="1" ht="33" customHeight="1">
      <c r="A143" s="40"/>
      <c r="B143" s="41"/>
      <c r="C143" s="229" t="s">
        <v>220</v>
      </c>
      <c r="D143" s="229" t="s">
        <v>225</v>
      </c>
      <c r="E143" s="230" t="s">
        <v>4637</v>
      </c>
      <c r="F143" s="231" t="s">
        <v>4638</v>
      </c>
      <c r="G143" s="232" t="s">
        <v>665</v>
      </c>
      <c r="H143" s="233">
        <v>67</v>
      </c>
      <c r="I143" s="234"/>
      <c r="J143" s="235">
        <f>ROUND(I143*H143,2)</f>
        <v>0</v>
      </c>
      <c r="K143" s="231" t="s">
        <v>229</v>
      </c>
      <c r="L143" s="46"/>
      <c r="M143" s="236" t="s">
        <v>1</v>
      </c>
      <c r="N143" s="237" t="s">
        <v>45</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224</v>
      </c>
      <c r="AT143" s="240" t="s">
        <v>225</v>
      </c>
      <c r="AU143" s="240" t="s">
        <v>19</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4639</v>
      </c>
    </row>
    <row r="144" s="2" customFormat="1">
      <c r="A144" s="40"/>
      <c r="B144" s="41"/>
      <c r="C144" s="42"/>
      <c r="D144" s="242" t="s">
        <v>232</v>
      </c>
      <c r="E144" s="42"/>
      <c r="F144" s="243" t="s">
        <v>4640</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232</v>
      </c>
      <c r="AU144" s="18" t="s">
        <v>19</v>
      </c>
    </row>
    <row r="145" s="2" customFormat="1">
      <c r="A145" s="40"/>
      <c r="B145" s="41"/>
      <c r="C145" s="42"/>
      <c r="D145" s="247" t="s">
        <v>312</v>
      </c>
      <c r="E145" s="42"/>
      <c r="F145" s="248" t="s">
        <v>4634</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312</v>
      </c>
      <c r="AU145" s="18" t="s">
        <v>19</v>
      </c>
    </row>
    <row r="146" s="2" customFormat="1">
      <c r="A146" s="40"/>
      <c r="B146" s="41"/>
      <c r="C146" s="42"/>
      <c r="D146" s="247" t="s">
        <v>234</v>
      </c>
      <c r="E146" s="42"/>
      <c r="F146" s="248" t="s">
        <v>4635</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234</v>
      </c>
      <c r="AU146" s="18" t="s">
        <v>19</v>
      </c>
    </row>
    <row r="147" s="14" customFormat="1">
      <c r="A147" s="14"/>
      <c r="B147" s="260"/>
      <c r="C147" s="261"/>
      <c r="D147" s="247" t="s">
        <v>236</v>
      </c>
      <c r="E147" s="262" t="s">
        <v>1</v>
      </c>
      <c r="F147" s="263" t="s">
        <v>4641</v>
      </c>
      <c r="G147" s="261"/>
      <c r="H147" s="262" t="s">
        <v>1</v>
      </c>
      <c r="I147" s="264"/>
      <c r="J147" s="261"/>
      <c r="K147" s="261"/>
      <c r="L147" s="265"/>
      <c r="M147" s="266"/>
      <c r="N147" s="267"/>
      <c r="O147" s="267"/>
      <c r="P147" s="267"/>
      <c r="Q147" s="267"/>
      <c r="R147" s="267"/>
      <c r="S147" s="267"/>
      <c r="T147" s="268"/>
      <c r="U147" s="14"/>
      <c r="V147" s="14"/>
      <c r="W147" s="14"/>
      <c r="X147" s="14"/>
      <c r="Y147" s="14"/>
      <c r="Z147" s="14"/>
      <c r="AA147" s="14"/>
      <c r="AB147" s="14"/>
      <c r="AC147" s="14"/>
      <c r="AD147" s="14"/>
      <c r="AE147" s="14"/>
      <c r="AT147" s="269" t="s">
        <v>236</v>
      </c>
      <c r="AU147" s="269" t="s">
        <v>19</v>
      </c>
      <c r="AV147" s="14" t="s">
        <v>88</v>
      </c>
      <c r="AW147" s="14" t="s">
        <v>36</v>
      </c>
      <c r="AX147" s="14" t="s">
        <v>80</v>
      </c>
      <c r="AY147" s="269" t="s">
        <v>221</v>
      </c>
    </row>
    <row r="148" s="13" customFormat="1">
      <c r="A148" s="13"/>
      <c r="B148" s="249"/>
      <c r="C148" s="250"/>
      <c r="D148" s="247" t="s">
        <v>236</v>
      </c>
      <c r="E148" s="251" t="s">
        <v>1</v>
      </c>
      <c r="F148" s="252" t="s">
        <v>4642</v>
      </c>
      <c r="G148" s="250"/>
      <c r="H148" s="253">
        <v>23</v>
      </c>
      <c r="I148" s="254"/>
      <c r="J148" s="250"/>
      <c r="K148" s="250"/>
      <c r="L148" s="255"/>
      <c r="M148" s="256"/>
      <c r="N148" s="257"/>
      <c r="O148" s="257"/>
      <c r="P148" s="257"/>
      <c r="Q148" s="257"/>
      <c r="R148" s="257"/>
      <c r="S148" s="257"/>
      <c r="T148" s="258"/>
      <c r="U148" s="13"/>
      <c r="V148" s="13"/>
      <c r="W148" s="13"/>
      <c r="X148" s="13"/>
      <c r="Y148" s="13"/>
      <c r="Z148" s="13"/>
      <c r="AA148" s="13"/>
      <c r="AB148" s="13"/>
      <c r="AC148" s="13"/>
      <c r="AD148" s="13"/>
      <c r="AE148" s="13"/>
      <c r="AT148" s="259" t="s">
        <v>236</v>
      </c>
      <c r="AU148" s="259" t="s">
        <v>19</v>
      </c>
      <c r="AV148" s="13" t="s">
        <v>19</v>
      </c>
      <c r="AW148" s="13" t="s">
        <v>36</v>
      </c>
      <c r="AX148" s="13" t="s">
        <v>80</v>
      </c>
      <c r="AY148" s="259" t="s">
        <v>221</v>
      </c>
    </row>
    <row r="149" s="14" customFormat="1">
      <c r="A149" s="14"/>
      <c r="B149" s="260"/>
      <c r="C149" s="261"/>
      <c r="D149" s="247" t="s">
        <v>236</v>
      </c>
      <c r="E149" s="262" t="s">
        <v>1</v>
      </c>
      <c r="F149" s="263" t="s">
        <v>4643</v>
      </c>
      <c r="G149" s="261"/>
      <c r="H149" s="262" t="s">
        <v>1</v>
      </c>
      <c r="I149" s="264"/>
      <c r="J149" s="261"/>
      <c r="K149" s="261"/>
      <c r="L149" s="265"/>
      <c r="M149" s="266"/>
      <c r="N149" s="267"/>
      <c r="O149" s="267"/>
      <c r="P149" s="267"/>
      <c r="Q149" s="267"/>
      <c r="R149" s="267"/>
      <c r="S149" s="267"/>
      <c r="T149" s="268"/>
      <c r="U149" s="14"/>
      <c r="V149" s="14"/>
      <c r="W149" s="14"/>
      <c r="X149" s="14"/>
      <c r="Y149" s="14"/>
      <c r="Z149" s="14"/>
      <c r="AA149" s="14"/>
      <c r="AB149" s="14"/>
      <c r="AC149" s="14"/>
      <c r="AD149" s="14"/>
      <c r="AE149" s="14"/>
      <c r="AT149" s="269" t="s">
        <v>236</v>
      </c>
      <c r="AU149" s="269" t="s">
        <v>19</v>
      </c>
      <c r="AV149" s="14" t="s">
        <v>88</v>
      </c>
      <c r="AW149" s="14" t="s">
        <v>36</v>
      </c>
      <c r="AX149" s="14" t="s">
        <v>80</v>
      </c>
      <c r="AY149" s="269" t="s">
        <v>221</v>
      </c>
    </row>
    <row r="150" s="13" customFormat="1">
      <c r="A150" s="13"/>
      <c r="B150" s="249"/>
      <c r="C150" s="250"/>
      <c r="D150" s="247" t="s">
        <v>236</v>
      </c>
      <c r="E150" s="251" t="s">
        <v>1</v>
      </c>
      <c r="F150" s="252" t="s">
        <v>1399</v>
      </c>
      <c r="G150" s="250"/>
      <c r="H150" s="253">
        <v>44</v>
      </c>
      <c r="I150" s="254"/>
      <c r="J150" s="250"/>
      <c r="K150" s="250"/>
      <c r="L150" s="255"/>
      <c r="M150" s="256"/>
      <c r="N150" s="257"/>
      <c r="O150" s="257"/>
      <c r="P150" s="257"/>
      <c r="Q150" s="257"/>
      <c r="R150" s="257"/>
      <c r="S150" s="257"/>
      <c r="T150" s="258"/>
      <c r="U150" s="13"/>
      <c r="V150" s="13"/>
      <c r="W150" s="13"/>
      <c r="X150" s="13"/>
      <c r="Y150" s="13"/>
      <c r="Z150" s="13"/>
      <c r="AA150" s="13"/>
      <c r="AB150" s="13"/>
      <c r="AC150" s="13"/>
      <c r="AD150" s="13"/>
      <c r="AE150" s="13"/>
      <c r="AT150" s="259" t="s">
        <v>236</v>
      </c>
      <c r="AU150" s="259" t="s">
        <v>19</v>
      </c>
      <c r="AV150" s="13" t="s">
        <v>19</v>
      </c>
      <c r="AW150" s="13" t="s">
        <v>36</v>
      </c>
      <c r="AX150" s="13" t="s">
        <v>80</v>
      </c>
      <c r="AY150" s="259" t="s">
        <v>221</v>
      </c>
    </row>
    <row r="151" s="15" customFormat="1">
      <c r="A151" s="15"/>
      <c r="B151" s="270"/>
      <c r="C151" s="271"/>
      <c r="D151" s="247" t="s">
        <v>236</v>
      </c>
      <c r="E151" s="272" t="s">
        <v>1</v>
      </c>
      <c r="F151" s="273" t="s">
        <v>356</v>
      </c>
      <c r="G151" s="271"/>
      <c r="H151" s="274">
        <v>67</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236</v>
      </c>
      <c r="AU151" s="280" t="s">
        <v>19</v>
      </c>
      <c r="AV151" s="15" t="s">
        <v>224</v>
      </c>
      <c r="AW151" s="15" t="s">
        <v>36</v>
      </c>
      <c r="AX151" s="15" t="s">
        <v>88</v>
      </c>
      <c r="AY151" s="280" t="s">
        <v>221</v>
      </c>
    </row>
    <row r="152" s="2" customFormat="1" ht="33" customHeight="1">
      <c r="A152" s="40"/>
      <c r="B152" s="41"/>
      <c r="C152" s="229" t="s">
        <v>257</v>
      </c>
      <c r="D152" s="229" t="s">
        <v>225</v>
      </c>
      <c r="E152" s="230" t="s">
        <v>4644</v>
      </c>
      <c r="F152" s="231" t="s">
        <v>4645</v>
      </c>
      <c r="G152" s="232" t="s">
        <v>665</v>
      </c>
      <c r="H152" s="233">
        <v>85</v>
      </c>
      <c r="I152" s="234"/>
      <c r="J152" s="235">
        <f>ROUND(I152*H152,2)</f>
        <v>0</v>
      </c>
      <c r="K152" s="231" t="s">
        <v>229</v>
      </c>
      <c r="L152" s="46"/>
      <c r="M152" s="236" t="s">
        <v>1</v>
      </c>
      <c r="N152" s="237" t="s">
        <v>45</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224</v>
      </c>
      <c r="AT152" s="240" t="s">
        <v>225</v>
      </c>
      <c r="AU152" s="240" t="s">
        <v>19</v>
      </c>
      <c r="AY152" s="18" t="s">
        <v>221</v>
      </c>
      <c r="BE152" s="241">
        <f>IF(N152="základní",J152,0)</f>
        <v>0</v>
      </c>
      <c r="BF152" s="241">
        <f>IF(N152="snížená",J152,0)</f>
        <v>0</v>
      </c>
      <c r="BG152" s="241">
        <f>IF(N152="zákl. přenesená",J152,0)</f>
        <v>0</v>
      </c>
      <c r="BH152" s="241">
        <f>IF(N152="sníž. přenesená",J152,0)</f>
        <v>0</v>
      </c>
      <c r="BI152" s="241">
        <f>IF(N152="nulová",J152,0)</f>
        <v>0</v>
      </c>
      <c r="BJ152" s="18" t="s">
        <v>88</v>
      </c>
      <c r="BK152" s="241">
        <f>ROUND(I152*H152,2)</f>
        <v>0</v>
      </c>
      <c r="BL152" s="18" t="s">
        <v>224</v>
      </c>
      <c r="BM152" s="240" t="s">
        <v>4646</v>
      </c>
    </row>
    <row r="153" s="2" customFormat="1">
      <c r="A153" s="40"/>
      <c r="B153" s="41"/>
      <c r="C153" s="42"/>
      <c r="D153" s="242" t="s">
        <v>232</v>
      </c>
      <c r="E153" s="42"/>
      <c r="F153" s="243" t="s">
        <v>4647</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232</v>
      </c>
      <c r="AU153" s="18" t="s">
        <v>19</v>
      </c>
    </row>
    <row r="154" s="2" customFormat="1">
      <c r="A154" s="40"/>
      <c r="B154" s="41"/>
      <c r="C154" s="42"/>
      <c r="D154" s="247" t="s">
        <v>312</v>
      </c>
      <c r="E154" s="42"/>
      <c r="F154" s="248" t="s">
        <v>4634</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312</v>
      </c>
      <c r="AU154" s="18" t="s">
        <v>19</v>
      </c>
    </row>
    <row r="155" s="2" customFormat="1">
      <c r="A155" s="40"/>
      <c r="B155" s="41"/>
      <c r="C155" s="42"/>
      <c r="D155" s="247" t="s">
        <v>234</v>
      </c>
      <c r="E155" s="42"/>
      <c r="F155" s="248" t="s">
        <v>4635</v>
      </c>
      <c r="G155" s="42"/>
      <c r="H155" s="42"/>
      <c r="I155" s="244"/>
      <c r="J155" s="42"/>
      <c r="K155" s="42"/>
      <c r="L155" s="46"/>
      <c r="M155" s="245"/>
      <c r="N155" s="246"/>
      <c r="O155" s="93"/>
      <c r="P155" s="93"/>
      <c r="Q155" s="93"/>
      <c r="R155" s="93"/>
      <c r="S155" s="93"/>
      <c r="T155" s="94"/>
      <c r="U155" s="40"/>
      <c r="V155" s="40"/>
      <c r="W155" s="40"/>
      <c r="X155" s="40"/>
      <c r="Y155" s="40"/>
      <c r="Z155" s="40"/>
      <c r="AA155" s="40"/>
      <c r="AB155" s="40"/>
      <c r="AC155" s="40"/>
      <c r="AD155" s="40"/>
      <c r="AE155" s="40"/>
      <c r="AT155" s="18" t="s">
        <v>234</v>
      </c>
      <c r="AU155" s="18" t="s">
        <v>19</v>
      </c>
    </row>
    <row r="156" s="14" customFormat="1">
      <c r="A156" s="14"/>
      <c r="B156" s="260"/>
      <c r="C156" s="261"/>
      <c r="D156" s="247" t="s">
        <v>236</v>
      </c>
      <c r="E156" s="262" t="s">
        <v>1</v>
      </c>
      <c r="F156" s="263" t="s">
        <v>4641</v>
      </c>
      <c r="G156" s="261"/>
      <c r="H156" s="262" t="s">
        <v>1</v>
      </c>
      <c r="I156" s="264"/>
      <c r="J156" s="261"/>
      <c r="K156" s="261"/>
      <c r="L156" s="265"/>
      <c r="M156" s="266"/>
      <c r="N156" s="267"/>
      <c r="O156" s="267"/>
      <c r="P156" s="267"/>
      <c r="Q156" s="267"/>
      <c r="R156" s="267"/>
      <c r="S156" s="267"/>
      <c r="T156" s="268"/>
      <c r="U156" s="14"/>
      <c r="V156" s="14"/>
      <c r="W156" s="14"/>
      <c r="X156" s="14"/>
      <c r="Y156" s="14"/>
      <c r="Z156" s="14"/>
      <c r="AA156" s="14"/>
      <c r="AB156" s="14"/>
      <c r="AC156" s="14"/>
      <c r="AD156" s="14"/>
      <c r="AE156" s="14"/>
      <c r="AT156" s="269" t="s">
        <v>236</v>
      </c>
      <c r="AU156" s="269" t="s">
        <v>19</v>
      </c>
      <c r="AV156" s="14" t="s">
        <v>88</v>
      </c>
      <c r="AW156" s="14" t="s">
        <v>36</v>
      </c>
      <c r="AX156" s="14" t="s">
        <v>80</v>
      </c>
      <c r="AY156" s="269" t="s">
        <v>221</v>
      </c>
    </row>
    <row r="157" s="13" customFormat="1">
      <c r="A157" s="13"/>
      <c r="B157" s="249"/>
      <c r="C157" s="250"/>
      <c r="D157" s="247" t="s">
        <v>236</v>
      </c>
      <c r="E157" s="251" t="s">
        <v>1</v>
      </c>
      <c r="F157" s="252" t="s">
        <v>4648</v>
      </c>
      <c r="G157" s="250"/>
      <c r="H157" s="253">
        <v>33</v>
      </c>
      <c r="I157" s="254"/>
      <c r="J157" s="250"/>
      <c r="K157" s="250"/>
      <c r="L157" s="255"/>
      <c r="M157" s="256"/>
      <c r="N157" s="257"/>
      <c r="O157" s="257"/>
      <c r="P157" s="257"/>
      <c r="Q157" s="257"/>
      <c r="R157" s="257"/>
      <c r="S157" s="257"/>
      <c r="T157" s="258"/>
      <c r="U157" s="13"/>
      <c r="V157" s="13"/>
      <c r="W157" s="13"/>
      <c r="X157" s="13"/>
      <c r="Y157" s="13"/>
      <c r="Z157" s="13"/>
      <c r="AA157" s="13"/>
      <c r="AB157" s="13"/>
      <c r="AC157" s="13"/>
      <c r="AD157" s="13"/>
      <c r="AE157" s="13"/>
      <c r="AT157" s="259" t="s">
        <v>236</v>
      </c>
      <c r="AU157" s="259" t="s">
        <v>19</v>
      </c>
      <c r="AV157" s="13" t="s">
        <v>19</v>
      </c>
      <c r="AW157" s="13" t="s">
        <v>36</v>
      </c>
      <c r="AX157" s="13" t="s">
        <v>80</v>
      </c>
      <c r="AY157" s="259" t="s">
        <v>221</v>
      </c>
    </row>
    <row r="158" s="14" customFormat="1">
      <c r="A158" s="14"/>
      <c r="B158" s="260"/>
      <c r="C158" s="261"/>
      <c r="D158" s="247" t="s">
        <v>236</v>
      </c>
      <c r="E158" s="262" t="s">
        <v>1</v>
      </c>
      <c r="F158" s="263" t="s">
        <v>4643</v>
      </c>
      <c r="G158" s="261"/>
      <c r="H158" s="262" t="s">
        <v>1</v>
      </c>
      <c r="I158" s="264"/>
      <c r="J158" s="261"/>
      <c r="K158" s="261"/>
      <c r="L158" s="265"/>
      <c r="M158" s="266"/>
      <c r="N158" s="267"/>
      <c r="O158" s="267"/>
      <c r="P158" s="267"/>
      <c r="Q158" s="267"/>
      <c r="R158" s="267"/>
      <c r="S158" s="267"/>
      <c r="T158" s="268"/>
      <c r="U158" s="14"/>
      <c r="V158" s="14"/>
      <c r="W158" s="14"/>
      <c r="X158" s="14"/>
      <c r="Y158" s="14"/>
      <c r="Z158" s="14"/>
      <c r="AA158" s="14"/>
      <c r="AB158" s="14"/>
      <c r="AC158" s="14"/>
      <c r="AD158" s="14"/>
      <c r="AE158" s="14"/>
      <c r="AT158" s="269" t="s">
        <v>236</v>
      </c>
      <c r="AU158" s="269" t="s">
        <v>19</v>
      </c>
      <c r="AV158" s="14" t="s">
        <v>88</v>
      </c>
      <c r="AW158" s="14" t="s">
        <v>36</v>
      </c>
      <c r="AX158" s="14" t="s">
        <v>80</v>
      </c>
      <c r="AY158" s="269" t="s">
        <v>221</v>
      </c>
    </row>
    <row r="159" s="13" customFormat="1">
      <c r="A159" s="13"/>
      <c r="B159" s="249"/>
      <c r="C159" s="250"/>
      <c r="D159" s="247" t="s">
        <v>236</v>
      </c>
      <c r="E159" s="251" t="s">
        <v>1</v>
      </c>
      <c r="F159" s="252" t="s">
        <v>1437</v>
      </c>
      <c r="G159" s="250"/>
      <c r="H159" s="253">
        <v>52</v>
      </c>
      <c r="I159" s="254"/>
      <c r="J159" s="250"/>
      <c r="K159" s="250"/>
      <c r="L159" s="255"/>
      <c r="M159" s="256"/>
      <c r="N159" s="257"/>
      <c r="O159" s="257"/>
      <c r="P159" s="257"/>
      <c r="Q159" s="257"/>
      <c r="R159" s="257"/>
      <c r="S159" s="257"/>
      <c r="T159" s="258"/>
      <c r="U159" s="13"/>
      <c r="V159" s="13"/>
      <c r="W159" s="13"/>
      <c r="X159" s="13"/>
      <c r="Y159" s="13"/>
      <c r="Z159" s="13"/>
      <c r="AA159" s="13"/>
      <c r="AB159" s="13"/>
      <c r="AC159" s="13"/>
      <c r="AD159" s="13"/>
      <c r="AE159" s="13"/>
      <c r="AT159" s="259" t="s">
        <v>236</v>
      </c>
      <c r="AU159" s="259" t="s">
        <v>19</v>
      </c>
      <c r="AV159" s="13" t="s">
        <v>19</v>
      </c>
      <c r="AW159" s="13" t="s">
        <v>36</v>
      </c>
      <c r="AX159" s="13" t="s">
        <v>80</v>
      </c>
      <c r="AY159" s="259" t="s">
        <v>221</v>
      </c>
    </row>
    <row r="160" s="15" customFormat="1">
      <c r="A160" s="15"/>
      <c r="B160" s="270"/>
      <c r="C160" s="271"/>
      <c r="D160" s="247" t="s">
        <v>236</v>
      </c>
      <c r="E160" s="272" t="s">
        <v>1</v>
      </c>
      <c r="F160" s="273" t="s">
        <v>356</v>
      </c>
      <c r="G160" s="271"/>
      <c r="H160" s="274">
        <v>85</v>
      </c>
      <c r="I160" s="275"/>
      <c r="J160" s="271"/>
      <c r="K160" s="271"/>
      <c r="L160" s="276"/>
      <c r="M160" s="277"/>
      <c r="N160" s="278"/>
      <c r="O160" s="278"/>
      <c r="P160" s="278"/>
      <c r="Q160" s="278"/>
      <c r="R160" s="278"/>
      <c r="S160" s="278"/>
      <c r="T160" s="279"/>
      <c r="U160" s="15"/>
      <c r="V160" s="15"/>
      <c r="W160" s="15"/>
      <c r="X160" s="15"/>
      <c r="Y160" s="15"/>
      <c r="Z160" s="15"/>
      <c r="AA160" s="15"/>
      <c r="AB160" s="15"/>
      <c r="AC160" s="15"/>
      <c r="AD160" s="15"/>
      <c r="AE160" s="15"/>
      <c r="AT160" s="280" t="s">
        <v>236</v>
      </c>
      <c r="AU160" s="280" t="s">
        <v>19</v>
      </c>
      <c r="AV160" s="15" t="s">
        <v>224</v>
      </c>
      <c r="AW160" s="15" t="s">
        <v>36</v>
      </c>
      <c r="AX160" s="15" t="s">
        <v>88</v>
      </c>
      <c r="AY160" s="280" t="s">
        <v>221</v>
      </c>
    </row>
    <row r="161" s="2" customFormat="1" ht="33" customHeight="1">
      <c r="A161" s="40"/>
      <c r="B161" s="41"/>
      <c r="C161" s="229" t="s">
        <v>262</v>
      </c>
      <c r="D161" s="229" t="s">
        <v>225</v>
      </c>
      <c r="E161" s="230" t="s">
        <v>4649</v>
      </c>
      <c r="F161" s="231" t="s">
        <v>4650</v>
      </c>
      <c r="G161" s="232" t="s">
        <v>665</v>
      </c>
      <c r="H161" s="233">
        <v>61</v>
      </c>
      <c r="I161" s="234"/>
      <c r="J161" s="235">
        <f>ROUND(I161*H161,2)</f>
        <v>0</v>
      </c>
      <c r="K161" s="231" t="s">
        <v>229</v>
      </c>
      <c r="L161" s="46"/>
      <c r="M161" s="236" t="s">
        <v>1</v>
      </c>
      <c r="N161" s="237" t="s">
        <v>45</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224</v>
      </c>
      <c r="AT161" s="240" t="s">
        <v>225</v>
      </c>
      <c r="AU161" s="240" t="s">
        <v>19</v>
      </c>
      <c r="AY161" s="18" t="s">
        <v>221</v>
      </c>
      <c r="BE161" s="241">
        <f>IF(N161="základní",J161,0)</f>
        <v>0</v>
      </c>
      <c r="BF161" s="241">
        <f>IF(N161="snížená",J161,0)</f>
        <v>0</v>
      </c>
      <c r="BG161" s="241">
        <f>IF(N161="zákl. přenesená",J161,0)</f>
        <v>0</v>
      </c>
      <c r="BH161" s="241">
        <f>IF(N161="sníž. přenesená",J161,0)</f>
        <v>0</v>
      </c>
      <c r="BI161" s="241">
        <f>IF(N161="nulová",J161,0)</f>
        <v>0</v>
      </c>
      <c r="BJ161" s="18" t="s">
        <v>88</v>
      </c>
      <c r="BK161" s="241">
        <f>ROUND(I161*H161,2)</f>
        <v>0</v>
      </c>
      <c r="BL161" s="18" t="s">
        <v>224</v>
      </c>
      <c r="BM161" s="240" t="s">
        <v>4651</v>
      </c>
    </row>
    <row r="162" s="2" customFormat="1">
      <c r="A162" s="40"/>
      <c r="B162" s="41"/>
      <c r="C162" s="42"/>
      <c r="D162" s="242" t="s">
        <v>232</v>
      </c>
      <c r="E162" s="42"/>
      <c r="F162" s="243" t="s">
        <v>4652</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232</v>
      </c>
      <c r="AU162" s="18" t="s">
        <v>19</v>
      </c>
    </row>
    <row r="163" s="2" customFormat="1">
      <c r="A163" s="40"/>
      <c r="B163" s="41"/>
      <c r="C163" s="42"/>
      <c r="D163" s="247" t="s">
        <v>312</v>
      </c>
      <c r="E163" s="42"/>
      <c r="F163" s="248" t="s">
        <v>4634</v>
      </c>
      <c r="G163" s="42"/>
      <c r="H163" s="42"/>
      <c r="I163" s="244"/>
      <c r="J163" s="42"/>
      <c r="K163" s="42"/>
      <c r="L163" s="46"/>
      <c r="M163" s="245"/>
      <c r="N163" s="246"/>
      <c r="O163" s="93"/>
      <c r="P163" s="93"/>
      <c r="Q163" s="93"/>
      <c r="R163" s="93"/>
      <c r="S163" s="93"/>
      <c r="T163" s="94"/>
      <c r="U163" s="40"/>
      <c r="V163" s="40"/>
      <c r="W163" s="40"/>
      <c r="X163" s="40"/>
      <c r="Y163" s="40"/>
      <c r="Z163" s="40"/>
      <c r="AA163" s="40"/>
      <c r="AB163" s="40"/>
      <c r="AC163" s="40"/>
      <c r="AD163" s="40"/>
      <c r="AE163" s="40"/>
      <c r="AT163" s="18" t="s">
        <v>312</v>
      </c>
      <c r="AU163" s="18" t="s">
        <v>19</v>
      </c>
    </row>
    <row r="164" s="2" customFormat="1">
      <c r="A164" s="40"/>
      <c r="B164" s="41"/>
      <c r="C164" s="42"/>
      <c r="D164" s="247" t="s">
        <v>234</v>
      </c>
      <c r="E164" s="42"/>
      <c r="F164" s="248" t="s">
        <v>4635</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234</v>
      </c>
      <c r="AU164" s="18" t="s">
        <v>19</v>
      </c>
    </row>
    <row r="165" s="14" customFormat="1">
      <c r="A165" s="14"/>
      <c r="B165" s="260"/>
      <c r="C165" s="261"/>
      <c r="D165" s="247" t="s">
        <v>236</v>
      </c>
      <c r="E165" s="262" t="s">
        <v>1</v>
      </c>
      <c r="F165" s="263" t="s">
        <v>4641</v>
      </c>
      <c r="G165" s="261"/>
      <c r="H165" s="262" t="s">
        <v>1</v>
      </c>
      <c r="I165" s="264"/>
      <c r="J165" s="261"/>
      <c r="K165" s="261"/>
      <c r="L165" s="265"/>
      <c r="M165" s="266"/>
      <c r="N165" s="267"/>
      <c r="O165" s="267"/>
      <c r="P165" s="267"/>
      <c r="Q165" s="267"/>
      <c r="R165" s="267"/>
      <c r="S165" s="267"/>
      <c r="T165" s="268"/>
      <c r="U165" s="14"/>
      <c r="V165" s="14"/>
      <c r="W165" s="14"/>
      <c r="X165" s="14"/>
      <c r="Y165" s="14"/>
      <c r="Z165" s="14"/>
      <c r="AA165" s="14"/>
      <c r="AB165" s="14"/>
      <c r="AC165" s="14"/>
      <c r="AD165" s="14"/>
      <c r="AE165" s="14"/>
      <c r="AT165" s="269" t="s">
        <v>236</v>
      </c>
      <c r="AU165" s="269" t="s">
        <v>19</v>
      </c>
      <c r="AV165" s="14" t="s">
        <v>88</v>
      </c>
      <c r="AW165" s="14" t="s">
        <v>36</v>
      </c>
      <c r="AX165" s="14" t="s">
        <v>80</v>
      </c>
      <c r="AY165" s="269" t="s">
        <v>221</v>
      </c>
    </row>
    <row r="166" s="13" customFormat="1">
      <c r="A166" s="13"/>
      <c r="B166" s="249"/>
      <c r="C166" s="250"/>
      <c r="D166" s="247" t="s">
        <v>236</v>
      </c>
      <c r="E166" s="251" t="s">
        <v>1</v>
      </c>
      <c r="F166" s="252" t="s">
        <v>4653</v>
      </c>
      <c r="G166" s="250"/>
      <c r="H166" s="253">
        <v>14</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236</v>
      </c>
      <c r="AU166" s="259" t="s">
        <v>19</v>
      </c>
      <c r="AV166" s="13" t="s">
        <v>19</v>
      </c>
      <c r="AW166" s="13" t="s">
        <v>36</v>
      </c>
      <c r="AX166" s="13" t="s">
        <v>80</v>
      </c>
      <c r="AY166" s="259" t="s">
        <v>221</v>
      </c>
    </row>
    <row r="167" s="14" customFormat="1">
      <c r="A167" s="14"/>
      <c r="B167" s="260"/>
      <c r="C167" s="261"/>
      <c r="D167" s="247" t="s">
        <v>236</v>
      </c>
      <c r="E167" s="262" t="s">
        <v>1</v>
      </c>
      <c r="F167" s="263" t="s">
        <v>4643</v>
      </c>
      <c r="G167" s="261"/>
      <c r="H167" s="262" t="s">
        <v>1</v>
      </c>
      <c r="I167" s="264"/>
      <c r="J167" s="261"/>
      <c r="K167" s="261"/>
      <c r="L167" s="265"/>
      <c r="M167" s="266"/>
      <c r="N167" s="267"/>
      <c r="O167" s="267"/>
      <c r="P167" s="267"/>
      <c r="Q167" s="267"/>
      <c r="R167" s="267"/>
      <c r="S167" s="267"/>
      <c r="T167" s="268"/>
      <c r="U167" s="14"/>
      <c r="V167" s="14"/>
      <c r="W167" s="14"/>
      <c r="X167" s="14"/>
      <c r="Y167" s="14"/>
      <c r="Z167" s="14"/>
      <c r="AA167" s="14"/>
      <c r="AB167" s="14"/>
      <c r="AC167" s="14"/>
      <c r="AD167" s="14"/>
      <c r="AE167" s="14"/>
      <c r="AT167" s="269" t="s">
        <v>236</v>
      </c>
      <c r="AU167" s="269" t="s">
        <v>19</v>
      </c>
      <c r="AV167" s="14" t="s">
        <v>88</v>
      </c>
      <c r="AW167" s="14" t="s">
        <v>36</v>
      </c>
      <c r="AX167" s="14" t="s">
        <v>80</v>
      </c>
      <c r="AY167" s="269" t="s">
        <v>221</v>
      </c>
    </row>
    <row r="168" s="13" customFormat="1">
      <c r="A168" s="13"/>
      <c r="B168" s="249"/>
      <c r="C168" s="250"/>
      <c r="D168" s="247" t="s">
        <v>236</v>
      </c>
      <c r="E168" s="251" t="s">
        <v>1</v>
      </c>
      <c r="F168" s="252" t="s">
        <v>1415</v>
      </c>
      <c r="G168" s="250"/>
      <c r="H168" s="253">
        <v>47</v>
      </c>
      <c r="I168" s="254"/>
      <c r="J168" s="250"/>
      <c r="K168" s="250"/>
      <c r="L168" s="255"/>
      <c r="M168" s="256"/>
      <c r="N168" s="257"/>
      <c r="O168" s="257"/>
      <c r="P168" s="257"/>
      <c r="Q168" s="257"/>
      <c r="R168" s="257"/>
      <c r="S168" s="257"/>
      <c r="T168" s="258"/>
      <c r="U168" s="13"/>
      <c r="V168" s="13"/>
      <c r="W168" s="13"/>
      <c r="X168" s="13"/>
      <c r="Y168" s="13"/>
      <c r="Z168" s="13"/>
      <c r="AA168" s="13"/>
      <c r="AB168" s="13"/>
      <c r="AC168" s="13"/>
      <c r="AD168" s="13"/>
      <c r="AE168" s="13"/>
      <c r="AT168" s="259" t="s">
        <v>236</v>
      </c>
      <c r="AU168" s="259" t="s">
        <v>19</v>
      </c>
      <c r="AV168" s="13" t="s">
        <v>19</v>
      </c>
      <c r="AW168" s="13" t="s">
        <v>36</v>
      </c>
      <c r="AX168" s="13" t="s">
        <v>80</v>
      </c>
      <c r="AY168" s="259" t="s">
        <v>221</v>
      </c>
    </row>
    <row r="169" s="15" customFormat="1">
      <c r="A169" s="15"/>
      <c r="B169" s="270"/>
      <c r="C169" s="271"/>
      <c r="D169" s="247" t="s">
        <v>236</v>
      </c>
      <c r="E169" s="272" t="s">
        <v>1</v>
      </c>
      <c r="F169" s="273" t="s">
        <v>356</v>
      </c>
      <c r="G169" s="271"/>
      <c r="H169" s="274">
        <v>61</v>
      </c>
      <c r="I169" s="275"/>
      <c r="J169" s="271"/>
      <c r="K169" s="271"/>
      <c r="L169" s="276"/>
      <c r="M169" s="277"/>
      <c r="N169" s="278"/>
      <c r="O169" s="278"/>
      <c r="P169" s="278"/>
      <c r="Q169" s="278"/>
      <c r="R169" s="278"/>
      <c r="S169" s="278"/>
      <c r="T169" s="279"/>
      <c r="U169" s="15"/>
      <c r="V169" s="15"/>
      <c r="W169" s="15"/>
      <c r="X169" s="15"/>
      <c r="Y169" s="15"/>
      <c r="Z169" s="15"/>
      <c r="AA169" s="15"/>
      <c r="AB169" s="15"/>
      <c r="AC169" s="15"/>
      <c r="AD169" s="15"/>
      <c r="AE169" s="15"/>
      <c r="AT169" s="280" t="s">
        <v>236</v>
      </c>
      <c r="AU169" s="280" t="s">
        <v>19</v>
      </c>
      <c r="AV169" s="15" t="s">
        <v>224</v>
      </c>
      <c r="AW169" s="15" t="s">
        <v>36</v>
      </c>
      <c r="AX169" s="15" t="s">
        <v>88</v>
      </c>
      <c r="AY169" s="280" t="s">
        <v>221</v>
      </c>
    </row>
    <row r="170" s="2" customFormat="1" ht="33" customHeight="1">
      <c r="A170" s="40"/>
      <c r="B170" s="41"/>
      <c r="C170" s="229" t="s">
        <v>267</v>
      </c>
      <c r="D170" s="229" t="s">
        <v>225</v>
      </c>
      <c r="E170" s="230" t="s">
        <v>4654</v>
      </c>
      <c r="F170" s="231" t="s">
        <v>4655</v>
      </c>
      <c r="G170" s="232" t="s">
        <v>665</v>
      </c>
      <c r="H170" s="233">
        <v>47</v>
      </c>
      <c r="I170" s="234"/>
      <c r="J170" s="235">
        <f>ROUND(I170*H170,2)</f>
        <v>0</v>
      </c>
      <c r="K170" s="231" t="s">
        <v>229</v>
      </c>
      <c r="L170" s="46"/>
      <c r="M170" s="236" t="s">
        <v>1</v>
      </c>
      <c r="N170" s="237" t="s">
        <v>45</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224</v>
      </c>
      <c r="AT170" s="240" t="s">
        <v>225</v>
      </c>
      <c r="AU170" s="240" t="s">
        <v>19</v>
      </c>
      <c r="AY170" s="18" t="s">
        <v>221</v>
      </c>
      <c r="BE170" s="241">
        <f>IF(N170="základní",J170,0)</f>
        <v>0</v>
      </c>
      <c r="BF170" s="241">
        <f>IF(N170="snížená",J170,0)</f>
        <v>0</v>
      </c>
      <c r="BG170" s="241">
        <f>IF(N170="zákl. přenesená",J170,0)</f>
        <v>0</v>
      </c>
      <c r="BH170" s="241">
        <f>IF(N170="sníž. přenesená",J170,0)</f>
        <v>0</v>
      </c>
      <c r="BI170" s="241">
        <f>IF(N170="nulová",J170,0)</f>
        <v>0</v>
      </c>
      <c r="BJ170" s="18" t="s">
        <v>88</v>
      </c>
      <c r="BK170" s="241">
        <f>ROUND(I170*H170,2)</f>
        <v>0</v>
      </c>
      <c r="BL170" s="18" t="s">
        <v>224</v>
      </c>
      <c r="BM170" s="240" t="s">
        <v>4656</v>
      </c>
    </row>
    <row r="171" s="2" customFormat="1">
      <c r="A171" s="40"/>
      <c r="B171" s="41"/>
      <c r="C171" s="42"/>
      <c r="D171" s="242" t="s">
        <v>232</v>
      </c>
      <c r="E171" s="42"/>
      <c r="F171" s="243" t="s">
        <v>4657</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232</v>
      </c>
      <c r="AU171" s="18" t="s">
        <v>19</v>
      </c>
    </row>
    <row r="172" s="2" customFormat="1">
      <c r="A172" s="40"/>
      <c r="B172" s="41"/>
      <c r="C172" s="42"/>
      <c r="D172" s="247" t="s">
        <v>312</v>
      </c>
      <c r="E172" s="42"/>
      <c r="F172" s="248" t="s">
        <v>4634</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312</v>
      </c>
      <c r="AU172" s="18" t="s">
        <v>19</v>
      </c>
    </row>
    <row r="173" s="2" customFormat="1">
      <c r="A173" s="40"/>
      <c r="B173" s="41"/>
      <c r="C173" s="42"/>
      <c r="D173" s="247" t="s">
        <v>234</v>
      </c>
      <c r="E173" s="42"/>
      <c r="F173" s="248" t="s">
        <v>4635</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234</v>
      </c>
      <c r="AU173" s="18" t="s">
        <v>19</v>
      </c>
    </row>
    <row r="174" s="14" customFormat="1">
      <c r="A174" s="14"/>
      <c r="B174" s="260"/>
      <c r="C174" s="261"/>
      <c r="D174" s="247" t="s">
        <v>236</v>
      </c>
      <c r="E174" s="262" t="s">
        <v>1</v>
      </c>
      <c r="F174" s="263" t="s">
        <v>4641</v>
      </c>
      <c r="G174" s="261"/>
      <c r="H174" s="262" t="s">
        <v>1</v>
      </c>
      <c r="I174" s="264"/>
      <c r="J174" s="261"/>
      <c r="K174" s="261"/>
      <c r="L174" s="265"/>
      <c r="M174" s="266"/>
      <c r="N174" s="267"/>
      <c r="O174" s="267"/>
      <c r="P174" s="267"/>
      <c r="Q174" s="267"/>
      <c r="R174" s="267"/>
      <c r="S174" s="267"/>
      <c r="T174" s="268"/>
      <c r="U174" s="14"/>
      <c r="V174" s="14"/>
      <c r="W174" s="14"/>
      <c r="X174" s="14"/>
      <c r="Y174" s="14"/>
      <c r="Z174" s="14"/>
      <c r="AA174" s="14"/>
      <c r="AB174" s="14"/>
      <c r="AC174" s="14"/>
      <c r="AD174" s="14"/>
      <c r="AE174" s="14"/>
      <c r="AT174" s="269" t="s">
        <v>236</v>
      </c>
      <c r="AU174" s="269" t="s">
        <v>19</v>
      </c>
      <c r="AV174" s="14" t="s">
        <v>88</v>
      </c>
      <c r="AW174" s="14" t="s">
        <v>36</v>
      </c>
      <c r="AX174" s="14" t="s">
        <v>80</v>
      </c>
      <c r="AY174" s="269" t="s">
        <v>221</v>
      </c>
    </row>
    <row r="175" s="13" customFormat="1">
      <c r="A175" s="13"/>
      <c r="B175" s="249"/>
      <c r="C175" s="250"/>
      <c r="D175" s="247" t="s">
        <v>236</v>
      </c>
      <c r="E175" s="251" t="s">
        <v>1</v>
      </c>
      <c r="F175" s="252" t="s">
        <v>4658</v>
      </c>
      <c r="G175" s="250"/>
      <c r="H175" s="253">
        <v>6</v>
      </c>
      <c r="I175" s="254"/>
      <c r="J175" s="250"/>
      <c r="K175" s="250"/>
      <c r="L175" s="255"/>
      <c r="M175" s="256"/>
      <c r="N175" s="257"/>
      <c r="O175" s="257"/>
      <c r="P175" s="257"/>
      <c r="Q175" s="257"/>
      <c r="R175" s="257"/>
      <c r="S175" s="257"/>
      <c r="T175" s="258"/>
      <c r="U175" s="13"/>
      <c r="V175" s="13"/>
      <c r="W175" s="13"/>
      <c r="X175" s="13"/>
      <c r="Y175" s="13"/>
      <c r="Z175" s="13"/>
      <c r="AA175" s="13"/>
      <c r="AB175" s="13"/>
      <c r="AC175" s="13"/>
      <c r="AD175" s="13"/>
      <c r="AE175" s="13"/>
      <c r="AT175" s="259" t="s">
        <v>236</v>
      </c>
      <c r="AU175" s="259" t="s">
        <v>19</v>
      </c>
      <c r="AV175" s="13" t="s">
        <v>19</v>
      </c>
      <c r="AW175" s="13" t="s">
        <v>36</v>
      </c>
      <c r="AX175" s="13" t="s">
        <v>80</v>
      </c>
      <c r="AY175" s="259" t="s">
        <v>221</v>
      </c>
    </row>
    <row r="176" s="14" customFormat="1">
      <c r="A176" s="14"/>
      <c r="B176" s="260"/>
      <c r="C176" s="261"/>
      <c r="D176" s="247" t="s">
        <v>236</v>
      </c>
      <c r="E176" s="262" t="s">
        <v>1</v>
      </c>
      <c r="F176" s="263" t="s">
        <v>4643</v>
      </c>
      <c r="G176" s="261"/>
      <c r="H176" s="262" t="s">
        <v>1</v>
      </c>
      <c r="I176" s="264"/>
      <c r="J176" s="261"/>
      <c r="K176" s="261"/>
      <c r="L176" s="265"/>
      <c r="M176" s="266"/>
      <c r="N176" s="267"/>
      <c r="O176" s="267"/>
      <c r="P176" s="267"/>
      <c r="Q176" s="267"/>
      <c r="R176" s="267"/>
      <c r="S176" s="267"/>
      <c r="T176" s="268"/>
      <c r="U176" s="14"/>
      <c r="V176" s="14"/>
      <c r="W176" s="14"/>
      <c r="X176" s="14"/>
      <c r="Y176" s="14"/>
      <c r="Z176" s="14"/>
      <c r="AA176" s="14"/>
      <c r="AB176" s="14"/>
      <c r="AC176" s="14"/>
      <c r="AD176" s="14"/>
      <c r="AE176" s="14"/>
      <c r="AT176" s="269" t="s">
        <v>236</v>
      </c>
      <c r="AU176" s="269" t="s">
        <v>19</v>
      </c>
      <c r="AV176" s="14" t="s">
        <v>88</v>
      </c>
      <c r="AW176" s="14" t="s">
        <v>36</v>
      </c>
      <c r="AX176" s="14" t="s">
        <v>80</v>
      </c>
      <c r="AY176" s="269" t="s">
        <v>221</v>
      </c>
    </row>
    <row r="177" s="13" customFormat="1">
      <c r="A177" s="13"/>
      <c r="B177" s="249"/>
      <c r="C177" s="250"/>
      <c r="D177" s="247" t="s">
        <v>236</v>
      </c>
      <c r="E177" s="251" t="s">
        <v>1</v>
      </c>
      <c r="F177" s="252" t="s">
        <v>475</v>
      </c>
      <c r="G177" s="250"/>
      <c r="H177" s="253">
        <v>41</v>
      </c>
      <c r="I177" s="254"/>
      <c r="J177" s="250"/>
      <c r="K177" s="250"/>
      <c r="L177" s="255"/>
      <c r="M177" s="256"/>
      <c r="N177" s="257"/>
      <c r="O177" s="257"/>
      <c r="P177" s="257"/>
      <c r="Q177" s="257"/>
      <c r="R177" s="257"/>
      <c r="S177" s="257"/>
      <c r="T177" s="258"/>
      <c r="U177" s="13"/>
      <c r="V177" s="13"/>
      <c r="W177" s="13"/>
      <c r="X177" s="13"/>
      <c r="Y177" s="13"/>
      <c r="Z177" s="13"/>
      <c r="AA177" s="13"/>
      <c r="AB177" s="13"/>
      <c r="AC177" s="13"/>
      <c r="AD177" s="13"/>
      <c r="AE177" s="13"/>
      <c r="AT177" s="259" t="s">
        <v>236</v>
      </c>
      <c r="AU177" s="259" t="s">
        <v>19</v>
      </c>
      <c r="AV177" s="13" t="s">
        <v>19</v>
      </c>
      <c r="AW177" s="13" t="s">
        <v>36</v>
      </c>
      <c r="AX177" s="13" t="s">
        <v>80</v>
      </c>
      <c r="AY177" s="259" t="s">
        <v>221</v>
      </c>
    </row>
    <row r="178" s="15" customFormat="1">
      <c r="A178" s="15"/>
      <c r="B178" s="270"/>
      <c r="C178" s="271"/>
      <c r="D178" s="247" t="s">
        <v>236</v>
      </c>
      <c r="E178" s="272" t="s">
        <v>1</v>
      </c>
      <c r="F178" s="273" t="s">
        <v>356</v>
      </c>
      <c r="G178" s="271"/>
      <c r="H178" s="274">
        <v>47</v>
      </c>
      <c r="I178" s="275"/>
      <c r="J178" s="271"/>
      <c r="K178" s="271"/>
      <c r="L178" s="276"/>
      <c r="M178" s="277"/>
      <c r="N178" s="278"/>
      <c r="O178" s="278"/>
      <c r="P178" s="278"/>
      <c r="Q178" s="278"/>
      <c r="R178" s="278"/>
      <c r="S178" s="278"/>
      <c r="T178" s="279"/>
      <c r="U178" s="15"/>
      <c r="V178" s="15"/>
      <c r="W178" s="15"/>
      <c r="X178" s="15"/>
      <c r="Y178" s="15"/>
      <c r="Z178" s="15"/>
      <c r="AA178" s="15"/>
      <c r="AB178" s="15"/>
      <c r="AC178" s="15"/>
      <c r="AD178" s="15"/>
      <c r="AE178" s="15"/>
      <c r="AT178" s="280" t="s">
        <v>236</v>
      </c>
      <c r="AU178" s="280" t="s">
        <v>19</v>
      </c>
      <c r="AV178" s="15" t="s">
        <v>224</v>
      </c>
      <c r="AW178" s="15" t="s">
        <v>36</v>
      </c>
      <c r="AX178" s="15" t="s">
        <v>88</v>
      </c>
      <c r="AY178" s="280" t="s">
        <v>221</v>
      </c>
    </row>
    <row r="179" s="2" customFormat="1" ht="33" customHeight="1">
      <c r="A179" s="40"/>
      <c r="B179" s="41"/>
      <c r="C179" s="229" t="s">
        <v>272</v>
      </c>
      <c r="D179" s="229" t="s">
        <v>225</v>
      </c>
      <c r="E179" s="230" t="s">
        <v>4659</v>
      </c>
      <c r="F179" s="231" t="s">
        <v>4660</v>
      </c>
      <c r="G179" s="232" t="s">
        <v>665</v>
      </c>
      <c r="H179" s="233">
        <v>37</v>
      </c>
      <c r="I179" s="234"/>
      <c r="J179" s="235">
        <f>ROUND(I179*H179,2)</f>
        <v>0</v>
      </c>
      <c r="K179" s="231" t="s">
        <v>229</v>
      </c>
      <c r="L179" s="46"/>
      <c r="M179" s="236" t="s">
        <v>1</v>
      </c>
      <c r="N179" s="237" t="s">
        <v>45</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224</v>
      </c>
      <c r="AT179" s="240" t="s">
        <v>225</v>
      </c>
      <c r="AU179" s="240" t="s">
        <v>19</v>
      </c>
      <c r="AY179" s="18" t="s">
        <v>221</v>
      </c>
      <c r="BE179" s="241">
        <f>IF(N179="základní",J179,0)</f>
        <v>0</v>
      </c>
      <c r="BF179" s="241">
        <f>IF(N179="snížená",J179,0)</f>
        <v>0</v>
      </c>
      <c r="BG179" s="241">
        <f>IF(N179="zákl. přenesená",J179,0)</f>
        <v>0</v>
      </c>
      <c r="BH179" s="241">
        <f>IF(N179="sníž. přenesená",J179,0)</f>
        <v>0</v>
      </c>
      <c r="BI179" s="241">
        <f>IF(N179="nulová",J179,0)</f>
        <v>0</v>
      </c>
      <c r="BJ179" s="18" t="s">
        <v>88</v>
      </c>
      <c r="BK179" s="241">
        <f>ROUND(I179*H179,2)</f>
        <v>0</v>
      </c>
      <c r="BL179" s="18" t="s">
        <v>224</v>
      </c>
      <c r="BM179" s="240" t="s">
        <v>4661</v>
      </c>
    </row>
    <row r="180" s="2" customFormat="1">
      <c r="A180" s="40"/>
      <c r="B180" s="41"/>
      <c r="C180" s="42"/>
      <c r="D180" s="242" t="s">
        <v>232</v>
      </c>
      <c r="E180" s="42"/>
      <c r="F180" s="243" t="s">
        <v>4662</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232</v>
      </c>
      <c r="AU180" s="18" t="s">
        <v>19</v>
      </c>
    </row>
    <row r="181" s="2" customFormat="1">
      <c r="A181" s="40"/>
      <c r="B181" s="41"/>
      <c r="C181" s="42"/>
      <c r="D181" s="247" t="s">
        <v>312</v>
      </c>
      <c r="E181" s="42"/>
      <c r="F181" s="248" t="s">
        <v>4634</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312</v>
      </c>
      <c r="AU181" s="18" t="s">
        <v>19</v>
      </c>
    </row>
    <row r="182" s="2" customFormat="1">
      <c r="A182" s="40"/>
      <c r="B182" s="41"/>
      <c r="C182" s="42"/>
      <c r="D182" s="247" t="s">
        <v>234</v>
      </c>
      <c r="E182" s="42"/>
      <c r="F182" s="248" t="s">
        <v>4635</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234</v>
      </c>
      <c r="AU182" s="18" t="s">
        <v>19</v>
      </c>
    </row>
    <row r="183" s="14" customFormat="1">
      <c r="A183" s="14"/>
      <c r="B183" s="260"/>
      <c r="C183" s="261"/>
      <c r="D183" s="247" t="s">
        <v>236</v>
      </c>
      <c r="E183" s="262" t="s">
        <v>1</v>
      </c>
      <c r="F183" s="263" t="s">
        <v>4641</v>
      </c>
      <c r="G183" s="261"/>
      <c r="H183" s="262" t="s">
        <v>1</v>
      </c>
      <c r="I183" s="264"/>
      <c r="J183" s="261"/>
      <c r="K183" s="261"/>
      <c r="L183" s="265"/>
      <c r="M183" s="266"/>
      <c r="N183" s="267"/>
      <c r="O183" s="267"/>
      <c r="P183" s="267"/>
      <c r="Q183" s="267"/>
      <c r="R183" s="267"/>
      <c r="S183" s="267"/>
      <c r="T183" s="268"/>
      <c r="U183" s="14"/>
      <c r="V183" s="14"/>
      <c r="W183" s="14"/>
      <c r="X183" s="14"/>
      <c r="Y183" s="14"/>
      <c r="Z183" s="14"/>
      <c r="AA183" s="14"/>
      <c r="AB183" s="14"/>
      <c r="AC183" s="14"/>
      <c r="AD183" s="14"/>
      <c r="AE183" s="14"/>
      <c r="AT183" s="269" t="s">
        <v>236</v>
      </c>
      <c r="AU183" s="269" t="s">
        <v>19</v>
      </c>
      <c r="AV183" s="14" t="s">
        <v>88</v>
      </c>
      <c r="AW183" s="14" t="s">
        <v>36</v>
      </c>
      <c r="AX183" s="14" t="s">
        <v>80</v>
      </c>
      <c r="AY183" s="269" t="s">
        <v>221</v>
      </c>
    </row>
    <row r="184" s="13" customFormat="1">
      <c r="A184" s="13"/>
      <c r="B184" s="249"/>
      <c r="C184" s="250"/>
      <c r="D184" s="247" t="s">
        <v>236</v>
      </c>
      <c r="E184" s="251" t="s">
        <v>1</v>
      </c>
      <c r="F184" s="252" t="s">
        <v>257</v>
      </c>
      <c r="G184" s="250"/>
      <c r="H184" s="253">
        <v>6</v>
      </c>
      <c r="I184" s="254"/>
      <c r="J184" s="250"/>
      <c r="K184" s="250"/>
      <c r="L184" s="255"/>
      <c r="M184" s="256"/>
      <c r="N184" s="257"/>
      <c r="O184" s="257"/>
      <c r="P184" s="257"/>
      <c r="Q184" s="257"/>
      <c r="R184" s="257"/>
      <c r="S184" s="257"/>
      <c r="T184" s="258"/>
      <c r="U184" s="13"/>
      <c r="V184" s="13"/>
      <c r="W184" s="13"/>
      <c r="X184" s="13"/>
      <c r="Y184" s="13"/>
      <c r="Z184" s="13"/>
      <c r="AA184" s="13"/>
      <c r="AB184" s="13"/>
      <c r="AC184" s="13"/>
      <c r="AD184" s="13"/>
      <c r="AE184" s="13"/>
      <c r="AT184" s="259" t="s">
        <v>236</v>
      </c>
      <c r="AU184" s="259" t="s">
        <v>19</v>
      </c>
      <c r="AV184" s="13" t="s">
        <v>19</v>
      </c>
      <c r="AW184" s="13" t="s">
        <v>36</v>
      </c>
      <c r="AX184" s="13" t="s">
        <v>80</v>
      </c>
      <c r="AY184" s="259" t="s">
        <v>221</v>
      </c>
    </row>
    <row r="185" s="14" customFormat="1">
      <c r="A185" s="14"/>
      <c r="B185" s="260"/>
      <c r="C185" s="261"/>
      <c r="D185" s="247" t="s">
        <v>236</v>
      </c>
      <c r="E185" s="262" t="s">
        <v>1</v>
      </c>
      <c r="F185" s="263" t="s">
        <v>4643</v>
      </c>
      <c r="G185" s="261"/>
      <c r="H185" s="262" t="s">
        <v>1</v>
      </c>
      <c r="I185" s="264"/>
      <c r="J185" s="261"/>
      <c r="K185" s="261"/>
      <c r="L185" s="265"/>
      <c r="M185" s="266"/>
      <c r="N185" s="267"/>
      <c r="O185" s="267"/>
      <c r="P185" s="267"/>
      <c r="Q185" s="267"/>
      <c r="R185" s="267"/>
      <c r="S185" s="267"/>
      <c r="T185" s="268"/>
      <c r="U185" s="14"/>
      <c r="V185" s="14"/>
      <c r="W185" s="14"/>
      <c r="X185" s="14"/>
      <c r="Y185" s="14"/>
      <c r="Z185" s="14"/>
      <c r="AA185" s="14"/>
      <c r="AB185" s="14"/>
      <c r="AC185" s="14"/>
      <c r="AD185" s="14"/>
      <c r="AE185" s="14"/>
      <c r="AT185" s="269" t="s">
        <v>236</v>
      </c>
      <c r="AU185" s="269" t="s">
        <v>19</v>
      </c>
      <c r="AV185" s="14" t="s">
        <v>88</v>
      </c>
      <c r="AW185" s="14" t="s">
        <v>36</v>
      </c>
      <c r="AX185" s="14" t="s">
        <v>80</v>
      </c>
      <c r="AY185" s="269" t="s">
        <v>221</v>
      </c>
    </row>
    <row r="186" s="13" customFormat="1">
      <c r="A186" s="13"/>
      <c r="B186" s="249"/>
      <c r="C186" s="250"/>
      <c r="D186" s="247" t="s">
        <v>236</v>
      </c>
      <c r="E186" s="251" t="s">
        <v>1</v>
      </c>
      <c r="F186" s="252" t="s">
        <v>410</v>
      </c>
      <c r="G186" s="250"/>
      <c r="H186" s="253">
        <v>31</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236</v>
      </c>
      <c r="AU186" s="259" t="s">
        <v>19</v>
      </c>
      <c r="AV186" s="13" t="s">
        <v>19</v>
      </c>
      <c r="AW186" s="13" t="s">
        <v>36</v>
      </c>
      <c r="AX186" s="13" t="s">
        <v>80</v>
      </c>
      <c r="AY186" s="259" t="s">
        <v>221</v>
      </c>
    </row>
    <row r="187" s="15" customFormat="1">
      <c r="A187" s="15"/>
      <c r="B187" s="270"/>
      <c r="C187" s="271"/>
      <c r="D187" s="247" t="s">
        <v>236</v>
      </c>
      <c r="E187" s="272" t="s">
        <v>1</v>
      </c>
      <c r="F187" s="273" t="s">
        <v>356</v>
      </c>
      <c r="G187" s="271"/>
      <c r="H187" s="274">
        <v>37</v>
      </c>
      <c r="I187" s="275"/>
      <c r="J187" s="271"/>
      <c r="K187" s="271"/>
      <c r="L187" s="276"/>
      <c r="M187" s="277"/>
      <c r="N187" s="278"/>
      <c r="O187" s="278"/>
      <c r="P187" s="278"/>
      <c r="Q187" s="278"/>
      <c r="R187" s="278"/>
      <c r="S187" s="278"/>
      <c r="T187" s="279"/>
      <c r="U187" s="15"/>
      <c r="V187" s="15"/>
      <c r="W187" s="15"/>
      <c r="X187" s="15"/>
      <c r="Y187" s="15"/>
      <c r="Z187" s="15"/>
      <c r="AA187" s="15"/>
      <c r="AB187" s="15"/>
      <c r="AC187" s="15"/>
      <c r="AD187" s="15"/>
      <c r="AE187" s="15"/>
      <c r="AT187" s="280" t="s">
        <v>236</v>
      </c>
      <c r="AU187" s="280" t="s">
        <v>19</v>
      </c>
      <c r="AV187" s="15" t="s">
        <v>224</v>
      </c>
      <c r="AW187" s="15" t="s">
        <v>36</v>
      </c>
      <c r="AX187" s="15" t="s">
        <v>88</v>
      </c>
      <c r="AY187" s="280" t="s">
        <v>221</v>
      </c>
    </row>
    <row r="188" s="2" customFormat="1" ht="33" customHeight="1">
      <c r="A188" s="40"/>
      <c r="B188" s="41"/>
      <c r="C188" s="229" t="s">
        <v>277</v>
      </c>
      <c r="D188" s="229" t="s">
        <v>225</v>
      </c>
      <c r="E188" s="230" t="s">
        <v>4663</v>
      </c>
      <c r="F188" s="231" t="s">
        <v>4664</v>
      </c>
      <c r="G188" s="232" t="s">
        <v>665</v>
      </c>
      <c r="H188" s="233">
        <v>32</v>
      </c>
      <c r="I188" s="234"/>
      <c r="J188" s="235">
        <f>ROUND(I188*H188,2)</f>
        <v>0</v>
      </c>
      <c r="K188" s="231" t="s">
        <v>229</v>
      </c>
      <c r="L188" s="46"/>
      <c r="M188" s="236" t="s">
        <v>1</v>
      </c>
      <c r="N188" s="237" t="s">
        <v>45</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224</v>
      </c>
      <c r="AT188" s="240" t="s">
        <v>225</v>
      </c>
      <c r="AU188" s="240" t="s">
        <v>19</v>
      </c>
      <c r="AY188" s="18" t="s">
        <v>221</v>
      </c>
      <c r="BE188" s="241">
        <f>IF(N188="základní",J188,0)</f>
        <v>0</v>
      </c>
      <c r="BF188" s="241">
        <f>IF(N188="snížená",J188,0)</f>
        <v>0</v>
      </c>
      <c r="BG188" s="241">
        <f>IF(N188="zákl. přenesená",J188,0)</f>
        <v>0</v>
      </c>
      <c r="BH188" s="241">
        <f>IF(N188="sníž. přenesená",J188,0)</f>
        <v>0</v>
      </c>
      <c r="BI188" s="241">
        <f>IF(N188="nulová",J188,0)</f>
        <v>0</v>
      </c>
      <c r="BJ188" s="18" t="s">
        <v>88</v>
      </c>
      <c r="BK188" s="241">
        <f>ROUND(I188*H188,2)</f>
        <v>0</v>
      </c>
      <c r="BL188" s="18" t="s">
        <v>224</v>
      </c>
      <c r="BM188" s="240" t="s">
        <v>4665</v>
      </c>
    </row>
    <row r="189" s="2" customFormat="1">
      <c r="A189" s="40"/>
      <c r="B189" s="41"/>
      <c r="C189" s="42"/>
      <c r="D189" s="242" t="s">
        <v>232</v>
      </c>
      <c r="E189" s="42"/>
      <c r="F189" s="243" t="s">
        <v>4666</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232</v>
      </c>
      <c r="AU189" s="18" t="s">
        <v>19</v>
      </c>
    </row>
    <row r="190" s="2" customFormat="1">
      <c r="A190" s="40"/>
      <c r="B190" s="41"/>
      <c r="C190" s="42"/>
      <c r="D190" s="247" t="s">
        <v>312</v>
      </c>
      <c r="E190" s="42"/>
      <c r="F190" s="248" t="s">
        <v>4634</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312</v>
      </c>
      <c r="AU190" s="18" t="s">
        <v>19</v>
      </c>
    </row>
    <row r="191" s="2" customFormat="1">
      <c r="A191" s="40"/>
      <c r="B191" s="41"/>
      <c r="C191" s="42"/>
      <c r="D191" s="247" t="s">
        <v>234</v>
      </c>
      <c r="E191" s="42"/>
      <c r="F191" s="248" t="s">
        <v>4635</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234</v>
      </c>
      <c r="AU191" s="18" t="s">
        <v>19</v>
      </c>
    </row>
    <row r="192" s="14" customFormat="1">
      <c r="A192" s="14"/>
      <c r="B192" s="260"/>
      <c r="C192" s="261"/>
      <c r="D192" s="247" t="s">
        <v>236</v>
      </c>
      <c r="E192" s="262" t="s">
        <v>1</v>
      </c>
      <c r="F192" s="263" t="s">
        <v>4641</v>
      </c>
      <c r="G192" s="261"/>
      <c r="H192" s="262" t="s">
        <v>1</v>
      </c>
      <c r="I192" s="264"/>
      <c r="J192" s="261"/>
      <c r="K192" s="261"/>
      <c r="L192" s="265"/>
      <c r="M192" s="266"/>
      <c r="N192" s="267"/>
      <c r="O192" s="267"/>
      <c r="P192" s="267"/>
      <c r="Q192" s="267"/>
      <c r="R192" s="267"/>
      <c r="S192" s="267"/>
      <c r="T192" s="268"/>
      <c r="U192" s="14"/>
      <c r="V192" s="14"/>
      <c r="W192" s="14"/>
      <c r="X192" s="14"/>
      <c r="Y192" s="14"/>
      <c r="Z192" s="14"/>
      <c r="AA192" s="14"/>
      <c r="AB192" s="14"/>
      <c r="AC192" s="14"/>
      <c r="AD192" s="14"/>
      <c r="AE192" s="14"/>
      <c r="AT192" s="269" t="s">
        <v>236</v>
      </c>
      <c r="AU192" s="269" t="s">
        <v>19</v>
      </c>
      <c r="AV192" s="14" t="s">
        <v>88</v>
      </c>
      <c r="AW192" s="14" t="s">
        <v>36</v>
      </c>
      <c r="AX192" s="14" t="s">
        <v>80</v>
      </c>
      <c r="AY192" s="269" t="s">
        <v>221</v>
      </c>
    </row>
    <row r="193" s="13" customFormat="1">
      <c r="A193" s="13"/>
      <c r="B193" s="249"/>
      <c r="C193" s="250"/>
      <c r="D193" s="247" t="s">
        <v>236</v>
      </c>
      <c r="E193" s="251" t="s">
        <v>1</v>
      </c>
      <c r="F193" s="252" t="s">
        <v>4667</v>
      </c>
      <c r="G193" s="250"/>
      <c r="H193" s="253">
        <v>8</v>
      </c>
      <c r="I193" s="254"/>
      <c r="J193" s="250"/>
      <c r="K193" s="250"/>
      <c r="L193" s="255"/>
      <c r="M193" s="256"/>
      <c r="N193" s="257"/>
      <c r="O193" s="257"/>
      <c r="P193" s="257"/>
      <c r="Q193" s="257"/>
      <c r="R193" s="257"/>
      <c r="S193" s="257"/>
      <c r="T193" s="258"/>
      <c r="U193" s="13"/>
      <c r="V193" s="13"/>
      <c r="W193" s="13"/>
      <c r="X193" s="13"/>
      <c r="Y193" s="13"/>
      <c r="Z193" s="13"/>
      <c r="AA193" s="13"/>
      <c r="AB193" s="13"/>
      <c r="AC193" s="13"/>
      <c r="AD193" s="13"/>
      <c r="AE193" s="13"/>
      <c r="AT193" s="259" t="s">
        <v>236</v>
      </c>
      <c r="AU193" s="259" t="s">
        <v>19</v>
      </c>
      <c r="AV193" s="13" t="s">
        <v>19</v>
      </c>
      <c r="AW193" s="13" t="s">
        <v>36</v>
      </c>
      <c r="AX193" s="13" t="s">
        <v>80</v>
      </c>
      <c r="AY193" s="259" t="s">
        <v>221</v>
      </c>
    </row>
    <row r="194" s="14" customFormat="1">
      <c r="A194" s="14"/>
      <c r="B194" s="260"/>
      <c r="C194" s="261"/>
      <c r="D194" s="247" t="s">
        <v>236</v>
      </c>
      <c r="E194" s="262" t="s">
        <v>1</v>
      </c>
      <c r="F194" s="263" t="s">
        <v>4643</v>
      </c>
      <c r="G194" s="261"/>
      <c r="H194" s="262" t="s">
        <v>1</v>
      </c>
      <c r="I194" s="264"/>
      <c r="J194" s="261"/>
      <c r="K194" s="261"/>
      <c r="L194" s="265"/>
      <c r="M194" s="266"/>
      <c r="N194" s="267"/>
      <c r="O194" s="267"/>
      <c r="P194" s="267"/>
      <c r="Q194" s="267"/>
      <c r="R194" s="267"/>
      <c r="S194" s="267"/>
      <c r="T194" s="268"/>
      <c r="U194" s="14"/>
      <c r="V194" s="14"/>
      <c r="W194" s="14"/>
      <c r="X194" s="14"/>
      <c r="Y194" s="14"/>
      <c r="Z194" s="14"/>
      <c r="AA194" s="14"/>
      <c r="AB194" s="14"/>
      <c r="AC194" s="14"/>
      <c r="AD194" s="14"/>
      <c r="AE194" s="14"/>
      <c r="AT194" s="269" t="s">
        <v>236</v>
      </c>
      <c r="AU194" s="269" t="s">
        <v>19</v>
      </c>
      <c r="AV194" s="14" t="s">
        <v>88</v>
      </c>
      <c r="AW194" s="14" t="s">
        <v>36</v>
      </c>
      <c r="AX194" s="14" t="s">
        <v>80</v>
      </c>
      <c r="AY194" s="269" t="s">
        <v>221</v>
      </c>
    </row>
    <row r="195" s="13" customFormat="1">
      <c r="A195" s="13"/>
      <c r="B195" s="249"/>
      <c r="C195" s="250"/>
      <c r="D195" s="247" t="s">
        <v>236</v>
      </c>
      <c r="E195" s="251" t="s">
        <v>1</v>
      </c>
      <c r="F195" s="252" t="s">
        <v>371</v>
      </c>
      <c r="G195" s="250"/>
      <c r="H195" s="253">
        <v>24</v>
      </c>
      <c r="I195" s="254"/>
      <c r="J195" s="250"/>
      <c r="K195" s="250"/>
      <c r="L195" s="255"/>
      <c r="M195" s="256"/>
      <c r="N195" s="257"/>
      <c r="O195" s="257"/>
      <c r="P195" s="257"/>
      <c r="Q195" s="257"/>
      <c r="R195" s="257"/>
      <c r="S195" s="257"/>
      <c r="T195" s="258"/>
      <c r="U195" s="13"/>
      <c r="V195" s="13"/>
      <c r="W195" s="13"/>
      <c r="X195" s="13"/>
      <c r="Y195" s="13"/>
      <c r="Z195" s="13"/>
      <c r="AA195" s="13"/>
      <c r="AB195" s="13"/>
      <c r="AC195" s="13"/>
      <c r="AD195" s="13"/>
      <c r="AE195" s="13"/>
      <c r="AT195" s="259" t="s">
        <v>236</v>
      </c>
      <c r="AU195" s="259" t="s">
        <v>19</v>
      </c>
      <c r="AV195" s="13" t="s">
        <v>19</v>
      </c>
      <c r="AW195" s="13" t="s">
        <v>36</v>
      </c>
      <c r="AX195" s="13" t="s">
        <v>80</v>
      </c>
      <c r="AY195" s="259" t="s">
        <v>221</v>
      </c>
    </row>
    <row r="196" s="15" customFormat="1">
      <c r="A196" s="15"/>
      <c r="B196" s="270"/>
      <c r="C196" s="271"/>
      <c r="D196" s="247" t="s">
        <v>236</v>
      </c>
      <c r="E196" s="272" t="s">
        <v>1</v>
      </c>
      <c r="F196" s="273" t="s">
        <v>356</v>
      </c>
      <c r="G196" s="271"/>
      <c r="H196" s="274">
        <v>32</v>
      </c>
      <c r="I196" s="275"/>
      <c r="J196" s="271"/>
      <c r="K196" s="271"/>
      <c r="L196" s="276"/>
      <c r="M196" s="277"/>
      <c r="N196" s="278"/>
      <c r="O196" s="278"/>
      <c r="P196" s="278"/>
      <c r="Q196" s="278"/>
      <c r="R196" s="278"/>
      <c r="S196" s="278"/>
      <c r="T196" s="279"/>
      <c r="U196" s="15"/>
      <c r="V196" s="15"/>
      <c r="W196" s="15"/>
      <c r="X196" s="15"/>
      <c r="Y196" s="15"/>
      <c r="Z196" s="15"/>
      <c r="AA196" s="15"/>
      <c r="AB196" s="15"/>
      <c r="AC196" s="15"/>
      <c r="AD196" s="15"/>
      <c r="AE196" s="15"/>
      <c r="AT196" s="280" t="s">
        <v>236</v>
      </c>
      <c r="AU196" s="280" t="s">
        <v>19</v>
      </c>
      <c r="AV196" s="15" t="s">
        <v>224</v>
      </c>
      <c r="AW196" s="15" t="s">
        <v>36</v>
      </c>
      <c r="AX196" s="15" t="s">
        <v>88</v>
      </c>
      <c r="AY196" s="280" t="s">
        <v>221</v>
      </c>
    </row>
    <row r="197" s="2" customFormat="1" ht="33" customHeight="1">
      <c r="A197" s="40"/>
      <c r="B197" s="41"/>
      <c r="C197" s="229" t="s">
        <v>283</v>
      </c>
      <c r="D197" s="229" t="s">
        <v>225</v>
      </c>
      <c r="E197" s="230" t="s">
        <v>4668</v>
      </c>
      <c r="F197" s="231" t="s">
        <v>4669</v>
      </c>
      <c r="G197" s="232" t="s">
        <v>665</v>
      </c>
      <c r="H197" s="233">
        <v>16</v>
      </c>
      <c r="I197" s="234"/>
      <c r="J197" s="235">
        <f>ROUND(I197*H197,2)</f>
        <v>0</v>
      </c>
      <c r="K197" s="231" t="s">
        <v>229</v>
      </c>
      <c r="L197" s="46"/>
      <c r="M197" s="236" t="s">
        <v>1</v>
      </c>
      <c r="N197" s="237" t="s">
        <v>45</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224</v>
      </c>
      <c r="AT197" s="240" t="s">
        <v>225</v>
      </c>
      <c r="AU197" s="240" t="s">
        <v>19</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224</v>
      </c>
      <c r="BM197" s="240" t="s">
        <v>4670</v>
      </c>
    </row>
    <row r="198" s="2" customFormat="1">
      <c r="A198" s="40"/>
      <c r="B198" s="41"/>
      <c r="C198" s="42"/>
      <c r="D198" s="242" t="s">
        <v>232</v>
      </c>
      <c r="E198" s="42"/>
      <c r="F198" s="243" t="s">
        <v>4671</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232</v>
      </c>
      <c r="AU198" s="18" t="s">
        <v>19</v>
      </c>
    </row>
    <row r="199" s="2" customFormat="1">
      <c r="A199" s="40"/>
      <c r="B199" s="41"/>
      <c r="C199" s="42"/>
      <c r="D199" s="247" t="s">
        <v>312</v>
      </c>
      <c r="E199" s="42"/>
      <c r="F199" s="248" t="s">
        <v>4634</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312</v>
      </c>
      <c r="AU199" s="18" t="s">
        <v>19</v>
      </c>
    </row>
    <row r="200" s="2" customFormat="1">
      <c r="A200" s="40"/>
      <c r="B200" s="41"/>
      <c r="C200" s="42"/>
      <c r="D200" s="247" t="s">
        <v>234</v>
      </c>
      <c r="E200" s="42"/>
      <c r="F200" s="248" t="s">
        <v>4635</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234</v>
      </c>
      <c r="AU200" s="18" t="s">
        <v>19</v>
      </c>
    </row>
    <row r="201" s="14" customFormat="1">
      <c r="A201" s="14"/>
      <c r="B201" s="260"/>
      <c r="C201" s="261"/>
      <c r="D201" s="247" t="s">
        <v>236</v>
      </c>
      <c r="E201" s="262" t="s">
        <v>1</v>
      </c>
      <c r="F201" s="263" t="s">
        <v>4641</v>
      </c>
      <c r="G201" s="261"/>
      <c r="H201" s="262" t="s">
        <v>1</v>
      </c>
      <c r="I201" s="264"/>
      <c r="J201" s="261"/>
      <c r="K201" s="261"/>
      <c r="L201" s="265"/>
      <c r="M201" s="266"/>
      <c r="N201" s="267"/>
      <c r="O201" s="267"/>
      <c r="P201" s="267"/>
      <c r="Q201" s="267"/>
      <c r="R201" s="267"/>
      <c r="S201" s="267"/>
      <c r="T201" s="268"/>
      <c r="U201" s="14"/>
      <c r="V201" s="14"/>
      <c r="W201" s="14"/>
      <c r="X201" s="14"/>
      <c r="Y201" s="14"/>
      <c r="Z201" s="14"/>
      <c r="AA201" s="14"/>
      <c r="AB201" s="14"/>
      <c r="AC201" s="14"/>
      <c r="AD201" s="14"/>
      <c r="AE201" s="14"/>
      <c r="AT201" s="269" t="s">
        <v>236</v>
      </c>
      <c r="AU201" s="269" t="s">
        <v>19</v>
      </c>
      <c r="AV201" s="14" t="s">
        <v>88</v>
      </c>
      <c r="AW201" s="14" t="s">
        <v>36</v>
      </c>
      <c r="AX201" s="14" t="s">
        <v>80</v>
      </c>
      <c r="AY201" s="269" t="s">
        <v>221</v>
      </c>
    </row>
    <row r="202" s="13" customFormat="1">
      <c r="A202" s="13"/>
      <c r="B202" s="249"/>
      <c r="C202" s="250"/>
      <c r="D202" s="247" t="s">
        <v>236</v>
      </c>
      <c r="E202" s="251" t="s">
        <v>1</v>
      </c>
      <c r="F202" s="252" t="s">
        <v>4672</v>
      </c>
      <c r="G202" s="250"/>
      <c r="H202" s="253">
        <v>1</v>
      </c>
      <c r="I202" s="254"/>
      <c r="J202" s="250"/>
      <c r="K202" s="250"/>
      <c r="L202" s="255"/>
      <c r="M202" s="256"/>
      <c r="N202" s="257"/>
      <c r="O202" s="257"/>
      <c r="P202" s="257"/>
      <c r="Q202" s="257"/>
      <c r="R202" s="257"/>
      <c r="S202" s="257"/>
      <c r="T202" s="258"/>
      <c r="U202" s="13"/>
      <c r="V202" s="13"/>
      <c r="W202" s="13"/>
      <c r="X202" s="13"/>
      <c r="Y202" s="13"/>
      <c r="Z202" s="13"/>
      <c r="AA202" s="13"/>
      <c r="AB202" s="13"/>
      <c r="AC202" s="13"/>
      <c r="AD202" s="13"/>
      <c r="AE202" s="13"/>
      <c r="AT202" s="259" t="s">
        <v>236</v>
      </c>
      <c r="AU202" s="259" t="s">
        <v>19</v>
      </c>
      <c r="AV202" s="13" t="s">
        <v>19</v>
      </c>
      <c r="AW202" s="13" t="s">
        <v>36</v>
      </c>
      <c r="AX202" s="13" t="s">
        <v>80</v>
      </c>
      <c r="AY202" s="259" t="s">
        <v>221</v>
      </c>
    </row>
    <row r="203" s="14" customFormat="1">
      <c r="A203" s="14"/>
      <c r="B203" s="260"/>
      <c r="C203" s="261"/>
      <c r="D203" s="247" t="s">
        <v>236</v>
      </c>
      <c r="E203" s="262" t="s">
        <v>1</v>
      </c>
      <c r="F203" s="263" t="s">
        <v>4643</v>
      </c>
      <c r="G203" s="261"/>
      <c r="H203" s="262" t="s">
        <v>1</v>
      </c>
      <c r="I203" s="264"/>
      <c r="J203" s="261"/>
      <c r="K203" s="261"/>
      <c r="L203" s="265"/>
      <c r="M203" s="266"/>
      <c r="N203" s="267"/>
      <c r="O203" s="267"/>
      <c r="P203" s="267"/>
      <c r="Q203" s="267"/>
      <c r="R203" s="267"/>
      <c r="S203" s="267"/>
      <c r="T203" s="268"/>
      <c r="U203" s="14"/>
      <c r="V203" s="14"/>
      <c r="W203" s="14"/>
      <c r="X203" s="14"/>
      <c r="Y203" s="14"/>
      <c r="Z203" s="14"/>
      <c r="AA203" s="14"/>
      <c r="AB203" s="14"/>
      <c r="AC203" s="14"/>
      <c r="AD203" s="14"/>
      <c r="AE203" s="14"/>
      <c r="AT203" s="269" t="s">
        <v>236</v>
      </c>
      <c r="AU203" s="269" t="s">
        <v>19</v>
      </c>
      <c r="AV203" s="14" t="s">
        <v>88</v>
      </c>
      <c r="AW203" s="14" t="s">
        <v>36</v>
      </c>
      <c r="AX203" s="14" t="s">
        <v>80</v>
      </c>
      <c r="AY203" s="269" t="s">
        <v>221</v>
      </c>
    </row>
    <row r="204" s="13" customFormat="1">
      <c r="A204" s="13"/>
      <c r="B204" s="249"/>
      <c r="C204" s="250"/>
      <c r="D204" s="247" t="s">
        <v>236</v>
      </c>
      <c r="E204" s="251" t="s">
        <v>1</v>
      </c>
      <c r="F204" s="252" t="s">
        <v>307</v>
      </c>
      <c r="G204" s="250"/>
      <c r="H204" s="253">
        <v>15</v>
      </c>
      <c r="I204" s="254"/>
      <c r="J204" s="250"/>
      <c r="K204" s="250"/>
      <c r="L204" s="255"/>
      <c r="M204" s="256"/>
      <c r="N204" s="257"/>
      <c r="O204" s="257"/>
      <c r="P204" s="257"/>
      <c r="Q204" s="257"/>
      <c r="R204" s="257"/>
      <c r="S204" s="257"/>
      <c r="T204" s="258"/>
      <c r="U204" s="13"/>
      <c r="V204" s="13"/>
      <c r="W204" s="13"/>
      <c r="X204" s="13"/>
      <c r="Y204" s="13"/>
      <c r="Z204" s="13"/>
      <c r="AA204" s="13"/>
      <c r="AB204" s="13"/>
      <c r="AC204" s="13"/>
      <c r="AD204" s="13"/>
      <c r="AE204" s="13"/>
      <c r="AT204" s="259" t="s">
        <v>236</v>
      </c>
      <c r="AU204" s="259" t="s">
        <v>19</v>
      </c>
      <c r="AV204" s="13" t="s">
        <v>19</v>
      </c>
      <c r="AW204" s="13" t="s">
        <v>36</v>
      </c>
      <c r="AX204" s="13" t="s">
        <v>80</v>
      </c>
      <c r="AY204" s="259" t="s">
        <v>221</v>
      </c>
    </row>
    <row r="205" s="15" customFormat="1">
      <c r="A205" s="15"/>
      <c r="B205" s="270"/>
      <c r="C205" s="271"/>
      <c r="D205" s="247" t="s">
        <v>236</v>
      </c>
      <c r="E205" s="272" t="s">
        <v>1</v>
      </c>
      <c r="F205" s="273" t="s">
        <v>356</v>
      </c>
      <c r="G205" s="271"/>
      <c r="H205" s="274">
        <v>16</v>
      </c>
      <c r="I205" s="275"/>
      <c r="J205" s="271"/>
      <c r="K205" s="271"/>
      <c r="L205" s="276"/>
      <c r="M205" s="277"/>
      <c r="N205" s="278"/>
      <c r="O205" s="278"/>
      <c r="P205" s="278"/>
      <c r="Q205" s="278"/>
      <c r="R205" s="278"/>
      <c r="S205" s="278"/>
      <c r="T205" s="279"/>
      <c r="U205" s="15"/>
      <c r="V205" s="15"/>
      <c r="W205" s="15"/>
      <c r="X205" s="15"/>
      <c r="Y205" s="15"/>
      <c r="Z205" s="15"/>
      <c r="AA205" s="15"/>
      <c r="AB205" s="15"/>
      <c r="AC205" s="15"/>
      <c r="AD205" s="15"/>
      <c r="AE205" s="15"/>
      <c r="AT205" s="280" t="s">
        <v>236</v>
      </c>
      <c r="AU205" s="280" t="s">
        <v>19</v>
      </c>
      <c r="AV205" s="15" t="s">
        <v>224</v>
      </c>
      <c r="AW205" s="15" t="s">
        <v>36</v>
      </c>
      <c r="AX205" s="15" t="s">
        <v>88</v>
      </c>
      <c r="AY205" s="280" t="s">
        <v>221</v>
      </c>
    </row>
    <row r="206" s="2" customFormat="1" ht="33" customHeight="1">
      <c r="A206" s="40"/>
      <c r="B206" s="41"/>
      <c r="C206" s="229" t="s">
        <v>288</v>
      </c>
      <c r="D206" s="229" t="s">
        <v>225</v>
      </c>
      <c r="E206" s="230" t="s">
        <v>4673</v>
      </c>
      <c r="F206" s="231" t="s">
        <v>4674</v>
      </c>
      <c r="G206" s="232" t="s">
        <v>665</v>
      </c>
      <c r="H206" s="233">
        <v>12</v>
      </c>
      <c r="I206" s="234"/>
      <c r="J206" s="235">
        <f>ROUND(I206*H206,2)</f>
        <v>0</v>
      </c>
      <c r="K206" s="231" t="s">
        <v>229</v>
      </c>
      <c r="L206" s="46"/>
      <c r="M206" s="236" t="s">
        <v>1</v>
      </c>
      <c r="N206" s="237" t="s">
        <v>45</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224</v>
      </c>
      <c r="AT206" s="240" t="s">
        <v>225</v>
      </c>
      <c r="AU206" s="240" t="s">
        <v>19</v>
      </c>
      <c r="AY206" s="18" t="s">
        <v>221</v>
      </c>
      <c r="BE206" s="241">
        <f>IF(N206="základní",J206,0)</f>
        <v>0</v>
      </c>
      <c r="BF206" s="241">
        <f>IF(N206="snížená",J206,0)</f>
        <v>0</v>
      </c>
      <c r="BG206" s="241">
        <f>IF(N206="zákl. přenesená",J206,0)</f>
        <v>0</v>
      </c>
      <c r="BH206" s="241">
        <f>IF(N206="sníž. přenesená",J206,0)</f>
        <v>0</v>
      </c>
      <c r="BI206" s="241">
        <f>IF(N206="nulová",J206,0)</f>
        <v>0</v>
      </c>
      <c r="BJ206" s="18" t="s">
        <v>88</v>
      </c>
      <c r="BK206" s="241">
        <f>ROUND(I206*H206,2)</f>
        <v>0</v>
      </c>
      <c r="BL206" s="18" t="s">
        <v>224</v>
      </c>
      <c r="BM206" s="240" t="s">
        <v>4675</v>
      </c>
    </row>
    <row r="207" s="2" customFormat="1">
      <c r="A207" s="40"/>
      <c r="B207" s="41"/>
      <c r="C207" s="42"/>
      <c r="D207" s="242" t="s">
        <v>232</v>
      </c>
      <c r="E207" s="42"/>
      <c r="F207" s="243" t="s">
        <v>4676</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232</v>
      </c>
      <c r="AU207" s="18" t="s">
        <v>19</v>
      </c>
    </row>
    <row r="208" s="2" customFormat="1">
      <c r="A208" s="40"/>
      <c r="B208" s="41"/>
      <c r="C208" s="42"/>
      <c r="D208" s="247" t="s">
        <v>312</v>
      </c>
      <c r="E208" s="42"/>
      <c r="F208" s="248" t="s">
        <v>4634</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312</v>
      </c>
      <c r="AU208" s="18" t="s">
        <v>19</v>
      </c>
    </row>
    <row r="209" s="2" customFormat="1">
      <c r="A209" s="40"/>
      <c r="B209" s="41"/>
      <c r="C209" s="42"/>
      <c r="D209" s="247" t="s">
        <v>234</v>
      </c>
      <c r="E209" s="42"/>
      <c r="F209" s="248" t="s">
        <v>4635</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234</v>
      </c>
      <c r="AU209" s="18" t="s">
        <v>19</v>
      </c>
    </row>
    <row r="210" s="14" customFormat="1">
      <c r="A210" s="14"/>
      <c r="B210" s="260"/>
      <c r="C210" s="261"/>
      <c r="D210" s="247" t="s">
        <v>236</v>
      </c>
      <c r="E210" s="262" t="s">
        <v>1</v>
      </c>
      <c r="F210" s="263" t="s">
        <v>4641</v>
      </c>
      <c r="G210" s="261"/>
      <c r="H210" s="262" t="s">
        <v>1</v>
      </c>
      <c r="I210" s="264"/>
      <c r="J210" s="261"/>
      <c r="K210" s="261"/>
      <c r="L210" s="265"/>
      <c r="M210" s="266"/>
      <c r="N210" s="267"/>
      <c r="O210" s="267"/>
      <c r="P210" s="267"/>
      <c r="Q210" s="267"/>
      <c r="R210" s="267"/>
      <c r="S210" s="267"/>
      <c r="T210" s="268"/>
      <c r="U210" s="14"/>
      <c r="V210" s="14"/>
      <c r="W210" s="14"/>
      <c r="X210" s="14"/>
      <c r="Y210" s="14"/>
      <c r="Z210" s="14"/>
      <c r="AA210" s="14"/>
      <c r="AB210" s="14"/>
      <c r="AC210" s="14"/>
      <c r="AD210" s="14"/>
      <c r="AE210" s="14"/>
      <c r="AT210" s="269" t="s">
        <v>236</v>
      </c>
      <c r="AU210" s="269" t="s">
        <v>19</v>
      </c>
      <c r="AV210" s="14" t="s">
        <v>88</v>
      </c>
      <c r="AW210" s="14" t="s">
        <v>36</v>
      </c>
      <c r="AX210" s="14" t="s">
        <v>80</v>
      </c>
      <c r="AY210" s="269" t="s">
        <v>221</v>
      </c>
    </row>
    <row r="211" s="13" customFormat="1">
      <c r="A211" s="13"/>
      <c r="B211" s="249"/>
      <c r="C211" s="250"/>
      <c r="D211" s="247" t="s">
        <v>236</v>
      </c>
      <c r="E211" s="251" t="s">
        <v>1</v>
      </c>
      <c r="F211" s="252" t="s">
        <v>19</v>
      </c>
      <c r="G211" s="250"/>
      <c r="H211" s="253">
        <v>2</v>
      </c>
      <c r="I211" s="254"/>
      <c r="J211" s="250"/>
      <c r="K211" s="250"/>
      <c r="L211" s="255"/>
      <c r="M211" s="256"/>
      <c r="N211" s="257"/>
      <c r="O211" s="257"/>
      <c r="P211" s="257"/>
      <c r="Q211" s="257"/>
      <c r="R211" s="257"/>
      <c r="S211" s="257"/>
      <c r="T211" s="258"/>
      <c r="U211" s="13"/>
      <c r="V211" s="13"/>
      <c r="W211" s="13"/>
      <c r="X211" s="13"/>
      <c r="Y211" s="13"/>
      <c r="Z211" s="13"/>
      <c r="AA211" s="13"/>
      <c r="AB211" s="13"/>
      <c r="AC211" s="13"/>
      <c r="AD211" s="13"/>
      <c r="AE211" s="13"/>
      <c r="AT211" s="259" t="s">
        <v>236</v>
      </c>
      <c r="AU211" s="259" t="s">
        <v>19</v>
      </c>
      <c r="AV211" s="13" t="s">
        <v>19</v>
      </c>
      <c r="AW211" s="13" t="s">
        <v>36</v>
      </c>
      <c r="AX211" s="13" t="s">
        <v>80</v>
      </c>
      <c r="AY211" s="259" t="s">
        <v>221</v>
      </c>
    </row>
    <row r="212" s="14" customFormat="1">
      <c r="A212" s="14"/>
      <c r="B212" s="260"/>
      <c r="C212" s="261"/>
      <c r="D212" s="247" t="s">
        <v>236</v>
      </c>
      <c r="E212" s="262" t="s">
        <v>1</v>
      </c>
      <c r="F212" s="263" t="s">
        <v>4643</v>
      </c>
      <c r="G212" s="261"/>
      <c r="H212" s="262" t="s">
        <v>1</v>
      </c>
      <c r="I212" s="264"/>
      <c r="J212" s="261"/>
      <c r="K212" s="261"/>
      <c r="L212" s="265"/>
      <c r="M212" s="266"/>
      <c r="N212" s="267"/>
      <c r="O212" s="267"/>
      <c r="P212" s="267"/>
      <c r="Q212" s="267"/>
      <c r="R212" s="267"/>
      <c r="S212" s="267"/>
      <c r="T212" s="268"/>
      <c r="U212" s="14"/>
      <c r="V212" s="14"/>
      <c r="W212" s="14"/>
      <c r="X212" s="14"/>
      <c r="Y212" s="14"/>
      <c r="Z212" s="14"/>
      <c r="AA212" s="14"/>
      <c r="AB212" s="14"/>
      <c r="AC212" s="14"/>
      <c r="AD212" s="14"/>
      <c r="AE212" s="14"/>
      <c r="AT212" s="269" t="s">
        <v>236</v>
      </c>
      <c r="AU212" s="269" t="s">
        <v>19</v>
      </c>
      <c r="AV212" s="14" t="s">
        <v>88</v>
      </c>
      <c r="AW212" s="14" t="s">
        <v>36</v>
      </c>
      <c r="AX212" s="14" t="s">
        <v>80</v>
      </c>
      <c r="AY212" s="269" t="s">
        <v>221</v>
      </c>
    </row>
    <row r="213" s="13" customFormat="1">
      <c r="A213" s="13"/>
      <c r="B213" s="249"/>
      <c r="C213" s="250"/>
      <c r="D213" s="247" t="s">
        <v>236</v>
      </c>
      <c r="E213" s="251" t="s">
        <v>1</v>
      </c>
      <c r="F213" s="252" t="s">
        <v>277</v>
      </c>
      <c r="G213" s="250"/>
      <c r="H213" s="253">
        <v>10</v>
      </c>
      <c r="I213" s="254"/>
      <c r="J213" s="250"/>
      <c r="K213" s="250"/>
      <c r="L213" s="255"/>
      <c r="M213" s="256"/>
      <c r="N213" s="257"/>
      <c r="O213" s="257"/>
      <c r="P213" s="257"/>
      <c r="Q213" s="257"/>
      <c r="R213" s="257"/>
      <c r="S213" s="257"/>
      <c r="T213" s="258"/>
      <c r="U213" s="13"/>
      <c r="V213" s="13"/>
      <c r="W213" s="13"/>
      <c r="X213" s="13"/>
      <c r="Y213" s="13"/>
      <c r="Z213" s="13"/>
      <c r="AA213" s="13"/>
      <c r="AB213" s="13"/>
      <c r="AC213" s="13"/>
      <c r="AD213" s="13"/>
      <c r="AE213" s="13"/>
      <c r="AT213" s="259" t="s">
        <v>236</v>
      </c>
      <c r="AU213" s="259" t="s">
        <v>19</v>
      </c>
      <c r="AV213" s="13" t="s">
        <v>19</v>
      </c>
      <c r="AW213" s="13" t="s">
        <v>36</v>
      </c>
      <c r="AX213" s="13" t="s">
        <v>80</v>
      </c>
      <c r="AY213" s="259" t="s">
        <v>221</v>
      </c>
    </row>
    <row r="214" s="15" customFormat="1">
      <c r="A214" s="15"/>
      <c r="B214" s="270"/>
      <c r="C214" s="271"/>
      <c r="D214" s="247" t="s">
        <v>236</v>
      </c>
      <c r="E214" s="272" t="s">
        <v>1</v>
      </c>
      <c r="F214" s="273" t="s">
        <v>356</v>
      </c>
      <c r="G214" s="271"/>
      <c r="H214" s="274">
        <v>12</v>
      </c>
      <c r="I214" s="275"/>
      <c r="J214" s="271"/>
      <c r="K214" s="271"/>
      <c r="L214" s="276"/>
      <c r="M214" s="277"/>
      <c r="N214" s="278"/>
      <c r="O214" s="278"/>
      <c r="P214" s="278"/>
      <c r="Q214" s="278"/>
      <c r="R214" s="278"/>
      <c r="S214" s="278"/>
      <c r="T214" s="279"/>
      <c r="U214" s="15"/>
      <c r="V214" s="15"/>
      <c r="W214" s="15"/>
      <c r="X214" s="15"/>
      <c r="Y214" s="15"/>
      <c r="Z214" s="15"/>
      <c r="AA214" s="15"/>
      <c r="AB214" s="15"/>
      <c r="AC214" s="15"/>
      <c r="AD214" s="15"/>
      <c r="AE214" s="15"/>
      <c r="AT214" s="280" t="s">
        <v>236</v>
      </c>
      <c r="AU214" s="280" t="s">
        <v>19</v>
      </c>
      <c r="AV214" s="15" t="s">
        <v>224</v>
      </c>
      <c r="AW214" s="15" t="s">
        <v>36</v>
      </c>
      <c r="AX214" s="15" t="s">
        <v>88</v>
      </c>
      <c r="AY214" s="280" t="s">
        <v>221</v>
      </c>
    </row>
    <row r="215" s="2" customFormat="1" ht="37.8" customHeight="1">
      <c r="A215" s="40"/>
      <c r="B215" s="41"/>
      <c r="C215" s="229" t="s">
        <v>295</v>
      </c>
      <c r="D215" s="229" t="s">
        <v>225</v>
      </c>
      <c r="E215" s="230" t="s">
        <v>4677</v>
      </c>
      <c r="F215" s="231" t="s">
        <v>4678</v>
      </c>
      <c r="G215" s="232" t="s">
        <v>665</v>
      </c>
      <c r="H215" s="233">
        <v>7</v>
      </c>
      <c r="I215" s="234"/>
      <c r="J215" s="235">
        <f>ROUND(I215*H215,2)</f>
        <v>0</v>
      </c>
      <c r="K215" s="231" t="s">
        <v>229</v>
      </c>
      <c r="L215" s="46"/>
      <c r="M215" s="236" t="s">
        <v>1</v>
      </c>
      <c r="N215" s="237" t="s">
        <v>45</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224</v>
      </c>
      <c r="AT215" s="240" t="s">
        <v>225</v>
      </c>
      <c r="AU215" s="240" t="s">
        <v>19</v>
      </c>
      <c r="AY215" s="18" t="s">
        <v>221</v>
      </c>
      <c r="BE215" s="241">
        <f>IF(N215="základní",J215,0)</f>
        <v>0</v>
      </c>
      <c r="BF215" s="241">
        <f>IF(N215="snížená",J215,0)</f>
        <v>0</v>
      </c>
      <c r="BG215" s="241">
        <f>IF(N215="zákl. přenesená",J215,0)</f>
        <v>0</v>
      </c>
      <c r="BH215" s="241">
        <f>IF(N215="sníž. přenesená",J215,0)</f>
        <v>0</v>
      </c>
      <c r="BI215" s="241">
        <f>IF(N215="nulová",J215,0)</f>
        <v>0</v>
      </c>
      <c r="BJ215" s="18" t="s">
        <v>88</v>
      </c>
      <c r="BK215" s="241">
        <f>ROUND(I215*H215,2)</f>
        <v>0</v>
      </c>
      <c r="BL215" s="18" t="s">
        <v>224</v>
      </c>
      <c r="BM215" s="240" t="s">
        <v>4679</v>
      </c>
    </row>
    <row r="216" s="2" customFormat="1">
      <c r="A216" s="40"/>
      <c r="B216" s="41"/>
      <c r="C216" s="42"/>
      <c r="D216" s="242" t="s">
        <v>232</v>
      </c>
      <c r="E216" s="42"/>
      <c r="F216" s="243" t="s">
        <v>4680</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232</v>
      </c>
      <c r="AU216" s="18" t="s">
        <v>19</v>
      </c>
    </row>
    <row r="217" s="2" customFormat="1">
      <c r="A217" s="40"/>
      <c r="B217" s="41"/>
      <c r="C217" s="42"/>
      <c r="D217" s="247" t="s">
        <v>312</v>
      </c>
      <c r="E217" s="42"/>
      <c r="F217" s="248" t="s">
        <v>4634</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312</v>
      </c>
      <c r="AU217" s="18" t="s">
        <v>19</v>
      </c>
    </row>
    <row r="218" s="14" customFormat="1">
      <c r="A218" s="14"/>
      <c r="B218" s="260"/>
      <c r="C218" s="261"/>
      <c r="D218" s="247" t="s">
        <v>236</v>
      </c>
      <c r="E218" s="262" t="s">
        <v>1</v>
      </c>
      <c r="F218" s="263" t="s">
        <v>4641</v>
      </c>
      <c r="G218" s="261"/>
      <c r="H218" s="262" t="s">
        <v>1</v>
      </c>
      <c r="I218" s="264"/>
      <c r="J218" s="261"/>
      <c r="K218" s="261"/>
      <c r="L218" s="265"/>
      <c r="M218" s="266"/>
      <c r="N218" s="267"/>
      <c r="O218" s="267"/>
      <c r="P218" s="267"/>
      <c r="Q218" s="267"/>
      <c r="R218" s="267"/>
      <c r="S218" s="267"/>
      <c r="T218" s="268"/>
      <c r="U218" s="14"/>
      <c r="V218" s="14"/>
      <c r="W218" s="14"/>
      <c r="X218" s="14"/>
      <c r="Y218" s="14"/>
      <c r="Z218" s="14"/>
      <c r="AA218" s="14"/>
      <c r="AB218" s="14"/>
      <c r="AC218" s="14"/>
      <c r="AD218" s="14"/>
      <c r="AE218" s="14"/>
      <c r="AT218" s="269" t="s">
        <v>236</v>
      </c>
      <c r="AU218" s="269" t="s">
        <v>19</v>
      </c>
      <c r="AV218" s="14" t="s">
        <v>88</v>
      </c>
      <c r="AW218" s="14" t="s">
        <v>36</v>
      </c>
      <c r="AX218" s="14" t="s">
        <v>80</v>
      </c>
      <c r="AY218" s="269" t="s">
        <v>221</v>
      </c>
    </row>
    <row r="219" s="13" customFormat="1">
      <c r="A219" s="13"/>
      <c r="B219" s="249"/>
      <c r="C219" s="250"/>
      <c r="D219" s="247" t="s">
        <v>236</v>
      </c>
      <c r="E219" s="251" t="s">
        <v>1</v>
      </c>
      <c r="F219" s="252" t="s">
        <v>4681</v>
      </c>
      <c r="G219" s="250"/>
      <c r="H219" s="253">
        <v>0</v>
      </c>
      <c r="I219" s="254"/>
      <c r="J219" s="250"/>
      <c r="K219" s="250"/>
      <c r="L219" s="255"/>
      <c r="M219" s="256"/>
      <c r="N219" s="257"/>
      <c r="O219" s="257"/>
      <c r="P219" s="257"/>
      <c r="Q219" s="257"/>
      <c r="R219" s="257"/>
      <c r="S219" s="257"/>
      <c r="T219" s="258"/>
      <c r="U219" s="13"/>
      <c r="V219" s="13"/>
      <c r="W219" s="13"/>
      <c r="X219" s="13"/>
      <c r="Y219" s="13"/>
      <c r="Z219" s="13"/>
      <c r="AA219" s="13"/>
      <c r="AB219" s="13"/>
      <c r="AC219" s="13"/>
      <c r="AD219" s="13"/>
      <c r="AE219" s="13"/>
      <c r="AT219" s="259" t="s">
        <v>236</v>
      </c>
      <c r="AU219" s="259" t="s">
        <v>19</v>
      </c>
      <c r="AV219" s="13" t="s">
        <v>19</v>
      </c>
      <c r="AW219" s="13" t="s">
        <v>36</v>
      </c>
      <c r="AX219" s="13" t="s">
        <v>80</v>
      </c>
      <c r="AY219" s="259" t="s">
        <v>221</v>
      </c>
    </row>
    <row r="220" s="14" customFormat="1">
      <c r="A220" s="14"/>
      <c r="B220" s="260"/>
      <c r="C220" s="261"/>
      <c r="D220" s="247" t="s">
        <v>236</v>
      </c>
      <c r="E220" s="262" t="s">
        <v>1</v>
      </c>
      <c r="F220" s="263" t="s">
        <v>4643</v>
      </c>
      <c r="G220" s="261"/>
      <c r="H220" s="262" t="s">
        <v>1</v>
      </c>
      <c r="I220" s="264"/>
      <c r="J220" s="261"/>
      <c r="K220" s="261"/>
      <c r="L220" s="265"/>
      <c r="M220" s="266"/>
      <c r="N220" s="267"/>
      <c r="O220" s="267"/>
      <c r="P220" s="267"/>
      <c r="Q220" s="267"/>
      <c r="R220" s="267"/>
      <c r="S220" s="267"/>
      <c r="T220" s="268"/>
      <c r="U220" s="14"/>
      <c r="V220" s="14"/>
      <c r="W220" s="14"/>
      <c r="X220" s="14"/>
      <c r="Y220" s="14"/>
      <c r="Z220" s="14"/>
      <c r="AA220" s="14"/>
      <c r="AB220" s="14"/>
      <c r="AC220" s="14"/>
      <c r="AD220" s="14"/>
      <c r="AE220" s="14"/>
      <c r="AT220" s="269" t="s">
        <v>236</v>
      </c>
      <c r="AU220" s="269" t="s">
        <v>19</v>
      </c>
      <c r="AV220" s="14" t="s">
        <v>88</v>
      </c>
      <c r="AW220" s="14" t="s">
        <v>36</v>
      </c>
      <c r="AX220" s="14" t="s">
        <v>80</v>
      </c>
      <c r="AY220" s="269" t="s">
        <v>221</v>
      </c>
    </row>
    <row r="221" s="13" customFormat="1">
      <c r="A221" s="13"/>
      <c r="B221" s="249"/>
      <c r="C221" s="250"/>
      <c r="D221" s="247" t="s">
        <v>236</v>
      </c>
      <c r="E221" s="251" t="s">
        <v>1</v>
      </c>
      <c r="F221" s="252" t="s">
        <v>262</v>
      </c>
      <c r="G221" s="250"/>
      <c r="H221" s="253">
        <v>7</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236</v>
      </c>
      <c r="AU221" s="259" t="s">
        <v>19</v>
      </c>
      <c r="AV221" s="13" t="s">
        <v>19</v>
      </c>
      <c r="AW221" s="13" t="s">
        <v>36</v>
      </c>
      <c r="AX221" s="13" t="s">
        <v>80</v>
      </c>
      <c r="AY221" s="259" t="s">
        <v>221</v>
      </c>
    </row>
    <row r="222" s="15" customFormat="1">
      <c r="A222" s="15"/>
      <c r="B222" s="270"/>
      <c r="C222" s="271"/>
      <c r="D222" s="247" t="s">
        <v>236</v>
      </c>
      <c r="E222" s="272" t="s">
        <v>1</v>
      </c>
      <c r="F222" s="273" t="s">
        <v>356</v>
      </c>
      <c r="G222" s="271"/>
      <c r="H222" s="274">
        <v>7</v>
      </c>
      <c r="I222" s="275"/>
      <c r="J222" s="271"/>
      <c r="K222" s="271"/>
      <c r="L222" s="276"/>
      <c r="M222" s="277"/>
      <c r="N222" s="278"/>
      <c r="O222" s="278"/>
      <c r="P222" s="278"/>
      <c r="Q222" s="278"/>
      <c r="R222" s="278"/>
      <c r="S222" s="278"/>
      <c r="T222" s="279"/>
      <c r="U222" s="15"/>
      <c r="V222" s="15"/>
      <c r="W222" s="15"/>
      <c r="X222" s="15"/>
      <c r="Y222" s="15"/>
      <c r="Z222" s="15"/>
      <c r="AA222" s="15"/>
      <c r="AB222" s="15"/>
      <c r="AC222" s="15"/>
      <c r="AD222" s="15"/>
      <c r="AE222" s="15"/>
      <c r="AT222" s="280" t="s">
        <v>236</v>
      </c>
      <c r="AU222" s="280" t="s">
        <v>19</v>
      </c>
      <c r="AV222" s="15" t="s">
        <v>224</v>
      </c>
      <c r="AW222" s="15" t="s">
        <v>36</v>
      </c>
      <c r="AX222" s="15" t="s">
        <v>88</v>
      </c>
      <c r="AY222" s="280" t="s">
        <v>221</v>
      </c>
    </row>
    <row r="223" s="2" customFormat="1" ht="37.8" customHeight="1">
      <c r="A223" s="40"/>
      <c r="B223" s="41"/>
      <c r="C223" s="229" t="s">
        <v>303</v>
      </c>
      <c r="D223" s="229" t="s">
        <v>225</v>
      </c>
      <c r="E223" s="230" t="s">
        <v>4682</v>
      </c>
      <c r="F223" s="231" t="s">
        <v>4683</v>
      </c>
      <c r="G223" s="232" t="s">
        <v>665</v>
      </c>
      <c r="H223" s="233">
        <v>4</v>
      </c>
      <c r="I223" s="234"/>
      <c r="J223" s="235">
        <f>ROUND(I223*H223,2)</f>
        <v>0</v>
      </c>
      <c r="K223" s="231" t="s">
        <v>229</v>
      </c>
      <c r="L223" s="46"/>
      <c r="M223" s="236" t="s">
        <v>1</v>
      </c>
      <c r="N223" s="237" t="s">
        <v>45</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224</v>
      </c>
      <c r="AT223" s="240" t="s">
        <v>225</v>
      </c>
      <c r="AU223" s="240" t="s">
        <v>19</v>
      </c>
      <c r="AY223" s="18" t="s">
        <v>221</v>
      </c>
      <c r="BE223" s="241">
        <f>IF(N223="základní",J223,0)</f>
        <v>0</v>
      </c>
      <c r="BF223" s="241">
        <f>IF(N223="snížená",J223,0)</f>
        <v>0</v>
      </c>
      <c r="BG223" s="241">
        <f>IF(N223="zákl. přenesená",J223,0)</f>
        <v>0</v>
      </c>
      <c r="BH223" s="241">
        <f>IF(N223="sníž. přenesená",J223,0)</f>
        <v>0</v>
      </c>
      <c r="BI223" s="241">
        <f>IF(N223="nulová",J223,0)</f>
        <v>0</v>
      </c>
      <c r="BJ223" s="18" t="s">
        <v>88</v>
      </c>
      <c r="BK223" s="241">
        <f>ROUND(I223*H223,2)</f>
        <v>0</v>
      </c>
      <c r="BL223" s="18" t="s">
        <v>224</v>
      </c>
      <c r="BM223" s="240" t="s">
        <v>4684</v>
      </c>
    </row>
    <row r="224" s="2" customFormat="1">
      <c r="A224" s="40"/>
      <c r="B224" s="41"/>
      <c r="C224" s="42"/>
      <c r="D224" s="242" t="s">
        <v>232</v>
      </c>
      <c r="E224" s="42"/>
      <c r="F224" s="243" t="s">
        <v>4685</v>
      </c>
      <c r="G224" s="42"/>
      <c r="H224" s="42"/>
      <c r="I224" s="244"/>
      <c r="J224" s="42"/>
      <c r="K224" s="42"/>
      <c r="L224" s="46"/>
      <c r="M224" s="245"/>
      <c r="N224" s="246"/>
      <c r="O224" s="93"/>
      <c r="P224" s="93"/>
      <c r="Q224" s="93"/>
      <c r="R224" s="93"/>
      <c r="S224" s="93"/>
      <c r="T224" s="94"/>
      <c r="U224" s="40"/>
      <c r="V224" s="40"/>
      <c r="W224" s="40"/>
      <c r="X224" s="40"/>
      <c r="Y224" s="40"/>
      <c r="Z224" s="40"/>
      <c r="AA224" s="40"/>
      <c r="AB224" s="40"/>
      <c r="AC224" s="40"/>
      <c r="AD224" s="40"/>
      <c r="AE224" s="40"/>
      <c r="AT224" s="18" t="s">
        <v>232</v>
      </c>
      <c r="AU224" s="18" t="s">
        <v>19</v>
      </c>
    </row>
    <row r="225" s="2" customFormat="1">
      <c r="A225" s="40"/>
      <c r="B225" s="41"/>
      <c r="C225" s="42"/>
      <c r="D225" s="247" t="s">
        <v>312</v>
      </c>
      <c r="E225" s="42"/>
      <c r="F225" s="248" t="s">
        <v>4634</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312</v>
      </c>
      <c r="AU225" s="18" t="s">
        <v>19</v>
      </c>
    </row>
    <row r="226" s="14" customFormat="1">
      <c r="A226" s="14"/>
      <c r="B226" s="260"/>
      <c r="C226" s="261"/>
      <c r="D226" s="247" t="s">
        <v>236</v>
      </c>
      <c r="E226" s="262" t="s">
        <v>1</v>
      </c>
      <c r="F226" s="263" t="s">
        <v>4641</v>
      </c>
      <c r="G226" s="261"/>
      <c r="H226" s="262" t="s">
        <v>1</v>
      </c>
      <c r="I226" s="264"/>
      <c r="J226" s="261"/>
      <c r="K226" s="261"/>
      <c r="L226" s="265"/>
      <c r="M226" s="266"/>
      <c r="N226" s="267"/>
      <c r="O226" s="267"/>
      <c r="P226" s="267"/>
      <c r="Q226" s="267"/>
      <c r="R226" s="267"/>
      <c r="S226" s="267"/>
      <c r="T226" s="268"/>
      <c r="U226" s="14"/>
      <c r="V226" s="14"/>
      <c r="W226" s="14"/>
      <c r="X226" s="14"/>
      <c r="Y226" s="14"/>
      <c r="Z226" s="14"/>
      <c r="AA226" s="14"/>
      <c r="AB226" s="14"/>
      <c r="AC226" s="14"/>
      <c r="AD226" s="14"/>
      <c r="AE226" s="14"/>
      <c r="AT226" s="269" t="s">
        <v>236</v>
      </c>
      <c r="AU226" s="269" t="s">
        <v>19</v>
      </c>
      <c r="AV226" s="14" t="s">
        <v>88</v>
      </c>
      <c r="AW226" s="14" t="s">
        <v>36</v>
      </c>
      <c r="AX226" s="14" t="s">
        <v>80</v>
      </c>
      <c r="AY226" s="269" t="s">
        <v>221</v>
      </c>
    </row>
    <row r="227" s="13" customFormat="1">
      <c r="A227" s="13"/>
      <c r="B227" s="249"/>
      <c r="C227" s="250"/>
      <c r="D227" s="247" t="s">
        <v>236</v>
      </c>
      <c r="E227" s="251" t="s">
        <v>1</v>
      </c>
      <c r="F227" s="252" t="s">
        <v>88</v>
      </c>
      <c r="G227" s="250"/>
      <c r="H227" s="253">
        <v>1</v>
      </c>
      <c r="I227" s="254"/>
      <c r="J227" s="250"/>
      <c r="K227" s="250"/>
      <c r="L227" s="255"/>
      <c r="M227" s="256"/>
      <c r="N227" s="257"/>
      <c r="O227" s="257"/>
      <c r="P227" s="257"/>
      <c r="Q227" s="257"/>
      <c r="R227" s="257"/>
      <c r="S227" s="257"/>
      <c r="T227" s="258"/>
      <c r="U227" s="13"/>
      <c r="V227" s="13"/>
      <c r="W227" s="13"/>
      <c r="X227" s="13"/>
      <c r="Y227" s="13"/>
      <c r="Z227" s="13"/>
      <c r="AA227" s="13"/>
      <c r="AB227" s="13"/>
      <c r="AC227" s="13"/>
      <c r="AD227" s="13"/>
      <c r="AE227" s="13"/>
      <c r="AT227" s="259" t="s">
        <v>236</v>
      </c>
      <c r="AU227" s="259" t="s">
        <v>19</v>
      </c>
      <c r="AV227" s="13" t="s">
        <v>19</v>
      </c>
      <c r="AW227" s="13" t="s">
        <v>36</v>
      </c>
      <c r="AX227" s="13" t="s">
        <v>80</v>
      </c>
      <c r="AY227" s="259" t="s">
        <v>221</v>
      </c>
    </row>
    <row r="228" s="14" customFormat="1">
      <c r="A228" s="14"/>
      <c r="B228" s="260"/>
      <c r="C228" s="261"/>
      <c r="D228" s="247" t="s">
        <v>236</v>
      </c>
      <c r="E228" s="262" t="s">
        <v>1</v>
      </c>
      <c r="F228" s="263" t="s">
        <v>4643</v>
      </c>
      <c r="G228" s="261"/>
      <c r="H228" s="262" t="s">
        <v>1</v>
      </c>
      <c r="I228" s="264"/>
      <c r="J228" s="261"/>
      <c r="K228" s="261"/>
      <c r="L228" s="265"/>
      <c r="M228" s="266"/>
      <c r="N228" s="267"/>
      <c r="O228" s="267"/>
      <c r="P228" s="267"/>
      <c r="Q228" s="267"/>
      <c r="R228" s="267"/>
      <c r="S228" s="267"/>
      <c r="T228" s="268"/>
      <c r="U228" s="14"/>
      <c r="V228" s="14"/>
      <c r="W228" s="14"/>
      <c r="X228" s="14"/>
      <c r="Y228" s="14"/>
      <c r="Z228" s="14"/>
      <c r="AA228" s="14"/>
      <c r="AB228" s="14"/>
      <c r="AC228" s="14"/>
      <c r="AD228" s="14"/>
      <c r="AE228" s="14"/>
      <c r="AT228" s="269" t="s">
        <v>236</v>
      </c>
      <c r="AU228" s="269" t="s">
        <v>19</v>
      </c>
      <c r="AV228" s="14" t="s">
        <v>88</v>
      </c>
      <c r="AW228" s="14" t="s">
        <v>36</v>
      </c>
      <c r="AX228" s="14" t="s">
        <v>80</v>
      </c>
      <c r="AY228" s="269" t="s">
        <v>221</v>
      </c>
    </row>
    <row r="229" s="13" customFormat="1">
      <c r="A229" s="13"/>
      <c r="B229" s="249"/>
      <c r="C229" s="250"/>
      <c r="D229" s="247" t="s">
        <v>236</v>
      </c>
      <c r="E229" s="251" t="s">
        <v>1</v>
      </c>
      <c r="F229" s="252" t="s">
        <v>157</v>
      </c>
      <c r="G229" s="250"/>
      <c r="H229" s="253">
        <v>3</v>
      </c>
      <c r="I229" s="254"/>
      <c r="J229" s="250"/>
      <c r="K229" s="250"/>
      <c r="L229" s="255"/>
      <c r="M229" s="256"/>
      <c r="N229" s="257"/>
      <c r="O229" s="257"/>
      <c r="P229" s="257"/>
      <c r="Q229" s="257"/>
      <c r="R229" s="257"/>
      <c r="S229" s="257"/>
      <c r="T229" s="258"/>
      <c r="U229" s="13"/>
      <c r="V229" s="13"/>
      <c r="W229" s="13"/>
      <c r="X229" s="13"/>
      <c r="Y229" s="13"/>
      <c r="Z229" s="13"/>
      <c r="AA229" s="13"/>
      <c r="AB229" s="13"/>
      <c r="AC229" s="13"/>
      <c r="AD229" s="13"/>
      <c r="AE229" s="13"/>
      <c r="AT229" s="259" t="s">
        <v>236</v>
      </c>
      <c r="AU229" s="259" t="s">
        <v>19</v>
      </c>
      <c r="AV229" s="13" t="s">
        <v>19</v>
      </c>
      <c r="AW229" s="13" t="s">
        <v>36</v>
      </c>
      <c r="AX229" s="13" t="s">
        <v>80</v>
      </c>
      <c r="AY229" s="259" t="s">
        <v>221</v>
      </c>
    </row>
    <row r="230" s="15" customFormat="1">
      <c r="A230" s="15"/>
      <c r="B230" s="270"/>
      <c r="C230" s="271"/>
      <c r="D230" s="247" t="s">
        <v>236</v>
      </c>
      <c r="E230" s="272" t="s">
        <v>1</v>
      </c>
      <c r="F230" s="273" t="s">
        <v>356</v>
      </c>
      <c r="G230" s="271"/>
      <c r="H230" s="274">
        <v>4</v>
      </c>
      <c r="I230" s="275"/>
      <c r="J230" s="271"/>
      <c r="K230" s="271"/>
      <c r="L230" s="276"/>
      <c r="M230" s="277"/>
      <c r="N230" s="278"/>
      <c r="O230" s="278"/>
      <c r="P230" s="278"/>
      <c r="Q230" s="278"/>
      <c r="R230" s="278"/>
      <c r="S230" s="278"/>
      <c r="T230" s="279"/>
      <c r="U230" s="15"/>
      <c r="V230" s="15"/>
      <c r="W230" s="15"/>
      <c r="X230" s="15"/>
      <c r="Y230" s="15"/>
      <c r="Z230" s="15"/>
      <c r="AA230" s="15"/>
      <c r="AB230" s="15"/>
      <c r="AC230" s="15"/>
      <c r="AD230" s="15"/>
      <c r="AE230" s="15"/>
      <c r="AT230" s="280" t="s">
        <v>236</v>
      </c>
      <c r="AU230" s="280" t="s">
        <v>19</v>
      </c>
      <c r="AV230" s="15" t="s">
        <v>224</v>
      </c>
      <c r="AW230" s="15" t="s">
        <v>36</v>
      </c>
      <c r="AX230" s="15" t="s">
        <v>88</v>
      </c>
      <c r="AY230" s="280" t="s">
        <v>221</v>
      </c>
    </row>
    <row r="231" s="2" customFormat="1" ht="37.8" customHeight="1">
      <c r="A231" s="40"/>
      <c r="B231" s="41"/>
      <c r="C231" s="229" t="s">
        <v>307</v>
      </c>
      <c r="D231" s="229" t="s">
        <v>225</v>
      </c>
      <c r="E231" s="230" t="s">
        <v>4686</v>
      </c>
      <c r="F231" s="231" t="s">
        <v>4687</v>
      </c>
      <c r="G231" s="232" t="s">
        <v>665</v>
      </c>
      <c r="H231" s="233">
        <v>7</v>
      </c>
      <c r="I231" s="234"/>
      <c r="J231" s="235">
        <f>ROUND(I231*H231,2)</f>
        <v>0</v>
      </c>
      <c r="K231" s="231" t="s">
        <v>229</v>
      </c>
      <c r="L231" s="46"/>
      <c r="M231" s="236" t="s">
        <v>1</v>
      </c>
      <c r="N231" s="237" t="s">
        <v>45</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224</v>
      </c>
      <c r="AT231" s="240" t="s">
        <v>225</v>
      </c>
      <c r="AU231" s="240" t="s">
        <v>19</v>
      </c>
      <c r="AY231" s="18" t="s">
        <v>221</v>
      </c>
      <c r="BE231" s="241">
        <f>IF(N231="základní",J231,0)</f>
        <v>0</v>
      </c>
      <c r="BF231" s="241">
        <f>IF(N231="snížená",J231,0)</f>
        <v>0</v>
      </c>
      <c r="BG231" s="241">
        <f>IF(N231="zákl. přenesená",J231,0)</f>
        <v>0</v>
      </c>
      <c r="BH231" s="241">
        <f>IF(N231="sníž. přenesená",J231,0)</f>
        <v>0</v>
      </c>
      <c r="BI231" s="241">
        <f>IF(N231="nulová",J231,0)</f>
        <v>0</v>
      </c>
      <c r="BJ231" s="18" t="s">
        <v>88</v>
      </c>
      <c r="BK231" s="241">
        <f>ROUND(I231*H231,2)</f>
        <v>0</v>
      </c>
      <c r="BL231" s="18" t="s">
        <v>224</v>
      </c>
      <c r="BM231" s="240" t="s">
        <v>4688</v>
      </c>
    </row>
    <row r="232" s="2" customFormat="1">
      <c r="A232" s="40"/>
      <c r="B232" s="41"/>
      <c r="C232" s="42"/>
      <c r="D232" s="242" t="s">
        <v>232</v>
      </c>
      <c r="E232" s="42"/>
      <c r="F232" s="243" t="s">
        <v>4689</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232</v>
      </c>
      <c r="AU232" s="18" t="s">
        <v>19</v>
      </c>
    </row>
    <row r="233" s="2" customFormat="1">
      <c r="A233" s="40"/>
      <c r="B233" s="41"/>
      <c r="C233" s="42"/>
      <c r="D233" s="247" t="s">
        <v>312</v>
      </c>
      <c r="E233" s="42"/>
      <c r="F233" s="248" t="s">
        <v>4634</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312</v>
      </c>
      <c r="AU233" s="18" t="s">
        <v>19</v>
      </c>
    </row>
    <row r="234" s="14" customFormat="1">
      <c r="A234" s="14"/>
      <c r="B234" s="260"/>
      <c r="C234" s="261"/>
      <c r="D234" s="247" t="s">
        <v>236</v>
      </c>
      <c r="E234" s="262" t="s">
        <v>1</v>
      </c>
      <c r="F234" s="263" t="s">
        <v>4641</v>
      </c>
      <c r="G234" s="261"/>
      <c r="H234" s="262" t="s">
        <v>1</v>
      </c>
      <c r="I234" s="264"/>
      <c r="J234" s="261"/>
      <c r="K234" s="261"/>
      <c r="L234" s="265"/>
      <c r="M234" s="266"/>
      <c r="N234" s="267"/>
      <c r="O234" s="267"/>
      <c r="P234" s="267"/>
      <c r="Q234" s="267"/>
      <c r="R234" s="267"/>
      <c r="S234" s="267"/>
      <c r="T234" s="268"/>
      <c r="U234" s="14"/>
      <c r="V234" s="14"/>
      <c r="W234" s="14"/>
      <c r="X234" s="14"/>
      <c r="Y234" s="14"/>
      <c r="Z234" s="14"/>
      <c r="AA234" s="14"/>
      <c r="AB234" s="14"/>
      <c r="AC234" s="14"/>
      <c r="AD234" s="14"/>
      <c r="AE234" s="14"/>
      <c r="AT234" s="269" t="s">
        <v>236</v>
      </c>
      <c r="AU234" s="269" t="s">
        <v>19</v>
      </c>
      <c r="AV234" s="14" t="s">
        <v>88</v>
      </c>
      <c r="AW234" s="14" t="s">
        <v>36</v>
      </c>
      <c r="AX234" s="14" t="s">
        <v>80</v>
      </c>
      <c r="AY234" s="269" t="s">
        <v>221</v>
      </c>
    </row>
    <row r="235" s="13" customFormat="1">
      <c r="A235" s="13"/>
      <c r="B235" s="249"/>
      <c r="C235" s="250"/>
      <c r="D235" s="247" t="s">
        <v>236</v>
      </c>
      <c r="E235" s="251" t="s">
        <v>1</v>
      </c>
      <c r="F235" s="252" t="s">
        <v>80</v>
      </c>
      <c r="G235" s="250"/>
      <c r="H235" s="253">
        <v>0</v>
      </c>
      <c r="I235" s="254"/>
      <c r="J235" s="250"/>
      <c r="K235" s="250"/>
      <c r="L235" s="255"/>
      <c r="M235" s="256"/>
      <c r="N235" s="257"/>
      <c r="O235" s="257"/>
      <c r="P235" s="257"/>
      <c r="Q235" s="257"/>
      <c r="R235" s="257"/>
      <c r="S235" s="257"/>
      <c r="T235" s="258"/>
      <c r="U235" s="13"/>
      <c r="V235" s="13"/>
      <c r="W235" s="13"/>
      <c r="X235" s="13"/>
      <c r="Y235" s="13"/>
      <c r="Z235" s="13"/>
      <c r="AA235" s="13"/>
      <c r="AB235" s="13"/>
      <c r="AC235" s="13"/>
      <c r="AD235" s="13"/>
      <c r="AE235" s="13"/>
      <c r="AT235" s="259" t="s">
        <v>236</v>
      </c>
      <c r="AU235" s="259" t="s">
        <v>19</v>
      </c>
      <c r="AV235" s="13" t="s">
        <v>19</v>
      </c>
      <c r="AW235" s="13" t="s">
        <v>36</v>
      </c>
      <c r="AX235" s="13" t="s">
        <v>80</v>
      </c>
      <c r="AY235" s="259" t="s">
        <v>221</v>
      </c>
    </row>
    <row r="236" s="14" customFormat="1">
      <c r="A236" s="14"/>
      <c r="B236" s="260"/>
      <c r="C236" s="261"/>
      <c r="D236" s="247" t="s">
        <v>236</v>
      </c>
      <c r="E236" s="262" t="s">
        <v>1</v>
      </c>
      <c r="F236" s="263" t="s">
        <v>4643</v>
      </c>
      <c r="G236" s="261"/>
      <c r="H236" s="262" t="s">
        <v>1</v>
      </c>
      <c r="I236" s="264"/>
      <c r="J236" s="261"/>
      <c r="K236" s="261"/>
      <c r="L236" s="265"/>
      <c r="M236" s="266"/>
      <c r="N236" s="267"/>
      <c r="O236" s="267"/>
      <c r="P236" s="267"/>
      <c r="Q236" s="267"/>
      <c r="R236" s="267"/>
      <c r="S236" s="267"/>
      <c r="T236" s="268"/>
      <c r="U236" s="14"/>
      <c r="V236" s="14"/>
      <c r="W236" s="14"/>
      <c r="X236" s="14"/>
      <c r="Y236" s="14"/>
      <c r="Z236" s="14"/>
      <c r="AA236" s="14"/>
      <c r="AB236" s="14"/>
      <c r="AC236" s="14"/>
      <c r="AD236" s="14"/>
      <c r="AE236" s="14"/>
      <c r="AT236" s="269" t="s">
        <v>236</v>
      </c>
      <c r="AU236" s="269" t="s">
        <v>19</v>
      </c>
      <c r="AV236" s="14" t="s">
        <v>88</v>
      </c>
      <c r="AW236" s="14" t="s">
        <v>36</v>
      </c>
      <c r="AX236" s="14" t="s">
        <v>80</v>
      </c>
      <c r="AY236" s="269" t="s">
        <v>221</v>
      </c>
    </row>
    <row r="237" s="13" customFormat="1">
      <c r="A237" s="13"/>
      <c r="B237" s="249"/>
      <c r="C237" s="250"/>
      <c r="D237" s="247" t="s">
        <v>236</v>
      </c>
      <c r="E237" s="251" t="s">
        <v>1</v>
      </c>
      <c r="F237" s="252" t="s">
        <v>262</v>
      </c>
      <c r="G237" s="250"/>
      <c r="H237" s="253">
        <v>7</v>
      </c>
      <c r="I237" s="254"/>
      <c r="J237" s="250"/>
      <c r="K237" s="250"/>
      <c r="L237" s="255"/>
      <c r="M237" s="256"/>
      <c r="N237" s="257"/>
      <c r="O237" s="257"/>
      <c r="P237" s="257"/>
      <c r="Q237" s="257"/>
      <c r="R237" s="257"/>
      <c r="S237" s="257"/>
      <c r="T237" s="258"/>
      <c r="U237" s="13"/>
      <c r="V237" s="13"/>
      <c r="W237" s="13"/>
      <c r="X237" s="13"/>
      <c r="Y237" s="13"/>
      <c r="Z237" s="13"/>
      <c r="AA237" s="13"/>
      <c r="AB237" s="13"/>
      <c r="AC237" s="13"/>
      <c r="AD237" s="13"/>
      <c r="AE237" s="13"/>
      <c r="AT237" s="259" t="s">
        <v>236</v>
      </c>
      <c r="AU237" s="259" t="s">
        <v>19</v>
      </c>
      <c r="AV237" s="13" t="s">
        <v>19</v>
      </c>
      <c r="AW237" s="13" t="s">
        <v>36</v>
      </c>
      <c r="AX237" s="13" t="s">
        <v>80</v>
      </c>
      <c r="AY237" s="259" t="s">
        <v>221</v>
      </c>
    </row>
    <row r="238" s="15" customFormat="1">
      <c r="A238" s="15"/>
      <c r="B238" s="270"/>
      <c r="C238" s="271"/>
      <c r="D238" s="247" t="s">
        <v>236</v>
      </c>
      <c r="E238" s="272" t="s">
        <v>1</v>
      </c>
      <c r="F238" s="273" t="s">
        <v>356</v>
      </c>
      <c r="G238" s="271"/>
      <c r="H238" s="274">
        <v>7</v>
      </c>
      <c r="I238" s="275"/>
      <c r="J238" s="271"/>
      <c r="K238" s="271"/>
      <c r="L238" s="276"/>
      <c r="M238" s="277"/>
      <c r="N238" s="278"/>
      <c r="O238" s="278"/>
      <c r="P238" s="278"/>
      <c r="Q238" s="278"/>
      <c r="R238" s="278"/>
      <c r="S238" s="278"/>
      <c r="T238" s="279"/>
      <c r="U238" s="15"/>
      <c r="V238" s="15"/>
      <c r="W238" s="15"/>
      <c r="X238" s="15"/>
      <c r="Y238" s="15"/>
      <c r="Z238" s="15"/>
      <c r="AA238" s="15"/>
      <c r="AB238" s="15"/>
      <c r="AC238" s="15"/>
      <c r="AD238" s="15"/>
      <c r="AE238" s="15"/>
      <c r="AT238" s="280" t="s">
        <v>236</v>
      </c>
      <c r="AU238" s="280" t="s">
        <v>19</v>
      </c>
      <c r="AV238" s="15" t="s">
        <v>224</v>
      </c>
      <c r="AW238" s="15" t="s">
        <v>36</v>
      </c>
      <c r="AX238" s="15" t="s">
        <v>88</v>
      </c>
      <c r="AY238" s="280" t="s">
        <v>221</v>
      </c>
    </row>
    <row r="239" s="2" customFormat="1" ht="37.8" customHeight="1">
      <c r="A239" s="40"/>
      <c r="B239" s="41"/>
      <c r="C239" s="229" t="s">
        <v>316</v>
      </c>
      <c r="D239" s="229" t="s">
        <v>225</v>
      </c>
      <c r="E239" s="230" t="s">
        <v>4690</v>
      </c>
      <c r="F239" s="231" t="s">
        <v>4691</v>
      </c>
      <c r="G239" s="232" t="s">
        <v>665</v>
      </c>
      <c r="H239" s="233">
        <v>3</v>
      </c>
      <c r="I239" s="234"/>
      <c r="J239" s="235">
        <f>ROUND(I239*H239,2)</f>
        <v>0</v>
      </c>
      <c r="K239" s="231" t="s">
        <v>229</v>
      </c>
      <c r="L239" s="46"/>
      <c r="M239" s="236" t="s">
        <v>1</v>
      </c>
      <c r="N239" s="237" t="s">
        <v>45</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224</v>
      </c>
      <c r="AT239" s="240" t="s">
        <v>225</v>
      </c>
      <c r="AU239" s="240" t="s">
        <v>19</v>
      </c>
      <c r="AY239" s="18" t="s">
        <v>221</v>
      </c>
      <c r="BE239" s="241">
        <f>IF(N239="základní",J239,0)</f>
        <v>0</v>
      </c>
      <c r="BF239" s="241">
        <f>IF(N239="snížená",J239,0)</f>
        <v>0</v>
      </c>
      <c r="BG239" s="241">
        <f>IF(N239="zákl. přenesená",J239,0)</f>
        <v>0</v>
      </c>
      <c r="BH239" s="241">
        <f>IF(N239="sníž. přenesená",J239,0)</f>
        <v>0</v>
      </c>
      <c r="BI239" s="241">
        <f>IF(N239="nulová",J239,0)</f>
        <v>0</v>
      </c>
      <c r="BJ239" s="18" t="s">
        <v>88</v>
      </c>
      <c r="BK239" s="241">
        <f>ROUND(I239*H239,2)</f>
        <v>0</v>
      </c>
      <c r="BL239" s="18" t="s">
        <v>224</v>
      </c>
      <c r="BM239" s="240" t="s">
        <v>4692</v>
      </c>
    </row>
    <row r="240" s="2" customFormat="1">
      <c r="A240" s="40"/>
      <c r="B240" s="41"/>
      <c r="C240" s="42"/>
      <c r="D240" s="242" t="s">
        <v>232</v>
      </c>
      <c r="E240" s="42"/>
      <c r="F240" s="243" t="s">
        <v>4693</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232</v>
      </c>
      <c r="AU240" s="18" t="s">
        <v>19</v>
      </c>
    </row>
    <row r="241" s="2" customFormat="1">
      <c r="A241" s="40"/>
      <c r="B241" s="41"/>
      <c r="C241" s="42"/>
      <c r="D241" s="247" t="s">
        <v>312</v>
      </c>
      <c r="E241" s="42"/>
      <c r="F241" s="248" t="s">
        <v>4634</v>
      </c>
      <c r="G241" s="42"/>
      <c r="H241" s="42"/>
      <c r="I241" s="244"/>
      <c r="J241" s="42"/>
      <c r="K241" s="42"/>
      <c r="L241" s="46"/>
      <c r="M241" s="245"/>
      <c r="N241" s="246"/>
      <c r="O241" s="93"/>
      <c r="P241" s="93"/>
      <c r="Q241" s="93"/>
      <c r="R241" s="93"/>
      <c r="S241" s="93"/>
      <c r="T241" s="94"/>
      <c r="U241" s="40"/>
      <c r="V241" s="40"/>
      <c r="W241" s="40"/>
      <c r="X241" s="40"/>
      <c r="Y241" s="40"/>
      <c r="Z241" s="40"/>
      <c r="AA241" s="40"/>
      <c r="AB241" s="40"/>
      <c r="AC241" s="40"/>
      <c r="AD241" s="40"/>
      <c r="AE241" s="40"/>
      <c r="AT241" s="18" t="s">
        <v>312</v>
      </c>
      <c r="AU241" s="18" t="s">
        <v>19</v>
      </c>
    </row>
    <row r="242" s="14" customFormat="1">
      <c r="A242" s="14"/>
      <c r="B242" s="260"/>
      <c r="C242" s="261"/>
      <c r="D242" s="247" t="s">
        <v>236</v>
      </c>
      <c r="E242" s="262" t="s">
        <v>1</v>
      </c>
      <c r="F242" s="263" t="s">
        <v>4641</v>
      </c>
      <c r="G242" s="261"/>
      <c r="H242" s="262" t="s">
        <v>1</v>
      </c>
      <c r="I242" s="264"/>
      <c r="J242" s="261"/>
      <c r="K242" s="261"/>
      <c r="L242" s="265"/>
      <c r="M242" s="266"/>
      <c r="N242" s="267"/>
      <c r="O242" s="267"/>
      <c r="P242" s="267"/>
      <c r="Q242" s="267"/>
      <c r="R242" s="267"/>
      <c r="S242" s="267"/>
      <c r="T242" s="268"/>
      <c r="U242" s="14"/>
      <c r="V242" s="14"/>
      <c r="W242" s="14"/>
      <c r="X242" s="14"/>
      <c r="Y242" s="14"/>
      <c r="Z242" s="14"/>
      <c r="AA242" s="14"/>
      <c r="AB242" s="14"/>
      <c r="AC242" s="14"/>
      <c r="AD242" s="14"/>
      <c r="AE242" s="14"/>
      <c r="AT242" s="269" t="s">
        <v>236</v>
      </c>
      <c r="AU242" s="269" t="s">
        <v>19</v>
      </c>
      <c r="AV242" s="14" t="s">
        <v>88</v>
      </c>
      <c r="AW242" s="14" t="s">
        <v>36</v>
      </c>
      <c r="AX242" s="14" t="s">
        <v>80</v>
      </c>
      <c r="AY242" s="269" t="s">
        <v>221</v>
      </c>
    </row>
    <row r="243" s="13" customFormat="1">
      <c r="A243" s="13"/>
      <c r="B243" s="249"/>
      <c r="C243" s="250"/>
      <c r="D243" s="247" t="s">
        <v>236</v>
      </c>
      <c r="E243" s="251" t="s">
        <v>1</v>
      </c>
      <c r="F243" s="252" t="s">
        <v>4672</v>
      </c>
      <c r="G243" s="250"/>
      <c r="H243" s="253">
        <v>1</v>
      </c>
      <c r="I243" s="254"/>
      <c r="J243" s="250"/>
      <c r="K243" s="250"/>
      <c r="L243" s="255"/>
      <c r="M243" s="256"/>
      <c r="N243" s="257"/>
      <c r="O243" s="257"/>
      <c r="P243" s="257"/>
      <c r="Q243" s="257"/>
      <c r="R243" s="257"/>
      <c r="S243" s="257"/>
      <c r="T243" s="258"/>
      <c r="U243" s="13"/>
      <c r="V243" s="13"/>
      <c r="W243" s="13"/>
      <c r="X243" s="13"/>
      <c r="Y243" s="13"/>
      <c r="Z243" s="13"/>
      <c r="AA243" s="13"/>
      <c r="AB243" s="13"/>
      <c r="AC243" s="13"/>
      <c r="AD243" s="13"/>
      <c r="AE243" s="13"/>
      <c r="AT243" s="259" t="s">
        <v>236</v>
      </c>
      <c r="AU243" s="259" t="s">
        <v>19</v>
      </c>
      <c r="AV243" s="13" t="s">
        <v>19</v>
      </c>
      <c r="AW243" s="13" t="s">
        <v>36</v>
      </c>
      <c r="AX243" s="13" t="s">
        <v>80</v>
      </c>
      <c r="AY243" s="259" t="s">
        <v>221</v>
      </c>
    </row>
    <row r="244" s="14" customFormat="1">
      <c r="A244" s="14"/>
      <c r="B244" s="260"/>
      <c r="C244" s="261"/>
      <c r="D244" s="247" t="s">
        <v>236</v>
      </c>
      <c r="E244" s="262" t="s">
        <v>1</v>
      </c>
      <c r="F244" s="263" t="s">
        <v>4643</v>
      </c>
      <c r="G244" s="261"/>
      <c r="H244" s="262" t="s">
        <v>1</v>
      </c>
      <c r="I244" s="264"/>
      <c r="J244" s="261"/>
      <c r="K244" s="261"/>
      <c r="L244" s="265"/>
      <c r="M244" s="266"/>
      <c r="N244" s="267"/>
      <c r="O244" s="267"/>
      <c r="P244" s="267"/>
      <c r="Q244" s="267"/>
      <c r="R244" s="267"/>
      <c r="S244" s="267"/>
      <c r="T244" s="268"/>
      <c r="U244" s="14"/>
      <c r="V244" s="14"/>
      <c r="W244" s="14"/>
      <c r="X244" s="14"/>
      <c r="Y244" s="14"/>
      <c r="Z244" s="14"/>
      <c r="AA244" s="14"/>
      <c r="AB244" s="14"/>
      <c r="AC244" s="14"/>
      <c r="AD244" s="14"/>
      <c r="AE244" s="14"/>
      <c r="AT244" s="269" t="s">
        <v>236</v>
      </c>
      <c r="AU244" s="269" t="s">
        <v>19</v>
      </c>
      <c r="AV244" s="14" t="s">
        <v>88</v>
      </c>
      <c r="AW244" s="14" t="s">
        <v>36</v>
      </c>
      <c r="AX244" s="14" t="s">
        <v>80</v>
      </c>
      <c r="AY244" s="269" t="s">
        <v>221</v>
      </c>
    </row>
    <row r="245" s="13" customFormat="1">
      <c r="A245" s="13"/>
      <c r="B245" s="249"/>
      <c r="C245" s="250"/>
      <c r="D245" s="247" t="s">
        <v>236</v>
      </c>
      <c r="E245" s="251" t="s">
        <v>1</v>
      </c>
      <c r="F245" s="252" t="s">
        <v>19</v>
      </c>
      <c r="G245" s="250"/>
      <c r="H245" s="253">
        <v>2</v>
      </c>
      <c r="I245" s="254"/>
      <c r="J245" s="250"/>
      <c r="K245" s="250"/>
      <c r="L245" s="255"/>
      <c r="M245" s="256"/>
      <c r="N245" s="257"/>
      <c r="O245" s="257"/>
      <c r="P245" s="257"/>
      <c r="Q245" s="257"/>
      <c r="R245" s="257"/>
      <c r="S245" s="257"/>
      <c r="T245" s="258"/>
      <c r="U245" s="13"/>
      <c r="V245" s="13"/>
      <c r="W245" s="13"/>
      <c r="X245" s="13"/>
      <c r="Y245" s="13"/>
      <c r="Z245" s="13"/>
      <c r="AA245" s="13"/>
      <c r="AB245" s="13"/>
      <c r="AC245" s="13"/>
      <c r="AD245" s="13"/>
      <c r="AE245" s="13"/>
      <c r="AT245" s="259" t="s">
        <v>236</v>
      </c>
      <c r="AU245" s="259" t="s">
        <v>19</v>
      </c>
      <c r="AV245" s="13" t="s">
        <v>19</v>
      </c>
      <c r="AW245" s="13" t="s">
        <v>36</v>
      </c>
      <c r="AX245" s="13" t="s">
        <v>80</v>
      </c>
      <c r="AY245" s="259" t="s">
        <v>221</v>
      </c>
    </row>
    <row r="246" s="15" customFormat="1">
      <c r="A246" s="15"/>
      <c r="B246" s="270"/>
      <c r="C246" s="271"/>
      <c r="D246" s="247" t="s">
        <v>236</v>
      </c>
      <c r="E246" s="272" t="s">
        <v>1</v>
      </c>
      <c r="F246" s="273" t="s">
        <v>356</v>
      </c>
      <c r="G246" s="271"/>
      <c r="H246" s="274">
        <v>3</v>
      </c>
      <c r="I246" s="275"/>
      <c r="J246" s="271"/>
      <c r="K246" s="271"/>
      <c r="L246" s="276"/>
      <c r="M246" s="277"/>
      <c r="N246" s="278"/>
      <c r="O246" s="278"/>
      <c r="P246" s="278"/>
      <c r="Q246" s="278"/>
      <c r="R246" s="278"/>
      <c r="S246" s="278"/>
      <c r="T246" s="279"/>
      <c r="U246" s="15"/>
      <c r="V246" s="15"/>
      <c r="W246" s="15"/>
      <c r="X246" s="15"/>
      <c r="Y246" s="15"/>
      <c r="Z246" s="15"/>
      <c r="AA246" s="15"/>
      <c r="AB246" s="15"/>
      <c r="AC246" s="15"/>
      <c r="AD246" s="15"/>
      <c r="AE246" s="15"/>
      <c r="AT246" s="280" t="s">
        <v>236</v>
      </c>
      <c r="AU246" s="280" t="s">
        <v>19</v>
      </c>
      <c r="AV246" s="15" t="s">
        <v>224</v>
      </c>
      <c r="AW246" s="15" t="s">
        <v>36</v>
      </c>
      <c r="AX246" s="15" t="s">
        <v>88</v>
      </c>
      <c r="AY246" s="280" t="s">
        <v>221</v>
      </c>
    </row>
    <row r="247" s="2" customFormat="1" ht="37.8" customHeight="1">
      <c r="A247" s="40"/>
      <c r="B247" s="41"/>
      <c r="C247" s="229" t="s">
        <v>321</v>
      </c>
      <c r="D247" s="229" t="s">
        <v>225</v>
      </c>
      <c r="E247" s="230" t="s">
        <v>4694</v>
      </c>
      <c r="F247" s="231" t="s">
        <v>4695</v>
      </c>
      <c r="G247" s="232" t="s">
        <v>665</v>
      </c>
      <c r="H247" s="233">
        <v>1</v>
      </c>
      <c r="I247" s="234"/>
      <c r="J247" s="235">
        <f>ROUND(I247*H247,2)</f>
        <v>0</v>
      </c>
      <c r="K247" s="231" t="s">
        <v>229</v>
      </c>
      <c r="L247" s="46"/>
      <c r="M247" s="236" t="s">
        <v>1</v>
      </c>
      <c r="N247" s="237" t="s">
        <v>45</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224</v>
      </c>
      <c r="AT247" s="240" t="s">
        <v>225</v>
      </c>
      <c r="AU247" s="240" t="s">
        <v>19</v>
      </c>
      <c r="AY247" s="18" t="s">
        <v>221</v>
      </c>
      <c r="BE247" s="241">
        <f>IF(N247="základní",J247,0)</f>
        <v>0</v>
      </c>
      <c r="BF247" s="241">
        <f>IF(N247="snížená",J247,0)</f>
        <v>0</v>
      </c>
      <c r="BG247" s="241">
        <f>IF(N247="zákl. přenesená",J247,0)</f>
        <v>0</v>
      </c>
      <c r="BH247" s="241">
        <f>IF(N247="sníž. přenesená",J247,0)</f>
        <v>0</v>
      </c>
      <c r="BI247" s="241">
        <f>IF(N247="nulová",J247,0)</f>
        <v>0</v>
      </c>
      <c r="BJ247" s="18" t="s">
        <v>88</v>
      </c>
      <c r="BK247" s="241">
        <f>ROUND(I247*H247,2)</f>
        <v>0</v>
      </c>
      <c r="BL247" s="18" t="s">
        <v>224</v>
      </c>
      <c r="BM247" s="240" t="s">
        <v>4696</v>
      </c>
    </row>
    <row r="248" s="2" customFormat="1">
      <c r="A248" s="40"/>
      <c r="B248" s="41"/>
      <c r="C248" s="42"/>
      <c r="D248" s="242" t="s">
        <v>232</v>
      </c>
      <c r="E248" s="42"/>
      <c r="F248" s="243" t="s">
        <v>4697</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232</v>
      </c>
      <c r="AU248" s="18" t="s">
        <v>19</v>
      </c>
    </row>
    <row r="249" s="2" customFormat="1">
      <c r="A249" s="40"/>
      <c r="B249" s="41"/>
      <c r="C249" s="42"/>
      <c r="D249" s="247" t="s">
        <v>312</v>
      </c>
      <c r="E249" s="42"/>
      <c r="F249" s="248" t="s">
        <v>4634</v>
      </c>
      <c r="G249" s="42"/>
      <c r="H249" s="42"/>
      <c r="I249" s="244"/>
      <c r="J249" s="42"/>
      <c r="K249" s="42"/>
      <c r="L249" s="46"/>
      <c r="M249" s="245"/>
      <c r="N249" s="246"/>
      <c r="O249" s="93"/>
      <c r="P249" s="93"/>
      <c r="Q249" s="93"/>
      <c r="R249" s="93"/>
      <c r="S249" s="93"/>
      <c r="T249" s="94"/>
      <c r="U249" s="40"/>
      <c r="V249" s="40"/>
      <c r="W249" s="40"/>
      <c r="X249" s="40"/>
      <c r="Y249" s="40"/>
      <c r="Z249" s="40"/>
      <c r="AA249" s="40"/>
      <c r="AB249" s="40"/>
      <c r="AC249" s="40"/>
      <c r="AD249" s="40"/>
      <c r="AE249" s="40"/>
      <c r="AT249" s="18" t="s">
        <v>312</v>
      </c>
      <c r="AU249" s="18" t="s">
        <v>19</v>
      </c>
    </row>
    <row r="250" s="14" customFormat="1">
      <c r="A250" s="14"/>
      <c r="B250" s="260"/>
      <c r="C250" s="261"/>
      <c r="D250" s="247" t="s">
        <v>236</v>
      </c>
      <c r="E250" s="262" t="s">
        <v>1</v>
      </c>
      <c r="F250" s="263" t="s">
        <v>4641</v>
      </c>
      <c r="G250" s="261"/>
      <c r="H250" s="262" t="s">
        <v>1</v>
      </c>
      <c r="I250" s="264"/>
      <c r="J250" s="261"/>
      <c r="K250" s="261"/>
      <c r="L250" s="265"/>
      <c r="M250" s="266"/>
      <c r="N250" s="267"/>
      <c r="O250" s="267"/>
      <c r="P250" s="267"/>
      <c r="Q250" s="267"/>
      <c r="R250" s="267"/>
      <c r="S250" s="267"/>
      <c r="T250" s="268"/>
      <c r="U250" s="14"/>
      <c r="V250" s="14"/>
      <c r="W250" s="14"/>
      <c r="X250" s="14"/>
      <c r="Y250" s="14"/>
      <c r="Z250" s="14"/>
      <c r="AA250" s="14"/>
      <c r="AB250" s="14"/>
      <c r="AC250" s="14"/>
      <c r="AD250" s="14"/>
      <c r="AE250" s="14"/>
      <c r="AT250" s="269" t="s">
        <v>236</v>
      </c>
      <c r="AU250" s="269" t="s">
        <v>19</v>
      </c>
      <c r="AV250" s="14" t="s">
        <v>88</v>
      </c>
      <c r="AW250" s="14" t="s">
        <v>36</v>
      </c>
      <c r="AX250" s="14" t="s">
        <v>80</v>
      </c>
      <c r="AY250" s="269" t="s">
        <v>221</v>
      </c>
    </row>
    <row r="251" s="13" customFormat="1">
      <c r="A251" s="13"/>
      <c r="B251" s="249"/>
      <c r="C251" s="250"/>
      <c r="D251" s="247" t="s">
        <v>236</v>
      </c>
      <c r="E251" s="251" t="s">
        <v>1</v>
      </c>
      <c r="F251" s="252" t="s">
        <v>4681</v>
      </c>
      <c r="G251" s="250"/>
      <c r="H251" s="253">
        <v>0</v>
      </c>
      <c r="I251" s="254"/>
      <c r="J251" s="250"/>
      <c r="K251" s="250"/>
      <c r="L251" s="255"/>
      <c r="M251" s="256"/>
      <c r="N251" s="257"/>
      <c r="O251" s="257"/>
      <c r="P251" s="257"/>
      <c r="Q251" s="257"/>
      <c r="R251" s="257"/>
      <c r="S251" s="257"/>
      <c r="T251" s="258"/>
      <c r="U251" s="13"/>
      <c r="V251" s="13"/>
      <c r="W251" s="13"/>
      <c r="X251" s="13"/>
      <c r="Y251" s="13"/>
      <c r="Z251" s="13"/>
      <c r="AA251" s="13"/>
      <c r="AB251" s="13"/>
      <c r="AC251" s="13"/>
      <c r="AD251" s="13"/>
      <c r="AE251" s="13"/>
      <c r="AT251" s="259" t="s">
        <v>236</v>
      </c>
      <c r="AU251" s="259" t="s">
        <v>19</v>
      </c>
      <c r="AV251" s="13" t="s">
        <v>19</v>
      </c>
      <c r="AW251" s="13" t="s">
        <v>36</v>
      </c>
      <c r="AX251" s="13" t="s">
        <v>80</v>
      </c>
      <c r="AY251" s="259" t="s">
        <v>221</v>
      </c>
    </row>
    <row r="252" s="14" customFormat="1">
      <c r="A252" s="14"/>
      <c r="B252" s="260"/>
      <c r="C252" s="261"/>
      <c r="D252" s="247" t="s">
        <v>236</v>
      </c>
      <c r="E252" s="262" t="s">
        <v>1</v>
      </c>
      <c r="F252" s="263" t="s">
        <v>4643</v>
      </c>
      <c r="G252" s="261"/>
      <c r="H252" s="262" t="s">
        <v>1</v>
      </c>
      <c r="I252" s="264"/>
      <c r="J252" s="261"/>
      <c r="K252" s="261"/>
      <c r="L252" s="265"/>
      <c r="M252" s="266"/>
      <c r="N252" s="267"/>
      <c r="O252" s="267"/>
      <c r="P252" s="267"/>
      <c r="Q252" s="267"/>
      <c r="R252" s="267"/>
      <c r="S252" s="267"/>
      <c r="T252" s="268"/>
      <c r="U252" s="14"/>
      <c r="V252" s="14"/>
      <c r="W252" s="14"/>
      <c r="X252" s="14"/>
      <c r="Y252" s="14"/>
      <c r="Z252" s="14"/>
      <c r="AA252" s="14"/>
      <c r="AB252" s="14"/>
      <c r="AC252" s="14"/>
      <c r="AD252" s="14"/>
      <c r="AE252" s="14"/>
      <c r="AT252" s="269" t="s">
        <v>236</v>
      </c>
      <c r="AU252" s="269" t="s">
        <v>19</v>
      </c>
      <c r="AV252" s="14" t="s">
        <v>88</v>
      </c>
      <c r="AW252" s="14" t="s">
        <v>36</v>
      </c>
      <c r="AX252" s="14" t="s">
        <v>80</v>
      </c>
      <c r="AY252" s="269" t="s">
        <v>221</v>
      </c>
    </row>
    <row r="253" s="13" customFormat="1">
      <c r="A253" s="13"/>
      <c r="B253" s="249"/>
      <c r="C253" s="250"/>
      <c r="D253" s="247" t="s">
        <v>236</v>
      </c>
      <c r="E253" s="251" t="s">
        <v>1</v>
      </c>
      <c r="F253" s="252" t="s">
        <v>88</v>
      </c>
      <c r="G253" s="250"/>
      <c r="H253" s="253">
        <v>1</v>
      </c>
      <c r="I253" s="254"/>
      <c r="J253" s="250"/>
      <c r="K253" s="250"/>
      <c r="L253" s="255"/>
      <c r="M253" s="256"/>
      <c r="N253" s="257"/>
      <c r="O253" s="257"/>
      <c r="P253" s="257"/>
      <c r="Q253" s="257"/>
      <c r="R253" s="257"/>
      <c r="S253" s="257"/>
      <c r="T253" s="258"/>
      <c r="U253" s="13"/>
      <c r="V253" s="13"/>
      <c r="W253" s="13"/>
      <c r="X253" s="13"/>
      <c r="Y253" s="13"/>
      <c r="Z253" s="13"/>
      <c r="AA253" s="13"/>
      <c r="AB253" s="13"/>
      <c r="AC253" s="13"/>
      <c r="AD253" s="13"/>
      <c r="AE253" s="13"/>
      <c r="AT253" s="259" t="s">
        <v>236</v>
      </c>
      <c r="AU253" s="259" t="s">
        <v>19</v>
      </c>
      <c r="AV253" s="13" t="s">
        <v>19</v>
      </c>
      <c r="AW253" s="13" t="s">
        <v>36</v>
      </c>
      <c r="AX253" s="13" t="s">
        <v>80</v>
      </c>
      <c r="AY253" s="259" t="s">
        <v>221</v>
      </c>
    </row>
    <row r="254" s="15" customFormat="1">
      <c r="A254" s="15"/>
      <c r="B254" s="270"/>
      <c r="C254" s="271"/>
      <c r="D254" s="247" t="s">
        <v>236</v>
      </c>
      <c r="E254" s="272" t="s">
        <v>1</v>
      </c>
      <c r="F254" s="273" t="s">
        <v>356</v>
      </c>
      <c r="G254" s="271"/>
      <c r="H254" s="274">
        <v>1</v>
      </c>
      <c r="I254" s="275"/>
      <c r="J254" s="271"/>
      <c r="K254" s="271"/>
      <c r="L254" s="276"/>
      <c r="M254" s="277"/>
      <c r="N254" s="278"/>
      <c r="O254" s="278"/>
      <c r="P254" s="278"/>
      <c r="Q254" s="278"/>
      <c r="R254" s="278"/>
      <c r="S254" s="278"/>
      <c r="T254" s="279"/>
      <c r="U254" s="15"/>
      <c r="V254" s="15"/>
      <c r="W254" s="15"/>
      <c r="X254" s="15"/>
      <c r="Y254" s="15"/>
      <c r="Z254" s="15"/>
      <c r="AA254" s="15"/>
      <c r="AB254" s="15"/>
      <c r="AC254" s="15"/>
      <c r="AD254" s="15"/>
      <c r="AE254" s="15"/>
      <c r="AT254" s="280" t="s">
        <v>236</v>
      </c>
      <c r="AU254" s="280" t="s">
        <v>19</v>
      </c>
      <c r="AV254" s="15" t="s">
        <v>224</v>
      </c>
      <c r="AW254" s="15" t="s">
        <v>36</v>
      </c>
      <c r="AX254" s="15" t="s">
        <v>88</v>
      </c>
      <c r="AY254" s="280" t="s">
        <v>221</v>
      </c>
    </row>
    <row r="255" s="2" customFormat="1" ht="37.8" customHeight="1">
      <c r="A255" s="40"/>
      <c r="B255" s="41"/>
      <c r="C255" s="229" t="s">
        <v>327</v>
      </c>
      <c r="D255" s="229" t="s">
        <v>225</v>
      </c>
      <c r="E255" s="230" t="s">
        <v>4698</v>
      </c>
      <c r="F255" s="231" t="s">
        <v>4695</v>
      </c>
      <c r="G255" s="232" t="s">
        <v>665</v>
      </c>
      <c r="H255" s="233">
        <v>10</v>
      </c>
      <c r="I255" s="234"/>
      <c r="J255" s="235">
        <f>ROUND(I255*H255,2)</f>
        <v>0</v>
      </c>
      <c r="K255" s="231" t="s">
        <v>1</v>
      </c>
      <c r="L255" s="46"/>
      <c r="M255" s="236" t="s">
        <v>1</v>
      </c>
      <c r="N255" s="237" t="s">
        <v>45</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224</v>
      </c>
      <c r="AT255" s="240" t="s">
        <v>225</v>
      </c>
      <c r="AU255" s="240" t="s">
        <v>19</v>
      </c>
      <c r="AY255" s="18" t="s">
        <v>221</v>
      </c>
      <c r="BE255" s="241">
        <f>IF(N255="základní",J255,0)</f>
        <v>0</v>
      </c>
      <c r="BF255" s="241">
        <f>IF(N255="snížená",J255,0)</f>
        <v>0</v>
      </c>
      <c r="BG255" s="241">
        <f>IF(N255="zákl. přenesená",J255,0)</f>
        <v>0</v>
      </c>
      <c r="BH255" s="241">
        <f>IF(N255="sníž. přenesená",J255,0)</f>
        <v>0</v>
      </c>
      <c r="BI255" s="241">
        <f>IF(N255="nulová",J255,0)</f>
        <v>0</v>
      </c>
      <c r="BJ255" s="18" t="s">
        <v>88</v>
      </c>
      <c r="BK255" s="241">
        <f>ROUND(I255*H255,2)</f>
        <v>0</v>
      </c>
      <c r="BL255" s="18" t="s">
        <v>224</v>
      </c>
      <c r="BM255" s="240" t="s">
        <v>4699</v>
      </c>
    </row>
    <row r="256" s="2" customFormat="1">
      <c r="A256" s="40"/>
      <c r="B256" s="41"/>
      <c r="C256" s="42"/>
      <c r="D256" s="247" t="s">
        <v>312</v>
      </c>
      <c r="E256" s="42"/>
      <c r="F256" s="248" t="s">
        <v>4634</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312</v>
      </c>
      <c r="AU256" s="18" t="s">
        <v>19</v>
      </c>
    </row>
    <row r="257" s="14" customFormat="1">
      <c r="A257" s="14"/>
      <c r="B257" s="260"/>
      <c r="C257" s="261"/>
      <c r="D257" s="247" t="s">
        <v>236</v>
      </c>
      <c r="E257" s="262" t="s">
        <v>1</v>
      </c>
      <c r="F257" s="263" t="s">
        <v>4641</v>
      </c>
      <c r="G257" s="261"/>
      <c r="H257" s="262" t="s">
        <v>1</v>
      </c>
      <c r="I257" s="264"/>
      <c r="J257" s="261"/>
      <c r="K257" s="261"/>
      <c r="L257" s="265"/>
      <c r="M257" s="266"/>
      <c r="N257" s="267"/>
      <c r="O257" s="267"/>
      <c r="P257" s="267"/>
      <c r="Q257" s="267"/>
      <c r="R257" s="267"/>
      <c r="S257" s="267"/>
      <c r="T257" s="268"/>
      <c r="U257" s="14"/>
      <c r="V257" s="14"/>
      <c r="W257" s="14"/>
      <c r="X257" s="14"/>
      <c r="Y257" s="14"/>
      <c r="Z257" s="14"/>
      <c r="AA257" s="14"/>
      <c r="AB257" s="14"/>
      <c r="AC257" s="14"/>
      <c r="AD257" s="14"/>
      <c r="AE257" s="14"/>
      <c r="AT257" s="269" t="s">
        <v>236</v>
      </c>
      <c r="AU257" s="269" t="s">
        <v>19</v>
      </c>
      <c r="AV257" s="14" t="s">
        <v>88</v>
      </c>
      <c r="AW257" s="14" t="s">
        <v>36</v>
      </c>
      <c r="AX257" s="14" t="s">
        <v>80</v>
      </c>
      <c r="AY257" s="269" t="s">
        <v>221</v>
      </c>
    </row>
    <row r="258" s="13" customFormat="1">
      <c r="A258" s="13"/>
      <c r="B258" s="249"/>
      <c r="C258" s="250"/>
      <c r="D258" s="247" t="s">
        <v>236</v>
      </c>
      <c r="E258" s="251" t="s">
        <v>1</v>
      </c>
      <c r="F258" s="252" t="s">
        <v>4700</v>
      </c>
      <c r="G258" s="250"/>
      <c r="H258" s="253">
        <v>3</v>
      </c>
      <c r="I258" s="254"/>
      <c r="J258" s="250"/>
      <c r="K258" s="250"/>
      <c r="L258" s="255"/>
      <c r="M258" s="256"/>
      <c r="N258" s="257"/>
      <c r="O258" s="257"/>
      <c r="P258" s="257"/>
      <c r="Q258" s="257"/>
      <c r="R258" s="257"/>
      <c r="S258" s="257"/>
      <c r="T258" s="258"/>
      <c r="U258" s="13"/>
      <c r="V258" s="13"/>
      <c r="W258" s="13"/>
      <c r="X258" s="13"/>
      <c r="Y258" s="13"/>
      <c r="Z258" s="13"/>
      <c r="AA258" s="13"/>
      <c r="AB258" s="13"/>
      <c r="AC258" s="13"/>
      <c r="AD258" s="13"/>
      <c r="AE258" s="13"/>
      <c r="AT258" s="259" t="s">
        <v>236</v>
      </c>
      <c r="AU258" s="259" t="s">
        <v>19</v>
      </c>
      <c r="AV258" s="13" t="s">
        <v>19</v>
      </c>
      <c r="AW258" s="13" t="s">
        <v>36</v>
      </c>
      <c r="AX258" s="13" t="s">
        <v>80</v>
      </c>
      <c r="AY258" s="259" t="s">
        <v>221</v>
      </c>
    </row>
    <row r="259" s="14" customFormat="1">
      <c r="A259" s="14"/>
      <c r="B259" s="260"/>
      <c r="C259" s="261"/>
      <c r="D259" s="247" t="s">
        <v>236</v>
      </c>
      <c r="E259" s="262" t="s">
        <v>1</v>
      </c>
      <c r="F259" s="263" t="s">
        <v>4643</v>
      </c>
      <c r="G259" s="261"/>
      <c r="H259" s="262" t="s">
        <v>1</v>
      </c>
      <c r="I259" s="264"/>
      <c r="J259" s="261"/>
      <c r="K259" s="261"/>
      <c r="L259" s="265"/>
      <c r="M259" s="266"/>
      <c r="N259" s="267"/>
      <c r="O259" s="267"/>
      <c r="P259" s="267"/>
      <c r="Q259" s="267"/>
      <c r="R259" s="267"/>
      <c r="S259" s="267"/>
      <c r="T259" s="268"/>
      <c r="U259" s="14"/>
      <c r="V259" s="14"/>
      <c r="W259" s="14"/>
      <c r="X259" s="14"/>
      <c r="Y259" s="14"/>
      <c r="Z259" s="14"/>
      <c r="AA259" s="14"/>
      <c r="AB259" s="14"/>
      <c r="AC259" s="14"/>
      <c r="AD259" s="14"/>
      <c r="AE259" s="14"/>
      <c r="AT259" s="269" t="s">
        <v>236</v>
      </c>
      <c r="AU259" s="269" t="s">
        <v>19</v>
      </c>
      <c r="AV259" s="14" t="s">
        <v>88</v>
      </c>
      <c r="AW259" s="14" t="s">
        <v>36</v>
      </c>
      <c r="AX259" s="14" t="s">
        <v>80</v>
      </c>
      <c r="AY259" s="269" t="s">
        <v>221</v>
      </c>
    </row>
    <row r="260" s="13" customFormat="1">
      <c r="A260" s="13"/>
      <c r="B260" s="249"/>
      <c r="C260" s="250"/>
      <c r="D260" s="247" t="s">
        <v>236</v>
      </c>
      <c r="E260" s="251" t="s">
        <v>1</v>
      </c>
      <c r="F260" s="252" t="s">
        <v>262</v>
      </c>
      <c r="G260" s="250"/>
      <c r="H260" s="253">
        <v>7</v>
      </c>
      <c r="I260" s="254"/>
      <c r="J260" s="250"/>
      <c r="K260" s="250"/>
      <c r="L260" s="255"/>
      <c r="M260" s="256"/>
      <c r="N260" s="257"/>
      <c r="O260" s="257"/>
      <c r="P260" s="257"/>
      <c r="Q260" s="257"/>
      <c r="R260" s="257"/>
      <c r="S260" s="257"/>
      <c r="T260" s="258"/>
      <c r="U260" s="13"/>
      <c r="V260" s="13"/>
      <c r="W260" s="13"/>
      <c r="X260" s="13"/>
      <c r="Y260" s="13"/>
      <c r="Z260" s="13"/>
      <c r="AA260" s="13"/>
      <c r="AB260" s="13"/>
      <c r="AC260" s="13"/>
      <c r="AD260" s="13"/>
      <c r="AE260" s="13"/>
      <c r="AT260" s="259" t="s">
        <v>236</v>
      </c>
      <c r="AU260" s="259" t="s">
        <v>19</v>
      </c>
      <c r="AV260" s="13" t="s">
        <v>19</v>
      </c>
      <c r="AW260" s="13" t="s">
        <v>36</v>
      </c>
      <c r="AX260" s="13" t="s">
        <v>80</v>
      </c>
      <c r="AY260" s="259" t="s">
        <v>221</v>
      </c>
    </row>
    <row r="261" s="15" customFormat="1">
      <c r="A261" s="15"/>
      <c r="B261" s="270"/>
      <c r="C261" s="271"/>
      <c r="D261" s="247" t="s">
        <v>236</v>
      </c>
      <c r="E261" s="272" t="s">
        <v>1</v>
      </c>
      <c r="F261" s="273" t="s">
        <v>356</v>
      </c>
      <c r="G261" s="271"/>
      <c r="H261" s="274">
        <v>10</v>
      </c>
      <c r="I261" s="275"/>
      <c r="J261" s="271"/>
      <c r="K261" s="271"/>
      <c r="L261" s="276"/>
      <c r="M261" s="277"/>
      <c r="N261" s="278"/>
      <c r="O261" s="278"/>
      <c r="P261" s="278"/>
      <c r="Q261" s="278"/>
      <c r="R261" s="278"/>
      <c r="S261" s="278"/>
      <c r="T261" s="279"/>
      <c r="U261" s="15"/>
      <c r="V261" s="15"/>
      <c r="W261" s="15"/>
      <c r="X261" s="15"/>
      <c r="Y261" s="15"/>
      <c r="Z261" s="15"/>
      <c r="AA261" s="15"/>
      <c r="AB261" s="15"/>
      <c r="AC261" s="15"/>
      <c r="AD261" s="15"/>
      <c r="AE261" s="15"/>
      <c r="AT261" s="280" t="s">
        <v>236</v>
      </c>
      <c r="AU261" s="280" t="s">
        <v>19</v>
      </c>
      <c r="AV261" s="15" t="s">
        <v>224</v>
      </c>
      <c r="AW261" s="15" t="s">
        <v>36</v>
      </c>
      <c r="AX261" s="15" t="s">
        <v>88</v>
      </c>
      <c r="AY261" s="280" t="s">
        <v>221</v>
      </c>
    </row>
    <row r="262" s="2" customFormat="1" ht="24.15" customHeight="1">
      <c r="A262" s="40"/>
      <c r="B262" s="41"/>
      <c r="C262" s="229" t="s">
        <v>337</v>
      </c>
      <c r="D262" s="229" t="s">
        <v>225</v>
      </c>
      <c r="E262" s="230" t="s">
        <v>4701</v>
      </c>
      <c r="F262" s="231" t="s">
        <v>4702</v>
      </c>
      <c r="G262" s="232" t="s">
        <v>665</v>
      </c>
      <c r="H262" s="233">
        <v>82</v>
      </c>
      <c r="I262" s="234"/>
      <c r="J262" s="235">
        <f>ROUND(I262*H262,2)</f>
        <v>0</v>
      </c>
      <c r="K262" s="231" t="s">
        <v>229</v>
      </c>
      <c r="L262" s="46"/>
      <c r="M262" s="236" t="s">
        <v>1</v>
      </c>
      <c r="N262" s="237" t="s">
        <v>45</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224</v>
      </c>
      <c r="AT262" s="240" t="s">
        <v>225</v>
      </c>
      <c r="AU262" s="240" t="s">
        <v>19</v>
      </c>
      <c r="AY262" s="18" t="s">
        <v>221</v>
      </c>
      <c r="BE262" s="241">
        <f>IF(N262="základní",J262,0)</f>
        <v>0</v>
      </c>
      <c r="BF262" s="241">
        <f>IF(N262="snížená",J262,0)</f>
        <v>0</v>
      </c>
      <c r="BG262" s="241">
        <f>IF(N262="zákl. přenesená",J262,0)</f>
        <v>0</v>
      </c>
      <c r="BH262" s="241">
        <f>IF(N262="sníž. přenesená",J262,0)</f>
        <v>0</v>
      </c>
      <c r="BI262" s="241">
        <f>IF(N262="nulová",J262,0)</f>
        <v>0</v>
      </c>
      <c r="BJ262" s="18" t="s">
        <v>88</v>
      </c>
      <c r="BK262" s="241">
        <f>ROUND(I262*H262,2)</f>
        <v>0</v>
      </c>
      <c r="BL262" s="18" t="s">
        <v>224</v>
      </c>
      <c r="BM262" s="240" t="s">
        <v>4703</v>
      </c>
    </row>
    <row r="263" s="2" customFormat="1">
      <c r="A263" s="40"/>
      <c r="B263" s="41"/>
      <c r="C263" s="42"/>
      <c r="D263" s="242" t="s">
        <v>232</v>
      </c>
      <c r="E263" s="42"/>
      <c r="F263" s="243" t="s">
        <v>4704</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232</v>
      </c>
      <c r="AU263" s="18" t="s">
        <v>19</v>
      </c>
    </row>
    <row r="264" s="2" customFormat="1">
      <c r="A264" s="40"/>
      <c r="B264" s="41"/>
      <c r="C264" s="42"/>
      <c r="D264" s="247" t="s">
        <v>312</v>
      </c>
      <c r="E264" s="42"/>
      <c r="F264" s="248" t="s">
        <v>4705</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312</v>
      </c>
      <c r="AU264" s="18" t="s">
        <v>19</v>
      </c>
    </row>
    <row r="265" s="2" customFormat="1">
      <c r="A265" s="40"/>
      <c r="B265" s="41"/>
      <c r="C265" s="42"/>
      <c r="D265" s="247" t="s">
        <v>234</v>
      </c>
      <c r="E265" s="42"/>
      <c r="F265" s="248" t="s">
        <v>4706</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234</v>
      </c>
      <c r="AU265" s="18" t="s">
        <v>19</v>
      </c>
    </row>
    <row r="266" s="13" customFormat="1">
      <c r="A266" s="13"/>
      <c r="B266" s="249"/>
      <c r="C266" s="250"/>
      <c r="D266" s="247" t="s">
        <v>236</v>
      </c>
      <c r="E266" s="251" t="s">
        <v>1</v>
      </c>
      <c r="F266" s="252" t="s">
        <v>1706</v>
      </c>
      <c r="G266" s="250"/>
      <c r="H266" s="253">
        <v>79</v>
      </c>
      <c r="I266" s="254"/>
      <c r="J266" s="250"/>
      <c r="K266" s="250"/>
      <c r="L266" s="255"/>
      <c r="M266" s="256"/>
      <c r="N266" s="257"/>
      <c r="O266" s="257"/>
      <c r="P266" s="257"/>
      <c r="Q266" s="257"/>
      <c r="R266" s="257"/>
      <c r="S266" s="257"/>
      <c r="T266" s="258"/>
      <c r="U266" s="13"/>
      <c r="V266" s="13"/>
      <c r="W266" s="13"/>
      <c r="X266" s="13"/>
      <c r="Y266" s="13"/>
      <c r="Z266" s="13"/>
      <c r="AA266" s="13"/>
      <c r="AB266" s="13"/>
      <c r="AC266" s="13"/>
      <c r="AD266" s="13"/>
      <c r="AE266" s="13"/>
      <c r="AT266" s="259" t="s">
        <v>236</v>
      </c>
      <c r="AU266" s="259" t="s">
        <v>19</v>
      </c>
      <c r="AV266" s="13" t="s">
        <v>19</v>
      </c>
      <c r="AW266" s="13" t="s">
        <v>36</v>
      </c>
      <c r="AX266" s="13" t="s">
        <v>80</v>
      </c>
      <c r="AY266" s="259" t="s">
        <v>221</v>
      </c>
    </row>
    <row r="267" s="14" customFormat="1">
      <c r="A267" s="14"/>
      <c r="B267" s="260"/>
      <c r="C267" s="261"/>
      <c r="D267" s="247" t="s">
        <v>236</v>
      </c>
      <c r="E267" s="262" t="s">
        <v>1</v>
      </c>
      <c r="F267" s="263" t="s">
        <v>4707</v>
      </c>
      <c r="G267" s="261"/>
      <c r="H267" s="262" t="s">
        <v>1</v>
      </c>
      <c r="I267" s="264"/>
      <c r="J267" s="261"/>
      <c r="K267" s="261"/>
      <c r="L267" s="265"/>
      <c r="M267" s="266"/>
      <c r="N267" s="267"/>
      <c r="O267" s="267"/>
      <c r="P267" s="267"/>
      <c r="Q267" s="267"/>
      <c r="R267" s="267"/>
      <c r="S267" s="267"/>
      <c r="T267" s="268"/>
      <c r="U267" s="14"/>
      <c r="V267" s="14"/>
      <c r="W267" s="14"/>
      <c r="X267" s="14"/>
      <c r="Y267" s="14"/>
      <c r="Z267" s="14"/>
      <c r="AA267" s="14"/>
      <c r="AB267" s="14"/>
      <c r="AC267" s="14"/>
      <c r="AD267" s="14"/>
      <c r="AE267" s="14"/>
      <c r="AT267" s="269" t="s">
        <v>236</v>
      </c>
      <c r="AU267" s="269" t="s">
        <v>19</v>
      </c>
      <c r="AV267" s="14" t="s">
        <v>88</v>
      </c>
      <c r="AW267" s="14" t="s">
        <v>36</v>
      </c>
      <c r="AX267" s="14" t="s">
        <v>80</v>
      </c>
      <c r="AY267" s="269" t="s">
        <v>221</v>
      </c>
    </row>
    <row r="268" s="13" customFormat="1">
      <c r="A268" s="13"/>
      <c r="B268" s="249"/>
      <c r="C268" s="250"/>
      <c r="D268" s="247" t="s">
        <v>236</v>
      </c>
      <c r="E268" s="251" t="s">
        <v>1</v>
      </c>
      <c r="F268" s="252" t="s">
        <v>157</v>
      </c>
      <c r="G268" s="250"/>
      <c r="H268" s="253">
        <v>3</v>
      </c>
      <c r="I268" s="254"/>
      <c r="J268" s="250"/>
      <c r="K268" s="250"/>
      <c r="L268" s="255"/>
      <c r="M268" s="256"/>
      <c r="N268" s="257"/>
      <c r="O268" s="257"/>
      <c r="P268" s="257"/>
      <c r="Q268" s="257"/>
      <c r="R268" s="257"/>
      <c r="S268" s="257"/>
      <c r="T268" s="258"/>
      <c r="U268" s="13"/>
      <c r="V268" s="13"/>
      <c r="W268" s="13"/>
      <c r="X268" s="13"/>
      <c r="Y268" s="13"/>
      <c r="Z268" s="13"/>
      <c r="AA268" s="13"/>
      <c r="AB268" s="13"/>
      <c r="AC268" s="13"/>
      <c r="AD268" s="13"/>
      <c r="AE268" s="13"/>
      <c r="AT268" s="259" t="s">
        <v>236</v>
      </c>
      <c r="AU268" s="259" t="s">
        <v>19</v>
      </c>
      <c r="AV268" s="13" t="s">
        <v>19</v>
      </c>
      <c r="AW268" s="13" t="s">
        <v>36</v>
      </c>
      <c r="AX268" s="13" t="s">
        <v>80</v>
      </c>
      <c r="AY268" s="259" t="s">
        <v>221</v>
      </c>
    </row>
    <row r="269" s="15" customFormat="1">
      <c r="A269" s="15"/>
      <c r="B269" s="270"/>
      <c r="C269" s="271"/>
      <c r="D269" s="247" t="s">
        <v>236</v>
      </c>
      <c r="E269" s="272" t="s">
        <v>1</v>
      </c>
      <c r="F269" s="273" t="s">
        <v>356</v>
      </c>
      <c r="G269" s="271"/>
      <c r="H269" s="274">
        <v>82</v>
      </c>
      <c r="I269" s="275"/>
      <c r="J269" s="271"/>
      <c r="K269" s="271"/>
      <c r="L269" s="276"/>
      <c r="M269" s="277"/>
      <c r="N269" s="278"/>
      <c r="O269" s="278"/>
      <c r="P269" s="278"/>
      <c r="Q269" s="278"/>
      <c r="R269" s="278"/>
      <c r="S269" s="278"/>
      <c r="T269" s="279"/>
      <c r="U269" s="15"/>
      <c r="V269" s="15"/>
      <c r="W269" s="15"/>
      <c r="X269" s="15"/>
      <c r="Y269" s="15"/>
      <c r="Z269" s="15"/>
      <c r="AA269" s="15"/>
      <c r="AB269" s="15"/>
      <c r="AC269" s="15"/>
      <c r="AD269" s="15"/>
      <c r="AE269" s="15"/>
      <c r="AT269" s="280" t="s">
        <v>236</v>
      </c>
      <c r="AU269" s="280" t="s">
        <v>19</v>
      </c>
      <c r="AV269" s="15" t="s">
        <v>224</v>
      </c>
      <c r="AW269" s="15" t="s">
        <v>36</v>
      </c>
      <c r="AX269" s="15" t="s">
        <v>88</v>
      </c>
      <c r="AY269" s="280" t="s">
        <v>221</v>
      </c>
    </row>
    <row r="270" s="2" customFormat="1" ht="33" customHeight="1">
      <c r="A270" s="40"/>
      <c r="B270" s="41"/>
      <c r="C270" s="229" t="s">
        <v>7</v>
      </c>
      <c r="D270" s="229" t="s">
        <v>225</v>
      </c>
      <c r="E270" s="230" t="s">
        <v>4708</v>
      </c>
      <c r="F270" s="231" t="s">
        <v>4709</v>
      </c>
      <c r="G270" s="232" t="s">
        <v>665</v>
      </c>
      <c r="H270" s="233">
        <v>310</v>
      </c>
      <c r="I270" s="234"/>
      <c r="J270" s="235">
        <f>ROUND(I270*H270,2)</f>
        <v>0</v>
      </c>
      <c r="K270" s="231" t="s">
        <v>229</v>
      </c>
      <c r="L270" s="46"/>
      <c r="M270" s="236" t="s">
        <v>1</v>
      </c>
      <c r="N270" s="237" t="s">
        <v>45</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224</v>
      </c>
      <c r="AT270" s="240" t="s">
        <v>225</v>
      </c>
      <c r="AU270" s="240" t="s">
        <v>19</v>
      </c>
      <c r="AY270" s="18" t="s">
        <v>221</v>
      </c>
      <c r="BE270" s="241">
        <f>IF(N270="základní",J270,0)</f>
        <v>0</v>
      </c>
      <c r="BF270" s="241">
        <f>IF(N270="snížená",J270,0)</f>
        <v>0</v>
      </c>
      <c r="BG270" s="241">
        <f>IF(N270="zákl. přenesená",J270,0)</f>
        <v>0</v>
      </c>
      <c r="BH270" s="241">
        <f>IF(N270="sníž. přenesená",J270,0)</f>
        <v>0</v>
      </c>
      <c r="BI270" s="241">
        <f>IF(N270="nulová",J270,0)</f>
        <v>0</v>
      </c>
      <c r="BJ270" s="18" t="s">
        <v>88</v>
      </c>
      <c r="BK270" s="241">
        <f>ROUND(I270*H270,2)</f>
        <v>0</v>
      </c>
      <c r="BL270" s="18" t="s">
        <v>224</v>
      </c>
      <c r="BM270" s="240" t="s">
        <v>4710</v>
      </c>
    </row>
    <row r="271" s="2" customFormat="1">
      <c r="A271" s="40"/>
      <c r="B271" s="41"/>
      <c r="C271" s="42"/>
      <c r="D271" s="242" t="s">
        <v>232</v>
      </c>
      <c r="E271" s="42"/>
      <c r="F271" s="243" t="s">
        <v>4711</v>
      </c>
      <c r="G271" s="42"/>
      <c r="H271" s="42"/>
      <c r="I271" s="244"/>
      <c r="J271" s="42"/>
      <c r="K271" s="42"/>
      <c r="L271" s="46"/>
      <c r="M271" s="245"/>
      <c r="N271" s="246"/>
      <c r="O271" s="93"/>
      <c r="P271" s="93"/>
      <c r="Q271" s="93"/>
      <c r="R271" s="93"/>
      <c r="S271" s="93"/>
      <c r="T271" s="94"/>
      <c r="U271" s="40"/>
      <c r="V271" s="40"/>
      <c r="W271" s="40"/>
      <c r="X271" s="40"/>
      <c r="Y271" s="40"/>
      <c r="Z271" s="40"/>
      <c r="AA271" s="40"/>
      <c r="AB271" s="40"/>
      <c r="AC271" s="40"/>
      <c r="AD271" s="40"/>
      <c r="AE271" s="40"/>
      <c r="AT271" s="18" t="s">
        <v>232</v>
      </c>
      <c r="AU271" s="18" t="s">
        <v>19</v>
      </c>
    </row>
    <row r="272" s="2" customFormat="1">
      <c r="A272" s="40"/>
      <c r="B272" s="41"/>
      <c r="C272" s="42"/>
      <c r="D272" s="247" t="s">
        <v>312</v>
      </c>
      <c r="E272" s="42"/>
      <c r="F272" s="248" t="s">
        <v>4712</v>
      </c>
      <c r="G272" s="42"/>
      <c r="H272" s="42"/>
      <c r="I272" s="244"/>
      <c r="J272" s="42"/>
      <c r="K272" s="42"/>
      <c r="L272" s="46"/>
      <c r="M272" s="245"/>
      <c r="N272" s="246"/>
      <c r="O272" s="93"/>
      <c r="P272" s="93"/>
      <c r="Q272" s="93"/>
      <c r="R272" s="93"/>
      <c r="S272" s="93"/>
      <c r="T272" s="94"/>
      <c r="U272" s="40"/>
      <c r="V272" s="40"/>
      <c r="W272" s="40"/>
      <c r="X272" s="40"/>
      <c r="Y272" s="40"/>
      <c r="Z272" s="40"/>
      <c r="AA272" s="40"/>
      <c r="AB272" s="40"/>
      <c r="AC272" s="40"/>
      <c r="AD272" s="40"/>
      <c r="AE272" s="40"/>
      <c r="AT272" s="18" t="s">
        <v>312</v>
      </c>
      <c r="AU272" s="18" t="s">
        <v>19</v>
      </c>
    </row>
    <row r="273" s="2" customFormat="1">
      <c r="A273" s="40"/>
      <c r="B273" s="41"/>
      <c r="C273" s="42"/>
      <c r="D273" s="247" t="s">
        <v>234</v>
      </c>
      <c r="E273" s="42"/>
      <c r="F273" s="248" t="s">
        <v>4713</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234</v>
      </c>
      <c r="AU273" s="18" t="s">
        <v>19</v>
      </c>
    </row>
    <row r="274" s="13" customFormat="1">
      <c r="A274" s="13"/>
      <c r="B274" s="249"/>
      <c r="C274" s="250"/>
      <c r="D274" s="247" t="s">
        <v>236</v>
      </c>
      <c r="E274" s="251" t="s">
        <v>1</v>
      </c>
      <c r="F274" s="252" t="s">
        <v>4714</v>
      </c>
      <c r="G274" s="250"/>
      <c r="H274" s="253">
        <v>310</v>
      </c>
      <c r="I274" s="254"/>
      <c r="J274" s="250"/>
      <c r="K274" s="250"/>
      <c r="L274" s="255"/>
      <c r="M274" s="256"/>
      <c r="N274" s="257"/>
      <c r="O274" s="257"/>
      <c r="P274" s="257"/>
      <c r="Q274" s="257"/>
      <c r="R274" s="257"/>
      <c r="S274" s="257"/>
      <c r="T274" s="258"/>
      <c r="U274" s="13"/>
      <c r="V274" s="13"/>
      <c r="W274" s="13"/>
      <c r="X274" s="13"/>
      <c r="Y274" s="13"/>
      <c r="Z274" s="13"/>
      <c r="AA274" s="13"/>
      <c r="AB274" s="13"/>
      <c r="AC274" s="13"/>
      <c r="AD274" s="13"/>
      <c r="AE274" s="13"/>
      <c r="AT274" s="259" t="s">
        <v>236</v>
      </c>
      <c r="AU274" s="259" t="s">
        <v>19</v>
      </c>
      <c r="AV274" s="13" t="s">
        <v>19</v>
      </c>
      <c r="AW274" s="13" t="s">
        <v>36</v>
      </c>
      <c r="AX274" s="13" t="s">
        <v>88</v>
      </c>
      <c r="AY274" s="259" t="s">
        <v>221</v>
      </c>
    </row>
    <row r="275" s="2" customFormat="1" ht="33" customHeight="1">
      <c r="A275" s="40"/>
      <c r="B275" s="41"/>
      <c r="C275" s="229" t="s">
        <v>347</v>
      </c>
      <c r="D275" s="229" t="s">
        <v>225</v>
      </c>
      <c r="E275" s="230" t="s">
        <v>4715</v>
      </c>
      <c r="F275" s="231" t="s">
        <v>4716</v>
      </c>
      <c r="G275" s="232" t="s">
        <v>665</v>
      </c>
      <c r="H275" s="233">
        <v>71</v>
      </c>
      <c r="I275" s="234"/>
      <c r="J275" s="235">
        <f>ROUND(I275*H275,2)</f>
        <v>0</v>
      </c>
      <c r="K275" s="231" t="s">
        <v>229</v>
      </c>
      <c r="L275" s="46"/>
      <c r="M275" s="236" t="s">
        <v>1</v>
      </c>
      <c r="N275" s="237" t="s">
        <v>45</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224</v>
      </c>
      <c r="AT275" s="240" t="s">
        <v>225</v>
      </c>
      <c r="AU275" s="240" t="s">
        <v>19</v>
      </c>
      <c r="AY275" s="18" t="s">
        <v>221</v>
      </c>
      <c r="BE275" s="241">
        <f>IF(N275="základní",J275,0)</f>
        <v>0</v>
      </c>
      <c r="BF275" s="241">
        <f>IF(N275="snížená",J275,0)</f>
        <v>0</v>
      </c>
      <c r="BG275" s="241">
        <f>IF(N275="zákl. přenesená",J275,0)</f>
        <v>0</v>
      </c>
      <c r="BH275" s="241">
        <f>IF(N275="sníž. přenesená",J275,0)</f>
        <v>0</v>
      </c>
      <c r="BI275" s="241">
        <f>IF(N275="nulová",J275,0)</f>
        <v>0</v>
      </c>
      <c r="BJ275" s="18" t="s">
        <v>88</v>
      </c>
      <c r="BK275" s="241">
        <f>ROUND(I275*H275,2)</f>
        <v>0</v>
      </c>
      <c r="BL275" s="18" t="s">
        <v>224</v>
      </c>
      <c r="BM275" s="240" t="s">
        <v>4717</v>
      </c>
    </row>
    <row r="276" s="2" customFormat="1">
      <c r="A276" s="40"/>
      <c r="B276" s="41"/>
      <c r="C276" s="42"/>
      <c r="D276" s="242" t="s">
        <v>232</v>
      </c>
      <c r="E276" s="42"/>
      <c r="F276" s="243" t="s">
        <v>4718</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232</v>
      </c>
      <c r="AU276" s="18" t="s">
        <v>19</v>
      </c>
    </row>
    <row r="277" s="2" customFormat="1">
      <c r="A277" s="40"/>
      <c r="B277" s="41"/>
      <c r="C277" s="42"/>
      <c r="D277" s="247" t="s">
        <v>312</v>
      </c>
      <c r="E277" s="42"/>
      <c r="F277" s="248" t="s">
        <v>4712</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312</v>
      </c>
      <c r="AU277" s="18" t="s">
        <v>19</v>
      </c>
    </row>
    <row r="278" s="2" customFormat="1">
      <c r="A278" s="40"/>
      <c r="B278" s="41"/>
      <c r="C278" s="42"/>
      <c r="D278" s="247" t="s">
        <v>234</v>
      </c>
      <c r="E278" s="42"/>
      <c r="F278" s="248" t="s">
        <v>4713</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234</v>
      </c>
      <c r="AU278" s="18" t="s">
        <v>19</v>
      </c>
    </row>
    <row r="279" s="13" customFormat="1">
      <c r="A279" s="13"/>
      <c r="B279" s="249"/>
      <c r="C279" s="250"/>
      <c r="D279" s="247" t="s">
        <v>236</v>
      </c>
      <c r="E279" s="251" t="s">
        <v>1</v>
      </c>
      <c r="F279" s="252" t="s">
        <v>1675</v>
      </c>
      <c r="G279" s="250"/>
      <c r="H279" s="253">
        <v>71</v>
      </c>
      <c r="I279" s="254"/>
      <c r="J279" s="250"/>
      <c r="K279" s="250"/>
      <c r="L279" s="255"/>
      <c r="M279" s="256"/>
      <c r="N279" s="257"/>
      <c r="O279" s="257"/>
      <c r="P279" s="257"/>
      <c r="Q279" s="257"/>
      <c r="R279" s="257"/>
      <c r="S279" s="257"/>
      <c r="T279" s="258"/>
      <c r="U279" s="13"/>
      <c r="V279" s="13"/>
      <c r="W279" s="13"/>
      <c r="X279" s="13"/>
      <c r="Y279" s="13"/>
      <c r="Z279" s="13"/>
      <c r="AA279" s="13"/>
      <c r="AB279" s="13"/>
      <c r="AC279" s="13"/>
      <c r="AD279" s="13"/>
      <c r="AE279" s="13"/>
      <c r="AT279" s="259" t="s">
        <v>236</v>
      </c>
      <c r="AU279" s="259" t="s">
        <v>19</v>
      </c>
      <c r="AV279" s="13" t="s">
        <v>19</v>
      </c>
      <c r="AW279" s="13" t="s">
        <v>36</v>
      </c>
      <c r="AX279" s="13" t="s">
        <v>88</v>
      </c>
      <c r="AY279" s="259" t="s">
        <v>221</v>
      </c>
    </row>
    <row r="280" s="2" customFormat="1" ht="33" customHeight="1">
      <c r="A280" s="40"/>
      <c r="B280" s="41"/>
      <c r="C280" s="229" t="s">
        <v>359</v>
      </c>
      <c r="D280" s="229" t="s">
        <v>225</v>
      </c>
      <c r="E280" s="230" t="s">
        <v>4719</v>
      </c>
      <c r="F280" s="231" t="s">
        <v>4720</v>
      </c>
      <c r="G280" s="232" t="s">
        <v>665</v>
      </c>
      <c r="H280" s="233">
        <v>86</v>
      </c>
      <c r="I280" s="234"/>
      <c r="J280" s="235">
        <f>ROUND(I280*H280,2)</f>
        <v>0</v>
      </c>
      <c r="K280" s="231" t="s">
        <v>229</v>
      </c>
      <c r="L280" s="46"/>
      <c r="M280" s="236" t="s">
        <v>1</v>
      </c>
      <c r="N280" s="237" t="s">
        <v>45</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224</v>
      </c>
      <c r="AT280" s="240" t="s">
        <v>225</v>
      </c>
      <c r="AU280" s="240" t="s">
        <v>19</v>
      </c>
      <c r="AY280" s="18" t="s">
        <v>221</v>
      </c>
      <c r="BE280" s="241">
        <f>IF(N280="základní",J280,0)</f>
        <v>0</v>
      </c>
      <c r="BF280" s="241">
        <f>IF(N280="snížená",J280,0)</f>
        <v>0</v>
      </c>
      <c r="BG280" s="241">
        <f>IF(N280="zákl. přenesená",J280,0)</f>
        <v>0</v>
      </c>
      <c r="BH280" s="241">
        <f>IF(N280="sníž. přenesená",J280,0)</f>
        <v>0</v>
      </c>
      <c r="BI280" s="241">
        <f>IF(N280="nulová",J280,0)</f>
        <v>0</v>
      </c>
      <c r="BJ280" s="18" t="s">
        <v>88</v>
      </c>
      <c r="BK280" s="241">
        <f>ROUND(I280*H280,2)</f>
        <v>0</v>
      </c>
      <c r="BL280" s="18" t="s">
        <v>224</v>
      </c>
      <c r="BM280" s="240" t="s">
        <v>4721</v>
      </c>
    </row>
    <row r="281" s="2" customFormat="1">
      <c r="A281" s="40"/>
      <c r="B281" s="41"/>
      <c r="C281" s="42"/>
      <c r="D281" s="242" t="s">
        <v>232</v>
      </c>
      <c r="E281" s="42"/>
      <c r="F281" s="243" t="s">
        <v>4722</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232</v>
      </c>
      <c r="AU281" s="18" t="s">
        <v>19</v>
      </c>
    </row>
    <row r="282" s="2" customFormat="1">
      <c r="A282" s="40"/>
      <c r="B282" s="41"/>
      <c r="C282" s="42"/>
      <c r="D282" s="247" t="s">
        <v>312</v>
      </c>
      <c r="E282" s="42"/>
      <c r="F282" s="248" t="s">
        <v>4712</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312</v>
      </c>
      <c r="AU282" s="18" t="s">
        <v>19</v>
      </c>
    </row>
    <row r="283" s="2" customFormat="1">
      <c r="A283" s="40"/>
      <c r="B283" s="41"/>
      <c r="C283" s="42"/>
      <c r="D283" s="247" t="s">
        <v>234</v>
      </c>
      <c r="E283" s="42"/>
      <c r="F283" s="248" t="s">
        <v>4713</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234</v>
      </c>
      <c r="AU283" s="18" t="s">
        <v>19</v>
      </c>
    </row>
    <row r="284" s="13" customFormat="1">
      <c r="A284" s="13"/>
      <c r="B284" s="249"/>
      <c r="C284" s="250"/>
      <c r="D284" s="247" t="s">
        <v>236</v>
      </c>
      <c r="E284" s="251" t="s">
        <v>1</v>
      </c>
      <c r="F284" s="252" t="s">
        <v>1734</v>
      </c>
      <c r="G284" s="250"/>
      <c r="H284" s="253">
        <v>86</v>
      </c>
      <c r="I284" s="254"/>
      <c r="J284" s="250"/>
      <c r="K284" s="250"/>
      <c r="L284" s="255"/>
      <c r="M284" s="256"/>
      <c r="N284" s="257"/>
      <c r="O284" s="257"/>
      <c r="P284" s="257"/>
      <c r="Q284" s="257"/>
      <c r="R284" s="257"/>
      <c r="S284" s="257"/>
      <c r="T284" s="258"/>
      <c r="U284" s="13"/>
      <c r="V284" s="13"/>
      <c r="W284" s="13"/>
      <c r="X284" s="13"/>
      <c r="Y284" s="13"/>
      <c r="Z284" s="13"/>
      <c r="AA284" s="13"/>
      <c r="AB284" s="13"/>
      <c r="AC284" s="13"/>
      <c r="AD284" s="13"/>
      <c r="AE284" s="13"/>
      <c r="AT284" s="259" t="s">
        <v>236</v>
      </c>
      <c r="AU284" s="259" t="s">
        <v>19</v>
      </c>
      <c r="AV284" s="13" t="s">
        <v>19</v>
      </c>
      <c r="AW284" s="13" t="s">
        <v>36</v>
      </c>
      <c r="AX284" s="13" t="s">
        <v>88</v>
      </c>
      <c r="AY284" s="259" t="s">
        <v>221</v>
      </c>
    </row>
    <row r="285" s="2" customFormat="1" ht="33" customHeight="1">
      <c r="A285" s="40"/>
      <c r="B285" s="41"/>
      <c r="C285" s="229" t="s">
        <v>365</v>
      </c>
      <c r="D285" s="229" t="s">
        <v>225</v>
      </c>
      <c r="E285" s="230" t="s">
        <v>4723</v>
      </c>
      <c r="F285" s="231" t="s">
        <v>4724</v>
      </c>
      <c r="G285" s="232" t="s">
        <v>665</v>
      </c>
      <c r="H285" s="233">
        <v>61</v>
      </c>
      <c r="I285" s="234"/>
      <c r="J285" s="235">
        <f>ROUND(I285*H285,2)</f>
        <v>0</v>
      </c>
      <c r="K285" s="231" t="s">
        <v>229</v>
      </c>
      <c r="L285" s="46"/>
      <c r="M285" s="236" t="s">
        <v>1</v>
      </c>
      <c r="N285" s="237" t="s">
        <v>45</v>
      </c>
      <c r="O285" s="93"/>
      <c r="P285" s="238">
        <f>O285*H285</f>
        <v>0</v>
      </c>
      <c r="Q285" s="238">
        <v>0</v>
      </c>
      <c r="R285" s="238">
        <f>Q285*H285</f>
        <v>0</v>
      </c>
      <c r="S285" s="238">
        <v>0</v>
      </c>
      <c r="T285" s="239">
        <f>S285*H285</f>
        <v>0</v>
      </c>
      <c r="U285" s="40"/>
      <c r="V285" s="40"/>
      <c r="W285" s="40"/>
      <c r="X285" s="40"/>
      <c r="Y285" s="40"/>
      <c r="Z285" s="40"/>
      <c r="AA285" s="40"/>
      <c r="AB285" s="40"/>
      <c r="AC285" s="40"/>
      <c r="AD285" s="40"/>
      <c r="AE285" s="40"/>
      <c r="AR285" s="240" t="s">
        <v>224</v>
      </c>
      <c r="AT285" s="240" t="s">
        <v>225</v>
      </c>
      <c r="AU285" s="240" t="s">
        <v>19</v>
      </c>
      <c r="AY285" s="18" t="s">
        <v>221</v>
      </c>
      <c r="BE285" s="241">
        <f>IF(N285="základní",J285,0)</f>
        <v>0</v>
      </c>
      <c r="BF285" s="241">
        <f>IF(N285="snížená",J285,0)</f>
        <v>0</v>
      </c>
      <c r="BG285" s="241">
        <f>IF(N285="zákl. přenesená",J285,0)</f>
        <v>0</v>
      </c>
      <c r="BH285" s="241">
        <f>IF(N285="sníž. přenesená",J285,0)</f>
        <v>0</v>
      </c>
      <c r="BI285" s="241">
        <f>IF(N285="nulová",J285,0)</f>
        <v>0</v>
      </c>
      <c r="BJ285" s="18" t="s">
        <v>88</v>
      </c>
      <c r="BK285" s="241">
        <f>ROUND(I285*H285,2)</f>
        <v>0</v>
      </c>
      <c r="BL285" s="18" t="s">
        <v>224</v>
      </c>
      <c r="BM285" s="240" t="s">
        <v>4725</v>
      </c>
    </row>
    <row r="286" s="2" customFormat="1">
      <c r="A286" s="40"/>
      <c r="B286" s="41"/>
      <c r="C286" s="42"/>
      <c r="D286" s="242" t="s">
        <v>232</v>
      </c>
      <c r="E286" s="42"/>
      <c r="F286" s="243" t="s">
        <v>4726</v>
      </c>
      <c r="G286" s="42"/>
      <c r="H286" s="42"/>
      <c r="I286" s="244"/>
      <c r="J286" s="42"/>
      <c r="K286" s="42"/>
      <c r="L286" s="46"/>
      <c r="M286" s="245"/>
      <c r="N286" s="246"/>
      <c r="O286" s="93"/>
      <c r="P286" s="93"/>
      <c r="Q286" s="93"/>
      <c r="R286" s="93"/>
      <c r="S286" s="93"/>
      <c r="T286" s="94"/>
      <c r="U286" s="40"/>
      <c r="V286" s="40"/>
      <c r="W286" s="40"/>
      <c r="X286" s="40"/>
      <c r="Y286" s="40"/>
      <c r="Z286" s="40"/>
      <c r="AA286" s="40"/>
      <c r="AB286" s="40"/>
      <c r="AC286" s="40"/>
      <c r="AD286" s="40"/>
      <c r="AE286" s="40"/>
      <c r="AT286" s="18" t="s">
        <v>232</v>
      </c>
      <c r="AU286" s="18" t="s">
        <v>19</v>
      </c>
    </row>
    <row r="287" s="2" customFormat="1">
      <c r="A287" s="40"/>
      <c r="B287" s="41"/>
      <c r="C287" s="42"/>
      <c r="D287" s="247" t="s">
        <v>312</v>
      </c>
      <c r="E287" s="42"/>
      <c r="F287" s="248" t="s">
        <v>4712</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312</v>
      </c>
      <c r="AU287" s="18" t="s">
        <v>19</v>
      </c>
    </row>
    <row r="288" s="2" customFormat="1">
      <c r="A288" s="40"/>
      <c r="B288" s="41"/>
      <c r="C288" s="42"/>
      <c r="D288" s="247" t="s">
        <v>234</v>
      </c>
      <c r="E288" s="42"/>
      <c r="F288" s="248" t="s">
        <v>4713</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234</v>
      </c>
      <c r="AU288" s="18" t="s">
        <v>19</v>
      </c>
    </row>
    <row r="289" s="13" customFormat="1">
      <c r="A289" s="13"/>
      <c r="B289" s="249"/>
      <c r="C289" s="250"/>
      <c r="D289" s="247" t="s">
        <v>236</v>
      </c>
      <c r="E289" s="251" t="s">
        <v>1</v>
      </c>
      <c r="F289" s="252" t="s">
        <v>1355</v>
      </c>
      <c r="G289" s="250"/>
      <c r="H289" s="253">
        <v>61</v>
      </c>
      <c r="I289" s="254"/>
      <c r="J289" s="250"/>
      <c r="K289" s="250"/>
      <c r="L289" s="255"/>
      <c r="M289" s="256"/>
      <c r="N289" s="257"/>
      <c r="O289" s="257"/>
      <c r="P289" s="257"/>
      <c r="Q289" s="257"/>
      <c r="R289" s="257"/>
      <c r="S289" s="257"/>
      <c r="T289" s="258"/>
      <c r="U289" s="13"/>
      <c r="V289" s="13"/>
      <c r="W289" s="13"/>
      <c r="X289" s="13"/>
      <c r="Y289" s="13"/>
      <c r="Z289" s="13"/>
      <c r="AA289" s="13"/>
      <c r="AB289" s="13"/>
      <c r="AC289" s="13"/>
      <c r="AD289" s="13"/>
      <c r="AE289" s="13"/>
      <c r="AT289" s="259" t="s">
        <v>236</v>
      </c>
      <c r="AU289" s="259" t="s">
        <v>19</v>
      </c>
      <c r="AV289" s="13" t="s">
        <v>19</v>
      </c>
      <c r="AW289" s="13" t="s">
        <v>36</v>
      </c>
      <c r="AX289" s="13" t="s">
        <v>88</v>
      </c>
      <c r="AY289" s="259" t="s">
        <v>221</v>
      </c>
    </row>
    <row r="290" s="2" customFormat="1" ht="33" customHeight="1">
      <c r="A290" s="40"/>
      <c r="B290" s="41"/>
      <c r="C290" s="229" t="s">
        <v>371</v>
      </c>
      <c r="D290" s="229" t="s">
        <v>225</v>
      </c>
      <c r="E290" s="230" t="s">
        <v>4727</v>
      </c>
      <c r="F290" s="231" t="s">
        <v>4728</v>
      </c>
      <c r="G290" s="232" t="s">
        <v>665</v>
      </c>
      <c r="H290" s="233">
        <v>47</v>
      </c>
      <c r="I290" s="234"/>
      <c r="J290" s="235">
        <f>ROUND(I290*H290,2)</f>
        <v>0</v>
      </c>
      <c r="K290" s="231" t="s">
        <v>229</v>
      </c>
      <c r="L290" s="46"/>
      <c r="M290" s="236" t="s">
        <v>1</v>
      </c>
      <c r="N290" s="237" t="s">
        <v>45</v>
      </c>
      <c r="O290" s="93"/>
      <c r="P290" s="238">
        <f>O290*H290</f>
        <v>0</v>
      </c>
      <c r="Q290" s="238">
        <v>0</v>
      </c>
      <c r="R290" s="238">
        <f>Q290*H290</f>
        <v>0</v>
      </c>
      <c r="S290" s="238">
        <v>0</v>
      </c>
      <c r="T290" s="239">
        <f>S290*H290</f>
        <v>0</v>
      </c>
      <c r="U290" s="40"/>
      <c r="V290" s="40"/>
      <c r="W290" s="40"/>
      <c r="X290" s="40"/>
      <c r="Y290" s="40"/>
      <c r="Z290" s="40"/>
      <c r="AA290" s="40"/>
      <c r="AB290" s="40"/>
      <c r="AC290" s="40"/>
      <c r="AD290" s="40"/>
      <c r="AE290" s="40"/>
      <c r="AR290" s="240" t="s">
        <v>224</v>
      </c>
      <c r="AT290" s="240" t="s">
        <v>225</v>
      </c>
      <c r="AU290" s="240" t="s">
        <v>19</v>
      </c>
      <c r="AY290" s="18" t="s">
        <v>221</v>
      </c>
      <c r="BE290" s="241">
        <f>IF(N290="základní",J290,0)</f>
        <v>0</v>
      </c>
      <c r="BF290" s="241">
        <f>IF(N290="snížená",J290,0)</f>
        <v>0</v>
      </c>
      <c r="BG290" s="241">
        <f>IF(N290="zákl. přenesená",J290,0)</f>
        <v>0</v>
      </c>
      <c r="BH290" s="241">
        <f>IF(N290="sníž. přenesená",J290,0)</f>
        <v>0</v>
      </c>
      <c r="BI290" s="241">
        <f>IF(N290="nulová",J290,0)</f>
        <v>0</v>
      </c>
      <c r="BJ290" s="18" t="s">
        <v>88</v>
      </c>
      <c r="BK290" s="241">
        <f>ROUND(I290*H290,2)</f>
        <v>0</v>
      </c>
      <c r="BL290" s="18" t="s">
        <v>224</v>
      </c>
      <c r="BM290" s="240" t="s">
        <v>4729</v>
      </c>
    </row>
    <row r="291" s="2" customFormat="1">
      <c r="A291" s="40"/>
      <c r="B291" s="41"/>
      <c r="C291" s="42"/>
      <c r="D291" s="242" t="s">
        <v>232</v>
      </c>
      <c r="E291" s="42"/>
      <c r="F291" s="243" t="s">
        <v>4730</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232</v>
      </c>
      <c r="AU291" s="18" t="s">
        <v>19</v>
      </c>
    </row>
    <row r="292" s="2" customFormat="1">
      <c r="A292" s="40"/>
      <c r="B292" s="41"/>
      <c r="C292" s="42"/>
      <c r="D292" s="247" t="s">
        <v>312</v>
      </c>
      <c r="E292" s="42"/>
      <c r="F292" s="248" t="s">
        <v>4712</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312</v>
      </c>
      <c r="AU292" s="18" t="s">
        <v>19</v>
      </c>
    </row>
    <row r="293" s="2" customFormat="1">
      <c r="A293" s="40"/>
      <c r="B293" s="41"/>
      <c r="C293" s="42"/>
      <c r="D293" s="247" t="s">
        <v>234</v>
      </c>
      <c r="E293" s="42"/>
      <c r="F293" s="248" t="s">
        <v>4713</v>
      </c>
      <c r="G293" s="42"/>
      <c r="H293" s="42"/>
      <c r="I293" s="244"/>
      <c r="J293" s="42"/>
      <c r="K293" s="42"/>
      <c r="L293" s="46"/>
      <c r="M293" s="245"/>
      <c r="N293" s="246"/>
      <c r="O293" s="93"/>
      <c r="P293" s="93"/>
      <c r="Q293" s="93"/>
      <c r="R293" s="93"/>
      <c r="S293" s="93"/>
      <c r="T293" s="94"/>
      <c r="U293" s="40"/>
      <c r="V293" s="40"/>
      <c r="W293" s="40"/>
      <c r="X293" s="40"/>
      <c r="Y293" s="40"/>
      <c r="Z293" s="40"/>
      <c r="AA293" s="40"/>
      <c r="AB293" s="40"/>
      <c r="AC293" s="40"/>
      <c r="AD293" s="40"/>
      <c r="AE293" s="40"/>
      <c r="AT293" s="18" t="s">
        <v>234</v>
      </c>
      <c r="AU293" s="18" t="s">
        <v>19</v>
      </c>
    </row>
    <row r="294" s="13" customFormat="1">
      <c r="A294" s="13"/>
      <c r="B294" s="249"/>
      <c r="C294" s="250"/>
      <c r="D294" s="247" t="s">
        <v>236</v>
      </c>
      <c r="E294" s="251" t="s">
        <v>1</v>
      </c>
      <c r="F294" s="252" t="s">
        <v>1415</v>
      </c>
      <c r="G294" s="250"/>
      <c r="H294" s="253">
        <v>47</v>
      </c>
      <c r="I294" s="254"/>
      <c r="J294" s="250"/>
      <c r="K294" s="250"/>
      <c r="L294" s="255"/>
      <c r="M294" s="256"/>
      <c r="N294" s="257"/>
      <c r="O294" s="257"/>
      <c r="P294" s="257"/>
      <c r="Q294" s="257"/>
      <c r="R294" s="257"/>
      <c r="S294" s="257"/>
      <c r="T294" s="258"/>
      <c r="U294" s="13"/>
      <c r="V294" s="13"/>
      <c r="W294" s="13"/>
      <c r="X294" s="13"/>
      <c r="Y294" s="13"/>
      <c r="Z294" s="13"/>
      <c r="AA294" s="13"/>
      <c r="AB294" s="13"/>
      <c r="AC294" s="13"/>
      <c r="AD294" s="13"/>
      <c r="AE294" s="13"/>
      <c r="AT294" s="259" t="s">
        <v>236</v>
      </c>
      <c r="AU294" s="259" t="s">
        <v>19</v>
      </c>
      <c r="AV294" s="13" t="s">
        <v>19</v>
      </c>
      <c r="AW294" s="13" t="s">
        <v>36</v>
      </c>
      <c r="AX294" s="13" t="s">
        <v>88</v>
      </c>
      <c r="AY294" s="259" t="s">
        <v>221</v>
      </c>
    </row>
    <row r="295" s="2" customFormat="1" ht="33" customHeight="1">
      <c r="A295" s="40"/>
      <c r="B295" s="41"/>
      <c r="C295" s="229" t="s">
        <v>376</v>
      </c>
      <c r="D295" s="229" t="s">
        <v>225</v>
      </c>
      <c r="E295" s="230" t="s">
        <v>4731</v>
      </c>
      <c r="F295" s="231" t="s">
        <v>4732</v>
      </c>
      <c r="G295" s="232" t="s">
        <v>665</v>
      </c>
      <c r="H295" s="233">
        <v>37</v>
      </c>
      <c r="I295" s="234"/>
      <c r="J295" s="235">
        <f>ROUND(I295*H295,2)</f>
        <v>0</v>
      </c>
      <c r="K295" s="231" t="s">
        <v>229</v>
      </c>
      <c r="L295" s="46"/>
      <c r="M295" s="236" t="s">
        <v>1</v>
      </c>
      <c r="N295" s="237" t="s">
        <v>45</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224</v>
      </c>
      <c r="AT295" s="240" t="s">
        <v>225</v>
      </c>
      <c r="AU295" s="240" t="s">
        <v>19</v>
      </c>
      <c r="AY295" s="18" t="s">
        <v>221</v>
      </c>
      <c r="BE295" s="241">
        <f>IF(N295="základní",J295,0)</f>
        <v>0</v>
      </c>
      <c r="BF295" s="241">
        <f>IF(N295="snížená",J295,0)</f>
        <v>0</v>
      </c>
      <c r="BG295" s="241">
        <f>IF(N295="zákl. přenesená",J295,0)</f>
        <v>0</v>
      </c>
      <c r="BH295" s="241">
        <f>IF(N295="sníž. přenesená",J295,0)</f>
        <v>0</v>
      </c>
      <c r="BI295" s="241">
        <f>IF(N295="nulová",J295,0)</f>
        <v>0</v>
      </c>
      <c r="BJ295" s="18" t="s">
        <v>88</v>
      </c>
      <c r="BK295" s="241">
        <f>ROUND(I295*H295,2)</f>
        <v>0</v>
      </c>
      <c r="BL295" s="18" t="s">
        <v>224</v>
      </c>
      <c r="BM295" s="240" t="s">
        <v>4733</v>
      </c>
    </row>
    <row r="296" s="2" customFormat="1">
      <c r="A296" s="40"/>
      <c r="B296" s="41"/>
      <c r="C296" s="42"/>
      <c r="D296" s="242" t="s">
        <v>232</v>
      </c>
      <c r="E296" s="42"/>
      <c r="F296" s="243" t="s">
        <v>4734</v>
      </c>
      <c r="G296" s="42"/>
      <c r="H296" s="42"/>
      <c r="I296" s="244"/>
      <c r="J296" s="42"/>
      <c r="K296" s="42"/>
      <c r="L296" s="46"/>
      <c r="M296" s="245"/>
      <c r="N296" s="246"/>
      <c r="O296" s="93"/>
      <c r="P296" s="93"/>
      <c r="Q296" s="93"/>
      <c r="R296" s="93"/>
      <c r="S296" s="93"/>
      <c r="T296" s="94"/>
      <c r="U296" s="40"/>
      <c r="V296" s="40"/>
      <c r="W296" s="40"/>
      <c r="X296" s="40"/>
      <c r="Y296" s="40"/>
      <c r="Z296" s="40"/>
      <c r="AA296" s="40"/>
      <c r="AB296" s="40"/>
      <c r="AC296" s="40"/>
      <c r="AD296" s="40"/>
      <c r="AE296" s="40"/>
      <c r="AT296" s="18" t="s">
        <v>232</v>
      </c>
      <c r="AU296" s="18" t="s">
        <v>19</v>
      </c>
    </row>
    <row r="297" s="2" customFormat="1">
      <c r="A297" s="40"/>
      <c r="B297" s="41"/>
      <c r="C297" s="42"/>
      <c r="D297" s="247" t="s">
        <v>312</v>
      </c>
      <c r="E297" s="42"/>
      <c r="F297" s="248" t="s">
        <v>4712</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312</v>
      </c>
      <c r="AU297" s="18" t="s">
        <v>19</v>
      </c>
    </row>
    <row r="298" s="2" customFormat="1">
      <c r="A298" s="40"/>
      <c r="B298" s="41"/>
      <c r="C298" s="42"/>
      <c r="D298" s="247" t="s">
        <v>234</v>
      </c>
      <c r="E298" s="42"/>
      <c r="F298" s="248" t="s">
        <v>4713</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234</v>
      </c>
      <c r="AU298" s="18" t="s">
        <v>19</v>
      </c>
    </row>
    <row r="299" s="13" customFormat="1">
      <c r="A299" s="13"/>
      <c r="B299" s="249"/>
      <c r="C299" s="250"/>
      <c r="D299" s="247" t="s">
        <v>236</v>
      </c>
      <c r="E299" s="251" t="s">
        <v>1</v>
      </c>
      <c r="F299" s="252" t="s">
        <v>447</v>
      </c>
      <c r="G299" s="250"/>
      <c r="H299" s="253">
        <v>37</v>
      </c>
      <c r="I299" s="254"/>
      <c r="J299" s="250"/>
      <c r="K299" s="250"/>
      <c r="L299" s="255"/>
      <c r="M299" s="256"/>
      <c r="N299" s="257"/>
      <c r="O299" s="257"/>
      <c r="P299" s="257"/>
      <c r="Q299" s="257"/>
      <c r="R299" s="257"/>
      <c r="S299" s="257"/>
      <c r="T299" s="258"/>
      <c r="U299" s="13"/>
      <c r="V299" s="13"/>
      <c r="W299" s="13"/>
      <c r="X299" s="13"/>
      <c r="Y299" s="13"/>
      <c r="Z299" s="13"/>
      <c r="AA299" s="13"/>
      <c r="AB299" s="13"/>
      <c r="AC299" s="13"/>
      <c r="AD299" s="13"/>
      <c r="AE299" s="13"/>
      <c r="AT299" s="259" t="s">
        <v>236</v>
      </c>
      <c r="AU299" s="259" t="s">
        <v>19</v>
      </c>
      <c r="AV299" s="13" t="s">
        <v>19</v>
      </c>
      <c r="AW299" s="13" t="s">
        <v>36</v>
      </c>
      <c r="AX299" s="13" t="s">
        <v>88</v>
      </c>
      <c r="AY299" s="259" t="s">
        <v>221</v>
      </c>
    </row>
    <row r="300" s="2" customFormat="1" ht="33" customHeight="1">
      <c r="A300" s="40"/>
      <c r="B300" s="41"/>
      <c r="C300" s="229" t="s">
        <v>381</v>
      </c>
      <c r="D300" s="229" t="s">
        <v>225</v>
      </c>
      <c r="E300" s="230" t="s">
        <v>4735</v>
      </c>
      <c r="F300" s="231" t="s">
        <v>4736</v>
      </c>
      <c r="G300" s="232" t="s">
        <v>665</v>
      </c>
      <c r="H300" s="233">
        <v>34</v>
      </c>
      <c r="I300" s="234"/>
      <c r="J300" s="235">
        <f>ROUND(I300*H300,2)</f>
        <v>0</v>
      </c>
      <c r="K300" s="231" t="s">
        <v>229</v>
      </c>
      <c r="L300" s="46"/>
      <c r="M300" s="236" t="s">
        <v>1</v>
      </c>
      <c r="N300" s="237" t="s">
        <v>45</v>
      </c>
      <c r="O300" s="93"/>
      <c r="P300" s="238">
        <f>O300*H300</f>
        <v>0</v>
      </c>
      <c r="Q300" s="238">
        <v>0</v>
      </c>
      <c r="R300" s="238">
        <f>Q300*H300</f>
        <v>0</v>
      </c>
      <c r="S300" s="238">
        <v>0</v>
      </c>
      <c r="T300" s="239">
        <f>S300*H300</f>
        <v>0</v>
      </c>
      <c r="U300" s="40"/>
      <c r="V300" s="40"/>
      <c r="W300" s="40"/>
      <c r="X300" s="40"/>
      <c r="Y300" s="40"/>
      <c r="Z300" s="40"/>
      <c r="AA300" s="40"/>
      <c r="AB300" s="40"/>
      <c r="AC300" s="40"/>
      <c r="AD300" s="40"/>
      <c r="AE300" s="40"/>
      <c r="AR300" s="240" t="s">
        <v>224</v>
      </c>
      <c r="AT300" s="240" t="s">
        <v>225</v>
      </c>
      <c r="AU300" s="240" t="s">
        <v>19</v>
      </c>
      <c r="AY300" s="18" t="s">
        <v>221</v>
      </c>
      <c r="BE300" s="241">
        <f>IF(N300="základní",J300,0)</f>
        <v>0</v>
      </c>
      <c r="BF300" s="241">
        <f>IF(N300="snížená",J300,0)</f>
        <v>0</v>
      </c>
      <c r="BG300" s="241">
        <f>IF(N300="zákl. přenesená",J300,0)</f>
        <v>0</v>
      </c>
      <c r="BH300" s="241">
        <f>IF(N300="sníž. přenesená",J300,0)</f>
        <v>0</v>
      </c>
      <c r="BI300" s="241">
        <f>IF(N300="nulová",J300,0)</f>
        <v>0</v>
      </c>
      <c r="BJ300" s="18" t="s">
        <v>88</v>
      </c>
      <c r="BK300" s="241">
        <f>ROUND(I300*H300,2)</f>
        <v>0</v>
      </c>
      <c r="BL300" s="18" t="s">
        <v>224</v>
      </c>
      <c r="BM300" s="240" t="s">
        <v>4737</v>
      </c>
    </row>
    <row r="301" s="2" customFormat="1">
      <c r="A301" s="40"/>
      <c r="B301" s="41"/>
      <c r="C301" s="42"/>
      <c r="D301" s="242" t="s">
        <v>232</v>
      </c>
      <c r="E301" s="42"/>
      <c r="F301" s="243" t="s">
        <v>4738</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232</v>
      </c>
      <c r="AU301" s="18" t="s">
        <v>19</v>
      </c>
    </row>
    <row r="302" s="2" customFormat="1">
      <c r="A302" s="40"/>
      <c r="B302" s="41"/>
      <c r="C302" s="42"/>
      <c r="D302" s="247" t="s">
        <v>312</v>
      </c>
      <c r="E302" s="42"/>
      <c r="F302" s="248" t="s">
        <v>4712</v>
      </c>
      <c r="G302" s="42"/>
      <c r="H302" s="42"/>
      <c r="I302" s="244"/>
      <c r="J302" s="42"/>
      <c r="K302" s="42"/>
      <c r="L302" s="46"/>
      <c r="M302" s="245"/>
      <c r="N302" s="246"/>
      <c r="O302" s="93"/>
      <c r="P302" s="93"/>
      <c r="Q302" s="93"/>
      <c r="R302" s="93"/>
      <c r="S302" s="93"/>
      <c r="T302" s="94"/>
      <c r="U302" s="40"/>
      <c r="V302" s="40"/>
      <c r="W302" s="40"/>
      <c r="X302" s="40"/>
      <c r="Y302" s="40"/>
      <c r="Z302" s="40"/>
      <c r="AA302" s="40"/>
      <c r="AB302" s="40"/>
      <c r="AC302" s="40"/>
      <c r="AD302" s="40"/>
      <c r="AE302" s="40"/>
      <c r="AT302" s="18" t="s">
        <v>312</v>
      </c>
      <c r="AU302" s="18" t="s">
        <v>19</v>
      </c>
    </row>
    <row r="303" s="2" customFormat="1">
      <c r="A303" s="40"/>
      <c r="B303" s="41"/>
      <c r="C303" s="42"/>
      <c r="D303" s="247" t="s">
        <v>234</v>
      </c>
      <c r="E303" s="42"/>
      <c r="F303" s="248" t="s">
        <v>4713</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234</v>
      </c>
      <c r="AU303" s="18" t="s">
        <v>19</v>
      </c>
    </row>
    <row r="304" s="13" customFormat="1">
      <c r="A304" s="13"/>
      <c r="B304" s="249"/>
      <c r="C304" s="250"/>
      <c r="D304" s="247" t="s">
        <v>236</v>
      </c>
      <c r="E304" s="251" t="s">
        <v>1</v>
      </c>
      <c r="F304" s="252" t="s">
        <v>427</v>
      </c>
      <c r="G304" s="250"/>
      <c r="H304" s="253">
        <v>34</v>
      </c>
      <c r="I304" s="254"/>
      <c r="J304" s="250"/>
      <c r="K304" s="250"/>
      <c r="L304" s="255"/>
      <c r="M304" s="256"/>
      <c r="N304" s="257"/>
      <c r="O304" s="257"/>
      <c r="P304" s="257"/>
      <c r="Q304" s="257"/>
      <c r="R304" s="257"/>
      <c r="S304" s="257"/>
      <c r="T304" s="258"/>
      <c r="U304" s="13"/>
      <c r="V304" s="13"/>
      <c r="W304" s="13"/>
      <c r="X304" s="13"/>
      <c r="Y304" s="13"/>
      <c r="Z304" s="13"/>
      <c r="AA304" s="13"/>
      <c r="AB304" s="13"/>
      <c r="AC304" s="13"/>
      <c r="AD304" s="13"/>
      <c r="AE304" s="13"/>
      <c r="AT304" s="259" t="s">
        <v>236</v>
      </c>
      <c r="AU304" s="259" t="s">
        <v>19</v>
      </c>
      <c r="AV304" s="13" t="s">
        <v>19</v>
      </c>
      <c r="AW304" s="13" t="s">
        <v>36</v>
      </c>
      <c r="AX304" s="13" t="s">
        <v>88</v>
      </c>
      <c r="AY304" s="259" t="s">
        <v>221</v>
      </c>
    </row>
    <row r="305" s="2" customFormat="1" ht="33" customHeight="1">
      <c r="A305" s="40"/>
      <c r="B305" s="41"/>
      <c r="C305" s="229" t="s">
        <v>387</v>
      </c>
      <c r="D305" s="229" t="s">
        <v>225</v>
      </c>
      <c r="E305" s="230" t="s">
        <v>4739</v>
      </c>
      <c r="F305" s="231" t="s">
        <v>4740</v>
      </c>
      <c r="G305" s="232" t="s">
        <v>665</v>
      </c>
      <c r="H305" s="233">
        <v>17</v>
      </c>
      <c r="I305" s="234"/>
      <c r="J305" s="235">
        <f>ROUND(I305*H305,2)</f>
        <v>0</v>
      </c>
      <c r="K305" s="231" t="s">
        <v>229</v>
      </c>
      <c r="L305" s="46"/>
      <c r="M305" s="236" t="s">
        <v>1</v>
      </c>
      <c r="N305" s="237" t="s">
        <v>45</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224</v>
      </c>
      <c r="AT305" s="240" t="s">
        <v>225</v>
      </c>
      <c r="AU305" s="240" t="s">
        <v>19</v>
      </c>
      <c r="AY305" s="18" t="s">
        <v>221</v>
      </c>
      <c r="BE305" s="241">
        <f>IF(N305="základní",J305,0)</f>
        <v>0</v>
      </c>
      <c r="BF305" s="241">
        <f>IF(N305="snížená",J305,0)</f>
        <v>0</v>
      </c>
      <c r="BG305" s="241">
        <f>IF(N305="zákl. přenesená",J305,0)</f>
        <v>0</v>
      </c>
      <c r="BH305" s="241">
        <f>IF(N305="sníž. přenesená",J305,0)</f>
        <v>0</v>
      </c>
      <c r="BI305" s="241">
        <f>IF(N305="nulová",J305,0)</f>
        <v>0</v>
      </c>
      <c r="BJ305" s="18" t="s">
        <v>88</v>
      </c>
      <c r="BK305" s="241">
        <f>ROUND(I305*H305,2)</f>
        <v>0</v>
      </c>
      <c r="BL305" s="18" t="s">
        <v>224</v>
      </c>
      <c r="BM305" s="240" t="s">
        <v>4741</v>
      </c>
    </row>
    <row r="306" s="2" customFormat="1">
      <c r="A306" s="40"/>
      <c r="B306" s="41"/>
      <c r="C306" s="42"/>
      <c r="D306" s="242" t="s">
        <v>232</v>
      </c>
      <c r="E306" s="42"/>
      <c r="F306" s="243" t="s">
        <v>4742</v>
      </c>
      <c r="G306" s="42"/>
      <c r="H306" s="42"/>
      <c r="I306" s="244"/>
      <c r="J306" s="42"/>
      <c r="K306" s="42"/>
      <c r="L306" s="46"/>
      <c r="M306" s="245"/>
      <c r="N306" s="246"/>
      <c r="O306" s="93"/>
      <c r="P306" s="93"/>
      <c r="Q306" s="93"/>
      <c r="R306" s="93"/>
      <c r="S306" s="93"/>
      <c r="T306" s="94"/>
      <c r="U306" s="40"/>
      <c r="V306" s="40"/>
      <c r="W306" s="40"/>
      <c r="X306" s="40"/>
      <c r="Y306" s="40"/>
      <c r="Z306" s="40"/>
      <c r="AA306" s="40"/>
      <c r="AB306" s="40"/>
      <c r="AC306" s="40"/>
      <c r="AD306" s="40"/>
      <c r="AE306" s="40"/>
      <c r="AT306" s="18" t="s">
        <v>232</v>
      </c>
      <c r="AU306" s="18" t="s">
        <v>19</v>
      </c>
    </row>
    <row r="307" s="2" customFormat="1">
      <c r="A307" s="40"/>
      <c r="B307" s="41"/>
      <c r="C307" s="42"/>
      <c r="D307" s="247" t="s">
        <v>312</v>
      </c>
      <c r="E307" s="42"/>
      <c r="F307" s="248" t="s">
        <v>4712</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312</v>
      </c>
      <c r="AU307" s="18" t="s">
        <v>19</v>
      </c>
    </row>
    <row r="308" s="2" customFormat="1">
      <c r="A308" s="40"/>
      <c r="B308" s="41"/>
      <c r="C308" s="42"/>
      <c r="D308" s="247" t="s">
        <v>234</v>
      </c>
      <c r="E308" s="42"/>
      <c r="F308" s="248" t="s">
        <v>4713</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234</v>
      </c>
      <c r="AU308" s="18" t="s">
        <v>19</v>
      </c>
    </row>
    <row r="309" s="13" customFormat="1">
      <c r="A309" s="13"/>
      <c r="B309" s="249"/>
      <c r="C309" s="250"/>
      <c r="D309" s="247" t="s">
        <v>236</v>
      </c>
      <c r="E309" s="251" t="s">
        <v>1</v>
      </c>
      <c r="F309" s="252" t="s">
        <v>321</v>
      </c>
      <c r="G309" s="250"/>
      <c r="H309" s="253">
        <v>17</v>
      </c>
      <c r="I309" s="254"/>
      <c r="J309" s="250"/>
      <c r="K309" s="250"/>
      <c r="L309" s="255"/>
      <c r="M309" s="256"/>
      <c r="N309" s="257"/>
      <c r="O309" s="257"/>
      <c r="P309" s="257"/>
      <c r="Q309" s="257"/>
      <c r="R309" s="257"/>
      <c r="S309" s="257"/>
      <c r="T309" s="258"/>
      <c r="U309" s="13"/>
      <c r="V309" s="13"/>
      <c r="W309" s="13"/>
      <c r="X309" s="13"/>
      <c r="Y309" s="13"/>
      <c r="Z309" s="13"/>
      <c r="AA309" s="13"/>
      <c r="AB309" s="13"/>
      <c r="AC309" s="13"/>
      <c r="AD309" s="13"/>
      <c r="AE309" s="13"/>
      <c r="AT309" s="259" t="s">
        <v>236</v>
      </c>
      <c r="AU309" s="259" t="s">
        <v>19</v>
      </c>
      <c r="AV309" s="13" t="s">
        <v>19</v>
      </c>
      <c r="AW309" s="13" t="s">
        <v>36</v>
      </c>
      <c r="AX309" s="13" t="s">
        <v>88</v>
      </c>
      <c r="AY309" s="259" t="s">
        <v>221</v>
      </c>
    </row>
    <row r="310" s="2" customFormat="1" ht="33" customHeight="1">
      <c r="A310" s="40"/>
      <c r="B310" s="41"/>
      <c r="C310" s="229" t="s">
        <v>393</v>
      </c>
      <c r="D310" s="229" t="s">
        <v>225</v>
      </c>
      <c r="E310" s="230" t="s">
        <v>4743</v>
      </c>
      <c r="F310" s="231" t="s">
        <v>4744</v>
      </c>
      <c r="G310" s="232" t="s">
        <v>665</v>
      </c>
      <c r="H310" s="233">
        <v>12</v>
      </c>
      <c r="I310" s="234"/>
      <c r="J310" s="235">
        <f>ROUND(I310*H310,2)</f>
        <v>0</v>
      </c>
      <c r="K310" s="231" t="s">
        <v>229</v>
      </c>
      <c r="L310" s="46"/>
      <c r="M310" s="236" t="s">
        <v>1</v>
      </c>
      <c r="N310" s="237" t="s">
        <v>45</v>
      </c>
      <c r="O310" s="93"/>
      <c r="P310" s="238">
        <f>O310*H310</f>
        <v>0</v>
      </c>
      <c r="Q310" s="238">
        <v>0</v>
      </c>
      <c r="R310" s="238">
        <f>Q310*H310</f>
        <v>0</v>
      </c>
      <c r="S310" s="238">
        <v>0</v>
      </c>
      <c r="T310" s="239">
        <f>S310*H310</f>
        <v>0</v>
      </c>
      <c r="U310" s="40"/>
      <c r="V310" s="40"/>
      <c r="W310" s="40"/>
      <c r="X310" s="40"/>
      <c r="Y310" s="40"/>
      <c r="Z310" s="40"/>
      <c r="AA310" s="40"/>
      <c r="AB310" s="40"/>
      <c r="AC310" s="40"/>
      <c r="AD310" s="40"/>
      <c r="AE310" s="40"/>
      <c r="AR310" s="240" t="s">
        <v>224</v>
      </c>
      <c r="AT310" s="240" t="s">
        <v>225</v>
      </c>
      <c r="AU310" s="240" t="s">
        <v>19</v>
      </c>
      <c r="AY310" s="18" t="s">
        <v>221</v>
      </c>
      <c r="BE310" s="241">
        <f>IF(N310="základní",J310,0)</f>
        <v>0</v>
      </c>
      <c r="BF310" s="241">
        <f>IF(N310="snížená",J310,0)</f>
        <v>0</v>
      </c>
      <c r="BG310" s="241">
        <f>IF(N310="zákl. přenesená",J310,0)</f>
        <v>0</v>
      </c>
      <c r="BH310" s="241">
        <f>IF(N310="sníž. přenesená",J310,0)</f>
        <v>0</v>
      </c>
      <c r="BI310" s="241">
        <f>IF(N310="nulová",J310,0)</f>
        <v>0</v>
      </c>
      <c r="BJ310" s="18" t="s">
        <v>88</v>
      </c>
      <c r="BK310" s="241">
        <f>ROUND(I310*H310,2)</f>
        <v>0</v>
      </c>
      <c r="BL310" s="18" t="s">
        <v>224</v>
      </c>
      <c r="BM310" s="240" t="s">
        <v>4745</v>
      </c>
    </row>
    <row r="311" s="2" customFormat="1">
      <c r="A311" s="40"/>
      <c r="B311" s="41"/>
      <c r="C311" s="42"/>
      <c r="D311" s="242" t="s">
        <v>232</v>
      </c>
      <c r="E311" s="42"/>
      <c r="F311" s="243" t="s">
        <v>4746</v>
      </c>
      <c r="G311" s="42"/>
      <c r="H311" s="42"/>
      <c r="I311" s="244"/>
      <c r="J311" s="42"/>
      <c r="K311" s="42"/>
      <c r="L311" s="46"/>
      <c r="M311" s="245"/>
      <c r="N311" s="246"/>
      <c r="O311" s="93"/>
      <c r="P311" s="93"/>
      <c r="Q311" s="93"/>
      <c r="R311" s="93"/>
      <c r="S311" s="93"/>
      <c r="T311" s="94"/>
      <c r="U311" s="40"/>
      <c r="V311" s="40"/>
      <c r="W311" s="40"/>
      <c r="X311" s="40"/>
      <c r="Y311" s="40"/>
      <c r="Z311" s="40"/>
      <c r="AA311" s="40"/>
      <c r="AB311" s="40"/>
      <c r="AC311" s="40"/>
      <c r="AD311" s="40"/>
      <c r="AE311" s="40"/>
      <c r="AT311" s="18" t="s">
        <v>232</v>
      </c>
      <c r="AU311" s="18" t="s">
        <v>19</v>
      </c>
    </row>
    <row r="312" s="2" customFormat="1">
      <c r="A312" s="40"/>
      <c r="B312" s="41"/>
      <c r="C312" s="42"/>
      <c r="D312" s="247" t="s">
        <v>312</v>
      </c>
      <c r="E312" s="42"/>
      <c r="F312" s="248" t="s">
        <v>4712</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312</v>
      </c>
      <c r="AU312" s="18" t="s">
        <v>19</v>
      </c>
    </row>
    <row r="313" s="2" customFormat="1">
      <c r="A313" s="40"/>
      <c r="B313" s="41"/>
      <c r="C313" s="42"/>
      <c r="D313" s="247" t="s">
        <v>234</v>
      </c>
      <c r="E313" s="42"/>
      <c r="F313" s="248" t="s">
        <v>4713</v>
      </c>
      <c r="G313" s="42"/>
      <c r="H313" s="42"/>
      <c r="I313" s="244"/>
      <c r="J313" s="42"/>
      <c r="K313" s="42"/>
      <c r="L313" s="46"/>
      <c r="M313" s="245"/>
      <c r="N313" s="246"/>
      <c r="O313" s="93"/>
      <c r="P313" s="93"/>
      <c r="Q313" s="93"/>
      <c r="R313" s="93"/>
      <c r="S313" s="93"/>
      <c r="T313" s="94"/>
      <c r="U313" s="40"/>
      <c r="V313" s="40"/>
      <c r="W313" s="40"/>
      <c r="X313" s="40"/>
      <c r="Y313" s="40"/>
      <c r="Z313" s="40"/>
      <c r="AA313" s="40"/>
      <c r="AB313" s="40"/>
      <c r="AC313" s="40"/>
      <c r="AD313" s="40"/>
      <c r="AE313" s="40"/>
      <c r="AT313" s="18" t="s">
        <v>234</v>
      </c>
      <c r="AU313" s="18" t="s">
        <v>19</v>
      </c>
    </row>
    <row r="314" s="13" customFormat="1">
      <c r="A314" s="13"/>
      <c r="B314" s="249"/>
      <c r="C314" s="250"/>
      <c r="D314" s="247" t="s">
        <v>236</v>
      </c>
      <c r="E314" s="251" t="s">
        <v>1</v>
      </c>
      <c r="F314" s="252" t="s">
        <v>288</v>
      </c>
      <c r="G314" s="250"/>
      <c r="H314" s="253">
        <v>12</v>
      </c>
      <c r="I314" s="254"/>
      <c r="J314" s="250"/>
      <c r="K314" s="250"/>
      <c r="L314" s="255"/>
      <c r="M314" s="256"/>
      <c r="N314" s="257"/>
      <c r="O314" s="257"/>
      <c r="P314" s="257"/>
      <c r="Q314" s="257"/>
      <c r="R314" s="257"/>
      <c r="S314" s="257"/>
      <c r="T314" s="258"/>
      <c r="U314" s="13"/>
      <c r="V314" s="13"/>
      <c r="W314" s="13"/>
      <c r="X314" s="13"/>
      <c r="Y314" s="13"/>
      <c r="Z314" s="13"/>
      <c r="AA314" s="13"/>
      <c r="AB314" s="13"/>
      <c r="AC314" s="13"/>
      <c r="AD314" s="13"/>
      <c r="AE314" s="13"/>
      <c r="AT314" s="259" t="s">
        <v>236</v>
      </c>
      <c r="AU314" s="259" t="s">
        <v>19</v>
      </c>
      <c r="AV314" s="13" t="s">
        <v>19</v>
      </c>
      <c r="AW314" s="13" t="s">
        <v>36</v>
      </c>
      <c r="AX314" s="13" t="s">
        <v>88</v>
      </c>
      <c r="AY314" s="259" t="s">
        <v>221</v>
      </c>
    </row>
    <row r="315" s="2" customFormat="1" ht="37.8" customHeight="1">
      <c r="A315" s="40"/>
      <c r="B315" s="41"/>
      <c r="C315" s="229" t="s">
        <v>398</v>
      </c>
      <c r="D315" s="229" t="s">
        <v>225</v>
      </c>
      <c r="E315" s="230" t="s">
        <v>4747</v>
      </c>
      <c r="F315" s="231" t="s">
        <v>4748</v>
      </c>
      <c r="G315" s="232" t="s">
        <v>665</v>
      </c>
      <c r="H315" s="233">
        <v>8</v>
      </c>
      <c r="I315" s="234"/>
      <c r="J315" s="235">
        <f>ROUND(I315*H315,2)</f>
        <v>0</v>
      </c>
      <c r="K315" s="231" t="s">
        <v>229</v>
      </c>
      <c r="L315" s="46"/>
      <c r="M315" s="236" t="s">
        <v>1</v>
      </c>
      <c r="N315" s="237" t="s">
        <v>45</v>
      </c>
      <c r="O315" s="93"/>
      <c r="P315" s="238">
        <f>O315*H315</f>
        <v>0</v>
      </c>
      <c r="Q315" s="238">
        <v>0</v>
      </c>
      <c r="R315" s="238">
        <f>Q315*H315</f>
        <v>0</v>
      </c>
      <c r="S315" s="238">
        <v>0</v>
      </c>
      <c r="T315" s="239">
        <f>S315*H315</f>
        <v>0</v>
      </c>
      <c r="U315" s="40"/>
      <c r="V315" s="40"/>
      <c r="W315" s="40"/>
      <c r="X315" s="40"/>
      <c r="Y315" s="40"/>
      <c r="Z315" s="40"/>
      <c r="AA315" s="40"/>
      <c r="AB315" s="40"/>
      <c r="AC315" s="40"/>
      <c r="AD315" s="40"/>
      <c r="AE315" s="40"/>
      <c r="AR315" s="240" t="s">
        <v>224</v>
      </c>
      <c r="AT315" s="240" t="s">
        <v>225</v>
      </c>
      <c r="AU315" s="240" t="s">
        <v>19</v>
      </c>
      <c r="AY315" s="18" t="s">
        <v>221</v>
      </c>
      <c r="BE315" s="241">
        <f>IF(N315="základní",J315,0)</f>
        <v>0</v>
      </c>
      <c r="BF315" s="241">
        <f>IF(N315="snížená",J315,0)</f>
        <v>0</v>
      </c>
      <c r="BG315" s="241">
        <f>IF(N315="zákl. přenesená",J315,0)</f>
        <v>0</v>
      </c>
      <c r="BH315" s="241">
        <f>IF(N315="sníž. přenesená",J315,0)</f>
        <v>0</v>
      </c>
      <c r="BI315" s="241">
        <f>IF(N315="nulová",J315,0)</f>
        <v>0</v>
      </c>
      <c r="BJ315" s="18" t="s">
        <v>88</v>
      </c>
      <c r="BK315" s="241">
        <f>ROUND(I315*H315,2)</f>
        <v>0</v>
      </c>
      <c r="BL315" s="18" t="s">
        <v>224</v>
      </c>
      <c r="BM315" s="240" t="s">
        <v>4749</v>
      </c>
    </row>
    <row r="316" s="2" customFormat="1">
      <c r="A316" s="40"/>
      <c r="B316" s="41"/>
      <c r="C316" s="42"/>
      <c r="D316" s="242" t="s">
        <v>232</v>
      </c>
      <c r="E316" s="42"/>
      <c r="F316" s="243" t="s">
        <v>4750</v>
      </c>
      <c r="G316" s="42"/>
      <c r="H316" s="42"/>
      <c r="I316" s="244"/>
      <c r="J316" s="42"/>
      <c r="K316" s="42"/>
      <c r="L316" s="46"/>
      <c r="M316" s="245"/>
      <c r="N316" s="246"/>
      <c r="O316" s="93"/>
      <c r="P316" s="93"/>
      <c r="Q316" s="93"/>
      <c r="R316" s="93"/>
      <c r="S316" s="93"/>
      <c r="T316" s="94"/>
      <c r="U316" s="40"/>
      <c r="V316" s="40"/>
      <c r="W316" s="40"/>
      <c r="X316" s="40"/>
      <c r="Y316" s="40"/>
      <c r="Z316" s="40"/>
      <c r="AA316" s="40"/>
      <c r="AB316" s="40"/>
      <c r="AC316" s="40"/>
      <c r="AD316" s="40"/>
      <c r="AE316" s="40"/>
      <c r="AT316" s="18" t="s">
        <v>232</v>
      </c>
      <c r="AU316" s="18" t="s">
        <v>19</v>
      </c>
    </row>
    <row r="317" s="2" customFormat="1">
      <c r="A317" s="40"/>
      <c r="B317" s="41"/>
      <c r="C317" s="42"/>
      <c r="D317" s="247" t="s">
        <v>312</v>
      </c>
      <c r="E317" s="42"/>
      <c r="F317" s="248" t="s">
        <v>4712</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312</v>
      </c>
      <c r="AU317" s="18" t="s">
        <v>19</v>
      </c>
    </row>
    <row r="318" s="13" customFormat="1">
      <c r="A318" s="13"/>
      <c r="B318" s="249"/>
      <c r="C318" s="250"/>
      <c r="D318" s="247" t="s">
        <v>236</v>
      </c>
      <c r="E318" s="251" t="s">
        <v>1</v>
      </c>
      <c r="F318" s="252" t="s">
        <v>267</v>
      </c>
      <c r="G318" s="250"/>
      <c r="H318" s="253">
        <v>8</v>
      </c>
      <c r="I318" s="254"/>
      <c r="J318" s="250"/>
      <c r="K318" s="250"/>
      <c r="L318" s="255"/>
      <c r="M318" s="256"/>
      <c r="N318" s="257"/>
      <c r="O318" s="257"/>
      <c r="P318" s="257"/>
      <c r="Q318" s="257"/>
      <c r="R318" s="257"/>
      <c r="S318" s="257"/>
      <c r="T318" s="258"/>
      <c r="U318" s="13"/>
      <c r="V318" s="13"/>
      <c r="W318" s="13"/>
      <c r="X318" s="13"/>
      <c r="Y318" s="13"/>
      <c r="Z318" s="13"/>
      <c r="AA318" s="13"/>
      <c r="AB318" s="13"/>
      <c r="AC318" s="13"/>
      <c r="AD318" s="13"/>
      <c r="AE318" s="13"/>
      <c r="AT318" s="259" t="s">
        <v>236</v>
      </c>
      <c r="AU318" s="259" t="s">
        <v>19</v>
      </c>
      <c r="AV318" s="13" t="s">
        <v>19</v>
      </c>
      <c r="AW318" s="13" t="s">
        <v>36</v>
      </c>
      <c r="AX318" s="13" t="s">
        <v>88</v>
      </c>
      <c r="AY318" s="259" t="s">
        <v>221</v>
      </c>
    </row>
    <row r="319" s="2" customFormat="1" ht="37.8" customHeight="1">
      <c r="A319" s="40"/>
      <c r="B319" s="41"/>
      <c r="C319" s="229" t="s">
        <v>404</v>
      </c>
      <c r="D319" s="229" t="s">
        <v>225</v>
      </c>
      <c r="E319" s="230" t="s">
        <v>4751</v>
      </c>
      <c r="F319" s="231" t="s">
        <v>4752</v>
      </c>
      <c r="G319" s="232" t="s">
        <v>665</v>
      </c>
      <c r="H319" s="233">
        <v>4</v>
      </c>
      <c r="I319" s="234"/>
      <c r="J319" s="235">
        <f>ROUND(I319*H319,2)</f>
        <v>0</v>
      </c>
      <c r="K319" s="231" t="s">
        <v>229</v>
      </c>
      <c r="L319" s="46"/>
      <c r="M319" s="236" t="s">
        <v>1</v>
      </c>
      <c r="N319" s="237" t="s">
        <v>45</v>
      </c>
      <c r="O319" s="93"/>
      <c r="P319" s="238">
        <f>O319*H319</f>
        <v>0</v>
      </c>
      <c r="Q319" s="238">
        <v>0</v>
      </c>
      <c r="R319" s="238">
        <f>Q319*H319</f>
        <v>0</v>
      </c>
      <c r="S319" s="238">
        <v>0</v>
      </c>
      <c r="T319" s="239">
        <f>S319*H319</f>
        <v>0</v>
      </c>
      <c r="U319" s="40"/>
      <c r="V319" s="40"/>
      <c r="W319" s="40"/>
      <c r="X319" s="40"/>
      <c r="Y319" s="40"/>
      <c r="Z319" s="40"/>
      <c r="AA319" s="40"/>
      <c r="AB319" s="40"/>
      <c r="AC319" s="40"/>
      <c r="AD319" s="40"/>
      <c r="AE319" s="40"/>
      <c r="AR319" s="240" t="s">
        <v>224</v>
      </c>
      <c r="AT319" s="240" t="s">
        <v>225</v>
      </c>
      <c r="AU319" s="240" t="s">
        <v>19</v>
      </c>
      <c r="AY319" s="18" t="s">
        <v>221</v>
      </c>
      <c r="BE319" s="241">
        <f>IF(N319="základní",J319,0)</f>
        <v>0</v>
      </c>
      <c r="BF319" s="241">
        <f>IF(N319="snížená",J319,0)</f>
        <v>0</v>
      </c>
      <c r="BG319" s="241">
        <f>IF(N319="zákl. přenesená",J319,0)</f>
        <v>0</v>
      </c>
      <c r="BH319" s="241">
        <f>IF(N319="sníž. přenesená",J319,0)</f>
        <v>0</v>
      </c>
      <c r="BI319" s="241">
        <f>IF(N319="nulová",J319,0)</f>
        <v>0</v>
      </c>
      <c r="BJ319" s="18" t="s">
        <v>88</v>
      </c>
      <c r="BK319" s="241">
        <f>ROUND(I319*H319,2)</f>
        <v>0</v>
      </c>
      <c r="BL319" s="18" t="s">
        <v>224</v>
      </c>
      <c r="BM319" s="240" t="s">
        <v>4753</v>
      </c>
    </row>
    <row r="320" s="2" customFormat="1">
      <c r="A320" s="40"/>
      <c r="B320" s="41"/>
      <c r="C320" s="42"/>
      <c r="D320" s="242" t="s">
        <v>232</v>
      </c>
      <c r="E320" s="42"/>
      <c r="F320" s="243" t="s">
        <v>4754</v>
      </c>
      <c r="G320" s="42"/>
      <c r="H320" s="42"/>
      <c r="I320" s="244"/>
      <c r="J320" s="42"/>
      <c r="K320" s="42"/>
      <c r="L320" s="46"/>
      <c r="M320" s="245"/>
      <c r="N320" s="246"/>
      <c r="O320" s="93"/>
      <c r="P320" s="93"/>
      <c r="Q320" s="93"/>
      <c r="R320" s="93"/>
      <c r="S320" s="93"/>
      <c r="T320" s="94"/>
      <c r="U320" s="40"/>
      <c r="V320" s="40"/>
      <c r="W320" s="40"/>
      <c r="X320" s="40"/>
      <c r="Y320" s="40"/>
      <c r="Z320" s="40"/>
      <c r="AA320" s="40"/>
      <c r="AB320" s="40"/>
      <c r="AC320" s="40"/>
      <c r="AD320" s="40"/>
      <c r="AE320" s="40"/>
      <c r="AT320" s="18" t="s">
        <v>232</v>
      </c>
      <c r="AU320" s="18" t="s">
        <v>19</v>
      </c>
    </row>
    <row r="321" s="2" customFormat="1">
      <c r="A321" s="40"/>
      <c r="B321" s="41"/>
      <c r="C321" s="42"/>
      <c r="D321" s="247" t="s">
        <v>312</v>
      </c>
      <c r="E321" s="42"/>
      <c r="F321" s="248" t="s">
        <v>4712</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312</v>
      </c>
      <c r="AU321" s="18" t="s">
        <v>19</v>
      </c>
    </row>
    <row r="322" s="13" customFormat="1">
      <c r="A322" s="13"/>
      <c r="B322" s="249"/>
      <c r="C322" s="250"/>
      <c r="D322" s="247" t="s">
        <v>236</v>
      </c>
      <c r="E322" s="251" t="s">
        <v>1</v>
      </c>
      <c r="F322" s="252" t="s">
        <v>224</v>
      </c>
      <c r="G322" s="250"/>
      <c r="H322" s="253">
        <v>4</v>
      </c>
      <c r="I322" s="254"/>
      <c r="J322" s="250"/>
      <c r="K322" s="250"/>
      <c r="L322" s="255"/>
      <c r="M322" s="256"/>
      <c r="N322" s="257"/>
      <c r="O322" s="257"/>
      <c r="P322" s="257"/>
      <c r="Q322" s="257"/>
      <c r="R322" s="257"/>
      <c r="S322" s="257"/>
      <c r="T322" s="258"/>
      <c r="U322" s="13"/>
      <c r="V322" s="13"/>
      <c r="W322" s="13"/>
      <c r="X322" s="13"/>
      <c r="Y322" s="13"/>
      <c r="Z322" s="13"/>
      <c r="AA322" s="13"/>
      <c r="AB322" s="13"/>
      <c r="AC322" s="13"/>
      <c r="AD322" s="13"/>
      <c r="AE322" s="13"/>
      <c r="AT322" s="259" t="s">
        <v>236</v>
      </c>
      <c r="AU322" s="259" t="s">
        <v>19</v>
      </c>
      <c r="AV322" s="13" t="s">
        <v>19</v>
      </c>
      <c r="AW322" s="13" t="s">
        <v>36</v>
      </c>
      <c r="AX322" s="13" t="s">
        <v>88</v>
      </c>
      <c r="AY322" s="259" t="s">
        <v>221</v>
      </c>
    </row>
    <row r="323" s="2" customFormat="1" ht="37.8" customHeight="1">
      <c r="A323" s="40"/>
      <c r="B323" s="41"/>
      <c r="C323" s="229" t="s">
        <v>410</v>
      </c>
      <c r="D323" s="229" t="s">
        <v>225</v>
      </c>
      <c r="E323" s="230" t="s">
        <v>4755</v>
      </c>
      <c r="F323" s="231" t="s">
        <v>4756</v>
      </c>
      <c r="G323" s="232" t="s">
        <v>665</v>
      </c>
      <c r="H323" s="233">
        <v>7</v>
      </c>
      <c r="I323" s="234"/>
      <c r="J323" s="235">
        <f>ROUND(I323*H323,2)</f>
        <v>0</v>
      </c>
      <c r="K323" s="231" t="s">
        <v>229</v>
      </c>
      <c r="L323" s="46"/>
      <c r="M323" s="236" t="s">
        <v>1</v>
      </c>
      <c r="N323" s="237" t="s">
        <v>45</v>
      </c>
      <c r="O323" s="93"/>
      <c r="P323" s="238">
        <f>O323*H323</f>
        <v>0</v>
      </c>
      <c r="Q323" s="238">
        <v>0</v>
      </c>
      <c r="R323" s="238">
        <f>Q323*H323</f>
        <v>0</v>
      </c>
      <c r="S323" s="238">
        <v>0</v>
      </c>
      <c r="T323" s="239">
        <f>S323*H323</f>
        <v>0</v>
      </c>
      <c r="U323" s="40"/>
      <c r="V323" s="40"/>
      <c r="W323" s="40"/>
      <c r="X323" s="40"/>
      <c r="Y323" s="40"/>
      <c r="Z323" s="40"/>
      <c r="AA323" s="40"/>
      <c r="AB323" s="40"/>
      <c r="AC323" s="40"/>
      <c r="AD323" s="40"/>
      <c r="AE323" s="40"/>
      <c r="AR323" s="240" t="s">
        <v>224</v>
      </c>
      <c r="AT323" s="240" t="s">
        <v>225</v>
      </c>
      <c r="AU323" s="240" t="s">
        <v>19</v>
      </c>
      <c r="AY323" s="18" t="s">
        <v>221</v>
      </c>
      <c r="BE323" s="241">
        <f>IF(N323="základní",J323,0)</f>
        <v>0</v>
      </c>
      <c r="BF323" s="241">
        <f>IF(N323="snížená",J323,0)</f>
        <v>0</v>
      </c>
      <c r="BG323" s="241">
        <f>IF(N323="zákl. přenesená",J323,0)</f>
        <v>0</v>
      </c>
      <c r="BH323" s="241">
        <f>IF(N323="sníž. přenesená",J323,0)</f>
        <v>0</v>
      </c>
      <c r="BI323" s="241">
        <f>IF(N323="nulová",J323,0)</f>
        <v>0</v>
      </c>
      <c r="BJ323" s="18" t="s">
        <v>88</v>
      </c>
      <c r="BK323" s="241">
        <f>ROUND(I323*H323,2)</f>
        <v>0</v>
      </c>
      <c r="BL323" s="18" t="s">
        <v>224</v>
      </c>
      <c r="BM323" s="240" t="s">
        <v>4757</v>
      </c>
    </row>
    <row r="324" s="2" customFormat="1">
      <c r="A324" s="40"/>
      <c r="B324" s="41"/>
      <c r="C324" s="42"/>
      <c r="D324" s="242" t="s">
        <v>232</v>
      </c>
      <c r="E324" s="42"/>
      <c r="F324" s="243" t="s">
        <v>4758</v>
      </c>
      <c r="G324" s="42"/>
      <c r="H324" s="42"/>
      <c r="I324" s="244"/>
      <c r="J324" s="42"/>
      <c r="K324" s="42"/>
      <c r="L324" s="46"/>
      <c r="M324" s="245"/>
      <c r="N324" s="246"/>
      <c r="O324" s="93"/>
      <c r="P324" s="93"/>
      <c r="Q324" s="93"/>
      <c r="R324" s="93"/>
      <c r="S324" s="93"/>
      <c r="T324" s="94"/>
      <c r="U324" s="40"/>
      <c r="V324" s="40"/>
      <c r="W324" s="40"/>
      <c r="X324" s="40"/>
      <c r="Y324" s="40"/>
      <c r="Z324" s="40"/>
      <c r="AA324" s="40"/>
      <c r="AB324" s="40"/>
      <c r="AC324" s="40"/>
      <c r="AD324" s="40"/>
      <c r="AE324" s="40"/>
      <c r="AT324" s="18" t="s">
        <v>232</v>
      </c>
      <c r="AU324" s="18" t="s">
        <v>19</v>
      </c>
    </row>
    <row r="325" s="2" customFormat="1">
      <c r="A325" s="40"/>
      <c r="B325" s="41"/>
      <c r="C325" s="42"/>
      <c r="D325" s="247" t="s">
        <v>312</v>
      </c>
      <c r="E325" s="42"/>
      <c r="F325" s="248" t="s">
        <v>4712</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312</v>
      </c>
      <c r="AU325" s="18" t="s">
        <v>19</v>
      </c>
    </row>
    <row r="326" s="13" customFormat="1">
      <c r="A326" s="13"/>
      <c r="B326" s="249"/>
      <c r="C326" s="250"/>
      <c r="D326" s="247" t="s">
        <v>236</v>
      </c>
      <c r="E326" s="251" t="s">
        <v>1</v>
      </c>
      <c r="F326" s="252" t="s">
        <v>262</v>
      </c>
      <c r="G326" s="250"/>
      <c r="H326" s="253">
        <v>7</v>
      </c>
      <c r="I326" s="254"/>
      <c r="J326" s="250"/>
      <c r="K326" s="250"/>
      <c r="L326" s="255"/>
      <c r="M326" s="256"/>
      <c r="N326" s="257"/>
      <c r="O326" s="257"/>
      <c r="P326" s="257"/>
      <c r="Q326" s="257"/>
      <c r="R326" s="257"/>
      <c r="S326" s="257"/>
      <c r="T326" s="258"/>
      <c r="U326" s="13"/>
      <c r="V326" s="13"/>
      <c r="W326" s="13"/>
      <c r="X326" s="13"/>
      <c r="Y326" s="13"/>
      <c r="Z326" s="13"/>
      <c r="AA326" s="13"/>
      <c r="AB326" s="13"/>
      <c r="AC326" s="13"/>
      <c r="AD326" s="13"/>
      <c r="AE326" s="13"/>
      <c r="AT326" s="259" t="s">
        <v>236</v>
      </c>
      <c r="AU326" s="259" t="s">
        <v>19</v>
      </c>
      <c r="AV326" s="13" t="s">
        <v>19</v>
      </c>
      <c r="AW326" s="13" t="s">
        <v>36</v>
      </c>
      <c r="AX326" s="13" t="s">
        <v>88</v>
      </c>
      <c r="AY326" s="259" t="s">
        <v>221</v>
      </c>
    </row>
    <row r="327" s="2" customFormat="1" ht="37.8" customHeight="1">
      <c r="A327" s="40"/>
      <c r="B327" s="41"/>
      <c r="C327" s="229" t="s">
        <v>416</v>
      </c>
      <c r="D327" s="229" t="s">
        <v>225</v>
      </c>
      <c r="E327" s="230" t="s">
        <v>4759</v>
      </c>
      <c r="F327" s="231" t="s">
        <v>4760</v>
      </c>
      <c r="G327" s="232" t="s">
        <v>665</v>
      </c>
      <c r="H327" s="233">
        <v>4</v>
      </c>
      <c r="I327" s="234"/>
      <c r="J327" s="235">
        <f>ROUND(I327*H327,2)</f>
        <v>0</v>
      </c>
      <c r="K327" s="231" t="s">
        <v>229</v>
      </c>
      <c r="L327" s="46"/>
      <c r="M327" s="236" t="s">
        <v>1</v>
      </c>
      <c r="N327" s="237" t="s">
        <v>45</v>
      </c>
      <c r="O327" s="93"/>
      <c r="P327" s="238">
        <f>O327*H327</f>
        <v>0</v>
      </c>
      <c r="Q327" s="238">
        <v>0</v>
      </c>
      <c r="R327" s="238">
        <f>Q327*H327</f>
        <v>0</v>
      </c>
      <c r="S327" s="238">
        <v>0</v>
      </c>
      <c r="T327" s="239">
        <f>S327*H327</f>
        <v>0</v>
      </c>
      <c r="U327" s="40"/>
      <c r="V327" s="40"/>
      <c r="W327" s="40"/>
      <c r="X327" s="40"/>
      <c r="Y327" s="40"/>
      <c r="Z327" s="40"/>
      <c r="AA327" s="40"/>
      <c r="AB327" s="40"/>
      <c r="AC327" s="40"/>
      <c r="AD327" s="40"/>
      <c r="AE327" s="40"/>
      <c r="AR327" s="240" t="s">
        <v>224</v>
      </c>
      <c r="AT327" s="240" t="s">
        <v>225</v>
      </c>
      <c r="AU327" s="240" t="s">
        <v>19</v>
      </c>
      <c r="AY327" s="18" t="s">
        <v>221</v>
      </c>
      <c r="BE327" s="241">
        <f>IF(N327="základní",J327,0)</f>
        <v>0</v>
      </c>
      <c r="BF327" s="241">
        <f>IF(N327="snížená",J327,0)</f>
        <v>0</v>
      </c>
      <c r="BG327" s="241">
        <f>IF(N327="zákl. přenesená",J327,0)</f>
        <v>0</v>
      </c>
      <c r="BH327" s="241">
        <f>IF(N327="sníž. přenesená",J327,0)</f>
        <v>0</v>
      </c>
      <c r="BI327" s="241">
        <f>IF(N327="nulová",J327,0)</f>
        <v>0</v>
      </c>
      <c r="BJ327" s="18" t="s">
        <v>88</v>
      </c>
      <c r="BK327" s="241">
        <f>ROUND(I327*H327,2)</f>
        <v>0</v>
      </c>
      <c r="BL327" s="18" t="s">
        <v>224</v>
      </c>
      <c r="BM327" s="240" t="s">
        <v>4761</v>
      </c>
    </row>
    <row r="328" s="2" customFormat="1">
      <c r="A328" s="40"/>
      <c r="B328" s="41"/>
      <c r="C328" s="42"/>
      <c r="D328" s="242" t="s">
        <v>232</v>
      </c>
      <c r="E328" s="42"/>
      <c r="F328" s="243" t="s">
        <v>4762</v>
      </c>
      <c r="G328" s="42"/>
      <c r="H328" s="42"/>
      <c r="I328" s="244"/>
      <c r="J328" s="42"/>
      <c r="K328" s="42"/>
      <c r="L328" s="46"/>
      <c r="M328" s="245"/>
      <c r="N328" s="246"/>
      <c r="O328" s="93"/>
      <c r="P328" s="93"/>
      <c r="Q328" s="93"/>
      <c r="R328" s="93"/>
      <c r="S328" s="93"/>
      <c r="T328" s="94"/>
      <c r="U328" s="40"/>
      <c r="V328" s="40"/>
      <c r="W328" s="40"/>
      <c r="X328" s="40"/>
      <c r="Y328" s="40"/>
      <c r="Z328" s="40"/>
      <c r="AA328" s="40"/>
      <c r="AB328" s="40"/>
      <c r="AC328" s="40"/>
      <c r="AD328" s="40"/>
      <c r="AE328" s="40"/>
      <c r="AT328" s="18" t="s">
        <v>232</v>
      </c>
      <c r="AU328" s="18" t="s">
        <v>19</v>
      </c>
    </row>
    <row r="329" s="2" customFormat="1">
      <c r="A329" s="40"/>
      <c r="B329" s="41"/>
      <c r="C329" s="42"/>
      <c r="D329" s="247" t="s">
        <v>312</v>
      </c>
      <c r="E329" s="42"/>
      <c r="F329" s="248" t="s">
        <v>4712</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312</v>
      </c>
      <c r="AU329" s="18" t="s">
        <v>19</v>
      </c>
    </row>
    <row r="330" s="13" customFormat="1">
      <c r="A330" s="13"/>
      <c r="B330" s="249"/>
      <c r="C330" s="250"/>
      <c r="D330" s="247" t="s">
        <v>236</v>
      </c>
      <c r="E330" s="251" t="s">
        <v>1</v>
      </c>
      <c r="F330" s="252" t="s">
        <v>224</v>
      </c>
      <c r="G330" s="250"/>
      <c r="H330" s="253">
        <v>4</v>
      </c>
      <c r="I330" s="254"/>
      <c r="J330" s="250"/>
      <c r="K330" s="250"/>
      <c r="L330" s="255"/>
      <c r="M330" s="256"/>
      <c r="N330" s="257"/>
      <c r="O330" s="257"/>
      <c r="P330" s="257"/>
      <c r="Q330" s="257"/>
      <c r="R330" s="257"/>
      <c r="S330" s="257"/>
      <c r="T330" s="258"/>
      <c r="U330" s="13"/>
      <c r="V330" s="13"/>
      <c r="W330" s="13"/>
      <c r="X330" s="13"/>
      <c r="Y330" s="13"/>
      <c r="Z330" s="13"/>
      <c r="AA330" s="13"/>
      <c r="AB330" s="13"/>
      <c r="AC330" s="13"/>
      <c r="AD330" s="13"/>
      <c r="AE330" s="13"/>
      <c r="AT330" s="259" t="s">
        <v>236</v>
      </c>
      <c r="AU330" s="259" t="s">
        <v>19</v>
      </c>
      <c r="AV330" s="13" t="s">
        <v>19</v>
      </c>
      <c r="AW330" s="13" t="s">
        <v>36</v>
      </c>
      <c r="AX330" s="13" t="s">
        <v>88</v>
      </c>
      <c r="AY330" s="259" t="s">
        <v>221</v>
      </c>
    </row>
    <row r="331" s="2" customFormat="1" ht="37.8" customHeight="1">
      <c r="A331" s="40"/>
      <c r="B331" s="41"/>
      <c r="C331" s="229" t="s">
        <v>421</v>
      </c>
      <c r="D331" s="229" t="s">
        <v>225</v>
      </c>
      <c r="E331" s="230" t="s">
        <v>4763</v>
      </c>
      <c r="F331" s="231" t="s">
        <v>4764</v>
      </c>
      <c r="G331" s="232" t="s">
        <v>665</v>
      </c>
      <c r="H331" s="233">
        <v>2</v>
      </c>
      <c r="I331" s="234"/>
      <c r="J331" s="235">
        <f>ROUND(I331*H331,2)</f>
        <v>0</v>
      </c>
      <c r="K331" s="231" t="s">
        <v>229</v>
      </c>
      <c r="L331" s="46"/>
      <c r="M331" s="236" t="s">
        <v>1</v>
      </c>
      <c r="N331" s="237" t="s">
        <v>45</v>
      </c>
      <c r="O331" s="93"/>
      <c r="P331" s="238">
        <f>O331*H331</f>
        <v>0</v>
      </c>
      <c r="Q331" s="238">
        <v>0</v>
      </c>
      <c r="R331" s="238">
        <f>Q331*H331</f>
        <v>0</v>
      </c>
      <c r="S331" s="238">
        <v>0</v>
      </c>
      <c r="T331" s="239">
        <f>S331*H331</f>
        <v>0</v>
      </c>
      <c r="U331" s="40"/>
      <c r="V331" s="40"/>
      <c r="W331" s="40"/>
      <c r="X331" s="40"/>
      <c r="Y331" s="40"/>
      <c r="Z331" s="40"/>
      <c r="AA331" s="40"/>
      <c r="AB331" s="40"/>
      <c r="AC331" s="40"/>
      <c r="AD331" s="40"/>
      <c r="AE331" s="40"/>
      <c r="AR331" s="240" t="s">
        <v>224</v>
      </c>
      <c r="AT331" s="240" t="s">
        <v>225</v>
      </c>
      <c r="AU331" s="240" t="s">
        <v>19</v>
      </c>
      <c r="AY331" s="18" t="s">
        <v>221</v>
      </c>
      <c r="BE331" s="241">
        <f>IF(N331="základní",J331,0)</f>
        <v>0</v>
      </c>
      <c r="BF331" s="241">
        <f>IF(N331="snížená",J331,0)</f>
        <v>0</v>
      </c>
      <c r="BG331" s="241">
        <f>IF(N331="zákl. přenesená",J331,0)</f>
        <v>0</v>
      </c>
      <c r="BH331" s="241">
        <f>IF(N331="sníž. přenesená",J331,0)</f>
        <v>0</v>
      </c>
      <c r="BI331" s="241">
        <f>IF(N331="nulová",J331,0)</f>
        <v>0</v>
      </c>
      <c r="BJ331" s="18" t="s">
        <v>88</v>
      </c>
      <c r="BK331" s="241">
        <f>ROUND(I331*H331,2)</f>
        <v>0</v>
      </c>
      <c r="BL331" s="18" t="s">
        <v>224</v>
      </c>
      <c r="BM331" s="240" t="s">
        <v>4765</v>
      </c>
    </row>
    <row r="332" s="2" customFormat="1">
      <c r="A332" s="40"/>
      <c r="B332" s="41"/>
      <c r="C332" s="42"/>
      <c r="D332" s="242" t="s">
        <v>232</v>
      </c>
      <c r="E332" s="42"/>
      <c r="F332" s="243" t="s">
        <v>4766</v>
      </c>
      <c r="G332" s="42"/>
      <c r="H332" s="42"/>
      <c r="I332" s="244"/>
      <c r="J332" s="42"/>
      <c r="K332" s="42"/>
      <c r="L332" s="46"/>
      <c r="M332" s="245"/>
      <c r="N332" s="246"/>
      <c r="O332" s="93"/>
      <c r="P332" s="93"/>
      <c r="Q332" s="93"/>
      <c r="R332" s="93"/>
      <c r="S332" s="93"/>
      <c r="T332" s="94"/>
      <c r="U332" s="40"/>
      <c r="V332" s="40"/>
      <c r="W332" s="40"/>
      <c r="X332" s="40"/>
      <c r="Y332" s="40"/>
      <c r="Z332" s="40"/>
      <c r="AA332" s="40"/>
      <c r="AB332" s="40"/>
      <c r="AC332" s="40"/>
      <c r="AD332" s="40"/>
      <c r="AE332" s="40"/>
      <c r="AT332" s="18" t="s">
        <v>232</v>
      </c>
      <c r="AU332" s="18" t="s">
        <v>19</v>
      </c>
    </row>
    <row r="333" s="2" customFormat="1">
      <c r="A333" s="40"/>
      <c r="B333" s="41"/>
      <c r="C333" s="42"/>
      <c r="D333" s="247" t="s">
        <v>312</v>
      </c>
      <c r="E333" s="42"/>
      <c r="F333" s="248" t="s">
        <v>4712</v>
      </c>
      <c r="G333" s="42"/>
      <c r="H333" s="42"/>
      <c r="I333" s="244"/>
      <c r="J333" s="42"/>
      <c r="K333" s="42"/>
      <c r="L333" s="46"/>
      <c r="M333" s="245"/>
      <c r="N333" s="246"/>
      <c r="O333" s="93"/>
      <c r="P333" s="93"/>
      <c r="Q333" s="93"/>
      <c r="R333" s="93"/>
      <c r="S333" s="93"/>
      <c r="T333" s="94"/>
      <c r="U333" s="40"/>
      <c r="V333" s="40"/>
      <c r="W333" s="40"/>
      <c r="X333" s="40"/>
      <c r="Y333" s="40"/>
      <c r="Z333" s="40"/>
      <c r="AA333" s="40"/>
      <c r="AB333" s="40"/>
      <c r="AC333" s="40"/>
      <c r="AD333" s="40"/>
      <c r="AE333" s="40"/>
      <c r="AT333" s="18" t="s">
        <v>312</v>
      </c>
      <c r="AU333" s="18" t="s">
        <v>19</v>
      </c>
    </row>
    <row r="334" s="13" customFormat="1">
      <c r="A334" s="13"/>
      <c r="B334" s="249"/>
      <c r="C334" s="250"/>
      <c r="D334" s="247" t="s">
        <v>236</v>
      </c>
      <c r="E334" s="251" t="s">
        <v>1</v>
      </c>
      <c r="F334" s="252" t="s">
        <v>19</v>
      </c>
      <c r="G334" s="250"/>
      <c r="H334" s="253">
        <v>2</v>
      </c>
      <c r="I334" s="254"/>
      <c r="J334" s="250"/>
      <c r="K334" s="250"/>
      <c r="L334" s="255"/>
      <c r="M334" s="256"/>
      <c r="N334" s="257"/>
      <c r="O334" s="257"/>
      <c r="P334" s="257"/>
      <c r="Q334" s="257"/>
      <c r="R334" s="257"/>
      <c r="S334" s="257"/>
      <c r="T334" s="258"/>
      <c r="U334" s="13"/>
      <c r="V334" s="13"/>
      <c r="W334" s="13"/>
      <c r="X334" s="13"/>
      <c r="Y334" s="13"/>
      <c r="Z334" s="13"/>
      <c r="AA334" s="13"/>
      <c r="AB334" s="13"/>
      <c r="AC334" s="13"/>
      <c r="AD334" s="13"/>
      <c r="AE334" s="13"/>
      <c r="AT334" s="259" t="s">
        <v>236</v>
      </c>
      <c r="AU334" s="259" t="s">
        <v>19</v>
      </c>
      <c r="AV334" s="13" t="s">
        <v>19</v>
      </c>
      <c r="AW334" s="13" t="s">
        <v>36</v>
      </c>
      <c r="AX334" s="13" t="s">
        <v>88</v>
      </c>
      <c r="AY334" s="259" t="s">
        <v>221</v>
      </c>
    </row>
    <row r="335" s="2" customFormat="1" ht="37.8" customHeight="1">
      <c r="A335" s="40"/>
      <c r="B335" s="41"/>
      <c r="C335" s="229" t="s">
        <v>427</v>
      </c>
      <c r="D335" s="229" t="s">
        <v>225</v>
      </c>
      <c r="E335" s="230" t="s">
        <v>4767</v>
      </c>
      <c r="F335" s="231" t="s">
        <v>4764</v>
      </c>
      <c r="G335" s="232" t="s">
        <v>665</v>
      </c>
      <c r="H335" s="233">
        <v>10</v>
      </c>
      <c r="I335" s="234"/>
      <c r="J335" s="235">
        <f>ROUND(I335*H335,2)</f>
        <v>0</v>
      </c>
      <c r="K335" s="231" t="s">
        <v>1</v>
      </c>
      <c r="L335" s="46"/>
      <c r="M335" s="236" t="s">
        <v>1</v>
      </c>
      <c r="N335" s="237" t="s">
        <v>45</v>
      </c>
      <c r="O335" s="93"/>
      <c r="P335" s="238">
        <f>O335*H335</f>
        <v>0</v>
      </c>
      <c r="Q335" s="238">
        <v>0</v>
      </c>
      <c r="R335" s="238">
        <f>Q335*H335</f>
        <v>0</v>
      </c>
      <c r="S335" s="238">
        <v>0</v>
      </c>
      <c r="T335" s="239">
        <f>S335*H335</f>
        <v>0</v>
      </c>
      <c r="U335" s="40"/>
      <c r="V335" s="40"/>
      <c r="W335" s="40"/>
      <c r="X335" s="40"/>
      <c r="Y335" s="40"/>
      <c r="Z335" s="40"/>
      <c r="AA335" s="40"/>
      <c r="AB335" s="40"/>
      <c r="AC335" s="40"/>
      <c r="AD335" s="40"/>
      <c r="AE335" s="40"/>
      <c r="AR335" s="240" t="s">
        <v>224</v>
      </c>
      <c r="AT335" s="240" t="s">
        <v>225</v>
      </c>
      <c r="AU335" s="240" t="s">
        <v>19</v>
      </c>
      <c r="AY335" s="18" t="s">
        <v>221</v>
      </c>
      <c r="BE335" s="241">
        <f>IF(N335="základní",J335,0)</f>
        <v>0</v>
      </c>
      <c r="BF335" s="241">
        <f>IF(N335="snížená",J335,0)</f>
        <v>0</v>
      </c>
      <c r="BG335" s="241">
        <f>IF(N335="zákl. přenesená",J335,0)</f>
        <v>0</v>
      </c>
      <c r="BH335" s="241">
        <f>IF(N335="sníž. přenesená",J335,0)</f>
        <v>0</v>
      </c>
      <c r="BI335" s="241">
        <f>IF(N335="nulová",J335,0)</f>
        <v>0</v>
      </c>
      <c r="BJ335" s="18" t="s">
        <v>88</v>
      </c>
      <c r="BK335" s="241">
        <f>ROUND(I335*H335,2)</f>
        <v>0</v>
      </c>
      <c r="BL335" s="18" t="s">
        <v>224</v>
      </c>
      <c r="BM335" s="240" t="s">
        <v>4768</v>
      </c>
    </row>
    <row r="336" s="2" customFormat="1">
      <c r="A336" s="40"/>
      <c r="B336" s="41"/>
      <c r="C336" s="42"/>
      <c r="D336" s="247" t="s">
        <v>312</v>
      </c>
      <c r="E336" s="42"/>
      <c r="F336" s="248" t="s">
        <v>4712</v>
      </c>
      <c r="G336" s="42"/>
      <c r="H336" s="42"/>
      <c r="I336" s="244"/>
      <c r="J336" s="42"/>
      <c r="K336" s="42"/>
      <c r="L336" s="46"/>
      <c r="M336" s="245"/>
      <c r="N336" s="246"/>
      <c r="O336" s="93"/>
      <c r="P336" s="93"/>
      <c r="Q336" s="93"/>
      <c r="R336" s="93"/>
      <c r="S336" s="93"/>
      <c r="T336" s="94"/>
      <c r="U336" s="40"/>
      <c r="V336" s="40"/>
      <c r="W336" s="40"/>
      <c r="X336" s="40"/>
      <c r="Y336" s="40"/>
      <c r="Z336" s="40"/>
      <c r="AA336" s="40"/>
      <c r="AB336" s="40"/>
      <c r="AC336" s="40"/>
      <c r="AD336" s="40"/>
      <c r="AE336" s="40"/>
      <c r="AT336" s="18" t="s">
        <v>312</v>
      </c>
      <c r="AU336" s="18" t="s">
        <v>19</v>
      </c>
    </row>
    <row r="337" s="13" customFormat="1">
      <c r="A337" s="13"/>
      <c r="B337" s="249"/>
      <c r="C337" s="250"/>
      <c r="D337" s="247" t="s">
        <v>236</v>
      </c>
      <c r="E337" s="251" t="s">
        <v>1</v>
      </c>
      <c r="F337" s="252" t="s">
        <v>277</v>
      </c>
      <c r="G337" s="250"/>
      <c r="H337" s="253">
        <v>10</v>
      </c>
      <c r="I337" s="254"/>
      <c r="J337" s="250"/>
      <c r="K337" s="250"/>
      <c r="L337" s="255"/>
      <c r="M337" s="256"/>
      <c r="N337" s="257"/>
      <c r="O337" s="257"/>
      <c r="P337" s="257"/>
      <c r="Q337" s="257"/>
      <c r="R337" s="257"/>
      <c r="S337" s="257"/>
      <c r="T337" s="258"/>
      <c r="U337" s="13"/>
      <c r="V337" s="13"/>
      <c r="W337" s="13"/>
      <c r="X337" s="13"/>
      <c r="Y337" s="13"/>
      <c r="Z337" s="13"/>
      <c r="AA337" s="13"/>
      <c r="AB337" s="13"/>
      <c r="AC337" s="13"/>
      <c r="AD337" s="13"/>
      <c r="AE337" s="13"/>
      <c r="AT337" s="259" t="s">
        <v>236</v>
      </c>
      <c r="AU337" s="259" t="s">
        <v>19</v>
      </c>
      <c r="AV337" s="13" t="s">
        <v>19</v>
      </c>
      <c r="AW337" s="13" t="s">
        <v>36</v>
      </c>
      <c r="AX337" s="13" t="s">
        <v>88</v>
      </c>
      <c r="AY337" s="259" t="s">
        <v>221</v>
      </c>
    </row>
    <row r="338" s="2" customFormat="1" ht="44.25" customHeight="1">
      <c r="A338" s="40"/>
      <c r="B338" s="41"/>
      <c r="C338" s="229" t="s">
        <v>435</v>
      </c>
      <c r="D338" s="229" t="s">
        <v>225</v>
      </c>
      <c r="E338" s="230" t="s">
        <v>4769</v>
      </c>
      <c r="F338" s="231" t="s">
        <v>4770</v>
      </c>
      <c r="G338" s="232" t="s">
        <v>665</v>
      </c>
      <c r="H338" s="233">
        <v>377</v>
      </c>
      <c r="I338" s="234"/>
      <c r="J338" s="235">
        <f>ROUND(I338*H338,2)</f>
        <v>0</v>
      </c>
      <c r="K338" s="231" t="s">
        <v>229</v>
      </c>
      <c r="L338" s="46"/>
      <c r="M338" s="236" t="s">
        <v>1</v>
      </c>
      <c r="N338" s="237" t="s">
        <v>45</v>
      </c>
      <c r="O338" s="93"/>
      <c r="P338" s="238">
        <f>O338*H338</f>
        <v>0</v>
      </c>
      <c r="Q338" s="238">
        <v>0</v>
      </c>
      <c r="R338" s="238">
        <f>Q338*H338</f>
        <v>0</v>
      </c>
      <c r="S338" s="238">
        <v>0</v>
      </c>
      <c r="T338" s="239">
        <f>S338*H338</f>
        <v>0</v>
      </c>
      <c r="U338" s="40"/>
      <c r="V338" s="40"/>
      <c r="W338" s="40"/>
      <c r="X338" s="40"/>
      <c r="Y338" s="40"/>
      <c r="Z338" s="40"/>
      <c r="AA338" s="40"/>
      <c r="AB338" s="40"/>
      <c r="AC338" s="40"/>
      <c r="AD338" s="40"/>
      <c r="AE338" s="40"/>
      <c r="AR338" s="240" t="s">
        <v>224</v>
      </c>
      <c r="AT338" s="240" t="s">
        <v>225</v>
      </c>
      <c r="AU338" s="240" t="s">
        <v>19</v>
      </c>
      <c r="AY338" s="18" t="s">
        <v>221</v>
      </c>
      <c r="BE338" s="241">
        <f>IF(N338="základní",J338,0)</f>
        <v>0</v>
      </c>
      <c r="BF338" s="241">
        <f>IF(N338="snížená",J338,0)</f>
        <v>0</v>
      </c>
      <c r="BG338" s="241">
        <f>IF(N338="zákl. přenesená",J338,0)</f>
        <v>0</v>
      </c>
      <c r="BH338" s="241">
        <f>IF(N338="sníž. přenesená",J338,0)</f>
        <v>0</v>
      </c>
      <c r="BI338" s="241">
        <f>IF(N338="nulová",J338,0)</f>
        <v>0</v>
      </c>
      <c r="BJ338" s="18" t="s">
        <v>88</v>
      </c>
      <c r="BK338" s="241">
        <f>ROUND(I338*H338,2)</f>
        <v>0</v>
      </c>
      <c r="BL338" s="18" t="s">
        <v>224</v>
      </c>
      <c r="BM338" s="240" t="s">
        <v>4771</v>
      </c>
    </row>
    <row r="339" s="2" customFormat="1">
      <c r="A339" s="40"/>
      <c r="B339" s="41"/>
      <c r="C339" s="42"/>
      <c r="D339" s="242" t="s">
        <v>232</v>
      </c>
      <c r="E339" s="42"/>
      <c r="F339" s="243" t="s">
        <v>4772</v>
      </c>
      <c r="G339" s="42"/>
      <c r="H339" s="42"/>
      <c r="I339" s="244"/>
      <c r="J339" s="42"/>
      <c r="K339" s="42"/>
      <c r="L339" s="46"/>
      <c r="M339" s="245"/>
      <c r="N339" s="246"/>
      <c r="O339" s="93"/>
      <c r="P339" s="93"/>
      <c r="Q339" s="93"/>
      <c r="R339" s="93"/>
      <c r="S339" s="93"/>
      <c r="T339" s="94"/>
      <c r="U339" s="40"/>
      <c r="V339" s="40"/>
      <c r="W339" s="40"/>
      <c r="X339" s="40"/>
      <c r="Y339" s="40"/>
      <c r="Z339" s="40"/>
      <c r="AA339" s="40"/>
      <c r="AB339" s="40"/>
      <c r="AC339" s="40"/>
      <c r="AD339" s="40"/>
      <c r="AE339" s="40"/>
      <c r="AT339" s="18" t="s">
        <v>232</v>
      </c>
      <c r="AU339" s="18" t="s">
        <v>19</v>
      </c>
    </row>
    <row r="340" s="2" customFormat="1">
      <c r="A340" s="40"/>
      <c r="B340" s="41"/>
      <c r="C340" s="42"/>
      <c r="D340" s="247" t="s">
        <v>312</v>
      </c>
      <c r="E340" s="42"/>
      <c r="F340" s="248" t="s">
        <v>4773</v>
      </c>
      <c r="G340" s="42"/>
      <c r="H340" s="42"/>
      <c r="I340" s="244"/>
      <c r="J340" s="42"/>
      <c r="K340" s="42"/>
      <c r="L340" s="46"/>
      <c r="M340" s="245"/>
      <c r="N340" s="246"/>
      <c r="O340" s="93"/>
      <c r="P340" s="93"/>
      <c r="Q340" s="93"/>
      <c r="R340" s="93"/>
      <c r="S340" s="93"/>
      <c r="T340" s="94"/>
      <c r="U340" s="40"/>
      <c r="V340" s="40"/>
      <c r="W340" s="40"/>
      <c r="X340" s="40"/>
      <c r="Y340" s="40"/>
      <c r="Z340" s="40"/>
      <c r="AA340" s="40"/>
      <c r="AB340" s="40"/>
      <c r="AC340" s="40"/>
      <c r="AD340" s="40"/>
      <c r="AE340" s="40"/>
      <c r="AT340" s="18" t="s">
        <v>312</v>
      </c>
      <c r="AU340" s="18" t="s">
        <v>19</v>
      </c>
    </row>
    <row r="341" s="13" customFormat="1">
      <c r="A341" s="13"/>
      <c r="B341" s="249"/>
      <c r="C341" s="250"/>
      <c r="D341" s="247" t="s">
        <v>236</v>
      </c>
      <c r="E341" s="251" t="s">
        <v>1</v>
      </c>
      <c r="F341" s="252" t="s">
        <v>4774</v>
      </c>
      <c r="G341" s="250"/>
      <c r="H341" s="253">
        <v>377</v>
      </c>
      <c r="I341" s="254"/>
      <c r="J341" s="250"/>
      <c r="K341" s="250"/>
      <c r="L341" s="255"/>
      <c r="M341" s="256"/>
      <c r="N341" s="257"/>
      <c r="O341" s="257"/>
      <c r="P341" s="257"/>
      <c r="Q341" s="257"/>
      <c r="R341" s="257"/>
      <c r="S341" s="257"/>
      <c r="T341" s="258"/>
      <c r="U341" s="13"/>
      <c r="V341" s="13"/>
      <c r="W341" s="13"/>
      <c r="X341" s="13"/>
      <c r="Y341" s="13"/>
      <c r="Z341" s="13"/>
      <c r="AA341" s="13"/>
      <c r="AB341" s="13"/>
      <c r="AC341" s="13"/>
      <c r="AD341" s="13"/>
      <c r="AE341" s="13"/>
      <c r="AT341" s="259" t="s">
        <v>236</v>
      </c>
      <c r="AU341" s="259" t="s">
        <v>19</v>
      </c>
      <c r="AV341" s="13" t="s">
        <v>19</v>
      </c>
      <c r="AW341" s="13" t="s">
        <v>36</v>
      </c>
      <c r="AX341" s="13" t="s">
        <v>88</v>
      </c>
      <c r="AY341" s="259" t="s">
        <v>221</v>
      </c>
    </row>
    <row r="342" s="2" customFormat="1" ht="44.25" customHeight="1">
      <c r="A342" s="40"/>
      <c r="B342" s="41"/>
      <c r="C342" s="229" t="s">
        <v>442</v>
      </c>
      <c r="D342" s="229" t="s">
        <v>225</v>
      </c>
      <c r="E342" s="230" t="s">
        <v>4775</v>
      </c>
      <c r="F342" s="231" t="s">
        <v>4776</v>
      </c>
      <c r="G342" s="232" t="s">
        <v>665</v>
      </c>
      <c r="H342" s="233">
        <v>147</v>
      </c>
      <c r="I342" s="234"/>
      <c r="J342" s="235">
        <f>ROUND(I342*H342,2)</f>
        <v>0</v>
      </c>
      <c r="K342" s="231" t="s">
        <v>229</v>
      </c>
      <c r="L342" s="46"/>
      <c r="M342" s="236" t="s">
        <v>1</v>
      </c>
      <c r="N342" s="237" t="s">
        <v>45</v>
      </c>
      <c r="O342" s="93"/>
      <c r="P342" s="238">
        <f>O342*H342</f>
        <v>0</v>
      </c>
      <c r="Q342" s="238">
        <v>0</v>
      </c>
      <c r="R342" s="238">
        <f>Q342*H342</f>
        <v>0</v>
      </c>
      <c r="S342" s="238">
        <v>0</v>
      </c>
      <c r="T342" s="239">
        <f>S342*H342</f>
        <v>0</v>
      </c>
      <c r="U342" s="40"/>
      <c r="V342" s="40"/>
      <c r="W342" s="40"/>
      <c r="X342" s="40"/>
      <c r="Y342" s="40"/>
      <c r="Z342" s="40"/>
      <c r="AA342" s="40"/>
      <c r="AB342" s="40"/>
      <c r="AC342" s="40"/>
      <c r="AD342" s="40"/>
      <c r="AE342" s="40"/>
      <c r="AR342" s="240" t="s">
        <v>224</v>
      </c>
      <c r="AT342" s="240" t="s">
        <v>225</v>
      </c>
      <c r="AU342" s="240" t="s">
        <v>19</v>
      </c>
      <c r="AY342" s="18" t="s">
        <v>221</v>
      </c>
      <c r="BE342" s="241">
        <f>IF(N342="základní",J342,0)</f>
        <v>0</v>
      </c>
      <c r="BF342" s="241">
        <f>IF(N342="snížená",J342,0)</f>
        <v>0</v>
      </c>
      <c r="BG342" s="241">
        <f>IF(N342="zákl. přenesená",J342,0)</f>
        <v>0</v>
      </c>
      <c r="BH342" s="241">
        <f>IF(N342="sníž. přenesená",J342,0)</f>
        <v>0</v>
      </c>
      <c r="BI342" s="241">
        <f>IF(N342="nulová",J342,0)</f>
        <v>0</v>
      </c>
      <c r="BJ342" s="18" t="s">
        <v>88</v>
      </c>
      <c r="BK342" s="241">
        <f>ROUND(I342*H342,2)</f>
        <v>0</v>
      </c>
      <c r="BL342" s="18" t="s">
        <v>224</v>
      </c>
      <c r="BM342" s="240" t="s">
        <v>4777</v>
      </c>
    </row>
    <row r="343" s="2" customFormat="1">
      <c r="A343" s="40"/>
      <c r="B343" s="41"/>
      <c r="C343" s="42"/>
      <c r="D343" s="242" t="s">
        <v>232</v>
      </c>
      <c r="E343" s="42"/>
      <c r="F343" s="243" t="s">
        <v>4778</v>
      </c>
      <c r="G343" s="42"/>
      <c r="H343" s="42"/>
      <c r="I343" s="244"/>
      <c r="J343" s="42"/>
      <c r="K343" s="42"/>
      <c r="L343" s="46"/>
      <c r="M343" s="245"/>
      <c r="N343" s="246"/>
      <c r="O343" s="93"/>
      <c r="P343" s="93"/>
      <c r="Q343" s="93"/>
      <c r="R343" s="93"/>
      <c r="S343" s="93"/>
      <c r="T343" s="94"/>
      <c r="U343" s="40"/>
      <c r="V343" s="40"/>
      <c r="W343" s="40"/>
      <c r="X343" s="40"/>
      <c r="Y343" s="40"/>
      <c r="Z343" s="40"/>
      <c r="AA343" s="40"/>
      <c r="AB343" s="40"/>
      <c r="AC343" s="40"/>
      <c r="AD343" s="40"/>
      <c r="AE343" s="40"/>
      <c r="AT343" s="18" t="s">
        <v>232</v>
      </c>
      <c r="AU343" s="18" t="s">
        <v>19</v>
      </c>
    </row>
    <row r="344" s="2" customFormat="1">
      <c r="A344" s="40"/>
      <c r="B344" s="41"/>
      <c r="C344" s="42"/>
      <c r="D344" s="247" t="s">
        <v>312</v>
      </c>
      <c r="E344" s="42"/>
      <c r="F344" s="248" t="s">
        <v>4773</v>
      </c>
      <c r="G344" s="42"/>
      <c r="H344" s="42"/>
      <c r="I344" s="244"/>
      <c r="J344" s="42"/>
      <c r="K344" s="42"/>
      <c r="L344" s="46"/>
      <c r="M344" s="245"/>
      <c r="N344" s="246"/>
      <c r="O344" s="93"/>
      <c r="P344" s="93"/>
      <c r="Q344" s="93"/>
      <c r="R344" s="93"/>
      <c r="S344" s="93"/>
      <c r="T344" s="94"/>
      <c r="U344" s="40"/>
      <c r="V344" s="40"/>
      <c r="W344" s="40"/>
      <c r="X344" s="40"/>
      <c r="Y344" s="40"/>
      <c r="Z344" s="40"/>
      <c r="AA344" s="40"/>
      <c r="AB344" s="40"/>
      <c r="AC344" s="40"/>
      <c r="AD344" s="40"/>
      <c r="AE344" s="40"/>
      <c r="AT344" s="18" t="s">
        <v>312</v>
      </c>
      <c r="AU344" s="18" t="s">
        <v>19</v>
      </c>
    </row>
    <row r="345" s="13" customFormat="1">
      <c r="A345" s="13"/>
      <c r="B345" s="249"/>
      <c r="C345" s="250"/>
      <c r="D345" s="247" t="s">
        <v>236</v>
      </c>
      <c r="E345" s="251" t="s">
        <v>1</v>
      </c>
      <c r="F345" s="252" t="s">
        <v>4779</v>
      </c>
      <c r="G345" s="250"/>
      <c r="H345" s="253">
        <v>147</v>
      </c>
      <c r="I345" s="254"/>
      <c r="J345" s="250"/>
      <c r="K345" s="250"/>
      <c r="L345" s="255"/>
      <c r="M345" s="256"/>
      <c r="N345" s="257"/>
      <c r="O345" s="257"/>
      <c r="P345" s="257"/>
      <c r="Q345" s="257"/>
      <c r="R345" s="257"/>
      <c r="S345" s="257"/>
      <c r="T345" s="258"/>
      <c r="U345" s="13"/>
      <c r="V345" s="13"/>
      <c r="W345" s="13"/>
      <c r="X345" s="13"/>
      <c r="Y345" s="13"/>
      <c r="Z345" s="13"/>
      <c r="AA345" s="13"/>
      <c r="AB345" s="13"/>
      <c r="AC345" s="13"/>
      <c r="AD345" s="13"/>
      <c r="AE345" s="13"/>
      <c r="AT345" s="259" t="s">
        <v>236</v>
      </c>
      <c r="AU345" s="259" t="s">
        <v>19</v>
      </c>
      <c r="AV345" s="13" t="s">
        <v>19</v>
      </c>
      <c r="AW345" s="13" t="s">
        <v>36</v>
      </c>
      <c r="AX345" s="13" t="s">
        <v>88</v>
      </c>
      <c r="AY345" s="259" t="s">
        <v>221</v>
      </c>
    </row>
    <row r="346" s="2" customFormat="1" ht="44.25" customHeight="1">
      <c r="A346" s="40"/>
      <c r="B346" s="41"/>
      <c r="C346" s="229" t="s">
        <v>447</v>
      </c>
      <c r="D346" s="229" t="s">
        <v>225</v>
      </c>
      <c r="E346" s="230" t="s">
        <v>4780</v>
      </c>
      <c r="F346" s="231" t="s">
        <v>4781</v>
      </c>
      <c r="G346" s="232" t="s">
        <v>665</v>
      </c>
      <c r="H346" s="233">
        <v>84</v>
      </c>
      <c r="I346" s="234"/>
      <c r="J346" s="235">
        <f>ROUND(I346*H346,2)</f>
        <v>0</v>
      </c>
      <c r="K346" s="231" t="s">
        <v>229</v>
      </c>
      <c r="L346" s="46"/>
      <c r="M346" s="236" t="s">
        <v>1</v>
      </c>
      <c r="N346" s="237" t="s">
        <v>45</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224</v>
      </c>
      <c r="AT346" s="240" t="s">
        <v>225</v>
      </c>
      <c r="AU346" s="240" t="s">
        <v>19</v>
      </c>
      <c r="AY346" s="18" t="s">
        <v>221</v>
      </c>
      <c r="BE346" s="241">
        <f>IF(N346="základní",J346,0)</f>
        <v>0</v>
      </c>
      <c r="BF346" s="241">
        <f>IF(N346="snížená",J346,0)</f>
        <v>0</v>
      </c>
      <c r="BG346" s="241">
        <f>IF(N346="zákl. přenesená",J346,0)</f>
        <v>0</v>
      </c>
      <c r="BH346" s="241">
        <f>IF(N346="sníž. přenesená",J346,0)</f>
        <v>0</v>
      </c>
      <c r="BI346" s="241">
        <f>IF(N346="nulová",J346,0)</f>
        <v>0</v>
      </c>
      <c r="BJ346" s="18" t="s">
        <v>88</v>
      </c>
      <c r="BK346" s="241">
        <f>ROUND(I346*H346,2)</f>
        <v>0</v>
      </c>
      <c r="BL346" s="18" t="s">
        <v>224</v>
      </c>
      <c r="BM346" s="240" t="s">
        <v>4782</v>
      </c>
    </row>
    <row r="347" s="2" customFormat="1">
      <c r="A347" s="40"/>
      <c r="B347" s="41"/>
      <c r="C347" s="42"/>
      <c r="D347" s="242" t="s">
        <v>232</v>
      </c>
      <c r="E347" s="42"/>
      <c r="F347" s="243" t="s">
        <v>4783</v>
      </c>
      <c r="G347" s="42"/>
      <c r="H347" s="42"/>
      <c r="I347" s="244"/>
      <c r="J347" s="42"/>
      <c r="K347" s="42"/>
      <c r="L347" s="46"/>
      <c r="M347" s="245"/>
      <c r="N347" s="246"/>
      <c r="O347" s="93"/>
      <c r="P347" s="93"/>
      <c r="Q347" s="93"/>
      <c r="R347" s="93"/>
      <c r="S347" s="93"/>
      <c r="T347" s="94"/>
      <c r="U347" s="40"/>
      <c r="V347" s="40"/>
      <c r="W347" s="40"/>
      <c r="X347" s="40"/>
      <c r="Y347" s="40"/>
      <c r="Z347" s="40"/>
      <c r="AA347" s="40"/>
      <c r="AB347" s="40"/>
      <c r="AC347" s="40"/>
      <c r="AD347" s="40"/>
      <c r="AE347" s="40"/>
      <c r="AT347" s="18" t="s">
        <v>232</v>
      </c>
      <c r="AU347" s="18" t="s">
        <v>19</v>
      </c>
    </row>
    <row r="348" s="2" customFormat="1">
      <c r="A348" s="40"/>
      <c r="B348" s="41"/>
      <c r="C348" s="42"/>
      <c r="D348" s="247" t="s">
        <v>312</v>
      </c>
      <c r="E348" s="42"/>
      <c r="F348" s="248" t="s">
        <v>4773</v>
      </c>
      <c r="G348" s="42"/>
      <c r="H348" s="42"/>
      <c r="I348" s="244"/>
      <c r="J348" s="42"/>
      <c r="K348" s="42"/>
      <c r="L348" s="46"/>
      <c r="M348" s="245"/>
      <c r="N348" s="246"/>
      <c r="O348" s="93"/>
      <c r="P348" s="93"/>
      <c r="Q348" s="93"/>
      <c r="R348" s="93"/>
      <c r="S348" s="93"/>
      <c r="T348" s="94"/>
      <c r="U348" s="40"/>
      <c r="V348" s="40"/>
      <c r="W348" s="40"/>
      <c r="X348" s="40"/>
      <c r="Y348" s="40"/>
      <c r="Z348" s="40"/>
      <c r="AA348" s="40"/>
      <c r="AB348" s="40"/>
      <c r="AC348" s="40"/>
      <c r="AD348" s="40"/>
      <c r="AE348" s="40"/>
      <c r="AT348" s="18" t="s">
        <v>312</v>
      </c>
      <c r="AU348" s="18" t="s">
        <v>19</v>
      </c>
    </row>
    <row r="349" s="13" customFormat="1">
      <c r="A349" s="13"/>
      <c r="B349" s="249"/>
      <c r="C349" s="250"/>
      <c r="D349" s="247" t="s">
        <v>236</v>
      </c>
      <c r="E349" s="251" t="s">
        <v>1</v>
      </c>
      <c r="F349" s="252" t="s">
        <v>4784</v>
      </c>
      <c r="G349" s="250"/>
      <c r="H349" s="253">
        <v>84</v>
      </c>
      <c r="I349" s="254"/>
      <c r="J349" s="250"/>
      <c r="K349" s="250"/>
      <c r="L349" s="255"/>
      <c r="M349" s="256"/>
      <c r="N349" s="257"/>
      <c r="O349" s="257"/>
      <c r="P349" s="257"/>
      <c r="Q349" s="257"/>
      <c r="R349" s="257"/>
      <c r="S349" s="257"/>
      <c r="T349" s="258"/>
      <c r="U349" s="13"/>
      <c r="V349" s="13"/>
      <c r="W349" s="13"/>
      <c r="X349" s="13"/>
      <c r="Y349" s="13"/>
      <c r="Z349" s="13"/>
      <c r="AA349" s="13"/>
      <c r="AB349" s="13"/>
      <c r="AC349" s="13"/>
      <c r="AD349" s="13"/>
      <c r="AE349" s="13"/>
      <c r="AT349" s="259" t="s">
        <v>236</v>
      </c>
      <c r="AU349" s="259" t="s">
        <v>19</v>
      </c>
      <c r="AV349" s="13" t="s">
        <v>19</v>
      </c>
      <c r="AW349" s="13" t="s">
        <v>36</v>
      </c>
      <c r="AX349" s="13" t="s">
        <v>88</v>
      </c>
      <c r="AY349" s="259" t="s">
        <v>221</v>
      </c>
    </row>
    <row r="350" s="2" customFormat="1" ht="44.25" customHeight="1">
      <c r="A350" s="40"/>
      <c r="B350" s="41"/>
      <c r="C350" s="229" t="s">
        <v>455</v>
      </c>
      <c r="D350" s="229" t="s">
        <v>225</v>
      </c>
      <c r="E350" s="230" t="s">
        <v>4785</v>
      </c>
      <c r="F350" s="231" t="s">
        <v>4786</v>
      </c>
      <c r="G350" s="232" t="s">
        <v>665</v>
      </c>
      <c r="H350" s="233">
        <v>48</v>
      </c>
      <c r="I350" s="234"/>
      <c r="J350" s="235">
        <f>ROUND(I350*H350,2)</f>
        <v>0</v>
      </c>
      <c r="K350" s="231" t="s">
        <v>229</v>
      </c>
      <c r="L350" s="46"/>
      <c r="M350" s="236" t="s">
        <v>1</v>
      </c>
      <c r="N350" s="237" t="s">
        <v>45</v>
      </c>
      <c r="O350" s="93"/>
      <c r="P350" s="238">
        <f>O350*H350</f>
        <v>0</v>
      </c>
      <c r="Q350" s="238">
        <v>0</v>
      </c>
      <c r="R350" s="238">
        <f>Q350*H350</f>
        <v>0</v>
      </c>
      <c r="S350" s="238">
        <v>0</v>
      </c>
      <c r="T350" s="239">
        <f>S350*H350</f>
        <v>0</v>
      </c>
      <c r="U350" s="40"/>
      <c r="V350" s="40"/>
      <c r="W350" s="40"/>
      <c r="X350" s="40"/>
      <c r="Y350" s="40"/>
      <c r="Z350" s="40"/>
      <c r="AA350" s="40"/>
      <c r="AB350" s="40"/>
      <c r="AC350" s="40"/>
      <c r="AD350" s="40"/>
      <c r="AE350" s="40"/>
      <c r="AR350" s="240" t="s">
        <v>224</v>
      </c>
      <c r="AT350" s="240" t="s">
        <v>225</v>
      </c>
      <c r="AU350" s="240" t="s">
        <v>19</v>
      </c>
      <c r="AY350" s="18" t="s">
        <v>221</v>
      </c>
      <c r="BE350" s="241">
        <f>IF(N350="základní",J350,0)</f>
        <v>0</v>
      </c>
      <c r="BF350" s="241">
        <f>IF(N350="snížená",J350,0)</f>
        <v>0</v>
      </c>
      <c r="BG350" s="241">
        <f>IF(N350="zákl. přenesená",J350,0)</f>
        <v>0</v>
      </c>
      <c r="BH350" s="241">
        <f>IF(N350="sníž. přenesená",J350,0)</f>
        <v>0</v>
      </c>
      <c r="BI350" s="241">
        <f>IF(N350="nulová",J350,0)</f>
        <v>0</v>
      </c>
      <c r="BJ350" s="18" t="s">
        <v>88</v>
      </c>
      <c r="BK350" s="241">
        <f>ROUND(I350*H350,2)</f>
        <v>0</v>
      </c>
      <c r="BL350" s="18" t="s">
        <v>224</v>
      </c>
      <c r="BM350" s="240" t="s">
        <v>4787</v>
      </c>
    </row>
    <row r="351" s="2" customFormat="1">
      <c r="A351" s="40"/>
      <c r="B351" s="41"/>
      <c r="C351" s="42"/>
      <c r="D351" s="242" t="s">
        <v>232</v>
      </c>
      <c r="E351" s="42"/>
      <c r="F351" s="243" t="s">
        <v>4788</v>
      </c>
      <c r="G351" s="42"/>
      <c r="H351" s="42"/>
      <c r="I351" s="244"/>
      <c r="J351" s="42"/>
      <c r="K351" s="42"/>
      <c r="L351" s="46"/>
      <c r="M351" s="245"/>
      <c r="N351" s="246"/>
      <c r="O351" s="93"/>
      <c r="P351" s="93"/>
      <c r="Q351" s="93"/>
      <c r="R351" s="93"/>
      <c r="S351" s="93"/>
      <c r="T351" s="94"/>
      <c r="U351" s="40"/>
      <c r="V351" s="40"/>
      <c r="W351" s="40"/>
      <c r="X351" s="40"/>
      <c r="Y351" s="40"/>
      <c r="Z351" s="40"/>
      <c r="AA351" s="40"/>
      <c r="AB351" s="40"/>
      <c r="AC351" s="40"/>
      <c r="AD351" s="40"/>
      <c r="AE351" s="40"/>
      <c r="AT351" s="18" t="s">
        <v>232</v>
      </c>
      <c r="AU351" s="18" t="s">
        <v>19</v>
      </c>
    </row>
    <row r="352" s="2" customFormat="1">
      <c r="A352" s="40"/>
      <c r="B352" s="41"/>
      <c r="C352" s="42"/>
      <c r="D352" s="247" t="s">
        <v>312</v>
      </c>
      <c r="E352" s="42"/>
      <c r="F352" s="248" t="s">
        <v>4773</v>
      </c>
      <c r="G352" s="42"/>
      <c r="H352" s="42"/>
      <c r="I352" s="244"/>
      <c r="J352" s="42"/>
      <c r="K352" s="42"/>
      <c r="L352" s="46"/>
      <c r="M352" s="245"/>
      <c r="N352" s="246"/>
      <c r="O352" s="93"/>
      <c r="P352" s="93"/>
      <c r="Q352" s="93"/>
      <c r="R352" s="93"/>
      <c r="S352" s="93"/>
      <c r="T352" s="94"/>
      <c r="U352" s="40"/>
      <c r="V352" s="40"/>
      <c r="W352" s="40"/>
      <c r="X352" s="40"/>
      <c r="Y352" s="40"/>
      <c r="Z352" s="40"/>
      <c r="AA352" s="40"/>
      <c r="AB352" s="40"/>
      <c r="AC352" s="40"/>
      <c r="AD352" s="40"/>
      <c r="AE352" s="40"/>
      <c r="AT352" s="18" t="s">
        <v>312</v>
      </c>
      <c r="AU352" s="18" t="s">
        <v>19</v>
      </c>
    </row>
    <row r="353" s="13" customFormat="1">
      <c r="A353" s="13"/>
      <c r="B353" s="249"/>
      <c r="C353" s="250"/>
      <c r="D353" s="247" t="s">
        <v>236</v>
      </c>
      <c r="E353" s="251" t="s">
        <v>1</v>
      </c>
      <c r="F353" s="252" t="s">
        <v>4789</v>
      </c>
      <c r="G353" s="250"/>
      <c r="H353" s="253">
        <v>48</v>
      </c>
      <c r="I353" s="254"/>
      <c r="J353" s="250"/>
      <c r="K353" s="250"/>
      <c r="L353" s="255"/>
      <c r="M353" s="256"/>
      <c r="N353" s="257"/>
      <c r="O353" s="257"/>
      <c r="P353" s="257"/>
      <c r="Q353" s="257"/>
      <c r="R353" s="257"/>
      <c r="S353" s="257"/>
      <c r="T353" s="258"/>
      <c r="U353" s="13"/>
      <c r="V353" s="13"/>
      <c r="W353" s="13"/>
      <c r="X353" s="13"/>
      <c r="Y353" s="13"/>
      <c r="Z353" s="13"/>
      <c r="AA353" s="13"/>
      <c r="AB353" s="13"/>
      <c r="AC353" s="13"/>
      <c r="AD353" s="13"/>
      <c r="AE353" s="13"/>
      <c r="AT353" s="259" t="s">
        <v>236</v>
      </c>
      <c r="AU353" s="259" t="s">
        <v>19</v>
      </c>
      <c r="AV353" s="13" t="s">
        <v>19</v>
      </c>
      <c r="AW353" s="13" t="s">
        <v>36</v>
      </c>
      <c r="AX353" s="13" t="s">
        <v>88</v>
      </c>
      <c r="AY353" s="259" t="s">
        <v>221</v>
      </c>
    </row>
    <row r="354" s="2" customFormat="1" ht="44.25" customHeight="1">
      <c r="A354" s="40"/>
      <c r="B354" s="41"/>
      <c r="C354" s="229" t="s">
        <v>461</v>
      </c>
      <c r="D354" s="229" t="s">
        <v>225</v>
      </c>
      <c r="E354" s="230" t="s">
        <v>4790</v>
      </c>
      <c r="F354" s="231" t="s">
        <v>4791</v>
      </c>
      <c r="G354" s="232" t="s">
        <v>665</v>
      </c>
      <c r="H354" s="233">
        <v>19</v>
      </c>
      <c r="I354" s="234"/>
      <c r="J354" s="235">
        <f>ROUND(I354*H354,2)</f>
        <v>0</v>
      </c>
      <c r="K354" s="231" t="s">
        <v>229</v>
      </c>
      <c r="L354" s="46"/>
      <c r="M354" s="236" t="s">
        <v>1</v>
      </c>
      <c r="N354" s="237" t="s">
        <v>45</v>
      </c>
      <c r="O354" s="93"/>
      <c r="P354" s="238">
        <f>O354*H354</f>
        <v>0</v>
      </c>
      <c r="Q354" s="238">
        <v>0</v>
      </c>
      <c r="R354" s="238">
        <f>Q354*H354</f>
        <v>0</v>
      </c>
      <c r="S354" s="238">
        <v>0</v>
      </c>
      <c r="T354" s="239">
        <f>S354*H354</f>
        <v>0</v>
      </c>
      <c r="U354" s="40"/>
      <c r="V354" s="40"/>
      <c r="W354" s="40"/>
      <c r="X354" s="40"/>
      <c r="Y354" s="40"/>
      <c r="Z354" s="40"/>
      <c r="AA354" s="40"/>
      <c r="AB354" s="40"/>
      <c r="AC354" s="40"/>
      <c r="AD354" s="40"/>
      <c r="AE354" s="40"/>
      <c r="AR354" s="240" t="s">
        <v>224</v>
      </c>
      <c r="AT354" s="240" t="s">
        <v>225</v>
      </c>
      <c r="AU354" s="240" t="s">
        <v>19</v>
      </c>
      <c r="AY354" s="18" t="s">
        <v>221</v>
      </c>
      <c r="BE354" s="241">
        <f>IF(N354="základní",J354,0)</f>
        <v>0</v>
      </c>
      <c r="BF354" s="241">
        <f>IF(N354="snížená",J354,0)</f>
        <v>0</v>
      </c>
      <c r="BG354" s="241">
        <f>IF(N354="zákl. přenesená",J354,0)</f>
        <v>0</v>
      </c>
      <c r="BH354" s="241">
        <f>IF(N354="sníž. přenesená",J354,0)</f>
        <v>0</v>
      </c>
      <c r="BI354" s="241">
        <f>IF(N354="nulová",J354,0)</f>
        <v>0</v>
      </c>
      <c r="BJ354" s="18" t="s">
        <v>88</v>
      </c>
      <c r="BK354" s="241">
        <f>ROUND(I354*H354,2)</f>
        <v>0</v>
      </c>
      <c r="BL354" s="18" t="s">
        <v>224</v>
      </c>
      <c r="BM354" s="240" t="s">
        <v>4792</v>
      </c>
    </row>
    <row r="355" s="2" customFormat="1">
      <c r="A355" s="40"/>
      <c r="B355" s="41"/>
      <c r="C355" s="42"/>
      <c r="D355" s="242" t="s">
        <v>232</v>
      </c>
      <c r="E355" s="42"/>
      <c r="F355" s="243" t="s">
        <v>4793</v>
      </c>
      <c r="G355" s="42"/>
      <c r="H355" s="42"/>
      <c r="I355" s="244"/>
      <c r="J355" s="42"/>
      <c r="K355" s="42"/>
      <c r="L355" s="46"/>
      <c r="M355" s="245"/>
      <c r="N355" s="246"/>
      <c r="O355" s="93"/>
      <c r="P355" s="93"/>
      <c r="Q355" s="93"/>
      <c r="R355" s="93"/>
      <c r="S355" s="93"/>
      <c r="T355" s="94"/>
      <c r="U355" s="40"/>
      <c r="V355" s="40"/>
      <c r="W355" s="40"/>
      <c r="X355" s="40"/>
      <c r="Y355" s="40"/>
      <c r="Z355" s="40"/>
      <c r="AA355" s="40"/>
      <c r="AB355" s="40"/>
      <c r="AC355" s="40"/>
      <c r="AD355" s="40"/>
      <c r="AE355" s="40"/>
      <c r="AT355" s="18" t="s">
        <v>232</v>
      </c>
      <c r="AU355" s="18" t="s">
        <v>19</v>
      </c>
    </row>
    <row r="356" s="2" customFormat="1">
      <c r="A356" s="40"/>
      <c r="B356" s="41"/>
      <c r="C356" s="42"/>
      <c r="D356" s="247" t="s">
        <v>312</v>
      </c>
      <c r="E356" s="42"/>
      <c r="F356" s="248" t="s">
        <v>4773</v>
      </c>
      <c r="G356" s="42"/>
      <c r="H356" s="42"/>
      <c r="I356" s="244"/>
      <c r="J356" s="42"/>
      <c r="K356" s="42"/>
      <c r="L356" s="46"/>
      <c r="M356" s="245"/>
      <c r="N356" s="246"/>
      <c r="O356" s="93"/>
      <c r="P356" s="93"/>
      <c r="Q356" s="93"/>
      <c r="R356" s="93"/>
      <c r="S356" s="93"/>
      <c r="T356" s="94"/>
      <c r="U356" s="40"/>
      <c r="V356" s="40"/>
      <c r="W356" s="40"/>
      <c r="X356" s="40"/>
      <c r="Y356" s="40"/>
      <c r="Z356" s="40"/>
      <c r="AA356" s="40"/>
      <c r="AB356" s="40"/>
      <c r="AC356" s="40"/>
      <c r="AD356" s="40"/>
      <c r="AE356" s="40"/>
      <c r="AT356" s="18" t="s">
        <v>312</v>
      </c>
      <c r="AU356" s="18" t="s">
        <v>19</v>
      </c>
    </row>
    <row r="357" s="13" customFormat="1">
      <c r="A357" s="13"/>
      <c r="B357" s="249"/>
      <c r="C357" s="250"/>
      <c r="D357" s="247" t="s">
        <v>236</v>
      </c>
      <c r="E357" s="251" t="s">
        <v>1</v>
      </c>
      <c r="F357" s="252" t="s">
        <v>4794</v>
      </c>
      <c r="G357" s="250"/>
      <c r="H357" s="253">
        <v>19</v>
      </c>
      <c r="I357" s="254"/>
      <c r="J357" s="250"/>
      <c r="K357" s="250"/>
      <c r="L357" s="255"/>
      <c r="M357" s="256"/>
      <c r="N357" s="257"/>
      <c r="O357" s="257"/>
      <c r="P357" s="257"/>
      <c r="Q357" s="257"/>
      <c r="R357" s="257"/>
      <c r="S357" s="257"/>
      <c r="T357" s="258"/>
      <c r="U357" s="13"/>
      <c r="V357" s="13"/>
      <c r="W357" s="13"/>
      <c r="X357" s="13"/>
      <c r="Y357" s="13"/>
      <c r="Z357" s="13"/>
      <c r="AA357" s="13"/>
      <c r="AB357" s="13"/>
      <c r="AC357" s="13"/>
      <c r="AD357" s="13"/>
      <c r="AE357" s="13"/>
      <c r="AT357" s="259" t="s">
        <v>236</v>
      </c>
      <c r="AU357" s="259" t="s">
        <v>19</v>
      </c>
      <c r="AV357" s="13" t="s">
        <v>19</v>
      </c>
      <c r="AW357" s="13" t="s">
        <v>36</v>
      </c>
      <c r="AX357" s="13" t="s">
        <v>88</v>
      </c>
      <c r="AY357" s="259" t="s">
        <v>221</v>
      </c>
    </row>
    <row r="358" s="2" customFormat="1" ht="44.25" customHeight="1">
      <c r="A358" s="40"/>
      <c r="B358" s="41"/>
      <c r="C358" s="229" t="s">
        <v>467</v>
      </c>
      <c r="D358" s="229" t="s">
        <v>225</v>
      </c>
      <c r="E358" s="230" t="s">
        <v>4795</v>
      </c>
      <c r="F358" s="231" t="s">
        <v>4796</v>
      </c>
      <c r="G358" s="232" t="s">
        <v>665</v>
      </c>
      <c r="H358" s="233">
        <v>11</v>
      </c>
      <c r="I358" s="234"/>
      <c r="J358" s="235">
        <f>ROUND(I358*H358,2)</f>
        <v>0</v>
      </c>
      <c r="K358" s="231" t="s">
        <v>229</v>
      </c>
      <c r="L358" s="46"/>
      <c r="M358" s="236" t="s">
        <v>1</v>
      </c>
      <c r="N358" s="237" t="s">
        <v>45</v>
      </c>
      <c r="O358" s="93"/>
      <c r="P358" s="238">
        <f>O358*H358</f>
        <v>0</v>
      </c>
      <c r="Q358" s="238">
        <v>0</v>
      </c>
      <c r="R358" s="238">
        <f>Q358*H358</f>
        <v>0</v>
      </c>
      <c r="S358" s="238">
        <v>0</v>
      </c>
      <c r="T358" s="239">
        <f>S358*H358</f>
        <v>0</v>
      </c>
      <c r="U358" s="40"/>
      <c r="V358" s="40"/>
      <c r="W358" s="40"/>
      <c r="X358" s="40"/>
      <c r="Y358" s="40"/>
      <c r="Z358" s="40"/>
      <c r="AA358" s="40"/>
      <c r="AB358" s="40"/>
      <c r="AC358" s="40"/>
      <c r="AD358" s="40"/>
      <c r="AE358" s="40"/>
      <c r="AR358" s="240" t="s">
        <v>224</v>
      </c>
      <c r="AT358" s="240" t="s">
        <v>225</v>
      </c>
      <c r="AU358" s="240" t="s">
        <v>19</v>
      </c>
      <c r="AY358" s="18" t="s">
        <v>221</v>
      </c>
      <c r="BE358" s="241">
        <f>IF(N358="základní",J358,0)</f>
        <v>0</v>
      </c>
      <c r="BF358" s="241">
        <f>IF(N358="snížená",J358,0)</f>
        <v>0</v>
      </c>
      <c r="BG358" s="241">
        <f>IF(N358="zákl. přenesená",J358,0)</f>
        <v>0</v>
      </c>
      <c r="BH358" s="241">
        <f>IF(N358="sníž. přenesená",J358,0)</f>
        <v>0</v>
      </c>
      <c r="BI358" s="241">
        <f>IF(N358="nulová",J358,0)</f>
        <v>0</v>
      </c>
      <c r="BJ358" s="18" t="s">
        <v>88</v>
      </c>
      <c r="BK358" s="241">
        <f>ROUND(I358*H358,2)</f>
        <v>0</v>
      </c>
      <c r="BL358" s="18" t="s">
        <v>224</v>
      </c>
      <c r="BM358" s="240" t="s">
        <v>4797</v>
      </c>
    </row>
    <row r="359" s="2" customFormat="1">
      <c r="A359" s="40"/>
      <c r="B359" s="41"/>
      <c r="C359" s="42"/>
      <c r="D359" s="242" t="s">
        <v>232</v>
      </c>
      <c r="E359" s="42"/>
      <c r="F359" s="243" t="s">
        <v>4798</v>
      </c>
      <c r="G359" s="42"/>
      <c r="H359" s="42"/>
      <c r="I359" s="244"/>
      <c r="J359" s="42"/>
      <c r="K359" s="42"/>
      <c r="L359" s="46"/>
      <c r="M359" s="245"/>
      <c r="N359" s="246"/>
      <c r="O359" s="93"/>
      <c r="P359" s="93"/>
      <c r="Q359" s="93"/>
      <c r="R359" s="93"/>
      <c r="S359" s="93"/>
      <c r="T359" s="94"/>
      <c r="U359" s="40"/>
      <c r="V359" s="40"/>
      <c r="W359" s="40"/>
      <c r="X359" s="40"/>
      <c r="Y359" s="40"/>
      <c r="Z359" s="40"/>
      <c r="AA359" s="40"/>
      <c r="AB359" s="40"/>
      <c r="AC359" s="40"/>
      <c r="AD359" s="40"/>
      <c r="AE359" s="40"/>
      <c r="AT359" s="18" t="s">
        <v>232</v>
      </c>
      <c r="AU359" s="18" t="s">
        <v>19</v>
      </c>
    </row>
    <row r="360" s="2" customFormat="1">
      <c r="A360" s="40"/>
      <c r="B360" s="41"/>
      <c r="C360" s="42"/>
      <c r="D360" s="247" t="s">
        <v>312</v>
      </c>
      <c r="E360" s="42"/>
      <c r="F360" s="248" t="s">
        <v>4773</v>
      </c>
      <c r="G360" s="42"/>
      <c r="H360" s="42"/>
      <c r="I360" s="244"/>
      <c r="J360" s="42"/>
      <c r="K360" s="42"/>
      <c r="L360" s="46"/>
      <c r="M360" s="245"/>
      <c r="N360" s="246"/>
      <c r="O360" s="93"/>
      <c r="P360" s="93"/>
      <c r="Q360" s="93"/>
      <c r="R360" s="93"/>
      <c r="S360" s="93"/>
      <c r="T360" s="94"/>
      <c r="U360" s="40"/>
      <c r="V360" s="40"/>
      <c r="W360" s="40"/>
      <c r="X360" s="40"/>
      <c r="Y360" s="40"/>
      <c r="Z360" s="40"/>
      <c r="AA360" s="40"/>
      <c r="AB360" s="40"/>
      <c r="AC360" s="40"/>
      <c r="AD360" s="40"/>
      <c r="AE360" s="40"/>
      <c r="AT360" s="18" t="s">
        <v>312</v>
      </c>
      <c r="AU360" s="18" t="s">
        <v>19</v>
      </c>
    </row>
    <row r="361" s="13" customFormat="1">
      <c r="A361" s="13"/>
      <c r="B361" s="249"/>
      <c r="C361" s="250"/>
      <c r="D361" s="247" t="s">
        <v>236</v>
      </c>
      <c r="E361" s="251" t="s">
        <v>1</v>
      </c>
      <c r="F361" s="252" t="s">
        <v>4799</v>
      </c>
      <c r="G361" s="250"/>
      <c r="H361" s="253">
        <v>11</v>
      </c>
      <c r="I361" s="254"/>
      <c r="J361" s="250"/>
      <c r="K361" s="250"/>
      <c r="L361" s="255"/>
      <c r="M361" s="256"/>
      <c r="N361" s="257"/>
      <c r="O361" s="257"/>
      <c r="P361" s="257"/>
      <c r="Q361" s="257"/>
      <c r="R361" s="257"/>
      <c r="S361" s="257"/>
      <c r="T361" s="258"/>
      <c r="U361" s="13"/>
      <c r="V361" s="13"/>
      <c r="W361" s="13"/>
      <c r="X361" s="13"/>
      <c r="Y361" s="13"/>
      <c r="Z361" s="13"/>
      <c r="AA361" s="13"/>
      <c r="AB361" s="13"/>
      <c r="AC361" s="13"/>
      <c r="AD361" s="13"/>
      <c r="AE361" s="13"/>
      <c r="AT361" s="259" t="s">
        <v>236</v>
      </c>
      <c r="AU361" s="259" t="s">
        <v>19</v>
      </c>
      <c r="AV361" s="13" t="s">
        <v>19</v>
      </c>
      <c r="AW361" s="13" t="s">
        <v>36</v>
      </c>
      <c r="AX361" s="13" t="s">
        <v>88</v>
      </c>
      <c r="AY361" s="259" t="s">
        <v>221</v>
      </c>
    </row>
    <row r="362" s="2" customFormat="1" ht="44.25" customHeight="1">
      <c r="A362" s="40"/>
      <c r="B362" s="41"/>
      <c r="C362" s="229" t="s">
        <v>475</v>
      </c>
      <c r="D362" s="229" t="s">
        <v>225</v>
      </c>
      <c r="E362" s="230" t="s">
        <v>4800</v>
      </c>
      <c r="F362" s="231" t="s">
        <v>4801</v>
      </c>
      <c r="G362" s="232" t="s">
        <v>665</v>
      </c>
      <c r="H362" s="233">
        <v>4</v>
      </c>
      <c r="I362" s="234"/>
      <c r="J362" s="235">
        <f>ROUND(I362*H362,2)</f>
        <v>0</v>
      </c>
      <c r="K362" s="231" t="s">
        <v>229</v>
      </c>
      <c r="L362" s="46"/>
      <c r="M362" s="236" t="s">
        <v>1</v>
      </c>
      <c r="N362" s="237" t="s">
        <v>45</v>
      </c>
      <c r="O362" s="93"/>
      <c r="P362" s="238">
        <f>O362*H362</f>
        <v>0</v>
      </c>
      <c r="Q362" s="238">
        <v>0</v>
      </c>
      <c r="R362" s="238">
        <f>Q362*H362</f>
        <v>0</v>
      </c>
      <c r="S362" s="238">
        <v>0</v>
      </c>
      <c r="T362" s="239">
        <f>S362*H362</f>
        <v>0</v>
      </c>
      <c r="U362" s="40"/>
      <c r="V362" s="40"/>
      <c r="W362" s="40"/>
      <c r="X362" s="40"/>
      <c r="Y362" s="40"/>
      <c r="Z362" s="40"/>
      <c r="AA362" s="40"/>
      <c r="AB362" s="40"/>
      <c r="AC362" s="40"/>
      <c r="AD362" s="40"/>
      <c r="AE362" s="40"/>
      <c r="AR362" s="240" t="s">
        <v>224</v>
      </c>
      <c r="AT362" s="240" t="s">
        <v>225</v>
      </c>
      <c r="AU362" s="240" t="s">
        <v>19</v>
      </c>
      <c r="AY362" s="18" t="s">
        <v>221</v>
      </c>
      <c r="BE362" s="241">
        <f>IF(N362="základní",J362,0)</f>
        <v>0</v>
      </c>
      <c r="BF362" s="241">
        <f>IF(N362="snížená",J362,0)</f>
        <v>0</v>
      </c>
      <c r="BG362" s="241">
        <f>IF(N362="zákl. přenesená",J362,0)</f>
        <v>0</v>
      </c>
      <c r="BH362" s="241">
        <f>IF(N362="sníž. přenesená",J362,0)</f>
        <v>0</v>
      </c>
      <c r="BI362" s="241">
        <f>IF(N362="nulová",J362,0)</f>
        <v>0</v>
      </c>
      <c r="BJ362" s="18" t="s">
        <v>88</v>
      </c>
      <c r="BK362" s="241">
        <f>ROUND(I362*H362,2)</f>
        <v>0</v>
      </c>
      <c r="BL362" s="18" t="s">
        <v>224</v>
      </c>
      <c r="BM362" s="240" t="s">
        <v>4802</v>
      </c>
    </row>
    <row r="363" s="2" customFormat="1">
      <c r="A363" s="40"/>
      <c r="B363" s="41"/>
      <c r="C363" s="42"/>
      <c r="D363" s="242" t="s">
        <v>232</v>
      </c>
      <c r="E363" s="42"/>
      <c r="F363" s="243" t="s">
        <v>4803</v>
      </c>
      <c r="G363" s="42"/>
      <c r="H363" s="42"/>
      <c r="I363" s="244"/>
      <c r="J363" s="42"/>
      <c r="K363" s="42"/>
      <c r="L363" s="46"/>
      <c r="M363" s="245"/>
      <c r="N363" s="246"/>
      <c r="O363" s="93"/>
      <c r="P363" s="93"/>
      <c r="Q363" s="93"/>
      <c r="R363" s="93"/>
      <c r="S363" s="93"/>
      <c r="T363" s="94"/>
      <c r="U363" s="40"/>
      <c r="V363" s="40"/>
      <c r="W363" s="40"/>
      <c r="X363" s="40"/>
      <c r="Y363" s="40"/>
      <c r="Z363" s="40"/>
      <c r="AA363" s="40"/>
      <c r="AB363" s="40"/>
      <c r="AC363" s="40"/>
      <c r="AD363" s="40"/>
      <c r="AE363" s="40"/>
      <c r="AT363" s="18" t="s">
        <v>232</v>
      </c>
      <c r="AU363" s="18" t="s">
        <v>19</v>
      </c>
    </row>
    <row r="364" s="2" customFormat="1">
      <c r="A364" s="40"/>
      <c r="B364" s="41"/>
      <c r="C364" s="42"/>
      <c r="D364" s="247" t="s">
        <v>312</v>
      </c>
      <c r="E364" s="42"/>
      <c r="F364" s="248" t="s">
        <v>4773</v>
      </c>
      <c r="G364" s="42"/>
      <c r="H364" s="42"/>
      <c r="I364" s="244"/>
      <c r="J364" s="42"/>
      <c r="K364" s="42"/>
      <c r="L364" s="46"/>
      <c r="M364" s="245"/>
      <c r="N364" s="246"/>
      <c r="O364" s="93"/>
      <c r="P364" s="93"/>
      <c r="Q364" s="93"/>
      <c r="R364" s="93"/>
      <c r="S364" s="93"/>
      <c r="T364" s="94"/>
      <c r="U364" s="40"/>
      <c r="V364" s="40"/>
      <c r="W364" s="40"/>
      <c r="X364" s="40"/>
      <c r="Y364" s="40"/>
      <c r="Z364" s="40"/>
      <c r="AA364" s="40"/>
      <c r="AB364" s="40"/>
      <c r="AC364" s="40"/>
      <c r="AD364" s="40"/>
      <c r="AE364" s="40"/>
      <c r="AT364" s="18" t="s">
        <v>312</v>
      </c>
      <c r="AU364" s="18" t="s">
        <v>19</v>
      </c>
    </row>
    <row r="365" s="13" customFormat="1">
      <c r="A365" s="13"/>
      <c r="B365" s="249"/>
      <c r="C365" s="250"/>
      <c r="D365" s="247" t="s">
        <v>236</v>
      </c>
      <c r="E365" s="251" t="s">
        <v>1</v>
      </c>
      <c r="F365" s="252" t="s">
        <v>4804</v>
      </c>
      <c r="G365" s="250"/>
      <c r="H365" s="253">
        <v>4</v>
      </c>
      <c r="I365" s="254"/>
      <c r="J365" s="250"/>
      <c r="K365" s="250"/>
      <c r="L365" s="255"/>
      <c r="M365" s="256"/>
      <c r="N365" s="257"/>
      <c r="O365" s="257"/>
      <c r="P365" s="257"/>
      <c r="Q365" s="257"/>
      <c r="R365" s="257"/>
      <c r="S365" s="257"/>
      <c r="T365" s="258"/>
      <c r="U365" s="13"/>
      <c r="V365" s="13"/>
      <c r="W365" s="13"/>
      <c r="X365" s="13"/>
      <c r="Y365" s="13"/>
      <c r="Z365" s="13"/>
      <c r="AA365" s="13"/>
      <c r="AB365" s="13"/>
      <c r="AC365" s="13"/>
      <c r="AD365" s="13"/>
      <c r="AE365" s="13"/>
      <c r="AT365" s="259" t="s">
        <v>236</v>
      </c>
      <c r="AU365" s="259" t="s">
        <v>19</v>
      </c>
      <c r="AV365" s="13" t="s">
        <v>19</v>
      </c>
      <c r="AW365" s="13" t="s">
        <v>36</v>
      </c>
      <c r="AX365" s="13" t="s">
        <v>88</v>
      </c>
      <c r="AY365" s="259" t="s">
        <v>221</v>
      </c>
    </row>
    <row r="366" s="2" customFormat="1" ht="44.25" customHeight="1">
      <c r="A366" s="40"/>
      <c r="B366" s="41"/>
      <c r="C366" s="229" t="s">
        <v>27</v>
      </c>
      <c r="D366" s="229" t="s">
        <v>225</v>
      </c>
      <c r="E366" s="230" t="s">
        <v>4805</v>
      </c>
      <c r="F366" s="231" t="s">
        <v>4801</v>
      </c>
      <c r="G366" s="232" t="s">
        <v>665</v>
      </c>
      <c r="H366" s="233">
        <v>10</v>
      </c>
      <c r="I366" s="234"/>
      <c r="J366" s="235">
        <f>ROUND(I366*H366,2)</f>
        <v>0</v>
      </c>
      <c r="K366" s="231" t="s">
        <v>1</v>
      </c>
      <c r="L366" s="46"/>
      <c r="M366" s="236" t="s">
        <v>1</v>
      </c>
      <c r="N366" s="237" t="s">
        <v>45</v>
      </c>
      <c r="O366" s="93"/>
      <c r="P366" s="238">
        <f>O366*H366</f>
        <v>0</v>
      </c>
      <c r="Q366" s="238">
        <v>0</v>
      </c>
      <c r="R366" s="238">
        <f>Q366*H366</f>
        <v>0</v>
      </c>
      <c r="S366" s="238">
        <v>0</v>
      </c>
      <c r="T366" s="239">
        <f>S366*H366</f>
        <v>0</v>
      </c>
      <c r="U366" s="40"/>
      <c r="V366" s="40"/>
      <c r="W366" s="40"/>
      <c r="X366" s="40"/>
      <c r="Y366" s="40"/>
      <c r="Z366" s="40"/>
      <c r="AA366" s="40"/>
      <c r="AB366" s="40"/>
      <c r="AC366" s="40"/>
      <c r="AD366" s="40"/>
      <c r="AE366" s="40"/>
      <c r="AR366" s="240" t="s">
        <v>224</v>
      </c>
      <c r="AT366" s="240" t="s">
        <v>225</v>
      </c>
      <c r="AU366" s="240" t="s">
        <v>19</v>
      </c>
      <c r="AY366" s="18" t="s">
        <v>221</v>
      </c>
      <c r="BE366" s="241">
        <f>IF(N366="základní",J366,0)</f>
        <v>0</v>
      </c>
      <c r="BF366" s="241">
        <f>IF(N366="snížená",J366,0)</f>
        <v>0</v>
      </c>
      <c r="BG366" s="241">
        <f>IF(N366="zákl. přenesená",J366,0)</f>
        <v>0</v>
      </c>
      <c r="BH366" s="241">
        <f>IF(N366="sníž. přenesená",J366,0)</f>
        <v>0</v>
      </c>
      <c r="BI366" s="241">
        <f>IF(N366="nulová",J366,0)</f>
        <v>0</v>
      </c>
      <c r="BJ366" s="18" t="s">
        <v>88</v>
      </c>
      <c r="BK366" s="241">
        <f>ROUND(I366*H366,2)</f>
        <v>0</v>
      </c>
      <c r="BL366" s="18" t="s">
        <v>224</v>
      </c>
      <c r="BM366" s="240" t="s">
        <v>4806</v>
      </c>
    </row>
    <row r="367" s="2" customFormat="1">
      <c r="A367" s="40"/>
      <c r="B367" s="41"/>
      <c r="C367" s="42"/>
      <c r="D367" s="247" t="s">
        <v>312</v>
      </c>
      <c r="E367" s="42"/>
      <c r="F367" s="248" t="s">
        <v>4773</v>
      </c>
      <c r="G367" s="42"/>
      <c r="H367" s="42"/>
      <c r="I367" s="244"/>
      <c r="J367" s="42"/>
      <c r="K367" s="42"/>
      <c r="L367" s="46"/>
      <c r="M367" s="245"/>
      <c r="N367" s="246"/>
      <c r="O367" s="93"/>
      <c r="P367" s="93"/>
      <c r="Q367" s="93"/>
      <c r="R367" s="93"/>
      <c r="S367" s="93"/>
      <c r="T367" s="94"/>
      <c r="U367" s="40"/>
      <c r="V367" s="40"/>
      <c r="W367" s="40"/>
      <c r="X367" s="40"/>
      <c r="Y367" s="40"/>
      <c r="Z367" s="40"/>
      <c r="AA367" s="40"/>
      <c r="AB367" s="40"/>
      <c r="AC367" s="40"/>
      <c r="AD367" s="40"/>
      <c r="AE367" s="40"/>
      <c r="AT367" s="18" t="s">
        <v>312</v>
      </c>
      <c r="AU367" s="18" t="s">
        <v>19</v>
      </c>
    </row>
    <row r="368" s="2" customFormat="1" ht="44.25" customHeight="1">
      <c r="A368" s="40"/>
      <c r="B368" s="41"/>
      <c r="C368" s="229" t="s">
        <v>757</v>
      </c>
      <c r="D368" s="229" t="s">
        <v>225</v>
      </c>
      <c r="E368" s="230" t="s">
        <v>4807</v>
      </c>
      <c r="F368" s="231" t="s">
        <v>4808</v>
      </c>
      <c r="G368" s="232" t="s">
        <v>665</v>
      </c>
      <c r="H368" s="233">
        <v>513</v>
      </c>
      <c r="I368" s="234"/>
      <c r="J368" s="235">
        <f>ROUND(I368*H368,2)</f>
        <v>0</v>
      </c>
      <c r="K368" s="231" t="s">
        <v>229</v>
      </c>
      <c r="L368" s="46"/>
      <c r="M368" s="236" t="s">
        <v>1</v>
      </c>
      <c r="N368" s="237" t="s">
        <v>45</v>
      </c>
      <c r="O368" s="93"/>
      <c r="P368" s="238">
        <f>O368*H368</f>
        <v>0</v>
      </c>
      <c r="Q368" s="238">
        <v>0</v>
      </c>
      <c r="R368" s="238">
        <f>Q368*H368</f>
        <v>0</v>
      </c>
      <c r="S368" s="238">
        <v>0</v>
      </c>
      <c r="T368" s="239">
        <f>S368*H368</f>
        <v>0</v>
      </c>
      <c r="U368" s="40"/>
      <c r="V368" s="40"/>
      <c r="W368" s="40"/>
      <c r="X368" s="40"/>
      <c r="Y368" s="40"/>
      <c r="Z368" s="40"/>
      <c r="AA368" s="40"/>
      <c r="AB368" s="40"/>
      <c r="AC368" s="40"/>
      <c r="AD368" s="40"/>
      <c r="AE368" s="40"/>
      <c r="AR368" s="240" t="s">
        <v>224</v>
      </c>
      <c r="AT368" s="240" t="s">
        <v>225</v>
      </c>
      <c r="AU368" s="240" t="s">
        <v>19</v>
      </c>
      <c r="AY368" s="18" t="s">
        <v>221</v>
      </c>
      <c r="BE368" s="241">
        <f>IF(N368="základní",J368,0)</f>
        <v>0</v>
      </c>
      <c r="BF368" s="241">
        <f>IF(N368="snížená",J368,0)</f>
        <v>0</v>
      </c>
      <c r="BG368" s="241">
        <f>IF(N368="zákl. přenesená",J368,0)</f>
        <v>0</v>
      </c>
      <c r="BH368" s="241">
        <f>IF(N368="sníž. přenesená",J368,0)</f>
        <v>0</v>
      </c>
      <c r="BI368" s="241">
        <f>IF(N368="nulová",J368,0)</f>
        <v>0</v>
      </c>
      <c r="BJ368" s="18" t="s">
        <v>88</v>
      </c>
      <c r="BK368" s="241">
        <f>ROUND(I368*H368,2)</f>
        <v>0</v>
      </c>
      <c r="BL368" s="18" t="s">
        <v>224</v>
      </c>
      <c r="BM368" s="240" t="s">
        <v>4809</v>
      </c>
    </row>
    <row r="369" s="2" customFormat="1">
      <c r="A369" s="40"/>
      <c r="B369" s="41"/>
      <c r="C369" s="42"/>
      <c r="D369" s="242" t="s">
        <v>232</v>
      </c>
      <c r="E369" s="42"/>
      <c r="F369" s="243" t="s">
        <v>4810</v>
      </c>
      <c r="G369" s="42"/>
      <c r="H369" s="42"/>
      <c r="I369" s="244"/>
      <c r="J369" s="42"/>
      <c r="K369" s="42"/>
      <c r="L369" s="46"/>
      <c r="M369" s="245"/>
      <c r="N369" s="246"/>
      <c r="O369" s="93"/>
      <c r="P369" s="93"/>
      <c r="Q369" s="93"/>
      <c r="R369" s="93"/>
      <c r="S369" s="93"/>
      <c r="T369" s="94"/>
      <c r="U369" s="40"/>
      <c r="V369" s="40"/>
      <c r="W369" s="40"/>
      <c r="X369" s="40"/>
      <c r="Y369" s="40"/>
      <c r="Z369" s="40"/>
      <c r="AA369" s="40"/>
      <c r="AB369" s="40"/>
      <c r="AC369" s="40"/>
      <c r="AD369" s="40"/>
      <c r="AE369" s="40"/>
      <c r="AT369" s="18" t="s">
        <v>232</v>
      </c>
      <c r="AU369" s="18" t="s">
        <v>19</v>
      </c>
    </row>
    <row r="370" s="2" customFormat="1">
      <c r="A370" s="40"/>
      <c r="B370" s="41"/>
      <c r="C370" s="42"/>
      <c r="D370" s="247" t="s">
        <v>312</v>
      </c>
      <c r="E370" s="42"/>
      <c r="F370" s="248" t="s">
        <v>4811</v>
      </c>
      <c r="G370" s="42"/>
      <c r="H370" s="42"/>
      <c r="I370" s="244"/>
      <c r="J370" s="42"/>
      <c r="K370" s="42"/>
      <c r="L370" s="46"/>
      <c r="M370" s="245"/>
      <c r="N370" s="246"/>
      <c r="O370" s="93"/>
      <c r="P370" s="93"/>
      <c r="Q370" s="93"/>
      <c r="R370" s="93"/>
      <c r="S370" s="93"/>
      <c r="T370" s="94"/>
      <c r="U370" s="40"/>
      <c r="V370" s="40"/>
      <c r="W370" s="40"/>
      <c r="X370" s="40"/>
      <c r="Y370" s="40"/>
      <c r="Z370" s="40"/>
      <c r="AA370" s="40"/>
      <c r="AB370" s="40"/>
      <c r="AC370" s="40"/>
      <c r="AD370" s="40"/>
      <c r="AE370" s="40"/>
      <c r="AT370" s="18" t="s">
        <v>312</v>
      </c>
      <c r="AU370" s="18" t="s">
        <v>19</v>
      </c>
    </row>
    <row r="371" s="2" customFormat="1">
      <c r="A371" s="40"/>
      <c r="B371" s="41"/>
      <c r="C371" s="42"/>
      <c r="D371" s="247" t="s">
        <v>234</v>
      </c>
      <c r="E371" s="42"/>
      <c r="F371" s="248" t="s">
        <v>4812</v>
      </c>
      <c r="G371" s="42"/>
      <c r="H371" s="42"/>
      <c r="I371" s="244"/>
      <c r="J371" s="42"/>
      <c r="K371" s="42"/>
      <c r="L371" s="46"/>
      <c r="M371" s="245"/>
      <c r="N371" s="246"/>
      <c r="O371" s="93"/>
      <c r="P371" s="93"/>
      <c r="Q371" s="93"/>
      <c r="R371" s="93"/>
      <c r="S371" s="93"/>
      <c r="T371" s="94"/>
      <c r="U371" s="40"/>
      <c r="V371" s="40"/>
      <c r="W371" s="40"/>
      <c r="X371" s="40"/>
      <c r="Y371" s="40"/>
      <c r="Z371" s="40"/>
      <c r="AA371" s="40"/>
      <c r="AB371" s="40"/>
      <c r="AC371" s="40"/>
      <c r="AD371" s="40"/>
      <c r="AE371" s="40"/>
      <c r="AT371" s="18" t="s">
        <v>234</v>
      </c>
      <c r="AU371" s="18" t="s">
        <v>19</v>
      </c>
    </row>
    <row r="372" s="13" customFormat="1">
      <c r="A372" s="13"/>
      <c r="B372" s="249"/>
      <c r="C372" s="250"/>
      <c r="D372" s="247" t="s">
        <v>236</v>
      </c>
      <c r="E372" s="251" t="s">
        <v>1</v>
      </c>
      <c r="F372" s="252" t="s">
        <v>4813</v>
      </c>
      <c r="G372" s="250"/>
      <c r="H372" s="253">
        <v>513</v>
      </c>
      <c r="I372" s="254"/>
      <c r="J372" s="250"/>
      <c r="K372" s="250"/>
      <c r="L372" s="255"/>
      <c r="M372" s="256"/>
      <c r="N372" s="257"/>
      <c r="O372" s="257"/>
      <c r="P372" s="257"/>
      <c r="Q372" s="257"/>
      <c r="R372" s="257"/>
      <c r="S372" s="257"/>
      <c r="T372" s="258"/>
      <c r="U372" s="13"/>
      <c r="V372" s="13"/>
      <c r="W372" s="13"/>
      <c r="X372" s="13"/>
      <c r="Y372" s="13"/>
      <c r="Z372" s="13"/>
      <c r="AA372" s="13"/>
      <c r="AB372" s="13"/>
      <c r="AC372" s="13"/>
      <c r="AD372" s="13"/>
      <c r="AE372" s="13"/>
      <c r="AT372" s="259" t="s">
        <v>236</v>
      </c>
      <c r="AU372" s="259" t="s">
        <v>19</v>
      </c>
      <c r="AV372" s="13" t="s">
        <v>19</v>
      </c>
      <c r="AW372" s="13" t="s">
        <v>36</v>
      </c>
      <c r="AX372" s="13" t="s">
        <v>88</v>
      </c>
      <c r="AY372" s="259" t="s">
        <v>221</v>
      </c>
    </row>
    <row r="373" s="2" customFormat="1" ht="16.5" customHeight="1">
      <c r="A373" s="40"/>
      <c r="B373" s="41"/>
      <c r="C373" s="284" t="s">
        <v>1399</v>
      </c>
      <c r="D373" s="284" t="s">
        <v>330</v>
      </c>
      <c r="E373" s="285" t="s">
        <v>4814</v>
      </c>
      <c r="F373" s="286" t="s">
        <v>4815</v>
      </c>
      <c r="G373" s="287" t="s">
        <v>515</v>
      </c>
      <c r="H373" s="288">
        <v>102.59999999999999</v>
      </c>
      <c r="I373" s="289"/>
      <c r="J373" s="290">
        <f>ROUND(I373*H373,2)</f>
        <v>0</v>
      </c>
      <c r="K373" s="286" t="s">
        <v>1</v>
      </c>
      <c r="L373" s="291"/>
      <c r="M373" s="292" t="s">
        <v>1</v>
      </c>
      <c r="N373" s="293" t="s">
        <v>45</v>
      </c>
      <c r="O373" s="93"/>
      <c r="P373" s="238">
        <f>O373*H373</f>
        <v>0</v>
      </c>
      <c r="Q373" s="238">
        <v>0.20999999999999999</v>
      </c>
      <c r="R373" s="238">
        <f>Q373*H373</f>
        <v>21.545999999999999</v>
      </c>
      <c r="S373" s="238">
        <v>0</v>
      </c>
      <c r="T373" s="239">
        <f>S373*H373</f>
        <v>0</v>
      </c>
      <c r="U373" s="40"/>
      <c r="V373" s="40"/>
      <c r="W373" s="40"/>
      <c r="X373" s="40"/>
      <c r="Y373" s="40"/>
      <c r="Z373" s="40"/>
      <c r="AA373" s="40"/>
      <c r="AB373" s="40"/>
      <c r="AC373" s="40"/>
      <c r="AD373" s="40"/>
      <c r="AE373" s="40"/>
      <c r="AR373" s="240" t="s">
        <v>267</v>
      </c>
      <c r="AT373" s="240" t="s">
        <v>330</v>
      </c>
      <c r="AU373" s="240" t="s">
        <v>19</v>
      </c>
      <c r="AY373" s="18" t="s">
        <v>221</v>
      </c>
      <c r="BE373" s="241">
        <f>IF(N373="základní",J373,0)</f>
        <v>0</v>
      </c>
      <c r="BF373" s="241">
        <f>IF(N373="snížená",J373,0)</f>
        <v>0</v>
      </c>
      <c r="BG373" s="241">
        <f>IF(N373="zákl. přenesená",J373,0)</f>
        <v>0</v>
      </c>
      <c r="BH373" s="241">
        <f>IF(N373="sníž. přenesená",J373,0)</f>
        <v>0</v>
      </c>
      <c r="BI373" s="241">
        <f>IF(N373="nulová",J373,0)</f>
        <v>0</v>
      </c>
      <c r="BJ373" s="18" t="s">
        <v>88</v>
      </c>
      <c r="BK373" s="241">
        <f>ROUND(I373*H373,2)</f>
        <v>0</v>
      </c>
      <c r="BL373" s="18" t="s">
        <v>224</v>
      </c>
      <c r="BM373" s="240" t="s">
        <v>4816</v>
      </c>
    </row>
    <row r="374" s="13" customFormat="1">
      <c r="A374" s="13"/>
      <c r="B374" s="249"/>
      <c r="C374" s="250"/>
      <c r="D374" s="247" t="s">
        <v>236</v>
      </c>
      <c r="E374" s="250"/>
      <c r="F374" s="252" t="s">
        <v>4817</v>
      </c>
      <c r="G374" s="250"/>
      <c r="H374" s="253">
        <v>102.59999999999999</v>
      </c>
      <c r="I374" s="254"/>
      <c r="J374" s="250"/>
      <c r="K374" s="250"/>
      <c r="L374" s="255"/>
      <c r="M374" s="256"/>
      <c r="N374" s="257"/>
      <c r="O374" s="257"/>
      <c r="P374" s="257"/>
      <c r="Q374" s="257"/>
      <c r="R374" s="257"/>
      <c r="S374" s="257"/>
      <c r="T374" s="258"/>
      <c r="U374" s="13"/>
      <c r="V374" s="13"/>
      <c r="W374" s="13"/>
      <c r="X374" s="13"/>
      <c r="Y374" s="13"/>
      <c r="Z374" s="13"/>
      <c r="AA374" s="13"/>
      <c r="AB374" s="13"/>
      <c r="AC374" s="13"/>
      <c r="AD374" s="13"/>
      <c r="AE374" s="13"/>
      <c r="AT374" s="259" t="s">
        <v>236</v>
      </c>
      <c r="AU374" s="259" t="s">
        <v>19</v>
      </c>
      <c r="AV374" s="13" t="s">
        <v>19</v>
      </c>
      <c r="AW374" s="13" t="s">
        <v>4</v>
      </c>
      <c r="AX374" s="13" t="s">
        <v>88</v>
      </c>
      <c r="AY374" s="259" t="s">
        <v>221</v>
      </c>
    </row>
    <row r="375" s="2" customFormat="1" ht="37.8" customHeight="1">
      <c r="A375" s="40"/>
      <c r="B375" s="41"/>
      <c r="C375" s="229" t="s">
        <v>1403</v>
      </c>
      <c r="D375" s="229" t="s">
        <v>225</v>
      </c>
      <c r="E375" s="230" t="s">
        <v>4818</v>
      </c>
      <c r="F375" s="231" t="s">
        <v>4819</v>
      </c>
      <c r="G375" s="232" t="s">
        <v>665</v>
      </c>
      <c r="H375" s="233">
        <v>442</v>
      </c>
      <c r="I375" s="234"/>
      <c r="J375" s="235">
        <f>ROUND(I375*H375,2)</f>
        <v>0</v>
      </c>
      <c r="K375" s="231" t="s">
        <v>229</v>
      </c>
      <c r="L375" s="46"/>
      <c r="M375" s="236" t="s">
        <v>1</v>
      </c>
      <c r="N375" s="237" t="s">
        <v>45</v>
      </c>
      <c r="O375" s="93"/>
      <c r="P375" s="238">
        <f>O375*H375</f>
        <v>0</v>
      </c>
      <c r="Q375" s="238">
        <v>0</v>
      </c>
      <c r="R375" s="238">
        <f>Q375*H375</f>
        <v>0</v>
      </c>
      <c r="S375" s="238">
        <v>0</v>
      </c>
      <c r="T375" s="239">
        <f>S375*H375</f>
        <v>0</v>
      </c>
      <c r="U375" s="40"/>
      <c r="V375" s="40"/>
      <c r="W375" s="40"/>
      <c r="X375" s="40"/>
      <c r="Y375" s="40"/>
      <c r="Z375" s="40"/>
      <c r="AA375" s="40"/>
      <c r="AB375" s="40"/>
      <c r="AC375" s="40"/>
      <c r="AD375" s="40"/>
      <c r="AE375" s="40"/>
      <c r="AR375" s="240" t="s">
        <v>224</v>
      </c>
      <c r="AT375" s="240" t="s">
        <v>225</v>
      </c>
      <c r="AU375" s="240" t="s">
        <v>19</v>
      </c>
      <c r="AY375" s="18" t="s">
        <v>221</v>
      </c>
      <c r="BE375" s="241">
        <f>IF(N375="základní",J375,0)</f>
        <v>0</v>
      </c>
      <c r="BF375" s="241">
        <f>IF(N375="snížená",J375,0)</f>
        <v>0</v>
      </c>
      <c r="BG375" s="241">
        <f>IF(N375="zákl. přenesená",J375,0)</f>
        <v>0</v>
      </c>
      <c r="BH375" s="241">
        <f>IF(N375="sníž. přenesená",J375,0)</f>
        <v>0</v>
      </c>
      <c r="BI375" s="241">
        <f>IF(N375="nulová",J375,0)</f>
        <v>0</v>
      </c>
      <c r="BJ375" s="18" t="s">
        <v>88</v>
      </c>
      <c r="BK375" s="241">
        <f>ROUND(I375*H375,2)</f>
        <v>0</v>
      </c>
      <c r="BL375" s="18" t="s">
        <v>224</v>
      </c>
      <c r="BM375" s="240" t="s">
        <v>4820</v>
      </c>
    </row>
    <row r="376" s="2" customFormat="1">
      <c r="A376" s="40"/>
      <c r="B376" s="41"/>
      <c r="C376" s="42"/>
      <c r="D376" s="242" t="s">
        <v>232</v>
      </c>
      <c r="E376" s="42"/>
      <c r="F376" s="243" t="s">
        <v>4821</v>
      </c>
      <c r="G376" s="42"/>
      <c r="H376" s="42"/>
      <c r="I376" s="244"/>
      <c r="J376" s="42"/>
      <c r="K376" s="42"/>
      <c r="L376" s="46"/>
      <c r="M376" s="245"/>
      <c r="N376" s="246"/>
      <c r="O376" s="93"/>
      <c r="P376" s="93"/>
      <c r="Q376" s="93"/>
      <c r="R376" s="93"/>
      <c r="S376" s="93"/>
      <c r="T376" s="94"/>
      <c r="U376" s="40"/>
      <c r="V376" s="40"/>
      <c r="W376" s="40"/>
      <c r="X376" s="40"/>
      <c r="Y376" s="40"/>
      <c r="Z376" s="40"/>
      <c r="AA376" s="40"/>
      <c r="AB376" s="40"/>
      <c r="AC376" s="40"/>
      <c r="AD376" s="40"/>
      <c r="AE376" s="40"/>
      <c r="AT376" s="18" t="s">
        <v>232</v>
      </c>
      <c r="AU376" s="18" t="s">
        <v>19</v>
      </c>
    </row>
    <row r="377" s="2" customFormat="1">
      <c r="A377" s="40"/>
      <c r="B377" s="41"/>
      <c r="C377" s="42"/>
      <c r="D377" s="247" t="s">
        <v>312</v>
      </c>
      <c r="E377" s="42"/>
      <c r="F377" s="248" t="s">
        <v>4822</v>
      </c>
      <c r="G377" s="42"/>
      <c r="H377" s="42"/>
      <c r="I377" s="244"/>
      <c r="J377" s="42"/>
      <c r="K377" s="42"/>
      <c r="L377" s="46"/>
      <c r="M377" s="245"/>
      <c r="N377" s="246"/>
      <c r="O377" s="93"/>
      <c r="P377" s="93"/>
      <c r="Q377" s="93"/>
      <c r="R377" s="93"/>
      <c r="S377" s="93"/>
      <c r="T377" s="94"/>
      <c r="U377" s="40"/>
      <c r="V377" s="40"/>
      <c r="W377" s="40"/>
      <c r="X377" s="40"/>
      <c r="Y377" s="40"/>
      <c r="Z377" s="40"/>
      <c r="AA377" s="40"/>
      <c r="AB377" s="40"/>
      <c r="AC377" s="40"/>
      <c r="AD377" s="40"/>
      <c r="AE377" s="40"/>
      <c r="AT377" s="18" t="s">
        <v>312</v>
      </c>
      <c r="AU377" s="18" t="s">
        <v>19</v>
      </c>
    </row>
    <row r="378" s="2" customFormat="1">
      <c r="A378" s="40"/>
      <c r="B378" s="41"/>
      <c r="C378" s="42"/>
      <c r="D378" s="247" t="s">
        <v>234</v>
      </c>
      <c r="E378" s="42"/>
      <c r="F378" s="248" t="s">
        <v>4823</v>
      </c>
      <c r="G378" s="42"/>
      <c r="H378" s="42"/>
      <c r="I378" s="244"/>
      <c r="J378" s="42"/>
      <c r="K378" s="42"/>
      <c r="L378" s="46"/>
      <c r="M378" s="245"/>
      <c r="N378" s="246"/>
      <c r="O378" s="93"/>
      <c r="P378" s="93"/>
      <c r="Q378" s="93"/>
      <c r="R378" s="93"/>
      <c r="S378" s="93"/>
      <c r="T378" s="94"/>
      <c r="U378" s="40"/>
      <c r="V378" s="40"/>
      <c r="W378" s="40"/>
      <c r="X378" s="40"/>
      <c r="Y378" s="40"/>
      <c r="Z378" s="40"/>
      <c r="AA378" s="40"/>
      <c r="AB378" s="40"/>
      <c r="AC378" s="40"/>
      <c r="AD378" s="40"/>
      <c r="AE378" s="40"/>
      <c r="AT378" s="18" t="s">
        <v>234</v>
      </c>
      <c r="AU378" s="18" t="s">
        <v>19</v>
      </c>
    </row>
    <row r="379" s="13" customFormat="1">
      <c r="A379" s="13"/>
      <c r="B379" s="249"/>
      <c r="C379" s="250"/>
      <c r="D379" s="247" t="s">
        <v>236</v>
      </c>
      <c r="E379" s="251" t="s">
        <v>1</v>
      </c>
      <c r="F379" s="252" t="s">
        <v>4824</v>
      </c>
      <c r="G379" s="250"/>
      <c r="H379" s="253">
        <v>442</v>
      </c>
      <c r="I379" s="254"/>
      <c r="J379" s="250"/>
      <c r="K379" s="250"/>
      <c r="L379" s="255"/>
      <c r="M379" s="256"/>
      <c r="N379" s="257"/>
      <c r="O379" s="257"/>
      <c r="P379" s="257"/>
      <c r="Q379" s="257"/>
      <c r="R379" s="257"/>
      <c r="S379" s="257"/>
      <c r="T379" s="258"/>
      <c r="U379" s="13"/>
      <c r="V379" s="13"/>
      <c r="W379" s="13"/>
      <c r="X379" s="13"/>
      <c r="Y379" s="13"/>
      <c r="Z379" s="13"/>
      <c r="AA379" s="13"/>
      <c r="AB379" s="13"/>
      <c r="AC379" s="13"/>
      <c r="AD379" s="13"/>
      <c r="AE379" s="13"/>
      <c r="AT379" s="259" t="s">
        <v>236</v>
      </c>
      <c r="AU379" s="259" t="s">
        <v>19</v>
      </c>
      <c r="AV379" s="13" t="s">
        <v>19</v>
      </c>
      <c r="AW379" s="13" t="s">
        <v>36</v>
      </c>
      <c r="AX379" s="13" t="s">
        <v>88</v>
      </c>
      <c r="AY379" s="259" t="s">
        <v>221</v>
      </c>
    </row>
    <row r="380" s="2" customFormat="1" ht="16.5" customHeight="1">
      <c r="A380" s="40"/>
      <c r="B380" s="41"/>
      <c r="C380" s="284" t="s">
        <v>1409</v>
      </c>
      <c r="D380" s="284" t="s">
        <v>330</v>
      </c>
      <c r="E380" s="285" t="s">
        <v>4825</v>
      </c>
      <c r="F380" s="286" t="s">
        <v>4826</v>
      </c>
      <c r="G380" s="287" t="s">
        <v>665</v>
      </c>
      <c r="H380" s="288">
        <v>102</v>
      </c>
      <c r="I380" s="289"/>
      <c r="J380" s="290">
        <f>ROUND(I380*H380,2)</f>
        <v>0</v>
      </c>
      <c r="K380" s="286" t="s">
        <v>1</v>
      </c>
      <c r="L380" s="291"/>
      <c r="M380" s="292" t="s">
        <v>1</v>
      </c>
      <c r="N380" s="293" t="s">
        <v>45</v>
      </c>
      <c r="O380" s="93"/>
      <c r="P380" s="238">
        <f>O380*H380</f>
        <v>0</v>
      </c>
      <c r="Q380" s="238">
        <v>0.027</v>
      </c>
      <c r="R380" s="238">
        <f>Q380*H380</f>
        <v>2.754</v>
      </c>
      <c r="S380" s="238">
        <v>0</v>
      </c>
      <c r="T380" s="239">
        <f>S380*H380</f>
        <v>0</v>
      </c>
      <c r="U380" s="40"/>
      <c r="V380" s="40"/>
      <c r="W380" s="40"/>
      <c r="X380" s="40"/>
      <c r="Y380" s="40"/>
      <c r="Z380" s="40"/>
      <c r="AA380" s="40"/>
      <c r="AB380" s="40"/>
      <c r="AC380" s="40"/>
      <c r="AD380" s="40"/>
      <c r="AE380" s="40"/>
      <c r="AR380" s="240" t="s">
        <v>267</v>
      </c>
      <c r="AT380" s="240" t="s">
        <v>330</v>
      </c>
      <c r="AU380" s="240" t="s">
        <v>19</v>
      </c>
      <c r="AY380" s="18" t="s">
        <v>221</v>
      </c>
      <c r="BE380" s="241">
        <f>IF(N380="základní",J380,0)</f>
        <v>0</v>
      </c>
      <c r="BF380" s="241">
        <f>IF(N380="snížená",J380,0)</f>
        <v>0</v>
      </c>
      <c r="BG380" s="241">
        <f>IF(N380="zákl. přenesená",J380,0)</f>
        <v>0</v>
      </c>
      <c r="BH380" s="241">
        <f>IF(N380="sníž. přenesená",J380,0)</f>
        <v>0</v>
      </c>
      <c r="BI380" s="241">
        <f>IF(N380="nulová",J380,0)</f>
        <v>0</v>
      </c>
      <c r="BJ380" s="18" t="s">
        <v>88</v>
      </c>
      <c r="BK380" s="241">
        <f>ROUND(I380*H380,2)</f>
        <v>0</v>
      </c>
      <c r="BL380" s="18" t="s">
        <v>224</v>
      </c>
      <c r="BM380" s="240" t="s">
        <v>4827</v>
      </c>
    </row>
    <row r="381" s="13" customFormat="1">
      <c r="A381" s="13"/>
      <c r="B381" s="249"/>
      <c r="C381" s="250"/>
      <c r="D381" s="247" t="s">
        <v>236</v>
      </c>
      <c r="E381" s="251" t="s">
        <v>1</v>
      </c>
      <c r="F381" s="252" t="s">
        <v>4828</v>
      </c>
      <c r="G381" s="250"/>
      <c r="H381" s="253">
        <v>95</v>
      </c>
      <c r="I381" s="254"/>
      <c r="J381" s="250"/>
      <c r="K381" s="250"/>
      <c r="L381" s="255"/>
      <c r="M381" s="256"/>
      <c r="N381" s="257"/>
      <c r="O381" s="257"/>
      <c r="P381" s="257"/>
      <c r="Q381" s="257"/>
      <c r="R381" s="257"/>
      <c r="S381" s="257"/>
      <c r="T381" s="258"/>
      <c r="U381" s="13"/>
      <c r="V381" s="13"/>
      <c r="W381" s="13"/>
      <c r="X381" s="13"/>
      <c r="Y381" s="13"/>
      <c r="Z381" s="13"/>
      <c r="AA381" s="13"/>
      <c r="AB381" s="13"/>
      <c r="AC381" s="13"/>
      <c r="AD381" s="13"/>
      <c r="AE381" s="13"/>
      <c r="AT381" s="259" t="s">
        <v>236</v>
      </c>
      <c r="AU381" s="259" t="s">
        <v>19</v>
      </c>
      <c r="AV381" s="13" t="s">
        <v>19</v>
      </c>
      <c r="AW381" s="13" t="s">
        <v>36</v>
      </c>
      <c r="AX381" s="13" t="s">
        <v>80</v>
      </c>
      <c r="AY381" s="259" t="s">
        <v>221</v>
      </c>
    </row>
    <row r="382" s="14" customFormat="1">
      <c r="A382" s="14"/>
      <c r="B382" s="260"/>
      <c r="C382" s="261"/>
      <c r="D382" s="247" t="s">
        <v>236</v>
      </c>
      <c r="E382" s="262" t="s">
        <v>1</v>
      </c>
      <c r="F382" s="263" t="s">
        <v>4707</v>
      </c>
      <c r="G382" s="261"/>
      <c r="H382" s="262" t="s">
        <v>1</v>
      </c>
      <c r="I382" s="264"/>
      <c r="J382" s="261"/>
      <c r="K382" s="261"/>
      <c r="L382" s="265"/>
      <c r="M382" s="266"/>
      <c r="N382" s="267"/>
      <c r="O382" s="267"/>
      <c r="P382" s="267"/>
      <c r="Q382" s="267"/>
      <c r="R382" s="267"/>
      <c r="S382" s="267"/>
      <c r="T382" s="268"/>
      <c r="U382" s="14"/>
      <c r="V382" s="14"/>
      <c r="W382" s="14"/>
      <c r="X382" s="14"/>
      <c r="Y382" s="14"/>
      <c r="Z382" s="14"/>
      <c r="AA382" s="14"/>
      <c r="AB382" s="14"/>
      <c r="AC382" s="14"/>
      <c r="AD382" s="14"/>
      <c r="AE382" s="14"/>
      <c r="AT382" s="269" t="s">
        <v>236</v>
      </c>
      <c r="AU382" s="269" t="s">
        <v>19</v>
      </c>
      <c r="AV382" s="14" t="s">
        <v>88</v>
      </c>
      <c r="AW382" s="14" t="s">
        <v>36</v>
      </c>
      <c r="AX382" s="14" t="s">
        <v>80</v>
      </c>
      <c r="AY382" s="269" t="s">
        <v>221</v>
      </c>
    </row>
    <row r="383" s="13" customFormat="1">
      <c r="A383" s="13"/>
      <c r="B383" s="249"/>
      <c r="C383" s="250"/>
      <c r="D383" s="247" t="s">
        <v>236</v>
      </c>
      <c r="E383" s="251" t="s">
        <v>1</v>
      </c>
      <c r="F383" s="252" t="s">
        <v>262</v>
      </c>
      <c r="G383" s="250"/>
      <c r="H383" s="253">
        <v>7</v>
      </c>
      <c r="I383" s="254"/>
      <c r="J383" s="250"/>
      <c r="K383" s="250"/>
      <c r="L383" s="255"/>
      <c r="M383" s="256"/>
      <c r="N383" s="257"/>
      <c r="O383" s="257"/>
      <c r="P383" s="257"/>
      <c r="Q383" s="257"/>
      <c r="R383" s="257"/>
      <c r="S383" s="257"/>
      <c r="T383" s="258"/>
      <c r="U383" s="13"/>
      <c r="V383" s="13"/>
      <c r="W383" s="13"/>
      <c r="X383" s="13"/>
      <c r="Y383" s="13"/>
      <c r="Z383" s="13"/>
      <c r="AA383" s="13"/>
      <c r="AB383" s="13"/>
      <c r="AC383" s="13"/>
      <c r="AD383" s="13"/>
      <c r="AE383" s="13"/>
      <c r="AT383" s="259" t="s">
        <v>236</v>
      </c>
      <c r="AU383" s="259" t="s">
        <v>19</v>
      </c>
      <c r="AV383" s="13" t="s">
        <v>19</v>
      </c>
      <c r="AW383" s="13" t="s">
        <v>36</v>
      </c>
      <c r="AX383" s="13" t="s">
        <v>80</v>
      </c>
      <c r="AY383" s="259" t="s">
        <v>221</v>
      </c>
    </row>
    <row r="384" s="15" customFormat="1">
      <c r="A384" s="15"/>
      <c r="B384" s="270"/>
      <c r="C384" s="271"/>
      <c r="D384" s="247" t="s">
        <v>236</v>
      </c>
      <c r="E384" s="272" t="s">
        <v>1</v>
      </c>
      <c r="F384" s="273" t="s">
        <v>356</v>
      </c>
      <c r="G384" s="271"/>
      <c r="H384" s="274">
        <v>102</v>
      </c>
      <c r="I384" s="275"/>
      <c r="J384" s="271"/>
      <c r="K384" s="271"/>
      <c r="L384" s="276"/>
      <c r="M384" s="277"/>
      <c r="N384" s="278"/>
      <c r="O384" s="278"/>
      <c r="P384" s="278"/>
      <c r="Q384" s="278"/>
      <c r="R384" s="278"/>
      <c r="S384" s="278"/>
      <c r="T384" s="279"/>
      <c r="U384" s="15"/>
      <c r="V384" s="15"/>
      <c r="W384" s="15"/>
      <c r="X384" s="15"/>
      <c r="Y384" s="15"/>
      <c r="Z384" s="15"/>
      <c r="AA384" s="15"/>
      <c r="AB384" s="15"/>
      <c r="AC384" s="15"/>
      <c r="AD384" s="15"/>
      <c r="AE384" s="15"/>
      <c r="AT384" s="280" t="s">
        <v>236</v>
      </c>
      <c r="AU384" s="280" t="s">
        <v>19</v>
      </c>
      <c r="AV384" s="15" t="s">
        <v>224</v>
      </c>
      <c r="AW384" s="15" t="s">
        <v>36</v>
      </c>
      <c r="AX384" s="15" t="s">
        <v>88</v>
      </c>
      <c r="AY384" s="280" t="s">
        <v>221</v>
      </c>
    </row>
    <row r="385" s="2" customFormat="1" ht="16.5" customHeight="1">
      <c r="A385" s="40"/>
      <c r="B385" s="41"/>
      <c r="C385" s="284" t="s">
        <v>1415</v>
      </c>
      <c r="D385" s="284" t="s">
        <v>330</v>
      </c>
      <c r="E385" s="285" t="s">
        <v>4829</v>
      </c>
      <c r="F385" s="286" t="s">
        <v>4830</v>
      </c>
      <c r="G385" s="287" t="s">
        <v>665</v>
      </c>
      <c r="H385" s="288">
        <v>90</v>
      </c>
      <c r="I385" s="289"/>
      <c r="J385" s="290">
        <f>ROUND(I385*H385,2)</f>
        <v>0</v>
      </c>
      <c r="K385" s="286" t="s">
        <v>1</v>
      </c>
      <c r="L385" s="291"/>
      <c r="M385" s="292" t="s">
        <v>1</v>
      </c>
      <c r="N385" s="293" t="s">
        <v>45</v>
      </c>
      <c r="O385" s="93"/>
      <c r="P385" s="238">
        <f>O385*H385</f>
        <v>0</v>
      </c>
      <c r="Q385" s="238">
        <v>0.01</v>
      </c>
      <c r="R385" s="238">
        <f>Q385*H385</f>
        <v>0.90000000000000002</v>
      </c>
      <c r="S385" s="238">
        <v>0</v>
      </c>
      <c r="T385" s="239">
        <f>S385*H385</f>
        <v>0</v>
      </c>
      <c r="U385" s="40"/>
      <c r="V385" s="40"/>
      <c r="W385" s="40"/>
      <c r="X385" s="40"/>
      <c r="Y385" s="40"/>
      <c r="Z385" s="40"/>
      <c r="AA385" s="40"/>
      <c r="AB385" s="40"/>
      <c r="AC385" s="40"/>
      <c r="AD385" s="40"/>
      <c r="AE385" s="40"/>
      <c r="AR385" s="240" t="s">
        <v>267</v>
      </c>
      <c r="AT385" s="240" t="s">
        <v>330</v>
      </c>
      <c r="AU385" s="240" t="s">
        <v>19</v>
      </c>
      <c r="AY385" s="18" t="s">
        <v>221</v>
      </c>
      <c r="BE385" s="241">
        <f>IF(N385="základní",J385,0)</f>
        <v>0</v>
      </c>
      <c r="BF385" s="241">
        <f>IF(N385="snížená",J385,0)</f>
        <v>0</v>
      </c>
      <c r="BG385" s="241">
        <f>IF(N385="zákl. přenesená",J385,0)</f>
        <v>0</v>
      </c>
      <c r="BH385" s="241">
        <f>IF(N385="sníž. přenesená",J385,0)</f>
        <v>0</v>
      </c>
      <c r="BI385" s="241">
        <f>IF(N385="nulová",J385,0)</f>
        <v>0</v>
      </c>
      <c r="BJ385" s="18" t="s">
        <v>88</v>
      </c>
      <c r="BK385" s="241">
        <f>ROUND(I385*H385,2)</f>
        <v>0</v>
      </c>
      <c r="BL385" s="18" t="s">
        <v>224</v>
      </c>
      <c r="BM385" s="240" t="s">
        <v>4831</v>
      </c>
    </row>
    <row r="386" s="13" customFormat="1">
      <c r="A386" s="13"/>
      <c r="B386" s="249"/>
      <c r="C386" s="250"/>
      <c r="D386" s="247" t="s">
        <v>236</v>
      </c>
      <c r="E386" s="251" t="s">
        <v>1</v>
      </c>
      <c r="F386" s="252" t="s">
        <v>4832</v>
      </c>
      <c r="G386" s="250"/>
      <c r="H386" s="253">
        <v>90</v>
      </c>
      <c r="I386" s="254"/>
      <c r="J386" s="250"/>
      <c r="K386" s="250"/>
      <c r="L386" s="255"/>
      <c r="M386" s="256"/>
      <c r="N386" s="257"/>
      <c r="O386" s="257"/>
      <c r="P386" s="257"/>
      <c r="Q386" s="257"/>
      <c r="R386" s="257"/>
      <c r="S386" s="257"/>
      <c r="T386" s="258"/>
      <c r="U386" s="13"/>
      <c r="V386" s="13"/>
      <c r="W386" s="13"/>
      <c r="X386" s="13"/>
      <c r="Y386" s="13"/>
      <c r="Z386" s="13"/>
      <c r="AA386" s="13"/>
      <c r="AB386" s="13"/>
      <c r="AC386" s="13"/>
      <c r="AD386" s="13"/>
      <c r="AE386" s="13"/>
      <c r="AT386" s="259" t="s">
        <v>236</v>
      </c>
      <c r="AU386" s="259" t="s">
        <v>19</v>
      </c>
      <c r="AV386" s="13" t="s">
        <v>19</v>
      </c>
      <c r="AW386" s="13" t="s">
        <v>36</v>
      </c>
      <c r="AX386" s="13" t="s">
        <v>88</v>
      </c>
      <c r="AY386" s="259" t="s">
        <v>221</v>
      </c>
    </row>
    <row r="387" s="2" customFormat="1" ht="16.5" customHeight="1">
      <c r="A387" s="40"/>
      <c r="B387" s="41"/>
      <c r="C387" s="284" t="s">
        <v>1420</v>
      </c>
      <c r="D387" s="284" t="s">
        <v>330</v>
      </c>
      <c r="E387" s="285" t="s">
        <v>4833</v>
      </c>
      <c r="F387" s="286" t="s">
        <v>4834</v>
      </c>
      <c r="G387" s="287" t="s">
        <v>665</v>
      </c>
      <c r="H387" s="288">
        <v>80</v>
      </c>
      <c r="I387" s="289"/>
      <c r="J387" s="290">
        <f>ROUND(I387*H387,2)</f>
        <v>0</v>
      </c>
      <c r="K387" s="286" t="s">
        <v>1</v>
      </c>
      <c r="L387" s="291"/>
      <c r="M387" s="292" t="s">
        <v>1</v>
      </c>
      <c r="N387" s="293" t="s">
        <v>45</v>
      </c>
      <c r="O387" s="93"/>
      <c r="P387" s="238">
        <f>O387*H387</f>
        <v>0</v>
      </c>
      <c r="Q387" s="238">
        <v>3.0000000000000001E-05</v>
      </c>
      <c r="R387" s="238">
        <f>Q387*H387</f>
        <v>0.0024000000000000002</v>
      </c>
      <c r="S387" s="238">
        <v>0</v>
      </c>
      <c r="T387" s="239">
        <f>S387*H387</f>
        <v>0</v>
      </c>
      <c r="U387" s="40"/>
      <c r="V387" s="40"/>
      <c r="W387" s="40"/>
      <c r="X387" s="40"/>
      <c r="Y387" s="40"/>
      <c r="Z387" s="40"/>
      <c r="AA387" s="40"/>
      <c r="AB387" s="40"/>
      <c r="AC387" s="40"/>
      <c r="AD387" s="40"/>
      <c r="AE387" s="40"/>
      <c r="AR387" s="240" t="s">
        <v>267</v>
      </c>
      <c r="AT387" s="240" t="s">
        <v>330</v>
      </c>
      <c r="AU387" s="240" t="s">
        <v>19</v>
      </c>
      <c r="AY387" s="18" t="s">
        <v>221</v>
      </c>
      <c r="BE387" s="241">
        <f>IF(N387="základní",J387,0)</f>
        <v>0</v>
      </c>
      <c r="BF387" s="241">
        <f>IF(N387="snížená",J387,0)</f>
        <v>0</v>
      </c>
      <c r="BG387" s="241">
        <f>IF(N387="zákl. přenesená",J387,0)</f>
        <v>0</v>
      </c>
      <c r="BH387" s="241">
        <f>IF(N387="sníž. přenesená",J387,0)</f>
        <v>0</v>
      </c>
      <c r="BI387" s="241">
        <f>IF(N387="nulová",J387,0)</f>
        <v>0</v>
      </c>
      <c r="BJ387" s="18" t="s">
        <v>88</v>
      </c>
      <c r="BK387" s="241">
        <f>ROUND(I387*H387,2)</f>
        <v>0</v>
      </c>
      <c r="BL387" s="18" t="s">
        <v>224</v>
      </c>
      <c r="BM387" s="240" t="s">
        <v>4835</v>
      </c>
    </row>
    <row r="388" s="13" customFormat="1">
      <c r="A388" s="13"/>
      <c r="B388" s="249"/>
      <c r="C388" s="250"/>
      <c r="D388" s="247" t="s">
        <v>236</v>
      </c>
      <c r="E388" s="251" t="s">
        <v>1</v>
      </c>
      <c r="F388" s="252" t="s">
        <v>4836</v>
      </c>
      <c r="G388" s="250"/>
      <c r="H388" s="253">
        <v>80</v>
      </c>
      <c r="I388" s="254"/>
      <c r="J388" s="250"/>
      <c r="K388" s="250"/>
      <c r="L388" s="255"/>
      <c r="M388" s="256"/>
      <c r="N388" s="257"/>
      <c r="O388" s="257"/>
      <c r="P388" s="257"/>
      <c r="Q388" s="257"/>
      <c r="R388" s="257"/>
      <c r="S388" s="257"/>
      <c r="T388" s="258"/>
      <c r="U388" s="13"/>
      <c r="V388" s="13"/>
      <c r="W388" s="13"/>
      <c r="X388" s="13"/>
      <c r="Y388" s="13"/>
      <c r="Z388" s="13"/>
      <c r="AA388" s="13"/>
      <c r="AB388" s="13"/>
      <c r="AC388" s="13"/>
      <c r="AD388" s="13"/>
      <c r="AE388" s="13"/>
      <c r="AT388" s="259" t="s">
        <v>236</v>
      </c>
      <c r="AU388" s="259" t="s">
        <v>19</v>
      </c>
      <c r="AV388" s="13" t="s">
        <v>19</v>
      </c>
      <c r="AW388" s="13" t="s">
        <v>36</v>
      </c>
      <c r="AX388" s="13" t="s">
        <v>88</v>
      </c>
      <c r="AY388" s="259" t="s">
        <v>221</v>
      </c>
    </row>
    <row r="389" s="2" customFormat="1" ht="16.5" customHeight="1">
      <c r="A389" s="40"/>
      <c r="B389" s="41"/>
      <c r="C389" s="284" t="s">
        <v>1423</v>
      </c>
      <c r="D389" s="284" t="s">
        <v>330</v>
      </c>
      <c r="E389" s="285" t="s">
        <v>4837</v>
      </c>
      <c r="F389" s="286" t="s">
        <v>4838</v>
      </c>
      <c r="G389" s="287" t="s">
        <v>665</v>
      </c>
      <c r="H389" s="288">
        <v>80</v>
      </c>
      <c r="I389" s="289"/>
      <c r="J389" s="290">
        <f>ROUND(I389*H389,2)</f>
        <v>0</v>
      </c>
      <c r="K389" s="286" t="s">
        <v>1</v>
      </c>
      <c r="L389" s="291"/>
      <c r="M389" s="292" t="s">
        <v>1</v>
      </c>
      <c r="N389" s="293" t="s">
        <v>45</v>
      </c>
      <c r="O389" s="93"/>
      <c r="P389" s="238">
        <f>O389*H389</f>
        <v>0</v>
      </c>
      <c r="Q389" s="238">
        <v>0.0050000000000000001</v>
      </c>
      <c r="R389" s="238">
        <f>Q389*H389</f>
        <v>0.40000000000000002</v>
      </c>
      <c r="S389" s="238">
        <v>0</v>
      </c>
      <c r="T389" s="239">
        <f>S389*H389</f>
        <v>0</v>
      </c>
      <c r="U389" s="40"/>
      <c r="V389" s="40"/>
      <c r="W389" s="40"/>
      <c r="X389" s="40"/>
      <c r="Y389" s="40"/>
      <c r="Z389" s="40"/>
      <c r="AA389" s="40"/>
      <c r="AB389" s="40"/>
      <c r="AC389" s="40"/>
      <c r="AD389" s="40"/>
      <c r="AE389" s="40"/>
      <c r="AR389" s="240" t="s">
        <v>267</v>
      </c>
      <c r="AT389" s="240" t="s">
        <v>330</v>
      </c>
      <c r="AU389" s="240" t="s">
        <v>19</v>
      </c>
      <c r="AY389" s="18" t="s">
        <v>221</v>
      </c>
      <c r="BE389" s="241">
        <f>IF(N389="základní",J389,0)</f>
        <v>0</v>
      </c>
      <c r="BF389" s="241">
        <f>IF(N389="snížená",J389,0)</f>
        <v>0</v>
      </c>
      <c r="BG389" s="241">
        <f>IF(N389="zákl. přenesená",J389,0)</f>
        <v>0</v>
      </c>
      <c r="BH389" s="241">
        <f>IF(N389="sníž. přenesená",J389,0)</f>
        <v>0</v>
      </c>
      <c r="BI389" s="241">
        <f>IF(N389="nulová",J389,0)</f>
        <v>0</v>
      </c>
      <c r="BJ389" s="18" t="s">
        <v>88</v>
      </c>
      <c r="BK389" s="241">
        <f>ROUND(I389*H389,2)</f>
        <v>0</v>
      </c>
      <c r="BL389" s="18" t="s">
        <v>224</v>
      </c>
      <c r="BM389" s="240" t="s">
        <v>4839</v>
      </c>
    </row>
    <row r="390" s="13" customFormat="1">
      <c r="A390" s="13"/>
      <c r="B390" s="249"/>
      <c r="C390" s="250"/>
      <c r="D390" s="247" t="s">
        <v>236</v>
      </c>
      <c r="E390" s="251" t="s">
        <v>1</v>
      </c>
      <c r="F390" s="252" t="s">
        <v>4836</v>
      </c>
      <c r="G390" s="250"/>
      <c r="H390" s="253">
        <v>80</v>
      </c>
      <c r="I390" s="254"/>
      <c r="J390" s="250"/>
      <c r="K390" s="250"/>
      <c r="L390" s="255"/>
      <c r="M390" s="256"/>
      <c r="N390" s="257"/>
      <c r="O390" s="257"/>
      <c r="P390" s="257"/>
      <c r="Q390" s="257"/>
      <c r="R390" s="257"/>
      <c r="S390" s="257"/>
      <c r="T390" s="258"/>
      <c r="U390" s="13"/>
      <c r="V390" s="13"/>
      <c r="W390" s="13"/>
      <c r="X390" s="13"/>
      <c r="Y390" s="13"/>
      <c r="Z390" s="13"/>
      <c r="AA390" s="13"/>
      <c r="AB390" s="13"/>
      <c r="AC390" s="13"/>
      <c r="AD390" s="13"/>
      <c r="AE390" s="13"/>
      <c r="AT390" s="259" t="s">
        <v>236</v>
      </c>
      <c r="AU390" s="259" t="s">
        <v>19</v>
      </c>
      <c r="AV390" s="13" t="s">
        <v>19</v>
      </c>
      <c r="AW390" s="13" t="s">
        <v>36</v>
      </c>
      <c r="AX390" s="13" t="s">
        <v>88</v>
      </c>
      <c r="AY390" s="259" t="s">
        <v>221</v>
      </c>
    </row>
    <row r="391" s="2" customFormat="1" ht="16.5" customHeight="1">
      <c r="A391" s="40"/>
      <c r="B391" s="41"/>
      <c r="C391" s="284" t="s">
        <v>1428</v>
      </c>
      <c r="D391" s="284" t="s">
        <v>330</v>
      </c>
      <c r="E391" s="285" t="s">
        <v>4840</v>
      </c>
      <c r="F391" s="286" t="s">
        <v>4841</v>
      </c>
      <c r="G391" s="287" t="s">
        <v>665</v>
      </c>
      <c r="H391" s="288">
        <v>90</v>
      </c>
      <c r="I391" s="289"/>
      <c r="J391" s="290">
        <f>ROUND(I391*H391,2)</f>
        <v>0</v>
      </c>
      <c r="K391" s="286" t="s">
        <v>1</v>
      </c>
      <c r="L391" s="291"/>
      <c r="M391" s="292" t="s">
        <v>1</v>
      </c>
      <c r="N391" s="293" t="s">
        <v>45</v>
      </c>
      <c r="O391" s="93"/>
      <c r="P391" s="238">
        <f>O391*H391</f>
        <v>0</v>
      </c>
      <c r="Q391" s="238">
        <v>0.0023</v>
      </c>
      <c r="R391" s="238">
        <f>Q391*H391</f>
        <v>0.20699999999999999</v>
      </c>
      <c r="S391" s="238">
        <v>0</v>
      </c>
      <c r="T391" s="239">
        <f>S391*H391</f>
        <v>0</v>
      </c>
      <c r="U391" s="40"/>
      <c r="V391" s="40"/>
      <c r="W391" s="40"/>
      <c r="X391" s="40"/>
      <c r="Y391" s="40"/>
      <c r="Z391" s="40"/>
      <c r="AA391" s="40"/>
      <c r="AB391" s="40"/>
      <c r="AC391" s="40"/>
      <c r="AD391" s="40"/>
      <c r="AE391" s="40"/>
      <c r="AR391" s="240" t="s">
        <v>267</v>
      </c>
      <c r="AT391" s="240" t="s">
        <v>330</v>
      </c>
      <c r="AU391" s="240" t="s">
        <v>19</v>
      </c>
      <c r="AY391" s="18" t="s">
        <v>221</v>
      </c>
      <c r="BE391" s="241">
        <f>IF(N391="základní",J391,0)</f>
        <v>0</v>
      </c>
      <c r="BF391" s="241">
        <f>IF(N391="snížená",J391,0)</f>
        <v>0</v>
      </c>
      <c r="BG391" s="241">
        <f>IF(N391="zákl. přenesená",J391,0)</f>
        <v>0</v>
      </c>
      <c r="BH391" s="241">
        <f>IF(N391="sníž. přenesená",J391,0)</f>
        <v>0</v>
      </c>
      <c r="BI391" s="241">
        <f>IF(N391="nulová",J391,0)</f>
        <v>0</v>
      </c>
      <c r="BJ391" s="18" t="s">
        <v>88</v>
      </c>
      <c r="BK391" s="241">
        <f>ROUND(I391*H391,2)</f>
        <v>0</v>
      </c>
      <c r="BL391" s="18" t="s">
        <v>224</v>
      </c>
      <c r="BM391" s="240" t="s">
        <v>4842</v>
      </c>
    </row>
    <row r="392" s="13" customFormat="1">
      <c r="A392" s="13"/>
      <c r="B392" s="249"/>
      <c r="C392" s="250"/>
      <c r="D392" s="247" t="s">
        <v>236</v>
      </c>
      <c r="E392" s="251" t="s">
        <v>1</v>
      </c>
      <c r="F392" s="252" t="s">
        <v>4832</v>
      </c>
      <c r="G392" s="250"/>
      <c r="H392" s="253">
        <v>90</v>
      </c>
      <c r="I392" s="254"/>
      <c r="J392" s="250"/>
      <c r="K392" s="250"/>
      <c r="L392" s="255"/>
      <c r="M392" s="256"/>
      <c r="N392" s="257"/>
      <c r="O392" s="257"/>
      <c r="P392" s="257"/>
      <c r="Q392" s="257"/>
      <c r="R392" s="257"/>
      <c r="S392" s="257"/>
      <c r="T392" s="258"/>
      <c r="U392" s="13"/>
      <c r="V392" s="13"/>
      <c r="W392" s="13"/>
      <c r="X392" s="13"/>
      <c r="Y392" s="13"/>
      <c r="Z392" s="13"/>
      <c r="AA392" s="13"/>
      <c r="AB392" s="13"/>
      <c r="AC392" s="13"/>
      <c r="AD392" s="13"/>
      <c r="AE392" s="13"/>
      <c r="AT392" s="259" t="s">
        <v>236</v>
      </c>
      <c r="AU392" s="259" t="s">
        <v>19</v>
      </c>
      <c r="AV392" s="13" t="s">
        <v>19</v>
      </c>
      <c r="AW392" s="13" t="s">
        <v>36</v>
      </c>
      <c r="AX392" s="13" t="s">
        <v>88</v>
      </c>
      <c r="AY392" s="259" t="s">
        <v>221</v>
      </c>
    </row>
    <row r="393" s="2" customFormat="1" ht="37.8" customHeight="1">
      <c r="A393" s="40"/>
      <c r="B393" s="41"/>
      <c r="C393" s="229" t="s">
        <v>1433</v>
      </c>
      <c r="D393" s="229" t="s">
        <v>225</v>
      </c>
      <c r="E393" s="230" t="s">
        <v>4843</v>
      </c>
      <c r="F393" s="231" t="s">
        <v>4844</v>
      </c>
      <c r="G393" s="232" t="s">
        <v>665</v>
      </c>
      <c r="H393" s="233">
        <v>71</v>
      </c>
      <c r="I393" s="234"/>
      <c r="J393" s="235">
        <f>ROUND(I393*H393,2)</f>
        <v>0</v>
      </c>
      <c r="K393" s="231" t="s">
        <v>229</v>
      </c>
      <c r="L393" s="46"/>
      <c r="M393" s="236" t="s">
        <v>1</v>
      </c>
      <c r="N393" s="237" t="s">
        <v>45</v>
      </c>
      <c r="O393" s="93"/>
      <c r="P393" s="238">
        <f>O393*H393</f>
        <v>0</v>
      </c>
      <c r="Q393" s="238">
        <v>0</v>
      </c>
      <c r="R393" s="238">
        <f>Q393*H393</f>
        <v>0</v>
      </c>
      <c r="S393" s="238">
        <v>0</v>
      </c>
      <c r="T393" s="239">
        <f>S393*H393</f>
        <v>0</v>
      </c>
      <c r="U393" s="40"/>
      <c r="V393" s="40"/>
      <c r="W393" s="40"/>
      <c r="X393" s="40"/>
      <c r="Y393" s="40"/>
      <c r="Z393" s="40"/>
      <c r="AA393" s="40"/>
      <c r="AB393" s="40"/>
      <c r="AC393" s="40"/>
      <c r="AD393" s="40"/>
      <c r="AE393" s="40"/>
      <c r="AR393" s="240" t="s">
        <v>224</v>
      </c>
      <c r="AT393" s="240" t="s">
        <v>225</v>
      </c>
      <c r="AU393" s="240" t="s">
        <v>19</v>
      </c>
      <c r="AY393" s="18" t="s">
        <v>221</v>
      </c>
      <c r="BE393" s="241">
        <f>IF(N393="základní",J393,0)</f>
        <v>0</v>
      </c>
      <c r="BF393" s="241">
        <f>IF(N393="snížená",J393,0)</f>
        <v>0</v>
      </c>
      <c r="BG393" s="241">
        <f>IF(N393="zákl. přenesená",J393,0)</f>
        <v>0</v>
      </c>
      <c r="BH393" s="241">
        <f>IF(N393="sníž. přenesená",J393,0)</f>
        <v>0</v>
      </c>
      <c r="BI393" s="241">
        <f>IF(N393="nulová",J393,0)</f>
        <v>0</v>
      </c>
      <c r="BJ393" s="18" t="s">
        <v>88</v>
      </c>
      <c r="BK393" s="241">
        <f>ROUND(I393*H393,2)</f>
        <v>0</v>
      </c>
      <c r="BL393" s="18" t="s">
        <v>224</v>
      </c>
      <c r="BM393" s="240" t="s">
        <v>4845</v>
      </c>
    </row>
    <row r="394" s="2" customFormat="1">
      <c r="A394" s="40"/>
      <c r="B394" s="41"/>
      <c r="C394" s="42"/>
      <c r="D394" s="242" t="s">
        <v>232</v>
      </c>
      <c r="E394" s="42"/>
      <c r="F394" s="243" t="s">
        <v>4846</v>
      </c>
      <c r="G394" s="42"/>
      <c r="H394" s="42"/>
      <c r="I394" s="244"/>
      <c r="J394" s="42"/>
      <c r="K394" s="42"/>
      <c r="L394" s="46"/>
      <c r="M394" s="245"/>
      <c r="N394" s="246"/>
      <c r="O394" s="93"/>
      <c r="P394" s="93"/>
      <c r="Q394" s="93"/>
      <c r="R394" s="93"/>
      <c r="S394" s="93"/>
      <c r="T394" s="94"/>
      <c r="U394" s="40"/>
      <c r="V394" s="40"/>
      <c r="W394" s="40"/>
      <c r="X394" s="40"/>
      <c r="Y394" s="40"/>
      <c r="Z394" s="40"/>
      <c r="AA394" s="40"/>
      <c r="AB394" s="40"/>
      <c r="AC394" s="40"/>
      <c r="AD394" s="40"/>
      <c r="AE394" s="40"/>
      <c r="AT394" s="18" t="s">
        <v>232</v>
      </c>
      <c r="AU394" s="18" t="s">
        <v>19</v>
      </c>
    </row>
    <row r="395" s="2" customFormat="1">
      <c r="A395" s="40"/>
      <c r="B395" s="41"/>
      <c r="C395" s="42"/>
      <c r="D395" s="247" t="s">
        <v>312</v>
      </c>
      <c r="E395" s="42"/>
      <c r="F395" s="248" t="s">
        <v>4822</v>
      </c>
      <c r="G395" s="42"/>
      <c r="H395" s="42"/>
      <c r="I395" s="244"/>
      <c r="J395" s="42"/>
      <c r="K395" s="42"/>
      <c r="L395" s="46"/>
      <c r="M395" s="245"/>
      <c r="N395" s="246"/>
      <c r="O395" s="93"/>
      <c r="P395" s="93"/>
      <c r="Q395" s="93"/>
      <c r="R395" s="93"/>
      <c r="S395" s="93"/>
      <c r="T395" s="94"/>
      <c r="U395" s="40"/>
      <c r="V395" s="40"/>
      <c r="W395" s="40"/>
      <c r="X395" s="40"/>
      <c r="Y395" s="40"/>
      <c r="Z395" s="40"/>
      <c r="AA395" s="40"/>
      <c r="AB395" s="40"/>
      <c r="AC395" s="40"/>
      <c r="AD395" s="40"/>
      <c r="AE395" s="40"/>
      <c r="AT395" s="18" t="s">
        <v>312</v>
      </c>
      <c r="AU395" s="18" t="s">
        <v>19</v>
      </c>
    </row>
    <row r="396" s="2" customFormat="1">
      <c r="A396" s="40"/>
      <c r="B396" s="41"/>
      <c r="C396" s="42"/>
      <c r="D396" s="247" t="s">
        <v>234</v>
      </c>
      <c r="E396" s="42"/>
      <c r="F396" s="248" t="s">
        <v>4847</v>
      </c>
      <c r="G396" s="42"/>
      <c r="H396" s="42"/>
      <c r="I396" s="244"/>
      <c r="J396" s="42"/>
      <c r="K396" s="42"/>
      <c r="L396" s="46"/>
      <c r="M396" s="245"/>
      <c r="N396" s="246"/>
      <c r="O396" s="93"/>
      <c r="P396" s="93"/>
      <c r="Q396" s="93"/>
      <c r="R396" s="93"/>
      <c r="S396" s="93"/>
      <c r="T396" s="94"/>
      <c r="U396" s="40"/>
      <c r="V396" s="40"/>
      <c r="W396" s="40"/>
      <c r="X396" s="40"/>
      <c r="Y396" s="40"/>
      <c r="Z396" s="40"/>
      <c r="AA396" s="40"/>
      <c r="AB396" s="40"/>
      <c r="AC396" s="40"/>
      <c r="AD396" s="40"/>
      <c r="AE396" s="40"/>
      <c r="AT396" s="18" t="s">
        <v>234</v>
      </c>
      <c r="AU396" s="18" t="s">
        <v>19</v>
      </c>
    </row>
    <row r="397" s="13" customFormat="1">
      <c r="A397" s="13"/>
      <c r="B397" s="249"/>
      <c r="C397" s="250"/>
      <c r="D397" s="247" t="s">
        <v>236</v>
      </c>
      <c r="E397" s="251" t="s">
        <v>1</v>
      </c>
      <c r="F397" s="252" t="s">
        <v>1675</v>
      </c>
      <c r="G397" s="250"/>
      <c r="H397" s="253">
        <v>71</v>
      </c>
      <c r="I397" s="254"/>
      <c r="J397" s="250"/>
      <c r="K397" s="250"/>
      <c r="L397" s="255"/>
      <c r="M397" s="256"/>
      <c r="N397" s="257"/>
      <c r="O397" s="257"/>
      <c r="P397" s="257"/>
      <c r="Q397" s="257"/>
      <c r="R397" s="257"/>
      <c r="S397" s="257"/>
      <c r="T397" s="258"/>
      <c r="U397" s="13"/>
      <c r="V397" s="13"/>
      <c r="W397" s="13"/>
      <c r="X397" s="13"/>
      <c r="Y397" s="13"/>
      <c r="Z397" s="13"/>
      <c r="AA397" s="13"/>
      <c r="AB397" s="13"/>
      <c r="AC397" s="13"/>
      <c r="AD397" s="13"/>
      <c r="AE397" s="13"/>
      <c r="AT397" s="259" t="s">
        <v>236</v>
      </c>
      <c r="AU397" s="259" t="s">
        <v>19</v>
      </c>
      <c r="AV397" s="13" t="s">
        <v>19</v>
      </c>
      <c r="AW397" s="13" t="s">
        <v>36</v>
      </c>
      <c r="AX397" s="13" t="s">
        <v>88</v>
      </c>
      <c r="AY397" s="259" t="s">
        <v>221</v>
      </c>
    </row>
    <row r="398" s="2" customFormat="1" ht="16.5" customHeight="1">
      <c r="A398" s="40"/>
      <c r="B398" s="41"/>
      <c r="C398" s="284" t="s">
        <v>1437</v>
      </c>
      <c r="D398" s="284" t="s">
        <v>330</v>
      </c>
      <c r="E398" s="285" t="s">
        <v>4848</v>
      </c>
      <c r="F398" s="286" t="s">
        <v>4849</v>
      </c>
      <c r="G398" s="287" t="s">
        <v>665</v>
      </c>
      <c r="H398" s="288">
        <v>71</v>
      </c>
      <c r="I398" s="289"/>
      <c r="J398" s="290">
        <f>ROUND(I398*H398,2)</f>
        <v>0</v>
      </c>
      <c r="K398" s="286" t="s">
        <v>1</v>
      </c>
      <c r="L398" s="291"/>
      <c r="M398" s="292" t="s">
        <v>1</v>
      </c>
      <c r="N398" s="293" t="s">
        <v>45</v>
      </c>
      <c r="O398" s="93"/>
      <c r="P398" s="238">
        <f>O398*H398</f>
        <v>0</v>
      </c>
      <c r="Q398" s="238">
        <v>0.02</v>
      </c>
      <c r="R398" s="238">
        <f>Q398*H398</f>
        <v>1.4199999999999999</v>
      </c>
      <c r="S398" s="238">
        <v>0</v>
      </c>
      <c r="T398" s="239">
        <f>S398*H398</f>
        <v>0</v>
      </c>
      <c r="U398" s="40"/>
      <c r="V398" s="40"/>
      <c r="W398" s="40"/>
      <c r="X398" s="40"/>
      <c r="Y398" s="40"/>
      <c r="Z398" s="40"/>
      <c r="AA398" s="40"/>
      <c r="AB398" s="40"/>
      <c r="AC398" s="40"/>
      <c r="AD398" s="40"/>
      <c r="AE398" s="40"/>
      <c r="AR398" s="240" t="s">
        <v>267</v>
      </c>
      <c r="AT398" s="240" t="s">
        <v>330</v>
      </c>
      <c r="AU398" s="240" t="s">
        <v>19</v>
      </c>
      <c r="AY398" s="18" t="s">
        <v>221</v>
      </c>
      <c r="BE398" s="241">
        <f>IF(N398="základní",J398,0)</f>
        <v>0</v>
      </c>
      <c r="BF398" s="241">
        <f>IF(N398="snížená",J398,0)</f>
        <v>0</v>
      </c>
      <c r="BG398" s="241">
        <f>IF(N398="zákl. přenesená",J398,0)</f>
        <v>0</v>
      </c>
      <c r="BH398" s="241">
        <f>IF(N398="sníž. přenesená",J398,0)</f>
        <v>0</v>
      </c>
      <c r="BI398" s="241">
        <f>IF(N398="nulová",J398,0)</f>
        <v>0</v>
      </c>
      <c r="BJ398" s="18" t="s">
        <v>88</v>
      </c>
      <c r="BK398" s="241">
        <f>ROUND(I398*H398,2)</f>
        <v>0</v>
      </c>
      <c r="BL398" s="18" t="s">
        <v>224</v>
      </c>
      <c r="BM398" s="240" t="s">
        <v>4850</v>
      </c>
    </row>
    <row r="399" s="2" customFormat="1">
      <c r="A399" s="40"/>
      <c r="B399" s="41"/>
      <c r="C399" s="42"/>
      <c r="D399" s="247" t="s">
        <v>234</v>
      </c>
      <c r="E399" s="42"/>
      <c r="F399" s="248" t="s">
        <v>4851</v>
      </c>
      <c r="G399" s="42"/>
      <c r="H399" s="42"/>
      <c r="I399" s="244"/>
      <c r="J399" s="42"/>
      <c r="K399" s="42"/>
      <c r="L399" s="46"/>
      <c r="M399" s="245"/>
      <c r="N399" s="246"/>
      <c r="O399" s="93"/>
      <c r="P399" s="93"/>
      <c r="Q399" s="93"/>
      <c r="R399" s="93"/>
      <c r="S399" s="93"/>
      <c r="T399" s="94"/>
      <c r="U399" s="40"/>
      <c r="V399" s="40"/>
      <c r="W399" s="40"/>
      <c r="X399" s="40"/>
      <c r="Y399" s="40"/>
      <c r="Z399" s="40"/>
      <c r="AA399" s="40"/>
      <c r="AB399" s="40"/>
      <c r="AC399" s="40"/>
      <c r="AD399" s="40"/>
      <c r="AE399" s="40"/>
      <c r="AT399" s="18" t="s">
        <v>234</v>
      </c>
      <c r="AU399" s="18" t="s">
        <v>19</v>
      </c>
    </row>
    <row r="400" s="14" customFormat="1">
      <c r="A400" s="14"/>
      <c r="B400" s="260"/>
      <c r="C400" s="261"/>
      <c r="D400" s="247" t="s">
        <v>236</v>
      </c>
      <c r="E400" s="262" t="s">
        <v>1</v>
      </c>
      <c r="F400" s="263" t="s">
        <v>4852</v>
      </c>
      <c r="G400" s="261"/>
      <c r="H400" s="262" t="s">
        <v>1</v>
      </c>
      <c r="I400" s="264"/>
      <c r="J400" s="261"/>
      <c r="K400" s="261"/>
      <c r="L400" s="265"/>
      <c r="M400" s="266"/>
      <c r="N400" s="267"/>
      <c r="O400" s="267"/>
      <c r="P400" s="267"/>
      <c r="Q400" s="267"/>
      <c r="R400" s="267"/>
      <c r="S400" s="267"/>
      <c r="T400" s="268"/>
      <c r="U400" s="14"/>
      <c r="V400" s="14"/>
      <c r="W400" s="14"/>
      <c r="X400" s="14"/>
      <c r="Y400" s="14"/>
      <c r="Z400" s="14"/>
      <c r="AA400" s="14"/>
      <c r="AB400" s="14"/>
      <c r="AC400" s="14"/>
      <c r="AD400" s="14"/>
      <c r="AE400" s="14"/>
      <c r="AT400" s="269" t="s">
        <v>236</v>
      </c>
      <c r="AU400" s="269" t="s">
        <v>19</v>
      </c>
      <c r="AV400" s="14" t="s">
        <v>88</v>
      </c>
      <c r="AW400" s="14" t="s">
        <v>36</v>
      </c>
      <c r="AX400" s="14" t="s">
        <v>80</v>
      </c>
      <c r="AY400" s="269" t="s">
        <v>221</v>
      </c>
    </row>
    <row r="401" s="13" customFormat="1">
      <c r="A401" s="13"/>
      <c r="B401" s="249"/>
      <c r="C401" s="250"/>
      <c r="D401" s="247" t="s">
        <v>236</v>
      </c>
      <c r="E401" s="251" t="s">
        <v>1</v>
      </c>
      <c r="F401" s="252" t="s">
        <v>4853</v>
      </c>
      <c r="G401" s="250"/>
      <c r="H401" s="253">
        <v>38</v>
      </c>
      <c r="I401" s="254"/>
      <c r="J401" s="250"/>
      <c r="K401" s="250"/>
      <c r="L401" s="255"/>
      <c r="M401" s="256"/>
      <c r="N401" s="257"/>
      <c r="O401" s="257"/>
      <c r="P401" s="257"/>
      <c r="Q401" s="257"/>
      <c r="R401" s="257"/>
      <c r="S401" s="257"/>
      <c r="T401" s="258"/>
      <c r="U401" s="13"/>
      <c r="V401" s="13"/>
      <c r="W401" s="13"/>
      <c r="X401" s="13"/>
      <c r="Y401" s="13"/>
      <c r="Z401" s="13"/>
      <c r="AA401" s="13"/>
      <c r="AB401" s="13"/>
      <c r="AC401" s="13"/>
      <c r="AD401" s="13"/>
      <c r="AE401" s="13"/>
      <c r="AT401" s="259" t="s">
        <v>236</v>
      </c>
      <c r="AU401" s="259" t="s">
        <v>19</v>
      </c>
      <c r="AV401" s="13" t="s">
        <v>19</v>
      </c>
      <c r="AW401" s="13" t="s">
        <v>36</v>
      </c>
      <c r="AX401" s="13" t="s">
        <v>80</v>
      </c>
      <c r="AY401" s="259" t="s">
        <v>221</v>
      </c>
    </row>
    <row r="402" s="14" customFormat="1">
      <c r="A402" s="14"/>
      <c r="B402" s="260"/>
      <c r="C402" s="261"/>
      <c r="D402" s="247" t="s">
        <v>236</v>
      </c>
      <c r="E402" s="262" t="s">
        <v>1</v>
      </c>
      <c r="F402" s="263" t="s">
        <v>4854</v>
      </c>
      <c r="G402" s="261"/>
      <c r="H402" s="262" t="s">
        <v>1</v>
      </c>
      <c r="I402" s="264"/>
      <c r="J402" s="261"/>
      <c r="K402" s="261"/>
      <c r="L402" s="265"/>
      <c r="M402" s="266"/>
      <c r="N402" s="267"/>
      <c r="O402" s="267"/>
      <c r="P402" s="267"/>
      <c r="Q402" s="267"/>
      <c r="R402" s="267"/>
      <c r="S402" s="267"/>
      <c r="T402" s="268"/>
      <c r="U402" s="14"/>
      <c r="V402" s="14"/>
      <c r="W402" s="14"/>
      <c r="X402" s="14"/>
      <c r="Y402" s="14"/>
      <c r="Z402" s="14"/>
      <c r="AA402" s="14"/>
      <c r="AB402" s="14"/>
      <c r="AC402" s="14"/>
      <c r="AD402" s="14"/>
      <c r="AE402" s="14"/>
      <c r="AT402" s="269" t="s">
        <v>236</v>
      </c>
      <c r="AU402" s="269" t="s">
        <v>19</v>
      </c>
      <c r="AV402" s="14" t="s">
        <v>88</v>
      </c>
      <c r="AW402" s="14" t="s">
        <v>36</v>
      </c>
      <c r="AX402" s="14" t="s">
        <v>80</v>
      </c>
      <c r="AY402" s="269" t="s">
        <v>221</v>
      </c>
    </row>
    <row r="403" s="13" customFormat="1">
      <c r="A403" s="13"/>
      <c r="B403" s="249"/>
      <c r="C403" s="250"/>
      <c r="D403" s="247" t="s">
        <v>236</v>
      </c>
      <c r="E403" s="251" t="s">
        <v>1</v>
      </c>
      <c r="F403" s="252" t="s">
        <v>267</v>
      </c>
      <c r="G403" s="250"/>
      <c r="H403" s="253">
        <v>8</v>
      </c>
      <c r="I403" s="254"/>
      <c r="J403" s="250"/>
      <c r="K403" s="250"/>
      <c r="L403" s="255"/>
      <c r="M403" s="256"/>
      <c r="N403" s="257"/>
      <c r="O403" s="257"/>
      <c r="P403" s="257"/>
      <c r="Q403" s="257"/>
      <c r="R403" s="257"/>
      <c r="S403" s="257"/>
      <c r="T403" s="258"/>
      <c r="U403" s="13"/>
      <c r="V403" s="13"/>
      <c r="W403" s="13"/>
      <c r="X403" s="13"/>
      <c r="Y403" s="13"/>
      <c r="Z403" s="13"/>
      <c r="AA403" s="13"/>
      <c r="AB403" s="13"/>
      <c r="AC403" s="13"/>
      <c r="AD403" s="13"/>
      <c r="AE403" s="13"/>
      <c r="AT403" s="259" t="s">
        <v>236</v>
      </c>
      <c r="AU403" s="259" t="s">
        <v>19</v>
      </c>
      <c r="AV403" s="13" t="s">
        <v>19</v>
      </c>
      <c r="AW403" s="13" t="s">
        <v>36</v>
      </c>
      <c r="AX403" s="13" t="s">
        <v>80</v>
      </c>
      <c r="AY403" s="259" t="s">
        <v>221</v>
      </c>
    </row>
    <row r="404" s="14" customFormat="1">
      <c r="A404" s="14"/>
      <c r="B404" s="260"/>
      <c r="C404" s="261"/>
      <c r="D404" s="247" t="s">
        <v>236</v>
      </c>
      <c r="E404" s="262" t="s">
        <v>1</v>
      </c>
      <c r="F404" s="263" t="s">
        <v>4855</v>
      </c>
      <c r="G404" s="261"/>
      <c r="H404" s="262" t="s">
        <v>1</v>
      </c>
      <c r="I404" s="264"/>
      <c r="J404" s="261"/>
      <c r="K404" s="261"/>
      <c r="L404" s="265"/>
      <c r="M404" s="266"/>
      <c r="N404" s="267"/>
      <c r="O404" s="267"/>
      <c r="P404" s="267"/>
      <c r="Q404" s="267"/>
      <c r="R404" s="267"/>
      <c r="S404" s="267"/>
      <c r="T404" s="268"/>
      <c r="U404" s="14"/>
      <c r="V404" s="14"/>
      <c r="W404" s="14"/>
      <c r="X404" s="14"/>
      <c r="Y404" s="14"/>
      <c r="Z404" s="14"/>
      <c r="AA404" s="14"/>
      <c r="AB404" s="14"/>
      <c r="AC404" s="14"/>
      <c r="AD404" s="14"/>
      <c r="AE404" s="14"/>
      <c r="AT404" s="269" t="s">
        <v>236</v>
      </c>
      <c r="AU404" s="269" t="s">
        <v>19</v>
      </c>
      <c r="AV404" s="14" t="s">
        <v>88</v>
      </c>
      <c r="AW404" s="14" t="s">
        <v>36</v>
      </c>
      <c r="AX404" s="14" t="s">
        <v>80</v>
      </c>
      <c r="AY404" s="269" t="s">
        <v>221</v>
      </c>
    </row>
    <row r="405" s="13" customFormat="1">
      <c r="A405" s="13"/>
      <c r="B405" s="249"/>
      <c r="C405" s="250"/>
      <c r="D405" s="247" t="s">
        <v>236</v>
      </c>
      <c r="E405" s="251" t="s">
        <v>1</v>
      </c>
      <c r="F405" s="252" t="s">
        <v>307</v>
      </c>
      <c r="G405" s="250"/>
      <c r="H405" s="253">
        <v>15</v>
      </c>
      <c r="I405" s="254"/>
      <c r="J405" s="250"/>
      <c r="K405" s="250"/>
      <c r="L405" s="255"/>
      <c r="M405" s="256"/>
      <c r="N405" s="257"/>
      <c r="O405" s="257"/>
      <c r="P405" s="257"/>
      <c r="Q405" s="257"/>
      <c r="R405" s="257"/>
      <c r="S405" s="257"/>
      <c r="T405" s="258"/>
      <c r="U405" s="13"/>
      <c r="V405" s="13"/>
      <c r="W405" s="13"/>
      <c r="X405" s="13"/>
      <c r="Y405" s="13"/>
      <c r="Z405" s="13"/>
      <c r="AA405" s="13"/>
      <c r="AB405" s="13"/>
      <c r="AC405" s="13"/>
      <c r="AD405" s="13"/>
      <c r="AE405" s="13"/>
      <c r="AT405" s="259" t="s">
        <v>236</v>
      </c>
      <c r="AU405" s="259" t="s">
        <v>19</v>
      </c>
      <c r="AV405" s="13" t="s">
        <v>19</v>
      </c>
      <c r="AW405" s="13" t="s">
        <v>36</v>
      </c>
      <c r="AX405" s="13" t="s">
        <v>80</v>
      </c>
      <c r="AY405" s="259" t="s">
        <v>221</v>
      </c>
    </row>
    <row r="406" s="14" customFormat="1">
      <c r="A406" s="14"/>
      <c r="B406" s="260"/>
      <c r="C406" s="261"/>
      <c r="D406" s="247" t="s">
        <v>236</v>
      </c>
      <c r="E406" s="262" t="s">
        <v>1</v>
      </c>
      <c r="F406" s="263" t="s">
        <v>4856</v>
      </c>
      <c r="G406" s="261"/>
      <c r="H406" s="262" t="s">
        <v>1</v>
      </c>
      <c r="I406" s="264"/>
      <c r="J406" s="261"/>
      <c r="K406" s="261"/>
      <c r="L406" s="265"/>
      <c r="M406" s="266"/>
      <c r="N406" s="267"/>
      <c r="O406" s="267"/>
      <c r="P406" s="267"/>
      <c r="Q406" s="267"/>
      <c r="R406" s="267"/>
      <c r="S406" s="267"/>
      <c r="T406" s="268"/>
      <c r="U406" s="14"/>
      <c r="V406" s="14"/>
      <c r="W406" s="14"/>
      <c r="X406" s="14"/>
      <c r="Y406" s="14"/>
      <c r="Z406" s="14"/>
      <c r="AA406" s="14"/>
      <c r="AB406" s="14"/>
      <c r="AC406" s="14"/>
      <c r="AD406" s="14"/>
      <c r="AE406" s="14"/>
      <c r="AT406" s="269" t="s">
        <v>236</v>
      </c>
      <c r="AU406" s="269" t="s">
        <v>19</v>
      </c>
      <c r="AV406" s="14" t="s">
        <v>88</v>
      </c>
      <c r="AW406" s="14" t="s">
        <v>36</v>
      </c>
      <c r="AX406" s="14" t="s">
        <v>80</v>
      </c>
      <c r="AY406" s="269" t="s">
        <v>221</v>
      </c>
    </row>
    <row r="407" s="13" customFormat="1">
      <c r="A407" s="13"/>
      <c r="B407" s="249"/>
      <c r="C407" s="250"/>
      <c r="D407" s="247" t="s">
        <v>236</v>
      </c>
      <c r="E407" s="251" t="s">
        <v>1</v>
      </c>
      <c r="F407" s="252" t="s">
        <v>277</v>
      </c>
      <c r="G407" s="250"/>
      <c r="H407" s="253">
        <v>10</v>
      </c>
      <c r="I407" s="254"/>
      <c r="J407" s="250"/>
      <c r="K407" s="250"/>
      <c r="L407" s="255"/>
      <c r="M407" s="256"/>
      <c r="N407" s="257"/>
      <c r="O407" s="257"/>
      <c r="P407" s="257"/>
      <c r="Q407" s="257"/>
      <c r="R407" s="257"/>
      <c r="S407" s="257"/>
      <c r="T407" s="258"/>
      <c r="U407" s="13"/>
      <c r="V407" s="13"/>
      <c r="W407" s="13"/>
      <c r="X407" s="13"/>
      <c r="Y407" s="13"/>
      <c r="Z407" s="13"/>
      <c r="AA407" s="13"/>
      <c r="AB407" s="13"/>
      <c r="AC407" s="13"/>
      <c r="AD407" s="13"/>
      <c r="AE407" s="13"/>
      <c r="AT407" s="259" t="s">
        <v>236</v>
      </c>
      <c r="AU407" s="259" t="s">
        <v>19</v>
      </c>
      <c r="AV407" s="13" t="s">
        <v>19</v>
      </c>
      <c r="AW407" s="13" t="s">
        <v>36</v>
      </c>
      <c r="AX407" s="13" t="s">
        <v>80</v>
      </c>
      <c r="AY407" s="259" t="s">
        <v>221</v>
      </c>
    </row>
    <row r="408" s="15" customFormat="1">
      <c r="A408" s="15"/>
      <c r="B408" s="270"/>
      <c r="C408" s="271"/>
      <c r="D408" s="247" t="s">
        <v>236</v>
      </c>
      <c r="E408" s="272" t="s">
        <v>1</v>
      </c>
      <c r="F408" s="273" t="s">
        <v>356</v>
      </c>
      <c r="G408" s="271"/>
      <c r="H408" s="274">
        <v>71</v>
      </c>
      <c r="I408" s="275"/>
      <c r="J408" s="271"/>
      <c r="K408" s="271"/>
      <c r="L408" s="276"/>
      <c r="M408" s="277"/>
      <c r="N408" s="278"/>
      <c r="O408" s="278"/>
      <c r="P408" s="278"/>
      <c r="Q408" s="278"/>
      <c r="R408" s="278"/>
      <c r="S408" s="278"/>
      <c r="T408" s="279"/>
      <c r="U408" s="15"/>
      <c r="V408" s="15"/>
      <c r="W408" s="15"/>
      <c r="X408" s="15"/>
      <c r="Y408" s="15"/>
      <c r="Z408" s="15"/>
      <c r="AA408" s="15"/>
      <c r="AB408" s="15"/>
      <c r="AC408" s="15"/>
      <c r="AD408" s="15"/>
      <c r="AE408" s="15"/>
      <c r="AT408" s="280" t="s">
        <v>236</v>
      </c>
      <c r="AU408" s="280" t="s">
        <v>19</v>
      </c>
      <c r="AV408" s="15" t="s">
        <v>224</v>
      </c>
      <c r="AW408" s="15" t="s">
        <v>36</v>
      </c>
      <c r="AX408" s="15" t="s">
        <v>88</v>
      </c>
      <c r="AY408" s="280" t="s">
        <v>221</v>
      </c>
    </row>
    <row r="409" s="2" customFormat="1" ht="24.15" customHeight="1">
      <c r="A409" s="40"/>
      <c r="B409" s="41"/>
      <c r="C409" s="229" t="s">
        <v>1443</v>
      </c>
      <c r="D409" s="229" t="s">
        <v>225</v>
      </c>
      <c r="E409" s="230" t="s">
        <v>4857</v>
      </c>
      <c r="F409" s="231" t="s">
        <v>4858</v>
      </c>
      <c r="G409" s="232" t="s">
        <v>665</v>
      </c>
      <c r="H409" s="233">
        <v>442</v>
      </c>
      <c r="I409" s="234"/>
      <c r="J409" s="235">
        <f>ROUND(I409*H409,2)</f>
        <v>0</v>
      </c>
      <c r="K409" s="231" t="s">
        <v>229</v>
      </c>
      <c r="L409" s="46"/>
      <c r="M409" s="236" t="s">
        <v>1</v>
      </c>
      <c r="N409" s="237" t="s">
        <v>45</v>
      </c>
      <c r="O409" s="93"/>
      <c r="P409" s="238">
        <f>O409*H409</f>
        <v>0</v>
      </c>
      <c r="Q409" s="238">
        <v>5.0000000000000002E-05</v>
      </c>
      <c r="R409" s="238">
        <f>Q409*H409</f>
        <v>0.022100000000000002</v>
      </c>
      <c r="S409" s="238">
        <v>0</v>
      </c>
      <c r="T409" s="239">
        <f>S409*H409</f>
        <v>0</v>
      </c>
      <c r="U409" s="40"/>
      <c r="V409" s="40"/>
      <c r="W409" s="40"/>
      <c r="X409" s="40"/>
      <c r="Y409" s="40"/>
      <c r="Z409" s="40"/>
      <c r="AA409" s="40"/>
      <c r="AB409" s="40"/>
      <c r="AC409" s="40"/>
      <c r="AD409" s="40"/>
      <c r="AE409" s="40"/>
      <c r="AR409" s="240" t="s">
        <v>224</v>
      </c>
      <c r="AT409" s="240" t="s">
        <v>225</v>
      </c>
      <c r="AU409" s="240" t="s">
        <v>19</v>
      </c>
      <c r="AY409" s="18" t="s">
        <v>221</v>
      </c>
      <c r="BE409" s="241">
        <f>IF(N409="základní",J409,0)</f>
        <v>0</v>
      </c>
      <c r="BF409" s="241">
        <f>IF(N409="snížená",J409,0)</f>
        <v>0</v>
      </c>
      <c r="BG409" s="241">
        <f>IF(N409="zákl. přenesená",J409,0)</f>
        <v>0</v>
      </c>
      <c r="BH409" s="241">
        <f>IF(N409="sníž. přenesená",J409,0)</f>
        <v>0</v>
      </c>
      <c r="BI409" s="241">
        <f>IF(N409="nulová",J409,0)</f>
        <v>0</v>
      </c>
      <c r="BJ409" s="18" t="s">
        <v>88</v>
      </c>
      <c r="BK409" s="241">
        <f>ROUND(I409*H409,2)</f>
        <v>0</v>
      </c>
      <c r="BL409" s="18" t="s">
        <v>224</v>
      </c>
      <c r="BM409" s="240" t="s">
        <v>4859</v>
      </c>
    </row>
    <row r="410" s="2" customFormat="1">
      <c r="A410" s="40"/>
      <c r="B410" s="41"/>
      <c r="C410" s="42"/>
      <c r="D410" s="242" t="s">
        <v>232</v>
      </c>
      <c r="E410" s="42"/>
      <c r="F410" s="243" t="s">
        <v>4860</v>
      </c>
      <c r="G410" s="42"/>
      <c r="H410" s="42"/>
      <c r="I410" s="244"/>
      <c r="J410" s="42"/>
      <c r="K410" s="42"/>
      <c r="L410" s="46"/>
      <c r="M410" s="245"/>
      <c r="N410" s="246"/>
      <c r="O410" s="93"/>
      <c r="P410" s="93"/>
      <c r="Q410" s="93"/>
      <c r="R410" s="93"/>
      <c r="S410" s="93"/>
      <c r="T410" s="94"/>
      <c r="U410" s="40"/>
      <c r="V410" s="40"/>
      <c r="W410" s="40"/>
      <c r="X410" s="40"/>
      <c r="Y410" s="40"/>
      <c r="Z410" s="40"/>
      <c r="AA410" s="40"/>
      <c r="AB410" s="40"/>
      <c r="AC410" s="40"/>
      <c r="AD410" s="40"/>
      <c r="AE410" s="40"/>
      <c r="AT410" s="18" t="s">
        <v>232</v>
      </c>
      <c r="AU410" s="18" t="s">
        <v>19</v>
      </c>
    </row>
    <row r="411" s="2" customFormat="1">
      <c r="A411" s="40"/>
      <c r="B411" s="41"/>
      <c r="C411" s="42"/>
      <c r="D411" s="247" t="s">
        <v>312</v>
      </c>
      <c r="E411" s="42"/>
      <c r="F411" s="248" t="s">
        <v>4861</v>
      </c>
      <c r="G411" s="42"/>
      <c r="H411" s="42"/>
      <c r="I411" s="244"/>
      <c r="J411" s="42"/>
      <c r="K411" s="42"/>
      <c r="L411" s="46"/>
      <c r="M411" s="245"/>
      <c r="N411" s="246"/>
      <c r="O411" s="93"/>
      <c r="P411" s="93"/>
      <c r="Q411" s="93"/>
      <c r="R411" s="93"/>
      <c r="S411" s="93"/>
      <c r="T411" s="94"/>
      <c r="U411" s="40"/>
      <c r="V411" s="40"/>
      <c r="W411" s="40"/>
      <c r="X411" s="40"/>
      <c r="Y411" s="40"/>
      <c r="Z411" s="40"/>
      <c r="AA411" s="40"/>
      <c r="AB411" s="40"/>
      <c r="AC411" s="40"/>
      <c r="AD411" s="40"/>
      <c r="AE411" s="40"/>
      <c r="AT411" s="18" t="s">
        <v>312</v>
      </c>
      <c r="AU411" s="18" t="s">
        <v>19</v>
      </c>
    </row>
    <row r="412" s="2" customFormat="1">
      <c r="A412" s="40"/>
      <c r="B412" s="41"/>
      <c r="C412" s="42"/>
      <c r="D412" s="247" t="s">
        <v>234</v>
      </c>
      <c r="E412" s="42"/>
      <c r="F412" s="248" t="s">
        <v>4862</v>
      </c>
      <c r="G412" s="42"/>
      <c r="H412" s="42"/>
      <c r="I412" s="244"/>
      <c r="J412" s="42"/>
      <c r="K412" s="42"/>
      <c r="L412" s="46"/>
      <c r="M412" s="245"/>
      <c r="N412" s="246"/>
      <c r="O412" s="93"/>
      <c r="P412" s="93"/>
      <c r="Q412" s="93"/>
      <c r="R412" s="93"/>
      <c r="S412" s="93"/>
      <c r="T412" s="94"/>
      <c r="U412" s="40"/>
      <c r="V412" s="40"/>
      <c r="W412" s="40"/>
      <c r="X412" s="40"/>
      <c r="Y412" s="40"/>
      <c r="Z412" s="40"/>
      <c r="AA412" s="40"/>
      <c r="AB412" s="40"/>
      <c r="AC412" s="40"/>
      <c r="AD412" s="40"/>
      <c r="AE412" s="40"/>
      <c r="AT412" s="18" t="s">
        <v>234</v>
      </c>
      <c r="AU412" s="18" t="s">
        <v>19</v>
      </c>
    </row>
    <row r="413" s="13" customFormat="1">
      <c r="A413" s="13"/>
      <c r="B413" s="249"/>
      <c r="C413" s="250"/>
      <c r="D413" s="247" t="s">
        <v>236</v>
      </c>
      <c r="E413" s="251" t="s">
        <v>1</v>
      </c>
      <c r="F413" s="252" t="s">
        <v>4824</v>
      </c>
      <c r="G413" s="250"/>
      <c r="H413" s="253">
        <v>442</v>
      </c>
      <c r="I413" s="254"/>
      <c r="J413" s="250"/>
      <c r="K413" s="250"/>
      <c r="L413" s="255"/>
      <c r="M413" s="256"/>
      <c r="N413" s="257"/>
      <c r="O413" s="257"/>
      <c r="P413" s="257"/>
      <c r="Q413" s="257"/>
      <c r="R413" s="257"/>
      <c r="S413" s="257"/>
      <c r="T413" s="258"/>
      <c r="U413" s="13"/>
      <c r="V413" s="13"/>
      <c r="W413" s="13"/>
      <c r="X413" s="13"/>
      <c r="Y413" s="13"/>
      <c r="Z413" s="13"/>
      <c r="AA413" s="13"/>
      <c r="AB413" s="13"/>
      <c r="AC413" s="13"/>
      <c r="AD413" s="13"/>
      <c r="AE413" s="13"/>
      <c r="AT413" s="259" t="s">
        <v>236</v>
      </c>
      <c r="AU413" s="259" t="s">
        <v>19</v>
      </c>
      <c r="AV413" s="13" t="s">
        <v>19</v>
      </c>
      <c r="AW413" s="13" t="s">
        <v>36</v>
      </c>
      <c r="AX413" s="13" t="s">
        <v>88</v>
      </c>
      <c r="AY413" s="259" t="s">
        <v>221</v>
      </c>
    </row>
    <row r="414" s="2" customFormat="1" ht="21.75" customHeight="1">
      <c r="A414" s="40"/>
      <c r="B414" s="41"/>
      <c r="C414" s="284" t="s">
        <v>1447</v>
      </c>
      <c r="D414" s="284" t="s">
        <v>330</v>
      </c>
      <c r="E414" s="285" t="s">
        <v>4863</v>
      </c>
      <c r="F414" s="286" t="s">
        <v>4864</v>
      </c>
      <c r="G414" s="287" t="s">
        <v>665</v>
      </c>
      <c r="H414" s="288">
        <v>442</v>
      </c>
      <c r="I414" s="289"/>
      <c r="J414" s="290">
        <f>ROUND(I414*H414,2)</f>
        <v>0</v>
      </c>
      <c r="K414" s="286" t="s">
        <v>229</v>
      </c>
      <c r="L414" s="291"/>
      <c r="M414" s="292" t="s">
        <v>1</v>
      </c>
      <c r="N414" s="293" t="s">
        <v>45</v>
      </c>
      <c r="O414" s="93"/>
      <c r="P414" s="238">
        <f>O414*H414</f>
        <v>0</v>
      </c>
      <c r="Q414" s="238">
        <v>0.0047200000000000002</v>
      </c>
      <c r="R414" s="238">
        <f>Q414*H414</f>
        <v>2.0862400000000001</v>
      </c>
      <c r="S414" s="238">
        <v>0</v>
      </c>
      <c r="T414" s="239">
        <f>S414*H414</f>
        <v>0</v>
      </c>
      <c r="U414" s="40"/>
      <c r="V414" s="40"/>
      <c r="W414" s="40"/>
      <c r="X414" s="40"/>
      <c r="Y414" s="40"/>
      <c r="Z414" s="40"/>
      <c r="AA414" s="40"/>
      <c r="AB414" s="40"/>
      <c r="AC414" s="40"/>
      <c r="AD414" s="40"/>
      <c r="AE414" s="40"/>
      <c r="AR414" s="240" t="s">
        <v>267</v>
      </c>
      <c r="AT414" s="240" t="s">
        <v>330</v>
      </c>
      <c r="AU414" s="240" t="s">
        <v>19</v>
      </c>
      <c r="AY414" s="18" t="s">
        <v>221</v>
      </c>
      <c r="BE414" s="241">
        <f>IF(N414="základní",J414,0)</f>
        <v>0</v>
      </c>
      <c r="BF414" s="241">
        <f>IF(N414="snížená",J414,0)</f>
        <v>0</v>
      </c>
      <c r="BG414" s="241">
        <f>IF(N414="zákl. přenesená",J414,0)</f>
        <v>0</v>
      </c>
      <c r="BH414" s="241">
        <f>IF(N414="sníž. přenesená",J414,0)</f>
        <v>0</v>
      </c>
      <c r="BI414" s="241">
        <f>IF(N414="nulová",J414,0)</f>
        <v>0</v>
      </c>
      <c r="BJ414" s="18" t="s">
        <v>88</v>
      </c>
      <c r="BK414" s="241">
        <f>ROUND(I414*H414,2)</f>
        <v>0</v>
      </c>
      <c r="BL414" s="18" t="s">
        <v>224</v>
      </c>
      <c r="BM414" s="240" t="s">
        <v>4865</v>
      </c>
    </row>
    <row r="415" s="2" customFormat="1" ht="21.75" customHeight="1">
      <c r="A415" s="40"/>
      <c r="B415" s="41"/>
      <c r="C415" s="229" t="s">
        <v>1451</v>
      </c>
      <c r="D415" s="229" t="s">
        <v>225</v>
      </c>
      <c r="E415" s="230" t="s">
        <v>4866</v>
      </c>
      <c r="F415" s="231" t="s">
        <v>4867</v>
      </c>
      <c r="G415" s="232" t="s">
        <v>665</v>
      </c>
      <c r="H415" s="233">
        <v>71</v>
      </c>
      <c r="I415" s="234"/>
      <c r="J415" s="235">
        <f>ROUND(I415*H415,2)</f>
        <v>0</v>
      </c>
      <c r="K415" s="231" t="s">
        <v>229</v>
      </c>
      <c r="L415" s="46"/>
      <c r="M415" s="236" t="s">
        <v>1</v>
      </c>
      <c r="N415" s="237" t="s">
        <v>45</v>
      </c>
      <c r="O415" s="93"/>
      <c r="P415" s="238">
        <f>O415*H415</f>
        <v>0</v>
      </c>
      <c r="Q415" s="238">
        <v>6.0000000000000002E-05</v>
      </c>
      <c r="R415" s="238">
        <f>Q415*H415</f>
        <v>0.0042599999999999999</v>
      </c>
      <c r="S415" s="238">
        <v>0</v>
      </c>
      <c r="T415" s="239">
        <f>S415*H415</f>
        <v>0</v>
      </c>
      <c r="U415" s="40"/>
      <c r="V415" s="40"/>
      <c r="W415" s="40"/>
      <c r="X415" s="40"/>
      <c r="Y415" s="40"/>
      <c r="Z415" s="40"/>
      <c r="AA415" s="40"/>
      <c r="AB415" s="40"/>
      <c r="AC415" s="40"/>
      <c r="AD415" s="40"/>
      <c r="AE415" s="40"/>
      <c r="AR415" s="240" t="s">
        <v>224</v>
      </c>
      <c r="AT415" s="240" t="s">
        <v>225</v>
      </c>
      <c r="AU415" s="240" t="s">
        <v>19</v>
      </c>
      <c r="AY415" s="18" t="s">
        <v>221</v>
      </c>
      <c r="BE415" s="241">
        <f>IF(N415="základní",J415,0)</f>
        <v>0</v>
      </c>
      <c r="BF415" s="241">
        <f>IF(N415="snížená",J415,0)</f>
        <v>0</v>
      </c>
      <c r="BG415" s="241">
        <f>IF(N415="zákl. přenesená",J415,0)</f>
        <v>0</v>
      </c>
      <c r="BH415" s="241">
        <f>IF(N415="sníž. přenesená",J415,0)</f>
        <v>0</v>
      </c>
      <c r="BI415" s="241">
        <f>IF(N415="nulová",J415,0)</f>
        <v>0</v>
      </c>
      <c r="BJ415" s="18" t="s">
        <v>88</v>
      </c>
      <c r="BK415" s="241">
        <f>ROUND(I415*H415,2)</f>
        <v>0</v>
      </c>
      <c r="BL415" s="18" t="s">
        <v>224</v>
      </c>
      <c r="BM415" s="240" t="s">
        <v>4868</v>
      </c>
    </row>
    <row r="416" s="2" customFormat="1">
      <c r="A416" s="40"/>
      <c r="B416" s="41"/>
      <c r="C416" s="42"/>
      <c r="D416" s="242" t="s">
        <v>232</v>
      </c>
      <c r="E416" s="42"/>
      <c r="F416" s="243" t="s">
        <v>4869</v>
      </c>
      <c r="G416" s="42"/>
      <c r="H416" s="42"/>
      <c r="I416" s="244"/>
      <c r="J416" s="42"/>
      <c r="K416" s="42"/>
      <c r="L416" s="46"/>
      <c r="M416" s="245"/>
      <c r="N416" s="246"/>
      <c r="O416" s="93"/>
      <c r="P416" s="93"/>
      <c r="Q416" s="93"/>
      <c r="R416" s="93"/>
      <c r="S416" s="93"/>
      <c r="T416" s="94"/>
      <c r="U416" s="40"/>
      <c r="V416" s="40"/>
      <c r="W416" s="40"/>
      <c r="X416" s="40"/>
      <c r="Y416" s="40"/>
      <c r="Z416" s="40"/>
      <c r="AA416" s="40"/>
      <c r="AB416" s="40"/>
      <c r="AC416" s="40"/>
      <c r="AD416" s="40"/>
      <c r="AE416" s="40"/>
      <c r="AT416" s="18" t="s">
        <v>232</v>
      </c>
      <c r="AU416" s="18" t="s">
        <v>19</v>
      </c>
    </row>
    <row r="417" s="2" customFormat="1">
      <c r="A417" s="40"/>
      <c r="B417" s="41"/>
      <c r="C417" s="42"/>
      <c r="D417" s="247" t="s">
        <v>312</v>
      </c>
      <c r="E417" s="42"/>
      <c r="F417" s="248" t="s">
        <v>4861</v>
      </c>
      <c r="G417" s="42"/>
      <c r="H417" s="42"/>
      <c r="I417" s="244"/>
      <c r="J417" s="42"/>
      <c r="K417" s="42"/>
      <c r="L417" s="46"/>
      <c r="M417" s="245"/>
      <c r="N417" s="246"/>
      <c r="O417" s="93"/>
      <c r="P417" s="93"/>
      <c r="Q417" s="93"/>
      <c r="R417" s="93"/>
      <c r="S417" s="93"/>
      <c r="T417" s="94"/>
      <c r="U417" s="40"/>
      <c r="V417" s="40"/>
      <c r="W417" s="40"/>
      <c r="X417" s="40"/>
      <c r="Y417" s="40"/>
      <c r="Z417" s="40"/>
      <c r="AA417" s="40"/>
      <c r="AB417" s="40"/>
      <c r="AC417" s="40"/>
      <c r="AD417" s="40"/>
      <c r="AE417" s="40"/>
      <c r="AT417" s="18" t="s">
        <v>312</v>
      </c>
      <c r="AU417" s="18" t="s">
        <v>19</v>
      </c>
    </row>
    <row r="418" s="2" customFormat="1">
      <c r="A418" s="40"/>
      <c r="B418" s="41"/>
      <c r="C418" s="42"/>
      <c r="D418" s="247" t="s">
        <v>234</v>
      </c>
      <c r="E418" s="42"/>
      <c r="F418" s="248" t="s">
        <v>4870</v>
      </c>
      <c r="G418" s="42"/>
      <c r="H418" s="42"/>
      <c r="I418" s="244"/>
      <c r="J418" s="42"/>
      <c r="K418" s="42"/>
      <c r="L418" s="46"/>
      <c r="M418" s="245"/>
      <c r="N418" s="246"/>
      <c r="O418" s="93"/>
      <c r="P418" s="93"/>
      <c r="Q418" s="93"/>
      <c r="R418" s="93"/>
      <c r="S418" s="93"/>
      <c r="T418" s="94"/>
      <c r="U418" s="40"/>
      <c r="V418" s="40"/>
      <c r="W418" s="40"/>
      <c r="X418" s="40"/>
      <c r="Y418" s="40"/>
      <c r="Z418" s="40"/>
      <c r="AA418" s="40"/>
      <c r="AB418" s="40"/>
      <c r="AC418" s="40"/>
      <c r="AD418" s="40"/>
      <c r="AE418" s="40"/>
      <c r="AT418" s="18" t="s">
        <v>234</v>
      </c>
      <c r="AU418" s="18" t="s">
        <v>19</v>
      </c>
    </row>
    <row r="419" s="13" customFormat="1">
      <c r="A419" s="13"/>
      <c r="B419" s="249"/>
      <c r="C419" s="250"/>
      <c r="D419" s="247" t="s">
        <v>236</v>
      </c>
      <c r="E419" s="251" t="s">
        <v>1</v>
      </c>
      <c r="F419" s="252" t="s">
        <v>1675</v>
      </c>
      <c r="G419" s="250"/>
      <c r="H419" s="253">
        <v>71</v>
      </c>
      <c r="I419" s="254"/>
      <c r="J419" s="250"/>
      <c r="K419" s="250"/>
      <c r="L419" s="255"/>
      <c r="M419" s="256"/>
      <c r="N419" s="257"/>
      <c r="O419" s="257"/>
      <c r="P419" s="257"/>
      <c r="Q419" s="257"/>
      <c r="R419" s="257"/>
      <c r="S419" s="257"/>
      <c r="T419" s="258"/>
      <c r="U419" s="13"/>
      <c r="V419" s="13"/>
      <c r="W419" s="13"/>
      <c r="X419" s="13"/>
      <c r="Y419" s="13"/>
      <c r="Z419" s="13"/>
      <c r="AA419" s="13"/>
      <c r="AB419" s="13"/>
      <c r="AC419" s="13"/>
      <c r="AD419" s="13"/>
      <c r="AE419" s="13"/>
      <c r="AT419" s="259" t="s">
        <v>236</v>
      </c>
      <c r="AU419" s="259" t="s">
        <v>19</v>
      </c>
      <c r="AV419" s="13" t="s">
        <v>19</v>
      </c>
      <c r="AW419" s="13" t="s">
        <v>36</v>
      </c>
      <c r="AX419" s="13" t="s">
        <v>88</v>
      </c>
      <c r="AY419" s="259" t="s">
        <v>221</v>
      </c>
    </row>
    <row r="420" s="2" customFormat="1" ht="21.75" customHeight="1">
      <c r="A420" s="40"/>
      <c r="B420" s="41"/>
      <c r="C420" s="284" t="s">
        <v>1455</v>
      </c>
      <c r="D420" s="284" t="s">
        <v>330</v>
      </c>
      <c r="E420" s="285" t="s">
        <v>4871</v>
      </c>
      <c r="F420" s="286" t="s">
        <v>4872</v>
      </c>
      <c r="G420" s="287" t="s">
        <v>665</v>
      </c>
      <c r="H420" s="288">
        <v>71</v>
      </c>
      <c r="I420" s="289"/>
      <c r="J420" s="290">
        <f>ROUND(I420*H420,2)</f>
        <v>0</v>
      </c>
      <c r="K420" s="286" t="s">
        <v>229</v>
      </c>
      <c r="L420" s="291"/>
      <c r="M420" s="292" t="s">
        <v>1</v>
      </c>
      <c r="N420" s="293" t="s">
        <v>45</v>
      </c>
      <c r="O420" s="93"/>
      <c r="P420" s="238">
        <f>O420*H420</f>
        <v>0</v>
      </c>
      <c r="Q420" s="238">
        <v>0.0058999999999999999</v>
      </c>
      <c r="R420" s="238">
        <f>Q420*H420</f>
        <v>0.41889999999999999</v>
      </c>
      <c r="S420" s="238">
        <v>0</v>
      </c>
      <c r="T420" s="239">
        <f>S420*H420</f>
        <v>0</v>
      </c>
      <c r="U420" s="40"/>
      <c r="V420" s="40"/>
      <c r="W420" s="40"/>
      <c r="X420" s="40"/>
      <c r="Y420" s="40"/>
      <c r="Z420" s="40"/>
      <c r="AA420" s="40"/>
      <c r="AB420" s="40"/>
      <c r="AC420" s="40"/>
      <c r="AD420" s="40"/>
      <c r="AE420" s="40"/>
      <c r="AR420" s="240" t="s">
        <v>267</v>
      </c>
      <c r="AT420" s="240" t="s">
        <v>330</v>
      </c>
      <c r="AU420" s="240" t="s">
        <v>19</v>
      </c>
      <c r="AY420" s="18" t="s">
        <v>221</v>
      </c>
      <c r="BE420" s="241">
        <f>IF(N420="základní",J420,0)</f>
        <v>0</v>
      </c>
      <c r="BF420" s="241">
        <f>IF(N420="snížená",J420,0)</f>
        <v>0</v>
      </c>
      <c r="BG420" s="241">
        <f>IF(N420="zákl. přenesená",J420,0)</f>
        <v>0</v>
      </c>
      <c r="BH420" s="241">
        <f>IF(N420="sníž. přenesená",J420,0)</f>
        <v>0</v>
      </c>
      <c r="BI420" s="241">
        <f>IF(N420="nulová",J420,0)</f>
        <v>0</v>
      </c>
      <c r="BJ420" s="18" t="s">
        <v>88</v>
      </c>
      <c r="BK420" s="241">
        <f>ROUND(I420*H420,2)</f>
        <v>0</v>
      </c>
      <c r="BL420" s="18" t="s">
        <v>224</v>
      </c>
      <c r="BM420" s="240" t="s">
        <v>4873</v>
      </c>
    </row>
    <row r="421" s="2" customFormat="1">
      <c r="A421" s="40"/>
      <c r="B421" s="41"/>
      <c r="C421" s="42"/>
      <c r="D421" s="247" t="s">
        <v>234</v>
      </c>
      <c r="E421" s="42"/>
      <c r="F421" s="248" t="s">
        <v>4874</v>
      </c>
      <c r="G421" s="42"/>
      <c r="H421" s="42"/>
      <c r="I421" s="244"/>
      <c r="J421" s="42"/>
      <c r="K421" s="42"/>
      <c r="L421" s="46"/>
      <c r="M421" s="245"/>
      <c r="N421" s="246"/>
      <c r="O421" s="93"/>
      <c r="P421" s="93"/>
      <c r="Q421" s="93"/>
      <c r="R421" s="93"/>
      <c r="S421" s="93"/>
      <c r="T421" s="94"/>
      <c r="U421" s="40"/>
      <c r="V421" s="40"/>
      <c r="W421" s="40"/>
      <c r="X421" s="40"/>
      <c r="Y421" s="40"/>
      <c r="Z421" s="40"/>
      <c r="AA421" s="40"/>
      <c r="AB421" s="40"/>
      <c r="AC421" s="40"/>
      <c r="AD421" s="40"/>
      <c r="AE421" s="40"/>
      <c r="AT421" s="18" t="s">
        <v>234</v>
      </c>
      <c r="AU421" s="18" t="s">
        <v>19</v>
      </c>
    </row>
    <row r="422" s="2" customFormat="1" ht="16.5" customHeight="1">
      <c r="A422" s="40"/>
      <c r="B422" s="41"/>
      <c r="C422" s="284" t="s">
        <v>1460</v>
      </c>
      <c r="D422" s="284" t="s">
        <v>330</v>
      </c>
      <c r="E422" s="285" t="s">
        <v>4875</v>
      </c>
      <c r="F422" s="286" t="s">
        <v>4876</v>
      </c>
      <c r="G422" s="287" t="s">
        <v>699</v>
      </c>
      <c r="H422" s="288">
        <v>769.5</v>
      </c>
      <c r="I422" s="289"/>
      <c r="J422" s="290">
        <f>ROUND(I422*H422,2)</f>
        <v>0</v>
      </c>
      <c r="K422" s="286" t="s">
        <v>1</v>
      </c>
      <c r="L422" s="291"/>
      <c r="M422" s="292" t="s">
        <v>1</v>
      </c>
      <c r="N422" s="293" t="s">
        <v>45</v>
      </c>
      <c r="O422" s="93"/>
      <c r="P422" s="238">
        <f>O422*H422</f>
        <v>0</v>
      </c>
      <c r="Q422" s="238">
        <v>1.0000000000000001E-05</v>
      </c>
      <c r="R422" s="238">
        <f>Q422*H422</f>
        <v>0.0076950000000000005</v>
      </c>
      <c r="S422" s="238">
        <v>0</v>
      </c>
      <c r="T422" s="239">
        <f>S422*H422</f>
        <v>0</v>
      </c>
      <c r="U422" s="40"/>
      <c r="V422" s="40"/>
      <c r="W422" s="40"/>
      <c r="X422" s="40"/>
      <c r="Y422" s="40"/>
      <c r="Z422" s="40"/>
      <c r="AA422" s="40"/>
      <c r="AB422" s="40"/>
      <c r="AC422" s="40"/>
      <c r="AD422" s="40"/>
      <c r="AE422" s="40"/>
      <c r="AR422" s="240" t="s">
        <v>267</v>
      </c>
      <c r="AT422" s="240" t="s">
        <v>330</v>
      </c>
      <c r="AU422" s="240" t="s">
        <v>19</v>
      </c>
      <c r="AY422" s="18" t="s">
        <v>221</v>
      </c>
      <c r="BE422" s="241">
        <f>IF(N422="základní",J422,0)</f>
        <v>0</v>
      </c>
      <c r="BF422" s="241">
        <f>IF(N422="snížená",J422,0)</f>
        <v>0</v>
      </c>
      <c r="BG422" s="241">
        <f>IF(N422="zákl. přenesená",J422,0)</f>
        <v>0</v>
      </c>
      <c r="BH422" s="241">
        <f>IF(N422="sníž. přenesená",J422,0)</f>
        <v>0</v>
      </c>
      <c r="BI422" s="241">
        <f>IF(N422="nulová",J422,0)</f>
        <v>0</v>
      </c>
      <c r="BJ422" s="18" t="s">
        <v>88</v>
      </c>
      <c r="BK422" s="241">
        <f>ROUND(I422*H422,2)</f>
        <v>0</v>
      </c>
      <c r="BL422" s="18" t="s">
        <v>224</v>
      </c>
      <c r="BM422" s="240" t="s">
        <v>4877</v>
      </c>
    </row>
    <row r="423" s="2" customFormat="1">
      <c r="A423" s="40"/>
      <c r="B423" s="41"/>
      <c r="C423" s="42"/>
      <c r="D423" s="247" t="s">
        <v>234</v>
      </c>
      <c r="E423" s="42"/>
      <c r="F423" s="248" t="s">
        <v>4878</v>
      </c>
      <c r="G423" s="42"/>
      <c r="H423" s="42"/>
      <c r="I423" s="244"/>
      <c r="J423" s="42"/>
      <c r="K423" s="42"/>
      <c r="L423" s="46"/>
      <c r="M423" s="245"/>
      <c r="N423" s="246"/>
      <c r="O423" s="93"/>
      <c r="P423" s="93"/>
      <c r="Q423" s="93"/>
      <c r="R423" s="93"/>
      <c r="S423" s="93"/>
      <c r="T423" s="94"/>
      <c r="U423" s="40"/>
      <c r="V423" s="40"/>
      <c r="W423" s="40"/>
      <c r="X423" s="40"/>
      <c r="Y423" s="40"/>
      <c r="Z423" s="40"/>
      <c r="AA423" s="40"/>
      <c r="AB423" s="40"/>
      <c r="AC423" s="40"/>
      <c r="AD423" s="40"/>
      <c r="AE423" s="40"/>
      <c r="AT423" s="18" t="s">
        <v>234</v>
      </c>
      <c r="AU423" s="18" t="s">
        <v>19</v>
      </c>
    </row>
    <row r="424" s="13" customFormat="1">
      <c r="A424" s="13"/>
      <c r="B424" s="249"/>
      <c r="C424" s="250"/>
      <c r="D424" s="247" t="s">
        <v>236</v>
      </c>
      <c r="E424" s="251" t="s">
        <v>1</v>
      </c>
      <c r="F424" s="252" t="s">
        <v>4879</v>
      </c>
      <c r="G424" s="250"/>
      <c r="H424" s="253">
        <v>769.5</v>
      </c>
      <c r="I424" s="254"/>
      <c r="J424" s="250"/>
      <c r="K424" s="250"/>
      <c r="L424" s="255"/>
      <c r="M424" s="256"/>
      <c r="N424" s="257"/>
      <c r="O424" s="257"/>
      <c r="P424" s="257"/>
      <c r="Q424" s="257"/>
      <c r="R424" s="257"/>
      <c r="S424" s="257"/>
      <c r="T424" s="258"/>
      <c r="U424" s="13"/>
      <c r="V424" s="13"/>
      <c r="W424" s="13"/>
      <c r="X424" s="13"/>
      <c r="Y424" s="13"/>
      <c r="Z424" s="13"/>
      <c r="AA424" s="13"/>
      <c r="AB424" s="13"/>
      <c r="AC424" s="13"/>
      <c r="AD424" s="13"/>
      <c r="AE424" s="13"/>
      <c r="AT424" s="259" t="s">
        <v>236</v>
      </c>
      <c r="AU424" s="259" t="s">
        <v>19</v>
      </c>
      <c r="AV424" s="13" t="s">
        <v>19</v>
      </c>
      <c r="AW424" s="13" t="s">
        <v>36</v>
      </c>
      <c r="AX424" s="13" t="s">
        <v>88</v>
      </c>
      <c r="AY424" s="259" t="s">
        <v>221</v>
      </c>
    </row>
    <row r="425" s="2" customFormat="1" ht="16.5" customHeight="1">
      <c r="A425" s="40"/>
      <c r="B425" s="41"/>
      <c r="C425" s="284" t="s">
        <v>1467</v>
      </c>
      <c r="D425" s="284" t="s">
        <v>330</v>
      </c>
      <c r="E425" s="285" t="s">
        <v>4880</v>
      </c>
      <c r="F425" s="286" t="s">
        <v>4881</v>
      </c>
      <c r="G425" s="287" t="s">
        <v>665</v>
      </c>
      <c r="H425" s="288">
        <v>213</v>
      </c>
      <c r="I425" s="289"/>
      <c r="J425" s="290">
        <f>ROUND(I425*H425,2)</f>
        <v>0</v>
      </c>
      <c r="K425" s="286" t="s">
        <v>229</v>
      </c>
      <c r="L425" s="291"/>
      <c r="M425" s="292" t="s">
        <v>1</v>
      </c>
      <c r="N425" s="293" t="s">
        <v>45</v>
      </c>
      <c r="O425" s="93"/>
      <c r="P425" s="238">
        <f>O425*H425</f>
        <v>0</v>
      </c>
      <c r="Q425" s="238">
        <v>0.0035400000000000002</v>
      </c>
      <c r="R425" s="238">
        <f>Q425*H425</f>
        <v>0.75402000000000002</v>
      </c>
      <c r="S425" s="238">
        <v>0</v>
      </c>
      <c r="T425" s="239">
        <f>S425*H425</f>
        <v>0</v>
      </c>
      <c r="U425" s="40"/>
      <c r="V425" s="40"/>
      <c r="W425" s="40"/>
      <c r="X425" s="40"/>
      <c r="Y425" s="40"/>
      <c r="Z425" s="40"/>
      <c r="AA425" s="40"/>
      <c r="AB425" s="40"/>
      <c r="AC425" s="40"/>
      <c r="AD425" s="40"/>
      <c r="AE425" s="40"/>
      <c r="AR425" s="240" t="s">
        <v>267</v>
      </c>
      <c r="AT425" s="240" t="s">
        <v>330</v>
      </c>
      <c r="AU425" s="240" t="s">
        <v>19</v>
      </c>
      <c r="AY425" s="18" t="s">
        <v>221</v>
      </c>
      <c r="BE425" s="241">
        <f>IF(N425="základní",J425,0)</f>
        <v>0</v>
      </c>
      <c r="BF425" s="241">
        <f>IF(N425="snížená",J425,0)</f>
        <v>0</v>
      </c>
      <c r="BG425" s="241">
        <f>IF(N425="zákl. přenesená",J425,0)</f>
        <v>0</v>
      </c>
      <c r="BH425" s="241">
        <f>IF(N425="sníž. přenesená",J425,0)</f>
        <v>0</v>
      </c>
      <c r="BI425" s="241">
        <f>IF(N425="nulová",J425,0)</f>
        <v>0</v>
      </c>
      <c r="BJ425" s="18" t="s">
        <v>88</v>
      </c>
      <c r="BK425" s="241">
        <f>ROUND(I425*H425,2)</f>
        <v>0</v>
      </c>
      <c r="BL425" s="18" t="s">
        <v>224</v>
      </c>
      <c r="BM425" s="240" t="s">
        <v>4882</v>
      </c>
    </row>
    <row r="426" s="2" customFormat="1">
      <c r="A426" s="40"/>
      <c r="B426" s="41"/>
      <c r="C426" s="42"/>
      <c r="D426" s="247" t="s">
        <v>234</v>
      </c>
      <c r="E426" s="42"/>
      <c r="F426" s="248" t="s">
        <v>4883</v>
      </c>
      <c r="G426" s="42"/>
      <c r="H426" s="42"/>
      <c r="I426" s="244"/>
      <c r="J426" s="42"/>
      <c r="K426" s="42"/>
      <c r="L426" s="46"/>
      <c r="M426" s="245"/>
      <c r="N426" s="246"/>
      <c r="O426" s="93"/>
      <c r="P426" s="93"/>
      <c r="Q426" s="93"/>
      <c r="R426" s="93"/>
      <c r="S426" s="93"/>
      <c r="T426" s="94"/>
      <c r="U426" s="40"/>
      <c r="V426" s="40"/>
      <c r="W426" s="40"/>
      <c r="X426" s="40"/>
      <c r="Y426" s="40"/>
      <c r="Z426" s="40"/>
      <c r="AA426" s="40"/>
      <c r="AB426" s="40"/>
      <c r="AC426" s="40"/>
      <c r="AD426" s="40"/>
      <c r="AE426" s="40"/>
      <c r="AT426" s="18" t="s">
        <v>234</v>
      </c>
      <c r="AU426" s="18" t="s">
        <v>19</v>
      </c>
    </row>
    <row r="427" s="13" customFormat="1">
      <c r="A427" s="13"/>
      <c r="B427" s="249"/>
      <c r="C427" s="250"/>
      <c r="D427" s="247" t="s">
        <v>236</v>
      </c>
      <c r="E427" s="251" t="s">
        <v>1</v>
      </c>
      <c r="F427" s="252" t="s">
        <v>4884</v>
      </c>
      <c r="G427" s="250"/>
      <c r="H427" s="253">
        <v>213</v>
      </c>
      <c r="I427" s="254"/>
      <c r="J427" s="250"/>
      <c r="K427" s="250"/>
      <c r="L427" s="255"/>
      <c r="M427" s="256"/>
      <c r="N427" s="257"/>
      <c r="O427" s="257"/>
      <c r="P427" s="257"/>
      <c r="Q427" s="257"/>
      <c r="R427" s="257"/>
      <c r="S427" s="257"/>
      <c r="T427" s="258"/>
      <c r="U427" s="13"/>
      <c r="V427" s="13"/>
      <c r="W427" s="13"/>
      <c r="X427" s="13"/>
      <c r="Y427" s="13"/>
      <c r="Z427" s="13"/>
      <c r="AA427" s="13"/>
      <c r="AB427" s="13"/>
      <c r="AC427" s="13"/>
      <c r="AD427" s="13"/>
      <c r="AE427" s="13"/>
      <c r="AT427" s="259" t="s">
        <v>236</v>
      </c>
      <c r="AU427" s="259" t="s">
        <v>19</v>
      </c>
      <c r="AV427" s="13" t="s">
        <v>19</v>
      </c>
      <c r="AW427" s="13" t="s">
        <v>36</v>
      </c>
      <c r="AX427" s="13" t="s">
        <v>88</v>
      </c>
      <c r="AY427" s="259" t="s">
        <v>221</v>
      </c>
    </row>
    <row r="428" s="2" customFormat="1" ht="33" customHeight="1">
      <c r="A428" s="40"/>
      <c r="B428" s="41"/>
      <c r="C428" s="229" t="s">
        <v>1473</v>
      </c>
      <c r="D428" s="229" t="s">
        <v>225</v>
      </c>
      <c r="E428" s="230" t="s">
        <v>4885</v>
      </c>
      <c r="F428" s="231" t="s">
        <v>4886</v>
      </c>
      <c r="G428" s="232" t="s">
        <v>665</v>
      </c>
      <c r="H428" s="233">
        <v>513</v>
      </c>
      <c r="I428" s="234"/>
      <c r="J428" s="235">
        <f>ROUND(I428*H428,2)</f>
        <v>0</v>
      </c>
      <c r="K428" s="231" t="s">
        <v>229</v>
      </c>
      <c r="L428" s="46"/>
      <c r="M428" s="236" t="s">
        <v>1</v>
      </c>
      <c r="N428" s="237" t="s">
        <v>45</v>
      </c>
      <c r="O428" s="93"/>
      <c r="P428" s="238">
        <f>O428*H428</f>
        <v>0</v>
      </c>
      <c r="Q428" s="238">
        <v>0</v>
      </c>
      <c r="R428" s="238">
        <f>Q428*H428</f>
        <v>0</v>
      </c>
      <c r="S428" s="238">
        <v>0</v>
      </c>
      <c r="T428" s="239">
        <f>S428*H428</f>
        <v>0</v>
      </c>
      <c r="U428" s="40"/>
      <c r="V428" s="40"/>
      <c r="W428" s="40"/>
      <c r="X428" s="40"/>
      <c r="Y428" s="40"/>
      <c r="Z428" s="40"/>
      <c r="AA428" s="40"/>
      <c r="AB428" s="40"/>
      <c r="AC428" s="40"/>
      <c r="AD428" s="40"/>
      <c r="AE428" s="40"/>
      <c r="AR428" s="240" t="s">
        <v>224</v>
      </c>
      <c r="AT428" s="240" t="s">
        <v>225</v>
      </c>
      <c r="AU428" s="240" t="s">
        <v>19</v>
      </c>
      <c r="AY428" s="18" t="s">
        <v>221</v>
      </c>
      <c r="BE428" s="241">
        <f>IF(N428="základní",J428,0)</f>
        <v>0</v>
      </c>
      <c r="BF428" s="241">
        <f>IF(N428="snížená",J428,0)</f>
        <v>0</v>
      </c>
      <c r="BG428" s="241">
        <f>IF(N428="zákl. přenesená",J428,0)</f>
        <v>0</v>
      </c>
      <c r="BH428" s="241">
        <f>IF(N428="sníž. přenesená",J428,0)</f>
        <v>0</v>
      </c>
      <c r="BI428" s="241">
        <f>IF(N428="nulová",J428,0)</f>
        <v>0</v>
      </c>
      <c r="BJ428" s="18" t="s">
        <v>88</v>
      </c>
      <c r="BK428" s="241">
        <f>ROUND(I428*H428,2)</f>
        <v>0</v>
      </c>
      <c r="BL428" s="18" t="s">
        <v>224</v>
      </c>
      <c r="BM428" s="240" t="s">
        <v>4887</v>
      </c>
    </row>
    <row r="429" s="2" customFormat="1">
      <c r="A429" s="40"/>
      <c r="B429" s="41"/>
      <c r="C429" s="42"/>
      <c r="D429" s="242" t="s">
        <v>232</v>
      </c>
      <c r="E429" s="42"/>
      <c r="F429" s="243" t="s">
        <v>4888</v>
      </c>
      <c r="G429" s="42"/>
      <c r="H429" s="42"/>
      <c r="I429" s="244"/>
      <c r="J429" s="42"/>
      <c r="K429" s="42"/>
      <c r="L429" s="46"/>
      <c r="M429" s="245"/>
      <c r="N429" s="246"/>
      <c r="O429" s="93"/>
      <c r="P429" s="93"/>
      <c r="Q429" s="93"/>
      <c r="R429" s="93"/>
      <c r="S429" s="93"/>
      <c r="T429" s="94"/>
      <c r="U429" s="40"/>
      <c r="V429" s="40"/>
      <c r="W429" s="40"/>
      <c r="X429" s="40"/>
      <c r="Y429" s="40"/>
      <c r="Z429" s="40"/>
      <c r="AA429" s="40"/>
      <c r="AB429" s="40"/>
      <c r="AC429" s="40"/>
      <c r="AD429" s="40"/>
      <c r="AE429" s="40"/>
      <c r="AT429" s="18" t="s">
        <v>232</v>
      </c>
      <c r="AU429" s="18" t="s">
        <v>19</v>
      </c>
    </row>
    <row r="430" s="2" customFormat="1">
      <c r="A430" s="40"/>
      <c r="B430" s="41"/>
      <c r="C430" s="42"/>
      <c r="D430" s="247" t="s">
        <v>312</v>
      </c>
      <c r="E430" s="42"/>
      <c r="F430" s="248" t="s">
        <v>4889</v>
      </c>
      <c r="G430" s="42"/>
      <c r="H430" s="42"/>
      <c r="I430" s="244"/>
      <c r="J430" s="42"/>
      <c r="K430" s="42"/>
      <c r="L430" s="46"/>
      <c r="M430" s="245"/>
      <c r="N430" s="246"/>
      <c r="O430" s="93"/>
      <c r="P430" s="93"/>
      <c r="Q430" s="93"/>
      <c r="R430" s="93"/>
      <c r="S430" s="93"/>
      <c r="T430" s="94"/>
      <c r="U430" s="40"/>
      <c r="V430" s="40"/>
      <c r="W430" s="40"/>
      <c r="X430" s="40"/>
      <c r="Y430" s="40"/>
      <c r="Z430" s="40"/>
      <c r="AA430" s="40"/>
      <c r="AB430" s="40"/>
      <c r="AC430" s="40"/>
      <c r="AD430" s="40"/>
      <c r="AE430" s="40"/>
      <c r="AT430" s="18" t="s">
        <v>312</v>
      </c>
      <c r="AU430" s="18" t="s">
        <v>19</v>
      </c>
    </row>
    <row r="431" s="2" customFormat="1">
      <c r="A431" s="40"/>
      <c r="B431" s="41"/>
      <c r="C431" s="42"/>
      <c r="D431" s="247" t="s">
        <v>234</v>
      </c>
      <c r="E431" s="42"/>
      <c r="F431" s="248" t="s">
        <v>4890</v>
      </c>
      <c r="G431" s="42"/>
      <c r="H431" s="42"/>
      <c r="I431" s="244"/>
      <c r="J431" s="42"/>
      <c r="K431" s="42"/>
      <c r="L431" s="46"/>
      <c r="M431" s="245"/>
      <c r="N431" s="246"/>
      <c r="O431" s="93"/>
      <c r="P431" s="93"/>
      <c r="Q431" s="93"/>
      <c r="R431" s="93"/>
      <c r="S431" s="93"/>
      <c r="T431" s="94"/>
      <c r="U431" s="40"/>
      <c r="V431" s="40"/>
      <c r="W431" s="40"/>
      <c r="X431" s="40"/>
      <c r="Y431" s="40"/>
      <c r="Z431" s="40"/>
      <c r="AA431" s="40"/>
      <c r="AB431" s="40"/>
      <c r="AC431" s="40"/>
      <c r="AD431" s="40"/>
      <c r="AE431" s="40"/>
      <c r="AT431" s="18" t="s">
        <v>234</v>
      </c>
      <c r="AU431" s="18" t="s">
        <v>19</v>
      </c>
    </row>
    <row r="432" s="13" customFormat="1">
      <c r="A432" s="13"/>
      <c r="B432" s="249"/>
      <c r="C432" s="250"/>
      <c r="D432" s="247" t="s">
        <v>236</v>
      </c>
      <c r="E432" s="251" t="s">
        <v>1</v>
      </c>
      <c r="F432" s="252" t="s">
        <v>4891</v>
      </c>
      <c r="G432" s="250"/>
      <c r="H432" s="253">
        <v>513</v>
      </c>
      <c r="I432" s="254"/>
      <c r="J432" s="250"/>
      <c r="K432" s="250"/>
      <c r="L432" s="255"/>
      <c r="M432" s="256"/>
      <c r="N432" s="257"/>
      <c r="O432" s="257"/>
      <c r="P432" s="257"/>
      <c r="Q432" s="257"/>
      <c r="R432" s="257"/>
      <c r="S432" s="257"/>
      <c r="T432" s="258"/>
      <c r="U432" s="13"/>
      <c r="V432" s="13"/>
      <c r="W432" s="13"/>
      <c r="X432" s="13"/>
      <c r="Y432" s="13"/>
      <c r="Z432" s="13"/>
      <c r="AA432" s="13"/>
      <c r="AB432" s="13"/>
      <c r="AC432" s="13"/>
      <c r="AD432" s="13"/>
      <c r="AE432" s="13"/>
      <c r="AT432" s="259" t="s">
        <v>236</v>
      </c>
      <c r="AU432" s="259" t="s">
        <v>19</v>
      </c>
      <c r="AV432" s="13" t="s">
        <v>19</v>
      </c>
      <c r="AW432" s="13" t="s">
        <v>36</v>
      </c>
      <c r="AX432" s="13" t="s">
        <v>88</v>
      </c>
      <c r="AY432" s="259" t="s">
        <v>221</v>
      </c>
    </row>
    <row r="433" s="2" customFormat="1" ht="16.5" customHeight="1">
      <c r="A433" s="40"/>
      <c r="B433" s="41"/>
      <c r="C433" s="284" t="s">
        <v>1348</v>
      </c>
      <c r="D433" s="284" t="s">
        <v>330</v>
      </c>
      <c r="E433" s="285" t="s">
        <v>4892</v>
      </c>
      <c r="F433" s="286" t="s">
        <v>4893</v>
      </c>
      <c r="G433" s="287" t="s">
        <v>651</v>
      </c>
      <c r="H433" s="288">
        <v>243.67500000000001</v>
      </c>
      <c r="I433" s="289"/>
      <c r="J433" s="290">
        <f>ROUND(I433*H433,2)</f>
        <v>0</v>
      </c>
      <c r="K433" s="286" t="s">
        <v>229</v>
      </c>
      <c r="L433" s="291"/>
      <c r="M433" s="292" t="s">
        <v>1</v>
      </c>
      <c r="N433" s="293" t="s">
        <v>45</v>
      </c>
      <c r="O433" s="93"/>
      <c r="P433" s="238">
        <f>O433*H433</f>
        <v>0</v>
      </c>
      <c r="Q433" s="238">
        <v>1</v>
      </c>
      <c r="R433" s="238">
        <f>Q433*H433</f>
        <v>243.67500000000001</v>
      </c>
      <c r="S433" s="238">
        <v>0</v>
      </c>
      <c r="T433" s="239">
        <f>S433*H433</f>
        <v>0</v>
      </c>
      <c r="U433" s="40"/>
      <c r="V433" s="40"/>
      <c r="W433" s="40"/>
      <c r="X433" s="40"/>
      <c r="Y433" s="40"/>
      <c r="Z433" s="40"/>
      <c r="AA433" s="40"/>
      <c r="AB433" s="40"/>
      <c r="AC433" s="40"/>
      <c r="AD433" s="40"/>
      <c r="AE433" s="40"/>
      <c r="AR433" s="240" t="s">
        <v>267</v>
      </c>
      <c r="AT433" s="240" t="s">
        <v>330</v>
      </c>
      <c r="AU433" s="240" t="s">
        <v>19</v>
      </c>
      <c r="AY433" s="18" t="s">
        <v>221</v>
      </c>
      <c r="BE433" s="241">
        <f>IF(N433="základní",J433,0)</f>
        <v>0</v>
      </c>
      <c r="BF433" s="241">
        <f>IF(N433="snížená",J433,0)</f>
        <v>0</v>
      </c>
      <c r="BG433" s="241">
        <f>IF(N433="zákl. přenesená",J433,0)</f>
        <v>0</v>
      </c>
      <c r="BH433" s="241">
        <f>IF(N433="sníž. přenesená",J433,0)</f>
        <v>0</v>
      </c>
      <c r="BI433" s="241">
        <f>IF(N433="nulová",J433,0)</f>
        <v>0</v>
      </c>
      <c r="BJ433" s="18" t="s">
        <v>88</v>
      </c>
      <c r="BK433" s="241">
        <f>ROUND(I433*H433,2)</f>
        <v>0</v>
      </c>
      <c r="BL433" s="18" t="s">
        <v>224</v>
      </c>
      <c r="BM433" s="240" t="s">
        <v>4894</v>
      </c>
    </row>
    <row r="434" s="13" customFormat="1">
      <c r="A434" s="13"/>
      <c r="B434" s="249"/>
      <c r="C434" s="250"/>
      <c r="D434" s="247" t="s">
        <v>236</v>
      </c>
      <c r="E434" s="251" t="s">
        <v>1</v>
      </c>
      <c r="F434" s="252" t="s">
        <v>4895</v>
      </c>
      <c r="G434" s="250"/>
      <c r="H434" s="253">
        <v>243.67500000000001</v>
      </c>
      <c r="I434" s="254"/>
      <c r="J434" s="250"/>
      <c r="K434" s="250"/>
      <c r="L434" s="255"/>
      <c r="M434" s="256"/>
      <c r="N434" s="257"/>
      <c r="O434" s="257"/>
      <c r="P434" s="257"/>
      <c r="Q434" s="257"/>
      <c r="R434" s="257"/>
      <c r="S434" s="257"/>
      <c r="T434" s="258"/>
      <c r="U434" s="13"/>
      <c r="V434" s="13"/>
      <c r="W434" s="13"/>
      <c r="X434" s="13"/>
      <c r="Y434" s="13"/>
      <c r="Z434" s="13"/>
      <c r="AA434" s="13"/>
      <c r="AB434" s="13"/>
      <c r="AC434" s="13"/>
      <c r="AD434" s="13"/>
      <c r="AE434" s="13"/>
      <c r="AT434" s="259" t="s">
        <v>236</v>
      </c>
      <c r="AU434" s="259" t="s">
        <v>19</v>
      </c>
      <c r="AV434" s="13" t="s">
        <v>19</v>
      </c>
      <c r="AW434" s="13" t="s">
        <v>36</v>
      </c>
      <c r="AX434" s="13" t="s">
        <v>88</v>
      </c>
      <c r="AY434" s="259" t="s">
        <v>221</v>
      </c>
    </row>
    <row r="435" s="2" customFormat="1" ht="33" customHeight="1">
      <c r="A435" s="40"/>
      <c r="B435" s="41"/>
      <c r="C435" s="229" t="s">
        <v>1355</v>
      </c>
      <c r="D435" s="229" t="s">
        <v>225</v>
      </c>
      <c r="E435" s="230" t="s">
        <v>4896</v>
      </c>
      <c r="F435" s="231" t="s">
        <v>4897</v>
      </c>
      <c r="G435" s="232" t="s">
        <v>507</v>
      </c>
      <c r="H435" s="233">
        <v>142</v>
      </c>
      <c r="I435" s="234"/>
      <c r="J435" s="235">
        <f>ROUND(I435*H435,2)</f>
        <v>0</v>
      </c>
      <c r="K435" s="231" t="s">
        <v>229</v>
      </c>
      <c r="L435" s="46"/>
      <c r="M435" s="236" t="s">
        <v>1</v>
      </c>
      <c r="N435" s="237" t="s">
        <v>45</v>
      </c>
      <c r="O435" s="93"/>
      <c r="P435" s="238">
        <f>O435*H435</f>
        <v>0</v>
      </c>
      <c r="Q435" s="238">
        <v>0.00068999999999999997</v>
      </c>
      <c r="R435" s="238">
        <f>Q435*H435</f>
        <v>0.097979999999999998</v>
      </c>
      <c r="S435" s="238">
        <v>0</v>
      </c>
      <c r="T435" s="239">
        <f>S435*H435</f>
        <v>0</v>
      </c>
      <c r="U435" s="40"/>
      <c r="V435" s="40"/>
      <c r="W435" s="40"/>
      <c r="X435" s="40"/>
      <c r="Y435" s="40"/>
      <c r="Z435" s="40"/>
      <c r="AA435" s="40"/>
      <c r="AB435" s="40"/>
      <c r="AC435" s="40"/>
      <c r="AD435" s="40"/>
      <c r="AE435" s="40"/>
      <c r="AR435" s="240" t="s">
        <v>224</v>
      </c>
      <c r="AT435" s="240" t="s">
        <v>225</v>
      </c>
      <c r="AU435" s="240" t="s">
        <v>19</v>
      </c>
      <c r="AY435" s="18" t="s">
        <v>221</v>
      </c>
      <c r="BE435" s="241">
        <f>IF(N435="základní",J435,0)</f>
        <v>0</v>
      </c>
      <c r="BF435" s="241">
        <f>IF(N435="snížená",J435,0)</f>
        <v>0</v>
      </c>
      <c r="BG435" s="241">
        <f>IF(N435="zákl. přenesená",J435,0)</f>
        <v>0</v>
      </c>
      <c r="BH435" s="241">
        <f>IF(N435="sníž. přenesená",J435,0)</f>
        <v>0</v>
      </c>
      <c r="BI435" s="241">
        <f>IF(N435="nulová",J435,0)</f>
        <v>0</v>
      </c>
      <c r="BJ435" s="18" t="s">
        <v>88</v>
      </c>
      <c r="BK435" s="241">
        <f>ROUND(I435*H435,2)</f>
        <v>0</v>
      </c>
      <c r="BL435" s="18" t="s">
        <v>224</v>
      </c>
      <c r="BM435" s="240" t="s">
        <v>4898</v>
      </c>
    </row>
    <row r="436" s="2" customFormat="1">
      <c r="A436" s="40"/>
      <c r="B436" s="41"/>
      <c r="C436" s="42"/>
      <c r="D436" s="242" t="s">
        <v>232</v>
      </c>
      <c r="E436" s="42"/>
      <c r="F436" s="243" t="s">
        <v>4899</v>
      </c>
      <c r="G436" s="42"/>
      <c r="H436" s="42"/>
      <c r="I436" s="244"/>
      <c r="J436" s="42"/>
      <c r="K436" s="42"/>
      <c r="L436" s="46"/>
      <c r="M436" s="245"/>
      <c r="N436" s="246"/>
      <c r="O436" s="93"/>
      <c r="P436" s="93"/>
      <c r="Q436" s="93"/>
      <c r="R436" s="93"/>
      <c r="S436" s="93"/>
      <c r="T436" s="94"/>
      <c r="U436" s="40"/>
      <c r="V436" s="40"/>
      <c r="W436" s="40"/>
      <c r="X436" s="40"/>
      <c r="Y436" s="40"/>
      <c r="Z436" s="40"/>
      <c r="AA436" s="40"/>
      <c r="AB436" s="40"/>
      <c r="AC436" s="40"/>
      <c r="AD436" s="40"/>
      <c r="AE436" s="40"/>
      <c r="AT436" s="18" t="s">
        <v>232</v>
      </c>
      <c r="AU436" s="18" t="s">
        <v>19</v>
      </c>
    </row>
    <row r="437" s="2" customFormat="1">
      <c r="A437" s="40"/>
      <c r="B437" s="41"/>
      <c r="C437" s="42"/>
      <c r="D437" s="247" t="s">
        <v>312</v>
      </c>
      <c r="E437" s="42"/>
      <c r="F437" s="248" t="s">
        <v>4900</v>
      </c>
      <c r="G437" s="42"/>
      <c r="H437" s="42"/>
      <c r="I437" s="244"/>
      <c r="J437" s="42"/>
      <c r="K437" s="42"/>
      <c r="L437" s="46"/>
      <c r="M437" s="245"/>
      <c r="N437" s="246"/>
      <c r="O437" s="93"/>
      <c r="P437" s="93"/>
      <c r="Q437" s="93"/>
      <c r="R437" s="93"/>
      <c r="S437" s="93"/>
      <c r="T437" s="94"/>
      <c r="U437" s="40"/>
      <c r="V437" s="40"/>
      <c r="W437" s="40"/>
      <c r="X437" s="40"/>
      <c r="Y437" s="40"/>
      <c r="Z437" s="40"/>
      <c r="AA437" s="40"/>
      <c r="AB437" s="40"/>
      <c r="AC437" s="40"/>
      <c r="AD437" s="40"/>
      <c r="AE437" s="40"/>
      <c r="AT437" s="18" t="s">
        <v>312</v>
      </c>
      <c r="AU437" s="18" t="s">
        <v>19</v>
      </c>
    </row>
    <row r="438" s="2" customFormat="1">
      <c r="A438" s="40"/>
      <c r="B438" s="41"/>
      <c r="C438" s="42"/>
      <c r="D438" s="247" t="s">
        <v>234</v>
      </c>
      <c r="E438" s="42"/>
      <c r="F438" s="248" t="s">
        <v>4901</v>
      </c>
      <c r="G438" s="42"/>
      <c r="H438" s="42"/>
      <c r="I438" s="244"/>
      <c r="J438" s="42"/>
      <c r="K438" s="42"/>
      <c r="L438" s="46"/>
      <c r="M438" s="245"/>
      <c r="N438" s="246"/>
      <c r="O438" s="93"/>
      <c r="P438" s="93"/>
      <c r="Q438" s="93"/>
      <c r="R438" s="93"/>
      <c r="S438" s="93"/>
      <c r="T438" s="94"/>
      <c r="U438" s="40"/>
      <c r="V438" s="40"/>
      <c r="W438" s="40"/>
      <c r="X438" s="40"/>
      <c r="Y438" s="40"/>
      <c r="Z438" s="40"/>
      <c r="AA438" s="40"/>
      <c r="AB438" s="40"/>
      <c r="AC438" s="40"/>
      <c r="AD438" s="40"/>
      <c r="AE438" s="40"/>
      <c r="AT438" s="18" t="s">
        <v>234</v>
      </c>
      <c r="AU438" s="18" t="s">
        <v>19</v>
      </c>
    </row>
    <row r="439" s="13" customFormat="1">
      <c r="A439" s="13"/>
      <c r="B439" s="249"/>
      <c r="C439" s="250"/>
      <c r="D439" s="247" t="s">
        <v>236</v>
      </c>
      <c r="E439" s="251" t="s">
        <v>1</v>
      </c>
      <c r="F439" s="252" t="s">
        <v>4902</v>
      </c>
      <c r="G439" s="250"/>
      <c r="H439" s="253">
        <v>142</v>
      </c>
      <c r="I439" s="254"/>
      <c r="J439" s="250"/>
      <c r="K439" s="250"/>
      <c r="L439" s="255"/>
      <c r="M439" s="256"/>
      <c r="N439" s="257"/>
      <c r="O439" s="257"/>
      <c r="P439" s="257"/>
      <c r="Q439" s="257"/>
      <c r="R439" s="257"/>
      <c r="S439" s="257"/>
      <c r="T439" s="258"/>
      <c r="U439" s="13"/>
      <c r="V439" s="13"/>
      <c r="W439" s="13"/>
      <c r="X439" s="13"/>
      <c r="Y439" s="13"/>
      <c r="Z439" s="13"/>
      <c r="AA439" s="13"/>
      <c r="AB439" s="13"/>
      <c r="AC439" s="13"/>
      <c r="AD439" s="13"/>
      <c r="AE439" s="13"/>
      <c r="AT439" s="259" t="s">
        <v>236</v>
      </c>
      <c r="AU439" s="259" t="s">
        <v>19</v>
      </c>
      <c r="AV439" s="13" t="s">
        <v>19</v>
      </c>
      <c r="AW439" s="13" t="s">
        <v>36</v>
      </c>
      <c r="AX439" s="13" t="s">
        <v>88</v>
      </c>
      <c r="AY439" s="259" t="s">
        <v>221</v>
      </c>
    </row>
    <row r="440" s="2" customFormat="1" ht="24.15" customHeight="1">
      <c r="A440" s="40"/>
      <c r="B440" s="41"/>
      <c r="C440" s="229" t="s">
        <v>1360</v>
      </c>
      <c r="D440" s="229" t="s">
        <v>225</v>
      </c>
      <c r="E440" s="230" t="s">
        <v>4903</v>
      </c>
      <c r="F440" s="231" t="s">
        <v>4904</v>
      </c>
      <c r="G440" s="232" t="s">
        <v>665</v>
      </c>
      <c r="H440" s="233">
        <v>2565</v>
      </c>
      <c r="I440" s="234"/>
      <c r="J440" s="235">
        <f>ROUND(I440*H440,2)</f>
        <v>0</v>
      </c>
      <c r="K440" s="231" t="s">
        <v>229</v>
      </c>
      <c r="L440" s="46"/>
      <c r="M440" s="236" t="s">
        <v>1</v>
      </c>
      <c r="N440" s="237" t="s">
        <v>45</v>
      </c>
      <c r="O440" s="93"/>
      <c r="P440" s="238">
        <f>O440*H440</f>
        <v>0</v>
      </c>
      <c r="Q440" s="238">
        <v>0</v>
      </c>
      <c r="R440" s="238">
        <f>Q440*H440</f>
        <v>0</v>
      </c>
      <c r="S440" s="238">
        <v>0</v>
      </c>
      <c r="T440" s="239">
        <f>S440*H440</f>
        <v>0</v>
      </c>
      <c r="U440" s="40"/>
      <c r="V440" s="40"/>
      <c r="W440" s="40"/>
      <c r="X440" s="40"/>
      <c r="Y440" s="40"/>
      <c r="Z440" s="40"/>
      <c r="AA440" s="40"/>
      <c r="AB440" s="40"/>
      <c r="AC440" s="40"/>
      <c r="AD440" s="40"/>
      <c r="AE440" s="40"/>
      <c r="AR440" s="240" t="s">
        <v>224</v>
      </c>
      <c r="AT440" s="240" t="s">
        <v>225</v>
      </c>
      <c r="AU440" s="240" t="s">
        <v>19</v>
      </c>
      <c r="AY440" s="18" t="s">
        <v>221</v>
      </c>
      <c r="BE440" s="241">
        <f>IF(N440="základní",J440,0)</f>
        <v>0</v>
      </c>
      <c r="BF440" s="241">
        <f>IF(N440="snížená",J440,0)</f>
        <v>0</v>
      </c>
      <c r="BG440" s="241">
        <f>IF(N440="zákl. přenesená",J440,0)</f>
        <v>0</v>
      </c>
      <c r="BH440" s="241">
        <f>IF(N440="sníž. přenesená",J440,0)</f>
        <v>0</v>
      </c>
      <c r="BI440" s="241">
        <f>IF(N440="nulová",J440,0)</f>
        <v>0</v>
      </c>
      <c r="BJ440" s="18" t="s">
        <v>88</v>
      </c>
      <c r="BK440" s="241">
        <f>ROUND(I440*H440,2)</f>
        <v>0</v>
      </c>
      <c r="BL440" s="18" t="s">
        <v>224</v>
      </c>
      <c r="BM440" s="240" t="s">
        <v>4905</v>
      </c>
    </row>
    <row r="441" s="2" customFormat="1">
      <c r="A441" s="40"/>
      <c r="B441" s="41"/>
      <c r="C441" s="42"/>
      <c r="D441" s="242" t="s">
        <v>232</v>
      </c>
      <c r="E441" s="42"/>
      <c r="F441" s="243" t="s">
        <v>4906</v>
      </c>
      <c r="G441" s="42"/>
      <c r="H441" s="42"/>
      <c r="I441" s="244"/>
      <c r="J441" s="42"/>
      <c r="K441" s="42"/>
      <c r="L441" s="46"/>
      <c r="M441" s="245"/>
      <c r="N441" s="246"/>
      <c r="O441" s="93"/>
      <c r="P441" s="93"/>
      <c r="Q441" s="93"/>
      <c r="R441" s="93"/>
      <c r="S441" s="93"/>
      <c r="T441" s="94"/>
      <c r="U441" s="40"/>
      <c r="V441" s="40"/>
      <c r="W441" s="40"/>
      <c r="X441" s="40"/>
      <c r="Y441" s="40"/>
      <c r="Z441" s="40"/>
      <c r="AA441" s="40"/>
      <c r="AB441" s="40"/>
      <c r="AC441" s="40"/>
      <c r="AD441" s="40"/>
      <c r="AE441" s="40"/>
      <c r="AT441" s="18" t="s">
        <v>232</v>
      </c>
      <c r="AU441" s="18" t="s">
        <v>19</v>
      </c>
    </row>
    <row r="442" s="2" customFormat="1">
      <c r="A442" s="40"/>
      <c r="B442" s="41"/>
      <c r="C442" s="42"/>
      <c r="D442" s="247" t="s">
        <v>312</v>
      </c>
      <c r="E442" s="42"/>
      <c r="F442" s="248" t="s">
        <v>4907</v>
      </c>
      <c r="G442" s="42"/>
      <c r="H442" s="42"/>
      <c r="I442" s="244"/>
      <c r="J442" s="42"/>
      <c r="K442" s="42"/>
      <c r="L442" s="46"/>
      <c r="M442" s="245"/>
      <c r="N442" s="246"/>
      <c r="O442" s="93"/>
      <c r="P442" s="93"/>
      <c r="Q442" s="93"/>
      <c r="R442" s="93"/>
      <c r="S442" s="93"/>
      <c r="T442" s="94"/>
      <c r="U442" s="40"/>
      <c r="V442" s="40"/>
      <c r="W442" s="40"/>
      <c r="X442" s="40"/>
      <c r="Y442" s="40"/>
      <c r="Z442" s="40"/>
      <c r="AA442" s="40"/>
      <c r="AB442" s="40"/>
      <c r="AC442" s="40"/>
      <c r="AD442" s="40"/>
      <c r="AE442" s="40"/>
      <c r="AT442" s="18" t="s">
        <v>312</v>
      </c>
      <c r="AU442" s="18" t="s">
        <v>19</v>
      </c>
    </row>
    <row r="443" s="2" customFormat="1">
      <c r="A443" s="40"/>
      <c r="B443" s="41"/>
      <c r="C443" s="42"/>
      <c r="D443" s="247" t="s">
        <v>234</v>
      </c>
      <c r="E443" s="42"/>
      <c r="F443" s="248" t="s">
        <v>4908</v>
      </c>
      <c r="G443" s="42"/>
      <c r="H443" s="42"/>
      <c r="I443" s="244"/>
      <c r="J443" s="42"/>
      <c r="K443" s="42"/>
      <c r="L443" s="46"/>
      <c r="M443" s="245"/>
      <c r="N443" s="246"/>
      <c r="O443" s="93"/>
      <c r="P443" s="93"/>
      <c r="Q443" s="93"/>
      <c r="R443" s="93"/>
      <c r="S443" s="93"/>
      <c r="T443" s="94"/>
      <c r="U443" s="40"/>
      <c r="V443" s="40"/>
      <c r="W443" s="40"/>
      <c r="X443" s="40"/>
      <c r="Y443" s="40"/>
      <c r="Z443" s="40"/>
      <c r="AA443" s="40"/>
      <c r="AB443" s="40"/>
      <c r="AC443" s="40"/>
      <c r="AD443" s="40"/>
      <c r="AE443" s="40"/>
      <c r="AT443" s="18" t="s">
        <v>234</v>
      </c>
      <c r="AU443" s="18" t="s">
        <v>19</v>
      </c>
    </row>
    <row r="444" s="13" customFormat="1">
      <c r="A444" s="13"/>
      <c r="B444" s="249"/>
      <c r="C444" s="250"/>
      <c r="D444" s="247" t="s">
        <v>236</v>
      </c>
      <c r="E444" s="251" t="s">
        <v>1</v>
      </c>
      <c r="F444" s="252" t="s">
        <v>4909</v>
      </c>
      <c r="G444" s="250"/>
      <c r="H444" s="253">
        <v>2565</v>
      </c>
      <c r="I444" s="254"/>
      <c r="J444" s="250"/>
      <c r="K444" s="250"/>
      <c r="L444" s="255"/>
      <c r="M444" s="256"/>
      <c r="N444" s="257"/>
      <c r="O444" s="257"/>
      <c r="P444" s="257"/>
      <c r="Q444" s="257"/>
      <c r="R444" s="257"/>
      <c r="S444" s="257"/>
      <c r="T444" s="258"/>
      <c r="U444" s="13"/>
      <c r="V444" s="13"/>
      <c r="W444" s="13"/>
      <c r="X444" s="13"/>
      <c r="Y444" s="13"/>
      <c r="Z444" s="13"/>
      <c r="AA444" s="13"/>
      <c r="AB444" s="13"/>
      <c r="AC444" s="13"/>
      <c r="AD444" s="13"/>
      <c r="AE444" s="13"/>
      <c r="AT444" s="259" t="s">
        <v>236</v>
      </c>
      <c r="AU444" s="259" t="s">
        <v>19</v>
      </c>
      <c r="AV444" s="13" t="s">
        <v>19</v>
      </c>
      <c r="AW444" s="13" t="s">
        <v>36</v>
      </c>
      <c r="AX444" s="13" t="s">
        <v>88</v>
      </c>
      <c r="AY444" s="259" t="s">
        <v>221</v>
      </c>
    </row>
    <row r="445" s="2" customFormat="1" ht="24.15" customHeight="1">
      <c r="A445" s="40"/>
      <c r="B445" s="41"/>
      <c r="C445" s="229" t="s">
        <v>1646</v>
      </c>
      <c r="D445" s="229" t="s">
        <v>225</v>
      </c>
      <c r="E445" s="230" t="s">
        <v>4910</v>
      </c>
      <c r="F445" s="231" t="s">
        <v>4911</v>
      </c>
      <c r="G445" s="232" t="s">
        <v>665</v>
      </c>
      <c r="H445" s="233">
        <v>71</v>
      </c>
      <c r="I445" s="234"/>
      <c r="J445" s="235">
        <f>ROUND(I445*H445,2)</f>
        <v>0</v>
      </c>
      <c r="K445" s="231" t="s">
        <v>229</v>
      </c>
      <c r="L445" s="46"/>
      <c r="M445" s="236" t="s">
        <v>1</v>
      </c>
      <c r="N445" s="237" t="s">
        <v>45</v>
      </c>
      <c r="O445" s="93"/>
      <c r="P445" s="238">
        <f>O445*H445</f>
        <v>0</v>
      </c>
      <c r="Q445" s="238">
        <v>0</v>
      </c>
      <c r="R445" s="238">
        <f>Q445*H445</f>
        <v>0</v>
      </c>
      <c r="S445" s="238">
        <v>0</v>
      </c>
      <c r="T445" s="239">
        <f>S445*H445</f>
        <v>0</v>
      </c>
      <c r="U445" s="40"/>
      <c r="V445" s="40"/>
      <c r="W445" s="40"/>
      <c r="X445" s="40"/>
      <c r="Y445" s="40"/>
      <c r="Z445" s="40"/>
      <c r="AA445" s="40"/>
      <c r="AB445" s="40"/>
      <c r="AC445" s="40"/>
      <c r="AD445" s="40"/>
      <c r="AE445" s="40"/>
      <c r="AR445" s="240" t="s">
        <v>224</v>
      </c>
      <c r="AT445" s="240" t="s">
        <v>225</v>
      </c>
      <c r="AU445" s="240" t="s">
        <v>19</v>
      </c>
      <c r="AY445" s="18" t="s">
        <v>221</v>
      </c>
      <c r="BE445" s="241">
        <f>IF(N445="základní",J445,0)</f>
        <v>0</v>
      </c>
      <c r="BF445" s="241">
        <f>IF(N445="snížená",J445,0)</f>
        <v>0</v>
      </c>
      <c r="BG445" s="241">
        <f>IF(N445="zákl. přenesená",J445,0)</f>
        <v>0</v>
      </c>
      <c r="BH445" s="241">
        <f>IF(N445="sníž. přenesená",J445,0)</f>
        <v>0</v>
      </c>
      <c r="BI445" s="241">
        <f>IF(N445="nulová",J445,0)</f>
        <v>0</v>
      </c>
      <c r="BJ445" s="18" t="s">
        <v>88</v>
      </c>
      <c r="BK445" s="241">
        <f>ROUND(I445*H445,2)</f>
        <v>0</v>
      </c>
      <c r="BL445" s="18" t="s">
        <v>224</v>
      </c>
      <c r="BM445" s="240" t="s">
        <v>4912</v>
      </c>
    </row>
    <row r="446" s="2" customFormat="1">
      <c r="A446" s="40"/>
      <c r="B446" s="41"/>
      <c r="C446" s="42"/>
      <c r="D446" s="242" t="s">
        <v>232</v>
      </c>
      <c r="E446" s="42"/>
      <c r="F446" s="243" t="s">
        <v>4913</v>
      </c>
      <c r="G446" s="42"/>
      <c r="H446" s="42"/>
      <c r="I446" s="244"/>
      <c r="J446" s="42"/>
      <c r="K446" s="42"/>
      <c r="L446" s="46"/>
      <c r="M446" s="245"/>
      <c r="N446" s="246"/>
      <c r="O446" s="93"/>
      <c r="P446" s="93"/>
      <c r="Q446" s="93"/>
      <c r="R446" s="93"/>
      <c r="S446" s="93"/>
      <c r="T446" s="94"/>
      <c r="U446" s="40"/>
      <c r="V446" s="40"/>
      <c r="W446" s="40"/>
      <c r="X446" s="40"/>
      <c r="Y446" s="40"/>
      <c r="Z446" s="40"/>
      <c r="AA446" s="40"/>
      <c r="AB446" s="40"/>
      <c r="AC446" s="40"/>
      <c r="AD446" s="40"/>
      <c r="AE446" s="40"/>
      <c r="AT446" s="18" t="s">
        <v>232</v>
      </c>
      <c r="AU446" s="18" t="s">
        <v>19</v>
      </c>
    </row>
    <row r="447" s="2" customFormat="1">
      <c r="A447" s="40"/>
      <c r="B447" s="41"/>
      <c r="C447" s="42"/>
      <c r="D447" s="247" t="s">
        <v>312</v>
      </c>
      <c r="E447" s="42"/>
      <c r="F447" s="248" t="s">
        <v>4914</v>
      </c>
      <c r="G447" s="42"/>
      <c r="H447" s="42"/>
      <c r="I447" s="244"/>
      <c r="J447" s="42"/>
      <c r="K447" s="42"/>
      <c r="L447" s="46"/>
      <c r="M447" s="245"/>
      <c r="N447" s="246"/>
      <c r="O447" s="93"/>
      <c r="P447" s="93"/>
      <c r="Q447" s="93"/>
      <c r="R447" s="93"/>
      <c r="S447" s="93"/>
      <c r="T447" s="94"/>
      <c r="U447" s="40"/>
      <c r="V447" s="40"/>
      <c r="W447" s="40"/>
      <c r="X447" s="40"/>
      <c r="Y447" s="40"/>
      <c r="Z447" s="40"/>
      <c r="AA447" s="40"/>
      <c r="AB447" s="40"/>
      <c r="AC447" s="40"/>
      <c r="AD447" s="40"/>
      <c r="AE447" s="40"/>
      <c r="AT447" s="18" t="s">
        <v>312</v>
      </c>
      <c r="AU447" s="18" t="s">
        <v>19</v>
      </c>
    </row>
    <row r="448" s="2" customFormat="1">
      <c r="A448" s="40"/>
      <c r="B448" s="41"/>
      <c r="C448" s="42"/>
      <c r="D448" s="247" t="s">
        <v>234</v>
      </c>
      <c r="E448" s="42"/>
      <c r="F448" s="248" t="s">
        <v>4915</v>
      </c>
      <c r="G448" s="42"/>
      <c r="H448" s="42"/>
      <c r="I448" s="244"/>
      <c r="J448" s="42"/>
      <c r="K448" s="42"/>
      <c r="L448" s="46"/>
      <c r="M448" s="245"/>
      <c r="N448" s="246"/>
      <c r="O448" s="93"/>
      <c r="P448" s="93"/>
      <c r="Q448" s="93"/>
      <c r="R448" s="93"/>
      <c r="S448" s="93"/>
      <c r="T448" s="94"/>
      <c r="U448" s="40"/>
      <c r="V448" s="40"/>
      <c r="W448" s="40"/>
      <c r="X448" s="40"/>
      <c r="Y448" s="40"/>
      <c r="Z448" s="40"/>
      <c r="AA448" s="40"/>
      <c r="AB448" s="40"/>
      <c r="AC448" s="40"/>
      <c r="AD448" s="40"/>
      <c r="AE448" s="40"/>
      <c r="AT448" s="18" t="s">
        <v>234</v>
      </c>
      <c r="AU448" s="18" t="s">
        <v>19</v>
      </c>
    </row>
    <row r="449" s="13" customFormat="1">
      <c r="A449" s="13"/>
      <c r="B449" s="249"/>
      <c r="C449" s="250"/>
      <c r="D449" s="247" t="s">
        <v>236</v>
      </c>
      <c r="E449" s="251" t="s">
        <v>1</v>
      </c>
      <c r="F449" s="252" t="s">
        <v>1675</v>
      </c>
      <c r="G449" s="250"/>
      <c r="H449" s="253">
        <v>71</v>
      </c>
      <c r="I449" s="254"/>
      <c r="J449" s="250"/>
      <c r="K449" s="250"/>
      <c r="L449" s="255"/>
      <c r="M449" s="256"/>
      <c r="N449" s="257"/>
      <c r="O449" s="257"/>
      <c r="P449" s="257"/>
      <c r="Q449" s="257"/>
      <c r="R449" s="257"/>
      <c r="S449" s="257"/>
      <c r="T449" s="258"/>
      <c r="U449" s="13"/>
      <c r="V449" s="13"/>
      <c r="W449" s="13"/>
      <c r="X449" s="13"/>
      <c r="Y449" s="13"/>
      <c r="Z449" s="13"/>
      <c r="AA449" s="13"/>
      <c r="AB449" s="13"/>
      <c r="AC449" s="13"/>
      <c r="AD449" s="13"/>
      <c r="AE449" s="13"/>
      <c r="AT449" s="259" t="s">
        <v>236</v>
      </c>
      <c r="AU449" s="259" t="s">
        <v>19</v>
      </c>
      <c r="AV449" s="13" t="s">
        <v>19</v>
      </c>
      <c r="AW449" s="13" t="s">
        <v>36</v>
      </c>
      <c r="AX449" s="13" t="s">
        <v>88</v>
      </c>
      <c r="AY449" s="259" t="s">
        <v>221</v>
      </c>
    </row>
    <row r="450" s="2" customFormat="1" ht="33" customHeight="1">
      <c r="A450" s="40"/>
      <c r="B450" s="41"/>
      <c r="C450" s="229" t="s">
        <v>1470</v>
      </c>
      <c r="D450" s="229" t="s">
        <v>225</v>
      </c>
      <c r="E450" s="230" t="s">
        <v>4916</v>
      </c>
      <c r="F450" s="231" t="s">
        <v>4917</v>
      </c>
      <c r="G450" s="232" t="s">
        <v>665</v>
      </c>
      <c r="H450" s="233">
        <v>71</v>
      </c>
      <c r="I450" s="234"/>
      <c r="J450" s="235">
        <f>ROUND(I450*H450,2)</f>
        <v>0</v>
      </c>
      <c r="K450" s="231" t="s">
        <v>229</v>
      </c>
      <c r="L450" s="46"/>
      <c r="M450" s="236" t="s">
        <v>1</v>
      </c>
      <c r="N450" s="237" t="s">
        <v>45</v>
      </c>
      <c r="O450" s="93"/>
      <c r="P450" s="238">
        <f>O450*H450</f>
        <v>0</v>
      </c>
      <c r="Q450" s="238">
        <v>0.0020799999999999998</v>
      </c>
      <c r="R450" s="238">
        <f>Q450*H450</f>
        <v>0.14767999999999998</v>
      </c>
      <c r="S450" s="238">
        <v>0</v>
      </c>
      <c r="T450" s="239">
        <f>S450*H450</f>
        <v>0</v>
      </c>
      <c r="U450" s="40"/>
      <c r="V450" s="40"/>
      <c r="W450" s="40"/>
      <c r="X450" s="40"/>
      <c r="Y450" s="40"/>
      <c r="Z450" s="40"/>
      <c r="AA450" s="40"/>
      <c r="AB450" s="40"/>
      <c r="AC450" s="40"/>
      <c r="AD450" s="40"/>
      <c r="AE450" s="40"/>
      <c r="AR450" s="240" t="s">
        <v>224</v>
      </c>
      <c r="AT450" s="240" t="s">
        <v>225</v>
      </c>
      <c r="AU450" s="240" t="s">
        <v>19</v>
      </c>
      <c r="AY450" s="18" t="s">
        <v>221</v>
      </c>
      <c r="BE450" s="241">
        <f>IF(N450="základní",J450,0)</f>
        <v>0</v>
      </c>
      <c r="BF450" s="241">
        <f>IF(N450="snížená",J450,0)</f>
        <v>0</v>
      </c>
      <c r="BG450" s="241">
        <f>IF(N450="zákl. přenesená",J450,0)</f>
        <v>0</v>
      </c>
      <c r="BH450" s="241">
        <f>IF(N450="sníž. přenesená",J450,0)</f>
        <v>0</v>
      </c>
      <c r="BI450" s="241">
        <f>IF(N450="nulová",J450,0)</f>
        <v>0</v>
      </c>
      <c r="BJ450" s="18" t="s">
        <v>88</v>
      </c>
      <c r="BK450" s="241">
        <f>ROUND(I450*H450,2)</f>
        <v>0</v>
      </c>
      <c r="BL450" s="18" t="s">
        <v>224</v>
      </c>
      <c r="BM450" s="240" t="s">
        <v>4918</v>
      </c>
    </row>
    <row r="451" s="2" customFormat="1">
      <c r="A451" s="40"/>
      <c r="B451" s="41"/>
      <c r="C451" s="42"/>
      <c r="D451" s="242" t="s">
        <v>232</v>
      </c>
      <c r="E451" s="42"/>
      <c r="F451" s="243" t="s">
        <v>4919</v>
      </c>
      <c r="G451" s="42"/>
      <c r="H451" s="42"/>
      <c r="I451" s="244"/>
      <c r="J451" s="42"/>
      <c r="K451" s="42"/>
      <c r="L451" s="46"/>
      <c r="M451" s="245"/>
      <c r="N451" s="246"/>
      <c r="O451" s="93"/>
      <c r="P451" s="93"/>
      <c r="Q451" s="93"/>
      <c r="R451" s="93"/>
      <c r="S451" s="93"/>
      <c r="T451" s="94"/>
      <c r="U451" s="40"/>
      <c r="V451" s="40"/>
      <c r="W451" s="40"/>
      <c r="X451" s="40"/>
      <c r="Y451" s="40"/>
      <c r="Z451" s="40"/>
      <c r="AA451" s="40"/>
      <c r="AB451" s="40"/>
      <c r="AC451" s="40"/>
      <c r="AD451" s="40"/>
      <c r="AE451" s="40"/>
      <c r="AT451" s="18" t="s">
        <v>232</v>
      </c>
      <c r="AU451" s="18" t="s">
        <v>19</v>
      </c>
    </row>
    <row r="452" s="2" customFormat="1">
      <c r="A452" s="40"/>
      <c r="B452" s="41"/>
      <c r="C452" s="42"/>
      <c r="D452" s="247" t="s">
        <v>312</v>
      </c>
      <c r="E452" s="42"/>
      <c r="F452" s="248" t="s">
        <v>4920</v>
      </c>
      <c r="G452" s="42"/>
      <c r="H452" s="42"/>
      <c r="I452" s="244"/>
      <c r="J452" s="42"/>
      <c r="K452" s="42"/>
      <c r="L452" s="46"/>
      <c r="M452" s="245"/>
      <c r="N452" s="246"/>
      <c r="O452" s="93"/>
      <c r="P452" s="93"/>
      <c r="Q452" s="93"/>
      <c r="R452" s="93"/>
      <c r="S452" s="93"/>
      <c r="T452" s="94"/>
      <c r="U452" s="40"/>
      <c r="V452" s="40"/>
      <c r="W452" s="40"/>
      <c r="X452" s="40"/>
      <c r="Y452" s="40"/>
      <c r="Z452" s="40"/>
      <c r="AA452" s="40"/>
      <c r="AB452" s="40"/>
      <c r="AC452" s="40"/>
      <c r="AD452" s="40"/>
      <c r="AE452" s="40"/>
      <c r="AT452" s="18" t="s">
        <v>312</v>
      </c>
      <c r="AU452" s="18" t="s">
        <v>19</v>
      </c>
    </row>
    <row r="453" s="2" customFormat="1">
      <c r="A453" s="40"/>
      <c r="B453" s="41"/>
      <c r="C453" s="42"/>
      <c r="D453" s="247" t="s">
        <v>234</v>
      </c>
      <c r="E453" s="42"/>
      <c r="F453" s="248" t="s">
        <v>4921</v>
      </c>
      <c r="G453" s="42"/>
      <c r="H453" s="42"/>
      <c r="I453" s="244"/>
      <c r="J453" s="42"/>
      <c r="K453" s="42"/>
      <c r="L453" s="46"/>
      <c r="M453" s="245"/>
      <c r="N453" s="246"/>
      <c r="O453" s="93"/>
      <c r="P453" s="93"/>
      <c r="Q453" s="93"/>
      <c r="R453" s="93"/>
      <c r="S453" s="93"/>
      <c r="T453" s="94"/>
      <c r="U453" s="40"/>
      <c r="V453" s="40"/>
      <c r="W453" s="40"/>
      <c r="X453" s="40"/>
      <c r="Y453" s="40"/>
      <c r="Z453" s="40"/>
      <c r="AA453" s="40"/>
      <c r="AB453" s="40"/>
      <c r="AC453" s="40"/>
      <c r="AD453" s="40"/>
      <c r="AE453" s="40"/>
      <c r="AT453" s="18" t="s">
        <v>234</v>
      </c>
      <c r="AU453" s="18" t="s">
        <v>19</v>
      </c>
    </row>
    <row r="454" s="13" customFormat="1">
      <c r="A454" s="13"/>
      <c r="B454" s="249"/>
      <c r="C454" s="250"/>
      <c r="D454" s="247" t="s">
        <v>236</v>
      </c>
      <c r="E454" s="251" t="s">
        <v>1</v>
      </c>
      <c r="F454" s="252" t="s">
        <v>1675</v>
      </c>
      <c r="G454" s="250"/>
      <c r="H454" s="253">
        <v>71</v>
      </c>
      <c r="I454" s="254"/>
      <c r="J454" s="250"/>
      <c r="K454" s="250"/>
      <c r="L454" s="255"/>
      <c r="M454" s="256"/>
      <c r="N454" s="257"/>
      <c r="O454" s="257"/>
      <c r="P454" s="257"/>
      <c r="Q454" s="257"/>
      <c r="R454" s="257"/>
      <c r="S454" s="257"/>
      <c r="T454" s="258"/>
      <c r="U454" s="13"/>
      <c r="V454" s="13"/>
      <c r="W454" s="13"/>
      <c r="X454" s="13"/>
      <c r="Y454" s="13"/>
      <c r="Z454" s="13"/>
      <c r="AA454" s="13"/>
      <c r="AB454" s="13"/>
      <c r="AC454" s="13"/>
      <c r="AD454" s="13"/>
      <c r="AE454" s="13"/>
      <c r="AT454" s="259" t="s">
        <v>236</v>
      </c>
      <c r="AU454" s="259" t="s">
        <v>19</v>
      </c>
      <c r="AV454" s="13" t="s">
        <v>19</v>
      </c>
      <c r="AW454" s="13" t="s">
        <v>36</v>
      </c>
      <c r="AX454" s="13" t="s">
        <v>88</v>
      </c>
      <c r="AY454" s="259" t="s">
        <v>221</v>
      </c>
    </row>
    <row r="455" s="2" customFormat="1" ht="33" customHeight="1">
      <c r="A455" s="40"/>
      <c r="B455" s="41"/>
      <c r="C455" s="229" t="s">
        <v>1651</v>
      </c>
      <c r="D455" s="229" t="s">
        <v>225</v>
      </c>
      <c r="E455" s="230" t="s">
        <v>4922</v>
      </c>
      <c r="F455" s="231" t="s">
        <v>4923</v>
      </c>
      <c r="G455" s="232" t="s">
        <v>507</v>
      </c>
      <c r="H455" s="233">
        <v>548.5</v>
      </c>
      <c r="I455" s="234"/>
      <c r="J455" s="235">
        <f>ROUND(I455*H455,2)</f>
        <v>0</v>
      </c>
      <c r="K455" s="231" t="s">
        <v>229</v>
      </c>
      <c r="L455" s="46"/>
      <c r="M455" s="236" t="s">
        <v>1</v>
      </c>
      <c r="N455" s="237" t="s">
        <v>45</v>
      </c>
      <c r="O455" s="93"/>
      <c r="P455" s="238">
        <f>O455*H455</f>
        <v>0</v>
      </c>
      <c r="Q455" s="238">
        <v>0</v>
      </c>
      <c r="R455" s="238">
        <f>Q455*H455</f>
        <v>0</v>
      </c>
      <c r="S455" s="238">
        <v>0</v>
      </c>
      <c r="T455" s="239">
        <f>S455*H455</f>
        <v>0</v>
      </c>
      <c r="U455" s="40"/>
      <c r="V455" s="40"/>
      <c r="W455" s="40"/>
      <c r="X455" s="40"/>
      <c r="Y455" s="40"/>
      <c r="Z455" s="40"/>
      <c r="AA455" s="40"/>
      <c r="AB455" s="40"/>
      <c r="AC455" s="40"/>
      <c r="AD455" s="40"/>
      <c r="AE455" s="40"/>
      <c r="AR455" s="240" t="s">
        <v>224</v>
      </c>
      <c r="AT455" s="240" t="s">
        <v>225</v>
      </c>
      <c r="AU455" s="240" t="s">
        <v>19</v>
      </c>
      <c r="AY455" s="18" t="s">
        <v>221</v>
      </c>
      <c r="BE455" s="241">
        <f>IF(N455="základní",J455,0)</f>
        <v>0</v>
      </c>
      <c r="BF455" s="241">
        <f>IF(N455="snížená",J455,0)</f>
        <v>0</v>
      </c>
      <c r="BG455" s="241">
        <f>IF(N455="zákl. přenesená",J455,0)</f>
        <v>0</v>
      </c>
      <c r="BH455" s="241">
        <f>IF(N455="sníž. přenesená",J455,0)</f>
        <v>0</v>
      </c>
      <c r="BI455" s="241">
        <f>IF(N455="nulová",J455,0)</f>
        <v>0</v>
      </c>
      <c r="BJ455" s="18" t="s">
        <v>88</v>
      </c>
      <c r="BK455" s="241">
        <f>ROUND(I455*H455,2)</f>
        <v>0</v>
      </c>
      <c r="BL455" s="18" t="s">
        <v>224</v>
      </c>
      <c r="BM455" s="240" t="s">
        <v>4924</v>
      </c>
    </row>
    <row r="456" s="2" customFormat="1">
      <c r="A456" s="40"/>
      <c r="B456" s="41"/>
      <c r="C456" s="42"/>
      <c r="D456" s="242" t="s">
        <v>232</v>
      </c>
      <c r="E456" s="42"/>
      <c r="F456" s="243" t="s">
        <v>4925</v>
      </c>
      <c r="G456" s="42"/>
      <c r="H456" s="42"/>
      <c r="I456" s="244"/>
      <c r="J456" s="42"/>
      <c r="K456" s="42"/>
      <c r="L456" s="46"/>
      <c r="M456" s="245"/>
      <c r="N456" s="246"/>
      <c r="O456" s="93"/>
      <c r="P456" s="93"/>
      <c r="Q456" s="93"/>
      <c r="R456" s="93"/>
      <c r="S456" s="93"/>
      <c r="T456" s="94"/>
      <c r="U456" s="40"/>
      <c r="V456" s="40"/>
      <c r="W456" s="40"/>
      <c r="X456" s="40"/>
      <c r="Y456" s="40"/>
      <c r="Z456" s="40"/>
      <c r="AA456" s="40"/>
      <c r="AB456" s="40"/>
      <c r="AC456" s="40"/>
      <c r="AD456" s="40"/>
      <c r="AE456" s="40"/>
      <c r="AT456" s="18" t="s">
        <v>232</v>
      </c>
      <c r="AU456" s="18" t="s">
        <v>19</v>
      </c>
    </row>
    <row r="457" s="2" customFormat="1">
      <c r="A457" s="40"/>
      <c r="B457" s="41"/>
      <c r="C457" s="42"/>
      <c r="D457" s="247" t="s">
        <v>312</v>
      </c>
      <c r="E457" s="42"/>
      <c r="F457" s="248" t="s">
        <v>4926</v>
      </c>
      <c r="G457" s="42"/>
      <c r="H457" s="42"/>
      <c r="I457" s="244"/>
      <c r="J457" s="42"/>
      <c r="K457" s="42"/>
      <c r="L457" s="46"/>
      <c r="M457" s="245"/>
      <c r="N457" s="246"/>
      <c r="O457" s="93"/>
      <c r="P457" s="93"/>
      <c r="Q457" s="93"/>
      <c r="R457" s="93"/>
      <c r="S457" s="93"/>
      <c r="T457" s="94"/>
      <c r="U457" s="40"/>
      <c r="V457" s="40"/>
      <c r="W457" s="40"/>
      <c r="X457" s="40"/>
      <c r="Y457" s="40"/>
      <c r="Z457" s="40"/>
      <c r="AA457" s="40"/>
      <c r="AB457" s="40"/>
      <c r="AC457" s="40"/>
      <c r="AD457" s="40"/>
      <c r="AE457" s="40"/>
      <c r="AT457" s="18" t="s">
        <v>312</v>
      </c>
      <c r="AU457" s="18" t="s">
        <v>19</v>
      </c>
    </row>
    <row r="458" s="2" customFormat="1">
      <c r="A458" s="40"/>
      <c r="B458" s="41"/>
      <c r="C458" s="42"/>
      <c r="D458" s="247" t="s">
        <v>234</v>
      </c>
      <c r="E458" s="42"/>
      <c r="F458" s="248" t="s">
        <v>4927</v>
      </c>
      <c r="G458" s="42"/>
      <c r="H458" s="42"/>
      <c r="I458" s="244"/>
      <c r="J458" s="42"/>
      <c r="K458" s="42"/>
      <c r="L458" s="46"/>
      <c r="M458" s="245"/>
      <c r="N458" s="246"/>
      <c r="O458" s="93"/>
      <c r="P458" s="93"/>
      <c r="Q458" s="93"/>
      <c r="R458" s="93"/>
      <c r="S458" s="93"/>
      <c r="T458" s="94"/>
      <c r="U458" s="40"/>
      <c r="V458" s="40"/>
      <c r="W458" s="40"/>
      <c r="X458" s="40"/>
      <c r="Y458" s="40"/>
      <c r="Z458" s="40"/>
      <c r="AA458" s="40"/>
      <c r="AB458" s="40"/>
      <c r="AC458" s="40"/>
      <c r="AD458" s="40"/>
      <c r="AE458" s="40"/>
      <c r="AT458" s="18" t="s">
        <v>234</v>
      </c>
      <c r="AU458" s="18" t="s">
        <v>19</v>
      </c>
    </row>
    <row r="459" s="13" customFormat="1">
      <c r="A459" s="13"/>
      <c r="B459" s="249"/>
      <c r="C459" s="250"/>
      <c r="D459" s="247" t="s">
        <v>236</v>
      </c>
      <c r="E459" s="251" t="s">
        <v>1</v>
      </c>
      <c r="F459" s="252" t="s">
        <v>4928</v>
      </c>
      <c r="G459" s="250"/>
      <c r="H459" s="253">
        <v>442</v>
      </c>
      <c r="I459" s="254"/>
      <c r="J459" s="250"/>
      <c r="K459" s="250"/>
      <c r="L459" s="255"/>
      <c r="M459" s="256"/>
      <c r="N459" s="257"/>
      <c r="O459" s="257"/>
      <c r="P459" s="257"/>
      <c r="Q459" s="257"/>
      <c r="R459" s="257"/>
      <c r="S459" s="257"/>
      <c r="T459" s="258"/>
      <c r="U459" s="13"/>
      <c r="V459" s="13"/>
      <c r="W459" s="13"/>
      <c r="X459" s="13"/>
      <c r="Y459" s="13"/>
      <c r="Z459" s="13"/>
      <c r="AA459" s="13"/>
      <c r="AB459" s="13"/>
      <c r="AC459" s="13"/>
      <c r="AD459" s="13"/>
      <c r="AE459" s="13"/>
      <c r="AT459" s="259" t="s">
        <v>236</v>
      </c>
      <c r="AU459" s="259" t="s">
        <v>19</v>
      </c>
      <c r="AV459" s="13" t="s">
        <v>19</v>
      </c>
      <c r="AW459" s="13" t="s">
        <v>36</v>
      </c>
      <c r="AX459" s="13" t="s">
        <v>80</v>
      </c>
      <c r="AY459" s="259" t="s">
        <v>221</v>
      </c>
    </row>
    <row r="460" s="13" customFormat="1">
      <c r="A460" s="13"/>
      <c r="B460" s="249"/>
      <c r="C460" s="250"/>
      <c r="D460" s="247" t="s">
        <v>236</v>
      </c>
      <c r="E460" s="251" t="s">
        <v>1</v>
      </c>
      <c r="F460" s="252" t="s">
        <v>4929</v>
      </c>
      <c r="G460" s="250"/>
      <c r="H460" s="253">
        <v>106.5</v>
      </c>
      <c r="I460" s="254"/>
      <c r="J460" s="250"/>
      <c r="K460" s="250"/>
      <c r="L460" s="255"/>
      <c r="M460" s="256"/>
      <c r="N460" s="257"/>
      <c r="O460" s="257"/>
      <c r="P460" s="257"/>
      <c r="Q460" s="257"/>
      <c r="R460" s="257"/>
      <c r="S460" s="257"/>
      <c r="T460" s="258"/>
      <c r="U460" s="13"/>
      <c r="V460" s="13"/>
      <c r="W460" s="13"/>
      <c r="X460" s="13"/>
      <c r="Y460" s="13"/>
      <c r="Z460" s="13"/>
      <c r="AA460" s="13"/>
      <c r="AB460" s="13"/>
      <c r="AC460" s="13"/>
      <c r="AD460" s="13"/>
      <c r="AE460" s="13"/>
      <c r="AT460" s="259" t="s">
        <v>236</v>
      </c>
      <c r="AU460" s="259" t="s">
        <v>19</v>
      </c>
      <c r="AV460" s="13" t="s">
        <v>19</v>
      </c>
      <c r="AW460" s="13" t="s">
        <v>36</v>
      </c>
      <c r="AX460" s="13" t="s">
        <v>80</v>
      </c>
      <c r="AY460" s="259" t="s">
        <v>221</v>
      </c>
    </row>
    <row r="461" s="15" customFormat="1">
      <c r="A461" s="15"/>
      <c r="B461" s="270"/>
      <c r="C461" s="271"/>
      <c r="D461" s="247" t="s">
        <v>236</v>
      </c>
      <c r="E461" s="272" t="s">
        <v>1</v>
      </c>
      <c r="F461" s="273" t="s">
        <v>356</v>
      </c>
      <c r="G461" s="271"/>
      <c r="H461" s="274">
        <v>548.5</v>
      </c>
      <c r="I461" s="275"/>
      <c r="J461" s="271"/>
      <c r="K461" s="271"/>
      <c r="L461" s="276"/>
      <c r="M461" s="277"/>
      <c r="N461" s="278"/>
      <c r="O461" s="278"/>
      <c r="P461" s="278"/>
      <c r="Q461" s="278"/>
      <c r="R461" s="278"/>
      <c r="S461" s="278"/>
      <c r="T461" s="279"/>
      <c r="U461" s="15"/>
      <c r="V461" s="15"/>
      <c r="W461" s="15"/>
      <c r="X461" s="15"/>
      <c r="Y461" s="15"/>
      <c r="Z461" s="15"/>
      <c r="AA461" s="15"/>
      <c r="AB461" s="15"/>
      <c r="AC461" s="15"/>
      <c r="AD461" s="15"/>
      <c r="AE461" s="15"/>
      <c r="AT461" s="280" t="s">
        <v>236</v>
      </c>
      <c r="AU461" s="280" t="s">
        <v>19</v>
      </c>
      <c r="AV461" s="15" t="s">
        <v>224</v>
      </c>
      <c r="AW461" s="15" t="s">
        <v>36</v>
      </c>
      <c r="AX461" s="15" t="s">
        <v>88</v>
      </c>
      <c r="AY461" s="280" t="s">
        <v>221</v>
      </c>
    </row>
    <row r="462" s="2" customFormat="1" ht="16.5" customHeight="1">
      <c r="A462" s="40"/>
      <c r="B462" s="41"/>
      <c r="C462" s="284" t="s">
        <v>1654</v>
      </c>
      <c r="D462" s="284" t="s">
        <v>330</v>
      </c>
      <c r="E462" s="285" t="s">
        <v>4930</v>
      </c>
      <c r="F462" s="286" t="s">
        <v>4931</v>
      </c>
      <c r="G462" s="287" t="s">
        <v>515</v>
      </c>
      <c r="H462" s="288">
        <v>76.881</v>
      </c>
      <c r="I462" s="289"/>
      <c r="J462" s="290">
        <f>ROUND(I462*H462,2)</f>
        <v>0</v>
      </c>
      <c r="K462" s="286" t="s">
        <v>229</v>
      </c>
      <c r="L462" s="291"/>
      <c r="M462" s="292" t="s">
        <v>1</v>
      </c>
      <c r="N462" s="293" t="s">
        <v>45</v>
      </c>
      <c r="O462" s="93"/>
      <c r="P462" s="238">
        <f>O462*H462</f>
        <v>0</v>
      </c>
      <c r="Q462" s="238">
        <v>0.20000000000000001</v>
      </c>
      <c r="R462" s="238">
        <f>Q462*H462</f>
        <v>15.376200000000001</v>
      </c>
      <c r="S462" s="238">
        <v>0</v>
      </c>
      <c r="T462" s="239">
        <f>S462*H462</f>
        <v>0</v>
      </c>
      <c r="U462" s="40"/>
      <c r="V462" s="40"/>
      <c r="W462" s="40"/>
      <c r="X462" s="40"/>
      <c r="Y462" s="40"/>
      <c r="Z462" s="40"/>
      <c r="AA462" s="40"/>
      <c r="AB462" s="40"/>
      <c r="AC462" s="40"/>
      <c r="AD462" s="40"/>
      <c r="AE462" s="40"/>
      <c r="AR462" s="240" t="s">
        <v>267</v>
      </c>
      <c r="AT462" s="240" t="s">
        <v>330</v>
      </c>
      <c r="AU462" s="240" t="s">
        <v>19</v>
      </c>
      <c r="AY462" s="18" t="s">
        <v>221</v>
      </c>
      <c r="BE462" s="241">
        <f>IF(N462="základní",J462,0)</f>
        <v>0</v>
      </c>
      <c r="BF462" s="241">
        <f>IF(N462="snížená",J462,0)</f>
        <v>0</v>
      </c>
      <c r="BG462" s="241">
        <f>IF(N462="zákl. přenesená",J462,0)</f>
        <v>0</v>
      </c>
      <c r="BH462" s="241">
        <f>IF(N462="sníž. přenesená",J462,0)</f>
        <v>0</v>
      </c>
      <c r="BI462" s="241">
        <f>IF(N462="nulová",J462,0)</f>
        <v>0</v>
      </c>
      <c r="BJ462" s="18" t="s">
        <v>88</v>
      </c>
      <c r="BK462" s="241">
        <f>ROUND(I462*H462,2)</f>
        <v>0</v>
      </c>
      <c r="BL462" s="18" t="s">
        <v>224</v>
      </c>
      <c r="BM462" s="240" t="s">
        <v>4932</v>
      </c>
    </row>
    <row r="463" s="2" customFormat="1">
      <c r="A463" s="40"/>
      <c r="B463" s="41"/>
      <c r="C463" s="42"/>
      <c r="D463" s="247" t="s">
        <v>234</v>
      </c>
      <c r="E463" s="42"/>
      <c r="F463" s="248" t="s">
        <v>4933</v>
      </c>
      <c r="G463" s="42"/>
      <c r="H463" s="42"/>
      <c r="I463" s="244"/>
      <c r="J463" s="42"/>
      <c r="K463" s="42"/>
      <c r="L463" s="46"/>
      <c r="M463" s="245"/>
      <c r="N463" s="246"/>
      <c r="O463" s="93"/>
      <c r="P463" s="93"/>
      <c r="Q463" s="93"/>
      <c r="R463" s="93"/>
      <c r="S463" s="93"/>
      <c r="T463" s="94"/>
      <c r="U463" s="40"/>
      <c r="V463" s="40"/>
      <c r="W463" s="40"/>
      <c r="X463" s="40"/>
      <c r="Y463" s="40"/>
      <c r="Z463" s="40"/>
      <c r="AA463" s="40"/>
      <c r="AB463" s="40"/>
      <c r="AC463" s="40"/>
      <c r="AD463" s="40"/>
      <c r="AE463" s="40"/>
      <c r="AT463" s="18" t="s">
        <v>234</v>
      </c>
      <c r="AU463" s="18" t="s">
        <v>19</v>
      </c>
    </row>
    <row r="464" s="2" customFormat="1" ht="37.8" customHeight="1">
      <c r="A464" s="40"/>
      <c r="B464" s="41"/>
      <c r="C464" s="229" t="s">
        <v>1657</v>
      </c>
      <c r="D464" s="229" t="s">
        <v>225</v>
      </c>
      <c r="E464" s="230" t="s">
        <v>4934</v>
      </c>
      <c r="F464" s="231" t="s">
        <v>4935</v>
      </c>
      <c r="G464" s="232" t="s">
        <v>651</v>
      </c>
      <c r="H464" s="233">
        <v>0.031</v>
      </c>
      <c r="I464" s="234"/>
      <c r="J464" s="235">
        <f>ROUND(I464*H464,2)</f>
        <v>0</v>
      </c>
      <c r="K464" s="231" t="s">
        <v>229</v>
      </c>
      <c r="L464" s="46"/>
      <c r="M464" s="236" t="s">
        <v>1</v>
      </c>
      <c r="N464" s="237" t="s">
        <v>45</v>
      </c>
      <c r="O464" s="93"/>
      <c r="P464" s="238">
        <f>O464*H464</f>
        <v>0</v>
      </c>
      <c r="Q464" s="238">
        <v>0</v>
      </c>
      <c r="R464" s="238">
        <f>Q464*H464</f>
        <v>0</v>
      </c>
      <c r="S464" s="238">
        <v>0</v>
      </c>
      <c r="T464" s="239">
        <f>S464*H464</f>
        <v>0</v>
      </c>
      <c r="U464" s="40"/>
      <c r="V464" s="40"/>
      <c r="W464" s="40"/>
      <c r="X464" s="40"/>
      <c r="Y464" s="40"/>
      <c r="Z464" s="40"/>
      <c r="AA464" s="40"/>
      <c r="AB464" s="40"/>
      <c r="AC464" s="40"/>
      <c r="AD464" s="40"/>
      <c r="AE464" s="40"/>
      <c r="AR464" s="240" t="s">
        <v>224</v>
      </c>
      <c r="AT464" s="240" t="s">
        <v>225</v>
      </c>
      <c r="AU464" s="240" t="s">
        <v>19</v>
      </c>
      <c r="AY464" s="18" t="s">
        <v>221</v>
      </c>
      <c r="BE464" s="241">
        <f>IF(N464="základní",J464,0)</f>
        <v>0</v>
      </c>
      <c r="BF464" s="241">
        <f>IF(N464="snížená",J464,0)</f>
        <v>0</v>
      </c>
      <c r="BG464" s="241">
        <f>IF(N464="zákl. přenesená",J464,0)</f>
        <v>0</v>
      </c>
      <c r="BH464" s="241">
        <f>IF(N464="sníž. přenesená",J464,0)</f>
        <v>0</v>
      </c>
      <c r="BI464" s="241">
        <f>IF(N464="nulová",J464,0)</f>
        <v>0</v>
      </c>
      <c r="BJ464" s="18" t="s">
        <v>88</v>
      </c>
      <c r="BK464" s="241">
        <f>ROUND(I464*H464,2)</f>
        <v>0</v>
      </c>
      <c r="BL464" s="18" t="s">
        <v>224</v>
      </c>
      <c r="BM464" s="240" t="s">
        <v>4936</v>
      </c>
    </row>
    <row r="465" s="2" customFormat="1">
      <c r="A465" s="40"/>
      <c r="B465" s="41"/>
      <c r="C465" s="42"/>
      <c r="D465" s="242" t="s">
        <v>232</v>
      </c>
      <c r="E465" s="42"/>
      <c r="F465" s="243" t="s">
        <v>4937</v>
      </c>
      <c r="G465" s="42"/>
      <c r="H465" s="42"/>
      <c r="I465" s="244"/>
      <c r="J465" s="42"/>
      <c r="K465" s="42"/>
      <c r="L465" s="46"/>
      <c r="M465" s="245"/>
      <c r="N465" s="246"/>
      <c r="O465" s="93"/>
      <c r="P465" s="93"/>
      <c r="Q465" s="93"/>
      <c r="R465" s="93"/>
      <c r="S465" s="93"/>
      <c r="T465" s="94"/>
      <c r="U465" s="40"/>
      <c r="V465" s="40"/>
      <c r="W465" s="40"/>
      <c r="X465" s="40"/>
      <c r="Y465" s="40"/>
      <c r="Z465" s="40"/>
      <c r="AA465" s="40"/>
      <c r="AB465" s="40"/>
      <c r="AC465" s="40"/>
      <c r="AD465" s="40"/>
      <c r="AE465" s="40"/>
      <c r="AT465" s="18" t="s">
        <v>232</v>
      </c>
      <c r="AU465" s="18" t="s">
        <v>19</v>
      </c>
    </row>
    <row r="466" s="2" customFormat="1">
      <c r="A466" s="40"/>
      <c r="B466" s="41"/>
      <c r="C466" s="42"/>
      <c r="D466" s="247" t="s">
        <v>312</v>
      </c>
      <c r="E466" s="42"/>
      <c r="F466" s="248" t="s">
        <v>849</v>
      </c>
      <c r="G466" s="42"/>
      <c r="H466" s="42"/>
      <c r="I466" s="244"/>
      <c r="J466" s="42"/>
      <c r="K466" s="42"/>
      <c r="L466" s="46"/>
      <c r="M466" s="245"/>
      <c r="N466" s="246"/>
      <c r="O466" s="93"/>
      <c r="P466" s="93"/>
      <c r="Q466" s="93"/>
      <c r="R466" s="93"/>
      <c r="S466" s="93"/>
      <c r="T466" s="94"/>
      <c r="U466" s="40"/>
      <c r="V466" s="40"/>
      <c r="W466" s="40"/>
      <c r="X466" s="40"/>
      <c r="Y466" s="40"/>
      <c r="Z466" s="40"/>
      <c r="AA466" s="40"/>
      <c r="AB466" s="40"/>
      <c r="AC466" s="40"/>
      <c r="AD466" s="40"/>
      <c r="AE466" s="40"/>
      <c r="AT466" s="18" t="s">
        <v>312</v>
      </c>
      <c r="AU466" s="18" t="s">
        <v>19</v>
      </c>
    </row>
    <row r="467" s="2" customFormat="1">
      <c r="A467" s="40"/>
      <c r="B467" s="41"/>
      <c r="C467" s="42"/>
      <c r="D467" s="247" t="s">
        <v>234</v>
      </c>
      <c r="E467" s="42"/>
      <c r="F467" s="248" t="s">
        <v>4938</v>
      </c>
      <c r="G467" s="42"/>
      <c r="H467" s="42"/>
      <c r="I467" s="244"/>
      <c r="J467" s="42"/>
      <c r="K467" s="42"/>
      <c r="L467" s="46"/>
      <c r="M467" s="245"/>
      <c r="N467" s="246"/>
      <c r="O467" s="93"/>
      <c r="P467" s="93"/>
      <c r="Q467" s="93"/>
      <c r="R467" s="93"/>
      <c r="S467" s="93"/>
      <c r="T467" s="94"/>
      <c r="U467" s="40"/>
      <c r="V467" s="40"/>
      <c r="W467" s="40"/>
      <c r="X467" s="40"/>
      <c r="Y467" s="40"/>
      <c r="Z467" s="40"/>
      <c r="AA467" s="40"/>
      <c r="AB467" s="40"/>
      <c r="AC467" s="40"/>
      <c r="AD467" s="40"/>
      <c r="AE467" s="40"/>
      <c r="AT467" s="18" t="s">
        <v>234</v>
      </c>
      <c r="AU467" s="18" t="s">
        <v>19</v>
      </c>
    </row>
    <row r="468" s="13" customFormat="1">
      <c r="A468" s="13"/>
      <c r="B468" s="249"/>
      <c r="C468" s="250"/>
      <c r="D468" s="247" t="s">
        <v>236</v>
      </c>
      <c r="E468" s="251" t="s">
        <v>1</v>
      </c>
      <c r="F468" s="252" t="s">
        <v>4939</v>
      </c>
      <c r="G468" s="250"/>
      <c r="H468" s="253">
        <v>0.031</v>
      </c>
      <c r="I468" s="254"/>
      <c r="J468" s="250"/>
      <c r="K468" s="250"/>
      <c r="L468" s="255"/>
      <c r="M468" s="256"/>
      <c r="N468" s="257"/>
      <c r="O468" s="257"/>
      <c r="P468" s="257"/>
      <c r="Q468" s="257"/>
      <c r="R468" s="257"/>
      <c r="S468" s="257"/>
      <c r="T468" s="258"/>
      <c r="U468" s="13"/>
      <c r="V468" s="13"/>
      <c r="W468" s="13"/>
      <c r="X468" s="13"/>
      <c r="Y468" s="13"/>
      <c r="Z468" s="13"/>
      <c r="AA468" s="13"/>
      <c r="AB468" s="13"/>
      <c r="AC468" s="13"/>
      <c r="AD468" s="13"/>
      <c r="AE468" s="13"/>
      <c r="AT468" s="259" t="s">
        <v>236</v>
      </c>
      <c r="AU468" s="259" t="s">
        <v>19</v>
      </c>
      <c r="AV468" s="13" t="s">
        <v>19</v>
      </c>
      <c r="AW468" s="13" t="s">
        <v>36</v>
      </c>
      <c r="AX468" s="13" t="s">
        <v>88</v>
      </c>
      <c r="AY468" s="259" t="s">
        <v>221</v>
      </c>
    </row>
    <row r="469" s="2" customFormat="1" ht="16.5" customHeight="1">
      <c r="A469" s="40"/>
      <c r="B469" s="41"/>
      <c r="C469" s="284" t="s">
        <v>1662</v>
      </c>
      <c r="D469" s="284" t="s">
        <v>330</v>
      </c>
      <c r="E469" s="285" t="s">
        <v>4940</v>
      </c>
      <c r="F469" s="286" t="s">
        <v>4941</v>
      </c>
      <c r="G469" s="287" t="s">
        <v>665</v>
      </c>
      <c r="H469" s="288">
        <v>2091.4670000000001</v>
      </c>
      <c r="I469" s="289"/>
      <c r="J469" s="290">
        <f>ROUND(I469*H469,2)</f>
        <v>0</v>
      </c>
      <c r="K469" s="286" t="s">
        <v>1</v>
      </c>
      <c r="L469" s="291"/>
      <c r="M469" s="292" t="s">
        <v>1</v>
      </c>
      <c r="N469" s="293" t="s">
        <v>45</v>
      </c>
      <c r="O469" s="93"/>
      <c r="P469" s="238">
        <f>O469*H469</f>
        <v>0</v>
      </c>
      <c r="Q469" s="238">
        <v>0.001</v>
      </c>
      <c r="R469" s="238">
        <f>Q469*H469</f>
        <v>2.0914670000000002</v>
      </c>
      <c r="S469" s="238">
        <v>0</v>
      </c>
      <c r="T469" s="239">
        <f>S469*H469</f>
        <v>0</v>
      </c>
      <c r="U469" s="40"/>
      <c r="V469" s="40"/>
      <c r="W469" s="40"/>
      <c r="X469" s="40"/>
      <c r="Y469" s="40"/>
      <c r="Z469" s="40"/>
      <c r="AA469" s="40"/>
      <c r="AB469" s="40"/>
      <c r="AC469" s="40"/>
      <c r="AD469" s="40"/>
      <c r="AE469" s="40"/>
      <c r="AR469" s="240" t="s">
        <v>267</v>
      </c>
      <c r="AT469" s="240" t="s">
        <v>330</v>
      </c>
      <c r="AU469" s="240" t="s">
        <v>19</v>
      </c>
      <c r="AY469" s="18" t="s">
        <v>221</v>
      </c>
      <c r="BE469" s="241">
        <f>IF(N469="základní",J469,0)</f>
        <v>0</v>
      </c>
      <c r="BF469" s="241">
        <f>IF(N469="snížená",J469,0)</f>
        <v>0</v>
      </c>
      <c r="BG469" s="241">
        <f>IF(N469="zákl. přenesená",J469,0)</f>
        <v>0</v>
      </c>
      <c r="BH469" s="241">
        <f>IF(N469="sníž. přenesená",J469,0)</f>
        <v>0</v>
      </c>
      <c r="BI469" s="241">
        <f>IF(N469="nulová",J469,0)</f>
        <v>0</v>
      </c>
      <c r="BJ469" s="18" t="s">
        <v>88</v>
      </c>
      <c r="BK469" s="241">
        <f>ROUND(I469*H469,2)</f>
        <v>0</v>
      </c>
      <c r="BL469" s="18" t="s">
        <v>224</v>
      </c>
      <c r="BM469" s="240" t="s">
        <v>4942</v>
      </c>
    </row>
    <row r="470" s="2" customFormat="1">
      <c r="A470" s="40"/>
      <c r="B470" s="41"/>
      <c r="C470" s="42"/>
      <c r="D470" s="247" t="s">
        <v>234</v>
      </c>
      <c r="E470" s="42"/>
      <c r="F470" s="248" t="s">
        <v>4943</v>
      </c>
      <c r="G470" s="42"/>
      <c r="H470" s="42"/>
      <c r="I470" s="244"/>
      <c r="J470" s="42"/>
      <c r="K470" s="42"/>
      <c r="L470" s="46"/>
      <c r="M470" s="245"/>
      <c r="N470" s="246"/>
      <c r="O470" s="93"/>
      <c r="P470" s="93"/>
      <c r="Q470" s="93"/>
      <c r="R470" s="93"/>
      <c r="S470" s="93"/>
      <c r="T470" s="94"/>
      <c r="U470" s="40"/>
      <c r="V470" s="40"/>
      <c r="W470" s="40"/>
      <c r="X470" s="40"/>
      <c r="Y470" s="40"/>
      <c r="Z470" s="40"/>
      <c r="AA470" s="40"/>
      <c r="AB470" s="40"/>
      <c r="AC470" s="40"/>
      <c r="AD470" s="40"/>
      <c r="AE470" s="40"/>
      <c r="AT470" s="18" t="s">
        <v>234</v>
      </c>
      <c r="AU470" s="18" t="s">
        <v>19</v>
      </c>
    </row>
    <row r="471" s="2" customFormat="1" ht="21.75" customHeight="1">
      <c r="A471" s="40"/>
      <c r="B471" s="41"/>
      <c r="C471" s="229" t="s">
        <v>1665</v>
      </c>
      <c r="D471" s="229" t="s">
        <v>225</v>
      </c>
      <c r="E471" s="230" t="s">
        <v>4944</v>
      </c>
      <c r="F471" s="231" t="s">
        <v>4945</v>
      </c>
      <c r="G471" s="232" t="s">
        <v>515</v>
      </c>
      <c r="H471" s="233">
        <v>25.649999999999999</v>
      </c>
      <c r="I471" s="234"/>
      <c r="J471" s="235">
        <f>ROUND(I471*H471,2)</f>
        <v>0</v>
      </c>
      <c r="K471" s="231" t="s">
        <v>229</v>
      </c>
      <c r="L471" s="46"/>
      <c r="M471" s="236" t="s">
        <v>1</v>
      </c>
      <c r="N471" s="237" t="s">
        <v>45</v>
      </c>
      <c r="O471" s="93"/>
      <c r="P471" s="238">
        <f>O471*H471</f>
        <v>0</v>
      </c>
      <c r="Q471" s="238">
        <v>0</v>
      </c>
      <c r="R471" s="238">
        <f>Q471*H471</f>
        <v>0</v>
      </c>
      <c r="S471" s="238">
        <v>0</v>
      </c>
      <c r="T471" s="239">
        <f>S471*H471</f>
        <v>0</v>
      </c>
      <c r="U471" s="40"/>
      <c r="V471" s="40"/>
      <c r="W471" s="40"/>
      <c r="X471" s="40"/>
      <c r="Y471" s="40"/>
      <c r="Z471" s="40"/>
      <c r="AA471" s="40"/>
      <c r="AB471" s="40"/>
      <c r="AC471" s="40"/>
      <c r="AD471" s="40"/>
      <c r="AE471" s="40"/>
      <c r="AR471" s="240" t="s">
        <v>224</v>
      </c>
      <c r="AT471" s="240" t="s">
        <v>225</v>
      </c>
      <c r="AU471" s="240" t="s">
        <v>19</v>
      </c>
      <c r="AY471" s="18" t="s">
        <v>221</v>
      </c>
      <c r="BE471" s="241">
        <f>IF(N471="základní",J471,0)</f>
        <v>0</v>
      </c>
      <c r="BF471" s="241">
        <f>IF(N471="snížená",J471,0)</f>
        <v>0</v>
      </c>
      <c r="BG471" s="241">
        <f>IF(N471="zákl. přenesená",J471,0)</f>
        <v>0</v>
      </c>
      <c r="BH471" s="241">
        <f>IF(N471="sníž. přenesená",J471,0)</f>
        <v>0</v>
      </c>
      <c r="BI471" s="241">
        <f>IF(N471="nulová",J471,0)</f>
        <v>0</v>
      </c>
      <c r="BJ471" s="18" t="s">
        <v>88</v>
      </c>
      <c r="BK471" s="241">
        <f>ROUND(I471*H471,2)</f>
        <v>0</v>
      </c>
      <c r="BL471" s="18" t="s">
        <v>224</v>
      </c>
      <c r="BM471" s="240" t="s">
        <v>4946</v>
      </c>
    </row>
    <row r="472" s="2" customFormat="1">
      <c r="A472" s="40"/>
      <c r="B472" s="41"/>
      <c r="C472" s="42"/>
      <c r="D472" s="242" t="s">
        <v>232</v>
      </c>
      <c r="E472" s="42"/>
      <c r="F472" s="243" t="s">
        <v>4947</v>
      </c>
      <c r="G472" s="42"/>
      <c r="H472" s="42"/>
      <c r="I472" s="244"/>
      <c r="J472" s="42"/>
      <c r="K472" s="42"/>
      <c r="L472" s="46"/>
      <c r="M472" s="245"/>
      <c r="N472" s="246"/>
      <c r="O472" s="93"/>
      <c r="P472" s="93"/>
      <c r="Q472" s="93"/>
      <c r="R472" s="93"/>
      <c r="S472" s="93"/>
      <c r="T472" s="94"/>
      <c r="U472" s="40"/>
      <c r="V472" s="40"/>
      <c r="W472" s="40"/>
      <c r="X472" s="40"/>
      <c r="Y472" s="40"/>
      <c r="Z472" s="40"/>
      <c r="AA472" s="40"/>
      <c r="AB472" s="40"/>
      <c r="AC472" s="40"/>
      <c r="AD472" s="40"/>
      <c r="AE472" s="40"/>
      <c r="AT472" s="18" t="s">
        <v>232</v>
      </c>
      <c r="AU472" s="18" t="s">
        <v>19</v>
      </c>
    </row>
    <row r="473" s="2" customFormat="1">
      <c r="A473" s="40"/>
      <c r="B473" s="41"/>
      <c r="C473" s="42"/>
      <c r="D473" s="247" t="s">
        <v>234</v>
      </c>
      <c r="E473" s="42"/>
      <c r="F473" s="248" t="s">
        <v>4948</v>
      </c>
      <c r="G473" s="42"/>
      <c r="H473" s="42"/>
      <c r="I473" s="244"/>
      <c r="J473" s="42"/>
      <c r="K473" s="42"/>
      <c r="L473" s="46"/>
      <c r="M473" s="245"/>
      <c r="N473" s="246"/>
      <c r="O473" s="93"/>
      <c r="P473" s="93"/>
      <c r="Q473" s="93"/>
      <c r="R473" s="93"/>
      <c r="S473" s="93"/>
      <c r="T473" s="94"/>
      <c r="U473" s="40"/>
      <c r="V473" s="40"/>
      <c r="W473" s="40"/>
      <c r="X473" s="40"/>
      <c r="Y473" s="40"/>
      <c r="Z473" s="40"/>
      <c r="AA473" s="40"/>
      <c r="AB473" s="40"/>
      <c r="AC473" s="40"/>
      <c r="AD473" s="40"/>
      <c r="AE473" s="40"/>
      <c r="AT473" s="18" t="s">
        <v>234</v>
      </c>
      <c r="AU473" s="18" t="s">
        <v>19</v>
      </c>
    </row>
    <row r="474" s="13" customFormat="1">
      <c r="A474" s="13"/>
      <c r="B474" s="249"/>
      <c r="C474" s="250"/>
      <c r="D474" s="247" t="s">
        <v>236</v>
      </c>
      <c r="E474" s="251" t="s">
        <v>1</v>
      </c>
      <c r="F474" s="252" t="s">
        <v>4949</v>
      </c>
      <c r="G474" s="250"/>
      <c r="H474" s="253">
        <v>25.649999999999999</v>
      </c>
      <c r="I474" s="254"/>
      <c r="J474" s="250"/>
      <c r="K474" s="250"/>
      <c r="L474" s="255"/>
      <c r="M474" s="256"/>
      <c r="N474" s="257"/>
      <c r="O474" s="257"/>
      <c r="P474" s="257"/>
      <c r="Q474" s="257"/>
      <c r="R474" s="257"/>
      <c r="S474" s="257"/>
      <c r="T474" s="258"/>
      <c r="U474" s="13"/>
      <c r="V474" s="13"/>
      <c r="W474" s="13"/>
      <c r="X474" s="13"/>
      <c r="Y474" s="13"/>
      <c r="Z474" s="13"/>
      <c r="AA474" s="13"/>
      <c r="AB474" s="13"/>
      <c r="AC474" s="13"/>
      <c r="AD474" s="13"/>
      <c r="AE474" s="13"/>
      <c r="AT474" s="259" t="s">
        <v>236</v>
      </c>
      <c r="AU474" s="259" t="s">
        <v>19</v>
      </c>
      <c r="AV474" s="13" t="s">
        <v>19</v>
      </c>
      <c r="AW474" s="13" t="s">
        <v>36</v>
      </c>
      <c r="AX474" s="13" t="s">
        <v>88</v>
      </c>
      <c r="AY474" s="259" t="s">
        <v>221</v>
      </c>
    </row>
    <row r="475" s="2" customFormat="1" ht="21.75" customHeight="1">
      <c r="A475" s="40"/>
      <c r="B475" s="41"/>
      <c r="C475" s="229" t="s">
        <v>1671</v>
      </c>
      <c r="D475" s="229" t="s">
        <v>225</v>
      </c>
      <c r="E475" s="230" t="s">
        <v>2082</v>
      </c>
      <c r="F475" s="231" t="s">
        <v>2083</v>
      </c>
      <c r="G475" s="232" t="s">
        <v>515</v>
      </c>
      <c r="H475" s="233">
        <v>25.649999999999999</v>
      </c>
      <c r="I475" s="234"/>
      <c r="J475" s="235">
        <f>ROUND(I475*H475,2)</f>
        <v>0</v>
      </c>
      <c r="K475" s="231" t="s">
        <v>229</v>
      </c>
      <c r="L475" s="46"/>
      <c r="M475" s="236" t="s">
        <v>1</v>
      </c>
      <c r="N475" s="237" t="s">
        <v>45</v>
      </c>
      <c r="O475" s="93"/>
      <c r="P475" s="238">
        <f>O475*H475</f>
        <v>0</v>
      </c>
      <c r="Q475" s="238">
        <v>0</v>
      </c>
      <c r="R475" s="238">
        <f>Q475*H475</f>
        <v>0</v>
      </c>
      <c r="S475" s="238">
        <v>0</v>
      </c>
      <c r="T475" s="239">
        <f>S475*H475</f>
        <v>0</v>
      </c>
      <c r="U475" s="40"/>
      <c r="V475" s="40"/>
      <c r="W475" s="40"/>
      <c r="X475" s="40"/>
      <c r="Y475" s="40"/>
      <c r="Z475" s="40"/>
      <c r="AA475" s="40"/>
      <c r="AB475" s="40"/>
      <c r="AC475" s="40"/>
      <c r="AD475" s="40"/>
      <c r="AE475" s="40"/>
      <c r="AR475" s="240" t="s">
        <v>224</v>
      </c>
      <c r="AT475" s="240" t="s">
        <v>225</v>
      </c>
      <c r="AU475" s="240" t="s">
        <v>19</v>
      </c>
      <c r="AY475" s="18" t="s">
        <v>221</v>
      </c>
      <c r="BE475" s="241">
        <f>IF(N475="základní",J475,0)</f>
        <v>0</v>
      </c>
      <c r="BF475" s="241">
        <f>IF(N475="snížená",J475,0)</f>
        <v>0</v>
      </c>
      <c r="BG475" s="241">
        <f>IF(N475="zákl. přenesená",J475,0)</f>
        <v>0</v>
      </c>
      <c r="BH475" s="241">
        <f>IF(N475="sníž. přenesená",J475,0)</f>
        <v>0</v>
      </c>
      <c r="BI475" s="241">
        <f>IF(N475="nulová",J475,0)</f>
        <v>0</v>
      </c>
      <c r="BJ475" s="18" t="s">
        <v>88</v>
      </c>
      <c r="BK475" s="241">
        <f>ROUND(I475*H475,2)</f>
        <v>0</v>
      </c>
      <c r="BL475" s="18" t="s">
        <v>224</v>
      </c>
      <c r="BM475" s="240" t="s">
        <v>4950</v>
      </c>
    </row>
    <row r="476" s="2" customFormat="1">
      <c r="A476" s="40"/>
      <c r="B476" s="41"/>
      <c r="C476" s="42"/>
      <c r="D476" s="242" t="s">
        <v>232</v>
      </c>
      <c r="E476" s="42"/>
      <c r="F476" s="243" t="s">
        <v>2085</v>
      </c>
      <c r="G476" s="42"/>
      <c r="H476" s="42"/>
      <c r="I476" s="244"/>
      <c r="J476" s="42"/>
      <c r="K476" s="42"/>
      <c r="L476" s="46"/>
      <c r="M476" s="245"/>
      <c r="N476" s="246"/>
      <c r="O476" s="93"/>
      <c r="P476" s="93"/>
      <c r="Q476" s="93"/>
      <c r="R476" s="93"/>
      <c r="S476" s="93"/>
      <c r="T476" s="94"/>
      <c r="U476" s="40"/>
      <c r="V476" s="40"/>
      <c r="W476" s="40"/>
      <c r="X476" s="40"/>
      <c r="Y476" s="40"/>
      <c r="Z476" s="40"/>
      <c r="AA476" s="40"/>
      <c r="AB476" s="40"/>
      <c r="AC476" s="40"/>
      <c r="AD476" s="40"/>
      <c r="AE476" s="40"/>
      <c r="AT476" s="18" t="s">
        <v>232</v>
      </c>
      <c r="AU476" s="18" t="s">
        <v>19</v>
      </c>
    </row>
    <row r="477" s="2" customFormat="1">
      <c r="A477" s="40"/>
      <c r="B477" s="41"/>
      <c r="C477" s="42"/>
      <c r="D477" s="247" t="s">
        <v>312</v>
      </c>
      <c r="E477" s="42"/>
      <c r="F477" s="248" t="s">
        <v>2086</v>
      </c>
      <c r="G477" s="42"/>
      <c r="H477" s="42"/>
      <c r="I477" s="244"/>
      <c r="J477" s="42"/>
      <c r="K477" s="42"/>
      <c r="L477" s="46"/>
      <c r="M477" s="245"/>
      <c r="N477" s="246"/>
      <c r="O477" s="93"/>
      <c r="P477" s="93"/>
      <c r="Q477" s="93"/>
      <c r="R477" s="93"/>
      <c r="S477" s="93"/>
      <c r="T477" s="94"/>
      <c r="U477" s="40"/>
      <c r="V477" s="40"/>
      <c r="W477" s="40"/>
      <c r="X477" s="40"/>
      <c r="Y477" s="40"/>
      <c r="Z477" s="40"/>
      <c r="AA477" s="40"/>
      <c r="AB477" s="40"/>
      <c r="AC477" s="40"/>
      <c r="AD477" s="40"/>
      <c r="AE477" s="40"/>
      <c r="AT477" s="18" t="s">
        <v>312</v>
      </c>
      <c r="AU477" s="18" t="s">
        <v>19</v>
      </c>
    </row>
    <row r="478" s="13" customFormat="1">
      <c r="A478" s="13"/>
      <c r="B478" s="249"/>
      <c r="C478" s="250"/>
      <c r="D478" s="247" t="s">
        <v>236</v>
      </c>
      <c r="E478" s="251" t="s">
        <v>1</v>
      </c>
      <c r="F478" s="252" t="s">
        <v>4951</v>
      </c>
      <c r="G478" s="250"/>
      <c r="H478" s="253">
        <v>25.649999999999999</v>
      </c>
      <c r="I478" s="254"/>
      <c r="J478" s="250"/>
      <c r="K478" s="250"/>
      <c r="L478" s="255"/>
      <c r="M478" s="256"/>
      <c r="N478" s="257"/>
      <c r="O478" s="257"/>
      <c r="P478" s="257"/>
      <c r="Q478" s="257"/>
      <c r="R478" s="257"/>
      <c r="S478" s="257"/>
      <c r="T478" s="258"/>
      <c r="U478" s="13"/>
      <c r="V478" s="13"/>
      <c r="W478" s="13"/>
      <c r="X478" s="13"/>
      <c r="Y478" s="13"/>
      <c r="Z478" s="13"/>
      <c r="AA478" s="13"/>
      <c r="AB478" s="13"/>
      <c r="AC478" s="13"/>
      <c r="AD478" s="13"/>
      <c r="AE478" s="13"/>
      <c r="AT478" s="259" t="s">
        <v>236</v>
      </c>
      <c r="AU478" s="259" t="s">
        <v>19</v>
      </c>
      <c r="AV478" s="13" t="s">
        <v>19</v>
      </c>
      <c r="AW478" s="13" t="s">
        <v>36</v>
      </c>
      <c r="AX478" s="13" t="s">
        <v>88</v>
      </c>
      <c r="AY478" s="259" t="s">
        <v>221</v>
      </c>
    </row>
    <row r="479" s="12" customFormat="1" ht="22.8" customHeight="1">
      <c r="A479" s="12"/>
      <c r="B479" s="213"/>
      <c r="C479" s="214"/>
      <c r="D479" s="215" t="s">
        <v>79</v>
      </c>
      <c r="E479" s="227" t="s">
        <v>157</v>
      </c>
      <c r="F479" s="227" t="s">
        <v>631</v>
      </c>
      <c r="G479" s="214"/>
      <c r="H479" s="214"/>
      <c r="I479" s="217"/>
      <c r="J479" s="228">
        <f>BK479</f>
        <v>0</v>
      </c>
      <c r="K479" s="214"/>
      <c r="L479" s="219"/>
      <c r="M479" s="220"/>
      <c r="N479" s="221"/>
      <c r="O479" s="221"/>
      <c r="P479" s="222">
        <f>SUM(P480:P487)</f>
        <v>0</v>
      </c>
      <c r="Q479" s="221"/>
      <c r="R479" s="222">
        <f>SUM(R480:R487)</f>
        <v>5.2328000000000001</v>
      </c>
      <c r="S479" s="221"/>
      <c r="T479" s="223">
        <f>SUM(T480:T487)</f>
        <v>0</v>
      </c>
      <c r="U479" s="12"/>
      <c r="V479" s="12"/>
      <c r="W479" s="12"/>
      <c r="X479" s="12"/>
      <c r="Y479" s="12"/>
      <c r="Z479" s="12"/>
      <c r="AA479" s="12"/>
      <c r="AB479" s="12"/>
      <c r="AC479" s="12"/>
      <c r="AD479" s="12"/>
      <c r="AE479" s="12"/>
      <c r="AR479" s="224" t="s">
        <v>88</v>
      </c>
      <c r="AT479" s="225" t="s">
        <v>79</v>
      </c>
      <c r="AU479" s="225" t="s">
        <v>88</v>
      </c>
      <c r="AY479" s="224" t="s">
        <v>221</v>
      </c>
      <c r="BK479" s="226">
        <f>SUM(BK480:BK487)</f>
        <v>0</v>
      </c>
    </row>
    <row r="480" s="2" customFormat="1" ht="16.5" customHeight="1">
      <c r="A480" s="40"/>
      <c r="B480" s="41"/>
      <c r="C480" s="229" t="s">
        <v>1675</v>
      </c>
      <c r="D480" s="229" t="s">
        <v>225</v>
      </c>
      <c r="E480" s="230" t="s">
        <v>4952</v>
      </c>
      <c r="F480" s="231" t="s">
        <v>4953</v>
      </c>
      <c r="G480" s="232" t="s">
        <v>699</v>
      </c>
      <c r="H480" s="233">
        <v>844</v>
      </c>
      <c r="I480" s="234"/>
      <c r="J480" s="235">
        <f>ROUND(I480*H480,2)</f>
        <v>0</v>
      </c>
      <c r="K480" s="231" t="s">
        <v>1</v>
      </c>
      <c r="L480" s="46"/>
      <c r="M480" s="236" t="s">
        <v>1</v>
      </c>
      <c r="N480" s="237" t="s">
        <v>45</v>
      </c>
      <c r="O480" s="93"/>
      <c r="P480" s="238">
        <f>O480*H480</f>
        <v>0</v>
      </c>
      <c r="Q480" s="238">
        <v>0.0061999999999999998</v>
      </c>
      <c r="R480" s="238">
        <f>Q480*H480</f>
        <v>5.2328000000000001</v>
      </c>
      <c r="S480" s="238">
        <v>0</v>
      </c>
      <c r="T480" s="239">
        <f>S480*H480</f>
        <v>0</v>
      </c>
      <c r="U480" s="40"/>
      <c r="V480" s="40"/>
      <c r="W480" s="40"/>
      <c r="X480" s="40"/>
      <c r="Y480" s="40"/>
      <c r="Z480" s="40"/>
      <c r="AA480" s="40"/>
      <c r="AB480" s="40"/>
      <c r="AC480" s="40"/>
      <c r="AD480" s="40"/>
      <c r="AE480" s="40"/>
      <c r="AR480" s="240" t="s">
        <v>224</v>
      </c>
      <c r="AT480" s="240" t="s">
        <v>225</v>
      </c>
      <c r="AU480" s="240" t="s">
        <v>19</v>
      </c>
      <c r="AY480" s="18" t="s">
        <v>221</v>
      </c>
      <c r="BE480" s="241">
        <f>IF(N480="základní",J480,0)</f>
        <v>0</v>
      </c>
      <c r="BF480" s="241">
        <f>IF(N480="snížená",J480,0)</f>
        <v>0</v>
      </c>
      <c r="BG480" s="241">
        <f>IF(N480="zákl. přenesená",J480,0)</f>
        <v>0</v>
      </c>
      <c r="BH480" s="241">
        <f>IF(N480="sníž. přenesená",J480,0)</f>
        <v>0</v>
      </c>
      <c r="BI480" s="241">
        <f>IF(N480="nulová",J480,0)</f>
        <v>0</v>
      </c>
      <c r="BJ480" s="18" t="s">
        <v>88</v>
      </c>
      <c r="BK480" s="241">
        <f>ROUND(I480*H480,2)</f>
        <v>0</v>
      </c>
      <c r="BL480" s="18" t="s">
        <v>224</v>
      </c>
      <c r="BM480" s="240" t="s">
        <v>4954</v>
      </c>
    </row>
    <row r="481" s="2" customFormat="1">
      <c r="A481" s="40"/>
      <c r="B481" s="41"/>
      <c r="C481" s="42"/>
      <c r="D481" s="247" t="s">
        <v>312</v>
      </c>
      <c r="E481" s="42"/>
      <c r="F481" s="248" t="s">
        <v>4955</v>
      </c>
      <c r="G481" s="42"/>
      <c r="H481" s="42"/>
      <c r="I481" s="244"/>
      <c r="J481" s="42"/>
      <c r="K481" s="42"/>
      <c r="L481" s="46"/>
      <c r="M481" s="245"/>
      <c r="N481" s="246"/>
      <c r="O481" s="93"/>
      <c r="P481" s="93"/>
      <c r="Q481" s="93"/>
      <c r="R481" s="93"/>
      <c r="S481" s="93"/>
      <c r="T481" s="94"/>
      <c r="U481" s="40"/>
      <c r="V481" s="40"/>
      <c r="W481" s="40"/>
      <c r="X481" s="40"/>
      <c r="Y481" s="40"/>
      <c r="Z481" s="40"/>
      <c r="AA481" s="40"/>
      <c r="AB481" s="40"/>
      <c r="AC481" s="40"/>
      <c r="AD481" s="40"/>
      <c r="AE481" s="40"/>
      <c r="AT481" s="18" t="s">
        <v>312</v>
      </c>
      <c r="AU481" s="18" t="s">
        <v>19</v>
      </c>
    </row>
    <row r="482" s="2" customFormat="1">
      <c r="A482" s="40"/>
      <c r="B482" s="41"/>
      <c r="C482" s="42"/>
      <c r="D482" s="247" t="s">
        <v>234</v>
      </c>
      <c r="E482" s="42"/>
      <c r="F482" s="248" t="s">
        <v>4956</v>
      </c>
      <c r="G482" s="42"/>
      <c r="H482" s="42"/>
      <c r="I482" s="244"/>
      <c r="J482" s="42"/>
      <c r="K482" s="42"/>
      <c r="L482" s="46"/>
      <c r="M482" s="245"/>
      <c r="N482" s="246"/>
      <c r="O482" s="93"/>
      <c r="P482" s="93"/>
      <c r="Q482" s="93"/>
      <c r="R482" s="93"/>
      <c r="S482" s="93"/>
      <c r="T482" s="94"/>
      <c r="U482" s="40"/>
      <c r="V482" s="40"/>
      <c r="W482" s="40"/>
      <c r="X482" s="40"/>
      <c r="Y482" s="40"/>
      <c r="Z482" s="40"/>
      <c r="AA482" s="40"/>
      <c r="AB482" s="40"/>
      <c r="AC482" s="40"/>
      <c r="AD482" s="40"/>
      <c r="AE482" s="40"/>
      <c r="AT482" s="18" t="s">
        <v>234</v>
      </c>
      <c r="AU482" s="18" t="s">
        <v>19</v>
      </c>
    </row>
    <row r="483" s="14" customFormat="1">
      <c r="A483" s="14"/>
      <c r="B483" s="260"/>
      <c r="C483" s="261"/>
      <c r="D483" s="247" t="s">
        <v>236</v>
      </c>
      <c r="E483" s="262" t="s">
        <v>1</v>
      </c>
      <c r="F483" s="263" t="s">
        <v>4957</v>
      </c>
      <c r="G483" s="261"/>
      <c r="H483" s="262" t="s">
        <v>1</v>
      </c>
      <c r="I483" s="264"/>
      <c r="J483" s="261"/>
      <c r="K483" s="261"/>
      <c r="L483" s="265"/>
      <c r="M483" s="266"/>
      <c r="N483" s="267"/>
      <c r="O483" s="267"/>
      <c r="P483" s="267"/>
      <c r="Q483" s="267"/>
      <c r="R483" s="267"/>
      <c r="S483" s="267"/>
      <c r="T483" s="268"/>
      <c r="U483" s="14"/>
      <c r="V483" s="14"/>
      <c r="W483" s="14"/>
      <c r="X483" s="14"/>
      <c r="Y483" s="14"/>
      <c r="Z483" s="14"/>
      <c r="AA483" s="14"/>
      <c r="AB483" s="14"/>
      <c r="AC483" s="14"/>
      <c r="AD483" s="14"/>
      <c r="AE483" s="14"/>
      <c r="AT483" s="269" t="s">
        <v>236</v>
      </c>
      <c r="AU483" s="269" t="s">
        <v>19</v>
      </c>
      <c r="AV483" s="14" t="s">
        <v>88</v>
      </c>
      <c r="AW483" s="14" t="s">
        <v>36</v>
      </c>
      <c r="AX483" s="14" t="s">
        <v>80</v>
      </c>
      <c r="AY483" s="269" t="s">
        <v>221</v>
      </c>
    </row>
    <row r="484" s="13" customFormat="1">
      <c r="A484" s="13"/>
      <c r="B484" s="249"/>
      <c r="C484" s="250"/>
      <c r="D484" s="247" t="s">
        <v>236</v>
      </c>
      <c r="E484" s="251" t="s">
        <v>1</v>
      </c>
      <c r="F484" s="252" t="s">
        <v>4958</v>
      </c>
      <c r="G484" s="250"/>
      <c r="H484" s="253">
        <v>560</v>
      </c>
      <c r="I484" s="254"/>
      <c r="J484" s="250"/>
      <c r="K484" s="250"/>
      <c r="L484" s="255"/>
      <c r="M484" s="256"/>
      <c r="N484" s="257"/>
      <c r="O484" s="257"/>
      <c r="P484" s="257"/>
      <c r="Q484" s="257"/>
      <c r="R484" s="257"/>
      <c r="S484" s="257"/>
      <c r="T484" s="258"/>
      <c r="U484" s="13"/>
      <c r="V484" s="13"/>
      <c r="W484" s="13"/>
      <c r="X484" s="13"/>
      <c r="Y484" s="13"/>
      <c r="Z484" s="13"/>
      <c r="AA484" s="13"/>
      <c r="AB484" s="13"/>
      <c r="AC484" s="13"/>
      <c r="AD484" s="13"/>
      <c r="AE484" s="13"/>
      <c r="AT484" s="259" t="s">
        <v>236</v>
      </c>
      <c r="AU484" s="259" t="s">
        <v>19</v>
      </c>
      <c r="AV484" s="13" t="s">
        <v>19</v>
      </c>
      <c r="AW484" s="13" t="s">
        <v>36</v>
      </c>
      <c r="AX484" s="13" t="s">
        <v>80</v>
      </c>
      <c r="AY484" s="259" t="s">
        <v>221</v>
      </c>
    </row>
    <row r="485" s="14" customFormat="1">
      <c r="A485" s="14"/>
      <c r="B485" s="260"/>
      <c r="C485" s="261"/>
      <c r="D485" s="247" t="s">
        <v>236</v>
      </c>
      <c r="E485" s="262" t="s">
        <v>1</v>
      </c>
      <c r="F485" s="263" t="s">
        <v>4959</v>
      </c>
      <c r="G485" s="261"/>
      <c r="H485" s="262" t="s">
        <v>1</v>
      </c>
      <c r="I485" s="264"/>
      <c r="J485" s="261"/>
      <c r="K485" s="261"/>
      <c r="L485" s="265"/>
      <c r="M485" s="266"/>
      <c r="N485" s="267"/>
      <c r="O485" s="267"/>
      <c r="P485" s="267"/>
      <c r="Q485" s="267"/>
      <c r="R485" s="267"/>
      <c r="S485" s="267"/>
      <c r="T485" s="268"/>
      <c r="U485" s="14"/>
      <c r="V485" s="14"/>
      <c r="W485" s="14"/>
      <c r="X485" s="14"/>
      <c r="Y485" s="14"/>
      <c r="Z485" s="14"/>
      <c r="AA485" s="14"/>
      <c r="AB485" s="14"/>
      <c r="AC485" s="14"/>
      <c r="AD485" s="14"/>
      <c r="AE485" s="14"/>
      <c r="AT485" s="269" t="s">
        <v>236</v>
      </c>
      <c r="AU485" s="269" t="s">
        <v>19</v>
      </c>
      <c r="AV485" s="14" t="s">
        <v>88</v>
      </c>
      <c r="AW485" s="14" t="s">
        <v>36</v>
      </c>
      <c r="AX485" s="14" t="s">
        <v>80</v>
      </c>
      <c r="AY485" s="269" t="s">
        <v>221</v>
      </c>
    </row>
    <row r="486" s="13" customFormat="1">
      <c r="A486" s="13"/>
      <c r="B486" s="249"/>
      <c r="C486" s="250"/>
      <c r="D486" s="247" t="s">
        <v>236</v>
      </c>
      <c r="E486" s="251" t="s">
        <v>1</v>
      </c>
      <c r="F486" s="252" t="s">
        <v>4960</v>
      </c>
      <c r="G486" s="250"/>
      <c r="H486" s="253">
        <v>284</v>
      </c>
      <c r="I486" s="254"/>
      <c r="J486" s="250"/>
      <c r="K486" s="250"/>
      <c r="L486" s="255"/>
      <c r="M486" s="256"/>
      <c r="N486" s="257"/>
      <c r="O486" s="257"/>
      <c r="P486" s="257"/>
      <c r="Q486" s="257"/>
      <c r="R486" s="257"/>
      <c r="S486" s="257"/>
      <c r="T486" s="258"/>
      <c r="U486" s="13"/>
      <c r="V486" s="13"/>
      <c r="W486" s="13"/>
      <c r="X486" s="13"/>
      <c r="Y486" s="13"/>
      <c r="Z486" s="13"/>
      <c r="AA486" s="13"/>
      <c r="AB486" s="13"/>
      <c r="AC486" s="13"/>
      <c r="AD486" s="13"/>
      <c r="AE486" s="13"/>
      <c r="AT486" s="259" t="s">
        <v>236</v>
      </c>
      <c r="AU486" s="259" t="s">
        <v>19</v>
      </c>
      <c r="AV486" s="13" t="s">
        <v>19</v>
      </c>
      <c r="AW486" s="13" t="s">
        <v>36</v>
      </c>
      <c r="AX486" s="13" t="s">
        <v>80</v>
      </c>
      <c r="AY486" s="259" t="s">
        <v>221</v>
      </c>
    </row>
    <row r="487" s="15" customFormat="1">
      <c r="A487" s="15"/>
      <c r="B487" s="270"/>
      <c r="C487" s="271"/>
      <c r="D487" s="247" t="s">
        <v>236</v>
      </c>
      <c r="E487" s="272" t="s">
        <v>1</v>
      </c>
      <c r="F487" s="273" t="s">
        <v>356</v>
      </c>
      <c r="G487" s="271"/>
      <c r="H487" s="274">
        <v>844</v>
      </c>
      <c r="I487" s="275"/>
      <c r="J487" s="271"/>
      <c r="K487" s="271"/>
      <c r="L487" s="276"/>
      <c r="M487" s="318"/>
      <c r="N487" s="319"/>
      <c r="O487" s="319"/>
      <c r="P487" s="319"/>
      <c r="Q487" s="319"/>
      <c r="R487" s="319"/>
      <c r="S487" s="319"/>
      <c r="T487" s="320"/>
      <c r="U487" s="15"/>
      <c r="V487" s="15"/>
      <c r="W487" s="15"/>
      <c r="X487" s="15"/>
      <c r="Y487" s="15"/>
      <c r="Z487" s="15"/>
      <c r="AA487" s="15"/>
      <c r="AB487" s="15"/>
      <c r="AC487" s="15"/>
      <c r="AD487" s="15"/>
      <c r="AE487" s="15"/>
      <c r="AT487" s="280" t="s">
        <v>236</v>
      </c>
      <c r="AU487" s="280" t="s">
        <v>19</v>
      </c>
      <c r="AV487" s="15" t="s">
        <v>224</v>
      </c>
      <c r="AW487" s="15" t="s">
        <v>36</v>
      </c>
      <c r="AX487" s="15" t="s">
        <v>88</v>
      </c>
      <c r="AY487" s="280" t="s">
        <v>221</v>
      </c>
    </row>
    <row r="488" s="2" customFormat="1" ht="6.96" customHeight="1">
      <c r="A488" s="40"/>
      <c r="B488" s="68"/>
      <c r="C488" s="69"/>
      <c r="D488" s="69"/>
      <c r="E488" s="69"/>
      <c r="F488" s="69"/>
      <c r="G488" s="69"/>
      <c r="H488" s="69"/>
      <c r="I488" s="69"/>
      <c r="J488" s="69"/>
      <c r="K488" s="69"/>
      <c r="L488" s="46"/>
      <c r="M488" s="40"/>
      <c r="O488" s="40"/>
      <c r="P488" s="40"/>
      <c r="Q488" s="40"/>
      <c r="R488" s="40"/>
      <c r="S488" s="40"/>
      <c r="T488" s="40"/>
      <c r="U488" s="40"/>
      <c r="V488" s="40"/>
      <c r="W488" s="40"/>
      <c r="X488" s="40"/>
      <c r="Y488" s="40"/>
      <c r="Z488" s="40"/>
      <c r="AA488" s="40"/>
      <c r="AB488" s="40"/>
      <c r="AC488" s="40"/>
      <c r="AD488" s="40"/>
      <c r="AE488" s="40"/>
    </row>
  </sheetData>
  <sheetProtection sheet="1" autoFilter="0" formatColumns="0" formatRows="0" objects="1" scenarios="1" spinCount="100000" saltValue="oJHCSdAW7Fmybo0g87edeUHFUWKfVDOuNtElGPx+ukNgzLTDbJiIyjLWy3gkqXRNB97tZ8EHRILEpM35urOFbQ==" hashValue="zIxGLM3bn6/xoTaCbCUA20OBhkwLQV013izDgpIIk8GmOsFaeeniTk+Y22RukRo2RSBphnUiB7Ypl/EYpQUsFQ==" algorithmName="SHA-512" password="CC35"/>
  <autoFilter ref="C118:K487"/>
  <mergeCells count="9">
    <mergeCell ref="E7:H7"/>
    <mergeCell ref="E9:H9"/>
    <mergeCell ref="E18:H18"/>
    <mergeCell ref="E27:H27"/>
    <mergeCell ref="E85:H85"/>
    <mergeCell ref="E87:H87"/>
    <mergeCell ref="E109:H109"/>
    <mergeCell ref="E111:H111"/>
    <mergeCell ref="L2:V2"/>
  </mergeCells>
  <hyperlinks>
    <hyperlink ref="F123" r:id="rId1" display="https://podminky.urs.cz/item/CS_URS_2021_01/111209111"/>
    <hyperlink ref="F125" r:id="rId2" display="https://podminky.urs.cz/item/CS_URS_2021_01/111212362"/>
    <hyperlink ref="F138" r:id="rId3" display="https://podminky.urs.cz/item/CS_URS_2021_01/112151111"/>
    <hyperlink ref="F144" r:id="rId4" display="https://podminky.urs.cz/item/CS_URS_2021_01/112151112"/>
    <hyperlink ref="F153" r:id="rId5" display="https://podminky.urs.cz/item/CS_URS_2021_01/112151113"/>
    <hyperlink ref="F162" r:id="rId6" display="https://podminky.urs.cz/item/CS_URS_2021_01/112151114"/>
    <hyperlink ref="F171" r:id="rId7" display="https://podminky.urs.cz/item/CS_URS_2021_01/112151115"/>
    <hyperlink ref="F180" r:id="rId8" display="https://podminky.urs.cz/item/CS_URS_2021_01/112151116"/>
    <hyperlink ref="F189" r:id="rId9" display="https://podminky.urs.cz/item/CS_URS_2021_01/112151117"/>
    <hyperlink ref="F198" r:id="rId10" display="https://podminky.urs.cz/item/CS_URS_2021_01/112151118"/>
    <hyperlink ref="F207" r:id="rId11" display="https://podminky.urs.cz/item/CS_URS_2021_01/112151119"/>
    <hyperlink ref="F216" r:id="rId12" display="https://podminky.urs.cz/item/CS_URS_2021_01/112151120"/>
    <hyperlink ref="F224" r:id="rId13" display="https://podminky.urs.cz/item/CS_URS_2021_01/112151121"/>
    <hyperlink ref="F232" r:id="rId14" display="https://podminky.urs.cz/item/CS_URS_2021_01/112151122"/>
    <hyperlink ref="F240" r:id="rId15" display="https://podminky.urs.cz/item/CS_URS_2021_01/112151123"/>
    <hyperlink ref="F248" r:id="rId16" display="https://podminky.urs.cz/item/CS_URS_2021_01/112151124"/>
    <hyperlink ref="F263" r:id="rId17" display="https://podminky.urs.cz/item/CS_URS_2021_01/112151513"/>
    <hyperlink ref="F271" r:id="rId18" display="https://podminky.urs.cz/item/CS_URS_2021_01/112201111"/>
    <hyperlink ref="F276" r:id="rId19" display="https://podminky.urs.cz/item/CS_URS_2021_01/112201112"/>
    <hyperlink ref="F281" r:id="rId20" display="https://podminky.urs.cz/item/CS_URS_2021_01/112201113"/>
    <hyperlink ref="F286" r:id="rId21" display="https://podminky.urs.cz/item/CS_URS_2021_01/112201114"/>
    <hyperlink ref="F291" r:id="rId22" display="https://podminky.urs.cz/item/CS_URS_2021_01/112201115"/>
    <hyperlink ref="F296" r:id="rId23" display="https://podminky.urs.cz/item/CS_URS_2021_01/112201116"/>
    <hyperlink ref="F301" r:id="rId24" display="https://podminky.urs.cz/item/CS_URS_2021_01/112201117"/>
    <hyperlink ref="F306" r:id="rId25" display="https://podminky.urs.cz/item/CS_URS_2021_01/112201118"/>
    <hyperlink ref="F311" r:id="rId26" display="https://podminky.urs.cz/item/CS_URS_2021_01/112201119"/>
    <hyperlink ref="F316" r:id="rId27" display="https://podminky.urs.cz/item/CS_URS_2021_01/112201120"/>
    <hyperlink ref="F320" r:id="rId28" display="https://podminky.urs.cz/item/CS_URS_2021_01/112201121"/>
    <hyperlink ref="F324" r:id="rId29" display="https://podminky.urs.cz/item/CS_URS_2021_01/112201122"/>
    <hyperlink ref="F328" r:id="rId30" display="https://podminky.urs.cz/item/CS_URS_2021_01/112201123"/>
    <hyperlink ref="F332" r:id="rId31" display="https://podminky.urs.cz/item/CS_URS_2021_01/112201124"/>
    <hyperlink ref="F339" r:id="rId32" display="https://podminky.urs.cz/item/CS_URS_2021_01/162201411"/>
    <hyperlink ref="F343" r:id="rId33" display="https://podminky.urs.cz/item/CS_URS_2021_01/162201412"/>
    <hyperlink ref="F347" r:id="rId34" display="https://podminky.urs.cz/item/CS_URS_2021_01/162201413"/>
    <hyperlink ref="F351" r:id="rId35" display="https://podminky.urs.cz/item/CS_URS_2021_01/162201414"/>
    <hyperlink ref="F355" r:id="rId36" display="https://podminky.urs.cz/item/CS_URS_2021_01/162201510"/>
    <hyperlink ref="F359" r:id="rId37" display="https://podminky.urs.cz/item/CS_URS_2021_01/162201511"/>
    <hyperlink ref="F363" r:id="rId38" display="https://podminky.urs.cz/item/CS_URS_2021_01/162201512"/>
    <hyperlink ref="F369" r:id="rId39" display="https://podminky.urs.cz/item/CS_URS_2021_01/183101215"/>
    <hyperlink ref="F376" r:id="rId40" display="https://podminky.urs.cz/item/CS_URS_2021_01/184102115"/>
    <hyperlink ref="F394" r:id="rId41" display="https://podminky.urs.cz/item/CS_URS_2021_01/184102116"/>
    <hyperlink ref="F410" r:id="rId42" display="https://podminky.urs.cz/item/CS_URS_2021_01/184215112"/>
    <hyperlink ref="F416" r:id="rId43" display="https://podminky.urs.cz/item/CS_URS_2021_01/184215133"/>
    <hyperlink ref="F429" r:id="rId44" display="https://podminky.urs.cz/item/CS_URS_2021_01/184215412"/>
    <hyperlink ref="F436" r:id="rId45" display="https://podminky.urs.cz/item/CS_URS_2021_01/184501131"/>
    <hyperlink ref="F441" r:id="rId46" display="https://podminky.urs.cz/item/CS_URS_2021_01/184801120R"/>
    <hyperlink ref="F446" r:id="rId47" display="https://podminky.urs.cz/item/CS_URS_2021_01/184806111"/>
    <hyperlink ref="F451" r:id="rId48" display="https://podminky.urs.cz/item/CS_URS_2021_01/184813121"/>
    <hyperlink ref="F456" r:id="rId49" display="https://podminky.urs.cz/item/CS_URS_2021_01/184911431"/>
    <hyperlink ref="F465" r:id="rId50" display="https://podminky.urs.cz/item/CS_URS_2021_01/185802114"/>
    <hyperlink ref="F472" r:id="rId51" display="https://podminky.urs.cz/item/CS_URS_2021_01/185804311"/>
    <hyperlink ref="F476" r:id="rId52" display="https://podminky.urs.cz/item/CS_URS_2021_01/185851121"/>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4961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4962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488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489</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490</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491</v>
      </c>
      <c r="F26" s="40"/>
      <c r="G26" s="40"/>
      <c r="H26" s="40"/>
      <c r="I26" s="153" t="s">
        <v>31</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ROUND((SUM(BE129:BE307)),  2)</f>
        <v>0</v>
      </c>
      <c r="G35" s="40"/>
      <c r="H35" s="40"/>
      <c r="I35" s="167">
        <v>0.20000000000000001</v>
      </c>
      <c r="J35" s="166">
        <f>ROUND(((SUM(BE129:BE307))*I35),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ROUND((SUM(BF129:BF307)),  2)</f>
        <v>0</v>
      </c>
      <c r="G36" s="40"/>
      <c r="H36" s="40"/>
      <c r="I36" s="167">
        <v>0.20000000000000001</v>
      </c>
      <c r="J36" s="166">
        <f>ROUND(((SUM(BF129:BF307))*I36),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ROUND((SUM(BG129:BG307)),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ROUND((SUM(BH129:BH307)),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ROUND((SUM(BI129:BI307)),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4961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SO-06.01 - Přeložka vodovodu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Bohumín-Pudlov</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 xml:space="preserve">HYCOPROJEKT, a.s. </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Ing.R.Krčmárik</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J130</f>
        <v>0</v>
      </c>
      <c r="K99" s="192"/>
      <c r="L99" s="196"/>
      <c r="S99" s="9"/>
      <c r="T99" s="9"/>
      <c r="U99" s="9"/>
      <c r="V99" s="9"/>
      <c r="W99" s="9"/>
      <c r="X99" s="9"/>
      <c r="Y99" s="9"/>
      <c r="Z99" s="9"/>
      <c r="AA99" s="9"/>
      <c r="AB99" s="9"/>
      <c r="AC99" s="9"/>
      <c r="AD99" s="9"/>
      <c r="AE99" s="9"/>
    </row>
    <row r="100" s="10" customFormat="1" ht="19.92" customHeight="1">
      <c r="A100" s="10"/>
      <c r="B100" s="197"/>
      <c r="C100" s="135"/>
      <c r="D100" s="198" t="s">
        <v>493</v>
      </c>
      <c r="E100" s="199"/>
      <c r="F100" s="199"/>
      <c r="G100" s="199"/>
      <c r="H100" s="199"/>
      <c r="I100" s="199"/>
      <c r="J100" s="200">
        <f>J131</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494</v>
      </c>
      <c r="E101" s="199"/>
      <c r="F101" s="199"/>
      <c r="G101" s="199"/>
      <c r="H101" s="199"/>
      <c r="I101" s="199"/>
      <c r="J101" s="200">
        <f>J197</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495</v>
      </c>
      <c r="E102" s="199"/>
      <c r="F102" s="199"/>
      <c r="G102" s="199"/>
      <c r="H102" s="199"/>
      <c r="I102" s="199"/>
      <c r="J102" s="200">
        <f>J202</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496</v>
      </c>
      <c r="E103" s="199"/>
      <c r="F103" s="199"/>
      <c r="G103" s="199"/>
      <c r="H103" s="199"/>
      <c r="I103" s="199"/>
      <c r="J103" s="200">
        <f>J207</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497</v>
      </c>
      <c r="E104" s="199"/>
      <c r="F104" s="199"/>
      <c r="G104" s="199"/>
      <c r="H104" s="199"/>
      <c r="I104" s="199"/>
      <c r="J104" s="200">
        <f>J216</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499</v>
      </c>
      <c r="E105" s="199"/>
      <c r="F105" s="199"/>
      <c r="G105" s="199"/>
      <c r="H105" s="199"/>
      <c r="I105" s="199"/>
      <c r="J105" s="200">
        <f>J298</f>
        <v>0</v>
      </c>
      <c r="K105" s="135"/>
      <c r="L105" s="201"/>
      <c r="S105" s="10"/>
      <c r="T105" s="10"/>
      <c r="U105" s="10"/>
      <c r="V105" s="10"/>
      <c r="W105" s="10"/>
      <c r="X105" s="10"/>
      <c r="Y105" s="10"/>
      <c r="Z105" s="10"/>
      <c r="AA105" s="10"/>
      <c r="AB105" s="10"/>
      <c r="AC105" s="10"/>
      <c r="AD105" s="10"/>
      <c r="AE105" s="10"/>
    </row>
    <row r="106" s="9" customFormat="1" ht="24.96" customHeight="1">
      <c r="A106" s="9"/>
      <c r="B106" s="191"/>
      <c r="C106" s="192"/>
      <c r="D106" s="193" t="s">
        <v>766</v>
      </c>
      <c r="E106" s="194"/>
      <c r="F106" s="194"/>
      <c r="G106" s="194"/>
      <c r="H106" s="194"/>
      <c r="I106" s="194"/>
      <c r="J106" s="195">
        <f>J304</f>
        <v>0</v>
      </c>
      <c r="K106" s="192"/>
      <c r="L106" s="196"/>
      <c r="S106" s="9"/>
      <c r="T106" s="9"/>
      <c r="U106" s="9"/>
      <c r="V106" s="9"/>
      <c r="W106" s="9"/>
      <c r="X106" s="9"/>
      <c r="Y106" s="9"/>
      <c r="Z106" s="9"/>
      <c r="AA106" s="9"/>
      <c r="AB106" s="9"/>
      <c r="AC106" s="9"/>
      <c r="AD106" s="9"/>
      <c r="AE106" s="9"/>
    </row>
    <row r="107" s="10" customFormat="1" ht="19.92" customHeight="1">
      <c r="A107" s="10"/>
      <c r="B107" s="197"/>
      <c r="C107" s="135"/>
      <c r="D107" s="198" t="s">
        <v>1247</v>
      </c>
      <c r="E107" s="199"/>
      <c r="F107" s="199"/>
      <c r="G107" s="199"/>
      <c r="H107" s="199"/>
      <c r="I107" s="199"/>
      <c r="J107" s="200">
        <f>J305</f>
        <v>0</v>
      </c>
      <c r="K107" s="135"/>
      <c r="L107" s="201"/>
      <c r="S107" s="10"/>
      <c r="T107" s="10"/>
      <c r="U107" s="10"/>
      <c r="V107" s="10"/>
      <c r="W107" s="10"/>
      <c r="X107" s="10"/>
      <c r="Y107" s="10"/>
      <c r="Z107" s="10"/>
      <c r="AA107" s="10"/>
      <c r="AB107" s="10"/>
      <c r="AC107" s="10"/>
      <c r="AD107" s="10"/>
      <c r="AE107" s="10"/>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205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6.25" customHeight="1">
      <c r="A117" s="40"/>
      <c r="B117" s="41"/>
      <c r="C117" s="42"/>
      <c r="D117" s="42"/>
      <c r="E117" s="186" t="str">
        <f>E7</f>
        <v>Ochranná hráz na Odře a Orlovské Stružce, Bohumín-Pudlov, stavba č. 5047_2021_soutez</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189</v>
      </c>
      <c r="D118" s="23"/>
      <c r="E118" s="23"/>
      <c r="F118" s="23"/>
      <c r="G118" s="23"/>
      <c r="H118" s="23"/>
      <c r="I118" s="23"/>
      <c r="J118" s="23"/>
      <c r="K118" s="23"/>
      <c r="L118" s="21"/>
    </row>
    <row r="119" s="2" customFormat="1" ht="16.5" customHeight="1">
      <c r="A119" s="40"/>
      <c r="B119" s="41"/>
      <c r="C119" s="42"/>
      <c r="D119" s="42"/>
      <c r="E119" s="186" t="s">
        <v>4961</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486</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SO-06.01 - Přeložka vodovodu</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20</v>
      </c>
      <c r="D123" s="42"/>
      <c r="E123" s="42"/>
      <c r="F123" s="28" t="str">
        <f>F14</f>
        <v>Bohumín-Pudlov</v>
      </c>
      <c r="G123" s="42"/>
      <c r="H123" s="42"/>
      <c r="I123" s="33" t="s">
        <v>22</v>
      </c>
      <c r="J123" s="81" t="str">
        <f>IF(J14="","",J14)</f>
        <v>30. 11. 2020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28</v>
      </c>
      <c r="D125" s="42"/>
      <c r="E125" s="42"/>
      <c r="F125" s="28" t="str">
        <f>E17</f>
        <v>Povodí Odry s.p.</v>
      </c>
      <c r="G125" s="42"/>
      <c r="H125" s="42"/>
      <c r="I125" s="33" t="s">
        <v>34</v>
      </c>
      <c r="J125" s="38" t="str">
        <f>E23</f>
        <v xml:space="preserve">HYCOPROJEKT, a.s. </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32</v>
      </c>
      <c r="D126" s="42"/>
      <c r="E126" s="42"/>
      <c r="F126" s="28" t="str">
        <f>IF(E20="","",E20)</f>
        <v>Vyplň údaj</v>
      </c>
      <c r="G126" s="42"/>
      <c r="H126" s="42"/>
      <c r="I126" s="33" t="s">
        <v>37</v>
      </c>
      <c r="J126" s="38" t="str">
        <f>E26</f>
        <v>Ing.R.Krčmárik</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202"/>
      <c r="B128" s="203"/>
      <c r="C128" s="204" t="s">
        <v>206</v>
      </c>
      <c r="D128" s="205" t="s">
        <v>65</v>
      </c>
      <c r="E128" s="205" t="s">
        <v>61</v>
      </c>
      <c r="F128" s="205" t="s">
        <v>62</v>
      </c>
      <c r="G128" s="205" t="s">
        <v>207</v>
      </c>
      <c r="H128" s="205" t="s">
        <v>208</v>
      </c>
      <c r="I128" s="205" t="s">
        <v>209</v>
      </c>
      <c r="J128" s="205" t="s">
        <v>193</v>
      </c>
      <c r="K128" s="206" t="s">
        <v>210</v>
      </c>
      <c r="L128" s="207"/>
      <c r="M128" s="102" t="s">
        <v>1</v>
      </c>
      <c r="N128" s="103" t="s">
        <v>44</v>
      </c>
      <c r="O128" s="103" t="s">
        <v>211</v>
      </c>
      <c r="P128" s="103" t="s">
        <v>212</v>
      </c>
      <c r="Q128" s="103" t="s">
        <v>213</v>
      </c>
      <c r="R128" s="103" t="s">
        <v>214</v>
      </c>
      <c r="S128" s="103" t="s">
        <v>215</v>
      </c>
      <c r="T128" s="104" t="s">
        <v>216</v>
      </c>
      <c r="U128" s="202"/>
      <c r="V128" s="202"/>
      <c r="W128" s="202"/>
      <c r="X128" s="202"/>
      <c r="Y128" s="202"/>
      <c r="Z128" s="202"/>
      <c r="AA128" s="202"/>
      <c r="AB128" s="202"/>
      <c r="AC128" s="202"/>
      <c r="AD128" s="202"/>
      <c r="AE128" s="202"/>
    </row>
    <row r="129" s="2" customFormat="1" ht="22.8" customHeight="1">
      <c r="A129" s="40"/>
      <c r="B129" s="41"/>
      <c r="C129" s="109" t="s">
        <v>217</v>
      </c>
      <c r="D129" s="42"/>
      <c r="E129" s="42"/>
      <c r="F129" s="42"/>
      <c r="G129" s="42"/>
      <c r="H129" s="42"/>
      <c r="I129" s="42"/>
      <c r="J129" s="208">
        <f>BK129</f>
        <v>0</v>
      </c>
      <c r="K129" s="42"/>
      <c r="L129" s="46"/>
      <c r="M129" s="105"/>
      <c r="N129" s="209"/>
      <c r="O129" s="106"/>
      <c r="P129" s="210">
        <f>P130+P304</f>
        <v>0</v>
      </c>
      <c r="Q129" s="106"/>
      <c r="R129" s="210">
        <f>R130+R304</f>
        <v>275.38311099999999</v>
      </c>
      <c r="S129" s="106"/>
      <c r="T129" s="211">
        <f>T130+T304</f>
        <v>5</v>
      </c>
      <c r="U129" s="40"/>
      <c r="V129" s="40"/>
      <c r="W129" s="40"/>
      <c r="X129" s="40"/>
      <c r="Y129" s="40"/>
      <c r="Z129" s="40"/>
      <c r="AA129" s="40"/>
      <c r="AB129" s="40"/>
      <c r="AC129" s="40"/>
      <c r="AD129" s="40"/>
      <c r="AE129" s="40"/>
      <c r="AT129" s="18" t="s">
        <v>79</v>
      </c>
      <c r="AU129" s="18" t="s">
        <v>195</v>
      </c>
      <c r="BK129" s="212">
        <f>BK130+BK304</f>
        <v>0</v>
      </c>
    </row>
    <row r="130" s="12" customFormat="1" ht="25.92" customHeight="1">
      <c r="A130" s="12"/>
      <c r="B130" s="213"/>
      <c r="C130" s="214"/>
      <c r="D130" s="215" t="s">
        <v>79</v>
      </c>
      <c r="E130" s="216" t="s">
        <v>502</v>
      </c>
      <c r="F130" s="216" t="s">
        <v>503</v>
      </c>
      <c r="G130" s="214"/>
      <c r="H130" s="214"/>
      <c r="I130" s="217"/>
      <c r="J130" s="218">
        <f>BK130</f>
        <v>0</v>
      </c>
      <c r="K130" s="214"/>
      <c r="L130" s="219"/>
      <c r="M130" s="220"/>
      <c r="N130" s="221"/>
      <c r="O130" s="221"/>
      <c r="P130" s="222">
        <f>P131+P197+P202+P207+P216+P298</f>
        <v>0</v>
      </c>
      <c r="Q130" s="221"/>
      <c r="R130" s="222">
        <f>R131+R197+R202+R207+R216+R298</f>
        <v>275.38311099999999</v>
      </c>
      <c r="S130" s="221"/>
      <c r="T130" s="223">
        <f>T131+T197+T202+T207+T216+T298</f>
        <v>5</v>
      </c>
      <c r="U130" s="12"/>
      <c r="V130" s="12"/>
      <c r="W130" s="12"/>
      <c r="X130" s="12"/>
      <c r="Y130" s="12"/>
      <c r="Z130" s="12"/>
      <c r="AA130" s="12"/>
      <c r="AB130" s="12"/>
      <c r="AC130" s="12"/>
      <c r="AD130" s="12"/>
      <c r="AE130" s="12"/>
      <c r="AR130" s="224" t="s">
        <v>88</v>
      </c>
      <c r="AT130" s="225" t="s">
        <v>79</v>
      </c>
      <c r="AU130" s="225" t="s">
        <v>80</v>
      </c>
      <c r="AY130" s="224" t="s">
        <v>221</v>
      </c>
      <c r="BK130" s="226">
        <f>BK131+BK197+BK202+BK207+BK216+BK298</f>
        <v>0</v>
      </c>
    </row>
    <row r="131" s="12" customFormat="1" ht="22.8" customHeight="1">
      <c r="A131" s="12"/>
      <c r="B131" s="213"/>
      <c r="C131" s="214"/>
      <c r="D131" s="215" t="s">
        <v>79</v>
      </c>
      <c r="E131" s="227" t="s">
        <v>88</v>
      </c>
      <c r="F131" s="227" t="s">
        <v>504</v>
      </c>
      <c r="G131" s="214"/>
      <c r="H131" s="214"/>
      <c r="I131" s="217"/>
      <c r="J131" s="228">
        <f>BK131</f>
        <v>0</v>
      </c>
      <c r="K131" s="214"/>
      <c r="L131" s="219"/>
      <c r="M131" s="220"/>
      <c r="N131" s="221"/>
      <c r="O131" s="221"/>
      <c r="P131" s="222">
        <f>SUM(P132:P196)</f>
        <v>0</v>
      </c>
      <c r="Q131" s="221"/>
      <c r="R131" s="222">
        <f>SUM(R132:R196)</f>
        <v>84.526479999999992</v>
      </c>
      <c r="S131" s="221"/>
      <c r="T131" s="223">
        <f>SUM(T132:T196)</f>
        <v>0</v>
      </c>
      <c r="U131" s="12"/>
      <c r="V131" s="12"/>
      <c r="W131" s="12"/>
      <c r="X131" s="12"/>
      <c r="Y131" s="12"/>
      <c r="Z131" s="12"/>
      <c r="AA131" s="12"/>
      <c r="AB131" s="12"/>
      <c r="AC131" s="12"/>
      <c r="AD131" s="12"/>
      <c r="AE131" s="12"/>
      <c r="AR131" s="224" t="s">
        <v>88</v>
      </c>
      <c r="AT131" s="225" t="s">
        <v>79</v>
      </c>
      <c r="AU131" s="225" t="s">
        <v>88</v>
      </c>
      <c r="AY131" s="224" t="s">
        <v>221</v>
      </c>
      <c r="BK131" s="226">
        <f>SUM(BK132:BK196)</f>
        <v>0</v>
      </c>
    </row>
    <row r="132" s="2" customFormat="1" ht="24.15" customHeight="1">
      <c r="A132" s="40"/>
      <c r="B132" s="41"/>
      <c r="C132" s="229" t="s">
        <v>88</v>
      </c>
      <c r="D132" s="229" t="s">
        <v>225</v>
      </c>
      <c r="E132" s="230" t="s">
        <v>4963</v>
      </c>
      <c r="F132" s="231" t="s">
        <v>4964</v>
      </c>
      <c r="G132" s="232" t="s">
        <v>699</v>
      </c>
      <c r="H132" s="233">
        <v>10</v>
      </c>
      <c r="I132" s="234"/>
      <c r="J132" s="235">
        <f>ROUND(I132*H132,2)</f>
        <v>0</v>
      </c>
      <c r="K132" s="231" t="s">
        <v>229</v>
      </c>
      <c r="L132" s="46"/>
      <c r="M132" s="236" t="s">
        <v>1</v>
      </c>
      <c r="N132" s="237" t="s">
        <v>45</v>
      </c>
      <c r="O132" s="93"/>
      <c r="P132" s="238">
        <f>O132*H132</f>
        <v>0</v>
      </c>
      <c r="Q132" s="238">
        <v>0.026980000000000001</v>
      </c>
      <c r="R132" s="238">
        <f>Q132*H132</f>
        <v>0.26979999999999998</v>
      </c>
      <c r="S132" s="238">
        <v>0</v>
      </c>
      <c r="T132" s="239">
        <f>S132*H132</f>
        <v>0</v>
      </c>
      <c r="U132" s="40"/>
      <c r="V132" s="40"/>
      <c r="W132" s="40"/>
      <c r="X132" s="40"/>
      <c r="Y132" s="40"/>
      <c r="Z132" s="40"/>
      <c r="AA132" s="40"/>
      <c r="AB132" s="40"/>
      <c r="AC132" s="40"/>
      <c r="AD132" s="40"/>
      <c r="AE132" s="40"/>
      <c r="AR132" s="240" t="s">
        <v>224</v>
      </c>
      <c r="AT132" s="240" t="s">
        <v>225</v>
      </c>
      <c r="AU132" s="240" t="s">
        <v>19</v>
      </c>
      <c r="AY132" s="18" t="s">
        <v>221</v>
      </c>
      <c r="BE132" s="241">
        <f>IF(N132="základní",J132,0)</f>
        <v>0</v>
      </c>
      <c r="BF132" s="241">
        <f>IF(N132="snížená",J132,0)</f>
        <v>0</v>
      </c>
      <c r="BG132" s="241">
        <f>IF(N132="zákl. přenesená",J132,0)</f>
        <v>0</v>
      </c>
      <c r="BH132" s="241">
        <f>IF(N132="sníž. přenesená",J132,0)</f>
        <v>0</v>
      </c>
      <c r="BI132" s="241">
        <f>IF(N132="nulová",J132,0)</f>
        <v>0</v>
      </c>
      <c r="BJ132" s="18" t="s">
        <v>88</v>
      </c>
      <c r="BK132" s="241">
        <f>ROUND(I132*H132,2)</f>
        <v>0</v>
      </c>
      <c r="BL132" s="18" t="s">
        <v>224</v>
      </c>
      <c r="BM132" s="240" t="s">
        <v>4965</v>
      </c>
    </row>
    <row r="133" s="2" customFormat="1">
      <c r="A133" s="40"/>
      <c r="B133" s="41"/>
      <c r="C133" s="42"/>
      <c r="D133" s="242" t="s">
        <v>232</v>
      </c>
      <c r="E133" s="42"/>
      <c r="F133" s="243" t="s">
        <v>4966</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232</v>
      </c>
      <c r="AU133" s="18" t="s">
        <v>19</v>
      </c>
    </row>
    <row r="134" s="2" customFormat="1">
      <c r="A134" s="40"/>
      <c r="B134" s="41"/>
      <c r="C134" s="42"/>
      <c r="D134" s="247" t="s">
        <v>312</v>
      </c>
      <c r="E134" s="42"/>
      <c r="F134" s="248" t="s">
        <v>4967</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312</v>
      </c>
      <c r="AU134" s="18" t="s">
        <v>19</v>
      </c>
    </row>
    <row r="135" s="2" customFormat="1">
      <c r="A135" s="40"/>
      <c r="B135" s="41"/>
      <c r="C135" s="42"/>
      <c r="D135" s="247" t="s">
        <v>234</v>
      </c>
      <c r="E135" s="42"/>
      <c r="F135" s="248" t="s">
        <v>4968</v>
      </c>
      <c r="G135" s="42"/>
      <c r="H135" s="42"/>
      <c r="I135" s="244"/>
      <c r="J135" s="42"/>
      <c r="K135" s="42"/>
      <c r="L135" s="46"/>
      <c r="M135" s="245"/>
      <c r="N135" s="246"/>
      <c r="O135" s="93"/>
      <c r="P135" s="93"/>
      <c r="Q135" s="93"/>
      <c r="R135" s="93"/>
      <c r="S135" s="93"/>
      <c r="T135" s="94"/>
      <c r="U135" s="40"/>
      <c r="V135" s="40"/>
      <c r="W135" s="40"/>
      <c r="X135" s="40"/>
      <c r="Y135" s="40"/>
      <c r="Z135" s="40"/>
      <c r="AA135" s="40"/>
      <c r="AB135" s="40"/>
      <c r="AC135" s="40"/>
      <c r="AD135" s="40"/>
      <c r="AE135" s="40"/>
      <c r="AT135" s="18" t="s">
        <v>234</v>
      </c>
      <c r="AU135" s="18" t="s">
        <v>19</v>
      </c>
    </row>
    <row r="136" s="2" customFormat="1" ht="49.05" customHeight="1">
      <c r="A136" s="40"/>
      <c r="B136" s="41"/>
      <c r="C136" s="229" t="s">
        <v>19</v>
      </c>
      <c r="D136" s="229" t="s">
        <v>225</v>
      </c>
      <c r="E136" s="230" t="s">
        <v>505</v>
      </c>
      <c r="F136" s="231" t="s">
        <v>506</v>
      </c>
      <c r="G136" s="232" t="s">
        <v>507</v>
      </c>
      <c r="H136" s="233">
        <v>335</v>
      </c>
      <c r="I136" s="234"/>
      <c r="J136" s="235">
        <f>ROUND(I136*H136,2)</f>
        <v>0</v>
      </c>
      <c r="K136" s="231" t="s">
        <v>229</v>
      </c>
      <c r="L136" s="46"/>
      <c r="M136" s="236" t="s">
        <v>1</v>
      </c>
      <c r="N136" s="237" t="s">
        <v>45</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224</v>
      </c>
      <c r="AT136" s="240" t="s">
        <v>225</v>
      </c>
      <c r="AU136" s="240" t="s">
        <v>19</v>
      </c>
      <c r="AY136" s="18" t="s">
        <v>221</v>
      </c>
      <c r="BE136" s="241">
        <f>IF(N136="základní",J136,0)</f>
        <v>0</v>
      </c>
      <c r="BF136" s="241">
        <f>IF(N136="snížená",J136,0)</f>
        <v>0</v>
      </c>
      <c r="BG136" s="241">
        <f>IF(N136="zákl. přenesená",J136,0)</f>
        <v>0</v>
      </c>
      <c r="BH136" s="241">
        <f>IF(N136="sníž. přenesená",J136,0)</f>
        <v>0</v>
      </c>
      <c r="BI136" s="241">
        <f>IF(N136="nulová",J136,0)</f>
        <v>0</v>
      </c>
      <c r="BJ136" s="18" t="s">
        <v>88</v>
      </c>
      <c r="BK136" s="241">
        <f>ROUND(I136*H136,2)</f>
        <v>0</v>
      </c>
      <c r="BL136" s="18" t="s">
        <v>224</v>
      </c>
      <c r="BM136" s="240" t="s">
        <v>4969</v>
      </c>
    </row>
    <row r="137" s="2" customFormat="1">
      <c r="A137" s="40"/>
      <c r="B137" s="41"/>
      <c r="C137" s="42"/>
      <c r="D137" s="242" t="s">
        <v>232</v>
      </c>
      <c r="E137" s="42"/>
      <c r="F137" s="243" t="s">
        <v>509</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232</v>
      </c>
      <c r="AU137" s="18" t="s">
        <v>19</v>
      </c>
    </row>
    <row r="138" s="2" customFormat="1">
      <c r="A138" s="40"/>
      <c r="B138" s="41"/>
      <c r="C138" s="42"/>
      <c r="D138" s="247" t="s">
        <v>312</v>
      </c>
      <c r="E138" s="42"/>
      <c r="F138" s="248" t="s">
        <v>510</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312</v>
      </c>
      <c r="AU138" s="18" t="s">
        <v>19</v>
      </c>
    </row>
    <row r="139" s="2" customFormat="1">
      <c r="A139" s="40"/>
      <c r="B139" s="41"/>
      <c r="C139" s="42"/>
      <c r="D139" s="247" t="s">
        <v>234</v>
      </c>
      <c r="E139" s="42"/>
      <c r="F139" s="248" t="s">
        <v>4970</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234</v>
      </c>
      <c r="AU139" s="18" t="s">
        <v>19</v>
      </c>
    </row>
    <row r="140" s="2" customFormat="1" ht="44.25" customHeight="1">
      <c r="A140" s="40"/>
      <c r="B140" s="41"/>
      <c r="C140" s="229" t="s">
        <v>157</v>
      </c>
      <c r="D140" s="229" t="s">
        <v>225</v>
      </c>
      <c r="E140" s="230" t="s">
        <v>513</v>
      </c>
      <c r="F140" s="231" t="s">
        <v>514</v>
      </c>
      <c r="G140" s="232" t="s">
        <v>515</v>
      </c>
      <c r="H140" s="233">
        <v>874</v>
      </c>
      <c r="I140" s="234"/>
      <c r="J140" s="235">
        <f>ROUND(I140*H140,2)</f>
        <v>0</v>
      </c>
      <c r="K140" s="231" t="s">
        <v>229</v>
      </c>
      <c r="L140" s="46"/>
      <c r="M140" s="236" t="s">
        <v>1</v>
      </c>
      <c r="N140" s="237" t="s">
        <v>45</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224</v>
      </c>
      <c r="AT140" s="240" t="s">
        <v>225</v>
      </c>
      <c r="AU140" s="240" t="s">
        <v>19</v>
      </c>
      <c r="AY140" s="18" t="s">
        <v>221</v>
      </c>
      <c r="BE140" s="241">
        <f>IF(N140="základní",J140,0)</f>
        <v>0</v>
      </c>
      <c r="BF140" s="241">
        <f>IF(N140="snížená",J140,0)</f>
        <v>0</v>
      </c>
      <c r="BG140" s="241">
        <f>IF(N140="zákl. přenesená",J140,0)</f>
        <v>0</v>
      </c>
      <c r="BH140" s="241">
        <f>IF(N140="sníž. přenesená",J140,0)</f>
        <v>0</v>
      </c>
      <c r="BI140" s="241">
        <f>IF(N140="nulová",J140,0)</f>
        <v>0</v>
      </c>
      <c r="BJ140" s="18" t="s">
        <v>88</v>
      </c>
      <c r="BK140" s="241">
        <f>ROUND(I140*H140,2)</f>
        <v>0</v>
      </c>
      <c r="BL140" s="18" t="s">
        <v>224</v>
      </c>
      <c r="BM140" s="240" t="s">
        <v>4971</v>
      </c>
    </row>
    <row r="141" s="2" customFormat="1">
      <c r="A141" s="40"/>
      <c r="B141" s="41"/>
      <c r="C141" s="42"/>
      <c r="D141" s="242" t="s">
        <v>232</v>
      </c>
      <c r="E141" s="42"/>
      <c r="F141" s="243" t="s">
        <v>517</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232</v>
      </c>
      <c r="AU141" s="18" t="s">
        <v>19</v>
      </c>
    </row>
    <row r="142" s="2" customFormat="1">
      <c r="A142" s="40"/>
      <c r="B142" s="41"/>
      <c r="C142" s="42"/>
      <c r="D142" s="247" t="s">
        <v>312</v>
      </c>
      <c r="E142" s="42"/>
      <c r="F142" s="248" t="s">
        <v>518</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312</v>
      </c>
      <c r="AU142" s="18" t="s">
        <v>19</v>
      </c>
    </row>
    <row r="143" s="2" customFormat="1">
      <c r="A143" s="40"/>
      <c r="B143" s="41"/>
      <c r="C143" s="42"/>
      <c r="D143" s="247" t="s">
        <v>234</v>
      </c>
      <c r="E143" s="42"/>
      <c r="F143" s="248" t="s">
        <v>4972</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234</v>
      </c>
      <c r="AU143" s="18" t="s">
        <v>19</v>
      </c>
    </row>
    <row r="144" s="2" customFormat="1" ht="44.25" customHeight="1">
      <c r="A144" s="40"/>
      <c r="B144" s="41"/>
      <c r="C144" s="229" t="s">
        <v>224</v>
      </c>
      <c r="D144" s="229" t="s">
        <v>225</v>
      </c>
      <c r="E144" s="230" t="s">
        <v>1258</v>
      </c>
      <c r="F144" s="231" t="s">
        <v>1259</v>
      </c>
      <c r="G144" s="232" t="s">
        <v>515</v>
      </c>
      <c r="H144" s="233">
        <v>175</v>
      </c>
      <c r="I144" s="234"/>
      <c r="J144" s="235">
        <f>ROUND(I144*H144,2)</f>
        <v>0</v>
      </c>
      <c r="K144" s="231" t="s">
        <v>229</v>
      </c>
      <c r="L144" s="46"/>
      <c r="M144" s="236" t="s">
        <v>1</v>
      </c>
      <c r="N144" s="237" t="s">
        <v>45</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224</v>
      </c>
      <c r="AT144" s="240" t="s">
        <v>225</v>
      </c>
      <c r="AU144" s="240" t="s">
        <v>19</v>
      </c>
      <c r="AY144" s="18" t="s">
        <v>221</v>
      </c>
      <c r="BE144" s="241">
        <f>IF(N144="základní",J144,0)</f>
        <v>0</v>
      </c>
      <c r="BF144" s="241">
        <f>IF(N144="snížená",J144,0)</f>
        <v>0</v>
      </c>
      <c r="BG144" s="241">
        <f>IF(N144="zákl. přenesená",J144,0)</f>
        <v>0</v>
      </c>
      <c r="BH144" s="241">
        <f>IF(N144="sníž. přenesená",J144,0)</f>
        <v>0</v>
      </c>
      <c r="BI144" s="241">
        <f>IF(N144="nulová",J144,0)</f>
        <v>0</v>
      </c>
      <c r="BJ144" s="18" t="s">
        <v>88</v>
      </c>
      <c r="BK144" s="241">
        <f>ROUND(I144*H144,2)</f>
        <v>0</v>
      </c>
      <c r="BL144" s="18" t="s">
        <v>224</v>
      </c>
      <c r="BM144" s="240" t="s">
        <v>4973</v>
      </c>
    </row>
    <row r="145" s="2" customFormat="1">
      <c r="A145" s="40"/>
      <c r="B145" s="41"/>
      <c r="C145" s="42"/>
      <c r="D145" s="242" t="s">
        <v>232</v>
      </c>
      <c r="E145" s="42"/>
      <c r="F145" s="243" t="s">
        <v>1261</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232</v>
      </c>
      <c r="AU145" s="18" t="s">
        <v>19</v>
      </c>
    </row>
    <row r="146" s="2" customFormat="1">
      <c r="A146" s="40"/>
      <c r="B146" s="41"/>
      <c r="C146" s="42"/>
      <c r="D146" s="247" t="s">
        <v>312</v>
      </c>
      <c r="E146" s="42"/>
      <c r="F146" s="248" t="s">
        <v>1262</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312</v>
      </c>
      <c r="AU146" s="18" t="s">
        <v>19</v>
      </c>
    </row>
    <row r="147" s="2" customFormat="1">
      <c r="A147" s="40"/>
      <c r="B147" s="41"/>
      <c r="C147" s="42"/>
      <c r="D147" s="247" t="s">
        <v>234</v>
      </c>
      <c r="E147" s="42"/>
      <c r="F147" s="248" t="s">
        <v>4974</v>
      </c>
      <c r="G147" s="42"/>
      <c r="H147" s="42"/>
      <c r="I147" s="244"/>
      <c r="J147" s="42"/>
      <c r="K147" s="42"/>
      <c r="L147" s="46"/>
      <c r="M147" s="245"/>
      <c r="N147" s="246"/>
      <c r="O147" s="93"/>
      <c r="P147" s="93"/>
      <c r="Q147" s="93"/>
      <c r="R147" s="93"/>
      <c r="S147" s="93"/>
      <c r="T147" s="94"/>
      <c r="U147" s="40"/>
      <c r="V147" s="40"/>
      <c r="W147" s="40"/>
      <c r="X147" s="40"/>
      <c r="Y147" s="40"/>
      <c r="Z147" s="40"/>
      <c r="AA147" s="40"/>
      <c r="AB147" s="40"/>
      <c r="AC147" s="40"/>
      <c r="AD147" s="40"/>
      <c r="AE147" s="40"/>
      <c r="AT147" s="18" t="s">
        <v>234</v>
      </c>
      <c r="AU147" s="18" t="s">
        <v>19</v>
      </c>
    </row>
    <row r="148" s="2" customFormat="1" ht="37.8" customHeight="1">
      <c r="A148" s="40"/>
      <c r="B148" s="41"/>
      <c r="C148" s="229" t="s">
        <v>220</v>
      </c>
      <c r="D148" s="229" t="s">
        <v>225</v>
      </c>
      <c r="E148" s="230" t="s">
        <v>4975</v>
      </c>
      <c r="F148" s="231" t="s">
        <v>4976</v>
      </c>
      <c r="G148" s="232" t="s">
        <v>507</v>
      </c>
      <c r="H148" s="233">
        <v>300</v>
      </c>
      <c r="I148" s="234"/>
      <c r="J148" s="235">
        <f>ROUND(I148*H148,2)</f>
        <v>0</v>
      </c>
      <c r="K148" s="231" t="s">
        <v>229</v>
      </c>
      <c r="L148" s="46"/>
      <c r="M148" s="236" t="s">
        <v>1</v>
      </c>
      <c r="N148" s="237" t="s">
        <v>45</v>
      </c>
      <c r="O148" s="93"/>
      <c r="P148" s="238">
        <f>O148*H148</f>
        <v>0</v>
      </c>
      <c r="Q148" s="238">
        <v>0.00084999999999999995</v>
      </c>
      <c r="R148" s="238">
        <f>Q148*H148</f>
        <v>0.255</v>
      </c>
      <c r="S148" s="238">
        <v>0</v>
      </c>
      <c r="T148" s="239">
        <f>S148*H148</f>
        <v>0</v>
      </c>
      <c r="U148" s="40"/>
      <c r="V148" s="40"/>
      <c r="W148" s="40"/>
      <c r="X148" s="40"/>
      <c r="Y148" s="40"/>
      <c r="Z148" s="40"/>
      <c r="AA148" s="40"/>
      <c r="AB148" s="40"/>
      <c r="AC148" s="40"/>
      <c r="AD148" s="40"/>
      <c r="AE148" s="40"/>
      <c r="AR148" s="240" t="s">
        <v>224</v>
      </c>
      <c r="AT148" s="240" t="s">
        <v>225</v>
      </c>
      <c r="AU148" s="240" t="s">
        <v>19</v>
      </c>
      <c r="AY148" s="18" t="s">
        <v>221</v>
      </c>
      <c r="BE148" s="241">
        <f>IF(N148="základní",J148,0)</f>
        <v>0</v>
      </c>
      <c r="BF148" s="241">
        <f>IF(N148="snížená",J148,0)</f>
        <v>0</v>
      </c>
      <c r="BG148" s="241">
        <f>IF(N148="zákl. přenesená",J148,0)</f>
        <v>0</v>
      </c>
      <c r="BH148" s="241">
        <f>IF(N148="sníž. přenesená",J148,0)</f>
        <v>0</v>
      </c>
      <c r="BI148" s="241">
        <f>IF(N148="nulová",J148,0)</f>
        <v>0</v>
      </c>
      <c r="BJ148" s="18" t="s">
        <v>88</v>
      </c>
      <c r="BK148" s="241">
        <f>ROUND(I148*H148,2)</f>
        <v>0</v>
      </c>
      <c r="BL148" s="18" t="s">
        <v>224</v>
      </c>
      <c r="BM148" s="240" t="s">
        <v>4977</v>
      </c>
    </row>
    <row r="149" s="2" customFormat="1">
      <c r="A149" s="40"/>
      <c r="B149" s="41"/>
      <c r="C149" s="42"/>
      <c r="D149" s="242" t="s">
        <v>232</v>
      </c>
      <c r="E149" s="42"/>
      <c r="F149" s="243" t="s">
        <v>4978</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232</v>
      </c>
      <c r="AU149" s="18" t="s">
        <v>19</v>
      </c>
    </row>
    <row r="150" s="2" customFormat="1">
      <c r="A150" s="40"/>
      <c r="B150" s="41"/>
      <c r="C150" s="42"/>
      <c r="D150" s="247" t="s">
        <v>312</v>
      </c>
      <c r="E150" s="42"/>
      <c r="F150" s="248" t="s">
        <v>4979</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312</v>
      </c>
      <c r="AU150" s="18" t="s">
        <v>19</v>
      </c>
    </row>
    <row r="151" s="2" customFormat="1">
      <c r="A151" s="40"/>
      <c r="B151" s="41"/>
      <c r="C151" s="42"/>
      <c r="D151" s="247" t="s">
        <v>234</v>
      </c>
      <c r="E151" s="42"/>
      <c r="F151" s="248" t="s">
        <v>4980</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234</v>
      </c>
      <c r="AU151" s="18" t="s">
        <v>19</v>
      </c>
    </row>
    <row r="152" s="2" customFormat="1" ht="44.25" customHeight="1">
      <c r="A152" s="40"/>
      <c r="B152" s="41"/>
      <c r="C152" s="229" t="s">
        <v>257</v>
      </c>
      <c r="D152" s="229" t="s">
        <v>225</v>
      </c>
      <c r="E152" s="230" t="s">
        <v>4981</v>
      </c>
      <c r="F152" s="231" t="s">
        <v>4982</v>
      </c>
      <c r="G152" s="232" t="s">
        <v>507</v>
      </c>
      <c r="H152" s="233">
        <v>300</v>
      </c>
      <c r="I152" s="234"/>
      <c r="J152" s="235">
        <f>ROUND(I152*H152,2)</f>
        <v>0</v>
      </c>
      <c r="K152" s="231" t="s">
        <v>229</v>
      </c>
      <c r="L152" s="46"/>
      <c r="M152" s="236" t="s">
        <v>1</v>
      </c>
      <c r="N152" s="237" t="s">
        <v>45</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224</v>
      </c>
      <c r="AT152" s="240" t="s">
        <v>225</v>
      </c>
      <c r="AU152" s="240" t="s">
        <v>19</v>
      </c>
      <c r="AY152" s="18" t="s">
        <v>221</v>
      </c>
      <c r="BE152" s="241">
        <f>IF(N152="základní",J152,0)</f>
        <v>0</v>
      </c>
      <c r="BF152" s="241">
        <f>IF(N152="snížená",J152,0)</f>
        <v>0</v>
      </c>
      <c r="BG152" s="241">
        <f>IF(N152="zákl. přenesená",J152,0)</f>
        <v>0</v>
      </c>
      <c r="BH152" s="241">
        <f>IF(N152="sníž. přenesená",J152,0)</f>
        <v>0</v>
      </c>
      <c r="BI152" s="241">
        <f>IF(N152="nulová",J152,0)</f>
        <v>0</v>
      </c>
      <c r="BJ152" s="18" t="s">
        <v>88</v>
      </c>
      <c r="BK152" s="241">
        <f>ROUND(I152*H152,2)</f>
        <v>0</v>
      </c>
      <c r="BL152" s="18" t="s">
        <v>224</v>
      </c>
      <c r="BM152" s="240" t="s">
        <v>4983</v>
      </c>
    </row>
    <row r="153" s="2" customFormat="1">
      <c r="A153" s="40"/>
      <c r="B153" s="41"/>
      <c r="C153" s="42"/>
      <c r="D153" s="242" t="s">
        <v>232</v>
      </c>
      <c r="E153" s="42"/>
      <c r="F153" s="243" t="s">
        <v>4984</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232</v>
      </c>
      <c r="AU153" s="18" t="s">
        <v>19</v>
      </c>
    </row>
    <row r="154" s="2" customFormat="1">
      <c r="A154" s="40"/>
      <c r="B154" s="41"/>
      <c r="C154" s="42"/>
      <c r="D154" s="247" t="s">
        <v>234</v>
      </c>
      <c r="E154" s="42"/>
      <c r="F154" s="248" t="s">
        <v>4985</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234</v>
      </c>
      <c r="AU154" s="18" t="s">
        <v>19</v>
      </c>
    </row>
    <row r="155" s="2" customFormat="1" ht="55.5" customHeight="1">
      <c r="A155" s="40"/>
      <c r="B155" s="41"/>
      <c r="C155" s="229" t="s">
        <v>262</v>
      </c>
      <c r="D155" s="229" t="s">
        <v>225</v>
      </c>
      <c r="E155" s="230" t="s">
        <v>552</v>
      </c>
      <c r="F155" s="231" t="s">
        <v>553</v>
      </c>
      <c r="G155" s="232" t="s">
        <v>515</v>
      </c>
      <c r="H155" s="233">
        <v>955</v>
      </c>
      <c r="I155" s="234"/>
      <c r="J155" s="235">
        <f>ROUND(I155*H155,2)</f>
        <v>0</v>
      </c>
      <c r="K155" s="231" t="s">
        <v>229</v>
      </c>
      <c r="L155" s="46"/>
      <c r="M155" s="236" t="s">
        <v>1</v>
      </c>
      <c r="N155" s="237" t="s">
        <v>45</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224</v>
      </c>
      <c r="AT155" s="240" t="s">
        <v>225</v>
      </c>
      <c r="AU155" s="240" t="s">
        <v>19</v>
      </c>
      <c r="AY155" s="18" t="s">
        <v>221</v>
      </c>
      <c r="BE155" s="241">
        <f>IF(N155="základní",J155,0)</f>
        <v>0</v>
      </c>
      <c r="BF155" s="241">
        <f>IF(N155="snížená",J155,0)</f>
        <v>0</v>
      </c>
      <c r="BG155" s="241">
        <f>IF(N155="zákl. přenesená",J155,0)</f>
        <v>0</v>
      </c>
      <c r="BH155" s="241">
        <f>IF(N155="sníž. přenesená",J155,0)</f>
        <v>0</v>
      </c>
      <c r="BI155" s="241">
        <f>IF(N155="nulová",J155,0)</f>
        <v>0</v>
      </c>
      <c r="BJ155" s="18" t="s">
        <v>88</v>
      </c>
      <c r="BK155" s="241">
        <f>ROUND(I155*H155,2)</f>
        <v>0</v>
      </c>
      <c r="BL155" s="18" t="s">
        <v>224</v>
      </c>
      <c r="BM155" s="240" t="s">
        <v>4986</v>
      </c>
    </row>
    <row r="156" s="2" customFormat="1">
      <c r="A156" s="40"/>
      <c r="B156" s="41"/>
      <c r="C156" s="42"/>
      <c r="D156" s="242" t="s">
        <v>232</v>
      </c>
      <c r="E156" s="42"/>
      <c r="F156" s="243" t="s">
        <v>555</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232</v>
      </c>
      <c r="AU156" s="18" t="s">
        <v>19</v>
      </c>
    </row>
    <row r="157" s="2" customFormat="1">
      <c r="A157" s="40"/>
      <c r="B157" s="41"/>
      <c r="C157" s="42"/>
      <c r="D157" s="247" t="s">
        <v>312</v>
      </c>
      <c r="E157" s="42"/>
      <c r="F157" s="248" t="s">
        <v>556</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312</v>
      </c>
      <c r="AU157" s="18" t="s">
        <v>19</v>
      </c>
    </row>
    <row r="158" s="2" customFormat="1">
      <c r="A158" s="40"/>
      <c r="B158" s="41"/>
      <c r="C158" s="42"/>
      <c r="D158" s="247" t="s">
        <v>234</v>
      </c>
      <c r="E158" s="42"/>
      <c r="F158" s="248" t="s">
        <v>4987</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234</v>
      </c>
      <c r="AU158" s="18" t="s">
        <v>19</v>
      </c>
    </row>
    <row r="159" s="2" customFormat="1" ht="37.8" customHeight="1">
      <c r="A159" s="40"/>
      <c r="B159" s="41"/>
      <c r="C159" s="229" t="s">
        <v>267</v>
      </c>
      <c r="D159" s="229" t="s">
        <v>225</v>
      </c>
      <c r="E159" s="230" t="s">
        <v>521</v>
      </c>
      <c r="F159" s="231" t="s">
        <v>1195</v>
      </c>
      <c r="G159" s="232" t="s">
        <v>515</v>
      </c>
      <c r="H159" s="233">
        <v>194</v>
      </c>
      <c r="I159" s="234"/>
      <c r="J159" s="235">
        <f>ROUND(I159*H159,2)</f>
        <v>0</v>
      </c>
      <c r="K159" s="231" t="s">
        <v>229</v>
      </c>
      <c r="L159" s="46"/>
      <c r="M159" s="236" t="s">
        <v>1</v>
      </c>
      <c r="N159" s="237" t="s">
        <v>45</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224</v>
      </c>
      <c r="AT159" s="240" t="s">
        <v>225</v>
      </c>
      <c r="AU159" s="240" t="s">
        <v>19</v>
      </c>
      <c r="AY159" s="18" t="s">
        <v>221</v>
      </c>
      <c r="BE159" s="241">
        <f>IF(N159="základní",J159,0)</f>
        <v>0</v>
      </c>
      <c r="BF159" s="241">
        <f>IF(N159="snížená",J159,0)</f>
        <v>0</v>
      </c>
      <c r="BG159" s="241">
        <f>IF(N159="zákl. přenesená",J159,0)</f>
        <v>0</v>
      </c>
      <c r="BH159" s="241">
        <f>IF(N159="sníž. přenesená",J159,0)</f>
        <v>0</v>
      </c>
      <c r="BI159" s="241">
        <f>IF(N159="nulová",J159,0)</f>
        <v>0</v>
      </c>
      <c r="BJ159" s="18" t="s">
        <v>88</v>
      </c>
      <c r="BK159" s="241">
        <f>ROUND(I159*H159,2)</f>
        <v>0</v>
      </c>
      <c r="BL159" s="18" t="s">
        <v>224</v>
      </c>
      <c r="BM159" s="240" t="s">
        <v>4988</v>
      </c>
    </row>
    <row r="160" s="2" customFormat="1">
      <c r="A160" s="40"/>
      <c r="B160" s="41"/>
      <c r="C160" s="42"/>
      <c r="D160" s="242" t="s">
        <v>232</v>
      </c>
      <c r="E160" s="42"/>
      <c r="F160" s="243" t="s">
        <v>524</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232</v>
      </c>
      <c r="AU160" s="18" t="s">
        <v>19</v>
      </c>
    </row>
    <row r="161" s="2" customFormat="1">
      <c r="A161" s="40"/>
      <c r="B161" s="41"/>
      <c r="C161" s="42"/>
      <c r="D161" s="247" t="s">
        <v>312</v>
      </c>
      <c r="E161" s="42"/>
      <c r="F161" s="248" t="s">
        <v>556</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312</v>
      </c>
      <c r="AU161" s="18" t="s">
        <v>19</v>
      </c>
    </row>
    <row r="162" s="2" customFormat="1">
      <c r="A162" s="40"/>
      <c r="B162" s="41"/>
      <c r="C162" s="42"/>
      <c r="D162" s="247" t="s">
        <v>234</v>
      </c>
      <c r="E162" s="42"/>
      <c r="F162" s="248" t="s">
        <v>4989</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234</v>
      </c>
      <c r="AU162" s="18" t="s">
        <v>19</v>
      </c>
    </row>
    <row r="163" s="2" customFormat="1" ht="66.75" customHeight="1">
      <c r="A163" s="40"/>
      <c r="B163" s="41"/>
      <c r="C163" s="229" t="s">
        <v>272</v>
      </c>
      <c r="D163" s="229" t="s">
        <v>225</v>
      </c>
      <c r="E163" s="230" t="s">
        <v>1198</v>
      </c>
      <c r="F163" s="231" t="s">
        <v>1199</v>
      </c>
      <c r="G163" s="232" t="s">
        <v>515</v>
      </c>
      <c r="H163" s="233">
        <v>1940</v>
      </c>
      <c r="I163" s="234"/>
      <c r="J163" s="235">
        <f>ROUND(I163*H163,2)</f>
        <v>0</v>
      </c>
      <c r="K163" s="231" t="s">
        <v>229</v>
      </c>
      <c r="L163" s="46"/>
      <c r="M163" s="236" t="s">
        <v>1</v>
      </c>
      <c r="N163" s="237" t="s">
        <v>45</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224</v>
      </c>
      <c r="AT163" s="240" t="s">
        <v>225</v>
      </c>
      <c r="AU163" s="240" t="s">
        <v>19</v>
      </c>
      <c r="AY163" s="18" t="s">
        <v>221</v>
      </c>
      <c r="BE163" s="241">
        <f>IF(N163="základní",J163,0)</f>
        <v>0</v>
      </c>
      <c r="BF163" s="241">
        <f>IF(N163="snížená",J163,0)</f>
        <v>0</v>
      </c>
      <c r="BG163" s="241">
        <f>IF(N163="zákl. přenesená",J163,0)</f>
        <v>0</v>
      </c>
      <c r="BH163" s="241">
        <f>IF(N163="sníž. přenesená",J163,0)</f>
        <v>0</v>
      </c>
      <c r="BI163" s="241">
        <f>IF(N163="nulová",J163,0)</f>
        <v>0</v>
      </c>
      <c r="BJ163" s="18" t="s">
        <v>88</v>
      </c>
      <c r="BK163" s="241">
        <f>ROUND(I163*H163,2)</f>
        <v>0</v>
      </c>
      <c r="BL163" s="18" t="s">
        <v>224</v>
      </c>
      <c r="BM163" s="240" t="s">
        <v>4990</v>
      </c>
    </row>
    <row r="164" s="2" customFormat="1">
      <c r="A164" s="40"/>
      <c r="B164" s="41"/>
      <c r="C164" s="42"/>
      <c r="D164" s="242" t="s">
        <v>232</v>
      </c>
      <c r="E164" s="42"/>
      <c r="F164" s="243" t="s">
        <v>1201</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232</v>
      </c>
      <c r="AU164" s="18" t="s">
        <v>19</v>
      </c>
    </row>
    <row r="165" s="2" customFormat="1">
      <c r="A165" s="40"/>
      <c r="B165" s="41"/>
      <c r="C165" s="42"/>
      <c r="D165" s="247" t="s">
        <v>312</v>
      </c>
      <c r="E165" s="42"/>
      <c r="F165" s="248" t="s">
        <v>556</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312</v>
      </c>
      <c r="AU165" s="18" t="s">
        <v>19</v>
      </c>
    </row>
    <row r="166" s="2" customFormat="1">
      <c r="A166" s="40"/>
      <c r="B166" s="41"/>
      <c r="C166" s="42"/>
      <c r="D166" s="247" t="s">
        <v>234</v>
      </c>
      <c r="E166" s="42"/>
      <c r="F166" s="248" t="s">
        <v>4989</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234</v>
      </c>
      <c r="AU166" s="18" t="s">
        <v>19</v>
      </c>
    </row>
    <row r="167" s="2" customFormat="1" ht="37.8" customHeight="1">
      <c r="A167" s="40"/>
      <c r="B167" s="41"/>
      <c r="C167" s="229" t="s">
        <v>277</v>
      </c>
      <c r="D167" s="229" t="s">
        <v>225</v>
      </c>
      <c r="E167" s="230" t="s">
        <v>568</v>
      </c>
      <c r="F167" s="231" t="s">
        <v>569</v>
      </c>
      <c r="G167" s="232" t="s">
        <v>515</v>
      </c>
      <c r="H167" s="233">
        <v>955</v>
      </c>
      <c r="I167" s="234"/>
      <c r="J167" s="235">
        <f>ROUND(I167*H167,2)</f>
        <v>0</v>
      </c>
      <c r="K167" s="231" t="s">
        <v>229</v>
      </c>
      <c r="L167" s="46"/>
      <c r="M167" s="236" t="s">
        <v>1</v>
      </c>
      <c r="N167" s="237" t="s">
        <v>45</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224</v>
      </c>
      <c r="AT167" s="240" t="s">
        <v>225</v>
      </c>
      <c r="AU167" s="240" t="s">
        <v>19</v>
      </c>
      <c r="AY167" s="18" t="s">
        <v>221</v>
      </c>
      <c r="BE167" s="241">
        <f>IF(N167="základní",J167,0)</f>
        <v>0</v>
      </c>
      <c r="BF167" s="241">
        <f>IF(N167="snížená",J167,0)</f>
        <v>0</v>
      </c>
      <c r="BG167" s="241">
        <f>IF(N167="zákl. přenesená",J167,0)</f>
        <v>0</v>
      </c>
      <c r="BH167" s="241">
        <f>IF(N167="sníž. přenesená",J167,0)</f>
        <v>0</v>
      </c>
      <c r="BI167" s="241">
        <f>IF(N167="nulová",J167,0)</f>
        <v>0</v>
      </c>
      <c r="BJ167" s="18" t="s">
        <v>88</v>
      </c>
      <c r="BK167" s="241">
        <f>ROUND(I167*H167,2)</f>
        <v>0</v>
      </c>
      <c r="BL167" s="18" t="s">
        <v>224</v>
      </c>
      <c r="BM167" s="240" t="s">
        <v>4991</v>
      </c>
    </row>
    <row r="168" s="2" customFormat="1">
      <c r="A168" s="40"/>
      <c r="B168" s="41"/>
      <c r="C168" s="42"/>
      <c r="D168" s="242" t="s">
        <v>232</v>
      </c>
      <c r="E168" s="42"/>
      <c r="F168" s="243" t="s">
        <v>571</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232</v>
      </c>
      <c r="AU168" s="18" t="s">
        <v>19</v>
      </c>
    </row>
    <row r="169" s="2" customFormat="1">
      <c r="A169" s="40"/>
      <c r="B169" s="41"/>
      <c r="C169" s="42"/>
      <c r="D169" s="247" t="s">
        <v>312</v>
      </c>
      <c r="E169" s="42"/>
      <c r="F169" s="248" t="s">
        <v>572</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312</v>
      </c>
      <c r="AU169" s="18" t="s">
        <v>19</v>
      </c>
    </row>
    <row r="170" s="2" customFormat="1">
      <c r="A170" s="40"/>
      <c r="B170" s="41"/>
      <c r="C170" s="42"/>
      <c r="D170" s="247" t="s">
        <v>234</v>
      </c>
      <c r="E170" s="42"/>
      <c r="F170" s="248" t="s">
        <v>4987</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234</v>
      </c>
      <c r="AU170" s="18" t="s">
        <v>19</v>
      </c>
    </row>
    <row r="171" s="2" customFormat="1" ht="16.5" customHeight="1">
      <c r="A171" s="40"/>
      <c r="B171" s="41"/>
      <c r="C171" s="229" t="s">
        <v>283</v>
      </c>
      <c r="D171" s="229" t="s">
        <v>225</v>
      </c>
      <c r="E171" s="230" t="s">
        <v>1192</v>
      </c>
      <c r="F171" s="231" t="s">
        <v>561</v>
      </c>
      <c r="G171" s="232" t="s">
        <v>515</v>
      </c>
      <c r="H171" s="233">
        <v>955</v>
      </c>
      <c r="I171" s="234"/>
      <c r="J171" s="235">
        <f>ROUND(I171*H171,2)</f>
        <v>0</v>
      </c>
      <c r="K171" s="231" t="s">
        <v>229</v>
      </c>
      <c r="L171" s="46"/>
      <c r="M171" s="236" t="s">
        <v>1</v>
      </c>
      <c r="N171" s="237" t="s">
        <v>45</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224</v>
      </c>
      <c r="AT171" s="240" t="s">
        <v>225</v>
      </c>
      <c r="AU171" s="240" t="s">
        <v>19</v>
      </c>
      <c r="AY171" s="18" t="s">
        <v>221</v>
      </c>
      <c r="BE171" s="241">
        <f>IF(N171="základní",J171,0)</f>
        <v>0</v>
      </c>
      <c r="BF171" s="241">
        <f>IF(N171="snížená",J171,0)</f>
        <v>0</v>
      </c>
      <c r="BG171" s="241">
        <f>IF(N171="zákl. přenesená",J171,0)</f>
        <v>0</v>
      </c>
      <c r="BH171" s="241">
        <f>IF(N171="sníž. přenesená",J171,0)</f>
        <v>0</v>
      </c>
      <c r="BI171" s="241">
        <f>IF(N171="nulová",J171,0)</f>
        <v>0</v>
      </c>
      <c r="BJ171" s="18" t="s">
        <v>88</v>
      </c>
      <c r="BK171" s="241">
        <f>ROUND(I171*H171,2)</f>
        <v>0</v>
      </c>
      <c r="BL171" s="18" t="s">
        <v>224</v>
      </c>
      <c r="BM171" s="240" t="s">
        <v>4992</v>
      </c>
    </row>
    <row r="172" s="2" customFormat="1">
      <c r="A172" s="40"/>
      <c r="B172" s="41"/>
      <c r="C172" s="42"/>
      <c r="D172" s="242" t="s">
        <v>232</v>
      </c>
      <c r="E172" s="42"/>
      <c r="F172" s="243" t="s">
        <v>1194</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232</v>
      </c>
      <c r="AU172" s="18" t="s">
        <v>19</v>
      </c>
    </row>
    <row r="173" s="2" customFormat="1">
      <c r="A173" s="40"/>
      <c r="B173" s="41"/>
      <c r="C173" s="42"/>
      <c r="D173" s="247" t="s">
        <v>312</v>
      </c>
      <c r="E173" s="42"/>
      <c r="F173" s="248" t="s">
        <v>564</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312</v>
      </c>
      <c r="AU173" s="18" t="s">
        <v>19</v>
      </c>
    </row>
    <row r="174" s="2" customFormat="1">
      <c r="A174" s="40"/>
      <c r="B174" s="41"/>
      <c r="C174" s="42"/>
      <c r="D174" s="247" t="s">
        <v>234</v>
      </c>
      <c r="E174" s="42"/>
      <c r="F174" s="248" t="s">
        <v>4993</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234</v>
      </c>
      <c r="AU174" s="18" t="s">
        <v>19</v>
      </c>
    </row>
    <row r="175" s="2" customFormat="1" ht="37.8" customHeight="1">
      <c r="A175" s="40"/>
      <c r="B175" s="41"/>
      <c r="C175" s="229" t="s">
        <v>288</v>
      </c>
      <c r="D175" s="229" t="s">
        <v>225</v>
      </c>
      <c r="E175" s="230" t="s">
        <v>539</v>
      </c>
      <c r="F175" s="231" t="s">
        <v>540</v>
      </c>
      <c r="G175" s="232" t="s">
        <v>515</v>
      </c>
      <c r="H175" s="233">
        <v>938</v>
      </c>
      <c r="I175" s="234"/>
      <c r="J175" s="235">
        <f>ROUND(I175*H175,2)</f>
        <v>0</v>
      </c>
      <c r="K175" s="231" t="s">
        <v>229</v>
      </c>
      <c r="L175" s="46"/>
      <c r="M175" s="236" t="s">
        <v>1</v>
      </c>
      <c r="N175" s="237" t="s">
        <v>45</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224</v>
      </c>
      <c r="AT175" s="240" t="s">
        <v>225</v>
      </c>
      <c r="AU175" s="240" t="s">
        <v>19</v>
      </c>
      <c r="AY175" s="18" t="s">
        <v>221</v>
      </c>
      <c r="BE175" s="241">
        <f>IF(N175="základní",J175,0)</f>
        <v>0</v>
      </c>
      <c r="BF175" s="241">
        <f>IF(N175="snížená",J175,0)</f>
        <v>0</v>
      </c>
      <c r="BG175" s="241">
        <f>IF(N175="zákl. přenesená",J175,0)</f>
        <v>0</v>
      </c>
      <c r="BH175" s="241">
        <f>IF(N175="sníž. přenesená",J175,0)</f>
        <v>0</v>
      </c>
      <c r="BI175" s="241">
        <f>IF(N175="nulová",J175,0)</f>
        <v>0</v>
      </c>
      <c r="BJ175" s="18" t="s">
        <v>88</v>
      </c>
      <c r="BK175" s="241">
        <f>ROUND(I175*H175,2)</f>
        <v>0</v>
      </c>
      <c r="BL175" s="18" t="s">
        <v>224</v>
      </c>
      <c r="BM175" s="240" t="s">
        <v>4994</v>
      </c>
    </row>
    <row r="176" s="2" customFormat="1">
      <c r="A176" s="40"/>
      <c r="B176" s="41"/>
      <c r="C176" s="42"/>
      <c r="D176" s="242" t="s">
        <v>232</v>
      </c>
      <c r="E176" s="42"/>
      <c r="F176" s="243" t="s">
        <v>542</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232</v>
      </c>
      <c r="AU176" s="18" t="s">
        <v>19</v>
      </c>
    </row>
    <row r="177" s="2" customFormat="1">
      <c r="A177" s="40"/>
      <c r="B177" s="41"/>
      <c r="C177" s="42"/>
      <c r="D177" s="247" t="s">
        <v>312</v>
      </c>
      <c r="E177" s="42"/>
      <c r="F177" s="248" t="s">
        <v>543</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312</v>
      </c>
      <c r="AU177" s="18" t="s">
        <v>19</v>
      </c>
    </row>
    <row r="178" s="2" customFormat="1">
      <c r="A178" s="40"/>
      <c r="B178" s="41"/>
      <c r="C178" s="42"/>
      <c r="D178" s="247" t="s">
        <v>234</v>
      </c>
      <c r="E178" s="42"/>
      <c r="F178" s="248" t="s">
        <v>4995</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234</v>
      </c>
      <c r="AU178" s="18" t="s">
        <v>19</v>
      </c>
    </row>
    <row r="179" s="2" customFormat="1" ht="62.7" customHeight="1">
      <c r="A179" s="40"/>
      <c r="B179" s="41"/>
      <c r="C179" s="229" t="s">
        <v>295</v>
      </c>
      <c r="D179" s="229" t="s">
        <v>225</v>
      </c>
      <c r="E179" s="230" t="s">
        <v>2036</v>
      </c>
      <c r="F179" s="231" t="s">
        <v>4996</v>
      </c>
      <c r="G179" s="232" t="s">
        <v>515</v>
      </c>
      <c r="H179" s="233">
        <v>42</v>
      </c>
      <c r="I179" s="234"/>
      <c r="J179" s="235">
        <f>ROUND(I179*H179,2)</f>
        <v>0</v>
      </c>
      <c r="K179" s="231" t="s">
        <v>229</v>
      </c>
      <c r="L179" s="46"/>
      <c r="M179" s="236" t="s">
        <v>1</v>
      </c>
      <c r="N179" s="237" t="s">
        <v>45</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224</v>
      </c>
      <c r="AT179" s="240" t="s">
        <v>225</v>
      </c>
      <c r="AU179" s="240" t="s">
        <v>19</v>
      </c>
      <c r="AY179" s="18" t="s">
        <v>221</v>
      </c>
      <c r="BE179" s="241">
        <f>IF(N179="základní",J179,0)</f>
        <v>0</v>
      </c>
      <c r="BF179" s="241">
        <f>IF(N179="snížená",J179,0)</f>
        <v>0</v>
      </c>
      <c r="BG179" s="241">
        <f>IF(N179="zákl. přenesená",J179,0)</f>
        <v>0</v>
      </c>
      <c r="BH179" s="241">
        <f>IF(N179="sníž. přenesená",J179,0)</f>
        <v>0</v>
      </c>
      <c r="BI179" s="241">
        <f>IF(N179="nulová",J179,0)</f>
        <v>0</v>
      </c>
      <c r="BJ179" s="18" t="s">
        <v>88</v>
      </c>
      <c r="BK179" s="241">
        <f>ROUND(I179*H179,2)</f>
        <v>0</v>
      </c>
      <c r="BL179" s="18" t="s">
        <v>224</v>
      </c>
      <c r="BM179" s="240" t="s">
        <v>4997</v>
      </c>
    </row>
    <row r="180" s="2" customFormat="1">
      <c r="A180" s="40"/>
      <c r="B180" s="41"/>
      <c r="C180" s="42"/>
      <c r="D180" s="242" t="s">
        <v>232</v>
      </c>
      <c r="E180" s="42"/>
      <c r="F180" s="243" t="s">
        <v>2039</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232</v>
      </c>
      <c r="AU180" s="18" t="s">
        <v>19</v>
      </c>
    </row>
    <row r="181" s="2" customFormat="1">
      <c r="A181" s="40"/>
      <c r="B181" s="41"/>
      <c r="C181" s="42"/>
      <c r="D181" s="247" t="s">
        <v>312</v>
      </c>
      <c r="E181" s="42"/>
      <c r="F181" s="248" t="s">
        <v>2040</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312</v>
      </c>
      <c r="AU181" s="18" t="s">
        <v>19</v>
      </c>
    </row>
    <row r="182" s="2" customFormat="1">
      <c r="A182" s="40"/>
      <c r="B182" s="41"/>
      <c r="C182" s="42"/>
      <c r="D182" s="247" t="s">
        <v>234</v>
      </c>
      <c r="E182" s="42"/>
      <c r="F182" s="248" t="s">
        <v>4998</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234</v>
      </c>
      <c r="AU182" s="18" t="s">
        <v>19</v>
      </c>
    </row>
    <row r="183" s="2" customFormat="1" ht="37.8" customHeight="1">
      <c r="A183" s="40"/>
      <c r="B183" s="41"/>
      <c r="C183" s="284" t="s">
        <v>303</v>
      </c>
      <c r="D183" s="284" t="s">
        <v>330</v>
      </c>
      <c r="E183" s="285" t="s">
        <v>4999</v>
      </c>
      <c r="F183" s="286" t="s">
        <v>5000</v>
      </c>
      <c r="G183" s="287" t="s">
        <v>651</v>
      </c>
      <c r="H183" s="288">
        <v>84</v>
      </c>
      <c r="I183" s="289"/>
      <c r="J183" s="290">
        <f>ROUND(I183*H183,2)</f>
        <v>0</v>
      </c>
      <c r="K183" s="286" t="s">
        <v>229</v>
      </c>
      <c r="L183" s="291"/>
      <c r="M183" s="292" t="s">
        <v>1</v>
      </c>
      <c r="N183" s="293" t="s">
        <v>45</v>
      </c>
      <c r="O183" s="93"/>
      <c r="P183" s="238">
        <f>O183*H183</f>
        <v>0</v>
      </c>
      <c r="Q183" s="238">
        <v>1</v>
      </c>
      <c r="R183" s="238">
        <f>Q183*H183</f>
        <v>84</v>
      </c>
      <c r="S183" s="238">
        <v>0</v>
      </c>
      <c r="T183" s="239">
        <f>S183*H183</f>
        <v>0</v>
      </c>
      <c r="U183" s="40"/>
      <c r="V183" s="40"/>
      <c r="W183" s="40"/>
      <c r="X183" s="40"/>
      <c r="Y183" s="40"/>
      <c r="Z183" s="40"/>
      <c r="AA183" s="40"/>
      <c r="AB183" s="40"/>
      <c r="AC183" s="40"/>
      <c r="AD183" s="40"/>
      <c r="AE183" s="40"/>
      <c r="AR183" s="240" t="s">
        <v>267</v>
      </c>
      <c r="AT183" s="240" t="s">
        <v>330</v>
      </c>
      <c r="AU183" s="240" t="s">
        <v>19</v>
      </c>
      <c r="AY183" s="18" t="s">
        <v>221</v>
      </c>
      <c r="BE183" s="241">
        <f>IF(N183="základní",J183,0)</f>
        <v>0</v>
      </c>
      <c r="BF183" s="241">
        <f>IF(N183="snížená",J183,0)</f>
        <v>0</v>
      </c>
      <c r="BG183" s="241">
        <f>IF(N183="zákl. přenesená",J183,0)</f>
        <v>0</v>
      </c>
      <c r="BH183" s="241">
        <f>IF(N183="sníž. přenesená",J183,0)</f>
        <v>0</v>
      </c>
      <c r="BI183" s="241">
        <f>IF(N183="nulová",J183,0)</f>
        <v>0</v>
      </c>
      <c r="BJ183" s="18" t="s">
        <v>88</v>
      </c>
      <c r="BK183" s="241">
        <f>ROUND(I183*H183,2)</f>
        <v>0</v>
      </c>
      <c r="BL183" s="18" t="s">
        <v>224</v>
      </c>
      <c r="BM183" s="240" t="s">
        <v>5001</v>
      </c>
    </row>
    <row r="184" s="2" customFormat="1" ht="37.8" customHeight="1">
      <c r="A184" s="40"/>
      <c r="B184" s="41"/>
      <c r="C184" s="229" t="s">
        <v>307</v>
      </c>
      <c r="D184" s="229" t="s">
        <v>225</v>
      </c>
      <c r="E184" s="230" t="s">
        <v>606</v>
      </c>
      <c r="F184" s="231" t="s">
        <v>607</v>
      </c>
      <c r="G184" s="232" t="s">
        <v>507</v>
      </c>
      <c r="H184" s="233">
        <v>112</v>
      </c>
      <c r="I184" s="234"/>
      <c r="J184" s="235">
        <f>ROUND(I184*H184,2)</f>
        <v>0</v>
      </c>
      <c r="K184" s="231" t="s">
        <v>229</v>
      </c>
      <c r="L184" s="46"/>
      <c r="M184" s="236" t="s">
        <v>1</v>
      </c>
      <c r="N184" s="237" t="s">
        <v>45</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224</v>
      </c>
      <c r="AT184" s="240" t="s">
        <v>225</v>
      </c>
      <c r="AU184" s="240" t="s">
        <v>19</v>
      </c>
      <c r="AY184" s="18" t="s">
        <v>221</v>
      </c>
      <c r="BE184" s="241">
        <f>IF(N184="základní",J184,0)</f>
        <v>0</v>
      </c>
      <c r="BF184" s="241">
        <f>IF(N184="snížená",J184,0)</f>
        <v>0</v>
      </c>
      <c r="BG184" s="241">
        <f>IF(N184="zákl. přenesená",J184,0)</f>
        <v>0</v>
      </c>
      <c r="BH184" s="241">
        <f>IF(N184="sníž. přenesená",J184,0)</f>
        <v>0</v>
      </c>
      <c r="BI184" s="241">
        <f>IF(N184="nulová",J184,0)</f>
        <v>0</v>
      </c>
      <c r="BJ184" s="18" t="s">
        <v>88</v>
      </c>
      <c r="BK184" s="241">
        <f>ROUND(I184*H184,2)</f>
        <v>0</v>
      </c>
      <c r="BL184" s="18" t="s">
        <v>224</v>
      </c>
      <c r="BM184" s="240" t="s">
        <v>5002</v>
      </c>
    </row>
    <row r="185" s="2" customFormat="1">
      <c r="A185" s="40"/>
      <c r="B185" s="41"/>
      <c r="C185" s="42"/>
      <c r="D185" s="242" t="s">
        <v>232</v>
      </c>
      <c r="E185" s="42"/>
      <c r="F185" s="243" t="s">
        <v>609</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232</v>
      </c>
      <c r="AU185" s="18" t="s">
        <v>19</v>
      </c>
    </row>
    <row r="186" s="2" customFormat="1">
      <c r="A186" s="40"/>
      <c r="B186" s="41"/>
      <c r="C186" s="42"/>
      <c r="D186" s="247" t="s">
        <v>312</v>
      </c>
      <c r="E186" s="42"/>
      <c r="F186" s="248" t="s">
        <v>610</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312</v>
      </c>
      <c r="AU186" s="18" t="s">
        <v>19</v>
      </c>
    </row>
    <row r="187" s="2" customFormat="1">
      <c r="A187" s="40"/>
      <c r="B187" s="41"/>
      <c r="C187" s="42"/>
      <c r="D187" s="247" t="s">
        <v>234</v>
      </c>
      <c r="E187" s="42"/>
      <c r="F187" s="248" t="s">
        <v>5003</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234</v>
      </c>
      <c r="AU187" s="18" t="s">
        <v>19</v>
      </c>
    </row>
    <row r="188" s="2" customFormat="1" ht="37.8" customHeight="1">
      <c r="A188" s="40"/>
      <c r="B188" s="41"/>
      <c r="C188" s="229" t="s">
        <v>316</v>
      </c>
      <c r="D188" s="229" t="s">
        <v>225</v>
      </c>
      <c r="E188" s="230" t="s">
        <v>1279</v>
      </c>
      <c r="F188" s="231" t="s">
        <v>1280</v>
      </c>
      <c r="G188" s="232" t="s">
        <v>507</v>
      </c>
      <c r="H188" s="233">
        <v>112</v>
      </c>
      <c r="I188" s="234"/>
      <c r="J188" s="235">
        <f>ROUND(I188*H188,2)</f>
        <v>0</v>
      </c>
      <c r="K188" s="231" t="s">
        <v>229</v>
      </c>
      <c r="L188" s="46"/>
      <c r="M188" s="236" t="s">
        <v>1</v>
      </c>
      <c r="N188" s="237" t="s">
        <v>45</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224</v>
      </c>
      <c r="AT188" s="240" t="s">
        <v>225</v>
      </c>
      <c r="AU188" s="240" t="s">
        <v>19</v>
      </c>
      <c r="AY188" s="18" t="s">
        <v>221</v>
      </c>
      <c r="BE188" s="241">
        <f>IF(N188="základní",J188,0)</f>
        <v>0</v>
      </c>
      <c r="BF188" s="241">
        <f>IF(N188="snížená",J188,0)</f>
        <v>0</v>
      </c>
      <c r="BG188" s="241">
        <f>IF(N188="zákl. přenesená",J188,0)</f>
        <v>0</v>
      </c>
      <c r="BH188" s="241">
        <f>IF(N188="sníž. přenesená",J188,0)</f>
        <v>0</v>
      </c>
      <c r="BI188" s="241">
        <f>IF(N188="nulová",J188,0)</f>
        <v>0</v>
      </c>
      <c r="BJ188" s="18" t="s">
        <v>88</v>
      </c>
      <c r="BK188" s="241">
        <f>ROUND(I188*H188,2)</f>
        <v>0</v>
      </c>
      <c r="BL188" s="18" t="s">
        <v>224</v>
      </c>
      <c r="BM188" s="240" t="s">
        <v>5004</v>
      </c>
    </row>
    <row r="189" s="2" customFormat="1">
      <c r="A189" s="40"/>
      <c r="B189" s="41"/>
      <c r="C189" s="42"/>
      <c r="D189" s="242" t="s">
        <v>232</v>
      </c>
      <c r="E189" s="42"/>
      <c r="F189" s="243" t="s">
        <v>1282</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232</v>
      </c>
      <c r="AU189" s="18" t="s">
        <v>19</v>
      </c>
    </row>
    <row r="190" s="2" customFormat="1">
      <c r="A190" s="40"/>
      <c r="B190" s="41"/>
      <c r="C190" s="42"/>
      <c r="D190" s="247" t="s">
        <v>312</v>
      </c>
      <c r="E190" s="42"/>
      <c r="F190" s="248" t="s">
        <v>579</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312</v>
      </c>
      <c r="AU190" s="18" t="s">
        <v>19</v>
      </c>
    </row>
    <row r="191" s="2" customFormat="1">
      <c r="A191" s="40"/>
      <c r="B191" s="41"/>
      <c r="C191" s="42"/>
      <c r="D191" s="247" t="s">
        <v>234</v>
      </c>
      <c r="E191" s="42"/>
      <c r="F191" s="248" t="s">
        <v>5005</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234</v>
      </c>
      <c r="AU191" s="18" t="s">
        <v>19</v>
      </c>
    </row>
    <row r="192" s="2" customFormat="1" ht="16.5" customHeight="1">
      <c r="A192" s="40"/>
      <c r="B192" s="41"/>
      <c r="C192" s="284" t="s">
        <v>321</v>
      </c>
      <c r="D192" s="284" t="s">
        <v>330</v>
      </c>
      <c r="E192" s="285" t="s">
        <v>5006</v>
      </c>
      <c r="F192" s="286" t="s">
        <v>5007</v>
      </c>
      <c r="G192" s="287" t="s">
        <v>584</v>
      </c>
      <c r="H192" s="288">
        <v>1.6799999999999999</v>
      </c>
      <c r="I192" s="289"/>
      <c r="J192" s="290">
        <f>ROUND(I192*H192,2)</f>
        <v>0</v>
      </c>
      <c r="K192" s="286" t="s">
        <v>229</v>
      </c>
      <c r="L192" s="291"/>
      <c r="M192" s="292" t="s">
        <v>1</v>
      </c>
      <c r="N192" s="293" t="s">
        <v>45</v>
      </c>
      <c r="O192" s="93"/>
      <c r="P192" s="238">
        <f>O192*H192</f>
        <v>0</v>
      </c>
      <c r="Q192" s="238">
        <v>0.001</v>
      </c>
      <c r="R192" s="238">
        <f>Q192*H192</f>
        <v>0.0016800000000000001</v>
      </c>
      <c r="S192" s="238">
        <v>0</v>
      </c>
      <c r="T192" s="239">
        <f>S192*H192</f>
        <v>0</v>
      </c>
      <c r="U192" s="40"/>
      <c r="V192" s="40"/>
      <c r="W192" s="40"/>
      <c r="X192" s="40"/>
      <c r="Y192" s="40"/>
      <c r="Z192" s="40"/>
      <c r="AA192" s="40"/>
      <c r="AB192" s="40"/>
      <c r="AC192" s="40"/>
      <c r="AD192" s="40"/>
      <c r="AE192" s="40"/>
      <c r="AR192" s="240" t="s">
        <v>267</v>
      </c>
      <c r="AT192" s="240" t="s">
        <v>330</v>
      </c>
      <c r="AU192" s="240" t="s">
        <v>19</v>
      </c>
      <c r="AY192" s="18" t="s">
        <v>221</v>
      </c>
      <c r="BE192" s="241">
        <f>IF(N192="základní",J192,0)</f>
        <v>0</v>
      </c>
      <c r="BF192" s="241">
        <f>IF(N192="snížená",J192,0)</f>
        <v>0</v>
      </c>
      <c r="BG192" s="241">
        <f>IF(N192="zákl. přenesená",J192,0)</f>
        <v>0</v>
      </c>
      <c r="BH192" s="241">
        <f>IF(N192="sníž. přenesená",J192,0)</f>
        <v>0</v>
      </c>
      <c r="BI192" s="241">
        <f>IF(N192="nulová",J192,0)</f>
        <v>0</v>
      </c>
      <c r="BJ192" s="18" t="s">
        <v>88</v>
      </c>
      <c r="BK192" s="241">
        <f>ROUND(I192*H192,2)</f>
        <v>0</v>
      </c>
      <c r="BL192" s="18" t="s">
        <v>224</v>
      </c>
      <c r="BM192" s="240" t="s">
        <v>5008</v>
      </c>
    </row>
    <row r="193" s="2" customFormat="1" ht="37.8" customHeight="1">
      <c r="A193" s="40"/>
      <c r="B193" s="41"/>
      <c r="C193" s="229" t="s">
        <v>327</v>
      </c>
      <c r="D193" s="229" t="s">
        <v>225</v>
      </c>
      <c r="E193" s="230" t="s">
        <v>614</v>
      </c>
      <c r="F193" s="231" t="s">
        <v>615</v>
      </c>
      <c r="G193" s="232" t="s">
        <v>507</v>
      </c>
      <c r="H193" s="233">
        <v>440</v>
      </c>
      <c r="I193" s="234"/>
      <c r="J193" s="235">
        <f>ROUND(I193*H193,2)</f>
        <v>0</v>
      </c>
      <c r="K193" s="231" t="s">
        <v>229</v>
      </c>
      <c r="L193" s="46"/>
      <c r="M193" s="236" t="s">
        <v>1</v>
      </c>
      <c r="N193" s="237" t="s">
        <v>45</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224</v>
      </c>
      <c r="AT193" s="240" t="s">
        <v>225</v>
      </c>
      <c r="AU193" s="240" t="s">
        <v>19</v>
      </c>
      <c r="AY193" s="18" t="s">
        <v>221</v>
      </c>
      <c r="BE193" s="241">
        <f>IF(N193="základní",J193,0)</f>
        <v>0</v>
      </c>
      <c r="BF193" s="241">
        <f>IF(N193="snížená",J193,0)</f>
        <v>0</v>
      </c>
      <c r="BG193" s="241">
        <f>IF(N193="zákl. přenesená",J193,0)</f>
        <v>0</v>
      </c>
      <c r="BH193" s="241">
        <f>IF(N193="sníž. přenesená",J193,0)</f>
        <v>0</v>
      </c>
      <c r="BI193" s="241">
        <f>IF(N193="nulová",J193,0)</f>
        <v>0</v>
      </c>
      <c r="BJ193" s="18" t="s">
        <v>88</v>
      </c>
      <c r="BK193" s="241">
        <f>ROUND(I193*H193,2)</f>
        <v>0</v>
      </c>
      <c r="BL193" s="18" t="s">
        <v>224</v>
      </c>
      <c r="BM193" s="240" t="s">
        <v>5009</v>
      </c>
    </row>
    <row r="194" s="2" customFormat="1">
      <c r="A194" s="40"/>
      <c r="B194" s="41"/>
      <c r="C194" s="42"/>
      <c r="D194" s="242" t="s">
        <v>232</v>
      </c>
      <c r="E194" s="42"/>
      <c r="F194" s="243" t="s">
        <v>617</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232</v>
      </c>
      <c r="AU194" s="18" t="s">
        <v>19</v>
      </c>
    </row>
    <row r="195" s="2" customFormat="1">
      <c r="A195" s="40"/>
      <c r="B195" s="41"/>
      <c r="C195" s="42"/>
      <c r="D195" s="247" t="s">
        <v>312</v>
      </c>
      <c r="E195" s="42"/>
      <c r="F195" s="248" t="s">
        <v>618</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312</v>
      </c>
      <c r="AU195" s="18" t="s">
        <v>19</v>
      </c>
    </row>
    <row r="196" s="2" customFormat="1">
      <c r="A196" s="40"/>
      <c r="B196" s="41"/>
      <c r="C196" s="42"/>
      <c r="D196" s="247" t="s">
        <v>234</v>
      </c>
      <c r="E196" s="42"/>
      <c r="F196" s="248" t="s">
        <v>5010</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234</v>
      </c>
      <c r="AU196" s="18" t="s">
        <v>19</v>
      </c>
    </row>
    <row r="197" s="12" customFormat="1" ht="22.8" customHeight="1">
      <c r="A197" s="12"/>
      <c r="B197" s="213"/>
      <c r="C197" s="214"/>
      <c r="D197" s="215" t="s">
        <v>79</v>
      </c>
      <c r="E197" s="227" t="s">
        <v>19</v>
      </c>
      <c r="F197" s="227" t="s">
        <v>626</v>
      </c>
      <c r="G197" s="214"/>
      <c r="H197" s="214"/>
      <c r="I197" s="217"/>
      <c r="J197" s="228">
        <f>BK197</f>
        <v>0</v>
      </c>
      <c r="K197" s="214"/>
      <c r="L197" s="219"/>
      <c r="M197" s="220"/>
      <c r="N197" s="221"/>
      <c r="O197" s="221"/>
      <c r="P197" s="222">
        <f>SUM(P198:P201)</f>
        <v>0</v>
      </c>
      <c r="Q197" s="221"/>
      <c r="R197" s="222">
        <f>SUM(R198:R201)</f>
        <v>0.33845099999999995</v>
      </c>
      <c r="S197" s="221"/>
      <c r="T197" s="223">
        <f>SUM(T198:T201)</f>
        <v>0</v>
      </c>
      <c r="U197" s="12"/>
      <c r="V197" s="12"/>
      <c r="W197" s="12"/>
      <c r="X197" s="12"/>
      <c r="Y197" s="12"/>
      <c r="Z197" s="12"/>
      <c r="AA197" s="12"/>
      <c r="AB197" s="12"/>
      <c r="AC197" s="12"/>
      <c r="AD197" s="12"/>
      <c r="AE197" s="12"/>
      <c r="AR197" s="224" t="s">
        <v>88</v>
      </c>
      <c r="AT197" s="225" t="s">
        <v>79</v>
      </c>
      <c r="AU197" s="225" t="s">
        <v>88</v>
      </c>
      <c r="AY197" s="224" t="s">
        <v>221</v>
      </c>
      <c r="BK197" s="226">
        <f>SUM(BK198:BK201)</f>
        <v>0</v>
      </c>
    </row>
    <row r="198" s="2" customFormat="1" ht="24.15" customHeight="1">
      <c r="A198" s="40"/>
      <c r="B198" s="41"/>
      <c r="C198" s="229" t="s">
        <v>337</v>
      </c>
      <c r="D198" s="229" t="s">
        <v>225</v>
      </c>
      <c r="E198" s="230" t="s">
        <v>5011</v>
      </c>
      <c r="F198" s="231" t="s">
        <v>5012</v>
      </c>
      <c r="G198" s="232" t="s">
        <v>515</v>
      </c>
      <c r="H198" s="233">
        <v>0.14999999999999999</v>
      </c>
      <c r="I198" s="234"/>
      <c r="J198" s="235">
        <f>ROUND(I198*H198,2)</f>
        <v>0</v>
      </c>
      <c r="K198" s="231" t="s">
        <v>229</v>
      </c>
      <c r="L198" s="46"/>
      <c r="M198" s="236" t="s">
        <v>1</v>
      </c>
      <c r="N198" s="237" t="s">
        <v>45</v>
      </c>
      <c r="O198" s="93"/>
      <c r="P198" s="238">
        <f>O198*H198</f>
        <v>0</v>
      </c>
      <c r="Q198" s="238">
        <v>2.2563399999999998</v>
      </c>
      <c r="R198" s="238">
        <f>Q198*H198</f>
        <v>0.33845099999999995</v>
      </c>
      <c r="S198" s="238">
        <v>0</v>
      </c>
      <c r="T198" s="239">
        <f>S198*H198</f>
        <v>0</v>
      </c>
      <c r="U198" s="40"/>
      <c r="V198" s="40"/>
      <c r="W198" s="40"/>
      <c r="X198" s="40"/>
      <c r="Y198" s="40"/>
      <c r="Z198" s="40"/>
      <c r="AA198" s="40"/>
      <c r="AB198" s="40"/>
      <c r="AC198" s="40"/>
      <c r="AD198" s="40"/>
      <c r="AE198" s="40"/>
      <c r="AR198" s="240" t="s">
        <v>224</v>
      </c>
      <c r="AT198" s="240" t="s">
        <v>225</v>
      </c>
      <c r="AU198" s="240" t="s">
        <v>19</v>
      </c>
      <c r="AY198" s="18" t="s">
        <v>221</v>
      </c>
      <c r="BE198" s="241">
        <f>IF(N198="základní",J198,0)</f>
        <v>0</v>
      </c>
      <c r="BF198" s="241">
        <f>IF(N198="snížená",J198,0)</f>
        <v>0</v>
      </c>
      <c r="BG198" s="241">
        <f>IF(N198="zákl. přenesená",J198,0)</f>
        <v>0</v>
      </c>
      <c r="BH198" s="241">
        <f>IF(N198="sníž. přenesená",J198,0)</f>
        <v>0</v>
      </c>
      <c r="BI198" s="241">
        <f>IF(N198="nulová",J198,0)</f>
        <v>0</v>
      </c>
      <c r="BJ198" s="18" t="s">
        <v>88</v>
      </c>
      <c r="BK198" s="241">
        <f>ROUND(I198*H198,2)</f>
        <v>0</v>
      </c>
      <c r="BL198" s="18" t="s">
        <v>224</v>
      </c>
      <c r="BM198" s="240" t="s">
        <v>5013</v>
      </c>
    </row>
    <row r="199" s="2" customFormat="1">
      <c r="A199" s="40"/>
      <c r="B199" s="41"/>
      <c r="C199" s="42"/>
      <c r="D199" s="242" t="s">
        <v>232</v>
      </c>
      <c r="E199" s="42"/>
      <c r="F199" s="243" t="s">
        <v>5014</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232</v>
      </c>
      <c r="AU199" s="18" t="s">
        <v>19</v>
      </c>
    </row>
    <row r="200" s="2" customFormat="1">
      <c r="A200" s="40"/>
      <c r="B200" s="41"/>
      <c r="C200" s="42"/>
      <c r="D200" s="247" t="s">
        <v>234</v>
      </c>
      <c r="E200" s="42"/>
      <c r="F200" s="248" t="s">
        <v>5015</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234</v>
      </c>
      <c r="AU200" s="18" t="s">
        <v>19</v>
      </c>
    </row>
    <row r="201" s="13" customFormat="1">
      <c r="A201" s="13"/>
      <c r="B201" s="249"/>
      <c r="C201" s="250"/>
      <c r="D201" s="247" t="s">
        <v>236</v>
      </c>
      <c r="E201" s="251" t="s">
        <v>1</v>
      </c>
      <c r="F201" s="252" t="s">
        <v>5016</v>
      </c>
      <c r="G201" s="250"/>
      <c r="H201" s="253">
        <v>0.14999999999999999</v>
      </c>
      <c r="I201" s="254"/>
      <c r="J201" s="250"/>
      <c r="K201" s="250"/>
      <c r="L201" s="255"/>
      <c r="M201" s="256"/>
      <c r="N201" s="257"/>
      <c r="O201" s="257"/>
      <c r="P201" s="257"/>
      <c r="Q201" s="257"/>
      <c r="R201" s="257"/>
      <c r="S201" s="257"/>
      <c r="T201" s="258"/>
      <c r="U201" s="13"/>
      <c r="V201" s="13"/>
      <c r="W201" s="13"/>
      <c r="X201" s="13"/>
      <c r="Y201" s="13"/>
      <c r="Z201" s="13"/>
      <c r="AA201" s="13"/>
      <c r="AB201" s="13"/>
      <c r="AC201" s="13"/>
      <c r="AD201" s="13"/>
      <c r="AE201" s="13"/>
      <c r="AT201" s="259" t="s">
        <v>236</v>
      </c>
      <c r="AU201" s="259" t="s">
        <v>19</v>
      </c>
      <c r="AV201" s="13" t="s">
        <v>19</v>
      </c>
      <c r="AW201" s="13" t="s">
        <v>36</v>
      </c>
      <c r="AX201" s="13" t="s">
        <v>88</v>
      </c>
      <c r="AY201" s="259" t="s">
        <v>221</v>
      </c>
    </row>
    <row r="202" s="12" customFormat="1" ht="22.8" customHeight="1">
      <c r="A202" s="12"/>
      <c r="B202" s="213"/>
      <c r="C202" s="214"/>
      <c r="D202" s="215" t="s">
        <v>79</v>
      </c>
      <c r="E202" s="227" t="s">
        <v>157</v>
      </c>
      <c r="F202" s="227" t="s">
        <v>631</v>
      </c>
      <c r="G202" s="214"/>
      <c r="H202" s="214"/>
      <c r="I202" s="217"/>
      <c r="J202" s="228">
        <f>BK202</f>
        <v>0</v>
      </c>
      <c r="K202" s="214"/>
      <c r="L202" s="219"/>
      <c r="M202" s="220"/>
      <c r="N202" s="221"/>
      <c r="O202" s="221"/>
      <c r="P202" s="222">
        <f>SUM(P203:P206)</f>
        <v>0</v>
      </c>
      <c r="Q202" s="221"/>
      <c r="R202" s="222">
        <f>SUM(R203:R206)</f>
        <v>16.454099999999997</v>
      </c>
      <c r="S202" s="221"/>
      <c r="T202" s="223">
        <f>SUM(T203:T206)</f>
        <v>0</v>
      </c>
      <c r="U202" s="12"/>
      <c r="V202" s="12"/>
      <c r="W202" s="12"/>
      <c r="X202" s="12"/>
      <c r="Y202" s="12"/>
      <c r="Z202" s="12"/>
      <c r="AA202" s="12"/>
      <c r="AB202" s="12"/>
      <c r="AC202" s="12"/>
      <c r="AD202" s="12"/>
      <c r="AE202" s="12"/>
      <c r="AR202" s="224" t="s">
        <v>88</v>
      </c>
      <c r="AT202" s="225" t="s">
        <v>79</v>
      </c>
      <c r="AU202" s="225" t="s">
        <v>88</v>
      </c>
      <c r="AY202" s="224" t="s">
        <v>221</v>
      </c>
      <c r="BK202" s="226">
        <f>SUM(BK203:BK206)</f>
        <v>0</v>
      </c>
    </row>
    <row r="203" s="2" customFormat="1" ht="24.15" customHeight="1">
      <c r="A203" s="40"/>
      <c r="B203" s="41"/>
      <c r="C203" s="229" t="s">
        <v>7</v>
      </c>
      <c r="D203" s="229" t="s">
        <v>225</v>
      </c>
      <c r="E203" s="230" t="s">
        <v>5017</v>
      </c>
      <c r="F203" s="231" t="s">
        <v>5018</v>
      </c>
      <c r="G203" s="232" t="s">
        <v>699</v>
      </c>
      <c r="H203" s="233">
        <v>130</v>
      </c>
      <c r="I203" s="234"/>
      <c r="J203" s="235">
        <f>ROUND(I203*H203,2)</f>
        <v>0</v>
      </c>
      <c r="K203" s="231" t="s">
        <v>229</v>
      </c>
      <c r="L203" s="46"/>
      <c r="M203" s="236" t="s">
        <v>1</v>
      </c>
      <c r="N203" s="237" t="s">
        <v>45</v>
      </c>
      <c r="O203" s="93"/>
      <c r="P203" s="238">
        <f>O203*H203</f>
        <v>0</v>
      </c>
      <c r="Q203" s="238">
        <v>0.12656999999999999</v>
      </c>
      <c r="R203" s="238">
        <f>Q203*H203</f>
        <v>16.454099999999997</v>
      </c>
      <c r="S203" s="238">
        <v>0</v>
      </c>
      <c r="T203" s="239">
        <f>S203*H203</f>
        <v>0</v>
      </c>
      <c r="U203" s="40"/>
      <c r="V203" s="40"/>
      <c r="W203" s="40"/>
      <c r="X203" s="40"/>
      <c r="Y203" s="40"/>
      <c r="Z203" s="40"/>
      <c r="AA203" s="40"/>
      <c r="AB203" s="40"/>
      <c r="AC203" s="40"/>
      <c r="AD203" s="40"/>
      <c r="AE203" s="40"/>
      <c r="AR203" s="240" t="s">
        <v>224</v>
      </c>
      <c r="AT203" s="240" t="s">
        <v>225</v>
      </c>
      <c r="AU203" s="240" t="s">
        <v>19</v>
      </c>
      <c r="AY203" s="18" t="s">
        <v>221</v>
      </c>
      <c r="BE203" s="241">
        <f>IF(N203="základní",J203,0)</f>
        <v>0</v>
      </c>
      <c r="BF203" s="241">
        <f>IF(N203="snížená",J203,0)</f>
        <v>0</v>
      </c>
      <c r="BG203" s="241">
        <f>IF(N203="zákl. přenesená",J203,0)</f>
        <v>0</v>
      </c>
      <c r="BH203" s="241">
        <f>IF(N203="sníž. přenesená",J203,0)</f>
        <v>0</v>
      </c>
      <c r="BI203" s="241">
        <f>IF(N203="nulová",J203,0)</f>
        <v>0</v>
      </c>
      <c r="BJ203" s="18" t="s">
        <v>88</v>
      </c>
      <c r="BK203" s="241">
        <f>ROUND(I203*H203,2)</f>
        <v>0</v>
      </c>
      <c r="BL203" s="18" t="s">
        <v>224</v>
      </c>
      <c r="BM203" s="240" t="s">
        <v>5019</v>
      </c>
    </row>
    <row r="204" s="2" customFormat="1">
      <c r="A204" s="40"/>
      <c r="B204" s="41"/>
      <c r="C204" s="42"/>
      <c r="D204" s="242" t="s">
        <v>232</v>
      </c>
      <c r="E204" s="42"/>
      <c r="F204" s="243" t="s">
        <v>5020</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232</v>
      </c>
      <c r="AU204" s="18" t="s">
        <v>19</v>
      </c>
    </row>
    <row r="205" s="2" customFormat="1">
      <c r="A205" s="40"/>
      <c r="B205" s="41"/>
      <c r="C205" s="42"/>
      <c r="D205" s="247" t="s">
        <v>312</v>
      </c>
      <c r="E205" s="42"/>
      <c r="F205" s="248" t="s">
        <v>5021</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312</v>
      </c>
      <c r="AU205" s="18" t="s">
        <v>19</v>
      </c>
    </row>
    <row r="206" s="2" customFormat="1">
      <c r="A206" s="40"/>
      <c r="B206" s="41"/>
      <c r="C206" s="42"/>
      <c r="D206" s="247" t="s">
        <v>234</v>
      </c>
      <c r="E206" s="42"/>
      <c r="F206" s="248" t="s">
        <v>5022</v>
      </c>
      <c r="G206" s="42"/>
      <c r="H206" s="42"/>
      <c r="I206" s="244"/>
      <c r="J206" s="42"/>
      <c r="K206" s="42"/>
      <c r="L206" s="46"/>
      <c r="M206" s="245"/>
      <c r="N206" s="246"/>
      <c r="O206" s="93"/>
      <c r="P206" s="93"/>
      <c r="Q206" s="93"/>
      <c r="R206" s="93"/>
      <c r="S206" s="93"/>
      <c r="T206" s="94"/>
      <c r="U206" s="40"/>
      <c r="V206" s="40"/>
      <c r="W206" s="40"/>
      <c r="X206" s="40"/>
      <c r="Y206" s="40"/>
      <c r="Z206" s="40"/>
      <c r="AA206" s="40"/>
      <c r="AB206" s="40"/>
      <c r="AC206" s="40"/>
      <c r="AD206" s="40"/>
      <c r="AE206" s="40"/>
      <c r="AT206" s="18" t="s">
        <v>234</v>
      </c>
      <c r="AU206" s="18" t="s">
        <v>19</v>
      </c>
    </row>
    <row r="207" s="12" customFormat="1" ht="22.8" customHeight="1">
      <c r="A207" s="12"/>
      <c r="B207" s="213"/>
      <c r="C207" s="214"/>
      <c r="D207" s="215" t="s">
        <v>79</v>
      </c>
      <c r="E207" s="227" t="s">
        <v>224</v>
      </c>
      <c r="F207" s="227" t="s">
        <v>656</v>
      </c>
      <c r="G207" s="214"/>
      <c r="H207" s="214"/>
      <c r="I207" s="217"/>
      <c r="J207" s="228">
        <f>BK207</f>
        <v>0</v>
      </c>
      <c r="K207" s="214"/>
      <c r="L207" s="219"/>
      <c r="M207" s="220"/>
      <c r="N207" s="221"/>
      <c r="O207" s="221"/>
      <c r="P207" s="222">
        <f>SUM(P208:P215)</f>
        <v>0</v>
      </c>
      <c r="Q207" s="221"/>
      <c r="R207" s="222">
        <f>SUM(R208:R215)</f>
        <v>97.162170000000003</v>
      </c>
      <c r="S207" s="221"/>
      <c r="T207" s="223">
        <f>SUM(T208:T215)</f>
        <v>0</v>
      </c>
      <c r="U207" s="12"/>
      <c r="V207" s="12"/>
      <c r="W207" s="12"/>
      <c r="X207" s="12"/>
      <c r="Y207" s="12"/>
      <c r="Z207" s="12"/>
      <c r="AA207" s="12"/>
      <c r="AB207" s="12"/>
      <c r="AC207" s="12"/>
      <c r="AD207" s="12"/>
      <c r="AE207" s="12"/>
      <c r="AR207" s="224" t="s">
        <v>88</v>
      </c>
      <c r="AT207" s="225" t="s">
        <v>79</v>
      </c>
      <c r="AU207" s="225" t="s">
        <v>88</v>
      </c>
      <c r="AY207" s="224" t="s">
        <v>221</v>
      </c>
      <c r="BK207" s="226">
        <f>SUM(BK208:BK215)</f>
        <v>0</v>
      </c>
    </row>
    <row r="208" s="2" customFormat="1" ht="33" customHeight="1">
      <c r="A208" s="40"/>
      <c r="B208" s="41"/>
      <c r="C208" s="229" t="s">
        <v>347</v>
      </c>
      <c r="D208" s="229" t="s">
        <v>225</v>
      </c>
      <c r="E208" s="230" t="s">
        <v>1338</v>
      </c>
      <c r="F208" s="231" t="s">
        <v>1339</v>
      </c>
      <c r="G208" s="232" t="s">
        <v>515</v>
      </c>
      <c r="H208" s="233">
        <v>21</v>
      </c>
      <c r="I208" s="234"/>
      <c r="J208" s="235">
        <f>ROUND(I208*H208,2)</f>
        <v>0</v>
      </c>
      <c r="K208" s="231" t="s">
        <v>229</v>
      </c>
      <c r="L208" s="46"/>
      <c r="M208" s="236" t="s">
        <v>1</v>
      </c>
      <c r="N208" s="237" t="s">
        <v>45</v>
      </c>
      <c r="O208" s="93"/>
      <c r="P208" s="238">
        <f>O208*H208</f>
        <v>0</v>
      </c>
      <c r="Q208" s="238">
        <v>1.8907700000000001</v>
      </c>
      <c r="R208" s="238">
        <f>Q208*H208</f>
        <v>39.70617</v>
      </c>
      <c r="S208" s="238">
        <v>0</v>
      </c>
      <c r="T208" s="239">
        <f>S208*H208</f>
        <v>0</v>
      </c>
      <c r="U208" s="40"/>
      <c r="V208" s="40"/>
      <c r="W208" s="40"/>
      <c r="X208" s="40"/>
      <c r="Y208" s="40"/>
      <c r="Z208" s="40"/>
      <c r="AA208" s="40"/>
      <c r="AB208" s="40"/>
      <c r="AC208" s="40"/>
      <c r="AD208" s="40"/>
      <c r="AE208" s="40"/>
      <c r="AR208" s="240" t="s">
        <v>224</v>
      </c>
      <c r="AT208" s="240" t="s">
        <v>225</v>
      </c>
      <c r="AU208" s="240" t="s">
        <v>19</v>
      </c>
      <c r="AY208" s="18" t="s">
        <v>221</v>
      </c>
      <c r="BE208" s="241">
        <f>IF(N208="základní",J208,0)</f>
        <v>0</v>
      </c>
      <c r="BF208" s="241">
        <f>IF(N208="snížená",J208,0)</f>
        <v>0</v>
      </c>
      <c r="BG208" s="241">
        <f>IF(N208="zákl. přenesená",J208,0)</f>
        <v>0</v>
      </c>
      <c r="BH208" s="241">
        <f>IF(N208="sníž. přenesená",J208,0)</f>
        <v>0</v>
      </c>
      <c r="BI208" s="241">
        <f>IF(N208="nulová",J208,0)</f>
        <v>0</v>
      </c>
      <c r="BJ208" s="18" t="s">
        <v>88</v>
      </c>
      <c r="BK208" s="241">
        <f>ROUND(I208*H208,2)</f>
        <v>0</v>
      </c>
      <c r="BL208" s="18" t="s">
        <v>224</v>
      </c>
      <c r="BM208" s="240" t="s">
        <v>5023</v>
      </c>
    </row>
    <row r="209" s="2" customFormat="1">
      <c r="A209" s="40"/>
      <c r="B209" s="41"/>
      <c r="C209" s="42"/>
      <c r="D209" s="242" t="s">
        <v>232</v>
      </c>
      <c r="E209" s="42"/>
      <c r="F209" s="243" t="s">
        <v>1341</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232</v>
      </c>
      <c r="AU209" s="18" t="s">
        <v>19</v>
      </c>
    </row>
    <row r="210" s="2" customFormat="1">
      <c r="A210" s="40"/>
      <c r="B210" s="41"/>
      <c r="C210" s="42"/>
      <c r="D210" s="247" t="s">
        <v>312</v>
      </c>
      <c r="E210" s="42"/>
      <c r="F210" s="248" t="s">
        <v>1342</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312</v>
      </c>
      <c r="AU210" s="18" t="s">
        <v>19</v>
      </c>
    </row>
    <row r="211" s="2" customFormat="1">
      <c r="A211" s="40"/>
      <c r="B211" s="41"/>
      <c r="C211" s="42"/>
      <c r="D211" s="247" t="s">
        <v>234</v>
      </c>
      <c r="E211" s="42"/>
      <c r="F211" s="248" t="s">
        <v>5024</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234</v>
      </c>
      <c r="AU211" s="18" t="s">
        <v>19</v>
      </c>
    </row>
    <row r="212" s="2" customFormat="1" ht="37.8" customHeight="1">
      <c r="A212" s="40"/>
      <c r="B212" s="41"/>
      <c r="C212" s="229" t="s">
        <v>359</v>
      </c>
      <c r="D212" s="229" t="s">
        <v>225</v>
      </c>
      <c r="E212" s="230" t="s">
        <v>1091</v>
      </c>
      <c r="F212" s="231" t="s">
        <v>5025</v>
      </c>
      <c r="G212" s="232" t="s">
        <v>515</v>
      </c>
      <c r="H212" s="233">
        <v>28</v>
      </c>
      <c r="I212" s="234"/>
      <c r="J212" s="235">
        <f>ROUND(I212*H212,2)</f>
        <v>0</v>
      </c>
      <c r="K212" s="231" t="s">
        <v>229</v>
      </c>
      <c r="L212" s="46"/>
      <c r="M212" s="236" t="s">
        <v>1</v>
      </c>
      <c r="N212" s="237" t="s">
        <v>45</v>
      </c>
      <c r="O212" s="93"/>
      <c r="P212" s="238">
        <f>O212*H212</f>
        <v>0</v>
      </c>
      <c r="Q212" s="238">
        <v>2.052</v>
      </c>
      <c r="R212" s="238">
        <f>Q212*H212</f>
        <v>57.456000000000003</v>
      </c>
      <c r="S212" s="238">
        <v>0</v>
      </c>
      <c r="T212" s="239">
        <f>S212*H212</f>
        <v>0</v>
      </c>
      <c r="U212" s="40"/>
      <c r="V212" s="40"/>
      <c r="W212" s="40"/>
      <c r="X212" s="40"/>
      <c r="Y212" s="40"/>
      <c r="Z212" s="40"/>
      <c r="AA212" s="40"/>
      <c r="AB212" s="40"/>
      <c r="AC212" s="40"/>
      <c r="AD212" s="40"/>
      <c r="AE212" s="40"/>
      <c r="AR212" s="240" t="s">
        <v>224</v>
      </c>
      <c r="AT212" s="240" t="s">
        <v>225</v>
      </c>
      <c r="AU212" s="240" t="s">
        <v>19</v>
      </c>
      <c r="AY212" s="18" t="s">
        <v>221</v>
      </c>
      <c r="BE212" s="241">
        <f>IF(N212="základní",J212,0)</f>
        <v>0</v>
      </c>
      <c r="BF212" s="241">
        <f>IF(N212="snížená",J212,0)</f>
        <v>0</v>
      </c>
      <c r="BG212" s="241">
        <f>IF(N212="zákl. přenesená",J212,0)</f>
        <v>0</v>
      </c>
      <c r="BH212" s="241">
        <f>IF(N212="sníž. přenesená",J212,0)</f>
        <v>0</v>
      </c>
      <c r="BI212" s="241">
        <f>IF(N212="nulová",J212,0)</f>
        <v>0</v>
      </c>
      <c r="BJ212" s="18" t="s">
        <v>88</v>
      </c>
      <c r="BK212" s="241">
        <f>ROUND(I212*H212,2)</f>
        <v>0</v>
      </c>
      <c r="BL212" s="18" t="s">
        <v>224</v>
      </c>
      <c r="BM212" s="240" t="s">
        <v>5026</v>
      </c>
    </row>
    <row r="213" s="2" customFormat="1">
      <c r="A213" s="40"/>
      <c r="B213" s="41"/>
      <c r="C213" s="42"/>
      <c r="D213" s="242" t="s">
        <v>232</v>
      </c>
      <c r="E213" s="42"/>
      <c r="F213" s="243" t="s">
        <v>1094</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232</v>
      </c>
      <c r="AU213" s="18" t="s">
        <v>19</v>
      </c>
    </row>
    <row r="214" s="2" customFormat="1">
      <c r="A214" s="40"/>
      <c r="B214" s="41"/>
      <c r="C214" s="42"/>
      <c r="D214" s="247" t="s">
        <v>312</v>
      </c>
      <c r="E214" s="42"/>
      <c r="F214" s="248" t="s">
        <v>693</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312</v>
      </c>
      <c r="AU214" s="18" t="s">
        <v>19</v>
      </c>
    </row>
    <row r="215" s="2" customFormat="1">
      <c r="A215" s="40"/>
      <c r="B215" s="41"/>
      <c r="C215" s="42"/>
      <c r="D215" s="247" t="s">
        <v>234</v>
      </c>
      <c r="E215" s="42"/>
      <c r="F215" s="248" t="s">
        <v>5027</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234</v>
      </c>
      <c r="AU215" s="18" t="s">
        <v>19</v>
      </c>
    </row>
    <row r="216" s="12" customFormat="1" ht="22.8" customHeight="1">
      <c r="A216" s="12"/>
      <c r="B216" s="213"/>
      <c r="C216" s="214"/>
      <c r="D216" s="215" t="s">
        <v>79</v>
      </c>
      <c r="E216" s="227" t="s">
        <v>267</v>
      </c>
      <c r="F216" s="227" t="s">
        <v>696</v>
      </c>
      <c r="G216" s="214"/>
      <c r="H216" s="214"/>
      <c r="I216" s="217"/>
      <c r="J216" s="228">
        <f>BK216</f>
        <v>0</v>
      </c>
      <c r="K216" s="214"/>
      <c r="L216" s="219"/>
      <c r="M216" s="220"/>
      <c r="N216" s="221"/>
      <c r="O216" s="221"/>
      <c r="P216" s="222">
        <f>SUM(P217:P297)</f>
        <v>0</v>
      </c>
      <c r="Q216" s="221"/>
      <c r="R216" s="222">
        <f>SUM(R217:R297)</f>
        <v>76.901909999999987</v>
      </c>
      <c r="S216" s="221"/>
      <c r="T216" s="223">
        <f>SUM(T217:T297)</f>
        <v>5</v>
      </c>
      <c r="U216" s="12"/>
      <c r="V216" s="12"/>
      <c r="W216" s="12"/>
      <c r="X216" s="12"/>
      <c r="Y216" s="12"/>
      <c r="Z216" s="12"/>
      <c r="AA216" s="12"/>
      <c r="AB216" s="12"/>
      <c r="AC216" s="12"/>
      <c r="AD216" s="12"/>
      <c r="AE216" s="12"/>
      <c r="AR216" s="224" t="s">
        <v>88</v>
      </c>
      <c r="AT216" s="225" t="s">
        <v>79</v>
      </c>
      <c r="AU216" s="225" t="s">
        <v>88</v>
      </c>
      <c r="AY216" s="224" t="s">
        <v>221</v>
      </c>
      <c r="BK216" s="226">
        <f>SUM(BK217:BK297)</f>
        <v>0</v>
      </c>
    </row>
    <row r="217" s="2" customFormat="1" ht="44.25" customHeight="1">
      <c r="A217" s="40"/>
      <c r="B217" s="41"/>
      <c r="C217" s="229" t="s">
        <v>365</v>
      </c>
      <c r="D217" s="229" t="s">
        <v>225</v>
      </c>
      <c r="E217" s="230" t="s">
        <v>5028</v>
      </c>
      <c r="F217" s="231" t="s">
        <v>5029</v>
      </c>
      <c r="G217" s="232" t="s">
        <v>665</v>
      </c>
      <c r="H217" s="233">
        <v>7</v>
      </c>
      <c r="I217" s="234"/>
      <c r="J217" s="235">
        <f>ROUND(I217*H217,2)</f>
        <v>0</v>
      </c>
      <c r="K217" s="231" t="s">
        <v>229</v>
      </c>
      <c r="L217" s="46"/>
      <c r="M217" s="236" t="s">
        <v>1</v>
      </c>
      <c r="N217" s="237" t="s">
        <v>45</v>
      </c>
      <c r="O217" s="93"/>
      <c r="P217" s="238">
        <f>O217*H217</f>
        <v>0</v>
      </c>
      <c r="Q217" s="238">
        <v>0.00167</v>
      </c>
      <c r="R217" s="238">
        <f>Q217*H217</f>
        <v>0.011690000000000001</v>
      </c>
      <c r="S217" s="238">
        <v>0</v>
      </c>
      <c r="T217" s="239">
        <f>S217*H217</f>
        <v>0</v>
      </c>
      <c r="U217" s="40"/>
      <c r="V217" s="40"/>
      <c r="W217" s="40"/>
      <c r="X217" s="40"/>
      <c r="Y217" s="40"/>
      <c r="Z217" s="40"/>
      <c r="AA217" s="40"/>
      <c r="AB217" s="40"/>
      <c r="AC217" s="40"/>
      <c r="AD217" s="40"/>
      <c r="AE217" s="40"/>
      <c r="AR217" s="240" t="s">
        <v>224</v>
      </c>
      <c r="AT217" s="240" t="s">
        <v>225</v>
      </c>
      <c r="AU217" s="240" t="s">
        <v>19</v>
      </c>
      <c r="AY217" s="18" t="s">
        <v>221</v>
      </c>
      <c r="BE217" s="241">
        <f>IF(N217="základní",J217,0)</f>
        <v>0</v>
      </c>
      <c r="BF217" s="241">
        <f>IF(N217="snížená",J217,0)</f>
        <v>0</v>
      </c>
      <c r="BG217" s="241">
        <f>IF(N217="zákl. přenesená",J217,0)</f>
        <v>0</v>
      </c>
      <c r="BH217" s="241">
        <f>IF(N217="sníž. přenesená",J217,0)</f>
        <v>0</v>
      </c>
      <c r="BI217" s="241">
        <f>IF(N217="nulová",J217,0)</f>
        <v>0</v>
      </c>
      <c r="BJ217" s="18" t="s">
        <v>88</v>
      </c>
      <c r="BK217" s="241">
        <f>ROUND(I217*H217,2)</f>
        <v>0</v>
      </c>
      <c r="BL217" s="18" t="s">
        <v>224</v>
      </c>
      <c r="BM217" s="240" t="s">
        <v>5030</v>
      </c>
    </row>
    <row r="218" s="2" customFormat="1">
      <c r="A218" s="40"/>
      <c r="B218" s="41"/>
      <c r="C218" s="42"/>
      <c r="D218" s="242" t="s">
        <v>232</v>
      </c>
      <c r="E218" s="42"/>
      <c r="F218" s="243" t="s">
        <v>5031</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232</v>
      </c>
      <c r="AU218" s="18" t="s">
        <v>19</v>
      </c>
    </row>
    <row r="219" s="13" customFormat="1">
      <c r="A219" s="13"/>
      <c r="B219" s="249"/>
      <c r="C219" s="250"/>
      <c r="D219" s="247" t="s">
        <v>236</v>
      </c>
      <c r="E219" s="251" t="s">
        <v>1</v>
      </c>
      <c r="F219" s="252" t="s">
        <v>262</v>
      </c>
      <c r="G219" s="250"/>
      <c r="H219" s="253">
        <v>7</v>
      </c>
      <c r="I219" s="254"/>
      <c r="J219" s="250"/>
      <c r="K219" s="250"/>
      <c r="L219" s="255"/>
      <c r="M219" s="256"/>
      <c r="N219" s="257"/>
      <c r="O219" s="257"/>
      <c r="P219" s="257"/>
      <c r="Q219" s="257"/>
      <c r="R219" s="257"/>
      <c r="S219" s="257"/>
      <c r="T219" s="258"/>
      <c r="U219" s="13"/>
      <c r="V219" s="13"/>
      <c r="W219" s="13"/>
      <c r="X219" s="13"/>
      <c r="Y219" s="13"/>
      <c r="Z219" s="13"/>
      <c r="AA219" s="13"/>
      <c r="AB219" s="13"/>
      <c r="AC219" s="13"/>
      <c r="AD219" s="13"/>
      <c r="AE219" s="13"/>
      <c r="AT219" s="259" t="s">
        <v>236</v>
      </c>
      <c r="AU219" s="259" t="s">
        <v>19</v>
      </c>
      <c r="AV219" s="13" t="s">
        <v>19</v>
      </c>
      <c r="AW219" s="13" t="s">
        <v>36</v>
      </c>
      <c r="AX219" s="13" t="s">
        <v>88</v>
      </c>
      <c r="AY219" s="259" t="s">
        <v>221</v>
      </c>
    </row>
    <row r="220" s="2" customFormat="1" ht="16.5" customHeight="1">
      <c r="A220" s="40"/>
      <c r="B220" s="41"/>
      <c r="C220" s="284" t="s">
        <v>371</v>
      </c>
      <c r="D220" s="284" t="s">
        <v>330</v>
      </c>
      <c r="E220" s="285" t="s">
        <v>5032</v>
      </c>
      <c r="F220" s="286" t="s">
        <v>5033</v>
      </c>
      <c r="G220" s="287" t="s">
        <v>665</v>
      </c>
      <c r="H220" s="288">
        <v>2</v>
      </c>
      <c r="I220" s="289"/>
      <c r="J220" s="290">
        <f>ROUND(I220*H220,2)</f>
        <v>0</v>
      </c>
      <c r="K220" s="286" t="s">
        <v>229</v>
      </c>
      <c r="L220" s="291"/>
      <c r="M220" s="292" t="s">
        <v>1</v>
      </c>
      <c r="N220" s="293" t="s">
        <v>45</v>
      </c>
      <c r="O220" s="93"/>
      <c r="P220" s="238">
        <f>O220*H220</f>
        <v>0</v>
      </c>
      <c r="Q220" s="238">
        <v>0.0141</v>
      </c>
      <c r="R220" s="238">
        <f>Q220*H220</f>
        <v>0.028199999999999999</v>
      </c>
      <c r="S220" s="238">
        <v>0</v>
      </c>
      <c r="T220" s="239">
        <f>S220*H220</f>
        <v>0</v>
      </c>
      <c r="U220" s="40"/>
      <c r="V220" s="40"/>
      <c r="W220" s="40"/>
      <c r="X220" s="40"/>
      <c r="Y220" s="40"/>
      <c r="Z220" s="40"/>
      <c r="AA220" s="40"/>
      <c r="AB220" s="40"/>
      <c r="AC220" s="40"/>
      <c r="AD220" s="40"/>
      <c r="AE220" s="40"/>
      <c r="AR220" s="240" t="s">
        <v>267</v>
      </c>
      <c r="AT220" s="240" t="s">
        <v>330</v>
      </c>
      <c r="AU220" s="240" t="s">
        <v>19</v>
      </c>
      <c r="AY220" s="18" t="s">
        <v>221</v>
      </c>
      <c r="BE220" s="241">
        <f>IF(N220="základní",J220,0)</f>
        <v>0</v>
      </c>
      <c r="BF220" s="241">
        <f>IF(N220="snížená",J220,0)</f>
        <v>0</v>
      </c>
      <c r="BG220" s="241">
        <f>IF(N220="zákl. přenesená",J220,0)</f>
        <v>0</v>
      </c>
      <c r="BH220" s="241">
        <f>IF(N220="sníž. přenesená",J220,0)</f>
        <v>0</v>
      </c>
      <c r="BI220" s="241">
        <f>IF(N220="nulová",J220,0)</f>
        <v>0</v>
      </c>
      <c r="BJ220" s="18" t="s">
        <v>88</v>
      </c>
      <c r="BK220" s="241">
        <f>ROUND(I220*H220,2)</f>
        <v>0</v>
      </c>
      <c r="BL220" s="18" t="s">
        <v>224</v>
      </c>
      <c r="BM220" s="240" t="s">
        <v>5034</v>
      </c>
    </row>
    <row r="221" s="13" customFormat="1">
      <c r="A221" s="13"/>
      <c r="B221" s="249"/>
      <c r="C221" s="250"/>
      <c r="D221" s="247" t="s">
        <v>236</v>
      </c>
      <c r="E221" s="251" t="s">
        <v>1</v>
      </c>
      <c r="F221" s="252" t="s">
        <v>19</v>
      </c>
      <c r="G221" s="250"/>
      <c r="H221" s="253">
        <v>2</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236</v>
      </c>
      <c r="AU221" s="259" t="s">
        <v>19</v>
      </c>
      <c r="AV221" s="13" t="s">
        <v>19</v>
      </c>
      <c r="AW221" s="13" t="s">
        <v>36</v>
      </c>
      <c r="AX221" s="13" t="s">
        <v>88</v>
      </c>
      <c r="AY221" s="259" t="s">
        <v>221</v>
      </c>
    </row>
    <row r="222" s="2" customFormat="1" ht="24.15" customHeight="1">
      <c r="A222" s="40"/>
      <c r="B222" s="41"/>
      <c r="C222" s="284" t="s">
        <v>376</v>
      </c>
      <c r="D222" s="284" t="s">
        <v>330</v>
      </c>
      <c r="E222" s="285" t="s">
        <v>5035</v>
      </c>
      <c r="F222" s="286" t="s">
        <v>5036</v>
      </c>
      <c r="G222" s="287" t="s">
        <v>665</v>
      </c>
      <c r="H222" s="288">
        <v>2</v>
      </c>
      <c r="I222" s="289"/>
      <c r="J222" s="290">
        <f>ROUND(I222*H222,2)</f>
        <v>0</v>
      </c>
      <c r="K222" s="286" t="s">
        <v>229</v>
      </c>
      <c r="L222" s="291"/>
      <c r="M222" s="292" t="s">
        <v>1</v>
      </c>
      <c r="N222" s="293" t="s">
        <v>45</v>
      </c>
      <c r="O222" s="93"/>
      <c r="P222" s="238">
        <f>O222*H222</f>
        <v>0</v>
      </c>
      <c r="Q222" s="238">
        <v>0.0095999999999999992</v>
      </c>
      <c r="R222" s="238">
        <f>Q222*H222</f>
        <v>0.019199999999999998</v>
      </c>
      <c r="S222" s="238">
        <v>0</v>
      </c>
      <c r="T222" s="239">
        <f>S222*H222</f>
        <v>0</v>
      </c>
      <c r="U222" s="40"/>
      <c r="V222" s="40"/>
      <c r="W222" s="40"/>
      <c r="X222" s="40"/>
      <c r="Y222" s="40"/>
      <c r="Z222" s="40"/>
      <c r="AA222" s="40"/>
      <c r="AB222" s="40"/>
      <c r="AC222" s="40"/>
      <c r="AD222" s="40"/>
      <c r="AE222" s="40"/>
      <c r="AR222" s="240" t="s">
        <v>267</v>
      </c>
      <c r="AT222" s="240" t="s">
        <v>330</v>
      </c>
      <c r="AU222" s="240" t="s">
        <v>19</v>
      </c>
      <c r="AY222" s="18" t="s">
        <v>221</v>
      </c>
      <c r="BE222" s="241">
        <f>IF(N222="základní",J222,0)</f>
        <v>0</v>
      </c>
      <c r="BF222" s="241">
        <f>IF(N222="snížená",J222,0)</f>
        <v>0</v>
      </c>
      <c r="BG222" s="241">
        <f>IF(N222="zákl. přenesená",J222,0)</f>
        <v>0</v>
      </c>
      <c r="BH222" s="241">
        <f>IF(N222="sníž. přenesená",J222,0)</f>
        <v>0</v>
      </c>
      <c r="BI222" s="241">
        <f>IF(N222="nulová",J222,0)</f>
        <v>0</v>
      </c>
      <c r="BJ222" s="18" t="s">
        <v>88</v>
      </c>
      <c r="BK222" s="241">
        <f>ROUND(I222*H222,2)</f>
        <v>0</v>
      </c>
      <c r="BL222" s="18" t="s">
        <v>224</v>
      </c>
      <c r="BM222" s="240" t="s">
        <v>5037</v>
      </c>
    </row>
    <row r="223" s="13" customFormat="1">
      <c r="A223" s="13"/>
      <c r="B223" s="249"/>
      <c r="C223" s="250"/>
      <c r="D223" s="247" t="s">
        <v>236</v>
      </c>
      <c r="E223" s="251" t="s">
        <v>1</v>
      </c>
      <c r="F223" s="252" t="s">
        <v>5038</v>
      </c>
      <c r="G223" s="250"/>
      <c r="H223" s="253">
        <v>2</v>
      </c>
      <c r="I223" s="254"/>
      <c r="J223" s="250"/>
      <c r="K223" s="250"/>
      <c r="L223" s="255"/>
      <c r="M223" s="256"/>
      <c r="N223" s="257"/>
      <c r="O223" s="257"/>
      <c r="P223" s="257"/>
      <c r="Q223" s="257"/>
      <c r="R223" s="257"/>
      <c r="S223" s="257"/>
      <c r="T223" s="258"/>
      <c r="U223" s="13"/>
      <c r="V223" s="13"/>
      <c r="W223" s="13"/>
      <c r="X223" s="13"/>
      <c r="Y223" s="13"/>
      <c r="Z223" s="13"/>
      <c r="AA223" s="13"/>
      <c r="AB223" s="13"/>
      <c r="AC223" s="13"/>
      <c r="AD223" s="13"/>
      <c r="AE223" s="13"/>
      <c r="AT223" s="259" t="s">
        <v>236</v>
      </c>
      <c r="AU223" s="259" t="s">
        <v>19</v>
      </c>
      <c r="AV223" s="13" t="s">
        <v>19</v>
      </c>
      <c r="AW223" s="13" t="s">
        <v>36</v>
      </c>
      <c r="AX223" s="13" t="s">
        <v>88</v>
      </c>
      <c r="AY223" s="259" t="s">
        <v>221</v>
      </c>
    </row>
    <row r="224" s="2" customFormat="1" ht="24.15" customHeight="1">
      <c r="A224" s="40"/>
      <c r="B224" s="41"/>
      <c r="C224" s="284" t="s">
        <v>381</v>
      </c>
      <c r="D224" s="284" t="s">
        <v>330</v>
      </c>
      <c r="E224" s="285" t="s">
        <v>5039</v>
      </c>
      <c r="F224" s="286" t="s">
        <v>5040</v>
      </c>
      <c r="G224" s="287" t="s">
        <v>665</v>
      </c>
      <c r="H224" s="288">
        <v>1</v>
      </c>
      <c r="I224" s="289"/>
      <c r="J224" s="290">
        <f>ROUND(I224*H224,2)</f>
        <v>0</v>
      </c>
      <c r="K224" s="286" t="s">
        <v>229</v>
      </c>
      <c r="L224" s="291"/>
      <c r="M224" s="292" t="s">
        <v>1</v>
      </c>
      <c r="N224" s="293" t="s">
        <v>45</v>
      </c>
      <c r="O224" s="93"/>
      <c r="P224" s="238">
        <f>O224*H224</f>
        <v>0</v>
      </c>
      <c r="Q224" s="238">
        <v>0.0178</v>
      </c>
      <c r="R224" s="238">
        <f>Q224*H224</f>
        <v>0.0178</v>
      </c>
      <c r="S224" s="238">
        <v>0</v>
      </c>
      <c r="T224" s="239">
        <f>S224*H224</f>
        <v>0</v>
      </c>
      <c r="U224" s="40"/>
      <c r="V224" s="40"/>
      <c r="W224" s="40"/>
      <c r="X224" s="40"/>
      <c r="Y224" s="40"/>
      <c r="Z224" s="40"/>
      <c r="AA224" s="40"/>
      <c r="AB224" s="40"/>
      <c r="AC224" s="40"/>
      <c r="AD224" s="40"/>
      <c r="AE224" s="40"/>
      <c r="AR224" s="240" t="s">
        <v>267</v>
      </c>
      <c r="AT224" s="240" t="s">
        <v>330</v>
      </c>
      <c r="AU224" s="240" t="s">
        <v>19</v>
      </c>
      <c r="AY224" s="18" t="s">
        <v>221</v>
      </c>
      <c r="BE224" s="241">
        <f>IF(N224="základní",J224,0)</f>
        <v>0</v>
      </c>
      <c r="BF224" s="241">
        <f>IF(N224="snížená",J224,0)</f>
        <v>0</v>
      </c>
      <c r="BG224" s="241">
        <f>IF(N224="zákl. přenesená",J224,0)</f>
        <v>0</v>
      </c>
      <c r="BH224" s="241">
        <f>IF(N224="sníž. přenesená",J224,0)</f>
        <v>0</v>
      </c>
      <c r="BI224" s="241">
        <f>IF(N224="nulová",J224,0)</f>
        <v>0</v>
      </c>
      <c r="BJ224" s="18" t="s">
        <v>88</v>
      </c>
      <c r="BK224" s="241">
        <f>ROUND(I224*H224,2)</f>
        <v>0</v>
      </c>
      <c r="BL224" s="18" t="s">
        <v>224</v>
      </c>
      <c r="BM224" s="240" t="s">
        <v>5041</v>
      </c>
    </row>
    <row r="225" s="2" customFormat="1" ht="24.15" customHeight="1">
      <c r="A225" s="40"/>
      <c r="B225" s="41"/>
      <c r="C225" s="284" t="s">
        <v>387</v>
      </c>
      <c r="D225" s="284" t="s">
        <v>330</v>
      </c>
      <c r="E225" s="285" t="s">
        <v>5042</v>
      </c>
      <c r="F225" s="286" t="s">
        <v>5043</v>
      </c>
      <c r="G225" s="287" t="s">
        <v>665</v>
      </c>
      <c r="H225" s="288">
        <v>1</v>
      </c>
      <c r="I225" s="289"/>
      <c r="J225" s="290">
        <f>ROUND(I225*H225,2)</f>
        <v>0</v>
      </c>
      <c r="K225" s="286" t="s">
        <v>229</v>
      </c>
      <c r="L225" s="291"/>
      <c r="M225" s="292" t="s">
        <v>1</v>
      </c>
      <c r="N225" s="293" t="s">
        <v>45</v>
      </c>
      <c r="O225" s="93"/>
      <c r="P225" s="238">
        <f>O225*H225</f>
        <v>0</v>
      </c>
      <c r="Q225" s="238">
        <v>0.018700000000000001</v>
      </c>
      <c r="R225" s="238">
        <f>Q225*H225</f>
        <v>0.018700000000000001</v>
      </c>
      <c r="S225" s="238">
        <v>0</v>
      </c>
      <c r="T225" s="239">
        <f>S225*H225</f>
        <v>0</v>
      </c>
      <c r="U225" s="40"/>
      <c r="V225" s="40"/>
      <c r="W225" s="40"/>
      <c r="X225" s="40"/>
      <c r="Y225" s="40"/>
      <c r="Z225" s="40"/>
      <c r="AA225" s="40"/>
      <c r="AB225" s="40"/>
      <c r="AC225" s="40"/>
      <c r="AD225" s="40"/>
      <c r="AE225" s="40"/>
      <c r="AR225" s="240" t="s">
        <v>267</v>
      </c>
      <c r="AT225" s="240" t="s">
        <v>330</v>
      </c>
      <c r="AU225" s="240" t="s">
        <v>19</v>
      </c>
      <c r="AY225" s="18" t="s">
        <v>221</v>
      </c>
      <c r="BE225" s="241">
        <f>IF(N225="základní",J225,0)</f>
        <v>0</v>
      </c>
      <c r="BF225" s="241">
        <f>IF(N225="snížená",J225,0)</f>
        <v>0</v>
      </c>
      <c r="BG225" s="241">
        <f>IF(N225="zákl. přenesená",J225,0)</f>
        <v>0</v>
      </c>
      <c r="BH225" s="241">
        <f>IF(N225="sníž. přenesená",J225,0)</f>
        <v>0</v>
      </c>
      <c r="BI225" s="241">
        <f>IF(N225="nulová",J225,0)</f>
        <v>0</v>
      </c>
      <c r="BJ225" s="18" t="s">
        <v>88</v>
      </c>
      <c r="BK225" s="241">
        <f>ROUND(I225*H225,2)</f>
        <v>0</v>
      </c>
      <c r="BL225" s="18" t="s">
        <v>224</v>
      </c>
      <c r="BM225" s="240" t="s">
        <v>5044</v>
      </c>
    </row>
    <row r="226" s="2" customFormat="1" ht="16.5" customHeight="1">
      <c r="A226" s="40"/>
      <c r="B226" s="41"/>
      <c r="C226" s="284" t="s">
        <v>393</v>
      </c>
      <c r="D226" s="284" t="s">
        <v>330</v>
      </c>
      <c r="E226" s="285" t="s">
        <v>5045</v>
      </c>
      <c r="F226" s="286" t="s">
        <v>5046</v>
      </c>
      <c r="G226" s="287" t="s">
        <v>665</v>
      </c>
      <c r="H226" s="288">
        <v>8</v>
      </c>
      <c r="I226" s="289"/>
      <c r="J226" s="290">
        <f>ROUND(I226*H226,2)</f>
        <v>0</v>
      </c>
      <c r="K226" s="286" t="s">
        <v>229</v>
      </c>
      <c r="L226" s="291"/>
      <c r="M226" s="292" t="s">
        <v>1</v>
      </c>
      <c r="N226" s="293" t="s">
        <v>45</v>
      </c>
      <c r="O226" s="93"/>
      <c r="P226" s="238">
        <f>O226*H226</f>
        <v>0</v>
      </c>
      <c r="Q226" s="238">
        <v>1.0000000000000001E-05</v>
      </c>
      <c r="R226" s="238">
        <f>Q226*H226</f>
        <v>8.0000000000000007E-05</v>
      </c>
      <c r="S226" s="238">
        <v>0</v>
      </c>
      <c r="T226" s="239">
        <f>S226*H226</f>
        <v>0</v>
      </c>
      <c r="U226" s="40"/>
      <c r="V226" s="40"/>
      <c r="W226" s="40"/>
      <c r="X226" s="40"/>
      <c r="Y226" s="40"/>
      <c r="Z226" s="40"/>
      <c r="AA226" s="40"/>
      <c r="AB226" s="40"/>
      <c r="AC226" s="40"/>
      <c r="AD226" s="40"/>
      <c r="AE226" s="40"/>
      <c r="AR226" s="240" t="s">
        <v>267</v>
      </c>
      <c r="AT226" s="240" t="s">
        <v>330</v>
      </c>
      <c r="AU226" s="240" t="s">
        <v>19</v>
      </c>
      <c r="AY226" s="18" t="s">
        <v>221</v>
      </c>
      <c r="BE226" s="241">
        <f>IF(N226="základní",J226,0)</f>
        <v>0</v>
      </c>
      <c r="BF226" s="241">
        <f>IF(N226="snížená",J226,0)</f>
        <v>0</v>
      </c>
      <c r="BG226" s="241">
        <f>IF(N226="zákl. přenesená",J226,0)</f>
        <v>0</v>
      </c>
      <c r="BH226" s="241">
        <f>IF(N226="sníž. přenesená",J226,0)</f>
        <v>0</v>
      </c>
      <c r="BI226" s="241">
        <f>IF(N226="nulová",J226,0)</f>
        <v>0</v>
      </c>
      <c r="BJ226" s="18" t="s">
        <v>88</v>
      </c>
      <c r="BK226" s="241">
        <f>ROUND(I226*H226,2)</f>
        <v>0</v>
      </c>
      <c r="BL226" s="18" t="s">
        <v>224</v>
      </c>
      <c r="BM226" s="240" t="s">
        <v>5047</v>
      </c>
    </row>
    <row r="227" s="13" customFormat="1">
      <c r="A227" s="13"/>
      <c r="B227" s="249"/>
      <c r="C227" s="250"/>
      <c r="D227" s="247" t="s">
        <v>236</v>
      </c>
      <c r="E227" s="251" t="s">
        <v>1</v>
      </c>
      <c r="F227" s="252" t="s">
        <v>267</v>
      </c>
      <c r="G227" s="250"/>
      <c r="H227" s="253">
        <v>8</v>
      </c>
      <c r="I227" s="254"/>
      <c r="J227" s="250"/>
      <c r="K227" s="250"/>
      <c r="L227" s="255"/>
      <c r="M227" s="256"/>
      <c r="N227" s="257"/>
      <c r="O227" s="257"/>
      <c r="P227" s="257"/>
      <c r="Q227" s="257"/>
      <c r="R227" s="257"/>
      <c r="S227" s="257"/>
      <c r="T227" s="258"/>
      <c r="U227" s="13"/>
      <c r="V227" s="13"/>
      <c r="W227" s="13"/>
      <c r="X227" s="13"/>
      <c r="Y227" s="13"/>
      <c r="Z227" s="13"/>
      <c r="AA227" s="13"/>
      <c r="AB227" s="13"/>
      <c r="AC227" s="13"/>
      <c r="AD227" s="13"/>
      <c r="AE227" s="13"/>
      <c r="AT227" s="259" t="s">
        <v>236</v>
      </c>
      <c r="AU227" s="259" t="s">
        <v>19</v>
      </c>
      <c r="AV227" s="13" t="s">
        <v>19</v>
      </c>
      <c r="AW227" s="13" t="s">
        <v>36</v>
      </c>
      <c r="AX227" s="13" t="s">
        <v>88</v>
      </c>
      <c r="AY227" s="259" t="s">
        <v>221</v>
      </c>
    </row>
    <row r="228" s="2" customFormat="1" ht="33" customHeight="1">
      <c r="A228" s="40"/>
      <c r="B228" s="41"/>
      <c r="C228" s="284" t="s">
        <v>398</v>
      </c>
      <c r="D228" s="284" t="s">
        <v>330</v>
      </c>
      <c r="E228" s="285" t="s">
        <v>5048</v>
      </c>
      <c r="F228" s="286" t="s">
        <v>5049</v>
      </c>
      <c r="G228" s="287" t="s">
        <v>665</v>
      </c>
      <c r="H228" s="288">
        <v>1</v>
      </c>
      <c r="I228" s="289"/>
      <c r="J228" s="290">
        <f>ROUND(I228*H228,2)</f>
        <v>0</v>
      </c>
      <c r="K228" s="286" t="s">
        <v>229</v>
      </c>
      <c r="L228" s="291"/>
      <c r="M228" s="292" t="s">
        <v>1</v>
      </c>
      <c r="N228" s="293" t="s">
        <v>45</v>
      </c>
      <c r="O228" s="93"/>
      <c r="P228" s="238">
        <f>O228*H228</f>
        <v>0</v>
      </c>
      <c r="Q228" s="238">
        <v>0.051799999999999999</v>
      </c>
      <c r="R228" s="238">
        <f>Q228*H228</f>
        <v>0.051799999999999999</v>
      </c>
      <c r="S228" s="238">
        <v>0</v>
      </c>
      <c r="T228" s="239">
        <f>S228*H228</f>
        <v>0</v>
      </c>
      <c r="U228" s="40"/>
      <c r="V228" s="40"/>
      <c r="W228" s="40"/>
      <c r="X228" s="40"/>
      <c r="Y228" s="40"/>
      <c r="Z228" s="40"/>
      <c r="AA228" s="40"/>
      <c r="AB228" s="40"/>
      <c r="AC228" s="40"/>
      <c r="AD228" s="40"/>
      <c r="AE228" s="40"/>
      <c r="AR228" s="240" t="s">
        <v>267</v>
      </c>
      <c r="AT228" s="240" t="s">
        <v>330</v>
      </c>
      <c r="AU228" s="240" t="s">
        <v>19</v>
      </c>
      <c r="AY228" s="18" t="s">
        <v>221</v>
      </c>
      <c r="BE228" s="241">
        <f>IF(N228="základní",J228,0)</f>
        <v>0</v>
      </c>
      <c r="BF228" s="241">
        <f>IF(N228="snížená",J228,0)</f>
        <v>0</v>
      </c>
      <c r="BG228" s="241">
        <f>IF(N228="zákl. přenesená",J228,0)</f>
        <v>0</v>
      </c>
      <c r="BH228" s="241">
        <f>IF(N228="sníž. přenesená",J228,0)</f>
        <v>0</v>
      </c>
      <c r="BI228" s="241">
        <f>IF(N228="nulová",J228,0)</f>
        <v>0</v>
      </c>
      <c r="BJ228" s="18" t="s">
        <v>88</v>
      </c>
      <c r="BK228" s="241">
        <f>ROUND(I228*H228,2)</f>
        <v>0</v>
      </c>
      <c r="BL228" s="18" t="s">
        <v>224</v>
      </c>
      <c r="BM228" s="240" t="s">
        <v>5050</v>
      </c>
    </row>
    <row r="229" s="2" customFormat="1" ht="44.25" customHeight="1">
      <c r="A229" s="40"/>
      <c r="B229" s="41"/>
      <c r="C229" s="229" t="s">
        <v>404</v>
      </c>
      <c r="D229" s="229" t="s">
        <v>225</v>
      </c>
      <c r="E229" s="230" t="s">
        <v>5051</v>
      </c>
      <c r="F229" s="231" t="s">
        <v>5052</v>
      </c>
      <c r="G229" s="232" t="s">
        <v>665</v>
      </c>
      <c r="H229" s="233">
        <v>2</v>
      </c>
      <c r="I229" s="234"/>
      <c r="J229" s="235">
        <f>ROUND(I229*H229,2)</f>
        <v>0</v>
      </c>
      <c r="K229" s="231" t="s">
        <v>229</v>
      </c>
      <c r="L229" s="46"/>
      <c r="M229" s="236" t="s">
        <v>1</v>
      </c>
      <c r="N229" s="237" t="s">
        <v>45</v>
      </c>
      <c r="O229" s="93"/>
      <c r="P229" s="238">
        <f>O229*H229</f>
        <v>0</v>
      </c>
      <c r="Q229" s="238">
        <v>0.0054200000000000003</v>
      </c>
      <c r="R229" s="238">
        <f>Q229*H229</f>
        <v>0.010840000000000001</v>
      </c>
      <c r="S229" s="238">
        <v>0</v>
      </c>
      <c r="T229" s="239">
        <f>S229*H229</f>
        <v>0</v>
      </c>
      <c r="U229" s="40"/>
      <c r="V229" s="40"/>
      <c r="W229" s="40"/>
      <c r="X229" s="40"/>
      <c r="Y229" s="40"/>
      <c r="Z229" s="40"/>
      <c r="AA229" s="40"/>
      <c r="AB229" s="40"/>
      <c r="AC229" s="40"/>
      <c r="AD229" s="40"/>
      <c r="AE229" s="40"/>
      <c r="AR229" s="240" t="s">
        <v>224</v>
      </c>
      <c r="AT229" s="240" t="s">
        <v>225</v>
      </c>
      <c r="AU229" s="240" t="s">
        <v>19</v>
      </c>
      <c r="AY229" s="18" t="s">
        <v>221</v>
      </c>
      <c r="BE229" s="241">
        <f>IF(N229="základní",J229,0)</f>
        <v>0</v>
      </c>
      <c r="BF229" s="241">
        <f>IF(N229="snížená",J229,0)</f>
        <v>0</v>
      </c>
      <c r="BG229" s="241">
        <f>IF(N229="zákl. přenesená",J229,0)</f>
        <v>0</v>
      </c>
      <c r="BH229" s="241">
        <f>IF(N229="sníž. přenesená",J229,0)</f>
        <v>0</v>
      </c>
      <c r="BI229" s="241">
        <f>IF(N229="nulová",J229,0)</f>
        <v>0</v>
      </c>
      <c r="BJ229" s="18" t="s">
        <v>88</v>
      </c>
      <c r="BK229" s="241">
        <f>ROUND(I229*H229,2)</f>
        <v>0</v>
      </c>
      <c r="BL229" s="18" t="s">
        <v>224</v>
      </c>
      <c r="BM229" s="240" t="s">
        <v>5053</v>
      </c>
    </row>
    <row r="230" s="2" customFormat="1">
      <c r="A230" s="40"/>
      <c r="B230" s="41"/>
      <c r="C230" s="42"/>
      <c r="D230" s="242" t="s">
        <v>232</v>
      </c>
      <c r="E230" s="42"/>
      <c r="F230" s="243" t="s">
        <v>5054</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232</v>
      </c>
      <c r="AU230" s="18" t="s">
        <v>19</v>
      </c>
    </row>
    <row r="231" s="13" customFormat="1">
      <c r="A231" s="13"/>
      <c r="B231" s="249"/>
      <c r="C231" s="250"/>
      <c r="D231" s="247" t="s">
        <v>236</v>
      </c>
      <c r="E231" s="251" t="s">
        <v>1</v>
      </c>
      <c r="F231" s="252" t="s">
        <v>19</v>
      </c>
      <c r="G231" s="250"/>
      <c r="H231" s="253">
        <v>2</v>
      </c>
      <c r="I231" s="254"/>
      <c r="J231" s="250"/>
      <c r="K231" s="250"/>
      <c r="L231" s="255"/>
      <c r="M231" s="256"/>
      <c r="N231" s="257"/>
      <c r="O231" s="257"/>
      <c r="P231" s="257"/>
      <c r="Q231" s="257"/>
      <c r="R231" s="257"/>
      <c r="S231" s="257"/>
      <c r="T231" s="258"/>
      <c r="U231" s="13"/>
      <c r="V231" s="13"/>
      <c r="W231" s="13"/>
      <c r="X231" s="13"/>
      <c r="Y231" s="13"/>
      <c r="Z231" s="13"/>
      <c r="AA231" s="13"/>
      <c r="AB231" s="13"/>
      <c r="AC231" s="13"/>
      <c r="AD231" s="13"/>
      <c r="AE231" s="13"/>
      <c r="AT231" s="259" t="s">
        <v>236</v>
      </c>
      <c r="AU231" s="259" t="s">
        <v>19</v>
      </c>
      <c r="AV231" s="13" t="s">
        <v>19</v>
      </c>
      <c r="AW231" s="13" t="s">
        <v>36</v>
      </c>
      <c r="AX231" s="13" t="s">
        <v>88</v>
      </c>
      <c r="AY231" s="259" t="s">
        <v>221</v>
      </c>
    </row>
    <row r="232" s="2" customFormat="1" ht="24.15" customHeight="1">
      <c r="A232" s="40"/>
      <c r="B232" s="41"/>
      <c r="C232" s="284" t="s">
        <v>410</v>
      </c>
      <c r="D232" s="284" t="s">
        <v>330</v>
      </c>
      <c r="E232" s="285" t="s">
        <v>5055</v>
      </c>
      <c r="F232" s="286" t="s">
        <v>5056</v>
      </c>
      <c r="G232" s="287" t="s">
        <v>665</v>
      </c>
      <c r="H232" s="288">
        <v>2</v>
      </c>
      <c r="I232" s="289"/>
      <c r="J232" s="290">
        <f>ROUND(I232*H232,2)</f>
        <v>0</v>
      </c>
      <c r="K232" s="286" t="s">
        <v>229</v>
      </c>
      <c r="L232" s="291"/>
      <c r="M232" s="292" t="s">
        <v>1</v>
      </c>
      <c r="N232" s="293" t="s">
        <v>45</v>
      </c>
      <c r="O232" s="93"/>
      <c r="P232" s="238">
        <f>O232*H232</f>
        <v>0</v>
      </c>
      <c r="Q232" s="238">
        <v>0.042000000000000003</v>
      </c>
      <c r="R232" s="238">
        <f>Q232*H232</f>
        <v>0.084000000000000005</v>
      </c>
      <c r="S232" s="238">
        <v>0</v>
      </c>
      <c r="T232" s="239">
        <f>S232*H232</f>
        <v>0</v>
      </c>
      <c r="U232" s="40"/>
      <c r="V232" s="40"/>
      <c r="W232" s="40"/>
      <c r="X232" s="40"/>
      <c r="Y232" s="40"/>
      <c r="Z232" s="40"/>
      <c r="AA232" s="40"/>
      <c r="AB232" s="40"/>
      <c r="AC232" s="40"/>
      <c r="AD232" s="40"/>
      <c r="AE232" s="40"/>
      <c r="AR232" s="240" t="s">
        <v>267</v>
      </c>
      <c r="AT232" s="240" t="s">
        <v>330</v>
      </c>
      <c r="AU232" s="240" t="s">
        <v>19</v>
      </c>
      <c r="AY232" s="18" t="s">
        <v>221</v>
      </c>
      <c r="BE232" s="241">
        <f>IF(N232="základní",J232,0)</f>
        <v>0</v>
      </c>
      <c r="BF232" s="241">
        <f>IF(N232="snížená",J232,0)</f>
        <v>0</v>
      </c>
      <c r="BG232" s="241">
        <f>IF(N232="zákl. přenesená",J232,0)</f>
        <v>0</v>
      </c>
      <c r="BH232" s="241">
        <f>IF(N232="sníž. přenesená",J232,0)</f>
        <v>0</v>
      </c>
      <c r="BI232" s="241">
        <f>IF(N232="nulová",J232,0)</f>
        <v>0</v>
      </c>
      <c r="BJ232" s="18" t="s">
        <v>88</v>
      </c>
      <c r="BK232" s="241">
        <f>ROUND(I232*H232,2)</f>
        <v>0</v>
      </c>
      <c r="BL232" s="18" t="s">
        <v>224</v>
      </c>
      <c r="BM232" s="240" t="s">
        <v>5057</v>
      </c>
    </row>
    <row r="233" s="2" customFormat="1" ht="37.8" customHeight="1">
      <c r="A233" s="40"/>
      <c r="B233" s="41"/>
      <c r="C233" s="229" t="s">
        <v>416</v>
      </c>
      <c r="D233" s="229" t="s">
        <v>225</v>
      </c>
      <c r="E233" s="230" t="s">
        <v>5058</v>
      </c>
      <c r="F233" s="231" t="s">
        <v>5059</v>
      </c>
      <c r="G233" s="232" t="s">
        <v>699</v>
      </c>
      <c r="H233" s="233">
        <v>51</v>
      </c>
      <c r="I233" s="234"/>
      <c r="J233" s="235">
        <f>ROUND(I233*H233,2)</f>
        <v>0</v>
      </c>
      <c r="K233" s="231" t="s">
        <v>1</v>
      </c>
      <c r="L233" s="46"/>
      <c r="M233" s="236" t="s">
        <v>1</v>
      </c>
      <c r="N233" s="237" t="s">
        <v>45</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224</v>
      </c>
      <c r="AT233" s="240" t="s">
        <v>225</v>
      </c>
      <c r="AU233" s="240" t="s">
        <v>19</v>
      </c>
      <c r="AY233" s="18" t="s">
        <v>221</v>
      </c>
      <c r="BE233" s="241">
        <f>IF(N233="základní",J233,0)</f>
        <v>0</v>
      </c>
      <c r="BF233" s="241">
        <f>IF(N233="snížená",J233,0)</f>
        <v>0</v>
      </c>
      <c r="BG233" s="241">
        <f>IF(N233="zákl. přenesená",J233,0)</f>
        <v>0</v>
      </c>
      <c r="BH233" s="241">
        <f>IF(N233="sníž. přenesená",J233,0)</f>
        <v>0</v>
      </c>
      <c r="BI233" s="241">
        <f>IF(N233="nulová",J233,0)</f>
        <v>0</v>
      </c>
      <c r="BJ233" s="18" t="s">
        <v>88</v>
      </c>
      <c r="BK233" s="241">
        <f>ROUND(I233*H233,2)</f>
        <v>0</v>
      </c>
      <c r="BL233" s="18" t="s">
        <v>224</v>
      </c>
      <c r="BM233" s="240" t="s">
        <v>5060</v>
      </c>
    </row>
    <row r="234" s="2" customFormat="1">
      <c r="A234" s="40"/>
      <c r="B234" s="41"/>
      <c r="C234" s="42"/>
      <c r="D234" s="247" t="s">
        <v>234</v>
      </c>
      <c r="E234" s="42"/>
      <c r="F234" s="248" t="s">
        <v>5061</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234</v>
      </c>
      <c r="AU234" s="18" t="s">
        <v>19</v>
      </c>
    </row>
    <row r="235" s="2" customFormat="1" ht="16.5" customHeight="1">
      <c r="A235" s="40"/>
      <c r="B235" s="41"/>
      <c r="C235" s="284" t="s">
        <v>421</v>
      </c>
      <c r="D235" s="284" t="s">
        <v>330</v>
      </c>
      <c r="E235" s="285" t="s">
        <v>5062</v>
      </c>
      <c r="F235" s="286" t="s">
        <v>5063</v>
      </c>
      <c r="G235" s="287" t="s">
        <v>699</v>
      </c>
      <c r="H235" s="288">
        <v>51</v>
      </c>
      <c r="I235" s="289"/>
      <c r="J235" s="290">
        <f>ROUND(I235*H235,2)</f>
        <v>0</v>
      </c>
      <c r="K235" s="286" t="s">
        <v>1</v>
      </c>
      <c r="L235" s="291"/>
      <c r="M235" s="292" t="s">
        <v>1</v>
      </c>
      <c r="N235" s="293" t="s">
        <v>45</v>
      </c>
      <c r="O235" s="93"/>
      <c r="P235" s="238">
        <f>O235*H235</f>
        <v>0</v>
      </c>
      <c r="Q235" s="238">
        <v>0.075999999999999998</v>
      </c>
      <c r="R235" s="238">
        <f>Q235*H235</f>
        <v>3.8759999999999999</v>
      </c>
      <c r="S235" s="238">
        <v>0</v>
      </c>
      <c r="T235" s="239">
        <f>S235*H235</f>
        <v>0</v>
      </c>
      <c r="U235" s="40"/>
      <c r="V235" s="40"/>
      <c r="W235" s="40"/>
      <c r="X235" s="40"/>
      <c r="Y235" s="40"/>
      <c r="Z235" s="40"/>
      <c r="AA235" s="40"/>
      <c r="AB235" s="40"/>
      <c r="AC235" s="40"/>
      <c r="AD235" s="40"/>
      <c r="AE235" s="40"/>
      <c r="AR235" s="240" t="s">
        <v>267</v>
      </c>
      <c r="AT235" s="240" t="s">
        <v>330</v>
      </c>
      <c r="AU235" s="240" t="s">
        <v>19</v>
      </c>
      <c r="AY235" s="18" t="s">
        <v>221</v>
      </c>
      <c r="BE235" s="241">
        <f>IF(N235="základní",J235,0)</f>
        <v>0</v>
      </c>
      <c r="BF235" s="241">
        <f>IF(N235="snížená",J235,0)</f>
        <v>0</v>
      </c>
      <c r="BG235" s="241">
        <f>IF(N235="zákl. přenesená",J235,0)</f>
        <v>0</v>
      </c>
      <c r="BH235" s="241">
        <f>IF(N235="sníž. přenesená",J235,0)</f>
        <v>0</v>
      </c>
      <c r="BI235" s="241">
        <f>IF(N235="nulová",J235,0)</f>
        <v>0</v>
      </c>
      <c r="BJ235" s="18" t="s">
        <v>88</v>
      </c>
      <c r="BK235" s="241">
        <f>ROUND(I235*H235,2)</f>
        <v>0</v>
      </c>
      <c r="BL235" s="18" t="s">
        <v>224</v>
      </c>
      <c r="BM235" s="240" t="s">
        <v>5064</v>
      </c>
    </row>
    <row r="236" s="2" customFormat="1">
      <c r="A236" s="40"/>
      <c r="B236" s="41"/>
      <c r="C236" s="42"/>
      <c r="D236" s="247" t="s">
        <v>234</v>
      </c>
      <c r="E236" s="42"/>
      <c r="F236" s="248" t="s">
        <v>5065</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234</v>
      </c>
      <c r="AU236" s="18" t="s">
        <v>19</v>
      </c>
    </row>
    <row r="237" s="2" customFormat="1" ht="37.8" customHeight="1">
      <c r="A237" s="40"/>
      <c r="B237" s="41"/>
      <c r="C237" s="229" t="s">
        <v>427</v>
      </c>
      <c r="D237" s="229" t="s">
        <v>225</v>
      </c>
      <c r="E237" s="230" t="s">
        <v>5066</v>
      </c>
      <c r="F237" s="231" t="s">
        <v>5067</v>
      </c>
      <c r="G237" s="232" t="s">
        <v>699</v>
      </c>
      <c r="H237" s="233">
        <v>120</v>
      </c>
      <c r="I237" s="234"/>
      <c r="J237" s="235">
        <f>ROUND(I237*H237,2)</f>
        <v>0</v>
      </c>
      <c r="K237" s="231" t="s">
        <v>229</v>
      </c>
      <c r="L237" s="46"/>
      <c r="M237" s="236" t="s">
        <v>1</v>
      </c>
      <c r="N237" s="237" t="s">
        <v>45</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224</v>
      </c>
      <c r="AT237" s="240" t="s">
        <v>225</v>
      </c>
      <c r="AU237" s="240" t="s">
        <v>19</v>
      </c>
      <c r="AY237" s="18" t="s">
        <v>221</v>
      </c>
      <c r="BE237" s="241">
        <f>IF(N237="základní",J237,0)</f>
        <v>0</v>
      </c>
      <c r="BF237" s="241">
        <f>IF(N237="snížená",J237,0)</f>
        <v>0</v>
      </c>
      <c r="BG237" s="241">
        <f>IF(N237="zákl. přenesená",J237,0)</f>
        <v>0</v>
      </c>
      <c r="BH237" s="241">
        <f>IF(N237="sníž. přenesená",J237,0)</f>
        <v>0</v>
      </c>
      <c r="BI237" s="241">
        <f>IF(N237="nulová",J237,0)</f>
        <v>0</v>
      </c>
      <c r="BJ237" s="18" t="s">
        <v>88</v>
      </c>
      <c r="BK237" s="241">
        <f>ROUND(I237*H237,2)</f>
        <v>0</v>
      </c>
      <c r="BL237" s="18" t="s">
        <v>224</v>
      </c>
      <c r="BM237" s="240" t="s">
        <v>5068</v>
      </c>
    </row>
    <row r="238" s="2" customFormat="1">
      <c r="A238" s="40"/>
      <c r="B238" s="41"/>
      <c r="C238" s="42"/>
      <c r="D238" s="242" t="s">
        <v>232</v>
      </c>
      <c r="E238" s="42"/>
      <c r="F238" s="243" t="s">
        <v>5069</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232</v>
      </c>
      <c r="AU238" s="18" t="s">
        <v>19</v>
      </c>
    </row>
    <row r="239" s="2" customFormat="1">
      <c r="A239" s="40"/>
      <c r="B239" s="41"/>
      <c r="C239" s="42"/>
      <c r="D239" s="247" t="s">
        <v>312</v>
      </c>
      <c r="E239" s="42"/>
      <c r="F239" s="248" t="s">
        <v>2812</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312</v>
      </c>
      <c r="AU239" s="18" t="s">
        <v>19</v>
      </c>
    </row>
    <row r="240" s="2" customFormat="1">
      <c r="A240" s="40"/>
      <c r="B240" s="41"/>
      <c r="C240" s="42"/>
      <c r="D240" s="247" t="s">
        <v>234</v>
      </c>
      <c r="E240" s="42"/>
      <c r="F240" s="248" t="s">
        <v>5070</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234</v>
      </c>
      <c r="AU240" s="18" t="s">
        <v>19</v>
      </c>
    </row>
    <row r="241" s="2" customFormat="1" ht="33" customHeight="1">
      <c r="A241" s="40"/>
      <c r="B241" s="41"/>
      <c r="C241" s="284" t="s">
        <v>435</v>
      </c>
      <c r="D241" s="284" t="s">
        <v>330</v>
      </c>
      <c r="E241" s="285" t="s">
        <v>5071</v>
      </c>
      <c r="F241" s="286" t="s">
        <v>5072</v>
      </c>
      <c r="G241" s="287" t="s">
        <v>699</v>
      </c>
      <c r="H241" s="288">
        <v>120</v>
      </c>
      <c r="I241" s="289"/>
      <c r="J241" s="290">
        <f>ROUND(I241*H241,2)</f>
        <v>0</v>
      </c>
      <c r="K241" s="286" t="s">
        <v>1</v>
      </c>
      <c r="L241" s="291"/>
      <c r="M241" s="292" t="s">
        <v>1</v>
      </c>
      <c r="N241" s="293" t="s">
        <v>45</v>
      </c>
      <c r="O241" s="93"/>
      <c r="P241" s="238">
        <f>O241*H241</f>
        <v>0</v>
      </c>
      <c r="Q241" s="238">
        <v>0.035999999999999997</v>
      </c>
      <c r="R241" s="238">
        <f>Q241*H241</f>
        <v>4.3199999999999994</v>
      </c>
      <c r="S241" s="238">
        <v>0</v>
      </c>
      <c r="T241" s="239">
        <f>S241*H241</f>
        <v>0</v>
      </c>
      <c r="U241" s="40"/>
      <c r="V241" s="40"/>
      <c r="W241" s="40"/>
      <c r="X241" s="40"/>
      <c r="Y241" s="40"/>
      <c r="Z241" s="40"/>
      <c r="AA241" s="40"/>
      <c r="AB241" s="40"/>
      <c r="AC241" s="40"/>
      <c r="AD241" s="40"/>
      <c r="AE241" s="40"/>
      <c r="AR241" s="240" t="s">
        <v>267</v>
      </c>
      <c r="AT241" s="240" t="s">
        <v>330</v>
      </c>
      <c r="AU241" s="240" t="s">
        <v>19</v>
      </c>
      <c r="AY241" s="18" t="s">
        <v>221</v>
      </c>
      <c r="BE241" s="241">
        <f>IF(N241="základní",J241,0)</f>
        <v>0</v>
      </c>
      <c r="BF241" s="241">
        <f>IF(N241="snížená",J241,0)</f>
        <v>0</v>
      </c>
      <c r="BG241" s="241">
        <f>IF(N241="zákl. přenesená",J241,0)</f>
        <v>0</v>
      </c>
      <c r="BH241" s="241">
        <f>IF(N241="sníž. přenesená",J241,0)</f>
        <v>0</v>
      </c>
      <c r="BI241" s="241">
        <f>IF(N241="nulová",J241,0)</f>
        <v>0</v>
      </c>
      <c r="BJ241" s="18" t="s">
        <v>88</v>
      </c>
      <c r="BK241" s="241">
        <f>ROUND(I241*H241,2)</f>
        <v>0</v>
      </c>
      <c r="BL241" s="18" t="s">
        <v>224</v>
      </c>
      <c r="BM241" s="240" t="s">
        <v>5073</v>
      </c>
    </row>
    <row r="242" s="2" customFormat="1" ht="44.25" customHeight="1">
      <c r="A242" s="40"/>
      <c r="B242" s="41"/>
      <c r="C242" s="229" t="s">
        <v>442</v>
      </c>
      <c r="D242" s="229" t="s">
        <v>225</v>
      </c>
      <c r="E242" s="230" t="s">
        <v>5074</v>
      </c>
      <c r="F242" s="231" t="s">
        <v>5075</v>
      </c>
      <c r="G242" s="232" t="s">
        <v>665</v>
      </c>
      <c r="H242" s="233">
        <v>4</v>
      </c>
      <c r="I242" s="234"/>
      <c r="J242" s="235">
        <f>ROUND(I242*H242,2)</f>
        <v>0</v>
      </c>
      <c r="K242" s="231" t="s">
        <v>229</v>
      </c>
      <c r="L242" s="46"/>
      <c r="M242" s="236" t="s">
        <v>1</v>
      </c>
      <c r="N242" s="237" t="s">
        <v>45</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224</v>
      </c>
      <c r="AT242" s="240" t="s">
        <v>225</v>
      </c>
      <c r="AU242" s="240" t="s">
        <v>19</v>
      </c>
      <c r="AY242" s="18" t="s">
        <v>221</v>
      </c>
      <c r="BE242" s="241">
        <f>IF(N242="základní",J242,0)</f>
        <v>0</v>
      </c>
      <c r="BF242" s="241">
        <f>IF(N242="snížená",J242,0)</f>
        <v>0</v>
      </c>
      <c r="BG242" s="241">
        <f>IF(N242="zákl. přenesená",J242,0)</f>
        <v>0</v>
      </c>
      <c r="BH242" s="241">
        <f>IF(N242="sníž. přenesená",J242,0)</f>
        <v>0</v>
      </c>
      <c r="BI242" s="241">
        <f>IF(N242="nulová",J242,0)</f>
        <v>0</v>
      </c>
      <c r="BJ242" s="18" t="s">
        <v>88</v>
      </c>
      <c r="BK242" s="241">
        <f>ROUND(I242*H242,2)</f>
        <v>0</v>
      </c>
      <c r="BL242" s="18" t="s">
        <v>224</v>
      </c>
      <c r="BM242" s="240" t="s">
        <v>5076</v>
      </c>
    </row>
    <row r="243" s="2" customFormat="1">
      <c r="A243" s="40"/>
      <c r="B243" s="41"/>
      <c r="C243" s="42"/>
      <c r="D243" s="242" t="s">
        <v>232</v>
      </c>
      <c r="E243" s="42"/>
      <c r="F243" s="243" t="s">
        <v>5077</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232</v>
      </c>
      <c r="AU243" s="18" t="s">
        <v>19</v>
      </c>
    </row>
    <row r="244" s="13" customFormat="1">
      <c r="A244" s="13"/>
      <c r="B244" s="249"/>
      <c r="C244" s="250"/>
      <c r="D244" s="247" t="s">
        <v>236</v>
      </c>
      <c r="E244" s="251" t="s">
        <v>1</v>
      </c>
      <c r="F244" s="252" t="s">
        <v>224</v>
      </c>
      <c r="G244" s="250"/>
      <c r="H244" s="253">
        <v>4</v>
      </c>
      <c r="I244" s="254"/>
      <c r="J244" s="250"/>
      <c r="K244" s="250"/>
      <c r="L244" s="255"/>
      <c r="M244" s="256"/>
      <c r="N244" s="257"/>
      <c r="O244" s="257"/>
      <c r="P244" s="257"/>
      <c r="Q244" s="257"/>
      <c r="R244" s="257"/>
      <c r="S244" s="257"/>
      <c r="T244" s="258"/>
      <c r="U244" s="13"/>
      <c r="V244" s="13"/>
      <c r="W244" s="13"/>
      <c r="X244" s="13"/>
      <c r="Y244" s="13"/>
      <c r="Z244" s="13"/>
      <c r="AA244" s="13"/>
      <c r="AB244" s="13"/>
      <c r="AC244" s="13"/>
      <c r="AD244" s="13"/>
      <c r="AE244" s="13"/>
      <c r="AT244" s="259" t="s">
        <v>236</v>
      </c>
      <c r="AU244" s="259" t="s">
        <v>19</v>
      </c>
      <c r="AV244" s="13" t="s">
        <v>19</v>
      </c>
      <c r="AW244" s="13" t="s">
        <v>36</v>
      </c>
      <c r="AX244" s="13" t="s">
        <v>88</v>
      </c>
      <c r="AY244" s="259" t="s">
        <v>221</v>
      </c>
    </row>
    <row r="245" s="2" customFormat="1" ht="16.5" customHeight="1">
      <c r="A245" s="40"/>
      <c r="B245" s="41"/>
      <c r="C245" s="284" t="s">
        <v>447</v>
      </c>
      <c r="D245" s="284" t="s">
        <v>330</v>
      </c>
      <c r="E245" s="285" t="s">
        <v>5078</v>
      </c>
      <c r="F245" s="286" t="s">
        <v>5079</v>
      </c>
      <c r="G245" s="287" t="s">
        <v>665</v>
      </c>
      <c r="H245" s="288">
        <v>1</v>
      </c>
      <c r="I245" s="289"/>
      <c r="J245" s="290">
        <f>ROUND(I245*H245,2)</f>
        <v>0</v>
      </c>
      <c r="K245" s="286" t="s">
        <v>1</v>
      </c>
      <c r="L245" s="291"/>
      <c r="M245" s="292" t="s">
        <v>1</v>
      </c>
      <c r="N245" s="293" t="s">
        <v>45</v>
      </c>
      <c r="O245" s="93"/>
      <c r="P245" s="238">
        <f>O245*H245</f>
        <v>0</v>
      </c>
      <c r="Q245" s="238">
        <v>8.0000000000000007E-05</v>
      </c>
      <c r="R245" s="238">
        <f>Q245*H245</f>
        <v>8.0000000000000007E-05</v>
      </c>
      <c r="S245" s="238">
        <v>0</v>
      </c>
      <c r="T245" s="239">
        <f>S245*H245</f>
        <v>0</v>
      </c>
      <c r="U245" s="40"/>
      <c r="V245" s="40"/>
      <c r="W245" s="40"/>
      <c r="X245" s="40"/>
      <c r="Y245" s="40"/>
      <c r="Z245" s="40"/>
      <c r="AA245" s="40"/>
      <c r="AB245" s="40"/>
      <c r="AC245" s="40"/>
      <c r="AD245" s="40"/>
      <c r="AE245" s="40"/>
      <c r="AR245" s="240" t="s">
        <v>267</v>
      </c>
      <c r="AT245" s="240" t="s">
        <v>330</v>
      </c>
      <c r="AU245" s="240" t="s">
        <v>19</v>
      </c>
      <c r="AY245" s="18" t="s">
        <v>221</v>
      </c>
      <c r="BE245" s="241">
        <f>IF(N245="základní",J245,0)</f>
        <v>0</v>
      </c>
      <c r="BF245" s="241">
        <f>IF(N245="snížená",J245,0)</f>
        <v>0</v>
      </c>
      <c r="BG245" s="241">
        <f>IF(N245="zákl. přenesená",J245,0)</f>
        <v>0</v>
      </c>
      <c r="BH245" s="241">
        <f>IF(N245="sníž. přenesená",J245,0)</f>
        <v>0</v>
      </c>
      <c r="BI245" s="241">
        <f>IF(N245="nulová",J245,0)</f>
        <v>0</v>
      </c>
      <c r="BJ245" s="18" t="s">
        <v>88</v>
      </c>
      <c r="BK245" s="241">
        <f>ROUND(I245*H245,2)</f>
        <v>0</v>
      </c>
      <c r="BL245" s="18" t="s">
        <v>224</v>
      </c>
      <c r="BM245" s="240" t="s">
        <v>5080</v>
      </c>
    </row>
    <row r="246" s="13" customFormat="1">
      <c r="A246" s="13"/>
      <c r="B246" s="249"/>
      <c r="C246" s="250"/>
      <c r="D246" s="247" t="s">
        <v>236</v>
      </c>
      <c r="E246" s="251" t="s">
        <v>1</v>
      </c>
      <c r="F246" s="252" t="s">
        <v>88</v>
      </c>
      <c r="G246" s="250"/>
      <c r="H246" s="253">
        <v>1</v>
      </c>
      <c r="I246" s="254"/>
      <c r="J246" s="250"/>
      <c r="K246" s="250"/>
      <c r="L246" s="255"/>
      <c r="M246" s="256"/>
      <c r="N246" s="257"/>
      <c r="O246" s="257"/>
      <c r="P246" s="257"/>
      <c r="Q246" s="257"/>
      <c r="R246" s="257"/>
      <c r="S246" s="257"/>
      <c r="T246" s="258"/>
      <c r="U246" s="13"/>
      <c r="V246" s="13"/>
      <c r="W246" s="13"/>
      <c r="X246" s="13"/>
      <c r="Y246" s="13"/>
      <c r="Z246" s="13"/>
      <c r="AA246" s="13"/>
      <c r="AB246" s="13"/>
      <c r="AC246" s="13"/>
      <c r="AD246" s="13"/>
      <c r="AE246" s="13"/>
      <c r="AT246" s="259" t="s">
        <v>236</v>
      </c>
      <c r="AU246" s="259" t="s">
        <v>19</v>
      </c>
      <c r="AV246" s="13" t="s">
        <v>19</v>
      </c>
      <c r="AW246" s="13" t="s">
        <v>36</v>
      </c>
      <c r="AX246" s="13" t="s">
        <v>88</v>
      </c>
      <c r="AY246" s="259" t="s">
        <v>221</v>
      </c>
    </row>
    <row r="247" s="2" customFormat="1" ht="16.5" customHeight="1">
      <c r="A247" s="40"/>
      <c r="B247" s="41"/>
      <c r="C247" s="284" t="s">
        <v>455</v>
      </c>
      <c r="D247" s="284" t="s">
        <v>330</v>
      </c>
      <c r="E247" s="285" t="s">
        <v>5081</v>
      </c>
      <c r="F247" s="286" t="s">
        <v>5082</v>
      </c>
      <c r="G247" s="287" t="s">
        <v>665</v>
      </c>
      <c r="H247" s="288">
        <v>2</v>
      </c>
      <c r="I247" s="289"/>
      <c r="J247" s="290">
        <f>ROUND(I247*H247,2)</f>
        <v>0</v>
      </c>
      <c r="K247" s="286" t="s">
        <v>1</v>
      </c>
      <c r="L247" s="291"/>
      <c r="M247" s="292" t="s">
        <v>1</v>
      </c>
      <c r="N247" s="293" t="s">
        <v>45</v>
      </c>
      <c r="O247" s="93"/>
      <c r="P247" s="238">
        <f>O247*H247</f>
        <v>0</v>
      </c>
      <c r="Q247" s="238">
        <v>0.01546</v>
      </c>
      <c r="R247" s="238">
        <f>Q247*H247</f>
        <v>0.03092</v>
      </c>
      <c r="S247" s="238">
        <v>0</v>
      </c>
      <c r="T247" s="239">
        <f>S247*H247</f>
        <v>0</v>
      </c>
      <c r="U247" s="40"/>
      <c r="V247" s="40"/>
      <c r="W247" s="40"/>
      <c r="X247" s="40"/>
      <c r="Y247" s="40"/>
      <c r="Z247" s="40"/>
      <c r="AA247" s="40"/>
      <c r="AB247" s="40"/>
      <c r="AC247" s="40"/>
      <c r="AD247" s="40"/>
      <c r="AE247" s="40"/>
      <c r="AR247" s="240" t="s">
        <v>267</v>
      </c>
      <c r="AT247" s="240" t="s">
        <v>330</v>
      </c>
      <c r="AU247" s="240" t="s">
        <v>19</v>
      </c>
      <c r="AY247" s="18" t="s">
        <v>221</v>
      </c>
      <c r="BE247" s="241">
        <f>IF(N247="základní",J247,0)</f>
        <v>0</v>
      </c>
      <c r="BF247" s="241">
        <f>IF(N247="snížená",J247,0)</f>
        <v>0</v>
      </c>
      <c r="BG247" s="241">
        <f>IF(N247="zákl. přenesená",J247,0)</f>
        <v>0</v>
      </c>
      <c r="BH247" s="241">
        <f>IF(N247="sníž. přenesená",J247,0)</f>
        <v>0</v>
      </c>
      <c r="BI247" s="241">
        <f>IF(N247="nulová",J247,0)</f>
        <v>0</v>
      </c>
      <c r="BJ247" s="18" t="s">
        <v>88</v>
      </c>
      <c r="BK247" s="241">
        <f>ROUND(I247*H247,2)</f>
        <v>0</v>
      </c>
      <c r="BL247" s="18" t="s">
        <v>224</v>
      </c>
      <c r="BM247" s="240" t="s">
        <v>5083</v>
      </c>
    </row>
    <row r="248" s="13" customFormat="1">
      <c r="A248" s="13"/>
      <c r="B248" s="249"/>
      <c r="C248" s="250"/>
      <c r="D248" s="247" t="s">
        <v>236</v>
      </c>
      <c r="E248" s="251" t="s">
        <v>1</v>
      </c>
      <c r="F248" s="252" t="s">
        <v>19</v>
      </c>
      <c r="G248" s="250"/>
      <c r="H248" s="253">
        <v>2</v>
      </c>
      <c r="I248" s="254"/>
      <c r="J248" s="250"/>
      <c r="K248" s="250"/>
      <c r="L248" s="255"/>
      <c r="M248" s="256"/>
      <c r="N248" s="257"/>
      <c r="O248" s="257"/>
      <c r="P248" s="257"/>
      <c r="Q248" s="257"/>
      <c r="R248" s="257"/>
      <c r="S248" s="257"/>
      <c r="T248" s="258"/>
      <c r="U248" s="13"/>
      <c r="V248" s="13"/>
      <c r="W248" s="13"/>
      <c r="X248" s="13"/>
      <c r="Y248" s="13"/>
      <c r="Z248" s="13"/>
      <c r="AA248" s="13"/>
      <c r="AB248" s="13"/>
      <c r="AC248" s="13"/>
      <c r="AD248" s="13"/>
      <c r="AE248" s="13"/>
      <c r="AT248" s="259" t="s">
        <v>236</v>
      </c>
      <c r="AU248" s="259" t="s">
        <v>19</v>
      </c>
      <c r="AV248" s="13" t="s">
        <v>19</v>
      </c>
      <c r="AW248" s="13" t="s">
        <v>36</v>
      </c>
      <c r="AX248" s="13" t="s">
        <v>88</v>
      </c>
      <c r="AY248" s="259" t="s">
        <v>221</v>
      </c>
    </row>
    <row r="249" s="2" customFormat="1" ht="16.5" customHeight="1">
      <c r="A249" s="40"/>
      <c r="B249" s="41"/>
      <c r="C249" s="284" t="s">
        <v>461</v>
      </c>
      <c r="D249" s="284" t="s">
        <v>330</v>
      </c>
      <c r="E249" s="285" t="s">
        <v>5084</v>
      </c>
      <c r="F249" s="286" t="s">
        <v>5085</v>
      </c>
      <c r="G249" s="287" t="s">
        <v>665</v>
      </c>
      <c r="H249" s="288">
        <v>1</v>
      </c>
      <c r="I249" s="289"/>
      <c r="J249" s="290">
        <f>ROUND(I249*H249,2)</f>
        <v>0</v>
      </c>
      <c r="K249" s="286" t="s">
        <v>1</v>
      </c>
      <c r="L249" s="291"/>
      <c r="M249" s="292" t="s">
        <v>1</v>
      </c>
      <c r="N249" s="293" t="s">
        <v>45</v>
      </c>
      <c r="O249" s="93"/>
      <c r="P249" s="238">
        <f>O249*H249</f>
        <v>0</v>
      </c>
      <c r="Q249" s="238">
        <v>0.013400000000000001</v>
      </c>
      <c r="R249" s="238">
        <f>Q249*H249</f>
        <v>0.013400000000000001</v>
      </c>
      <c r="S249" s="238">
        <v>0</v>
      </c>
      <c r="T249" s="239">
        <f>S249*H249</f>
        <v>0</v>
      </c>
      <c r="U249" s="40"/>
      <c r="V249" s="40"/>
      <c r="W249" s="40"/>
      <c r="X249" s="40"/>
      <c r="Y249" s="40"/>
      <c r="Z249" s="40"/>
      <c r="AA249" s="40"/>
      <c r="AB249" s="40"/>
      <c r="AC249" s="40"/>
      <c r="AD249" s="40"/>
      <c r="AE249" s="40"/>
      <c r="AR249" s="240" t="s">
        <v>267</v>
      </c>
      <c r="AT249" s="240" t="s">
        <v>330</v>
      </c>
      <c r="AU249" s="240" t="s">
        <v>19</v>
      </c>
      <c r="AY249" s="18" t="s">
        <v>221</v>
      </c>
      <c r="BE249" s="241">
        <f>IF(N249="základní",J249,0)</f>
        <v>0</v>
      </c>
      <c r="BF249" s="241">
        <f>IF(N249="snížená",J249,0)</f>
        <v>0</v>
      </c>
      <c r="BG249" s="241">
        <f>IF(N249="zákl. přenesená",J249,0)</f>
        <v>0</v>
      </c>
      <c r="BH249" s="241">
        <f>IF(N249="sníž. přenesená",J249,0)</f>
        <v>0</v>
      </c>
      <c r="BI249" s="241">
        <f>IF(N249="nulová",J249,0)</f>
        <v>0</v>
      </c>
      <c r="BJ249" s="18" t="s">
        <v>88</v>
      </c>
      <c r="BK249" s="241">
        <f>ROUND(I249*H249,2)</f>
        <v>0</v>
      </c>
      <c r="BL249" s="18" t="s">
        <v>224</v>
      </c>
      <c r="BM249" s="240" t="s">
        <v>5086</v>
      </c>
    </row>
    <row r="250" s="13" customFormat="1">
      <c r="A250" s="13"/>
      <c r="B250" s="249"/>
      <c r="C250" s="250"/>
      <c r="D250" s="247" t="s">
        <v>236</v>
      </c>
      <c r="E250" s="251" t="s">
        <v>1</v>
      </c>
      <c r="F250" s="252" t="s">
        <v>88</v>
      </c>
      <c r="G250" s="250"/>
      <c r="H250" s="253">
        <v>1</v>
      </c>
      <c r="I250" s="254"/>
      <c r="J250" s="250"/>
      <c r="K250" s="250"/>
      <c r="L250" s="255"/>
      <c r="M250" s="256"/>
      <c r="N250" s="257"/>
      <c r="O250" s="257"/>
      <c r="P250" s="257"/>
      <c r="Q250" s="257"/>
      <c r="R250" s="257"/>
      <c r="S250" s="257"/>
      <c r="T250" s="258"/>
      <c r="U250" s="13"/>
      <c r="V250" s="13"/>
      <c r="W250" s="13"/>
      <c r="X250" s="13"/>
      <c r="Y250" s="13"/>
      <c r="Z250" s="13"/>
      <c r="AA250" s="13"/>
      <c r="AB250" s="13"/>
      <c r="AC250" s="13"/>
      <c r="AD250" s="13"/>
      <c r="AE250" s="13"/>
      <c r="AT250" s="259" t="s">
        <v>236</v>
      </c>
      <c r="AU250" s="259" t="s">
        <v>19</v>
      </c>
      <c r="AV250" s="13" t="s">
        <v>19</v>
      </c>
      <c r="AW250" s="13" t="s">
        <v>36</v>
      </c>
      <c r="AX250" s="13" t="s">
        <v>88</v>
      </c>
      <c r="AY250" s="259" t="s">
        <v>221</v>
      </c>
    </row>
    <row r="251" s="2" customFormat="1" ht="49.05" customHeight="1">
      <c r="A251" s="40"/>
      <c r="B251" s="41"/>
      <c r="C251" s="229" t="s">
        <v>467</v>
      </c>
      <c r="D251" s="229" t="s">
        <v>225</v>
      </c>
      <c r="E251" s="230" t="s">
        <v>5087</v>
      </c>
      <c r="F251" s="231" t="s">
        <v>5088</v>
      </c>
      <c r="G251" s="232" t="s">
        <v>665</v>
      </c>
      <c r="H251" s="233">
        <v>1</v>
      </c>
      <c r="I251" s="234"/>
      <c r="J251" s="235">
        <f>ROUND(I251*H251,2)</f>
        <v>0</v>
      </c>
      <c r="K251" s="231" t="s">
        <v>229</v>
      </c>
      <c r="L251" s="46"/>
      <c r="M251" s="236" t="s">
        <v>1</v>
      </c>
      <c r="N251" s="237" t="s">
        <v>45</v>
      </c>
      <c r="O251" s="93"/>
      <c r="P251" s="238">
        <f>O251*H251</f>
        <v>0</v>
      </c>
      <c r="Q251" s="238">
        <v>0.0016199999999999999</v>
      </c>
      <c r="R251" s="238">
        <f>Q251*H251</f>
        <v>0.0016199999999999999</v>
      </c>
      <c r="S251" s="238">
        <v>0</v>
      </c>
      <c r="T251" s="239">
        <f>S251*H251</f>
        <v>0</v>
      </c>
      <c r="U251" s="40"/>
      <c r="V251" s="40"/>
      <c r="W251" s="40"/>
      <c r="X251" s="40"/>
      <c r="Y251" s="40"/>
      <c r="Z251" s="40"/>
      <c r="AA251" s="40"/>
      <c r="AB251" s="40"/>
      <c r="AC251" s="40"/>
      <c r="AD251" s="40"/>
      <c r="AE251" s="40"/>
      <c r="AR251" s="240" t="s">
        <v>224</v>
      </c>
      <c r="AT251" s="240" t="s">
        <v>225</v>
      </c>
      <c r="AU251" s="240" t="s">
        <v>19</v>
      </c>
      <c r="AY251" s="18" t="s">
        <v>221</v>
      </c>
      <c r="BE251" s="241">
        <f>IF(N251="základní",J251,0)</f>
        <v>0</v>
      </c>
      <c r="BF251" s="241">
        <f>IF(N251="snížená",J251,0)</f>
        <v>0</v>
      </c>
      <c r="BG251" s="241">
        <f>IF(N251="zákl. přenesená",J251,0)</f>
        <v>0</v>
      </c>
      <c r="BH251" s="241">
        <f>IF(N251="sníž. přenesená",J251,0)</f>
        <v>0</v>
      </c>
      <c r="BI251" s="241">
        <f>IF(N251="nulová",J251,0)</f>
        <v>0</v>
      </c>
      <c r="BJ251" s="18" t="s">
        <v>88</v>
      </c>
      <c r="BK251" s="241">
        <f>ROUND(I251*H251,2)</f>
        <v>0</v>
      </c>
      <c r="BL251" s="18" t="s">
        <v>224</v>
      </c>
      <c r="BM251" s="240" t="s">
        <v>5089</v>
      </c>
    </row>
    <row r="252" s="2" customFormat="1">
      <c r="A252" s="40"/>
      <c r="B252" s="41"/>
      <c r="C252" s="42"/>
      <c r="D252" s="242" t="s">
        <v>232</v>
      </c>
      <c r="E252" s="42"/>
      <c r="F252" s="243" t="s">
        <v>5090</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232</v>
      </c>
      <c r="AU252" s="18" t="s">
        <v>19</v>
      </c>
    </row>
    <row r="253" s="2" customFormat="1">
      <c r="A253" s="40"/>
      <c r="B253" s="41"/>
      <c r="C253" s="42"/>
      <c r="D253" s="247" t="s">
        <v>234</v>
      </c>
      <c r="E253" s="42"/>
      <c r="F253" s="248" t="s">
        <v>5091</v>
      </c>
      <c r="G253" s="42"/>
      <c r="H253" s="42"/>
      <c r="I253" s="244"/>
      <c r="J253" s="42"/>
      <c r="K253" s="42"/>
      <c r="L253" s="46"/>
      <c r="M253" s="245"/>
      <c r="N253" s="246"/>
      <c r="O253" s="93"/>
      <c r="P253" s="93"/>
      <c r="Q253" s="93"/>
      <c r="R253" s="93"/>
      <c r="S253" s="93"/>
      <c r="T253" s="94"/>
      <c r="U253" s="40"/>
      <c r="V253" s="40"/>
      <c r="W253" s="40"/>
      <c r="X253" s="40"/>
      <c r="Y253" s="40"/>
      <c r="Z253" s="40"/>
      <c r="AA253" s="40"/>
      <c r="AB253" s="40"/>
      <c r="AC253" s="40"/>
      <c r="AD253" s="40"/>
      <c r="AE253" s="40"/>
      <c r="AT253" s="18" t="s">
        <v>234</v>
      </c>
      <c r="AU253" s="18" t="s">
        <v>19</v>
      </c>
    </row>
    <row r="254" s="2" customFormat="1" ht="16.5" customHeight="1">
      <c r="A254" s="40"/>
      <c r="B254" s="41"/>
      <c r="C254" s="284" t="s">
        <v>475</v>
      </c>
      <c r="D254" s="284" t="s">
        <v>330</v>
      </c>
      <c r="E254" s="285" t="s">
        <v>5092</v>
      </c>
      <c r="F254" s="286" t="s">
        <v>5093</v>
      </c>
      <c r="G254" s="287" t="s">
        <v>665</v>
      </c>
      <c r="H254" s="288">
        <v>1</v>
      </c>
      <c r="I254" s="289"/>
      <c r="J254" s="290">
        <f>ROUND(I254*H254,2)</f>
        <v>0</v>
      </c>
      <c r="K254" s="286" t="s">
        <v>229</v>
      </c>
      <c r="L254" s="291"/>
      <c r="M254" s="292" t="s">
        <v>1</v>
      </c>
      <c r="N254" s="293" t="s">
        <v>45</v>
      </c>
      <c r="O254" s="93"/>
      <c r="P254" s="238">
        <f>O254*H254</f>
        <v>0</v>
      </c>
      <c r="Q254" s="238">
        <v>0.01847</v>
      </c>
      <c r="R254" s="238">
        <f>Q254*H254</f>
        <v>0.01847</v>
      </c>
      <c r="S254" s="238">
        <v>0</v>
      </c>
      <c r="T254" s="239">
        <f>S254*H254</f>
        <v>0</v>
      </c>
      <c r="U254" s="40"/>
      <c r="V254" s="40"/>
      <c r="W254" s="40"/>
      <c r="X254" s="40"/>
      <c r="Y254" s="40"/>
      <c r="Z254" s="40"/>
      <c r="AA254" s="40"/>
      <c r="AB254" s="40"/>
      <c r="AC254" s="40"/>
      <c r="AD254" s="40"/>
      <c r="AE254" s="40"/>
      <c r="AR254" s="240" t="s">
        <v>267</v>
      </c>
      <c r="AT254" s="240" t="s">
        <v>330</v>
      </c>
      <c r="AU254" s="240" t="s">
        <v>19</v>
      </c>
      <c r="AY254" s="18" t="s">
        <v>221</v>
      </c>
      <c r="BE254" s="241">
        <f>IF(N254="základní",J254,0)</f>
        <v>0</v>
      </c>
      <c r="BF254" s="241">
        <f>IF(N254="snížená",J254,0)</f>
        <v>0</v>
      </c>
      <c r="BG254" s="241">
        <f>IF(N254="zákl. přenesená",J254,0)</f>
        <v>0</v>
      </c>
      <c r="BH254" s="241">
        <f>IF(N254="sníž. přenesená",J254,0)</f>
        <v>0</v>
      </c>
      <c r="BI254" s="241">
        <f>IF(N254="nulová",J254,0)</f>
        <v>0</v>
      </c>
      <c r="BJ254" s="18" t="s">
        <v>88</v>
      </c>
      <c r="BK254" s="241">
        <f>ROUND(I254*H254,2)</f>
        <v>0</v>
      </c>
      <c r="BL254" s="18" t="s">
        <v>224</v>
      </c>
      <c r="BM254" s="240" t="s">
        <v>5094</v>
      </c>
    </row>
    <row r="255" s="13" customFormat="1">
      <c r="A255" s="13"/>
      <c r="B255" s="249"/>
      <c r="C255" s="250"/>
      <c r="D255" s="247" t="s">
        <v>236</v>
      </c>
      <c r="E255" s="251" t="s">
        <v>1</v>
      </c>
      <c r="F255" s="252" t="s">
        <v>88</v>
      </c>
      <c r="G255" s="250"/>
      <c r="H255" s="253">
        <v>1</v>
      </c>
      <c r="I255" s="254"/>
      <c r="J255" s="250"/>
      <c r="K255" s="250"/>
      <c r="L255" s="255"/>
      <c r="M255" s="256"/>
      <c r="N255" s="257"/>
      <c r="O255" s="257"/>
      <c r="P255" s="257"/>
      <c r="Q255" s="257"/>
      <c r="R255" s="257"/>
      <c r="S255" s="257"/>
      <c r="T255" s="258"/>
      <c r="U255" s="13"/>
      <c r="V255" s="13"/>
      <c r="W255" s="13"/>
      <c r="X255" s="13"/>
      <c r="Y255" s="13"/>
      <c r="Z255" s="13"/>
      <c r="AA255" s="13"/>
      <c r="AB255" s="13"/>
      <c r="AC255" s="13"/>
      <c r="AD255" s="13"/>
      <c r="AE255" s="13"/>
      <c r="AT255" s="259" t="s">
        <v>236</v>
      </c>
      <c r="AU255" s="259" t="s">
        <v>19</v>
      </c>
      <c r="AV255" s="13" t="s">
        <v>19</v>
      </c>
      <c r="AW255" s="13" t="s">
        <v>36</v>
      </c>
      <c r="AX255" s="13" t="s">
        <v>88</v>
      </c>
      <c r="AY255" s="259" t="s">
        <v>221</v>
      </c>
    </row>
    <row r="256" s="2" customFormat="1" ht="16.5" customHeight="1">
      <c r="A256" s="40"/>
      <c r="B256" s="41"/>
      <c r="C256" s="284" t="s">
        <v>27</v>
      </c>
      <c r="D256" s="284" t="s">
        <v>330</v>
      </c>
      <c r="E256" s="285" t="s">
        <v>5095</v>
      </c>
      <c r="F256" s="286" t="s">
        <v>5096</v>
      </c>
      <c r="G256" s="287" t="s">
        <v>665</v>
      </c>
      <c r="H256" s="288">
        <v>1</v>
      </c>
      <c r="I256" s="289"/>
      <c r="J256" s="290">
        <f>ROUND(I256*H256,2)</f>
        <v>0</v>
      </c>
      <c r="K256" s="286" t="s">
        <v>1</v>
      </c>
      <c r="L256" s="291"/>
      <c r="M256" s="292" t="s">
        <v>1</v>
      </c>
      <c r="N256" s="293" t="s">
        <v>45</v>
      </c>
      <c r="O256" s="93"/>
      <c r="P256" s="238">
        <f>O256*H256</f>
        <v>0</v>
      </c>
      <c r="Q256" s="238">
        <v>0.0035000000000000001</v>
      </c>
      <c r="R256" s="238">
        <f>Q256*H256</f>
        <v>0.0035000000000000001</v>
      </c>
      <c r="S256" s="238">
        <v>0</v>
      </c>
      <c r="T256" s="239">
        <f>S256*H256</f>
        <v>0</v>
      </c>
      <c r="U256" s="40"/>
      <c r="V256" s="40"/>
      <c r="W256" s="40"/>
      <c r="X256" s="40"/>
      <c r="Y256" s="40"/>
      <c r="Z256" s="40"/>
      <c r="AA256" s="40"/>
      <c r="AB256" s="40"/>
      <c r="AC256" s="40"/>
      <c r="AD256" s="40"/>
      <c r="AE256" s="40"/>
      <c r="AR256" s="240" t="s">
        <v>267</v>
      </c>
      <c r="AT256" s="240" t="s">
        <v>330</v>
      </c>
      <c r="AU256" s="240" t="s">
        <v>19</v>
      </c>
      <c r="AY256" s="18" t="s">
        <v>221</v>
      </c>
      <c r="BE256" s="241">
        <f>IF(N256="základní",J256,0)</f>
        <v>0</v>
      </c>
      <c r="BF256" s="241">
        <f>IF(N256="snížená",J256,0)</f>
        <v>0</v>
      </c>
      <c r="BG256" s="241">
        <f>IF(N256="zákl. přenesená",J256,0)</f>
        <v>0</v>
      </c>
      <c r="BH256" s="241">
        <f>IF(N256="sníž. přenesená",J256,0)</f>
        <v>0</v>
      </c>
      <c r="BI256" s="241">
        <f>IF(N256="nulová",J256,0)</f>
        <v>0</v>
      </c>
      <c r="BJ256" s="18" t="s">
        <v>88</v>
      </c>
      <c r="BK256" s="241">
        <f>ROUND(I256*H256,2)</f>
        <v>0</v>
      </c>
      <c r="BL256" s="18" t="s">
        <v>224</v>
      </c>
      <c r="BM256" s="240" t="s">
        <v>5097</v>
      </c>
    </row>
    <row r="257" s="2" customFormat="1">
      <c r="A257" s="40"/>
      <c r="B257" s="41"/>
      <c r="C257" s="42"/>
      <c r="D257" s="247" t="s">
        <v>234</v>
      </c>
      <c r="E257" s="42"/>
      <c r="F257" s="248" t="s">
        <v>5098</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234</v>
      </c>
      <c r="AU257" s="18" t="s">
        <v>19</v>
      </c>
    </row>
    <row r="258" s="2" customFormat="1" ht="16.5" customHeight="1">
      <c r="A258" s="40"/>
      <c r="B258" s="41"/>
      <c r="C258" s="229" t="s">
        <v>757</v>
      </c>
      <c r="D258" s="229" t="s">
        <v>225</v>
      </c>
      <c r="E258" s="230" t="s">
        <v>5099</v>
      </c>
      <c r="F258" s="231" t="s">
        <v>5100</v>
      </c>
      <c r="G258" s="232" t="s">
        <v>665</v>
      </c>
      <c r="H258" s="233">
        <v>1</v>
      </c>
      <c r="I258" s="234"/>
      <c r="J258" s="235">
        <f>ROUND(I258*H258,2)</f>
        <v>0</v>
      </c>
      <c r="K258" s="231" t="s">
        <v>1</v>
      </c>
      <c r="L258" s="46"/>
      <c r="M258" s="236" t="s">
        <v>1</v>
      </c>
      <c r="N258" s="237" t="s">
        <v>45</v>
      </c>
      <c r="O258" s="93"/>
      <c r="P258" s="238">
        <f>O258*H258</f>
        <v>0</v>
      </c>
      <c r="Q258" s="238">
        <v>0.00036000000000000002</v>
      </c>
      <c r="R258" s="238">
        <f>Q258*H258</f>
        <v>0.00036000000000000002</v>
      </c>
      <c r="S258" s="238">
        <v>0</v>
      </c>
      <c r="T258" s="239">
        <f>S258*H258</f>
        <v>0</v>
      </c>
      <c r="U258" s="40"/>
      <c r="V258" s="40"/>
      <c r="W258" s="40"/>
      <c r="X258" s="40"/>
      <c r="Y258" s="40"/>
      <c r="Z258" s="40"/>
      <c r="AA258" s="40"/>
      <c r="AB258" s="40"/>
      <c r="AC258" s="40"/>
      <c r="AD258" s="40"/>
      <c r="AE258" s="40"/>
      <c r="AR258" s="240" t="s">
        <v>224</v>
      </c>
      <c r="AT258" s="240" t="s">
        <v>225</v>
      </c>
      <c r="AU258" s="240" t="s">
        <v>19</v>
      </c>
      <c r="AY258" s="18" t="s">
        <v>221</v>
      </c>
      <c r="BE258" s="241">
        <f>IF(N258="základní",J258,0)</f>
        <v>0</v>
      </c>
      <c r="BF258" s="241">
        <f>IF(N258="snížená",J258,0)</f>
        <v>0</v>
      </c>
      <c r="BG258" s="241">
        <f>IF(N258="zákl. přenesená",J258,0)</f>
        <v>0</v>
      </c>
      <c r="BH258" s="241">
        <f>IF(N258="sníž. přenesená",J258,0)</f>
        <v>0</v>
      </c>
      <c r="BI258" s="241">
        <f>IF(N258="nulová",J258,0)</f>
        <v>0</v>
      </c>
      <c r="BJ258" s="18" t="s">
        <v>88</v>
      </c>
      <c r="BK258" s="241">
        <f>ROUND(I258*H258,2)</f>
        <v>0</v>
      </c>
      <c r="BL258" s="18" t="s">
        <v>224</v>
      </c>
      <c r="BM258" s="240" t="s">
        <v>5101</v>
      </c>
    </row>
    <row r="259" s="2" customFormat="1">
      <c r="A259" s="40"/>
      <c r="B259" s="41"/>
      <c r="C259" s="42"/>
      <c r="D259" s="247" t="s">
        <v>234</v>
      </c>
      <c r="E259" s="42"/>
      <c r="F259" s="248" t="s">
        <v>5091</v>
      </c>
      <c r="G259" s="42"/>
      <c r="H259" s="42"/>
      <c r="I259" s="244"/>
      <c r="J259" s="42"/>
      <c r="K259" s="42"/>
      <c r="L259" s="46"/>
      <c r="M259" s="245"/>
      <c r="N259" s="246"/>
      <c r="O259" s="93"/>
      <c r="P259" s="93"/>
      <c r="Q259" s="93"/>
      <c r="R259" s="93"/>
      <c r="S259" s="93"/>
      <c r="T259" s="94"/>
      <c r="U259" s="40"/>
      <c r="V259" s="40"/>
      <c r="W259" s="40"/>
      <c r="X259" s="40"/>
      <c r="Y259" s="40"/>
      <c r="Z259" s="40"/>
      <c r="AA259" s="40"/>
      <c r="AB259" s="40"/>
      <c r="AC259" s="40"/>
      <c r="AD259" s="40"/>
      <c r="AE259" s="40"/>
      <c r="AT259" s="18" t="s">
        <v>234</v>
      </c>
      <c r="AU259" s="18" t="s">
        <v>19</v>
      </c>
    </row>
    <row r="260" s="2" customFormat="1" ht="24.15" customHeight="1">
      <c r="A260" s="40"/>
      <c r="B260" s="41"/>
      <c r="C260" s="284" t="s">
        <v>1399</v>
      </c>
      <c r="D260" s="284" t="s">
        <v>330</v>
      </c>
      <c r="E260" s="285" t="s">
        <v>5102</v>
      </c>
      <c r="F260" s="286" t="s">
        <v>5103</v>
      </c>
      <c r="G260" s="287" t="s">
        <v>665</v>
      </c>
      <c r="H260" s="288">
        <v>1</v>
      </c>
      <c r="I260" s="289"/>
      <c r="J260" s="290">
        <f>ROUND(I260*H260,2)</f>
        <v>0</v>
      </c>
      <c r="K260" s="286" t="s">
        <v>229</v>
      </c>
      <c r="L260" s="291"/>
      <c r="M260" s="292" t="s">
        <v>1</v>
      </c>
      <c r="N260" s="293" t="s">
        <v>45</v>
      </c>
      <c r="O260" s="93"/>
      <c r="P260" s="238">
        <f>O260*H260</f>
        <v>0</v>
      </c>
      <c r="Q260" s="238">
        <v>0.042500000000000003</v>
      </c>
      <c r="R260" s="238">
        <f>Q260*H260</f>
        <v>0.042500000000000003</v>
      </c>
      <c r="S260" s="238">
        <v>0</v>
      </c>
      <c r="T260" s="239">
        <f>S260*H260</f>
        <v>0</v>
      </c>
      <c r="U260" s="40"/>
      <c r="V260" s="40"/>
      <c r="W260" s="40"/>
      <c r="X260" s="40"/>
      <c r="Y260" s="40"/>
      <c r="Z260" s="40"/>
      <c r="AA260" s="40"/>
      <c r="AB260" s="40"/>
      <c r="AC260" s="40"/>
      <c r="AD260" s="40"/>
      <c r="AE260" s="40"/>
      <c r="AR260" s="240" t="s">
        <v>267</v>
      </c>
      <c r="AT260" s="240" t="s">
        <v>330</v>
      </c>
      <c r="AU260" s="240" t="s">
        <v>19</v>
      </c>
      <c r="AY260" s="18" t="s">
        <v>221</v>
      </c>
      <c r="BE260" s="241">
        <f>IF(N260="základní",J260,0)</f>
        <v>0</v>
      </c>
      <c r="BF260" s="241">
        <f>IF(N260="snížená",J260,0)</f>
        <v>0</v>
      </c>
      <c r="BG260" s="241">
        <f>IF(N260="zákl. přenesená",J260,0)</f>
        <v>0</v>
      </c>
      <c r="BH260" s="241">
        <f>IF(N260="sníž. přenesená",J260,0)</f>
        <v>0</v>
      </c>
      <c r="BI260" s="241">
        <f>IF(N260="nulová",J260,0)</f>
        <v>0</v>
      </c>
      <c r="BJ260" s="18" t="s">
        <v>88</v>
      </c>
      <c r="BK260" s="241">
        <f>ROUND(I260*H260,2)</f>
        <v>0</v>
      </c>
      <c r="BL260" s="18" t="s">
        <v>224</v>
      </c>
      <c r="BM260" s="240" t="s">
        <v>5104</v>
      </c>
    </row>
    <row r="261" s="13" customFormat="1">
      <c r="A261" s="13"/>
      <c r="B261" s="249"/>
      <c r="C261" s="250"/>
      <c r="D261" s="247" t="s">
        <v>236</v>
      </c>
      <c r="E261" s="251" t="s">
        <v>1</v>
      </c>
      <c r="F261" s="252" t="s">
        <v>88</v>
      </c>
      <c r="G261" s="250"/>
      <c r="H261" s="253">
        <v>1</v>
      </c>
      <c r="I261" s="254"/>
      <c r="J261" s="250"/>
      <c r="K261" s="250"/>
      <c r="L261" s="255"/>
      <c r="M261" s="256"/>
      <c r="N261" s="257"/>
      <c r="O261" s="257"/>
      <c r="P261" s="257"/>
      <c r="Q261" s="257"/>
      <c r="R261" s="257"/>
      <c r="S261" s="257"/>
      <c r="T261" s="258"/>
      <c r="U261" s="13"/>
      <c r="V261" s="13"/>
      <c r="W261" s="13"/>
      <c r="X261" s="13"/>
      <c r="Y261" s="13"/>
      <c r="Z261" s="13"/>
      <c r="AA261" s="13"/>
      <c r="AB261" s="13"/>
      <c r="AC261" s="13"/>
      <c r="AD261" s="13"/>
      <c r="AE261" s="13"/>
      <c r="AT261" s="259" t="s">
        <v>236</v>
      </c>
      <c r="AU261" s="259" t="s">
        <v>19</v>
      </c>
      <c r="AV261" s="13" t="s">
        <v>19</v>
      </c>
      <c r="AW261" s="13" t="s">
        <v>36</v>
      </c>
      <c r="AX261" s="13" t="s">
        <v>88</v>
      </c>
      <c r="AY261" s="259" t="s">
        <v>221</v>
      </c>
    </row>
    <row r="262" s="2" customFormat="1" ht="16.5" customHeight="1">
      <c r="A262" s="40"/>
      <c r="B262" s="41"/>
      <c r="C262" s="229" t="s">
        <v>1403</v>
      </c>
      <c r="D262" s="229" t="s">
        <v>225</v>
      </c>
      <c r="E262" s="230" t="s">
        <v>3963</v>
      </c>
      <c r="F262" s="231" t="s">
        <v>3964</v>
      </c>
      <c r="G262" s="232" t="s">
        <v>665</v>
      </c>
      <c r="H262" s="233">
        <v>1</v>
      </c>
      <c r="I262" s="234"/>
      <c r="J262" s="235">
        <f>ROUND(I262*H262,2)</f>
        <v>0</v>
      </c>
      <c r="K262" s="231" t="s">
        <v>229</v>
      </c>
      <c r="L262" s="46"/>
      <c r="M262" s="236" t="s">
        <v>1</v>
      </c>
      <c r="N262" s="237" t="s">
        <v>45</v>
      </c>
      <c r="O262" s="93"/>
      <c r="P262" s="238">
        <f>O262*H262</f>
        <v>0</v>
      </c>
      <c r="Q262" s="238">
        <v>0.12303</v>
      </c>
      <c r="R262" s="238">
        <f>Q262*H262</f>
        <v>0.12303</v>
      </c>
      <c r="S262" s="238">
        <v>0</v>
      </c>
      <c r="T262" s="239">
        <f>S262*H262</f>
        <v>0</v>
      </c>
      <c r="U262" s="40"/>
      <c r="V262" s="40"/>
      <c r="W262" s="40"/>
      <c r="X262" s="40"/>
      <c r="Y262" s="40"/>
      <c r="Z262" s="40"/>
      <c r="AA262" s="40"/>
      <c r="AB262" s="40"/>
      <c r="AC262" s="40"/>
      <c r="AD262" s="40"/>
      <c r="AE262" s="40"/>
      <c r="AR262" s="240" t="s">
        <v>224</v>
      </c>
      <c r="AT262" s="240" t="s">
        <v>225</v>
      </c>
      <c r="AU262" s="240" t="s">
        <v>19</v>
      </c>
      <c r="AY262" s="18" t="s">
        <v>221</v>
      </c>
      <c r="BE262" s="241">
        <f>IF(N262="základní",J262,0)</f>
        <v>0</v>
      </c>
      <c r="BF262" s="241">
        <f>IF(N262="snížená",J262,0)</f>
        <v>0</v>
      </c>
      <c r="BG262" s="241">
        <f>IF(N262="zákl. přenesená",J262,0)</f>
        <v>0</v>
      </c>
      <c r="BH262" s="241">
        <f>IF(N262="sníž. přenesená",J262,0)</f>
        <v>0</v>
      </c>
      <c r="BI262" s="241">
        <f>IF(N262="nulová",J262,0)</f>
        <v>0</v>
      </c>
      <c r="BJ262" s="18" t="s">
        <v>88</v>
      </c>
      <c r="BK262" s="241">
        <f>ROUND(I262*H262,2)</f>
        <v>0</v>
      </c>
      <c r="BL262" s="18" t="s">
        <v>224</v>
      </c>
      <c r="BM262" s="240" t="s">
        <v>5105</v>
      </c>
    </row>
    <row r="263" s="2" customFormat="1">
      <c r="A263" s="40"/>
      <c r="B263" s="41"/>
      <c r="C263" s="42"/>
      <c r="D263" s="242" t="s">
        <v>232</v>
      </c>
      <c r="E263" s="42"/>
      <c r="F263" s="243" t="s">
        <v>3966</v>
      </c>
      <c r="G263" s="42"/>
      <c r="H263" s="42"/>
      <c r="I263" s="244"/>
      <c r="J263" s="42"/>
      <c r="K263" s="42"/>
      <c r="L263" s="46"/>
      <c r="M263" s="245"/>
      <c r="N263" s="246"/>
      <c r="O263" s="93"/>
      <c r="P263" s="93"/>
      <c r="Q263" s="93"/>
      <c r="R263" s="93"/>
      <c r="S263" s="93"/>
      <c r="T263" s="94"/>
      <c r="U263" s="40"/>
      <c r="V263" s="40"/>
      <c r="W263" s="40"/>
      <c r="X263" s="40"/>
      <c r="Y263" s="40"/>
      <c r="Z263" s="40"/>
      <c r="AA263" s="40"/>
      <c r="AB263" s="40"/>
      <c r="AC263" s="40"/>
      <c r="AD263" s="40"/>
      <c r="AE263" s="40"/>
      <c r="AT263" s="18" t="s">
        <v>232</v>
      </c>
      <c r="AU263" s="18" t="s">
        <v>19</v>
      </c>
    </row>
    <row r="264" s="13" customFormat="1">
      <c r="A264" s="13"/>
      <c r="B264" s="249"/>
      <c r="C264" s="250"/>
      <c r="D264" s="247" t="s">
        <v>236</v>
      </c>
      <c r="E264" s="251" t="s">
        <v>1</v>
      </c>
      <c r="F264" s="252" t="s">
        <v>88</v>
      </c>
      <c r="G264" s="250"/>
      <c r="H264" s="253">
        <v>1</v>
      </c>
      <c r="I264" s="254"/>
      <c r="J264" s="250"/>
      <c r="K264" s="250"/>
      <c r="L264" s="255"/>
      <c r="M264" s="256"/>
      <c r="N264" s="257"/>
      <c r="O264" s="257"/>
      <c r="P264" s="257"/>
      <c r="Q264" s="257"/>
      <c r="R264" s="257"/>
      <c r="S264" s="257"/>
      <c r="T264" s="258"/>
      <c r="U264" s="13"/>
      <c r="V264" s="13"/>
      <c r="W264" s="13"/>
      <c r="X264" s="13"/>
      <c r="Y264" s="13"/>
      <c r="Z264" s="13"/>
      <c r="AA264" s="13"/>
      <c r="AB264" s="13"/>
      <c r="AC264" s="13"/>
      <c r="AD264" s="13"/>
      <c r="AE264" s="13"/>
      <c r="AT264" s="259" t="s">
        <v>236</v>
      </c>
      <c r="AU264" s="259" t="s">
        <v>19</v>
      </c>
      <c r="AV264" s="13" t="s">
        <v>19</v>
      </c>
      <c r="AW264" s="13" t="s">
        <v>36</v>
      </c>
      <c r="AX264" s="13" t="s">
        <v>88</v>
      </c>
      <c r="AY264" s="259" t="s">
        <v>221</v>
      </c>
    </row>
    <row r="265" s="2" customFormat="1" ht="24.15" customHeight="1">
      <c r="A265" s="40"/>
      <c r="B265" s="41"/>
      <c r="C265" s="284" t="s">
        <v>1409</v>
      </c>
      <c r="D265" s="284" t="s">
        <v>330</v>
      </c>
      <c r="E265" s="285" t="s">
        <v>5106</v>
      </c>
      <c r="F265" s="286" t="s">
        <v>5107</v>
      </c>
      <c r="G265" s="287" t="s">
        <v>665</v>
      </c>
      <c r="H265" s="288">
        <v>1</v>
      </c>
      <c r="I265" s="289"/>
      <c r="J265" s="290">
        <f>ROUND(I265*H265,2)</f>
        <v>0</v>
      </c>
      <c r="K265" s="286" t="s">
        <v>229</v>
      </c>
      <c r="L265" s="291"/>
      <c r="M265" s="292" t="s">
        <v>1</v>
      </c>
      <c r="N265" s="293" t="s">
        <v>45</v>
      </c>
      <c r="O265" s="93"/>
      <c r="P265" s="238">
        <f>O265*H265</f>
        <v>0</v>
      </c>
      <c r="Q265" s="238">
        <v>0.013299999999999999</v>
      </c>
      <c r="R265" s="238">
        <f>Q265*H265</f>
        <v>0.013299999999999999</v>
      </c>
      <c r="S265" s="238">
        <v>0</v>
      </c>
      <c r="T265" s="239">
        <f>S265*H265</f>
        <v>0</v>
      </c>
      <c r="U265" s="40"/>
      <c r="V265" s="40"/>
      <c r="W265" s="40"/>
      <c r="X265" s="40"/>
      <c r="Y265" s="40"/>
      <c r="Z265" s="40"/>
      <c r="AA265" s="40"/>
      <c r="AB265" s="40"/>
      <c r="AC265" s="40"/>
      <c r="AD265" s="40"/>
      <c r="AE265" s="40"/>
      <c r="AR265" s="240" t="s">
        <v>267</v>
      </c>
      <c r="AT265" s="240" t="s">
        <v>330</v>
      </c>
      <c r="AU265" s="240" t="s">
        <v>19</v>
      </c>
      <c r="AY265" s="18" t="s">
        <v>221</v>
      </c>
      <c r="BE265" s="241">
        <f>IF(N265="základní",J265,0)</f>
        <v>0</v>
      </c>
      <c r="BF265" s="241">
        <f>IF(N265="snížená",J265,0)</f>
        <v>0</v>
      </c>
      <c r="BG265" s="241">
        <f>IF(N265="zákl. přenesená",J265,0)</f>
        <v>0</v>
      </c>
      <c r="BH265" s="241">
        <f>IF(N265="sníž. přenesená",J265,0)</f>
        <v>0</v>
      </c>
      <c r="BI265" s="241">
        <f>IF(N265="nulová",J265,0)</f>
        <v>0</v>
      </c>
      <c r="BJ265" s="18" t="s">
        <v>88</v>
      </c>
      <c r="BK265" s="241">
        <f>ROUND(I265*H265,2)</f>
        <v>0</v>
      </c>
      <c r="BL265" s="18" t="s">
        <v>224</v>
      </c>
      <c r="BM265" s="240" t="s">
        <v>5108</v>
      </c>
    </row>
    <row r="266" s="2" customFormat="1" ht="24.15" customHeight="1">
      <c r="A266" s="40"/>
      <c r="B266" s="41"/>
      <c r="C266" s="284" t="s">
        <v>1415</v>
      </c>
      <c r="D266" s="284" t="s">
        <v>330</v>
      </c>
      <c r="E266" s="285" t="s">
        <v>5109</v>
      </c>
      <c r="F266" s="286" t="s">
        <v>5110</v>
      </c>
      <c r="G266" s="287" t="s">
        <v>665</v>
      </c>
      <c r="H266" s="288">
        <v>1</v>
      </c>
      <c r="I266" s="289"/>
      <c r="J266" s="290">
        <f>ROUND(I266*H266,2)</f>
        <v>0</v>
      </c>
      <c r="K266" s="286" t="s">
        <v>229</v>
      </c>
      <c r="L266" s="291"/>
      <c r="M266" s="292" t="s">
        <v>1</v>
      </c>
      <c r="N266" s="293" t="s">
        <v>45</v>
      </c>
      <c r="O266" s="93"/>
      <c r="P266" s="238">
        <f>O266*H266</f>
        <v>0</v>
      </c>
      <c r="Q266" s="238">
        <v>0.00089999999999999998</v>
      </c>
      <c r="R266" s="238">
        <f>Q266*H266</f>
        <v>0.00089999999999999998</v>
      </c>
      <c r="S266" s="238">
        <v>0</v>
      </c>
      <c r="T266" s="239">
        <f>S266*H266</f>
        <v>0</v>
      </c>
      <c r="U266" s="40"/>
      <c r="V266" s="40"/>
      <c r="W266" s="40"/>
      <c r="X266" s="40"/>
      <c r="Y266" s="40"/>
      <c r="Z266" s="40"/>
      <c r="AA266" s="40"/>
      <c r="AB266" s="40"/>
      <c r="AC266" s="40"/>
      <c r="AD266" s="40"/>
      <c r="AE266" s="40"/>
      <c r="AR266" s="240" t="s">
        <v>267</v>
      </c>
      <c r="AT266" s="240" t="s">
        <v>330</v>
      </c>
      <c r="AU266" s="240" t="s">
        <v>19</v>
      </c>
      <c r="AY266" s="18" t="s">
        <v>221</v>
      </c>
      <c r="BE266" s="241">
        <f>IF(N266="základní",J266,0)</f>
        <v>0</v>
      </c>
      <c r="BF266" s="241">
        <f>IF(N266="snížená",J266,0)</f>
        <v>0</v>
      </c>
      <c r="BG266" s="241">
        <f>IF(N266="zákl. přenesená",J266,0)</f>
        <v>0</v>
      </c>
      <c r="BH266" s="241">
        <f>IF(N266="sníž. přenesená",J266,0)</f>
        <v>0</v>
      </c>
      <c r="BI266" s="241">
        <f>IF(N266="nulová",J266,0)</f>
        <v>0</v>
      </c>
      <c r="BJ266" s="18" t="s">
        <v>88</v>
      </c>
      <c r="BK266" s="241">
        <f>ROUND(I266*H266,2)</f>
        <v>0</v>
      </c>
      <c r="BL266" s="18" t="s">
        <v>224</v>
      </c>
      <c r="BM266" s="240" t="s">
        <v>5111</v>
      </c>
    </row>
    <row r="267" s="2" customFormat="1" ht="16.5" customHeight="1">
      <c r="A267" s="40"/>
      <c r="B267" s="41"/>
      <c r="C267" s="229" t="s">
        <v>1420</v>
      </c>
      <c r="D267" s="229" t="s">
        <v>225</v>
      </c>
      <c r="E267" s="230" t="s">
        <v>717</v>
      </c>
      <c r="F267" s="231" t="s">
        <v>1684</v>
      </c>
      <c r="G267" s="232" t="s">
        <v>665</v>
      </c>
      <c r="H267" s="233">
        <v>1</v>
      </c>
      <c r="I267" s="234"/>
      <c r="J267" s="235">
        <f>ROUND(I267*H267,2)</f>
        <v>0</v>
      </c>
      <c r="K267" s="231" t="s">
        <v>229</v>
      </c>
      <c r="L267" s="46"/>
      <c r="M267" s="236" t="s">
        <v>1</v>
      </c>
      <c r="N267" s="237" t="s">
        <v>45</v>
      </c>
      <c r="O267" s="93"/>
      <c r="P267" s="238">
        <f>O267*H267</f>
        <v>0</v>
      </c>
      <c r="Q267" s="238">
        <v>0.32906000000000002</v>
      </c>
      <c r="R267" s="238">
        <f>Q267*H267</f>
        <v>0.32906000000000002</v>
      </c>
      <c r="S267" s="238">
        <v>0</v>
      </c>
      <c r="T267" s="239">
        <f>S267*H267</f>
        <v>0</v>
      </c>
      <c r="U267" s="40"/>
      <c r="V267" s="40"/>
      <c r="W267" s="40"/>
      <c r="X267" s="40"/>
      <c r="Y267" s="40"/>
      <c r="Z267" s="40"/>
      <c r="AA267" s="40"/>
      <c r="AB267" s="40"/>
      <c r="AC267" s="40"/>
      <c r="AD267" s="40"/>
      <c r="AE267" s="40"/>
      <c r="AR267" s="240" t="s">
        <v>224</v>
      </c>
      <c r="AT267" s="240" t="s">
        <v>225</v>
      </c>
      <c r="AU267" s="240" t="s">
        <v>19</v>
      </c>
      <c r="AY267" s="18" t="s">
        <v>221</v>
      </c>
      <c r="BE267" s="241">
        <f>IF(N267="základní",J267,0)</f>
        <v>0</v>
      </c>
      <c r="BF267" s="241">
        <f>IF(N267="snížená",J267,0)</f>
        <v>0</v>
      </c>
      <c r="BG267" s="241">
        <f>IF(N267="zákl. přenesená",J267,0)</f>
        <v>0</v>
      </c>
      <c r="BH267" s="241">
        <f>IF(N267="sníž. přenesená",J267,0)</f>
        <v>0</v>
      </c>
      <c r="BI267" s="241">
        <f>IF(N267="nulová",J267,0)</f>
        <v>0</v>
      </c>
      <c r="BJ267" s="18" t="s">
        <v>88</v>
      </c>
      <c r="BK267" s="241">
        <f>ROUND(I267*H267,2)</f>
        <v>0</v>
      </c>
      <c r="BL267" s="18" t="s">
        <v>224</v>
      </c>
      <c r="BM267" s="240" t="s">
        <v>5112</v>
      </c>
    </row>
    <row r="268" s="2" customFormat="1">
      <c r="A268" s="40"/>
      <c r="B268" s="41"/>
      <c r="C268" s="42"/>
      <c r="D268" s="242" t="s">
        <v>232</v>
      </c>
      <c r="E268" s="42"/>
      <c r="F268" s="243" t="s">
        <v>720</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232</v>
      </c>
      <c r="AU268" s="18" t="s">
        <v>19</v>
      </c>
    </row>
    <row r="269" s="13" customFormat="1">
      <c r="A269" s="13"/>
      <c r="B269" s="249"/>
      <c r="C269" s="250"/>
      <c r="D269" s="247" t="s">
        <v>236</v>
      </c>
      <c r="E269" s="251" t="s">
        <v>1</v>
      </c>
      <c r="F269" s="252" t="s">
        <v>88</v>
      </c>
      <c r="G269" s="250"/>
      <c r="H269" s="253">
        <v>1</v>
      </c>
      <c r="I269" s="254"/>
      <c r="J269" s="250"/>
      <c r="K269" s="250"/>
      <c r="L269" s="255"/>
      <c r="M269" s="256"/>
      <c r="N269" s="257"/>
      <c r="O269" s="257"/>
      <c r="P269" s="257"/>
      <c r="Q269" s="257"/>
      <c r="R269" s="257"/>
      <c r="S269" s="257"/>
      <c r="T269" s="258"/>
      <c r="U269" s="13"/>
      <c r="V269" s="13"/>
      <c r="W269" s="13"/>
      <c r="X269" s="13"/>
      <c r="Y269" s="13"/>
      <c r="Z269" s="13"/>
      <c r="AA269" s="13"/>
      <c r="AB269" s="13"/>
      <c r="AC269" s="13"/>
      <c r="AD269" s="13"/>
      <c r="AE269" s="13"/>
      <c r="AT269" s="259" t="s">
        <v>236</v>
      </c>
      <c r="AU269" s="259" t="s">
        <v>19</v>
      </c>
      <c r="AV269" s="13" t="s">
        <v>19</v>
      </c>
      <c r="AW269" s="13" t="s">
        <v>36</v>
      </c>
      <c r="AX269" s="13" t="s">
        <v>88</v>
      </c>
      <c r="AY269" s="259" t="s">
        <v>221</v>
      </c>
    </row>
    <row r="270" s="2" customFormat="1" ht="16.5" customHeight="1">
      <c r="A270" s="40"/>
      <c r="B270" s="41"/>
      <c r="C270" s="284" t="s">
        <v>1423</v>
      </c>
      <c r="D270" s="284" t="s">
        <v>330</v>
      </c>
      <c r="E270" s="285" t="s">
        <v>723</v>
      </c>
      <c r="F270" s="286" t="s">
        <v>5113</v>
      </c>
      <c r="G270" s="287" t="s">
        <v>665</v>
      </c>
      <c r="H270" s="288">
        <v>1</v>
      </c>
      <c r="I270" s="289"/>
      <c r="J270" s="290">
        <f>ROUND(I270*H270,2)</f>
        <v>0</v>
      </c>
      <c r="K270" s="286" t="s">
        <v>229</v>
      </c>
      <c r="L270" s="291"/>
      <c r="M270" s="292" t="s">
        <v>1</v>
      </c>
      <c r="N270" s="293" t="s">
        <v>45</v>
      </c>
      <c r="O270" s="93"/>
      <c r="P270" s="238">
        <f>O270*H270</f>
        <v>0</v>
      </c>
      <c r="Q270" s="238">
        <v>0.029499999999999998</v>
      </c>
      <c r="R270" s="238">
        <f>Q270*H270</f>
        <v>0.029499999999999998</v>
      </c>
      <c r="S270" s="238">
        <v>0</v>
      </c>
      <c r="T270" s="239">
        <f>S270*H270</f>
        <v>0</v>
      </c>
      <c r="U270" s="40"/>
      <c r="V270" s="40"/>
      <c r="W270" s="40"/>
      <c r="X270" s="40"/>
      <c r="Y270" s="40"/>
      <c r="Z270" s="40"/>
      <c r="AA270" s="40"/>
      <c r="AB270" s="40"/>
      <c r="AC270" s="40"/>
      <c r="AD270" s="40"/>
      <c r="AE270" s="40"/>
      <c r="AR270" s="240" t="s">
        <v>267</v>
      </c>
      <c r="AT270" s="240" t="s">
        <v>330</v>
      </c>
      <c r="AU270" s="240" t="s">
        <v>19</v>
      </c>
      <c r="AY270" s="18" t="s">
        <v>221</v>
      </c>
      <c r="BE270" s="241">
        <f>IF(N270="základní",J270,0)</f>
        <v>0</v>
      </c>
      <c r="BF270" s="241">
        <f>IF(N270="snížená",J270,0)</f>
        <v>0</v>
      </c>
      <c r="BG270" s="241">
        <f>IF(N270="zákl. přenesená",J270,0)</f>
        <v>0</v>
      </c>
      <c r="BH270" s="241">
        <f>IF(N270="sníž. přenesená",J270,0)</f>
        <v>0</v>
      </c>
      <c r="BI270" s="241">
        <f>IF(N270="nulová",J270,0)</f>
        <v>0</v>
      </c>
      <c r="BJ270" s="18" t="s">
        <v>88</v>
      </c>
      <c r="BK270" s="241">
        <f>ROUND(I270*H270,2)</f>
        <v>0</v>
      </c>
      <c r="BL270" s="18" t="s">
        <v>224</v>
      </c>
      <c r="BM270" s="240" t="s">
        <v>5114</v>
      </c>
    </row>
    <row r="271" s="2" customFormat="1" ht="24.15" customHeight="1">
      <c r="A271" s="40"/>
      <c r="B271" s="41"/>
      <c r="C271" s="284" t="s">
        <v>1428</v>
      </c>
      <c r="D271" s="284" t="s">
        <v>330</v>
      </c>
      <c r="E271" s="285" t="s">
        <v>5115</v>
      </c>
      <c r="F271" s="286" t="s">
        <v>5116</v>
      </c>
      <c r="G271" s="287" t="s">
        <v>665</v>
      </c>
      <c r="H271" s="288">
        <v>1</v>
      </c>
      <c r="I271" s="289"/>
      <c r="J271" s="290">
        <f>ROUND(I271*H271,2)</f>
        <v>0</v>
      </c>
      <c r="K271" s="286" t="s">
        <v>229</v>
      </c>
      <c r="L271" s="291"/>
      <c r="M271" s="292" t="s">
        <v>1</v>
      </c>
      <c r="N271" s="293" t="s">
        <v>45</v>
      </c>
      <c r="O271" s="93"/>
      <c r="P271" s="238">
        <f>O271*H271</f>
        <v>0</v>
      </c>
      <c r="Q271" s="238">
        <v>0.0019</v>
      </c>
      <c r="R271" s="238">
        <f>Q271*H271</f>
        <v>0.0019</v>
      </c>
      <c r="S271" s="238">
        <v>0</v>
      </c>
      <c r="T271" s="239">
        <f>S271*H271</f>
        <v>0</v>
      </c>
      <c r="U271" s="40"/>
      <c r="V271" s="40"/>
      <c r="W271" s="40"/>
      <c r="X271" s="40"/>
      <c r="Y271" s="40"/>
      <c r="Z271" s="40"/>
      <c r="AA271" s="40"/>
      <c r="AB271" s="40"/>
      <c r="AC271" s="40"/>
      <c r="AD271" s="40"/>
      <c r="AE271" s="40"/>
      <c r="AR271" s="240" t="s">
        <v>267</v>
      </c>
      <c r="AT271" s="240" t="s">
        <v>330</v>
      </c>
      <c r="AU271" s="240" t="s">
        <v>19</v>
      </c>
      <c r="AY271" s="18" t="s">
        <v>221</v>
      </c>
      <c r="BE271" s="241">
        <f>IF(N271="základní",J271,0)</f>
        <v>0</v>
      </c>
      <c r="BF271" s="241">
        <f>IF(N271="snížená",J271,0)</f>
        <v>0</v>
      </c>
      <c r="BG271" s="241">
        <f>IF(N271="zákl. přenesená",J271,0)</f>
        <v>0</v>
      </c>
      <c r="BH271" s="241">
        <f>IF(N271="sníž. přenesená",J271,0)</f>
        <v>0</v>
      </c>
      <c r="BI271" s="241">
        <f>IF(N271="nulová",J271,0)</f>
        <v>0</v>
      </c>
      <c r="BJ271" s="18" t="s">
        <v>88</v>
      </c>
      <c r="BK271" s="241">
        <f>ROUND(I271*H271,2)</f>
        <v>0</v>
      </c>
      <c r="BL271" s="18" t="s">
        <v>224</v>
      </c>
      <c r="BM271" s="240" t="s">
        <v>5117</v>
      </c>
    </row>
    <row r="272" s="2" customFormat="1" ht="33" customHeight="1">
      <c r="A272" s="40"/>
      <c r="B272" s="41"/>
      <c r="C272" s="229" t="s">
        <v>1433</v>
      </c>
      <c r="D272" s="229" t="s">
        <v>225</v>
      </c>
      <c r="E272" s="230" t="s">
        <v>5118</v>
      </c>
      <c r="F272" s="231" t="s">
        <v>5119</v>
      </c>
      <c r="G272" s="232" t="s">
        <v>665</v>
      </c>
      <c r="H272" s="233">
        <v>1</v>
      </c>
      <c r="I272" s="234"/>
      <c r="J272" s="235">
        <f>ROUND(I272*H272,2)</f>
        <v>0</v>
      </c>
      <c r="K272" s="231" t="s">
        <v>229</v>
      </c>
      <c r="L272" s="46"/>
      <c r="M272" s="236" t="s">
        <v>1</v>
      </c>
      <c r="N272" s="237" t="s">
        <v>45</v>
      </c>
      <c r="O272" s="93"/>
      <c r="P272" s="238">
        <f>O272*H272</f>
        <v>0</v>
      </c>
      <c r="Q272" s="238">
        <v>0.00016000000000000001</v>
      </c>
      <c r="R272" s="238">
        <f>Q272*H272</f>
        <v>0.00016000000000000001</v>
      </c>
      <c r="S272" s="238">
        <v>0</v>
      </c>
      <c r="T272" s="239">
        <f>S272*H272</f>
        <v>0</v>
      </c>
      <c r="U272" s="40"/>
      <c r="V272" s="40"/>
      <c r="W272" s="40"/>
      <c r="X272" s="40"/>
      <c r="Y272" s="40"/>
      <c r="Z272" s="40"/>
      <c r="AA272" s="40"/>
      <c r="AB272" s="40"/>
      <c r="AC272" s="40"/>
      <c r="AD272" s="40"/>
      <c r="AE272" s="40"/>
      <c r="AR272" s="240" t="s">
        <v>224</v>
      </c>
      <c r="AT272" s="240" t="s">
        <v>225</v>
      </c>
      <c r="AU272" s="240" t="s">
        <v>19</v>
      </c>
      <c r="AY272" s="18" t="s">
        <v>221</v>
      </c>
      <c r="BE272" s="241">
        <f>IF(N272="základní",J272,0)</f>
        <v>0</v>
      </c>
      <c r="BF272" s="241">
        <f>IF(N272="snížená",J272,0)</f>
        <v>0</v>
      </c>
      <c r="BG272" s="241">
        <f>IF(N272="zákl. přenesená",J272,0)</f>
        <v>0</v>
      </c>
      <c r="BH272" s="241">
        <f>IF(N272="sníž. přenesená",J272,0)</f>
        <v>0</v>
      </c>
      <c r="BI272" s="241">
        <f>IF(N272="nulová",J272,0)</f>
        <v>0</v>
      </c>
      <c r="BJ272" s="18" t="s">
        <v>88</v>
      </c>
      <c r="BK272" s="241">
        <f>ROUND(I272*H272,2)</f>
        <v>0</v>
      </c>
      <c r="BL272" s="18" t="s">
        <v>224</v>
      </c>
      <c r="BM272" s="240" t="s">
        <v>5120</v>
      </c>
    </row>
    <row r="273" s="2" customFormat="1">
      <c r="A273" s="40"/>
      <c r="B273" s="41"/>
      <c r="C273" s="42"/>
      <c r="D273" s="242" t="s">
        <v>232</v>
      </c>
      <c r="E273" s="42"/>
      <c r="F273" s="243" t="s">
        <v>5121</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232</v>
      </c>
      <c r="AU273" s="18" t="s">
        <v>19</v>
      </c>
    </row>
    <row r="274" s="2" customFormat="1" ht="16.5" customHeight="1">
      <c r="A274" s="40"/>
      <c r="B274" s="41"/>
      <c r="C274" s="229" t="s">
        <v>1437</v>
      </c>
      <c r="D274" s="229" t="s">
        <v>225</v>
      </c>
      <c r="E274" s="230" t="s">
        <v>5122</v>
      </c>
      <c r="F274" s="231" t="s">
        <v>5123</v>
      </c>
      <c r="G274" s="232" t="s">
        <v>699</v>
      </c>
      <c r="H274" s="233">
        <v>150</v>
      </c>
      <c r="I274" s="234"/>
      <c r="J274" s="235">
        <f>ROUND(I274*H274,2)</f>
        <v>0</v>
      </c>
      <c r="K274" s="231" t="s">
        <v>229</v>
      </c>
      <c r="L274" s="46"/>
      <c r="M274" s="236" t="s">
        <v>1</v>
      </c>
      <c r="N274" s="237" t="s">
        <v>45</v>
      </c>
      <c r="O274" s="93"/>
      <c r="P274" s="238">
        <f>O274*H274</f>
        <v>0</v>
      </c>
      <c r="Q274" s="238">
        <v>0.00020000000000000001</v>
      </c>
      <c r="R274" s="238">
        <f>Q274*H274</f>
        <v>0.030000000000000002</v>
      </c>
      <c r="S274" s="238">
        <v>0</v>
      </c>
      <c r="T274" s="239">
        <f>S274*H274</f>
        <v>0</v>
      </c>
      <c r="U274" s="40"/>
      <c r="V274" s="40"/>
      <c r="W274" s="40"/>
      <c r="X274" s="40"/>
      <c r="Y274" s="40"/>
      <c r="Z274" s="40"/>
      <c r="AA274" s="40"/>
      <c r="AB274" s="40"/>
      <c r="AC274" s="40"/>
      <c r="AD274" s="40"/>
      <c r="AE274" s="40"/>
      <c r="AR274" s="240" t="s">
        <v>224</v>
      </c>
      <c r="AT274" s="240" t="s">
        <v>225</v>
      </c>
      <c r="AU274" s="240" t="s">
        <v>19</v>
      </c>
      <c r="AY274" s="18" t="s">
        <v>221</v>
      </c>
      <c r="BE274" s="241">
        <f>IF(N274="základní",J274,0)</f>
        <v>0</v>
      </c>
      <c r="BF274" s="241">
        <f>IF(N274="snížená",J274,0)</f>
        <v>0</v>
      </c>
      <c r="BG274" s="241">
        <f>IF(N274="zákl. přenesená",J274,0)</f>
        <v>0</v>
      </c>
      <c r="BH274" s="241">
        <f>IF(N274="sníž. přenesená",J274,0)</f>
        <v>0</v>
      </c>
      <c r="BI274" s="241">
        <f>IF(N274="nulová",J274,0)</f>
        <v>0</v>
      </c>
      <c r="BJ274" s="18" t="s">
        <v>88</v>
      </c>
      <c r="BK274" s="241">
        <f>ROUND(I274*H274,2)</f>
        <v>0</v>
      </c>
      <c r="BL274" s="18" t="s">
        <v>224</v>
      </c>
      <c r="BM274" s="240" t="s">
        <v>5124</v>
      </c>
    </row>
    <row r="275" s="2" customFormat="1">
      <c r="A275" s="40"/>
      <c r="B275" s="41"/>
      <c r="C275" s="42"/>
      <c r="D275" s="242" t="s">
        <v>232</v>
      </c>
      <c r="E275" s="42"/>
      <c r="F275" s="243" t="s">
        <v>5125</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232</v>
      </c>
      <c r="AU275" s="18" t="s">
        <v>19</v>
      </c>
    </row>
    <row r="276" s="2" customFormat="1" ht="21.75" customHeight="1">
      <c r="A276" s="40"/>
      <c r="B276" s="41"/>
      <c r="C276" s="229" t="s">
        <v>1443</v>
      </c>
      <c r="D276" s="229" t="s">
        <v>225</v>
      </c>
      <c r="E276" s="230" t="s">
        <v>5126</v>
      </c>
      <c r="F276" s="231" t="s">
        <v>5127</v>
      </c>
      <c r="G276" s="232" t="s">
        <v>699</v>
      </c>
      <c r="H276" s="233">
        <v>120</v>
      </c>
      <c r="I276" s="234"/>
      <c r="J276" s="235">
        <f>ROUND(I276*H276,2)</f>
        <v>0</v>
      </c>
      <c r="K276" s="231" t="s">
        <v>229</v>
      </c>
      <c r="L276" s="46"/>
      <c r="M276" s="236" t="s">
        <v>1</v>
      </c>
      <c r="N276" s="237" t="s">
        <v>45</v>
      </c>
      <c r="O276" s="93"/>
      <c r="P276" s="238">
        <f>O276*H276</f>
        <v>0</v>
      </c>
      <c r="Q276" s="238">
        <v>9.0000000000000006E-05</v>
      </c>
      <c r="R276" s="238">
        <f>Q276*H276</f>
        <v>0.010800000000000001</v>
      </c>
      <c r="S276" s="238">
        <v>0</v>
      </c>
      <c r="T276" s="239">
        <f>S276*H276</f>
        <v>0</v>
      </c>
      <c r="U276" s="40"/>
      <c r="V276" s="40"/>
      <c r="W276" s="40"/>
      <c r="X276" s="40"/>
      <c r="Y276" s="40"/>
      <c r="Z276" s="40"/>
      <c r="AA276" s="40"/>
      <c r="AB276" s="40"/>
      <c r="AC276" s="40"/>
      <c r="AD276" s="40"/>
      <c r="AE276" s="40"/>
      <c r="AR276" s="240" t="s">
        <v>224</v>
      </c>
      <c r="AT276" s="240" t="s">
        <v>225</v>
      </c>
      <c r="AU276" s="240" t="s">
        <v>19</v>
      </c>
      <c r="AY276" s="18" t="s">
        <v>221</v>
      </c>
      <c r="BE276" s="241">
        <f>IF(N276="základní",J276,0)</f>
        <v>0</v>
      </c>
      <c r="BF276" s="241">
        <f>IF(N276="snížená",J276,0)</f>
        <v>0</v>
      </c>
      <c r="BG276" s="241">
        <f>IF(N276="zákl. přenesená",J276,0)</f>
        <v>0</v>
      </c>
      <c r="BH276" s="241">
        <f>IF(N276="sníž. přenesená",J276,0)</f>
        <v>0</v>
      </c>
      <c r="BI276" s="241">
        <f>IF(N276="nulová",J276,0)</f>
        <v>0</v>
      </c>
      <c r="BJ276" s="18" t="s">
        <v>88</v>
      </c>
      <c r="BK276" s="241">
        <f>ROUND(I276*H276,2)</f>
        <v>0</v>
      </c>
      <c r="BL276" s="18" t="s">
        <v>224</v>
      </c>
      <c r="BM276" s="240" t="s">
        <v>5128</v>
      </c>
    </row>
    <row r="277" s="2" customFormat="1">
      <c r="A277" s="40"/>
      <c r="B277" s="41"/>
      <c r="C277" s="42"/>
      <c r="D277" s="242" t="s">
        <v>232</v>
      </c>
      <c r="E277" s="42"/>
      <c r="F277" s="243" t="s">
        <v>5129</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232</v>
      </c>
      <c r="AU277" s="18" t="s">
        <v>19</v>
      </c>
    </row>
    <row r="278" s="2" customFormat="1">
      <c r="A278" s="40"/>
      <c r="B278" s="41"/>
      <c r="C278" s="42"/>
      <c r="D278" s="247" t="s">
        <v>234</v>
      </c>
      <c r="E278" s="42"/>
      <c r="F278" s="248" t="s">
        <v>5130</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234</v>
      </c>
      <c r="AU278" s="18" t="s">
        <v>19</v>
      </c>
    </row>
    <row r="279" s="2" customFormat="1" ht="24.15" customHeight="1">
      <c r="A279" s="40"/>
      <c r="B279" s="41"/>
      <c r="C279" s="229" t="s">
        <v>1447</v>
      </c>
      <c r="D279" s="229" t="s">
        <v>225</v>
      </c>
      <c r="E279" s="230" t="s">
        <v>5131</v>
      </c>
      <c r="F279" s="231" t="s">
        <v>5132</v>
      </c>
      <c r="G279" s="232" t="s">
        <v>699</v>
      </c>
      <c r="H279" s="233">
        <v>120</v>
      </c>
      <c r="I279" s="234"/>
      <c r="J279" s="235">
        <f>ROUND(I279*H279,2)</f>
        <v>0</v>
      </c>
      <c r="K279" s="231" t="s">
        <v>229</v>
      </c>
      <c r="L279" s="46"/>
      <c r="M279" s="236" t="s">
        <v>1</v>
      </c>
      <c r="N279" s="237" t="s">
        <v>45</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224</v>
      </c>
      <c r="AT279" s="240" t="s">
        <v>225</v>
      </c>
      <c r="AU279" s="240" t="s">
        <v>19</v>
      </c>
      <c r="AY279" s="18" t="s">
        <v>221</v>
      </c>
      <c r="BE279" s="241">
        <f>IF(N279="základní",J279,0)</f>
        <v>0</v>
      </c>
      <c r="BF279" s="241">
        <f>IF(N279="snížená",J279,0)</f>
        <v>0</v>
      </c>
      <c r="BG279" s="241">
        <f>IF(N279="zákl. přenesená",J279,0)</f>
        <v>0</v>
      </c>
      <c r="BH279" s="241">
        <f>IF(N279="sníž. přenesená",J279,0)</f>
        <v>0</v>
      </c>
      <c r="BI279" s="241">
        <f>IF(N279="nulová",J279,0)</f>
        <v>0</v>
      </c>
      <c r="BJ279" s="18" t="s">
        <v>88</v>
      </c>
      <c r="BK279" s="241">
        <f>ROUND(I279*H279,2)</f>
        <v>0</v>
      </c>
      <c r="BL279" s="18" t="s">
        <v>224</v>
      </c>
      <c r="BM279" s="240" t="s">
        <v>5133</v>
      </c>
    </row>
    <row r="280" s="2" customFormat="1">
      <c r="A280" s="40"/>
      <c r="B280" s="41"/>
      <c r="C280" s="42"/>
      <c r="D280" s="242" t="s">
        <v>232</v>
      </c>
      <c r="E280" s="42"/>
      <c r="F280" s="243" t="s">
        <v>5134</v>
      </c>
      <c r="G280" s="42"/>
      <c r="H280" s="42"/>
      <c r="I280" s="244"/>
      <c r="J280" s="42"/>
      <c r="K280" s="42"/>
      <c r="L280" s="46"/>
      <c r="M280" s="245"/>
      <c r="N280" s="246"/>
      <c r="O280" s="93"/>
      <c r="P280" s="93"/>
      <c r="Q280" s="93"/>
      <c r="R280" s="93"/>
      <c r="S280" s="93"/>
      <c r="T280" s="94"/>
      <c r="U280" s="40"/>
      <c r="V280" s="40"/>
      <c r="W280" s="40"/>
      <c r="X280" s="40"/>
      <c r="Y280" s="40"/>
      <c r="Z280" s="40"/>
      <c r="AA280" s="40"/>
      <c r="AB280" s="40"/>
      <c r="AC280" s="40"/>
      <c r="AD280" s="40"/>
      <c r="AE280" s="40"/>
      <c r="AT280" s="18" t="s">
        <v>232</v>
      </c>
      <c r="AU280" s="18" t="s">
        <v>19</v>
      </c>
    </row>
    <row r="281" s="2" customFormat="1">
      <c r="A281" s="40"/>
      <c r="B281" s="41"/>
      <c r="C281" s="42"/>
      <c r="D281" s="247" t="s">
        <v>312</v>
      </c>
      <c r="E281" s="42"/>
      <c r="F281" s="248" t="s">
        <v>5135</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312</v>
      </c>
      <c r="AU281" s="18" t="s">
        <v>19</v>
      </c>
    </row>
    <row r="282" s="2" customFormat="1">
      <c r="A282" s="40"/>
      <c r="B282" s="41"/>
      <c r="C282" s="42"/>
      <c r="D282" s="247" t="s">
        <v>234</v>
      </c>
      <c r="E282" s="42"/>
      <c r="F282" s="248" t="s">
        <v>5136</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234</v>
      </c>
      <c r="AU282" s="18" t="s">
        <v>19</v>
      </c>
    </row>
    <row r="283" s="2" customFormat="1" ht="33" customHeight="1">
      <c r="A283" s="40"/>
      <c r="B283" s="41"/>
      <c r="C283" s="229" t="s">
        <v>1451</v>
      </c>
      <c r="D283" s="229" t="s">
        <v>225</v>
      </c>
      <c r="E283" s="230" t="s">
        <v>5137</v>
      </c>
      <c r="F283" s="231" t="s">
        <v>5138</v>
      </c>
      <c r="G283" s="232" t="s">
        <v>699</v>
      </c>
      <c r="H283" s="233">
        <v>120</v>
      </c>
      <c r="I283" s="234"/>
      <c r="J283" s="235">
        <f>ROUND(I283*H283,2)</f>
        <v>0</v>
      </c>
      <c r="K283" s="231" t="s">
        <v>229</v>
      </c>
      <c r="L283" s="46"/>
      <c r="M283" s="236" t="s">
        <v>1</v>
      </c>
      <c r="N283" s="237" t="s">
        <v>45</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224</v>
      </c>
      <c r="AT283" s="240" t="s">
        <v>225</v>
      </c>
      <c r="AU283" s="240" t="s">
        <v>19</v>
      </c>
      <c r="AY283" s="18" t="s">
        <v>221</v>
      </c>
      <c r="BE283" s="241">
        <f>IF(N283="základní",J283,0)</f>
        <v>0</v>
      </c>
      <c r="BF283" s="241">
        <f>IF(N283="snížená",J283,0)</f>
        <v>0</v>
      </c>
      <c r="BG283" s="241">
        <f>IF(N283="zákl. přenesená",J283,0)</f>
        <v>0</v>
      </c>
      <c r="BH283" s="241">
        <f>IF(N283="sníž. přenesená",J283,0)</f>
        <v>0</v>
      </c>
      <c r="BI283" s="241">
        <f>IF(N283="nulová",J283,0)</f>
        <v>0</v>
      </c>
      <c r="BJ283" s="18" t="s">
        <v>88</v>
      </c>
      <c r="BK283" s="241">
        <f>ROUND(I283*H283,2)</f>
        <v>0</v>
      </c>
      <c r="BL283" s="18" t="s">
        <v>224</v>
      </c>
      <c r="BM283" s="240" t="s">
        <v>5139</v>
      </c>
    </row>
    <row r="284" s="2" customFormat="1">
      <c r="A284" s="40"/>
      <c r="B284" s="41"/>
      <c r="C284" s="42"/>
      <c r="D284" s="242" t="s">
        <v>232</v>
      </c>
      <c r="E284" s="42"/>
      <c r="F284" s="243" t="s">
        <v>5140</v>
      </c>
      <c r="G284" s="42"/>
      <c r="H284" s="42"/>
      <c r="I284" s="244"/>
      <c r="J284" s="42"/>
      <c r="K284" s="42"/>
      <c r="L284" s="46"/>
      <c r="M284" s="245"/>
      <c r="N284" s="246"/>
      <c r="O284" s="93"/>
      <c r="P284" s="93"/>
      <c r="Q284" s="93"/>
      <c r="R284" s="93"/>
      <c r="S284" s="93"/>
      <c r="T284" s="94"/>
      <c r="U284" s="40"/>
      <c r="V284" s="40"/>
      <c r="W284" s="40"/>
      <c r="X284" s="40"/>
      <c r="Y284" s="40"/>
      <c r="Z284" s="40"/>
      <c r="AA284" s="40"/>
      <c r="AB284" s="40"/>
      <c r="AC284" s="40"/>
      <c r="AD284" s="40"/>
      <c r="AE284" s="40"/>
      <c r="AT284" s="18" t="s">
        <v>232</v>
      </c>
      <c r="AU284" s="18" t="s">
        <v>19</v>
      </c>
    </row>
    <row r="285" s="2" customFormat="1">
      <c r="A285" s="40"/>
      <c r="B285" s="41"/>
      <c r="C285" s="42"/>
      <c r="D285" s="247" t="s">
        <v>312</v>
      </c>
      <c r="E285" s="42"/>
      <c r="F285" s="248" t="s">
        <v>5141</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312</v>
      </c>
      <c r="AU285" s="18" t="s">
        <v>19</v>
      </c>
    </row>
    <row r="286" s="2" customFormat="1">
      <c r="A286" s="40"/>
      <c r="B286" s="41"/>
      <c r="C286" s="42"/>
      <c r="D286" s="247" t="s">
        <v>234</v>
      </c>
      <c r="E286" s="42"/>
      <c r="F286" s="248" t="s">
        <v>5136</v>
      </c>
      <c r="G286" s="42"/>
      <c r="H286" s="42"/>
      <c r="I286" s="244"/>
      <c r="J286" s="42"/>
      <c r="K286" s="42"/>
      <c r="L286" s="46"/>
      <c r="M286" s="245"/>
      <c r="N286" s="246"/>
      <c r="O286" s="93"/>
      <c r="P286" s="93"/>
      <c r="Q286" s="93"/>
      <c r="R286" s="93"/>
      <c r="S286" s="93"/>
      <c r="T286" s="94"/>
      <c r="U286" s="40"/>
      <c r="V286" s="40"/>
      <c r="W286" s="40"/>
      <c r="X286" s="40"/>
      <c r="Y286" s="40"/>
      <c r="Z286" s="40"/>
      <c r="AA286" s="40"/>
      <c r="AB286" s="40"/>
      <c r="AC286" s="40"/>
      <c r="AD286" s="40"/>
      <c r="AE286" s="40"/>
      <c r="AT286" s="18" t="s">
        <v>234</v>
      </c>
      <c r="AU286" s="18" t="s">
        <v>19</v>
      </c>
    </row>
    <row r="287" s="2" customFormat="1" ht="21.75" customHeight="1">
      <c r="A287" s="40"/>
      <c r="B287" s="41"/>
      <c r="C287" s="229" t="s">
        <v>1455</v>
      </c>
      <c r="D287" s="229" t="s">
        <v>225</v>
      </c>
      <c r="E287" s="230" t="s">
        <v>5142</v>
      </c>
      <c r="F287" s="231" t="s">
        <v>5143</v>
      </c>
      <c r="G287" s="232" t="s">
        <v>699</v>
      </c>
      <c r="H287" s="233">
        <v>100</v>
      </c>
      <c r="I287" s="234"/>
      <c r="J287" s="235">
        <f>ROUND(I287*H287,2)</f>
        <v>0</v>
      </c>
      <c r="K287" s="231" t="s">
        <v>1</v>
      </c>
      <c r="L287" s="46"/>
      <c r="M287" s="236" t="s">
        <v>1</v>
      </c>
      <c r="N287" s="237" t="s">
        <v>45</v>
      </c>
      <c r="O287" s="93"/>
      <c r="P287" s="238">
        <f>O287*H287</f>
        <v>0</v>
      </c>
      <c r="Q287" s="238">
        <v>0</v>
      </c>
      <c r="R287" s="238">
        <f>Q287*H287</f>
        <v>0</v>
      </c>
      <c r="S287" s="238">
        <v>0.050000000000000003</v>
      </c>
      <c r="T287" s="239">
        <f>S287*H287</f>
        <v>5</v>
      </c>
      <c r="U287" s="40"/>
      <c r="V287" s="40"/>
      <c r="W287" s="40"/>
      <c r="X287" s="40"/>
      <c r="Y287" s="40"/>
      <c r="Z287" s="40"/>
      <c r="AA287" s="40"/>
      <c r="AB287" s="40"/>
      <c r="AC287" s="40"/>
      <c r="AD287" s="40"/>
      <c r="AE287" s="40"/>
      <c r="AR287" s="240" t="s">
        <v>224</v>
      </c>
      <c r="AT287" s="240" t="s">
        <v>225</v>
      </c>
      <c r="AU287" s="240" t="s">
        <v>19</v>
      </c>
      <c r="AY287" s="18" t="s">
        <v>221</v>
      </c>
      <c r="BE287" s="241">
        <f>IF(N287="základní",J287,0)</f>
        <v>0</v>
      </c>
      <c r="BF287" s="241">
        <f>IF(N287="snížená",J287,0)</f>
        <v>0</v>
      </c>
      <c r="BG287" s="241">
        <f>IF(N287="zákl. přenesená",J287,0)</f>
        <v>0</v>
      </c>
      <c r="BH287" s="241">
        <f>IF(N287="sníž. přenesená",J287,0)</f>
        <v>0</v>
      </c>
      <c r="BI287" s="241">
        <f>IF(N287="nulová",J287,0)</f>
        <v>0</v>
      </c>
      <c r="BJ287" s="18" t="s">
        <v>88</v>
      </c>
      <c r="BK287" s="241">
        <f>ROUND(I287*H287,2)</f>
        <v>0</v>
      </c>
      <c r="BL287" s="18" t="s">
        <v>224</v>
      </c>
      <c r="BM287" s="240" t="s">
        <v>5144</v>
      </c>
    </row>
    <row r="288" s="2" customFormat="1">
      <c r="A288" s="40"/>
      <c r="B288" s="41"/>
      <c r="C288" s="42"/>
      <c r="D288" s="247" t="s">
        <v>234</v>
      </c>
      <c r="E288" s="42"/>
      <c r="F288" s="248" t="s">
        <v>5145</v>
      </c>
      <c r="G288" s="42"/>
      <c r="H288" s="42"/>
      <c r="I288" s="244"/>
      <c r="J288" s="42"/>
      <c r="K288" s="42"/>
      <c r="L288" s="46"/>
      <c r="M288" s="245"/>
      <c r="N288" s="246"/>
      <c r="O288" s="93"/>
      <c r="P288" s="93"/>
      <c r="Q288" s="93"/>
      <c r="R288" s="93"/>
      <c r="S288" s="93"/>
      <c r="T288" s="94"/>
      <c r="U288" s="40"/>
      <c r="V288" s="40"/>
      <c r="W288" s="40"/>
      <c r="X288" s="40"/>
      <c r="Y288" s="40"/>
      <c r="Z288" s="40"/>
      <c r="AA288" s="40"/>
      <c r="AB288" s="40"/>
      <c r="AC288" s="40"/>
      <c r="AD288" s="40"/>
      <c r="AE288" s="40"/>
      <c r="AT288" s="18" t="s">
        <v>234</v>
      </c>
      <c r="AU288" s="18" t="s">
        <v>19</v>
      </c>
    </row>
    <row r="289" s="2" customFormat="1" ht="24.15" customHeight="1">
      <c r="A289" s="40"/>
      <c r="B289" s="41"/>
      <c r="C289" s="229" t="s">
        <v>1460</v>
      </c>
      <c r="D289" s="229" t="s">
        <v>225</v>
      </c>
      <c r="E289" s="230" t="s">
        <v>5146</v>
      </c>
      <c r="F289" s="231" t="s">
        <v>5147</v>
      </c>
      <c r="G289" s="232" t="s">
        <v>515</v>
      </c>
      <c r="H289" s="233">
        <v>30</v>
      </c>
      <c r="I289" s="234"/>
      <c r="J289" s="235">
        <f>ROUND(I289*H289,2)</f>
        <v>0</v>
      </c>
      <c r="K289" s="231" t="s">
        <v>229</v>
      </c>
      <c r="L289" s="46"/>
      <c r="M289" s="236" t="s">
        <v>1</v>
      </c>
      <c r="N289" s="237" t="s">
        <v>45</v>
      </c>
      <c r="O289" s="93"/>
      <c r="P289" s="238">
        <f>O289*H289</f>
        <v>0</v>
      </c>
      <c r="Q289" s="238">
        <v>2.2563399999999998</v>
      </c>
      <c r="R289" s="238">
        <f>Q289*H289</f>
        <v>67.69019999999999</v>
      </c>
      <c r="S289" s="238">
        <v>0</v>
      </c>
      <c r="T289" s="239">
        <f>S289*H289</f>
        <v>0</v>
      </c>
      <c r="U289" s="40"/>
      <c r="V289" s="40"/>
      <c r="W289" s="40"/>
      <c r="X289" s="40"/>
      <c r="Y289" s="40"/>
      <c r="Z289" s="40"/>
      <c r="AA289" s="40"/>
      <c r="AB289" s="40"/>
      <c r="AC289" s="40"/>
      <c r="AD289" s="40"/>
      <c r="AE289" s="40"/>
      <c r="AR289" s="240" t="s">
        <v>224</v>
      </c>
      <c r="AT289" s="240" t="s">
        <v>225</v>
      </c>
      <c r="AU289" s="240" t="s">
        <v>19</v>
      </c>
      <c r="AY289" s="18" t="s">
        <v>221</v>
      </c>
      <c r="BE289" s="241">
        <f>IF(N289="základní",J289,0)</f>
        <v>0</v>
      </c>
      <c r="BF289" s="241">
        <f>IF(N289="snížená",J289,0)</f>
        <v>0</v>
      </c>
      <c r="BG289" s="241">
        <f>IF(N289="zákl. přenesená",J289,0)</f>
        <v>0</v>
      </c>
      <c r="BH289" s="241">
        <f>IF(N289="sníž. přenesená",J289,0)</f>
        <v>0</v>
      </c>
      <c r="BI289" s="241">
        <f>IF(N289="nulová",J289,0)</f>
        <v>0</v>
      </c>
      <c r="BJ289" s="18" t="s">
        <v>88</v>
      </c>
      <c r="BK289" s="241">
        <f>ROUND(I289*H289,2)</f>
        <v>0</v>
      </c>
      <c r="BL289" s="18" t="s">
        <v>224</v>
      </c>
      <c r="BM289" s="240" t="s">
        <v>5148</v>
      </c>
    </row>
    <row r="290" s="2" customFormat="1">
      <c r="A290" s="40"/>
      <c r="B290" s="41"/>
      <c r="C290" s="42"/>
      <c r="D290" s="242" t="s">
        <v>232</v>
      </c>
      <c r="E290" s="42"/>
      <c r="F290" s="243" t="s">
        <v>5149</v>
      </c>
      <c r="G290" s="42"/>
      <c r="H290" s="42"/>
      <c r="I290" s="244"/>
      <c r="J290" s="42"/>
      <c r="K290" s="42"/>
      <c r="L290" s="46"/>
      <c r="M290" s="245"/>
      <c r="N290" s="246"/>
      <c r="O290" s="93"/>
      <c r="P290" s="93"/>
      <c r="Q290" s="93"/>
      <c r="R290" s="93"/>
      <c r="S290" s="93"/>
      <c r="T290" s="94"/>
      <c r="U290" s="40"/>
      <c r="V290" s="40"/>
      <c r="W290" s="40"/>
      <c r="X290" s="40"/>
      <c r="Y290" s="40"/>
      <c r="Z290" s="40"/>
      <c r="AA290" s="40"/>
      <c r="AB290" s="40"/>
      <c r="AC290" s="40"/>
      <c r="AD290" s="40"/>
      <c r="AE290" s="40"/>
      <c r="AT290" s="18" t="s">
        <v>232</v>
      </c>
      <c r="AU290" s="18" t="s">
        <v>19</v>
      </c>
    </row>
    <row r="291" s="2" customFormat="1">
      <c r="A291" s="40"/>
      <c r="B291" s="41"/>
      <c r="C291" s="42"/>
      <c r="D291" s="247" t="s">
        <v>312</v>
      </c>
      <c r="E291" s="42"/>
      <c r="F291" s="248" t="s">
        <v>1135</v>
      </c>
      <c r="G291" s="42"/>
      <c r="H291" s="42"/>
      <c r="I291" s="244"/>
      <c r="J291" s="42"/>
      <c r="K291" s="42"/>
      <c r="L291" s="46"/>
      <c r="M291" s="245"/>
      <c r="N291" s="246"/>
      <c r="O291" s="93"/>
      <c r="P291" s="93"/>
      <c r="Q291" s="93"/>
      <c r="R291" s="93"/>
      <c r="S291" s="93"/>
      <c r="T291" s="94"/>
      <c r="U291" s="40"/>
      <c r="V291" s="40"/>
      <c r="W291" s="40"/>
      <c r="X291" s="40"/>
      <c r="Y291" s="40"/>
      <c r="Z291" s="40"/>
      <c r="AA291" s="40"/>
      <c r="AB291" s="40"/>
      <c r="AC291" s="40"/>
      <c r="AD291" s="40"/>
      <c r="AE291" s="40"/>
      <c r="AT291" s="18" t="s">
        <v>312</v>
      </c>
      <c r="AU291" s="18" t="s">
        <v>19</v>
      </c>
    </row>
    <row r="292" s="2" customFormat="1">
      <c r="A292" s="40"/>
      <c r="B292" s="41"/>
      <c r="C292" s="42"/>
      <c r="D292" s="247" t="s">
        <v>234</v>
      </c>
      <c r="E292" s="42"/>
      <c r="F292" s="248" t="s">
        <v>5150</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234</v>
      </c>
      <c r="AU292" s="18" t="s">
        <v>19</v>
      </c>
    </row>
    <row r="293" s="2" customFormat="1" ht="16.5" customHeight="1">
      <c r="A293" s="40"/>
      <c r="B293" s="41"/>
      <c r="C293" s="229" t="s">
        <v>1467</v>
      </c>
      <c r="D293" s="229" t="s">
        <v>225</v>
      </c>
      <c r="E293" s="230" t="s">
        <v>5151</v>
      </c>
      <c r="F293" s="231" t="s">
        <v>5152</v>
      </c>
      <c r="G293" s="232" t="s">
        <v>507</v>
      </c>
      <c r="H293" s="233">
        <v>25</v>
      </c>
      <c r="I293" s="234"/>
      <c r="J293" s="235">
        <f>ROUND(I293*H293,2)</f>
        <v>0</v>
      </c>
      <c r="K293" s="231" t="s">
        <v>229</v>
      </c>
      <c r="L293" s="46"/>
      <c r="M293" s="236" t="s">
        <v>1</v>
      </c>
      <c r="N293" s="237" t="s">
        <v>45</v>
      </c>
      <c r="O293" s="93"/>
      <c r="P293" s="238">
        <f>O293*H293</f>
        <v>0</v>
      </c>
      <c r="Q293" s="238">
        <v>0.0040200000000000001</v>
      </c>
      <c r="R293" s="238">
        <f>Q293*H293</f>
        <v>0.10050000000000001</v>
      </c>
      <c r="S293" s="238">
        <v>0</v>
      </c>
      <c r="T293" s="239">
        <f>S293*H293</f>
        <v>0</v>
      </c>
      <c r="U293" s="40"/>
      <c r="V293" s="40"/>
      <c r="W293" s="40"/>
      <c r="X293" s="40"/>
      <c r="Y293" s="40"/>
      <c r="Z293" s="40"/>
      <c r="AA293" s="40"/>
      <c r="AB293" s="40"/>
      <c r="AC293" s="40"/>
      <c r="AD293" s="40"/>
      <c r="AE293" s="40"/>
      <c r="AR293" s="240" t="s">
        <v>224</v>
      </c>
      <c r="AT293" s="240" t="s">
        <v>225</v>
      </c>
      <c r="AU293" s="240" t="s">
        <v>19</v>
      </c>
      <c r="AY293" s="18" t="s">
        <v>221</v>
      </c>
      <c r="BE293" s="241">
        <f>IF(N293="základní",J293,0)</f>
        <v>0</v>
      </c>
      <c r="BF293" s="241">
        <f>IF(N293="snížená",J293,0)</f>
        <v>0</v>
      </c>
      <c r="BG293" s="241">
        <f>IF(N293="zákl. přenesená",J293,0)</f>
        <v>0</v>
      </c>
      <c r="BH293" s="241">
        <f>IF(N293="sníž. přenesená",J293,0)</f>
        <v>0</v>
      </c>
      <c r="BI293" s="241">
        <f>IF(N293="nulová",J293,0)</f>
        <v>0</v>
      </c>
      <c r="BJ293" s="18" t="s">
        <v>88</v>
      </c>
      <c r="BK293" s="241">
        <f>ROUND(I293*H293,2)</f>
        <v>0</v>
      </c>
      <c r="BL293" s="18" t="s">
        <v>224</v>
      </c>
      <c r="BM293" s="240" t="s">
        <v>5153</v>
      </c>
    </row>
    <row r="294" s="2" customFormat="1">
      <c r="A294" s="40"/>
      <c r="B294" s="41"/>
      <c r="C294" s="42"/>
      <c r="D294" s="242" t="s">
        <v>232</v>
      </c>
      <c r="E294" s="42"/>
      <c r="F294" s="243" t="s">
        <v>5154</v>
      </c>
      <c r="G294" s="42"/>
      <c r="H294" s="42"/>
      <c r="I294" s="244"/>
      <c r="J294" s="42"/>
      <c r="K294" s="42"/>
      <c r="L294" s="46"/>
      <c r="M294" s="245"/>
      <c r="N294" s="246"/>
      <c r="O294" s="93"/>
      <c r="P294" s="93"/>
      <c r="Q294" s="93"/>
      <c r="R294" s="93"/>
      <c r="S294" s="93"/>
      <c r="T294" s="94"/>
      <c r="U294" s="40"/>
      <c r="V294" s="40"/>
      <c r="W294" s="40"/>
      <c r="X294" s="40"/>
      <c r="Y294" s="40"/>
      <c r="Z294" s="40"/>
      <c r="AA294" s="40"/>
      <c r="AB294" s="40"/>
      <c r="AC294" s="40"/>
      <c r="AD294" s="40"/>
      <c r="AE294" s="40"/>
      <c r="AT294" s="18" t="s">
        <v>232</v>
      </c>
      <c r="AU294" s="18" t="s">
        <v>19</v>
      </c>
    </row>
    <row r="295" s="2" customFormat="1">
      <c r="A295" s="40"/>
      <c r="B295" s="41"/>
      <c r="C295" s="42"/>
      <c r="D295" s="247" t="s">
        <v>234</v>
      </c>
      <c r="E295" s="42"/>
      <c r="F295" s="248" t="s">
        <v>5155</v>
      </c>
      <c r="G295" s="42"/>
      <c r="H295" s="42"/>
      <c r="I295" s="244"/>
      <c r="J295" s="42"/>
      <c r="K295" s="42"/>
      <c r="L295" s="46"/>
      <c r="M295" s="245"/>
      <c r="N295" s="246"/>
      <c r="O295" s="93"/>
      <c r="P295" s="93"/>
      <c r="Q295" s="93"/>
      <c r="R295" s="93"/>
      <c r="S295" s="93"/>
      <c r="T295" s="94"/>
      <c r="U295" s="40"/>
      <c r="V295" s="40"/>
      <c r="W295" s="40"/>
      <c r="X295" s="40"/>
      <c r="Y295" s="40"/>
      <c r="Z295" s="40"/>
      <c r="AA295" s="40"/>
      <c r="AB295" s="40"/>
      <c r="AC295" s="40"/>
      <c r="AD295" s="40"/>
      <c r="AE295" s="40"/>
      <c r="AT295" s="18" t="s">
        <v>234</v>
      </c>
      <c r="AU295" s="18" t="s">
        <v>19</v>
      </c>
    </row>
    <row r="296" s="2" customFormat="1" ht="24.15" customHeight="1">
      <c r="A296" s="40"/>
      <c r="B296" s="41"/>
      <c r="C296" s="229" t="s">
        <v>1473</v>
      </c>
      <c r="D296" s="229" t="s">
        <v>225</v>
      </c>
      <c r="E296" s="230" t="s">
        <v>5156</v>
      </c>
      <c r="F296" s="231" t="s">
        <v>5157</v>
      </c>
      <c r="G296" s="232" t="s">
        <v>1431</v>
      </c>
      <c r="H296" s="233">
        <v>2</v>
      </c>
      <c r="I296" s="234"/>
      <c r="J296" s="235">
        <f>ROUND(I296*H296,2)</f>
        <v>0</v>
      </c>
      <c r="K296" s="231" t="s">
        <v>1</v>
      </c>
      <c r="L296" s="46"/>
      <c r="M296" s="236" t="s">
        <v>1</v>
      </c>
      <c r="N296" s="237" t="s">
        <v>45</v>
      </c>
      <c r="O296" s="93"/>
      <c r="P296" s="238">
        <f>O296*H296</f>
        <v>0</v>
      </c>
      <c r="Q296" s="238">
        <v>0.0117</v>
      </c>
      <c r="R296" s="238">
        <f>Q296*H296</f>
        <v>0.023400000000000001</v>
      </c>
      <c r="S296" s="238">
        <v>0</v>
      </c>
      <c r="T296" s="239">
        <f>S296*H296</f>
        <v>0</v>
      </c>
      <c r="U296" s="40"/>
      <c r="V296" s="40"/>
      <c r="W296" s="40"/>
      <c r="X296" s="40"/>
      <c r="Y296" s="40"/>
      <c r="Z296" s="40"/>
      <c r="AA296" s="40"/>
      <c r="AB296" s="40"/>
      <c r="AC296" s="40"/>
      <c r="AD296" s="40"/>
      <c r="AE296" s="40"/>
      <c r="AR296" s="240" t="s">
        <v>224</v>
      </c>
      <c r="AT296" s="240" t="s">
        <v>225</v>
      </c>
      <c r="AU296" s="240" t="s">
        <v>19</v>
      </c>
      <c r="AY296" s="18" t="s">
        <v>221</v>
      </c>
      <c r="BE296" s="241">
        <f>IF(N296="základní",J296,0)</f>
        <v>0</v>
      </c>
      <c r="BF296" s="241">
        <f>IF(N296="snížená",J296,0)</f>
        <v>0</v>
      </c>
      <c r="BG296" s="241">
        <f>IF(N296="zákl. přenesená",J296,0)</f>
        <v>0</v>
      </c>
      <c r="BH296" s="241">
        <f>IF(N296="sníž. přenesená",J296,0)</f>
        <v>0</v>
      </c>
      <c r="BI296" s="241">
        <f>IF(N296="nulová",J296,0)</f>
        <v>0</v>
      </c>
      <c r="BJ296" s="18" t="s">
        <v>88</v>
      </c>
      <c r="BK296" s="241">
        <f>ROUND(I296*H296,2)</f>
        <v>0</v>
      </c>
      <c r="BL296" s="18" t="s">
        <v>224</v>
      </c>
      <c r="BM296" s="240" t="s">
        <v>5158</v>
      </c>
    </row>
    <row r="297" s="2" customFormat="1">
      <c r="A297" s="40"/>
      <c r="B297" s="41"/>
      <c r="C297" s="42"/>
      <c r="D297" s="247" t="s">
        <v>234</v>
      </c>
      <c r="E297" s="42"/>
      <c r="F297" s="248" t="s">
        <v>5159</v>
      </c>
      <c r="G297" s="42"/>
      <c r="H297" s="42"/>
      <c r="I297" s="244"/>
      <c r="J297" s="42"/>
      <c r="K297" s="42"/>
      <c r="L297" s="46"/>
      <c r="M297" s="245"/>
      <c r="N297" s="246"/>
      <c r="O297" s="93"/>
      <c r="P297" s="93"/>
      <c r="Q297" s="93"/>
      <c r="R297" s="93"/>
      <c r="S297" s="93"/>
      <c r="T297" s="94"/>
      <c r="U297" s="40"/>
      <c r="V297" s="40"/>
      <c r="W297" s="40"/>
      <c r="X297" s="40"/>
      <c r="Y297" s="40"/>
      <c r="Z297" s="40"/>
      <c r="AA297" s="40"/>
      <c r="AB297" s="40"/>
      <c r="AC297" s="40"/>
      <c r="AD297" s="40"/>
      <c r="AE297" s="40"/>
      <c r="AT297" s="18" t="s">
        <v>234</v>
      </c>
      <c r="AU297" s="18" t="s">
        <v>19</v>
      </c>
    </row>
    <row r="298" s="12" customFormat="1" ht="22.8" customHeight="1">
      <c r="A298" s="12"/>
      <c r="B298" s="213"/>
      <c r="C298" s="214"/>
      <c r="D298" s="215" t="s">
        <v>79</v>
      </c>
      <c r="E298" s="227" t="s">
        <v>742</v>
      </c>
      <c r="F298" s="227" t="s">
        <v>743</v>
      </c>
      <c r="G298" s="214"/>
      <c r="H298" s="214"/>
      <c r="I298" s="217"/>
      <c r="J298" s="228">
        <f>BK298</f>
        <v>0</v>
      </c>
      <c r="K298" s="214"/>
      <c r="L298" s="219"/>
      <c r="M298" s="220"/>
      <c r="N298" s="221"/>
      <c r="O298" s="221"/>
      <c r="P298" s="222">
        <f>SUM(P299:P303)</f>
        <v>0</v>
      </c>
      <c r="Q298" s="221"/>
      <c r="R298" s="222">
        <f>SUM(R299:R303)</f>
        <v>0</v>
      </c>
      <c r="S298" s="221"/>
      <c r="T298" s="223">
        <f>SUM(T299:T303)</f>
        <v>0</v>
      </c>
      <c r="U298" s="12"/>
      <c r="V298" s="12"/>
      <c r="W298" s="12"/>
      <c r="X298" s="12"/>
      <c r="Y298" s="12"/>
      <c r="Z298" s="12"/>
      <c r="AA298" s="12"/>
      <c r="AB298" s="12"/>
      <c r="AC298" s="12"/>
      <c r="AD298" s="12"/>
      <c r="AE298" s="12"/>
      <c r="AR298" s="224" t="s">
        <v>88</v>
      </c>
      <c r="AT298" s="225" t="s">
        <v>79</v>
      </c>
      <c r="AU298" s="225" t="s">
        <v>88</v>
      </c>
      <c r="AY298" s="224" t="s">
        <v>221</v>
      </c>
      <c r="BK298" s="226">
        <f>SUM(BK299:BK303)</f>
        <v>0</v>
      </c>
    </row>
    <row r="299" s="2" customFormat="1" ht="49.05" customHeight="1">
      <c r="A299" s="40"/>
      <c r="B299" s="41"/>
      <c r="C299" s="229" t="s">
        <v>1348</v>
      </c>
      <c r="D299" s="229" t="s">
        <v>225</v>
      </c>
      <c r="E299" s="230" t="s">
        <v>5160</v>
      </c>
      <c r="F299" s="231" t="s">
        <v>5161</v>
      </c>
      <c r="G299" s="232" t="s">
        <v>651</v>
      </c>
      <c r="H299" s="233">
        <v>275.38299999999998</v>
      </c>
      <c r="I299" s="234"/>
      <c r="J299" s="235">
        <f>ROUND(I299*H299,2)</f>
        <v>0</v>
      </c>
      <c r="K299" s="231" t="s">
        <v>229</v>
      </c>
      <c r="L299" s="46"/>
      <c r="M299" s="236" t="s">
        <v>1</v>
      </c>
      <c r="N299" s="237" t="s">
        <v>45</v>
      </c>
      <c r="O299" s="93"/>
      <c r="P299" s="238">
        <f>O299*H299</f>
        <v>0</v>
      </c>
      <c r="Q299" s="238">
        <v>0</v>
      </c>
      <c r="R299" s="238">
        <f>Q299*H299</f>
        <v>0</v>
      </c>
      <c r="S299" s="238">
        <v>0</v>
      </c>
      <c r="T299" s="239">
        <f>S299*H299</f>
        <v>0</v>
      </c>
      <c r="U299" s="40"/>
      <c r="V299" s="40"/>
      <c r="W299" s="40"/>
      <c r="X299" s="40"/>
      <c r="Y299" s="40"/>
      <c r="Z299" s="40"/>
      <c r="AA299" s="40"/>
      <c r="AB299" s="40"/>
      <c r="AC299" s="40"/>
      <c r="AD299" s="40"/>
      <c r="AE299" s="40"/>
      <c r="AR299" s="240" t="s">
        <v>224</v>
      </c>
      <c r="AT299" s="240" t="s">
        <v>225</v>
      </c>
      <c r="AU299" s="240" t="s">
        <v>19</v>
      </c>
      <c r="AY299" s="18" t="s">
        <v>221</v>
      </c>
      <c r="BE299" s="241">
        <f>IF(N299="základní",J299,0)</f>
        <v>0</v>
      </c>
      <c r="BF299" s="241">
        <f>IF(N299="snížená",J299,0)</f>
        <v>0</v>
      </c>
      <c r="BG299" s="241">
        <f>IF(N299="zákl. přenesená",J299,0)</f>
        <v>0</v>
      </c>
      <c r="BH299" s="241">
        <f>IF(N299="sníž. přenesená",J299,0)</f>
        <v>0</v>
      </c>
      <c r="BI299" s="241">
        <f>IF(N299="nulová",J299,0)</f>
        <v>0</v>
      </c>
      <c r="BJ299" s="18" t="s">
        <v>88</v>
      </c>
      <c r="BK299" s="241">
        <f>ROUND(I299*H299,2)</f>
        <v>0</v>
      </c>
      <c r="BL299" s="18" t="s">
        <v>224</v>
      </c>
      <c r="BM299" s="240" t="s">
        <v>5162</v>
      </c>
    </row>
    <row r="300" s="2" customFormat="1">
      <c r="A300" s="40"/>
      <c r="B300" s="41"/>
      <c r="C300" s="42"/>
      <c r="D300" s="242" t="s">
        <v>232</v>
      </c>
      <c r="E300" s="42"/>
      <c r="F300" s="243" t="s">
        <v>5163</v>
      </c>
      <c r="G300" s="42"/>
      <c r="H300" s="42"/>
      <c r="I300" s="244"/>
      <c r="J300" s="42"/>
      <c r="K300" s="42"/>
      <c r="L300" s="46"/>
      <c r="M300" s="245"/>
      <c r="N300" s="246"/>
      <c r="O300" s="93"/>
      <c r="P300" s="93"/>
      <c r="Q300" s="93"/>
      <c r="R300" s="93"/>
      <c r="S300" s="93"/>
      <c r="T300" s="94"/>
      <c r="U300" s="40"/>
      <c r="V300" s="40"/>
      <c r="W300" s="40"/>
      <c r="X300" s="40"/>
      <c r="Y300" s="40"/>
      <c r="Z300" s="40"/>
      <c r="AA300" s="40"/>
      <c r="AB300" s="40"/>
      <c r="AC300" s="40"/>
      <c r="AD300" s="40"/>
      <c r="AE300" s="40"/>
      <c r="AT300" s="18" t="s">
        <v>232</v>
      </c>
      <c r="AU300" s="18" t="s">
        <v>19</v>
      </c>
    </row>
    <row r="301" s="2" customFormat="1">
      <c r="A301" s="40"/>
      <c r="B301" s="41"/>
      <c r="C301" s="42"/>
      <c r="D301" s="247" t="s">
        <v>312</v>
      </c>
      <c r="E301" s="42"/>
      <c r="F301" s="248" t="s">
        <v>5164</v>
      </c>
      <c r="G301" s="42"/>
      <c r="H301" s="42"/>
      <c r="I301" s="244"/>
      <c r="J301" s="42"/>
      <c r="K301" s="42"/>
      <c r="L301" s="46"/>
      <c r="M301" s="245"/>
      <c r="N301" s="246"/>
      <c r="O301" s="93"/>
      <c r="P301" s="93"/>
      <c r="Q301" s="93"/>
      <c r="R301" s="93"/>
      <c r="S301" s="93"/>
      <c r="T301" s="94"/>
      <c r="U301" s="40"/>
      <c r="V301" s="40"/>
      <c r="W301" s="40"/>
      <c r="X301" s="40"/>
      <c r="Y301" s="40"/>
      <c r="Z301" s="40"/>
      <c r="AA301" s="40"/>
      <c r="AB301" s="40"/>
      <c r="AC301" s="40"/>
      <c r="AD301" s="40"/>
      <c r="AE301" s="40"/>
      <c r="AT301" s="18" t="s">
        <v>312</v>
      </c>
      <c r="AU301" s="18" t="s">
        <v>19</v>
      </c>
    </row>
    <row r="302" s="2" customFormat="1" ht="55.5" customHeight="1">
      <c r="A302" s="40"/>
      <c r="B302" s="41"/>
      <c r="C302" s="229" t="s">
        <v>1355</v>
      </c>
      <c r="D302" s="229" t="s">
        <v>225</v>
      </c>
      <c r="E302" s="230" t="s">
        <v>5165</v>
      </c>
      <c r="F302" s="231" t="s">
        <v>5166</v>
      </c>
      <c r="G302" s="232" t="s">
        <v>651</v>
      </c>
      <c r="H302" s="233">
        <v>275.38299999999998</v>
      </c>
      <c r="I302" s="234"/>
      <c r="J302" s="235">
        <f>ROUND(I302*H302,2)</f>
        <v>0</v>
      </c>
      <c r="K302" s="231" t="s">
        <v>229</v>
      </c>
      <c r="L302" s="46"/>
      <c r="M302" s="236" t="s">
        <v>1</v>
      </c>
      <c r="N302" s="237" t="s">
        <v>45</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224</v>
      </c>
      <c r="AT302" s="240" t="s">
        <v>225</v>
      </c>
      <c r="AU302" s="240" t="s">
        <v>19</v>
      </c>
      <c r="AY302" s="18" t="s">
        <v>221</v>
      </c>
      <c r="BE302" s="241">
        <f>IF(N302="základní",J302,0)</f>
        <v>0</v>
      </c>
      <c r="BF302" s="241">
        <f>IF(N302="snížená",J302,0)</f>
        <v>0</v>
      </c>
      <c r="BG302" s="241">
        <f>IF(N302="zákl. přenesená",J302,0)</f>
        <v>0</v>
      </c>
      <c r="BH302" s="241">
        <f>IF(N302="sníž. přenesená",J302,0)</f>
        <v>0</v>
      </c>
      <c r="BI302" s="241">
        <f>IF(N302="nulová",J302,0)</f>
        <v>0</v>
      </c>
      <c r="BJ302" s="18" t="s">
        <v>88</v>
      </c>
      <c r="BK302" s="241">
        <f>ROUND(I302*H302,2)</f>
        <v>0</v>
      </c>
      <c r="BL302" s="18" t="s">
        <v>224</v>
      </c>
      <c r="BM302" s="240" t="s">
        <v>5167</v>
      </c>
    </row>
    <row r="303" s="2" customFormat="1">
      <c r="A303" s="40"/>
      <c r="B303" s="41"/>
      <c r="C303" s="42"/>
      <c r="D303" s="242" t="s">
        <v>232</v>
      </c>
      <c r="E303" s="42"/>
      <c r="F303" s="243" t="s">
        <v>5168</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232</v>
      </c>
      <c r="AU303" s="18" t="s">
        <v>19</v>
      </c>
    </row>
    <row r="304" s="12" customFormat="1" ht="25.92" customHeight="1">
      <c r="A304" s="12"/>
      <c r="B304" s="213"/>
      <c r="C304" s="214"/>
      <c r="D304" s="215" t="s">
        <v>79</v>
      </c>
      <c r="E304" s="216" t="s">
        <v>330</v>
      </c>
      <c r="F304" s="216" t="s">
        <v>967</v>
      </c>
      <c r="G304" s="214"/>
      <c r="H304" s="214"/>
      <c r="I304" s="217"/>
      <c r="J304" s="218">
        <f>BK304</f>
        <v>0</v>
      </c>
      <c r="K304" s="214"/>
      <c r="L304" s="219"/>
      <c r="M304" s="220"/>
      <c r="N304" s="221"/>
      <c r="O304" s="221"/>
      <c r="P304" s="222">
        <f>P305</f>
        <v>0</v>
      </c>
      <c r="Q304" s="221"/>
      <c r="R304" s="222">
        <f>R305</f>
        <v>0</v>
      </c>
      <c r="S304" s="221"/>
      <c r="T304" s="223">
        <f>T305</f>
        <v>0</v>
      </c>
      <c r="U304" s="12"/>
      <c r="V304" s="12"/>
      <c r="W304" s="12"/>
      <c r="X304" s="12"/>
      <c r="Y304" s="12"/>
      <c r="Z304" s="12"/>
      <c r="AA304" s="12"/>
      <c r="AB304" s="12"/>
      <c r="AC304" s="12"/>
      <c r="AD304" s="12"/>
      <c r="AE304" s="12"/>
      <c r="AR304" s="224" t="s">
        <v>157</v>
      </c>
      <c r="AT304" s="225" t="s">
        <v>79</v>
      </c>
      <c r="AU304" s="225" t="s">
        <v>80</v>
      </c>
      <c r="AY304" s="224" t="s">
        <v>221</v>
      </c>
      <c r="BK304" s="226">
        <f>BK305</f>
        <v>0</v>
      </c>
    </row>
    <row r="305" s="12" customFormat="1" ht="22.8" customHeight="1">
      <c r="A305" s="12"/>
      <c r="B305" s="213"/>
      <c r="C305" s="214"/>
      <c r="D305" s="215" t="s">
        <v>79</v>
      </c>
      <c r="E305" s="227" t="s">
        <v>1465</v>
      </c>
      <c r="F305" s="227" t="s">
        <v>1466</v>
      </c>
      <c r="G305" s="214"/>
      <c r="H305" s="214"/>
      <c r="I305" s="217"/>
      <c r="J305" s="228">
        <f>BK305</f>
        <v>0</v>
      </c>
      <c r="K305" s="214"/>
      <c r="L305" s="219"/>
      <c r="M305" s="220"/>
      <c r="N305" s="221"/>
      <c r="O305" s="221"/>
      <c r="P305" s="222">
        <f>SUM(P306:P307)</f>
        <v>0</v>
      </c>
      <c r="Q305" s="221"/>
      <c r="R305" s="222">
        <f>SUM(R306:R307)</f>
        <v>0</v>
      </c>
      <c r="S305" s="221"/>
      <c r="T305" s="223">
        <f>SUM(T306:T307)</f>
        <v>0</v>
      </c>
      <c r="U305" s="12"/>
      <c r="V305" s="12"/>
      <c r="W305" s="12"/>
      <c r="X305" s="12"/>
      <c r="Y305" s="12"/>
      <c r="Z305" s="12"/>
      <c r="AA305" s="12"/>
      <c r="AB305" s="12"/>
      <c r="AC305" s="12"/>
      <c r="AD305" s="12"/>
      <c r="AE305" s="12"/>
      <c r="AR305" s="224" t="s">
        <v>157</v>
      </c>
      <c r="AT305" s="225" t="s">
        <v>79</v>
      </c>
      <c r="AU305" s="225" t="s">
        <v>88</v>
      </c>
      <c r="AY305" s="224" t="s">
        <v>221</v>
      </c>
      <c r="BK305" s="226">
        <f>SUM(BK306:BK307)</f>
        <v>0</v>
      </c>
    </row>
    <row r="306" s="2" customFormat="1" ht="16.5" customHeight="1">
      <c r="A306" s="40"/>
      <c r="B306" s="41"/>
      <c r="C306" s="229" t="s">
        <v>1360</v>
      </c>
      <c r="D306" s="229" t="s">
        <v>225</v>
      </c>
      <c r="E306" s="230" t="s">
        <v>5169</v>
      </c>
      <c r="F306" s="231" t="s">
        <v>5170</v>
      </c>
      <c r="G306" s="232" t="s">
        <v>665</v>
      </c>
      <c r="H306" s="233">
        <v>1</v>
      </c>
      <c r="I306" s="234"/>
      <c r="J306" s="235">
        <f>ROUND(I306*H306,2)</f>
        <v>0</v>
      </c>
      <c r="K306" s="231" t="s">
        <v>1</v>
      </c>
      <c r="L306" s="46"/>
      <c r="M306" s="236" t="s">
        <v>1</v>
      </c>
      <c r="N306" s="237" t="s">
        <v>45</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1470</v>
      </c>
      <c r="AT306" s="240" t="s">
        <v>225</v>
      </c>
      <c r="AU306" s="240" t="s">
        <v>19</v>
      </c>
      <c r="AY306" s="18" t="s">
        <v>221</v>
      </c>
      <c r="BE306" s="241">
        <f>IF(N306="základní",J306,0)</f>
        <v>0</v>
      </c>
      <c r="BF306" s="241">
        <f>IF(N306="snížená",J306,0)</f>
        <v>0</v>
      </c>
      <c r="BG306" s="241">
        <f>IF(N306="zákl. přenesená",J306,0)</f>
        <v>0</v>
      </c>
      <c r="BH306" s="241">
        <f>IF(N306="sníž. přenesená",J306,0)</f>
        <v>0</v>
      </c>
      <c r="BI306" s="241">
        <f>IF(N306="nulová",J306,0)</f>
        <v>0</v>
      </c>
      <c r="BJ306" s="18" t="s">
        <v>88</v>
      </c>
      <c r="BK306" s="241">
        <f>ROUND(I306*H306,2)</f>
        <v>0</v>
      </c>
      <c r="BL306" s="18" t="s">
        <v>1470</v>
      </c>
      <c r="BM306" s="240" t="s">
        <v>5171</v>
      </c>
    </row>
    <row r="307" s="2" customFormat="1">
      <c r="A307" s="40"/>
      <c r="B307" s="41"/>
      <c r="C307" s="42"/>
      <c r="D307" s="247" t="s">
        <v>234</v>
      </c>
      <c r="E307" s="42"/>
      <c r="F307" s="248" t="s">
        <v>5172</v>
      </c>
      <c r="G307" s="42"/>
      <c r="H307" s="42"/>
      <c r="I307" s="244"/>
      <c r="J307" s="42"/>
      <c r="K307" s="42"/>
      <c r="L307" s="46"/>
      <c r="M307" s="294"/>
      <c r="N307" s="295"/>
      <c r="O307" s="296"/>
      <c r="P307" s="296"/>
      <c r="Q307" s="296"/>
      <c r="R307" s="296"/>
      <c r="S307" s="296"/>
      <c r="T307" s="297"/>
      <c r="U307" s="40"/>
      <c r="V307" s="40"/>
      <c r="W307" s="40"/>
      <c r="X307" s="40"/>
      <c r="Y307" s="40"/>
      <c r="Z307" s="40"/>
      <c r="AA307" s="40"/>
      <c r="AB307" s="40"/>
      <c r="AC307" s="40"/>
      <c r="AD307" s="40"/>
      <c r="AE307" s="40"/>
      <c r="AT307" s="18" t="s">
        <v>234</v>
      </c>
      <c r="AU307" s="18" t="s">
        <v>19</v>
      </c>
    </row>
    <row r="308" s="2" customFormat="1" ht="6.96" customHeight="1">
      <c r="A308" s="40"/>
      <c r="B308" s="68"/>
      <c r="C308" s="69"/>
      <c r="D308" s="69"/>
      <c r="E308" s="69"/>
      <c r="F308" s="69"/>
      <c r="G308" s="69"/>
      <c r="H308" s="69"/>
      <c r="I308" s="69"/>
      <c r="J308" s="69"/>
      <c r="K308" s="69"/>
      <c r="L308" s="46"/>
      <c r="M308" s="40"/>
      <c r="O308" s="40"/>
      <c r="P308" s="40"/>
      <c r="Q308" s="40"/>
      <c r="R308" s="40"/>
      <c r="S308" s="40"/>
      <c r="T308" s="40"/>
      <c r="U308" s="40"/>
      <c r="V308" s="40"/>
      <c r="W308" s="40"/>
      <c r="X308" s="40"/>
      <c r="Y308" s="40"/>
      <c r="Z308" s="40"/>
      <c r="AA308" s="40"/>
      <c r="AB308" s="40"/>
      <c r="AC308" s="40"/>
      <c r="AD308" s="40"/>
      <c r="AE308" s="40"/>
    </row>
  </sheetData>
  <sheetProtection sheet="1" autoFilter="0" formatColumns="0" formatRows="0" objects="1" scenarios="1" spinCount="100000" saltValue="K29yTSsdgCWi5kEhqpLQv08WGuOe/kdgeQgUiqqJ0ijnNCizU9sWJB3FqIP2ZhRzyvTUqRrd2UNcurHyxlv6EQ==" hashValue="6Q29Dn7cAmOVokQvwe6TkpIwtd3T8TU9E+zk404oD9X+tkOjT+5iCOqfu4Q/z69SrqFtz4v9K3jf5B+OajV+Hg==" algorithmName="SHA-512" password="CC35"/>
  <autoFilter ref="C128:K307"/>
  <mergeCells count="12">
    <mergeCell ref="E7:H7"/>
    <mergeCell ref="E9:H9"/>
    <mergeCell ref="E11:H11"/>
    <mergeCell ref="E20:H20"/>
    <mergeCell ref="E29:H29"/>
    <mergeCell ref="E85:H85"/>
    <mergeCell ref="E87:H87"/>
    <mergeCell ref="E89:H89"/>
    <mergeCell ref="E117:H117"/>
    <mergeCell ref="E119:H119"/>
    <mergeCell ref="E121:H121"/>
    <mergeCell ref="L2:V2"/>
  </mergeCells>
  <hyperlinks>
    <hyperlink ref="F133" r:id="rId1" display="https://podminky.urs.cz/item/CS_URS_2021_01/115001106"/>
    <hyperlink ref="F137" r:id="rId2" display="https://podminky.urs.cz/item/CS_URS_2021_01/121151125"/>
    <hyperlink ref="F141" r:id="rId3" display="https://podminky.urs.cz/item/CS_URS_2021_01/122251107"/>
    <hyperlink ref="F145" r:id="rId4" display="https://podminky.urs.cz/item/CS_URS_2021_01/132254204"/>
    <hyperlink ref="F149" r:id="rId5" display="https://podminky.urs.cz/item/CS_URS_2021_01/151101102"/>
    <hyperlink ref="F153" r:id="rId6" display="https://podminky.urs.cz/item/CS_URS_2021_01/151101112"/>
    <hyperlink ref="F156" r:id="rId7" display="https://podminky.urs.cz/item/CS_URS_2021_01/162351104"/>
    <hyperlink ref="F160" r:id="rId8" display="https://podminky.urs.cz/item/CS_URS_2021_01/162751117"/>
    <hyperlink ref="F164" r:id="rId9" display="https://podminky.urs.cz/item/CS_URS_2021_01/162751119"/>
    <hyperlink ref="F168" r:id="rId10" display="https://podminky.urs.cz/item/CS_URS_2021_01/167151111"/>
    <hyperlink ref="F172" r:id="rId11" display="https://podminky.urs.cz/item/CS_URS_2021_01/171201201.1"/>
    <hyperlink ref="F176" r:id="rId12" display="https://podminky.urs.cz/item/CS_URS_2021_01/174101101"/>
    <hyperlink ref="F180" r:id="rId13" display="https://podminky.urs.cz/item/CS_URS_2021_01/175151101"/>
    <hyperlink ref="F185" r:id="rId14" display="https://podminky.urs.cz/item/CS_URS_2021_01/181351113"/>
    <hyperlink ref="F189" r:id="rId15" display="https://podminky.urs.cz/item/CS_URS_2021_01/181411121"/>
    <hyperlink ref="F194" r:id="rId16" display="https://podminky.urs.cz/item/CS_URS_2021_01/182151111"/>
    <hyperlink ref="F199" r:id="rId17" display="https://podminky.urs.cz/item/CS_URS_2021_01/275313511"/>
    <hyperlink ref="F204" r:id="rId18" display="https://podminky.urs.cz/item/CS_URS_2021_01/355931131"/>
    <hyperlink ref="F209" r:id="rId19" display="https://podminky.urs.cz/item/CS_URS_2021_01/451573111"/>
    <hyperlink ref="F213" r:id="rId20" display="https://podminky.urs.cz/item/CS_URS_2021_01/464511122"/>
    <hyperlink ref="F218" r:id="rId21" display="https://podminky.urs.cz/item/CS_URS_2021_01/857242122"/>
    <hyperlink ref="F230" r:id="rId22" display="https://podminky.urs.cz/item/CS_URS_2021_01/857372122"/>
    <hyperlink ref="F238" r:id="rId23" display="https://podminky.urs.cz/item/CS_URS_2021_01/871371151"/>
    <hyperlink ref="F243" r:id="rId24" display="https://podminky.urs.cz/item/CS_URS_2021_01/877371101"/>
    <hyperlink ref="F252" r:id="rId25" display="https://podminky.urs.cz/item/CS_URS_2021_01/891241112R"/>
    <hyperlink ref="F263" r:id="rId26" display="https://podminky.urs.cz/item/CS_URS_2021_01/899401112"/>
    <hyperlink ref="F268" r:id="rId27" display="https://podminky.urs.cz/item/CS_URS_2021_01/899401113"/>
    <hyperlink ref="F273" r:id="rId28" display="https://podminky.urs.cz/item/CS_URS_2021_01/899713111"/>
    <hyperlink ref="F275" r:id="rId29" display="https://podminky.urs.cz/item/CS_URS_2021_01/899721112"/>
    <hyperlink ref="F277" r:id="rId30" display="https://podminky.urs.cz/item/CS_URS_2021_01/899722113"/>
    <hyperlink ref="F280" r:id="rId31" display="https://podminky.urs.cz/item/CS_URS_2021_01/892381111"/>
    <hyperlink ref="F284" r:id="rId32" display="https://podminky.urs.cz/item/CS_URS_2021_01/892383122"/>
    <hyperlink ref="F290" r:id="rId33" display="https://podminky.urs.cz/item/CS_URS_2021_01/899623151"/>
    <hyperlink ref="F294" r:id="rId34" display="https://podminky.urs.cz/item/CS_URS_2021_01/899643111"/>
    <hyperlink ref="F300" r:id="rId35" display="https://podminky.urs.cz/item/CS_URS_2021_01/998276101"/>
    <hyperlink ref="F303" r:id="rId36" display="https://podminky.urs.cz/item/CS_URS_2021_01/998276126"/>
  </hyperlinks>
  <pageMargins left="0.39375" right="0.39375" top="0.39375" bottom="0.39375" header="0" footer="0"/>
  <pageSetup paperSize="9" orientation="portrait" blackAndWhite="1" fitToHeight="100"/>
  <headerFooter>
    <oddFooter>&amp;CStrana &amp;P z &amp;N</oddFooter>
  </headerFooter>
  <drawing r:id="rId37"/>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158</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c r="B8" s="21"/>
      <c r="D8" s="153" t="s">
        <v>189</v>
      </c>
      <c r="L8" s="21"/>
    </row>
    <row r="9" s="1" customFormat="1" ht="16.5" customHeight="1">
      <c r="B9" s="21"/>
      <c r="E9" s="154" t="s">
        <v>4961</v>
      </c>
      <c r="F9" s="1"/>
      <c r="G9" s="1"/>
      <c r="H9" s="1"/>
      <c r="L9" s="21"/>
    </row>
    <row r="10" s="1" customFormat="1" ht="12" customHeight="1">
      <c r="B10" s="21"/>
      <c r="D10" s="153" t="s">
        <v>486</v>
      </c>
      <c r="L10" s="21"/>
    </row>
    <row r="11" s="2" customFormat="1" ht="16.5" customHeight="1">
      <c r="A11" s="40"/>
      <c r="B11" s="46"/>
      <c r="C11" s="40"/>
      <c r="D11" s="40"/>
      <c r="E11" s="165" t="s">
        <v>5173</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5174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5175</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17</v>
      </c>
      <c r="E15" s="40"/>
      <c r="F15" s="143" t="s">
        <v>1</v>
      </c>
      <c r="G15" s="40"/>
      <c r="H15" s="40"/>
      <c r="I15" s="153" t="s">
        <v>18</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20</v>
      </c>
      <c r="E16" s="40"/>
      <c r="F16" s="143" t="s">
        <v>21</v>
      </c>
      <c r="G16" s="40"/>
      <c r="H16" s="40"/>
      <c r="I16" s="153" t="s">
        <v>22</v>
      </c>
      <c r="J16" s="156" t="str">
        <f>'Rekapitulace stavby'!AN8</f>
        <v>30. 11. 2020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28</v>
      </c>
      <c r="E18" s="40"/>
      <c r="F18" s="40"/>
      <c r="G18" s="40"/>
      <c r="H18" s="40"/>
      <c r="I18" s="153" t="s">
        <v>29</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30</v>
      </c>
      <c r="F19" s="40"/>
      <c r="G19" s="40"/>
      <c r="H19" s="40"/>
      <c r="I19" s="153" t="s">
        <v>31</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32</v>
      </c>
      <c r="E21" s="40"/>
      <c r="F21" s="40"/>
      <c r="G21" s="40"/>
      <c r="H21" s="40"/>
      <c r="I21" s="153" t="s">
        <v>29</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31</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34</v>
      </c>
      <c r="E24" s="40"/>
      <c r="F24" s="40"/>
      <c r="G24" s="40"/>
      <c r="H24" s="40"/>
      <c r="I24" s="153" t="s">
        <v>29</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5176</v>
      </c>
      <c r="F25" s="40"/>
      <c r="G25" s="40"/>
      <c r="H25" s="40"/>
      <c r="I25" s="153" t="s">
        <v>31</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37</v>
      </c>
      <c r="E27" s="40"/>
      <c r="F27" s="40"/>
      <c r="G27" s="40"/>
      <c r="H27" s="40"/>
      <c r="I27" s="153" t="s">
        <v>29</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31</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39</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40</v>
      </c>
      <c r="E34" s="40"/>
      <c r="F34" s="40"/>
      <c r="G34" s="40"/>
      <c r="H34" s="40"/>
      <c r="I34" s="40"/>
      <c r="J34" s="163">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42</v>
      </c>
      <c r="G36" s="40"/>
      <c r="H36" s="40"/>
      <c r="I36" s="164" t="s">
        <v>41</v>
      </c>
      <c r="J36" s="164" t="s">
        <v>43</v>
      </c>
      <c r="K36" s="40"/>
      <c r="L36" s="65"/>
      <c r="S36" s="40"/>
      <c r="T36" s="40"/>
      <c r="U36" s="40"/>
      <c r="V36" s="40"/>
      <c r="W36" s="40"/>
      <c r="X36" s="40"/>
      <c r="Y36" s="40"/>
      <c r="Z36" s="40"/>
      <c r="AA36" s="40"/>
      <c r="AB36" s="40"/>
      <c r="AC36" s="40"/>
      <c r="AD36" s="40"/>
      <c r="AE36" s="40"/>
    </row>
    <row r="37" s="2" customFormat="1" ht="14.4" customHeight="1">
      <c r="A37" s="40"/>
      <c r="B37" s="46"/>
      <c r="C37" s="40"/>
      <c r="D37" s="165" t="s">
        <v>44</v>
      </c>
      <c r="E37" s="153" t="s">
        <v>45</v>
      </c>
      <c r="F37" s="166">
        <f>ROUND((SUM(BE132:BE274)),  2)</f>
        <v>0</v>
      </c>
      <c r="G37" s="40"/>
      <c r="H37" s="40"/>
      <c r="I37" s="167">
        <v>0.20000000000000001</v>
      </c>
      <c r="J37" s="166">
        <f>ROUND(((SUM(BE132:BE274))*I37),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46</v>
      </c>
      <c r="F38" s="166">
        <f>ROUND((SUM(BF132:BF274)),  2)</f>
        <v>0</v>
      </c>
      <c r="G38" s="40"/>
      <c r="H38" s="40"/>
      <c r="I38" s="167">
        <v>0.20000000000000001</v>
      </c>
      <c r="J38" s="166">
        <f>ROUND(((SUM(BF132:BF274))*I38),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47</v>
      </c>
      <c r="F39" s="166">
        <f>ROUND((SUM(BG132:BG274)),  2)</f>
        <v>0</v>
      </c>
      <c r="G39" s="40"/>
      <c r="H39" s="40"/>
      <c r="I39" s="167">
        <v>0.20000000000000001</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48</v>
      </c>
      <c r="F40" s="166">
        <f>ROUND((SUM(BH132:BH274)),  2)</f>
        <v>0</v>
      </c>
      <c r="G40" s="40"/>
      <c r="H40" s="40"/>
      <c r="I40" s="167">
        <v>0.20000000000000001</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49</v>
      </c>
      <c r="F41" s="166">
        <f>ROUND((SUM(BI132:BI274)),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50</v>
      </c>
      <c r="E43" s="170"/>
      <c r="F43" s="170"/>
      <c r="G43" s="171" t="s">
        <v>51</v>
      </c>
      <c r="H43" s="172" t="s">
        <v>52</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1" customFormat="1" ht="16.5" customHeight="1">
      <c r="B87" s="22"/>
      <c r="C87" s="23"/>
      <c r="D87" s="23"/>
      <c r="E87" s="186" t="s">
        <v>4961</v>
      </c>
      <c r="F87" s="23"/>
      <c r="G87" s="23"/>
      <c r="H87" s="23"/>
      <c r="I87" s="23"/>
      <c r="J87" s="23"/>
      <c r="K87" s="23"/>
      <c r="L87" s="21"/>
    </row>
    <row r="88" s="1" customFormat="1" ht="12" customHeight="1">
      <c r="B88" s="22"/>
      <c r="C88" s="33" t="s">
        <v>486</v>
      </c>
      <c r="D88" s="23"/>
      <c r="E88" s="23"/>
      <c r="F88" s="23"/>
      <c r="G88" s="23"/>
      <c r="H88" s="23"/>
      <c r="I88" s="23"/>
      <c r="J88" s="23"/>
      <c r="K88" s="23"/>
      <c r="L88" s="21"/>
    </row>
    <row r="89" s="2" customFormat="1" ht="16.5" customHeight="1">
      <c r="A89" s="40"/>
      <c r="B89" s="41"/>
      <c r="C89" s="42"/>
      <c r="D89" s="42"/>
      <c r="E89" s="321" t="s">
        <v>5173</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5174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SO-06.02.1 - Přeložka VTL plynovodu v km 2,290</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20</v>
      </c>
      <c r="D93" s="42"/>
      <c r="E93" s="42"/>
      <c r="F93" s="28" t="str">
        <f>F16</f>
        <v>Bohumín</v>
      </c>
      <c r="G93" s="42"/>
      <c r="H93" s="42"/>
      <c r="I93" s="33" t="s">
        <v>22</v>
      </c>
      <c r="J93" s="81" t="str">
        <f>IF(J16="","",J16)</f>
        <v>30. 11. 2020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15.15" customHeight="1">
      <c r="A95" s="40"/>
      <c r="B95" s="41"/>
      <c r="C95" s="33" t="s">
        <v>28</v>
      </c>
      <c r="D95" s="42"/>
      <c r="E95" s="42"/>
      <c r="F95" s="28" t="str">
        <f>E19</f>
        <v>Povodí Odry, s.p.</v>
      </c>
      <c r="G95" s="42"/>
      <c r="H95" s="42"/>
      <c r="I95" s="33" t="s">
        <v>34</v>
      </c>
      <c r="J95" s="38" t="str">
        <f>E25</f>
        <v>PROJEKT 2010, s.r.o.</v>
      </c>
      <c r="K95" s="42"/>
      <c r="L95" s="65"/>
      <c r="S95" s="40"/>
      <c r="T95" s="40"/>
      <c r="U95" s="40"/>
      <c r="V95" s="40"/>
      <c r="W95" s="40"/>
      <c r="X95" s="40"/>
      <c r="Y95" s="40"/>
      <c r="Z95" s="40"/>
      <c r="AA95" s="40"/>
      <c r="AB95" s="40"/>
      <c r="AC95" s="40"/>
      <c r="AD95" s="40"/>
      <c r="AE95" s="40"/>
    </row>
    <row r="96" s="2" customFormat="1" ht="15.15" customHeight="1">
      <c r="A96" s="40"/>
      <c r="B96" s="41"/>
      <c r="C96" s="33" t="s">
        <v>32</v>
      </c>
      <c r="D96" s="42"/>
      <c r="E96" s="42"/>
      <c r="F96" s="28" t="str">
        <f>IF(E22="","",E22)</f>
        <v>Vyplň údaj</v>
      </c>
      <c r="G96" s="42"/>
      <c r="H96" s="42"/>
      <c r="I96" s="33" t="s">
        <v>37</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192</v>
      </c>
      <c r="D98" s="188"/>
      <c r="E98" s="188"/>
      <c r="F98" s="188"/>
      <c r="G98" s="188"/>
      <c r="H98" s="188"/>
      <c r="I98" s="188"/>
      <c r="J98" s="189" t="s">
        <v>193</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194</v>
      </c>
      <c r="D100" s="42"/>
      <c r="E100" s="42"/>
      <c r="F100" s="42"/>
      <c r="G100" s="42"/>
      <c r="H100" s="42"/>
      <c r="I100" s="42"/>
      <c r="J100" s="112">
        <f>J132</f>
        <v>0</v>
      </c>
      <c r="K100" s="42"/>
      <c r="L100" s="65"/>
      <c r="S100" s="40"/>
      <c r="T100" s="40"/>
      <c r="U100" s="40"/>
      <c r="V100" s="40"/>
      <c r="W100" s="40"/>
      <c r="X100" s="40"/>
      <c r="Y100" s="40"/>
      <c r="Z100" s="40"/>
      <c r="AA100" s="40"/>
      <c r="AB100" s="40"/>
      <c r="AC100" s="40"/>
      <c r="AD100" s="40"/>
      <c r="AE100" s="40"/>
      <c r="AU100" s="18" t="s">
        <v>195</v>
      </c>
    </row>
    <row r="101" s="9" customFormat="1" ht="24.96" customHeight="1">
      <c r="A101" s="9"/>
      <c r="B101" s="191"/>
      <c r="C101" s="192"/>
      <c r="D101" s="193" t="s">
        <v>492</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493</v>
      </c>
      <c r="E102" s="199"/>
      <c r="F102" s="199"/>
      <c r="G102" s="199"/>
      <c r="H102" s="199"/>
      <c r="I102" s="199"/>
      <c r="J102" s="200">
        <f>J134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764</v>
      </c>
      <c r="E103" s="199"/>
      <c r="F103" s="199"/>
      <c r="G103" s="199"/>
      <c r="H103" s="199"/>
      <c r="I103" s="199"/>
      <c r="J103" s="200">
        <f>J211</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499</v>
      </c>
      <c r="E104" s="199"/>
      <c r="F104" s="199"/>
      <c r="G104" s="199"/>
      <c r="H104" s="199"/>
      <c r="I104" s="199"/>
      <c r="J104" s="200">
        <f>J214</f>
        <v>0</v>
      </c>
      <c r="K104" s="135"/>
      <c r="L104" s="201"/>
      <c r="S104" s="10"/>
      <c r="T104" s="10"/>
      <c r="U104" s="10"/>
      <c r="V104" s="10"/>
      <c r="W104" s="10"/>
      <c r="X104" s="10"/>
      <c r="Y104" s="10"/>
      <c r="Z104" s="10"/>
      <c r="AA104" s="10"/>
      <c r="AB104" s="10"/>
      <c r="AC104" s="10"/>
      <c r="AD104" s="10"/>
      <c r="AE104" s="10"/>
    </row>
    <row r="105" s="9" customFormat="1" ht="24.96" customHeight="1">
      <c r="A105" s="9"/>
      <c r="B105" s="191"/>
      <c r="C105" s="192"/>
      <c r="D105" s="193" t="s">
        <v>500</v>
      </c>
      <c r="E105" s="194"/>
      <c r="F105" s="194"/>
      <c r="G105" s="194"/>
      <c r="H105" s="194"/>
      <c r="I105" s="194"/>
      <c r="J105" s="195">
        <f>J218</f>
        <v>0</v>
      </c>
      <c r="K105" s="192"/>
      <c r="L105" s="196"/>
      <c r="S105" s="9"/>
      <c r="T105" s="9"/>
      <c r="U105" s="9"/>
      <c r="V105" s="9"/>
      <c r="W105" s="9"/>
      <c r="X105" s="9"/>
      <c r="Y105" s="9"/>
      <c r="Z105" s="9"/>
      <c r="AA105" s="9"/>
      <c r="AB105" s="9"/>
      <c r="AC105" s="9"/>
      <c r="AD105" s="9"/>
      <c r="AE105" s="9"/>
    </row>
    <row r="106" s="10" customFormat="1" ht="19.92" customHeight="1">
      <c r="A106" s="10"/>
      <c r="B106" s="197"/>
      <c r="C106" s="135"/>
      <c r="D106" s="198" t="s">
        <v>5177</v>
      </c>
      <c r="E106" s="199"/>
      <c r="F106" s="199"/>
      <c r="G106" s="199"/>
      <c r="H106" s="199"/>
      <c r="I106" s="199"/>
      <c r="J106" s="200">
        <f>J219</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766</v>
      </c>
      <c r="E107" s="194"/>
      <c r="F107" s="194"/>
      <c r="G107" s="194"/>
      <c r="H107" s="194"/>
      <c r="I107" s="194"/>
      <c r="J107" s="195">
        <f>J224</f>
        <v>0</v>
      </c>
      <c r="K107" s="192"/>
      <c r="L107" s="196"/>
      <c r="S107" s="9"/>
      <c r="T107" s="9"/>
      <c r="U107" s="9"/>
      <c r="V107" s="9"/>
      <c r="W107" s="9"/>
      <c r="X107" s="9"/>
      <c r="Y107" s="9"/>
      <c r="Z107" s="9"/>
      <c r="AA107" s="9"/>
      <c r="AB107" s="9"/>
      <c r="AC107" s="9"/>
      <c r="AD107" s="9"/>
      <c r="AE107" s="9"/>
    </row>
    <row r="108" s="10" customFormat="1" ht="19.92" customHeight="1">
      <c r="A108" s="10"/>
      <c r="B108" s="197"/>
      <c r="C108" s="135"/>
      <c r="D108" s="198" t="s">
        <v>1247</v>
      </c>
      <c r="E108" s="199"/>
      <c r="F108" s="199"/>
      <c r="G108" s="199"/>
      <c r="H108" s="199"/>
      <c r="I108" s="199"/>
      <c r="J108" s="200">
        <f>J225</f>
        <v>0</v>
      </c>
      <c r="K108" s="135"/>
      <c r="L108" s="201"/>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205</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15</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6.25" customHeight="1">
      <c r="A118" s="40"/>
      <c r="B118" s="41"/>
      <c r="C118" s="42"/>
      <c r="D118" s="42"/>
      <c r="E118" s="186" t="str">
        <f>E7</f>
        <v>Ochranná hráz na Odře a Orlovské Stružce, Bohumín-Pudlov, stavba č. 5047_2021_soutez</v>
      </c>
      <c r="F118" s="33"/>
      <c r="G118" s="33"/>
      <c r="H118" s="33"/>
      <c r="I118" s="42"/>
      <c r="J118" s="42"/>
      <c r="K118" s="42"/>
      <c r="L118" s="65"/>
      <c r="S118" s="40"/>
      <c r="T118" s="40"/>
      <c r="U118" s="40"/>
      <c r="V118" s="40"/>
      <c r="W118" s="40"/>
      <c r="X118" s="40"/>
      <c r="Y118" s="40"/>
      <c r="Z118" s="40"/>
      <c r="AA118" s="40"/>
      <c r="AB118" s="40"/>
      <c r="AC118" s="40"/>
      <c r="AD118" s="40"/>
      <c r="AE118" s="40"/>
    </row>
    <row r="119" s="1" customFormat="1" ht="12" customHeight="1">
      <c r="B119" s="22"/>
      <c r="C119" s="33" t="s">
        <v>189</v>
      </c>
      <c r="D119" s="23"/>
      <c r="E119" s="23"/>
      <c r="F119" s="23"/>
      <c r="G119" s="23"/>
      <c r="H119" s="23"/>
      <c r="I119" s="23"/>
      <c r="J119" s="23"/>
      <c r="K119" s="23"/>
      <c r="L119" s="21"/>
    </row>
    <row r="120" s="1" customFormat="1" ht="16.5" customHeight="1">
      <c r="B120" s="22"/>
      <c r="C120" s="23"/>
      <c r="D120" s="23"/>
      <c r="E120" s="186" t="s">
        <v>4961</v>
      </c>
      <c r="F120" s="23"/>
      <c r="G120" s="23"/>
      <c r="H120" s="23"/>
      <c r="I120" s="23"/>
      <c r="J120" s="23"/>
      <c r="K120" s="23"/>
      <c r="L120" s="21"/>
    </row>
    <row r="121" s="1" customFormat="1" ht="12" customHeight="1">
      <c r="B121" s="22"/>
      <c r="C121" s="33" t="s">
        <v>486</v>
      </c>
      <c r="D121" s="23"/>
      <c r="E121" s="23"/>
      <c r="F121" s="23"/>
      <c r="G121" s="23"/>
      <c r="H121" s="23"/>
      <c r="I121" s="23"/>
      <c r="J121" s="23"/>
      <c r="K121" s="23"/>
      <c r="L121" s="21"/>
    </row>
    <row r="122" s="2" customFormat="1" ht="16.5" customHeight="1">
      <c r="A122" s="40"/>
      <c r="B122" s="41"/>
      <c r="C122" s="42"/>
      <c r="D122" s="42"/>
      <c r="E122" s="321" t="s">
        <v>5173</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5174</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SO-06.02.1 - Přeložka VTL plynovodu v km 2,290</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20</v>
      </c>
      <c r="D126" s="42"/>
      <c r="E126" s="42"/>
      <c r="F126" s="28" t="str">
        <f>F16</f>
        <v>Bohumín</v>
      </c>
      <c r="G126" s="42"/>
      <c r="H126" s="42"/>
      <c r="I126" s="33" t="s">
        <v>22</v>
      </c>
      <c r="J126" s="81" t="str">
        <f>IF(J16="","",J16)</f>
        <v>30. 11. 2020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5.15" customHeight="1">
      <c r="A128" s="40"/>
      <c r="B128" s="41"/>
      <c r="C128" s="33" t="s">
        <v>28</v>
      </c>
      <c r="D128" s="42"/>
      <c r="E128" s="42"/>
      <c r="F128" s="28" t="str">
        <f>E19</f>
        <v>Povodí Odry, s.p.</v>
      </c>
      <c r="G128" s="42"/>
      <c r="H128" s="42"/>
      <c r="I128" s="33" t="s">
        <v>34</v>
      </c>
      <c r="J128" s="38" t="str">
        <f>E25</f>
        <v>PROJEKT 2010, s.r.o.</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32</v>
      </c>
      <c r="D129" s="42"/>
      <c r="E129" s="42"/>
      <c r="F129" s="28" t="str">
        <f>IF(E22="","",E22)</f>
        <v>Vyplň údaj</v>
      </c>
      <c r="G129" s="42"/>
      <c r="H129" s="42"/>
      <c r="I129" s="33" t="s">
        <v>37</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11" customFormat="1" ht="29.28" customHeight="1">
      <c r="A131" s="202"/>
      <c r="B131" s="203"/>
      <c r="C131" s="204" t="s">
        <v>206</v>
      </c>
      <c r="D131" s="205" t="s">
        <v>65</v>
      </c>
      <c r="E131" s="205" t="s">
        <v>61</v>
      </c>
      <c r="F131" s="205" t="s">
        <v>62</v>
      </c>
      <c r="G131" s="205" t="s">
        <v>207</v>
      </c>
      <c r="H131" s="205" t="s">
        <v>208</v>
      </c>
      <c r="I131" s="205" t="s">
        <v>209</v>
      </c>
      <c r="J131" s="205" t="s">
        <v>193</v>
      </c>
      <c r="K131" s="206" t="s">
        <v>210</v>
      </c>
      <c r="L131" s="207"/>
      <c r="M131" s="102" t="s">
        <v>1</v>
      </c>
      <c r="N131" s="103" t="s">
        <v>44</v>
      </c>
      <c r="O131" s="103" t="s">
        <v>211</v>
      </c>
      <c r="P131" s="103" t="s">
        <v>212</v>
      </c>
      <c r="Q131" s="103" t="s">
        <v>213</v>
      </c>
      <c r="R131" s="103" t="s">
        <v>214</v>
      </c>
      <c r="S131" s="103" t="s">
        <v>215</v>
      </c>
      <c r="T131" s="104" t="s">
        <v>216</v>
      </c>
      <c r="U131" s="202"/>
      <c r="V131" s="202"/>
      <c r="W131" s="202"/>
      <c r="X131" s="202"/>
      <c r="Y131" s="202"/>
      <c r="Z131" s="202"/>
      <c r="AA131" s="202"/>
      <c r="AB131" s="202"/>
      <c r="AC131" s="202"/>
      <c r="AD131" s="202"/>
      <c r="AE131" s="202"/>
    </row>
    <row r="132" s="2" customFormat="1" ht="22.8" customHeight="1">
      <c r="A132" s="40"/>
      <c r="B132" s="41"/>
      <c r="C132" s="109" t="s">
        <v>217</v>
      </c>
      <c r="D132" s="42"/>
      <c r="E132" s="42"/>
      <c r="F132" s="42"/>
      <c r="G132" s="42"/>
      <c r="H132" s="42"/>
      <c r="I132" s="42"/>
      <c r="J132" s="208">
        <f>BK132</f>
        <v>0</v>
      </c>
      <c r="K132" s="42"/>
      <c r="L132" s="46"/>
      <c r="M132" s="105"/>
      <c r="N132" s="209"/>
      <c r="O132" s="106"/>
      <c r="P132" s="210">
        <f>P133+P218+P224</f>
        <v>0</v>
      </c>
      <c r="Q132" s="106"/>
      <c r="R132" s="210">
        <f>R133+R218+R224</f>
        <v>0</v>
      </c>
      <c r="S132" s="106"/>
      <c r="T132" s="211">
        <f>T133+T218+T224</f>
        <v>0</v>
      </c>
      <c r="U132" s="40"/>
      <c r="V132" s="40"/>
      <c r="W132" s="40"/>
      <c r="X132" s="40"/>
      <c r="Y132" s="40"/>
      <c r="Z132" s="40"/>
      <c r="AA132" s="40"/>
      <c r="AB132" s="40"/>
      <c r="AC132" s="40"/>
      <c r="AD132" s="40"/>
      <c r="AE132" s="40"/>
      <c r="AT132" s="18" t="s">
        <v>79</v>
      </c>
      <c r="AU132" s="18" t="s">
        <v>195</v>
      </c>
      <c r="BK132" s="212">
        <f>BK133+BK218+BK224</f>
        <v>0</v>
      </c>
    </row>
    <row r="133" s="12" customFormat="1" ht="25.92" customHeight="1">
      <c r="A133" s="12"/>
      <c r="B133" s="213"/>
      <c r="C133" s="214"/>
      <c r="D133" s="215" t="s">
        <v>79</v>
      </c>
      <c r="E133" s="216" t="s">
        <v>502</v>
      </c>
      <c r="F133" s="216" t="s">
        <v>503</v>
      </c>
      <c r="G133" s="214"/>
      <c r="H133" s="214"/>
      <c r="I133" s="217"/>
      <c r="J133" s="218">
        <f>BK133</f>
        <v>0</v>
      </c>
      <c r="K133" s="214"/>
      <c r="L133" s="219"/>
      <c r="M133" s="220"/>
      <c r="N133" s="221"/>
      <c r="O133" s="221"/>
      <c r="P133" s="222">
        <f>P134+P211+P214</f>
        <v>0</v>
      </c>
      <c r="Q133" s="221"/>
      <c r="R133" s="222">
        <f>R134+R211+R214</f>
        <v>0</v>
      </c>
      <c r="S133" s="221"/>
      <c r="T133" s="223">
        <f>T134+T211+T214</f>
        <v>0</v>
      </c>
      <c r="U133" s="12"/>
      <c r="V133" s="12"/>
      <c r="W133" s="12"/>
      <c r="X133" s="12"/>
      <c r="Y133" s="12"/>
      <c r="Z133" s="12"/>
      <c r="AA133" s="12"/>
      <c r="AB133" s="12"/>
      <c r="AC133" s="12"/>
      <c r="AD133" s="12"/>
      <c r="AE133" s="12"/>
      <c r="AR133" s="224" t="s">
        <v>88</v>
      </c>
      <c r="AT133" s="225" t="s">
        <v>79</v>
      </c>
      <c r="AU133" s="225" t="s">
        <v>80</v>
      </c>
      <c r="AY133" s="224" t="s">
        <v>221</v>
      </c>
      <c r="BK133" s="226">
        <f>BK134+BK211+BK214</f>
        <v>0</v>
      </c>
    </row>
    <row r="134" s="12" customFormat="1" ht="22.8" customHeight="1">
      <c r="A134" s="12"/>
      <c r="B134" s="213"/>
      <c r="C134" s="214"/>
      <c r="D134" s="215" t="s">
        <v>79</v>
      </c>
      <c r="E134" s="227" t="s">
        <v>88</v>
      </c>
      <c r="F134" s="227" t="s">
        <v>504</v>
      </c>
      <c r="G134" s="214"/>
      <c r="H134" s="214"/>
      <c r="I134" s="217"/>
      <c r="J134" s="228">
        <f>BK134</f>
        <v>0</v>
      </c>
      <c r="K134" s="214"/>
      <c r="L134" s="219"/>
      <c r="M134" s="220"/>
      <c r="N134" s="221"/>
      <c r="O134" s="221"/>
      <c r="P134" s="222">
        <f>SUM(P135:P210)</f>
        <v>0</v>
      </c>
      <c r="Q134" s="221"/>
      <c r="R134" s="222">
        <f>SUM(R135:R210)</f>
        <v>0</v>
      </c>
      <c r="S134" s="221"/>
      <c r="T134" s="223">
        <f>SUM(T135:T210)</f>
        <v>0</v>
      </c>
      <c r="U134" s="12"/>
      <c r="V134" s="12"/>
      <c r="W134" s="12"/>
      <c r="X134" s="12"/>
      <c r="Y134" s="12"/>
      <c r="Z134" s="12"/>
      <c r="AA134" s="12"/>
      <c r="AB134" s="12"/>
      <c r="AC134" s="12"/>
      <c r="AD134" s="12"/>
      <c r="AE134" s="12"/>
      <c r="AR134" s="224" t="s">
        <v>88</v>
      </c>
      <c r="AT134" s="225" t="s">
        <v>79</v>
      </c>
      <c r="AU134" s="225" t="s">
        <v>88</v>
      </c>
      <c r="AY134" s="224" t="s">
        <v>221</v>
      </c>
      <c r="BK134" s="226">
        <f>SUM(BK135:BK210)</f>
        <v>0</v>
      </c>
    </row>
    <row r="135" s="2" customFormat="1" ht="21.75" customHeight="1">
      <c r="A135" s="40"/>
      <c r="B135" s="41"/>
      <c r="C135" s="229" t="s">
        <v>88</v>
      </c>
      <c r="D135" s="229" t="s">
        <v>225</v>
      </c>
      <c r="E135" s="230" t="s">
        <v>5178</v>
      </c>
      <c r="F135" s="231" t="s">
        <v>5179</v>
      </c>
      <c r="G135" s="232" t="s">
        <v>515</v>
      </c>
      <c r="H135" s="233">
        <v>63</v>
      </c>
      <c r="I135" s="234"/>
      <c r="J135" s="235">
        <f>ROUND(I135*H135,2)</f>
        <v>0</v>
      </c>
      <c r="K135" s="231" t="s">
        <v>1</v>
      </c>
      <c r="L135" s="46"/>
      <c r="M135" s="236" t="s">
        <v>1</v>
      </c>
      <c r="N135" s="237" t="s">
        <v>45</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224</v>
      </c>
      <c r="AT135" s="240" t="s">
        <v>225</v>
      </c>
      <c r="AU135" s="240" t="s">
        <v>19</v>
      </c>
      <c r="AY135" s="18" t="s">
        <v>221</v>
      </c>
      <c r="BE135" s="241">
        <f>IF(N135="základní",J135,0)</f>
        <v>0</v>
      </c>
      <c r="BF135" s="241">
        <f>IF(N135="snížená",J135,0)</f>
        <v>0</v>
      </c>
      <c r="BG135" s="241">
        <f>IF(N135="zákl. přenesená",J135,0)</f>
        <v>0</v>
      </c>
      <c r="BH135" s="241">
        <f>IF(N135="sníž. přenesená",J135,0)</f>
        <v>0</v>
      </c>
      <c r="BI135" s="241">
        <f>IF(N135="nulová",J135,0)</f>
        <v>0</v>
      </c>
      <c r="BJ135" s="18" t="s">
        <v>88</v>
      </c>
      <c r="BK135" s="241">
        <f>ROUND(I135*H135,2)</f>
        <v>0</v>
      </c>
      <c r="BL135" s="18" t="s">
        <v>224</v>
      </c>
      <c r="BM135" s="240" t="s">
        <v>5180</v>
      </c>
    </row>
    <row r="136" s="14" customFormat="1">
      <c r="A136" s="14"/>
      <c r="B136" s="260"/>
      <c r="C136" s="261"/>
      <c r="D136" s="247" t="s">
        <v>236</v>
      </c>
      <c r="E136" s="262" t="s">
        <v>1</v>
      </c>
      <c r="F136" s="263" t="s">
        <v>5181</v>
      </c>
      <c r="G136" s="261"/>
      <c r="H136" s="262" t="s">
        <v>1</v>
      </c>
      <c r="I136" s="264"/>
      <c r="J136" s="261"/>
      <c r="K136" s="261"/>
      <c r="L136" s="265"/>
      <c r="M136" s="266"/>
      <c r="N136" s="267"/>
      <c r="O136" s="267"/>
      <c r="P136" s="267"/>
      <c r="Q136" s="267"/>
      <c r="R136" s="267"/>
      <c r="S136" s="267"/>
      <c r="T136" s="268"/>
      <c r="U136" s="14"/>
      <c r="V136" s="14"/>
      <c r="W136" s="14"/>
      <c r="X136" s="14"/>
      <c r="Y136" s="14"/>
      <c r="Z136" s="14"/>
      <c r="AA136" s="14"/>
      <c r="AB136" s="14"/>
      <c r="AC136" s="14"/>
      <c r="AD136" s="14"/>
      <c r="AE136" s="14"/>
      <c r="AT136" s="269" t="s">
        <v>236</v>
      </c>
      <c r="AU136" s="269" t="s">
        <v>19</v>
      </c>
      <c r="AV136" s="14" t="s">
        <v>88</v>
      </c>
      <c r="AW136" s="14" t="s">
        <v>36</v>
      </c>
      <c r="AX136" s="14" t="s">
        <v>80</v>
      </c>
      <c r="AY136" s="269" t="s">
        <v>221</v>
      </c>
    </row>
    <row r="137" s="14" customFormat="1">
      <c r="A137" s="14"/>
      <c r="B137" s="260"/>
      <c r="C137" s="261"/>
      <c r="D137" s="247" t="s">
        <v>236</v>
      </c>
      <c r="E137" s="262" t="s">
        <v>1</v>
      </c>
      <c r="F137" s="263" t="s">
        <v>5182</v>
      </c>
      <c r="G137" s="261"/>
      <c r="H137" s="262" t="s">
        <v>1</v>
      </c>
      <c r="I137" s="264"/>
      <c r="J137" s="261"/>
      <c r="K137" s="261"/>
      <c r="L137" s="265"/>
      <c r="M137" s="266"/>
      <c r="N137" s="267"/>
      <c r="O137" s="267"/>
      <c r="P137" s="267"/>
      <c r="Q137" s="267"/>
      <c r="R137" s="267"/>
      <c r="S137" s="267"/>
      <c r="T137" s="268"/>
      <c r="U137" s="14"/>
      <c r="V137" s="14"/>
      <c r="W137" s="14"/>
      <c r="X137" s="14"/>
      <c r="Y137" s="14"/>
      <c r="Z137" s="14"/>
      <c r="AA137" s="14"/>
      <c r="AB137" s="14"/>
      <c r="AC137" s="14"/>
      <c r="AD137" s="14"/>
      <c r="AE137" s="14"/>
      <c r="AT137" s="269" t="s">
        <v>236</v>
      </c>
      <c r="AU137" s="269" t="s">
        <v>19</v>
      </c>
      <c r="AV137" s="14" t="s">
        <v>88</v>
      </c>
      <c r="AW137" s="14" t="s">
        <v>36</v>
      </c>
      <c r="AX137" s="14" t="s">
        <v>80</v>
      </c>
      <c r="AY137" s="269" t="s">
        <v>221</v>
      </c>
    </row>
    <row r="138" s="13" customFormat="1">
      <c r="A138" s="13"/>
      <c r="B138" s="249"/>
      <c r="C138" s="250"/>
      <c r="D138" s="247" t="s">
        <v>236</v>
      </c>
      <c r="E138" s="251" t="s">
        <v>1</v>
      </c>
      <c r="F138" s="252" t="s">
        <v>5183</v>
      </c>
      <c r="G138" s="250"/>
      <c r="H138" s="253">
        <v>39</v>
      </c>
      <c r="I138" s="254"/>
      <c r="J138" s="250"/>
      <c r="K138" s="250"/>
      <c r="L138" s="255"/>
      <c r="M138" s="256"/>
      <c r="N138" s="257"/>
      <c r="O138" s="257"/>
      <c r="P138" s="257"/>
      <c r="Q138" s="257"/>
      <c r="R138" s="257"/>
      <c r="S138" s="257"/>
      <c r="T138" s="258"/>
      <c r="U138" s="13"/>
      <c r="V138" s="13"/>
      <c r="W138" s="13"/>
      <c r="X138" s="13"/>
      <c r="Y138" s="13"/>
      <c r="Z138" s="13"/>
      <c r="AA138" s="13"/>
      <c r="AB138" s="13"/>
      <c r="AC138" s="13"/>
      <c r="AD138" s="13"/>
      <c r="AE138" s="13"/>
      <c r="AT138" s="259" t="s">
        <v>236</v>
      </c>
      <c r="AU138" s="259" t="s">
        <v>19</v>
      </c>
      <c r="AV138" s="13" t="s">
        <v>19</v>
      </c>
      <c r="AW138" s="13" t="s">
        <v>36</v>
      </c>
      <c r="AX138" s="13" t="s">
        <v>80</v>
      </c>
      <c r="AY138" s="259" t="s">
        <v>221</v>
      </c>
    </row>
    <row r="139" s="14" customFormat="1">
      <c r="A139" s="14"/>
      <c r="B139" s="260"/>
      <c r="C139" s="261"/>
      <c r="D139" s="247" t="s">
        <v>236</v>
      </c>
      <c r="E139" s="262" t="s">
        <v>1</v>
      </c>
      <c r="F139" s="263" t="s">
        <v>5184</v>
      </c>
      <c r="G139" s="261"/>
      <c r="H139" s="262" t="s">
        <v>1</v>
      </c>
      <c r="I139" s="264"/>
      <c r="J139" s="261"/>
      <c r="K139" s="261"/>
      <c r="L139" s="265"/>
      <c r="M139" s="266"/>
      <c r="N139" s="267"/>
      <c r="O139" s="267"/>
      <c r="P139" s="267"/>
      <c r="Q139" s="267"/>
      <c r="R139" s="267"/>
      <c r="S139" s="267"/>
      <c r="T139" s="268"/>
      <c r="U139" s="14"/>
      <c r="V139" s="14"/>
      <c r="W139" s="14"/>
      <c r="X139" s="14"/>
      <c r="Y139" s="14"/>
      <c r="Z139" s="14"/>
      <c r="AA139" s="14"/>
      <c r="AB139" s="14"/>
      <c r="AC139" s="14"/>
      <c r="AD139" s="14"/>
      <c r="AE139" s="14"/>
      <c r="AT139" s="269" t="s">
        <v>236</v>
      </c>
      <c r="AU139" s="269" t="s">
        <v>19</v>
      </c>
      <c r="AV139" s="14" t="s">
        <v>88</v>
      </c>
      <c r="AW139" s="14" t="s">
        <v>36</v>
      </c>
      <c r="AX139" s="14" t="s">
        <v>80</v>
      </c>
      <c r="AY139" s="269" t="s">
        <v>221</v>
      </c>
    </row>
    <row r="140" s="13" customFormat="1">
      <c r="A140" s="13"/>
      <c r="B140" s="249"/>
      <c r="C140" s="250"/>
      <c r="D140" s="247" t="s">
        <v>236</v>
      </c>
      <c r="E140" s="251" t="s">
        <v>1</v>
      </c>
      <c r="F140" s="252" t="s">
        <v>5185</v>
      </c>
      <c r="G140" s="250"/>
      <c r="H140" s="253">
        <v>14.4</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236</v>
      </c>
      <c r="AU140" s="259" t="s">
        <v>19</v>
      </c>
      <c r="AV140" s="13" t="s">
        <v>19</v>
      </c>
      <c r="AW140" s="13" t="s">
        <v>36</v>
      </c>
      <c r="AX140" s="13" t="s">
        <v>80</v>
      </c>
      <c r="AY140" s="259" t="s">
        <v>221</v>
      </c>
    </row>
    <row r="141" s="13" customFormat="1">
      <c r="A141" s="13"/>
      <c r="B141" s="249"/>
      <c r="C141" s="250"/>
      <c r="D141" s="247" t="s">
        <v>236</v>
      </c>
      <c r="E141" s="251" t="s">
        <v>1</v>
      </c>
      <c r="F141" s="252" t="s">
        <v>5186</v>
      </c>
      <c r="G141" s="250"/>
      <c r="H141" s="253">
        <v>9.5999999999999996</v>
      </c>
      <c r="I141" s="254"/>
      <c r="J141" s="250"/>
      <c r="K141" s="250"/>
      <c r="L141" s="255"/>
      <c r="M141" s="256"/>
      <c r="N141" s="257"/>
      <c r="O141" s="257"/>
      <c r="P141" s="257"/>
      <c r="Q141" s="257"/>
      <c r="R141" s="257"/>
      <c r="S141" s="257"/>
      <c r="T141" s="258"/>
      <c r="U141" s="13"/>
      <c r="V141" s="13"/>
      <c r="W141" s="13"/>
      <c r="X141" s="13"/>
      <c r="Y141" s="13"/>
      <c r="Z141" s="13"/>
      <c r="AA141" s="13"/>
      <c r="AB141" s="13"/>
      <c r="AC141" s="13"/>
      <c r="AD141" s="13"/>
      <c r="AE141" s="13"/>
      <c r="AT141" s="259" t="s">
        <v>236</v>
      </c>
      <c r="AU141" s="259" t="s">
        <v>19</v>
      </c>
      <c r="AV141" s="13" t="s">
        <v>19</v>
      </c>
      <c r="AW141" s="13" t="s">
        <v>36</v>
      </c>
      <c r="AX141" s="13" t="s">
        <v>80</v>
      </c>
      <c r="AY141" s="259" t="s">
        <v>221</v>
      </c>
    </row>
    <row r="142" s="15" customFormat="1">
      <c r="A142" s="15"/>
      <c r="B142" s="270"/>
      <c r="C142" s="271"/>
      <c r="D142" s="247" t="s">
        <v>236</v>
      </c>
      <c r="E142" s="272" t="s">
        <v>1</v>
      </c>
      <c r="F142" s="273" t="s">
        <v>356</v>
      </c>
      <c r="G142" s="271"/>
      <c r="H142" s="274">
        <v>63</v>
      </c>
      <c r="I142" s="275"/>
      <c r="J142" s="271"/>
      <c r="K142" s="271"/>
      <c r="L142" s="276"/>
      <c r="M142" s="277"/>
      <c r="N142" s="278"/>
      <c r="O142" s="278"/>
      <c r="P142" s="278"/>
      <c r="Q142" s="278"/>
      <c r="R142" s="278"/>
      <c r="S142" s="278"/>
      <c r="T142" s="279"/>
      <c r="U142" s="15"/>
      <c r="V142" s="15"/>
      <c r="W142" s="15"/>
      <c r="X142" s="15"/>
      <c r="Y142" s="15"/>
      <c r="Z142" s="15"/>
      <c r="AA142" s="15"/>
      <c r="AB142" s="15"/>
      <c r="AC142" s="15"/>
      <c r="AD142" s="15"/>
      <c r="AE142" s="15"/>
      <c r="AT142" s="280" t="s">
        <v>236</v>
      </c>
      <c r="AU142" s="280" t="s">
        <v>19</v>
      </c>
      <c r="AV142" s="15" t="s">
        <v>224</v>
      </c>
      <c r="AW142" s="15" t="s">
        <v>36</v>
      </c>
      <c r="AX142" s="15" t="s">
        <v>88</v>
      </c>
      <c r="AY142" s="280" t="s">
        <v>221</v>
      </c>
    </row>
    <row r="143" s="2" customFormat="1" ht="24.15" customHeight="1">
      <c r="A143" s="40"/>
      <c r="B143" s="41"/>
      <c r="C143" s="229" t="s">
        <v>19</v>
      </c>
      <c r="D143" s="229" t="s">
        <v>225</v>
      </c>
      <c r="E143" s="230" t="s">
        <v>5187</v>
      </c>
      <c r="F143" s="231" t="s">
        <v>5188</v>
      </c>
      <c r="G143" s="232" t="s">
        <v>515</v>
      </c>
      <c r="H143" s="233">
        <v>34.200000000000003</v>
      </c>
      <c r="I143" s="234"/>
      <c r="J143" s="235">
        <f>ROUND(I143*H143,2)</f>
        <v>0</v>
      </c>
      <c r="K143" s="231" t="s">
        <v>1</v>
      </c>
      <c r="L143" s="46"/>
      <c r="M143" s="236" t="s">
        <v>1</v>
      </c>
      <c r="N143" s="237" t="s">
        <v>45</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224</v>
      </c>
      <c r="AT143" s="240" t="s">
        <v>225</v>
      </c>
      <c r="AU143" s="240" t="s">
        <v>19</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5189</v>
      </c>
    </row>
    <row r="144" s="14" customFormat="1">
      <c r="A144" s="14"/>
      <c r="B144" s="260"/>
      <c r="C144" s="261"/>
      <c r="D144" s="247" t="s">
        <v>236</v>
      </c>
      <c r="E144" s="262" t="s">
        <v>1</v>
      </c>
      <c r="F144" s="263" t="s">
        <v>5190</v>
      </c>
      <c r="G144" s="261"/>
      <c r="H144" s="262" t="s">
        <v>1</v>
      </c>
      <c r="I144" s="264"/>
      <c r="J144" s="261"/>
      <c r="K144" s="261"/>
      <c r="L144" s="265"/>
      <c r="M144" s="266"/>
      <c r="N144" s="267"/>
      <c r="O144" s="267"/>
      <c r="P144" s="267"/>
      <c r="Q144" s="267"/>
      <c r="R144" s="267"/>
      <c r="S144" s="267"/>
      <c r="T144" s="268"/>
      <c r="U144" s="14"/>
      <c r="V144" s="14"/>
      <c r="W144" s="14"/>
      <c r="X144" s="14"/>
      <c r="Y144" s="14"/>
      <c r="Z144" s="14"/>
      <c r="AA144" s="14"/>
      <c r="AB144" s="14"/>
      <c r="AC144" s="14"/>
      <c r="AD144" s="14"/>
      <c r="AE144" s="14"/>
      <c r="AT144" s="269" t="s">
        <v>236</v>
      </c>
      <c r="AU144" s="269" t="s">
        <v>19</v>
      </c>
      <c r="AV144" s="14" t="s">
        <v>88</v>
      </c>
      <c r="AW144" s="14" t="s">
        <v>36</v>
      </c>
      <c r="AX144" s="14" t="s">
        <v>80</v>
      </c>
      <c r="AY144" s="269" t="s">
        <v>221</v>
      </c>
    </row>
    <row r="145" s="13" customFormat="1">
      <c r="A145" s="13"/>
      <c r="B145" s="249"/>
      <c r="C145" s="250"/>
      <c r="D145" s="247" t="s">
        <v>236</v>
      </c>
      <c r="E145" s="251" t="s">
        <v>1</v>
      </c>
      <c r="F145" s="252" t="s">
        <v>5191</v>
      </c>
      <c r="G145" s="250"/>
      <c r="H145" s="253">
        <v>34.200000000000003</v>
      </c>
      <c r="I145" s="254"/>
      <c r="J145" s="250"/>
      <c r="K145" s="250"/>
      <c r="L145" s="255"/>
      <c r="M145" s="256"/>
      <c r="N145" s="257"/>
      <c r="O145" s="257"/>
      <c r="P145" s="257"/>
      <c r="Q145" s="257"/>
      <c r="R145" s="257"/>
      <c r="S145" s="257"/>
      <c r="T145" s="258"/>
      <c r="U145" s="13"/>
      <c r="V145" s="13"/>
      <c r="W145" s="13"/>
      <c r="X145" s="13"/>
      <c r="Y145" s="13"/>
      <c r="Z145" s="13"/>
      <c r="AA145" s="13"/>
      <c r="AB145" s="13"/>
      <c r="AC145" s="13"/>
      <c r="AD145" s="13"/>
      <c r="AE145" s="13"/>
      <c r="AT145" s="259" t="s">
        <v>236</v>
      </c>
      <c r="AU145" s="259" t="s">
        <v>19</v>
      </c>
      <c r="AV145" s="13" t="s">
        <v>19</v>
      </c>
      <c r="AW145" s="13" t="s">
        <v>36</v>
      </c>
      <c r="AX145" s="13" t="s">
        <v>80</v>
      </c>
      <c r="AY145" s="259" t="s">
        <v>221</v>
      </c>
    </row>
    <row r="146" s="15" customFormat="1">
      <c r="A146" s="15"/>
      <c r="B146" s="270"/>
      <c r="C146" s="271"/>
      <c r="D146" s="247" t="s">
        <v>236</v>
      </c>
      <c r="E146" s="272" t="s">
        <v>1</v>
      </c>
      <c r="F146" s="273" t="s">
        <v>356</v>
      </c>
      <c r="G146" s="271"/>
      <c r="H146" s="274">
        <v>34.200000000000003</v>
      </c>
      <c r="I146" s="275"/>
      <c r="J146" s="271"/>
      <c r="K146" s="271"/>
      <c r="L146" s="276"/>
      <c r="M146" s="277"/>
      <c r="N146" s="278"/>
      <c r="O146" s="278"/>
      <c r="P146" s="278"/>
      <c r="Q146" s="278"/>
      <c r="R146" s="278"/>
      <c r="S146" s="278"/>
      <c r="T146" s="279"/>
      <c r="U146" s="15"/>
      <c r="V146" s="15"/>
      <c r="W146" s="15"/>
      <c r="X146" s="15"/>
      <c r="Y146" s="15"/>
      <c r="Z146" s="15"/>
      <c r="AA146" s="15"/>
      <c r="AB146" s="15"/>
      <c r="AC146" s="15"/>
      <c r="AD146" s="15"/>
      <c r="AE146" s="15"/>
      <c r="AT146" s="280" t="s">
        <v>236</v>
      </c>
      <c r="AU146" s="280" t="s">
        <v>19</v>
      </c>
      <c r="AV146" s="15" t="s">
        <v>224</v>
      </c>
      <c r="AW146" s="15" t="s">
        <v>36</v>
      </c>
      <c r="AX146" s="15" t="s">
        <v>88</v>
      </c>
      <c r="AY146" s="280" t="s">
        <v>221</v>
      </c>
    </row>
    <row r="147" s="2" customFormat="1" ht="24.15" customHeight="1">
      <c r="A147" s="40"/>
      <c r="B147" s="41"/>
      <c r="C147" s="229" t="s">
        <v>157</v>
      </c>
      <c r="D147" s="229" t="s">
        <v>225</v>
      </c>
      <c r="E147" s="230" t="s">
        <v>5192</v>
      </c>
      <c r="F147" s="231" t="s">
        <v>5193</v>
      </c>
      <c r="G147" s="232" t="s">
        <v>515</v>
      </c>
      <c r="H147" s="233">
        <v>55.399999999999999</v>
      </c>
      <c r="I147" s="234"/>
      <c r="J147" s="235">
        <f>ROUND(I147*H147,2)</f>
        <v>0</v>
      </c>
      <c r="K147" s="231" t="s">
        <v>1</v>
      </c>
      <c r="L147" s="46"/>
      <c r="M147" s="236" t="s">
        <v>1</v>
      </c>
      <c r="N147" s="237" t="s">
        <v>45</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224</v>
      </c>
      <c r="AT147" s="240" t="s">
        <v>225</v>
      </c>
      <c r="AU147" s="240" t="s">
        <v>19</v>
      </c>
      <c r="AY147" s="18" t="s">
        <v>221</v>
      </c>
      <c r="BE147" s="241">
        <f>IF(N147="základní",J147,0)</f>
        <v>0</v>
      </c>
      <c r="BF147" s="241">
        <f>IF(N147="snížená",J147,0)</f>
        <v>0</v>
      </c>
      <c r="BG147" s="241">
        <f>IF(N147="zákl. přenesená",J147,0)</f>
        <v>0</v>
      </c>
      <c r="BH147" s="241">
        <f>IF(N147="sníž. přenesená",J147,0)</f>
        <v>0</v>
      </c>
      <c r="BI147" s="241">
        <f>IF(N147="nulová",J147,0)</f>
        <v>0</v>
      </c>
      <c r="BJ147" s="18" t="s">
        <v>88</v>
      </c>
      <c r="BK147" s="241">
        <f>ROUND(I147*H147,2)</f>
        <v>0</v>
      </c>
      <c r="BL147" s="18" t="s">
        <v>224</v>
      </c>
      <c r="BM147" s="240" t="s">
        <v>5194</v>
      </c>
    </row>
    <row r="148" s="14" customFormat="1">
      <c r="A148" s="14"/>
      <c r="B148" s="260"/>
      <c r="C148" s="261"/>
      <c r="D148" s="247" t="s">
        <v>236</v>
      </c>
      <c r="E148" s="262" t="s">
        <v>1</v>
      </c>
      <c r="F148" s="263" t="s">
        <v>5190</v>
      </c>
      <c r="G148" s="261"/>
      <c r="H148" s="262" t="s">
        <v>1</v>
      </c>
      <c r="I148" s="264"/>
      <c r="J148" s="261"/>
      <c r="K148" s="261"/>
      <c r="L148" s="265"/>
      <c r="M148" s="266"/>
      <c r="N148" s="267"/>
      <c r="O148" s="267"/>
      <c r="P148" s="267"/>
      <c r="Q148" s="267"/>
      <c r="R148" s="267"/>
      <c r="S148" s="267"/>
      <c r="T148" s="268"/>
      <c r="U148" s="14"/>
      <c r="V148" s="14"/>
      <c r="W148" s="14"/>
      <c r="X148" s="14"/>
      <c r="Y148" s="14"/>
      <c r="Z148" s="14"/>
      <c r="AA148" s="14"/>
      <c r="AB148" s="14"/>
      <c r="AC148" s="14"/>
      <c r="AD148" s="14"/>
      <c r="AE148" s="14"/>
      <c r="AT148" s="269" t="s">
        <v>236</v>
      </c>
      <c r="AU148" s="269" t="s">
        <v>19</v>
      </c>
      <c r="AV148" s="14" t="s">
        <v>88</v>
      </c>
      <c r="AW148" s="14" t="s">
        <v>36</v>
      </c>
      <c r="AX148" s="14" t="s">
        <v>80</v>
      </c>
      <c r="AY148" s="269" t="s">
        <v>221</v>
      </c>
    </row>
    <row r="149" s="13" customFormat="1">
      <c r="A149" s="13"/>
      <c r="B149" s="249"/>
      <c r="C149" s="250"/>
      <c r="D149" s="247" t="s">
        <v>236</v>
      </c>
      <c r="E149" s="251" t="s">
        <v>1</v>
      </c>
      <c r="F149" s="252" t="s">
        <v>5191</v>
      </c>
      <c r="G149" s="250"/>
      <c r="H149" s="253">
        <v>34.200000000000003</v>
      </c>
      <c r="I149" s="254"/>
      <c r="J149" s="250"/>
      <c r="K149" s="250"/>
      <c r="L149" s="255"/>
      <c r="M149" s="256"/>
      <c r="N149" s="257"/>
      <c r="O149" s="257"/>
      <c r="P149" s="257"/>
      <c r="Q149" s="257"/>
      <c r="R149" s="257"/>
      <c r="S149" s="257"/>
      <c r="T149" s="258"/>
      <c r="U149" s="13"/>
      <c r="V149" s="13"/>
      <c r="W149" s="13"/>
      <c r="X149" s="13"/>
      <c r="Y149" s="13"/>
      <c r="Z149" s="13"/>
      <c r="AA149" s="13"/>
      <c r="AB149" s="13"/>
      <c r="AC149" s="13"/>
      <c r="AD149" s="13"/>
      <c r="AE149" s="13"/>
      <c r="AT149" s="259" t="s">
        <v>236</v>
      </c>
      <c r="AU149" s="259" t="s">
        <v>19</v>
      </c>
      <c r="AV149" s="13" t="s">
        <v>19</v>
      </c>
      <c r="AW149" s="13" t="s">
        <v>36</v>
      </c>
      <c r="AX149" s="13" t="s">
        <v>80</v>
      </c>
      <c r="AY149" s="259" t="s">
        <v>221</v>
      </c>
    </row>
    <row r="150" s="14" customFormat="1">
      <c r="A150" s="14"/>
      <c r="B150" s="260"/>
      <c r="C150" s="261"/>
      <c r="D150" s="247" t="s">
        <v>236</v>
      </c>
      <c r="E150" s="262" t="s">
        <v>1</v>
      </c>
      <c r="F150" s="263" t="s">
        <v>5195</v>
      </c>
      <c r="G150" s="261"/>
      <c r="H150" s="262" t="s">
        <v>1</v>
      </c>
      <c r="I150" s="264"/>
      <c r="J150" s="261"/>
      <c r="K150" s="261"/>
      <c r="L150" s="265"/>
      <c r="M150" s="266"/>
      <c r="N150" s="267"/>
      <c r="O150" s="267"/>
      <c r="P150" s="267"/>
      <c r="Q150" s="267"/>
      <c r="R150" s="267"/>
      <c r="S150" s="267"/>
      <c r="T150" s="268"/>
      <c r="U150" s="14"/>
      <c r="V150" s="14"/>
      <c r="W150" s="14"/>
      <c r="X150" s="14"/>
      <c r="Y150" s="14"/>
      <c r="Z150" s="14"/>
      <c r="AA150" s="14"/>
      <c r="AB150" s="14"/>
      <c r="AC150" s="14"/>
      <c r="AD150" s="14"/>
      <c r="AE150" s="14"/>
      <c r="AT150" s="269" t="s">
        <v>236</v>
      </c>
      <c r="AU150" s="269" t="s">
        <v>19</v>
      </c>
      <c r="AV150" s="14" t="s">
        <v>88</v>
      </c>
      <c r="AW150" s="14" t="s">
        <v>36</v>
      </c>
      <c r="AX150" s="14" t="s">
        <v>80</v>
      </c>
      <c r="AY150" s="269" t="s">
        <v>221</v>
      </c>
    </row>
    <row r="151" s="13" customFormat="1">
      <c r="A151" s="13"/>
      <c r="B151" s="249"/>
      <c r="C151" s="250"/>
      <c r="D151" s="247" t="s">
        <v>236</v>
      </c>
      <c r="E151" s="251" t="s">
        <v>1</v>
      </c>
      <c r="F151" s="252" t="s">
        <v>5196</v>
      </c>
      <c r="G151" s="250"/>
      <c r="H151" s="253">
        <v>10.4</v>
      </c>
      <c r="I151" s="254"/>
      <c r="J151" s="250"/>
      <c r="K151" s="250"/>
      <c r="L151" s="255"/>
      <c r="M151" s="256"/>
      <c r="N151" s="257"/>
      <c r="O151" s="257"/>
      <c r="P151" s="257"/>
      <c r="Q151" s="257"/>
      <c r="R151" s="257"/>
      <c r="S151" s="257"/>
      <c r="T151" s="258"/>
      <c r="U151" s="13"/>
      <c r="V151" s="13"/>
      <c r="W151" s="13"/>
      <c r="X151" s="13"/>
      <c r="Y151" s="13"/>
      <c r="Z151" s="13"/>
      <c r="AA151" s="13"/>
      <c r="AB151" s="13"/>
      <c r="AC151" s="13"/>
      <c r="AD151" s="13"/>
      <c r="AE151" s="13"/>
      <c r="AT151" s="259" t="s">
        <v>236</v>
      </c>
      <c r="AU151" s="259" t="s">
        <v>19</v>
      </c>
      <c r="AV151" s="13" t="s">
        <v>19</v>
      </c>
      <c r="AW151" s="13" t="s">
        <v>36</v>
      </c>
      <c r="AX151" s="13" t="s">
        <v>80</v>
      </c>
      <c r="AY151" s="259" t="s">
        <v>221</v>
      </c>
    </row>
    <row r="152" s="13" customFormat="1">
      <c r="A152" s="13"/>
      <c r="B152" s="249"/>
      <c r="C152" s="250"/>
      <c r="D152" s="247" t="s">
        <v>236</v>
      </c>
      <c r="E152" s="251" t="s">
        <v>1</v>
      </c>
      <c r="F152" s="252" t="s">
        <v>5197</v>
      </c>
      <c r="G152" s="250"/>
      <c r="H152" s="253">
        <v>10.800000000000001</v>
      </c>
      <c r="I152" s="254"/>
      <c r="J152" s="250"/>
      <c r="K152" s="250"/>
      <c r="L152" s="255"/>
      <c r="M152" s="256"/>
      <c r="N152" s="257"/>
      <c r="O152" s="257"/>
      <c r="P152" s="257"/>
      <c r="Q152" s="257"/>
      <c r="R152" s="257"/>
      <c r="S152" s="257"/>
      <c r="T152" s="258"/>
      <c r="U152" s="13"/>
      <c r="V152" s="13"/>
      <c r="W152" s="13"/>
      <c r="X152" s="13"/>
      <c r="Y152" s="13"/>
      <c r="Z152" s="13"/>
      <c r="AA152" s="13"/>
      <c r="AB152" s="13"/>
      <c r="AC152" s="13"/>
      <c r="AD152" s="13"/>
      <c r="AE152" s="13"/>
      <c r="AT152" s="259" t="s">
        <v>236</v>
      </c>
      <c r="AU152" s="259" t="s">
        <v>19</v>
      </c>
      <c r="AV152" s="13" t="s">
        <v>19</v>
      </c>
      <c r="AW152" s="13" t="s">
        <v>36</v>
      </c>
      <c r="AX152" s="13" t="s">
        <v>80</v>
      </c>
      <c r="AY152" s="259" t="s">
        <v>221</v>
      </c>
    </row>
    <row r="153" s="15" customFormat="1">
      <c r="A153" s="15"/>
      <c r="B153" s="270"/>
      <c r="C153" s="271"/>
      <c r="D153" s="247" t="s">
        <v>236</v>
      </c>
      <c r="E153" s="272" t="s">
        <v>1</v>
      </c>
      <c r="F153" s="273" t="s">
        <v>356</v>
      </c>
      <c r="G153" s="271"/>
      <c r="H153" s="274">
        <v>55.399999999999999</v>
      </c>
      <c r="I153" s="275"/>
      <c r="J153" s="271"/>
      <c r="K153" s="271"/>
      <c r="L153" s="276"/>
      <c r="M153" s="277"/>
      <c r="N153" s="278"/>
      <c r="O153" s="278"/>
      <c r="P153" s="278"/>
      <c r="Q153" s="278"/>
      <c r="R153" s="278"/>
      <c r="S153" s="278"/>
      <c r="T153" s="279"/>
      <c r="U153" s="15"/>
      <c r="V153" s="15"/>
      <c r="W153" s="15"/>
      <c r="X153" s="15"/>
      <c r="Y153" s="15"/>
      <c r="Z153" s="15"/>
      <c r="AA153" s="15"/>
      <c r="AB153" s="15"/>
      <c r="AC153" s="15"/>
      <c r="AD153" s="15"/>
      <c r="AE153" s="15"/>
      <c r="AT153" s="280" t="s">
        <v>236</v>
      </c>
      <c r="AU153" s="280" t="s">
        <v>19</v>
      </c>
      <c r="AV153" s="15" t="s">
        <v>224</v>
      </c>
      <c r="AW153" s="15" t="s">
        <v>36</v>
      </c>
      <c r="AX153" s="15" t="s">
        <v>88</v>
      </c>
      <c r="AY153" s="280" t="s">
        <v>221</v>
      </c>
    </row>
    <row r="154" s="2" customFormat="1" ht="24.15" customHeight="1">
      <c r="A154" s="40"/>
      <c r="B154" s="41"/>
      <c r="C154" s="229" t="s">
        <v>224</v>
      </c>
      <c r="D154" s="229" t="s">
        <v>225</v>
      </c>
      <c r="E154" s="230" t="s">
        <v>5198</v>
      </c>
      <c r="F154" s="231" t="s">
        <v>5199</v>
      </c>
      <c r="G154" s="232" t="s">
        <v>515</v>
      </c>
      <c r="H154" s="233">
        <v>17.280000000000001</v>
      </c>
      <c r="I154" s="234"/>
      <c r="J154" s="235">
        <f>ROUND(I154*H154,2)</f>
        <v>0</v>
      </c>
      <c r="K154" s="231" t="s">
        <v>1</v>
      </c>
      <c r="L154" s="46"/>
      <c r="M154" s="236" t="s">
        <v>1</v>
      </c>
      <c r="N154" s="237" t="s">
        <v>45</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224</v>
      </c>
      <c r="AT154" s="240" t="s">
        <v>225</v>
      </c>
      <c r="AU154" s="240" t="s">
        <v>19</v>
      </c>
      <c r="AY154" s="18" t="s">
        <v>221</v>
      </c>
      <c r="BE154" s="241">
        <f>IF(N154="základní",J154,0)</f>
        <v>0</v>
      </c>
      <c r="BF154" s="241">
        <f>IF(N154="snížená",J154,0)</f>
        <v>0</v>
      </c>
      <c r="BG154" s="241">
        <f>IF(N154="zákl. přenesená",J154,0)</f>
        <v>0</v>
      </c>
      <c r="BH154" s="241">
        <f>IF(N154="sníž. přenesená",J154,0)</f>
        <v>0</v>
      </c>
      <c r="BI154" s="241">
        <f>IF(N154="nulová",J154,0)</f>
        <v>0</v>
      </c>
      <c r="BJ154" s="18" t="s">
        <v>88</v>
      </c>
      <c r="BK154" s="241">
        <f>ROUND(I154*H154,2)</f>
        <v>0</v>
      </c>
      <c r="BL154" s="18" t="s">
        <v>224</v>
      </c>
      <c r="BM154" s="240" t="s">
        <v>5200</v>
      </c>
    </row>
    <row r="155" s="13" customFormat="1">
      <c r="A155" s="13"/>
      <c r="B155" s="249"/>
      <c r="C155" s="250"/>
      <c r="D155" s="247" t="s">
        <v>236</v>
      </c>
      <c r="E155" s="251" t="s">
        <v>1</v>
      </c>
      <c r="F155" s="252" t="s">
        <v>5201</v>
      </c>
      <c r="G155" s="250"/>
      <c r="H155" s="253">
        <v>17.280000000000001</v>
      </c>
      <c r="I155" s="254"/>
      <c r="J155" s="250"/>
      <c r="K155" s="250"/>
      <c r="L155" s="255"/>
      <c r="M155" s="256"/>
      <c r="N155" s="257"/>
      <c r="O155" s="257"/>
      <c r="P155" s="257"/>
      <c r="Q155" s="257"/>
      <c r="R155" s="257"/>
      <c r="S155" s="257"/>
      <c r="T155" s="258"/>
      <c r="U155" s="13"/>
      <c r="V155" s="13"/>
      <c r="W155" s="13"/>
      <c r="X155" s="13"/>
      <c r="Y155" s="13"/>
      <c r="Z155" s="13"/>
      <c r="AA155" s="13"/>
      <c r="AB155" s="13"/>
      <c r="AC155" s="13"/>
      <c r="AD155" s="13"/>
      <c r="AE155" s="13"/>
      <c r="AT155" s="259" t="s">
        <v>236</v>
      </c>
      <c r="AU155" s="259" t="s">
        <v>19</v>
      </c>
      <c r="AV155" s="13" t="s">
        <v>19</v>
      </c>
      <c r="AW155" s="13" t="s">
        <v>36</v>
      </c>
      <c r="AX155" s="13" t="s">
        <v>80</v>
      </c>
      <c r="AY155" s="259" t="s">
        <v>221</v>
      </c>
    </row>
    <row r="156" s="15" customFormat="1">
      <c r="A156" s="15"/>
      <c r="B156" s="270"/>
      <c r="C156" s="271"/>
      <c r="D156" s="247" t="s">
        <v>236</v>
      </c>
      <c r="E156" s="272" t="s">
        <v>1</v>
      </c>
      <c r="F156" s="273" t="s">
        <v>356</v>
      </c>
      <c r="G156" s="271"/>
      <c r="H156" s="274">
        <v>17.280000000000001</v>
      </c>
      <c r="I156" s="275"/>
      <c r="J156" s="271"/>
      <c r="K156" s="271"/>
      <c r="L156" s="276"/>
      <c r="M156" s="277"/>
      <c r="N156" s="278"/>
      <c r="O156" s="278"/>
      <c r="P156" s="278"/>
      <c r="Q156" s="278"/>
      <c r="R156" s="278"/>
      <c r="S156" s="278"/>
      <c r="T156" s="279"/>
      <c r="U156" s="15"/>
      <c r="V156" s="15"/>
      <c r="W156" s="15"/>
      <c r="X156" s="15"/>
      <c r="Y156" s="15"/>
      <c r="Z156" s="15"/>
      <c r="AA156" s="15"/>
      <c r="AB156" s="15"/>
      <c r="AC156" s="15"/>
      <c r="AD156" s="15"/>
      <c r="AE156" s="15"/>
      <c r="AT156" s="280" t="s">
        <v>236</v>
      </c>
      <c r="AU156" s="280" t="s">
        <v>19</v>
      </c>
      <c r="AV156" s="15" t="s">
        <v>224</v>
      </c>
      <c r="AW156" s="15" t="s">
        <v>36</v>
      </c>
      <c r="AX156" s="15" t="s">
        <v>88</v>
      </c>
      <c r="AY156" s="280" t="s">
        <v>221</v>
      </c>
    </row>
    <row r="157" s="2" customFormat="1" ht="24.15" customHeight="1">
      <c r="A157" s="40"/>
      <c r="B157" s="41"/>
      <c r="C157" s="229" t="s">
        <v>220</v>
      </c>
      <c r="D157" s="229" t="s">
        <v>225</v>
      </c>
      <c r="E157" s="230" t="s">
        <v>5202</v>
      </c>
      <c r="F157" s="231" t="s">
        <v>5203</v>
      </c>
      <c r="G157" s="232" t="s">
        <v>515</v>
      </c>
      <c r="H157" s="233">
        <v>60.249000000000002</v>
      </c>
      <c r="I157" s="234"/>
      <c r="J157" s="235">
        <f>ROUND(I157*H157,2)</f>
        <v>0</v>
      </c>
      <c r="K157" s="231" t="s">
        <v>1</v>
      </c>
      <c r="L157" s="46"/>
      <c r="M157" s="236" t="s">
        <v>1</v>
      </c>
      <c r="N157" s="237" t="s">
        <v>45</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224</v>
      </c>
      <c r="AT157" s="240" t="s">
        <v>225</v>
      </c>
      <c r="AU157" s="240" t="s">
        <v>19</v>
      </c>
      <c r="AY157" s="18" t="s">
        <v>221</v>
      </c>
      <c r="BE157" s="241">
        <f>IF(N157="základní",J157,0)</f>
        <v>0</v>
      </c>
      <c r="BF157" s="241">
        <f>IF(N157="snížená",J157,0)</f>
        <v>0</v>
      </c>
      <c r="BG157" s="241">
        <f>IF(N157="zákl. přenesená",J157,0)</f>
        <v>0</v>
      </c>
      <c r="BH157" s="241">
        <f>IF(N157="sníž. přenesená",J157,0)</f>
        <v>0</v>
      </c>
      <c r="BI157" s="241">
        <f>IF(N157="nulová",J157,0)</f>
        <v>0</v>
      </c>
      <c r="BJ157" s="18" t="s">
        <v>88</v>
      </c>
      <c r="BK157" s="241">
        <f>ROUND(I157*H157,2)</f>
        <v>0</v>
      </c>
      <c r="BL157" s="18" t="s">
        <v>224</v>
      </c>
      <c r="BM157" s="240" t="s">
        <v>5204</v>
      </c>
    </row>
    <row r="158" s="13" customFormat="1">
      <c r="A158" s="13"/>
      <c r="B158" s="249"/>
      <c r="C158" s="250"/>
      <c r="D158" s="247" t="s">
        <v>236</v>
      </c>
      <c r="E158" s="251" t="s">
        <v>1</v>
      </c>
      <c r="F158" s="252" t="s">
        <v>5205</v>
      </c>
      <c r="G158" s="250"/>
      <c r="H158" s="253">
        <v>7.2800000000000002</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236</v>
      </c>
      <c r="AU158" s="259" t="s">
        <v>19</v>
      </c>
      <c r="AV158" s="13" t="s">
        <v>19</v>
      </c>
      <c r="AW158" s="13" t="s">
        <v>36</v>
      </c>
      <c r="AX158" s="13" t="s">
        <v>80</v>
      </c>
      <c r="AY158" s="259" t="s">
        <v>221</v>
      </c>
    </row>
    <row r="159" s="13" customFormat="1">
      <c r="A159" s="13"/>
      <c r="B159" s="249"/>
      <c r="C159" s="250"/>
      <c r="D159" s="247" t="s">
        <v>236</v>
      </c>
      <c r="E159" s="251" t="s">
        <v>1</v>
      </c>
      <c r="F159" s="252" t="s">
        <v>5206</v>
      </c>
      <c r="G159" s="250"/>
      <c r="H159" s="253">
        <v>52.969000000000001</v>
      </c>
      <c r="I159" s="254"/>
      <c r="J159" s="250"/>
      <c r="K159" s="250"/>
      <c r="L159" s="255"/>
      <c r="M159" s="256"/>
      <c r="N159" s="257"/>
      <c r="O159" s="257"/>
      <c r="P159" s="257"/>
      <c r="Q159" s="257"/>
      <c r="R159" s="257"/>
      <c r="S159" s="257"/>
      <c r="T159" s="258"/>
      <c r="U159" s="13"/>
      <c r="V159" s="13"/>
      <c r="W159" s="13"/>
      <c r="X159" s="13"/>
      <c r="Y159" s="13"/>
      <c r="Z159" s="13"/>
      <c r="AA159" s="13"/>
      <c r="AB159" s="13"/>
      <c r="AC159" s="13"/>
      <c r="AD159" s="13"/>
      <c r="AE159" s="13"/>
      <c r="AT159" s="259" t="s">
        <v>236</v>
      </c>
      <c r="AU159" s="259" t="s">
        <v>19</v>
      </c>
      <c r="AV159" s="13" t="s">
        <v>19</v>
      </c>
      <c r="AW159" s="13" t="s">
        <v>36</v>
      </c>
      <c r="AX159" s="13" t="s">
        <v>80</v>
      </c>
      <c r="AY159" s="259" t="s">
        <v>221</v>
      </c>
    </row>
    <row r="160" s="15" customFormat="1">
      <c r="A160" s="15"/>
      <c r="B160" s="270"/>
      <c r="C160" s="271"/>
      <c r="D160" s="247" t="s">
        <v>236</v>
      </c>
      <c r="E160" s="272" t="s">
        <v>1</v>
      </c>
      <c r="F160" s="273" t="s">
        <v>356</v>
      </c>
      <c r="G160" s="271"/>
      <c r="H160" s="274">
        <v>60.249000000000002</v>
      </c>
      <c r="I160" s="275"/>
      <c r="J160" s="271"/>
      <c r="K160" s="271"/>
      <c r="L160" s="276"/>
      <c r="M160" s="277"/>
      <c r="N160" s="278"/>
      <c r="O160" s="278"/>
      <c r="P160" s="278"/>
      <c r="Q160" s="278"/>
      <c r="R160" s="278"/>
      <c r="S160" s="278"/>
      <c r="T160" s="279"/>
      <c r="U160" s="15"/>
      <c r="V160" s="15"/>
      <c r="W160" s="15"/>
      <c r="X160" s="15"/>
      <c r="Y160" s="15"/>
      <c r="Z160" s="15"/>
      <c r="AA160" s="15"/>
      <c r="AB160" s="15"/>
      <c r="AC160" s="15"/>
      <c r="AD160" s="15"/>
      <c r="AE160" s="15"/>
      <c r="AT160" s="280" t="s">
        <v>236</v>
      </c>
      <c r="AU160" s="280" t="s">
        <v>19</v>
      </c>
      <c r="AV160" s="15" t="s">
        <v>224</v>
      </c>
      <c r="AW160" s="15" t="s">
        <v>36</v>
      </c>
      <c r="AX160" s="15" t="s">
        <v>88</v>
      </c>
      <c r="AY160" s="280" t="s">
        <v>221</v>
      </c>
    </row>
    <row r="161" s="2" customFormat="1" ht="24.15" customHeight="1">
      <c r="A161" s="40"/>
      <c r="B161" s="41"/>
      <c r="C161" s="229" t="s">
        <v>257</v>
      </c>
      <c r="D161" s="229" t="s">
        <v>225</v>
      </c>
      <c r="E161" s="230" t="s">
        <v>5207</v>
      </c>
      <c r="F161" s="231" t="s">
        <v>5208</v>
      </c>
      <c r="G161" s="232" t="s">
        <v>699</v>
      </c>
      <c r="H161" s="233">
        <v>25.199999999999999</v>
      </c>
      <c r="I161" s="234"/>
      <c r="J161" s="235">
        <f>ROUND(I161*H161,2)</f>
        <v>0</v>
      </c>
      <c r="K161" s="231" t="s">
        <v>1</v>
      </c>
      <c r="L161" s="46"/>
      <c r="M161" s="236" t="s">
        <v>1</v>
      </c>
      <c r="N161" s="237" t="s">
        <v>45</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224</v>
      </c>
      <c r="AT161" s="240" t="s">
        <v>225</v>
      </c>
      <c r="AU161" s="240" t="s">
        <v>19</v>
      </c>
      <c r="AY161" s="18" t="s">
        <v>221</v>
      </c>
      <c r="BE161" s="241">
        <f>IF(N161="základní",J161,0)</f>
        <v>0</v>
      </c>
      <c r="BF161" s="241">
        <f>IF(N161="snížená",J161,0)</f>
        <v>0</v>
      </c>
      <c r="BG161" s="241">
        <f>IF(N161="zákl. přenesená",J161,0)</f>
        <v>0</v>
      </c>
      <c r="BH161" s="241">
        <f>IF(N161="sníž. přenesená",J161,0)</f>
        <v>0</v>
      </c>
      <c r="BI161" s="241">
        <f>IF(N161="nulová",J161,0)</f>
        <v>0</v>
      </c>
      <c r="BJ161" s="18" t="s">
        <v>88</v>
      </c>
      <c r="BK161" s="241">
        <f>ROUND(I161*H161,2)</f>
        <v>0</v>
      </c>
      <c r="BL161" s="18" t="s">
        <v>224</v>
      </c>
      <c r="BM161" s="240" t="s">
        <v>5209</v>
      </c>
    </row>
    <row r="162" s="2" customFormat="1" ht="24.15" customHeight="1">
      <c r="A162" s="40"/>
      <c r="B162" s="41"/>
      <c r="C162" s="229" t="s">
        <v>262</v>
      </c>
      <c r="D162" s="229" t="s">
        <v>225</v>
      </c>
      <c r="E162" s="230" t="s">
        <v>5210</v>
      </c>
      <c r="F162" s="231" t="s">
        <v>5211</v>
      </c>
      <c r="G162" s="232" t="s">
        <v>507</v>
      </c>
      <c r="H162" s="233">
        <v>93.599999999999994</v>
      </c>
      <c r="I162" s="234"/>
      <c r="J162" s="235">
        <f>ROUND(I162*H162,2)</f>
        <v>0</v>
      </c>
      <c r="K162" s="231" t="s">
        <v>1</v>
      </c>
      <c r="L162" s="46"/>
      <c r="M162" s="236" t="s">
        <v>1</v>
      </c>
      <c r="N162" s="237" t="s">
        <v>45</v>
      </c>
      <c r="O162" s="93"/>
      <c r="P162" s="238">
        <f>O162*H162</f>
        <v>0</v>
      </c>
      <c r="Q162" s="238">
        <v>0</v>
      </c>
      <c r="R162" s="238">
        <f>Q162*H162</f>
        <v>0</v>
      </c>
      <c r="S162" s="238">
        <v>0</v>
      </c>
      <c r="T162" s="239">
        <f>S162*H162</f>
        <v>0</v>
      </c>
      <c r="U162" s="40"/>
      <c r="V162" s="40"/>
      <c r="W162" s="40"/>
      <c r="X162" s="40"/>
      <c r="Y162" s="40"/>
      <c r="Z162" s="40"/>
      <c r="AA162" s="40"/>
      <c r="AB162" s="40"/>
      <c r="AC162" s="40"/>
      <c r="AD162" s="40"/>
      <c r="AE162" s="40"/>
      <c r="AR162" s="240" t="s">
        <v>224</v>
      </c>
      <c r="AT162" s="240" t="s">
        <v>225</v>
      </c>
      <c r="AU162" s="240" t="s">
        <v>19</v>
      </c>
      <c r="AY162" s="18" t="s">
        <v>221</v>
      </c>
      <c r="BE162" s="241">
        <f>IF(N162="základní",J162,0)</f>
        <v>0</v>
      </c>
      <c r="BF162" s="241">
        <f>IF(N162="snížená",J162,0)</f>
        <v>0</v>
      </c>
      <c r="BG162" s="241">
        <f>IF(N162="zákl. přenesená",J162,0)</f>
        <v>0</v>
      </c>
      <c r="BH162" s="241">
        <f>IF(N162="sníž. přenesená",J162,0)</f>
        <v>0</v>
      </c>
      <c r="BI162" s="241">
        <f>IF(N162="nulová",J162,0)</f>
        <v>0</v>
      </c>
      <c r="BJ162" s="18" t="s">
        <v>88</v>
      </c>
      <c r="BK162" s="241">
        <f>ROUND(I162*H162,2)</f>
        <v>0</v>
      </c>
      <c r="BL162" s="18" t="s">
        <v>224</v>
      </c>
      <c r="BM162" s="240" t="s">
        <v>5212</v>
      </c>
    </row>
    <row r="163" s="14" customFormat="1">
      <c r="A163" s="14"/>
      <c r="B163" s="260"/>
      <c r="C163" s="261"/>
      <c r="D163" s="247" t="s">
        <v>236</v>
      </c>
      <c r="E163" s="262" t="s">
        <v>1</v>
      </c>
      <c r="F163" s="263" t="s">
        <v>5190</v>
      </c>
      <c r="G163" s="261"/>
      <c r="H163" s="262" t="s">
        <v>1</v>
      </c>
      <c r="I163" s="264"/>
      <c r="J163" s="261"/>
      <c r="K163" s="261"/>
      <c r="L163" s="265"/>
      <c r="M163" s="266"/>
      <c r="N163" s="267"/>
      <c r="O163" s="267"/>
      <c r="P163" s="267"/>
      <c r="Q163" s="267"/>
      <c r="R163" s="267"/>
      <c r="S163" s="267"/>
      <c r="T163" s="268"/>
      <c r="U163" s="14"/>
      <c r="V163" s="14"/>
      <c r="W163" s="14"/>
      <c r="X163" s="14"/>
      <c r="Y163" s="14"/>
      <c r="Z163" s="14"/>
      <c r="AA163" s="14"/>
      <c r="AB163" s="14"/>
      <c r="AC163" s="14"/>
      <c r="AD163" s="14"/>
      <c r="AE163" s="14"/>
      <c r="AT163" s="269" t="s">
        <v>236</v>
      </c>
      <c r="AU163" s="269" t="s">
        <v>19</v>
      </c>
      <c r="AV163" s="14" t="s">
        <v>88</v>
      </c>
      <c r="AW163" s="14" t="s">
        <v>36</v>
      </c>
      <c r="AX163" s="14" t="s">
        <v>80</v>
      </c>
      <c r="AY163" s="269" t="s">
        <v>221</v>
      </c>
    </row>
    <row r="164" s="13" customFormat="1">
      <c r="A164" s="13"/>
      <c r="B164" s="249"/>
      <c r="C164" s="250"/>
      <c r="D164" s="247" t="s">
        <v>236</v>
      </c>
      <c r="E164" s="251" t="s">
        <v>1</v>
      </c>
      <c r="F164" s="252" t="s">
        <v>5213</v>
      </c>
      <c r="G164" s="250"/>
      <c r="H164" s="253">
        <v>51.200000000000003</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236</v>
      </c>
      <c r="AU164" s="259" t="s">
        <v>19</v>
      </c>
      <c r="AV164" s="13" t="s">
        <v>19</v>
      </c>
      <c r="AW164" s="13" t="s">
        <v>36</v>
      </c>
      <c r="AX164" s="13" t="s">
        <v>80</v>
      </c>
      <c r="AY164" s="259" t="s">
        <v>221</v>
      </c>
    </row>
    <row r="165" s="14" customFormat="1">
      <c r="A165" s="14"/>
      <c r="B165" s="260"/>
      <c r="C165" s="261"/>
      <c r="D165" s="247" t="s">
        <v>236</v>
      </c>
      <c r="E165" s="262" t="s">
        <v>1</v>
      </c>
      <c r="F165" s="263" t="s">
        <v>5195</v>
      </c>
      <c r="G165" s="261"/>
      <c r="H165" s="262" t="s">
        <v>1</v>
      </c>
      <c r="I165" s="264"/>
      <c r="J165" s="261"/>
      <c r="K165" s="261"/>
      <c r="L165" s="265"/>
      <c r="M165" s="266"/>
      <c r="N165" s="267"/>
      <c r="O165" s="267"/>
      <c r="P165" s="267"/>
      <c r="Q165" s="267"/>
      <c r="R165" s="267"/>
      <c r="S165" s="267"/>
      <c r="T165" s="268"/>
      <c r="U165" s="14"/>
      <c r="V165" s="14"/>
      <c r="W165" s="14"/>
      <c r="X165" s="14"/>
      <c r="Y165" s="14"/>
      <c r="Z165" s="14"/>
      <c r="AA165" s="14"/>
      <c r="AB165" s="14"/>
      <c r="AC165" s="14"/>
      <c r="AD165" s="14"/>
      <c r="AE165" s="14"/>
      <c r="AT165" s="269" t="s">
        <v>236</v>
      </c>
      <c r="AU165" s="269" t="s">
        <v>19</v>
      </c>
      <c r="AV165" s="14" t="s">
        <v>88</v>
      </c>
      <c r="AW165" s="14" t="s">
        <v>36</v>
      </c>
      <c r="AX165" s="14" t="s">
        <v>80</v>
      </c>
      <c r="AY165" s="269" t="s">
        <v>221</v>
      </c>
    </row>
    <row r="166" s="13" customFormat="1">
      <c r="A166" s="13"/>
      <c r="B166" s="249"/>
      <c r="C166" s="250"/>
      <c r="D166" s="247" t="s">
        <v>236</v>
      </c>
      <c r="E166" s="251" t="s">
        <v>1</v>
      </c>
      <c r="F166" s="252" t="s">
        <v>5214</v>
      </c>
      <c r="G166" s="250"/>
      <c r="H166" s="253">
        <v>20.800000000000001</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236</v>
      </c>
      <c r="AU166" s="259" t="s">
        <v>19</v>
      </c>
      <c r="AV166" s="13" t="s">
        <v>19</v>
      </c>
      <c r="AW166" s="13" t="s">
        <v>36</v>
      </c>
      <c r="AX166" s="13" t="s">
        <v>80</v>
      </c>
      <c r="AY166" s="259" t="s">
        <v>221</v>
      </c>
    </row>
    <row r="167" s="13" customFormat="1">
      <c r="A167" s="13"/>
      <c r="B167" s="249"/>
      <c r="C167" s="250"/>
      <c r="D167" s="247" t="s">
        <v>236</v>
      </c>
      <c r="E167" s="251" t="s">
        <v>1</v>
      </c>
      <c r="F167" s="252" t="s">
        <v>5215</v>
      </c>
      <c r="G167" s="250"/>
      <c r="H167" s="253">
        <v>21.600000000000001</v>
      </c>
      <c r="I167" s="254"/>
      <c r="J167" s="250"/>
      <c r="K167" s="250"/>
      <c r="L167" s="255"/>
      <c r="M167" s="256"/>
      <c r="N167" s="257"/>
      <c r="O167" s="257"/>
      <c r="P167" s="257"/>
      <c r="Q167" s="257"/>
      <c r="R167" s="257"/>
      <c r="S167" s="257"/>
      <c r="T167" s="258"/>
      <c r="U167" s="13"/>
      <c r="V167" s="13"/>
      <c r="W167" s="13"/>
      <c r="X167" s="13"/>
      <c r="Y167" s="13"/>
      <c r="Z167" s="13"/>
      <c r="AA167" s="13"/>
      <c r="AB167" s="13"/>
      <c r="AC167" s="13"/>
      <c r="AD167" s="13"/>
      <c r="AE167" s="13"/>
      <c r="AT167" s="259" t="s">
        <v>236</v>
      </c>
      <c r="AU167" s="259" t="s">
        <v>19</v>
      </c>
      <c r="AV167" s="13" t="s">
        <v>19</v>
      </c>
      <c r="AW167" s="13" t="s">
        <v>36</v>
      </c>
      <c r="AX167" s="13" t="s">
        <v>80</v>
      </c>
      <c r="AY167" s="259" t="s">
        <v>221</v>
      </c>
    </row>
    <row r="168" s="15" customFormat="1">
      <c r="A168" s="15"/>
      <c r="B168" s="270"/>
      <c r="C168" s="271"/>
      <c r="D168" s="247" t="s">
        <v>236</v>
      </c>
      <c r="E168" s="272" t="s">
        <v>1</v>
      </c>
      <c r="F168" s="273" t="s">
        <v>356</v>
      </c>
      <c r="G168" s="271"/>
      <c r="H168" s="274">
        <v>93.599999999999994</v>
      </c>
      <c r="I168" s="275"/>
      <c r="J168" s="271"/>
      <c r="K168" s="271"/>
      <c r="L168" s="276"/>
      <c r="M168" s="277"/>
      <c r="N168" s="278"/>
      <c r="O168" s="278"/>
      <c r="P168" s="278"/>
      <c r="Q168" s="278"/>
      <c r="R168" s="278"/>
      <c r="S168" s="278"/>
      <c r="T168" s="279"/>
      <c r="U168" s="15"/>
      <c r="V168" s="15"/>
      <c r="W168" s="15"/>
      <c r="X168" s="15"/>
      <c r="Y168" s="15"/>
      <c r="Z168" s="15"/>
      <c r="AA168" s="15"/>
      <c r="AB168" s="15"/>
      <c r="AC168" s="15"/>
      <c r="AD168" s="15"/>
      <c r="AE168" s="15"/>
      <c r="AT168" s="280" t="s">
        <v>236</v>
      </c>
      <c r="AU168" s="280" t="s">
        <v>19</v>
      </c>
      <c r="AV168" s="15" t="s">
        <v>224</v>
      </c>
      <c r="AW168" s="15" t="s">
        <v>36</v>
      </c>
      <c r="AX168" s="15" t="s">
        <v>88</v>
      </c>
      <c r="AY168" s="280" t="s">
        <v>221</v>
      </c>
    </row>
    <row r="169" s="2" customFormat="1" ht="24.15" customHeight="1">
      <c r="A169" s="40"/>
      <c r="B169" s="41"/>
      <c r="C169" s="229" t="s">
        <v>267</v>
      </c>
      <c r="D169" s="229" t="s">
        <v>225</v>
      </c>
      <c r="E169" s="230" t="s">
        <v>5216</v>
      </c>
      <c r="F169" s="231" t="s">
        <v>5217</v>
      </c>
      <c r="G169" s="232" t="s">
        <v>515</v>
      </c>
      <c r="H169" s="233">
        <v>115.649</v>
      </c>
      <c r="I169" s="234"/>
      <c r="J169" s="235">
        <f>ROUND(I169*H169,2)</f>
        <v>0</v>
      </c>
      <c r="K169" s="231" t="s">
        <v>1</v>
      </c>
      <c r="L169" s="46"/>
      <c r="M169" s="236" t="s">
        <v>1</v>
      </c>
      <c r="N169" s="237" t="s">
        <v>45</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224</v>
      </c>
      <c r="AT169" s="240" t="s">
        <v>225</v>
      </c>
      <c r="AU169" s="240" t="s">
        <v>19</v>
      </c>
      <c r="AY169" s="18" t="s">
        <v>221</v>
      </c>
      <c r="BE169" s="241">
        <f>IF(N169="základní",J169,0)</f>
        <v>0</v>
      </c>
      <c r="BF169" s="241">
        <f>IF(N169="snížená",J169,0)</f>
        <v>0</v>
      </c>
      <c r="BG169" s="241">
        <f>IF(N169="zákl. přenesená",J169,0)</f>
        <v>0</v>
      </c>
      <c r="BH169" s="241">
        <f>IF(N169="sníž. přenesená",J169,0)</f>
        <v>0</v>
      </c>
      <c r="BI169" s="241">
        <f>IF(N169="nulová",J169,0)</f>
        <v>0</v>
      </c>
      <c r="BJ169" s="18" t="s">
        <v>88</v>
      </c>
      <c r="BK169" s="241">
        <f>ROUND(I169*H169,2)</f>
        <v>0</v>
      </c>
      <c r="BL169" s="18" t="s">
        <v>224</v>
      </c>
      <c r="BM169" s="240" t="s">
        <v>5218</v>
      </c>
    </row>
    <row r="170" s="14" customFormat="1">
      <c r="A170" s="14"/>
      <c r="B170" s="260"/>
      <c r="C170" s="261"/>
      <c r="D170" s="247" t="s">
        <v>236</v>
      </c>
      <c r="E170" s="262" t="s">
        <v>1</v>
      </c>
      <c r="F170" s="263" t="s">
        <v>5219</v>
      </c>
      <c r="G170" s="261"/>
      <c r="H170" s="262" t="s">
        <v>1</v>
      </c>
      <c r="I170" s="264"/>
      <c r="J170" s="261"/>
      <c r="K170" s="261"/>
      <c r="L170" s="265"/>
      <c r="M170" s="266"/>
      <c r="N170" s="267"/>
      <c r="O170" s="267"/>
      <c r="P170" s="267"/>
      <c r="Q170" s="267"/>
      <c r="R170" s="267"/>
      <c r="S170" s="267"/>
      <c r="T170" s="268"/>
      <c r="U170" s="14"/>
      <c r="V170" s="14"/>
      <c r="W170" s="14"/>
      <c r="X170" s="14"/>
      <c r="Y170" s="14"/>
      <c r="Z170" s="14"/>
      <c r="AA170" s="14"/>
      <c r="AB170" s="14"/>
      <c r="AC170" s="14"/>
      <c r="AD170" s="14"/>
      <c r="AE170" s="14"/>
      <c r="AT170" s="269" t="s">
        <v>236</v>
      </c>
      <c r="AU170" s="269" t="s">
        <v>19</v>
      </c>
      <c r="AV170" s="14" t="s">
        <v>88</v>
      </c>
      <c r="AW170" s="14" t="s">
        <v>36</v>
      </c>
      <c r="AX170" s="14" t="s">
        <v>80</v>
      </c>
      <c r="AY170" s="269" t="s">
        <v>221</v>
      </c>
    </row>
    <row r="171" s="13" customFormat="1">
      <c r="A171" s="13"/>
      <c r="B171" s="249"/>
      <c r="C171" s="250"/>
      <c r="D171" s="247" t="s">
        <v>236</v>
      </c>
      <c r="E171" s="251" t="s">
        <v>1</v>
      </c>
      <c r="F171" s="252" t="s">
        <v>5220</v>
      </c>
      <c r="G171" s="250"/>
      <c r="H171" s="253">
        <v>60.249000000000002</v>
      </c>
      <c r="I171" s="254"/>
      <c r="J171" s="250"/>
      <c r="K171" s="250"/>
      <c r="L171" s="255"/>
      <c r="M171" s="256"/>
      <c r="N171" s="257"/>
      <c r="O171" s="257"/>
      <c r="P171" s="257"/>
      <c r="Q171" s="257"/>
      <c r="R171" s="257"/>
      <c r="S171" s="257"/>
      <c r="T171" s="258"/>
      <c r="U171" s="13"/>
      <c r="V171" s="13"/>
      <c r="W171" s="13"/>
      <c r="X171" s="13"/>
      <c r="Y171" s="13"/>
      <c r="Z171" s="13"/>
      <c r="AA171" s="13"/>
      <c r="AB171" s="13"/>
      <c r="AC171" s="13"/>
      <c r="AD171" s="13"/>
      <c r="AE171" s="13"/>
      <c r="AT171" s="259" t="s">
        <v>236</v>
      </c>
      <c r="AU171" s="259" t="s">
        <v>19</v>
      </c>
      <c r="AV171" s="13" t="s">
        <v>19</v>
      </c>
      <c r="AW171" s="13" t="s">
        <v>36</v>
      </c>
      <c r="AX171" s="13" t="s">
        <v>80</v>
      </c>
      <c r="AY171" s="259" t="s">
        <v>221</v>
      </c>
    </row>
    <row r="172" s="14" customFormat="1">
      <c r="A172" s="14"/>
      <c r="B172" s="260"/>
      <c r="C172" s="261"/>
      <c r="D172" s="247" t="s">
        <v>236</v>
      </c>
      <c r="E172" s="262" t="s">
        <v>1</v>
      </c>
      <c r="F172" s="263" t="s">
        <v>5221</v>
      </c>
      <c r="G172" s="261"/>
      <c r="H172" s="262" t="s">
        <v>1</v>
      </c>
      <c r="I172" s="264"/>
      <c r="J172" s="261"/>
      <c r="K172" s="261"/>
      <c r="L172" s="265"/>
      <c r="M172" s="266"/>
      <c r="N172" s="267"/>
      <c r="O172" s="267"/>
      <c r="P172" s="267"/>
      <c r="Q172" s="267"/>
      <c r="R172" s="267"/>
      <c r="S172" s="267"/>
      <c r="T172" s="268"/>
      <c r="U172" s="14"/>
      <c r="V172" s="14"/>
      <c r="W172" s="14"/>
      <c r="X172" s="14"/>
      <c r="Y172" s="14"/>
      <c r="Z172" s="14"/>
      <c r="AA172" s="14"/>
      <c r="AB172" s="14"/>
      <c r="AC172" s="14"/>
      <c r="AD172" s="14"/>
      <c r="AE172" s="14"/>
      <c r="AT172" s="269" t="s">
        <v>236</v>
      </c>
      <c r="AU172" s="269" t="s">
        <v>19</v>
      </c>
      <c r="AV172" s="14" t="s">
        <v>88</v>
      </c>
      <c r="AW172" s="14" t="s">
        <v>36</v>
      </c>
      <c r="AX172" s="14" t="s">
        <v>80</v>
      </c>
      <c r="AY172" s="269" t="s">
        <v>221</v>
      </c>
    </row>
    <row r="173" s="13" customFormat="1">
      <c r="A173" s="13"/>
      <c r="B173" s="249"/>
      <c r="C173" s="250"/>
      <c r="D173" s="247" t="s">
        <v>236</v>
      </c>
      <c r="E173" s="251" t="s">
        <v>1</v>
      </c>
      <c r="F173" s="252" t="s">
        <v>5222</v>
      </c>
      <c r="G173" s="250"/>
      <c r="H173" s="253">
        <v>55.399999999999999</v>
      </c>
      <c r="I173" s="254"/>
      <c r="J173" s="250"/>
      <c r="K173" s="250"/>
      <c r="L173" s="255"/>
      <c r="M173" s="256"/>
      <c r="N173" s="257"/>
      <c r="O173" s="257"/>
      <c r="P173" s="257"/>
      <c r="Q173" s="257"/>
      <c r="R173" s="257"/>
      <c r="S173" s="257"/>
      <c r="T173" s="258"/>
      <c r="U173" s="13"/>
      <c r="V173" s="13"/>
      <c r="W173" s="13"/>
      <c r="X173" s="13"/>
      <c r="Y173" s="13"/>
      <c r="Z173" s="13"/>
      <c r="AA173" s="13"/>
      <c r="AB173" s="13"/>
      <c r="AC173" s="13"/>
      <c r="AD173" s="13"/>
      <c r="AE173" s="13"/>
      <c r="AT173" s="259" t="s">
        <v>236</v>
      </c>
      <c r="AU173" s="259" t="s">
        <v>19</v>
      </c>
      <c r="AV173" s="13" t="s">
        <v>19</v>
      </c>
      <c r="AW173" s="13" t="s">
        <v>36</v>
      </c>
      <c r="AX173" s="13" t="s">
        <v>80</v>
      </c>
      <c r="AY173" s="259" t="s">
        <v>221</v>
      </c>
    </row>
    <row r="174" s="15" customFormat="1">
      <c r="A174" s="15"/>
      <c r="B174" s="270"/>
      <c r="C174" s="271"/>
      <c r="D174" s="247" t="s">
        <v>236</v>
      </c>
      <c r="E174" s="272" t="s">
        <v>1</v>
      </c>
      <c r="F174" s="273" t="s">
        <v>356</v>
      </c>
      <c r="G174" s="271"/>
      <c r="H174" s="274">
        <v>115.649</v>
      </c>
      <c r="I174" s="275"/>
      <c r="J174" s="271"/>
      <c r="K174" s="271"/>
      <c r="L174" s="276"/>
      <c r="M174" s="277"/>
      <c r="N174" s="278"/>
      <c r="O174" s="278"/>
      <c r="P174" s="278"/>
      <c r="Q174" s="278"/>
      <c r="R174" s="278"/>
      <c r="S174" s="278"/>
      <c r="T174" s="279"/>
      <c r="U174" s="15"/>
      <c r="V174" s="15"/>
      <c r="W174" s="15"/>
      <c r="X174" s="15"/>
      <c r="Y174" s="15"/>
      <c r="Z174" s="15"/>
      <c r="AA174" s="15"/>
      <c r="AB174" s="15"/>
      <c r="AC174" s="15"/>
      <c r="AD174" s="15"/>
      <c r="AE174" s="15"/>
      <c r="AT174" s="280" t="s">
        <v>236</v>
      </c>
      <c r="AU174" s="280" t="s">
        <v>19</v>
      </c>
      <c r="AV174" s="15" t="s">
        <v>224</v>
      </c>
      <c r="AW174" s="15" t="s">
        <v>36</v>
      </c>
      <c r="AX174" s="15" t="s">
        <v>88</v>
      </c>
      <c r="AY174" s="280" t="s">
        <v>221</v>
      </c>
    </row>
    <row r="175" s="2" customFormat="1" ht="24.15" customHeight="1">
      <c r="A175" s="40"/>
      <c r="B175" s="41"/>
      <c r="C175" s="229" t="s">
        <v>272</v>
      </c>
      <c r="D175" s="229" t="s">
        <v>225</v>
      </c>
      <c r="E175" s="230" t="s">
        <v>5223</v>
      </c>
      <c r="F175" s="231" t="s">
        <v>5224</v>
      </c>
      <c r="G175" s="232" t="s">
        <v>515</v>
      </c>
      <c r="H175" s="233">
        <v>129.42400000000001</v>
      </c>
      <c r="I175" s="234"/>
      <c r="J175" s="235">
        <f>ROUND(I175*H175,2)</f>
        <v>0</v>
      </c>
      <c r="K175" s="231" t="s">
        <v>1</v>
      </c>
      <c r="L175" s="46"/>
      <c r="M175" s="236" t="s">
        <v>1</v>
      </c>
      <c r="N175" s="237" t="s">
        <v>45</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224</v>
      </c>
      <c r="AT175" s="240" t="s">
        <v>225</v>
      </c>
      <c r="AU175" s="240" t="s">
        <v>19</v>
      </c>
      <c r="AY175" s="18" t="s">
        <v>221</v>
      </c>
      <c r="BE175" s="241">
        <f>IF(N175="základní",J175,0)</f>
        <v>0</v>
      </c>
      <c r="BF175" s="241">
        <f>IF(N175="snížená",J175,0)</f>
        <v>0</v>
      </c>
      <c r="BG175" s="241">
        <f>IF(N175="zákl. přenesená",J175,0)</f>
        <v>0</v>
      </c>
      <c r="BH175" s="241">
        <f>IF(N175="sníž. přenesená",J175,0)</f>
        <v>0</v>
      </c>
      <c r="BI175" s="241">
        <f>IF(N175="nulová",J175,0)</f>
        <v>0</v>
      </c>
      <c r="BJ175" s="18" t="s">
        <v>88</v>
      </c>
      <c r="BK175" s="241">
        <f>ROUND(I175*H175,2)</f>
        <v>0</v>
      </c>
      <c r="BL175" s="18" t="s">
        <v>224</v>
      </c>
      <c r="BM175" s="240" t="s">
        <v>5225</v>
      </c>
    </row>
    <row r="176" s="13" customFormat="1">
      <c r="A176" s="13"/>
      <c r="B176" s="249"/>
      <c r="C176" s="250"/>
      <c r="D176" s="247" t="s">
        <v>236</v>
      </c>
      <c r="E176" s="251" t="s">
        <v>1</v>
      </c>
      <c r="F176" s="252" t="s">
        <v>5226</v>
      </c>
      <c r="G176" s="250"/>
      <c r="H176" s="253">
        <v>129.42400000000001</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236</v>
      </c>
      <c r="AU176" s="259" t="s">
        <v>19</v>
      </c>
      <c r="AV176" s="13" t="s">
        <v>19</v>
      </c>
      <c r="AW176" s="13" t="s">
        <v>36</v>
      </c>
      <c r="AX176" s="13" t="s">
        <v>80</v>
      </c>
      <c r="AY176" s="259" t="s">
        <v>221</v>
      </c>
    </row>
    <row r="177" s="15" customFormat="1">
      <c r="A177" s="15"/>
      <c r="B177" s="270"/>
      <c r="C177" s="271"/>
      <c r="D177" s="247" t="s">
        <v>236</v>
      </c>
      <c r="E177" s="272" t="s">
        <v>1</v>
      </c>
      <c r="F177" s="273" t="s">
        <v>356</v>
      </c>
      <c r="G177" s="271"/>
      <c r="H177" s="274">
        <v>129.42400000000001</v>
      </c>
      <c r="I177" s="275"/>
      <c r="J177" s="271"/>
      <c r="K177" s="271"/>
      <c r="L177" s="276"/>
      <c r="M177" s="277"/>
      <c r="N177" s="278"/>
      <c r="O177" s="278"/>
      <c r="P177" s="278"/>
      <c r="Q177" s="278"/>
      <c r="R177" s="278"/>
      <c r="S177" s="278"/>
      <c r="T177" s="279"/>
      <c r="U177" s="15"/>
      <c r="V177" s="15"/>
      <c r="W177" s="15"/>
      <c r="X177" s="15"/>
      <c r="Y177" s="15"/>
      <c r="Z177" s="15"/>
      <c r="AA177" s="15"/>
      <c r="AB177" s="15"/>
      <c r="AC177" s="15"/>
      <c r="AD177" s="15"/>
      <c r="AE177" s="15"/>
      <c r="AT177" s="280" t="s">
        <v>236</v>
      </c>
      <c r="AU177" s="280" t="s">
        <v>19</v>
      </c>
      <c r="AV177" s="15" t="s">
        <v>224</v>
      </c>
      <c r="AW177" s="15" t="s">
        <v>36</v>
      </c>
      <c r="AX177" s="15" t="s">
        <v>88</v>
      </c>
      <c r="AY177" s="280" t="s">
        <v>221</v>
      </c>
    </row>
    <row r="178" s="2" customFormat="1" ht="24.15" customHeight="1">
      <c r="A178" s="40"/>
      <c r="B178" s="41"/>
      <c r="C178" s="229" t="s">
        <v>277</v>
      </c>
      <c r="D178" s="229" t="s">
        <v>225</v>
      </c>
      <c r="E178" s="230" t="s">
        <v>5227</v>
      </c>
      <c r="F178" s="231" t="s">
        <v>5228</v>
      </c>
      <c r="G178" s="232" t="s">
        <v>515</v>
      </c>
      <c r="H178" s="233">
        <v>3.5049999999999999</v>
      </c>
      <c r="I178" s="234"/>
      <c r="J178" s="235">
        <f>ROUND(I178*H178,2)</f>
        <v>0</v>
      </c>
      <c r="K178" s="231" t="s">
        <v>1</v>
      </c>
      <c r="L178" s="46"/>
      <c r="M178" s="236" t="s">
        <v>1</v>
      </c>
      <c r="N178" s="237" t="s">
        <v>45</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224</v>
      </c>
      <c r="AT178" s="240" t="s">
        <v>225</v>
      </c>
      <c r="AU178" s="240" t="s">
        <v>19</v>
      </c>
      <c r="AY178" s="18" t="s">
        <v>221</v>
      </c>
      <c r="BE178" s="241">
        <f>IF(N178="základní",J178,0)</f>
        <v>0</v>
      </c>
      <c r="BF178" s="241">
        <f>IF(N178="snížená",J178,0)</f>
        <v>0</v>
      </c>
      <c r="BG178" s="241">
        <f>IF(N178="zákl. přenesená",J178,0)</f>
        <v>0</v>
      </c>
      <c r="BH178" s="241">
        <f>IF(N178="sníž. přenesená",J178,0)</f>
        <v>0</v>
      </c>
      <c r="BI178" s="241">
        <f>IF(N178="nulová",J178,0)</f>
        <v>0</v>
      </c>
      <c r="BJ178" s="18" t="s">
        <v>88</v>
      </c>
      <c r="BK178" s="241">
        <f>ROUND(I178*H178,2)</f>
        <v>0</v>
      </c>
      <c r="BL178" s="18" t="s">
        <v>224</v>
      </c>
      <c r="BM178" s="240" t="s">
        <v>5229</v>
      </c>
    </row>
    <row r="179" s="13" customFormat="1">
      <c r="A179" s="13"/>
      <c r="B179" s="249"/>
      <c r="C179" s="250"/>
      <c r="D179" s="247" t="s">
        <v>236</v>
      </c>
      <c r="E179" s="251" t="s">
        <v>1</v>
      </c>
      <c r="F179" s="252" t="s">
        <v>5230</v>
      </c>
      <c r="G179" s="250"/>
      <c r="H179" s="253">
        <v>3.5049999999999999</v>
      </c>
      <c r="I179" s="254"/>
      <c r="J179" s="250"/>
      <c r="K179" s="250"/>
      <c r="L179" s="255"/>
      <c r="M179" s="256"/>
      <c r="N179" s="257"/>
      <c r="O179" s="257"/>
      <c r="P179" s="257"/>
      <c r="Q179" s="257"/>
      <c r="R179" s="257"/>
      <c r="S179" s="257"/>
      <c r="T179" s="258"/>
      <c r="U179" s="13"/>
      <c r="V179" s="13"/>
      <c r="W179" s="13"/>
      <c r="X179" s="13"/>
      <c r="Y179" s="13"/>
      <c r="Z179" s="13"/>
      <c r="AA179" s="13"/>
      <c r="AB179" s="13"/>
      <c r="AC179" s="13"/>
      <c r="AD179" s="13"/>
      <c r="AE179" s="13"/>
      <c r="AT179" s="259" t="s">
        <v>236</v>
      </c>
      <c r="AU179" s="259" t="s">
        <v>19</v>
      </c>
      <c r="AV179" s="13" t="s">
        <v>19</v>
      </c>
      <c r="AW179" s="13" t="s">
        <v>36</v>
      </c>
      <c r="AX179" s="13" t="s">
        <v>80</v>
      </c>
      <c r="AY179" s="259" t="s">
        <v>221</v>
      </c>
    </row>
    <row r="180" s="15" customFormat="1">
      <c r="A180" s="15"/>
      <c r="B180" s="270"/>
      <c r="C180" s="271"/>
      <c r="D180" s="247" t="s">
        <v>236</v>
      </c>
      <c r="E180" s="272" t="s">
        <v>1</v>
      </c>
      <c r="F180" s="273" t="s">
        <v>356</v>
      </c>
      <c r="G180" s="271"/>
      <c r="H180" s="274">
        <v>3.5049999999999999</v>
      </c>
      <c r="I180" s="275"/>
      <c r="J180" s="271"/>
      <c r="K180" s="271"/>
      <c r="L180" s="276"/>
      <c r="M180" s="277"/>
      <c r="N180" s="278"/>
      <c r="O180" s="278"/>
      <c r="P180" s="278"/>
      <c r="Q180" s="278"/>
      <c r="R180" s="278"/>
      <c r="S180" s="278"/>
      <c r="T180" s="279"/>
      <c r="U180" s="15"/>
      <c r="V180" s="15"/>
      <c r="W180" s="15"/>
      <c r="X180" s="15"/>
      <c r="Y180" s="15"/>
      <c r="Z180" s="15"/>
      <c r="AA180" s="15"/>
      <c r="AB180" s="15"/>
      <c r="AC180" s="15"/>
      <c r="AD180" s="15"/>
      <c r="AE180" s="15"/>
      <c r="AT180" s="280" t="s">
        <v>236</v>
      </c>
      <c r="AU180" s="280" t="s">
        <v>19</v>
      </c>
      <c r="AV180" s="15" t="s">
        <v>224</v>
      </c>
      <c r="AW180" s="15" t="s">
        <v>36</v>
      </c>
      <c r="AX180" s="15" t="s">
        <v>88</v>
      </c>
      <c r="AY180" s="280" t="s">
        <v>221</v>
      </c>
    </row>
    <row r="181" s="2" customFormat="1" ht="16.5" customHeight="1">
      <c r="A181" s="40"/>
      <c r="B181" s="41"/>
      <c r="C181" s="229" t="s">
        <v>283</v>
      </c>
      <c r="D181" s="229" t="s">
        <v>225</v>
      </c>
      <c r="E181" s="230" t="s">
        <v>560</v>
      </c>
      <c r="F181" s="231" t="s">
        <v>561</v>
      </c>
      <c r="G181" s="232" t="s">
        <v>515</v>
      </c>
      <c r="H181" s="233">
        <v>3.5049999999999999</v>
      </c>
      <c r="I181" s="234"/>
      <c r="J181" s="235">
        <f>ROUND(I181*H181,2)</f>
        <v>0</v>
      </c>
      <c r="K181" s="231" t="s">
        <v>1</v>
      </c>
      <c r="L181" s="46"/>
      <c r="M181" s="236" t="s">
        <v>1</v>
      </c>
      <c r="N181" s="237" t="s">
        <v>45</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224</v>
      </c>
      <c r="AT181" s="240" t="s">
        <v>225</v>
      </c>
      <c r="AU181" s="240" t="s">
        <v>19</v>
      </c>
      <c r="AY181" s="18" t="s">
        <v>221</v>
      </c>
      <c r="BE181" s="241">
        <f>IF(N181="základní",J181,0)</f>
        <v>0</v>
      </c>
      <c r="BF181" s="241">
        <f>IF(N181="snížená",J181,0)</f>
        <v>0</v>
      </c>
      <c r="BG181" s="241">
        <f>IF(N181="zákl. přenesená",J181,0)</f>
        <v>0</v>
      </c>
      <c r="BH181" s="241">
        <f>IF(N181="sníž. přenesená",J181,0)</f>
        <v>0</v>
      </c>
      <c r="BI181" s="241">
        <f>IF(N181="nulová",J181,0)</f>
        <v>0</v>
      </c>
      <c r="BJ181" s="18" t="s">
        <v>88</v>
      </c>
      <c r="BK181" s="241">
        <f>ROUND(I181*H181,2)</f>
        <v>0</v>
      </c>
      <c r="BL181" s="18" t="s">
        <v>224</v>
      </c>
      <c r="BM181" s="240" t="s">
        <v>5231</v>
      </c>
    </row>
    <row r="182" s="2" customFormat="1" ht="24.15" customHeight="1">
      <c r="A182" s="40"/>
      <c r="B182" s="41"/>
      <c r="C182" s="229" t="s">
        <v>288</v>
      </c>
      <c r="D182" s="229" t="s">
        <v>225</v>
      </c>
      <c r="E182" s="230" t="s">
        <v>5232</v>
      </c>
      <c r="F182" s="231" t="s">
        <v>5233</v>
      </c>
      <c r="G182" s="232" t="s">
        <v>651</v>
      </c>
      <c r="H182" s="233">
        <v>6.3090000000000002</v>
      </c>
      <c r="I182" s="234"/>
      <c r="J182" s="235">
        <f>ROUND(I182*H182,2)</f>
        <v>0</v>
      </c>
      <c r="K182" s="231" t="s">
        <v>1</v>
      </c>
      <c r="L182" s="46"/>
      <c r="M182" s="236" t="s">
        <v>1</v>
      </c>
      <c r="N182" s="237" t="s">
        <v>45</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224</v>
      </c>
      <c r="AT182" s="240" t="s">
        <v>225</v>
      </c>
      <c r="AU182" s="240" t="s">
        <v>19</v>
      </c>
      <c r="AY182" s="18" t="s">
        <v>221</v>
      </c>
      <c r="BE182" s="241">
        <f>IF(N182="základní",J182,0)</f>
        <v>0</v>
      </c>
      <c r="BF182" s="241">
        <f>IF(N182="snížená",J182,0)</f>
        <v>0</v>
      </c>
      <c r="BG182" s="241">
        <f>IF(N182="zákl. přenesená",J182,0)</f>
        <v>0</v>
      </c>
      <c r="BH182" s="241">
        <f>IF(N182="sníž. přenesená",J182,0)</f>
        <v>0</v>
      </c>
      <c r="BI182" s="241">
        <f>IF(N182="nulová",J182,0)</f>
        <v>0</v>
      </c>
      <c r="BJ182" s="18" t="s">
        <v>88</v>
      </c>
      <c r="BK182" s="241">
        <f>ROUND(I182*H182,2)</f>
        <v>0</v>
      </c>
      <c r="BL182" s="18" t="s">
        <v>224</v>
      </c>
      <c r="BM182" s="240" t="s">
        <v>5234</v>
      </c>
    </row>
    <row r="183" s="13" customFormat="1">
      <c r="A183" s="13"/>
      <c r="B183" s="249"/>
      <c r="C183" s="250"/>
      <c r="D183" s="247" t="s">
        <v>236</v>
      </c>
      <c r="E183" s="251" t="s">
        <v>1</v>
      </c>
      <c r="F183" s="252" t="s">
        <v>5235</v>
      </c>
      <c r="G183" s="250"/>
      <c r="H183" s="253">
        <v>6.3090000000000002</v>
      </c>
      <c r="I183" s="254"/>
      <c r="J183" s="250"/>
      <c r="K183" s="250"/>
      <c r="L183" s="255"/>
      <c r="M183" s="256"/>
      <c r="N183" s="257"/>
      <c r="O183" s="257"/>
      <c r="P183" s="257"/>
      <c r="Q183" s="257"/>
      <c r="R183" s="257"/>
      <c r="S183" s="257"/>
      <c r="T183" s="258"/>
      <c r="U183" s="13"/>
      <c r="V183" s="13"/>
      <c r="W183" s="13"/>
      <c r="X183" s="13"/>
      <c r="Y183" s="13"/>
      <c r="Z183" s="13"/>
      <c r="AA183" s="13"/>
      <c r="AB183" s="13"/>
      <c r="AC183" s="13"/>
      <c r="AD183" s="13"/>
      <c r="AE183" s="13"/>
      <c r="AT183" s="259" t="s">
        <v>236</v>
      </c>
      <c r="AU183" s="259" t="s">
        <v>19</v>
      </c>
      <c r="AV183" s="13" t="s">
        <v>19</v>
      </c>
      <c r="AW183" s="13" t="s">
        <v>36</v>
      </c>
      <c r="AX183" s="13" t="s">
        <v>80</v>
      </c>
      <c r="AY183" s="259" t="s">
        <v>221</v>
      </c>
    </row>
    <row r="184" s="15" customFormat="1">
      <c r="A184" s="15"/>
      <c r="B184" s="270"/>
      <c r="C184" s="271"/>
      <c r="D184" s="247" t="s">
        <v>236</v>
      </c>
      <c r="E184" s="272" t="s">
        <v>1</v>
      </c>
      <c r="F184" s="273" t="s">
        <v>356</v>
      </c>
      <c r="G184" s="271"/>
      <c r="H184" s="274">
        <v>6.3090000000000002</v>
      </c>
      <c r="I184" s="275"/>
      <c r="J184" s="271"/>
      <c r="K184" s="271"/>
      <c r="L184" s="276"/>
      <c r="M184" s="277"/>
      <c r="N184" s="278"/>
      <c r="O184" s="278"/>
      <c r="P184" s="278"/>
      <c r="Q184" s="278"/>
      <c r="R184" s="278"/>
      <c r="S184" s="278"/>
      <c r="T184" s="279"/>
      <c r="U184" s="15"/>
      <c r="V184" s="15"/>
      <c r="W184" s="15"/>
      <c r="X184" s="15"/>
      <c r="Y184" s="15"/>
      <c r="Z184" s="15"/>
      <c r="AA184" s="15"/>
      <c r="AB184" s="15"/>
      <c r="AC184" s="15"/>
      <c r="AD184" s="15"/>
      <c r="AE184" s="15"/>
      <c r="AT184" s="280" t="s">
        <v>236</v>
      </c>
      <c r="AU184" s="280" t="s">
        <v>19</v>
      </c>
      <c r="AV184" s="15" t="s">
        <v>224</v>
      </c>
      <c r="AW184" s="15" t="s">
        <v>36</v>
      </c>
      <c r="AX184" s="15" t="s">
        <v>88</v>
      </c>
      <c r="AY184" s="280" t="s">
        <v>221</v>
      </c>
    </row>
    <row r="185" s="2" customFormat="1" ht="24.15" customHeight="1">
      <c r="A185" s="40"/>
      <c r="B185" s="41"/>
      <c r="C185" s="229" t="s">
        <v>295</v>
      </c>
      <c r="D185" s="229" t="s">
        <v>225</v>
      </c>
      <c r="E185" s="230" t="s">
        <v>539</v>
      </c>
      <c r="F185" s="231" t="s">
        <v>5236</v>
      </c>
      <c r="G185" s="232" t="s">
        <v>515</v>
      </c>
      <c r="H185" s="233">
        <v>85.704999999999998</v>
      </c>
      <c r="I185" s="234"/>
      <c r="J185" s="235">
        <f>ROUND(I185*H185,2)</f>
        <v>0</v>
      </c>
      <c r="K185" s="231" t="s">
        <v>1</v>
      </c>
      <c r="L185" s="46"/>
      <c r="M185" s="236" t="s">
        <v>1</v>
      </c>
      <c r="N185" s="237" t="s">
        <v>45</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224</v>
      </c>
      <c r="AT185" s="240" t="s">
        <v>225</v>
      </c>
      <c r="AU185" s="240" t="s">
        <v>19</v>
      </c>
      <c r="AY185" s="18" t="s">
        <v>221</v>
      </c>
      <c r="BE185" s="241">
        <f>IF(N185="základní",J185,0)</f>
        <v>0</v>
      </c>
      <c r="BF185" s="241">
        <f>IF(N185="snížená",J185,0)</f>
        <v>0</v>
      </c>
      <c r="BG185" s="241">
        <f>IF(N185="zákl. přenesená",J185,0)</f>
        <v>0</v>
      </c>
      <c r="BH185" s="241">
        <f>IF(N185="sníž. přenesená",J185,0)</f>
        <v>0</v>
      </c>
      <c r="BI185" s="241">
        <f>IF(N185="nulová",J185,0)</f>
        <v>0</v>
      </c>
      <c r="BJ185" s="18" t="s">
        <v>88</v>
      </c>
      <c r="BK185" s="241">
        <f>ROUND(I185*H185,2)</f>
        <v>0</v>
      </c>
      <c r="BL185" s="18" t="s">
        <v>224</v>
      </c>
      <c r="BM185" s="240" t="s">
        <v>5237</v>
      </c>
    </row>
    <row r="186" s="13" customFormat="1">
      <c r="A186" s="13"/>
      <c r="B186" s="249"/>
      <c r="C186" s="250"/>
      <c r="D186" s="247" t="s">
        <v>236</v>
      </c>
      <c r="E186" s="251" t="s">
        <v>1</v>
      </c>
      <c r="F186" s="252" t="s">
        <v>5238</v>
      </c>
      <c r="G186" s="250"/>
      <c r="H186" s="253">
        <v>77.528999999999996</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236</v>
      </c>
      <c r="AU186" s="259" t="s">
        <v>19</v>
      </c>
      <c r="AV186" s="13" t="s">
        <v>19</v>
      </c>
      <c r="AW186" s="13" t="s">
        <v>36</v>
      </c>
      <c r="AX186" s="13" t="s">
        <v>80</v>
      </c>
      <c r="AY186" s="259" t="s">
        <v>221</v>
      </c>
    </row>
    <row r="187" s="13" customFormat="1">
      <c r="A187" s="13"/>
      <c r="B187" s="249"/>
      <c r="C187" s="250"/>
      <c r="D187" s="247" t="s">
        <v>236</v>
      </c>
      <c r="E187" s="251" t="s">
        <v>1</v>
      </c>
      <c r="F187" s="252" t="s">
        <v>5239</v>
      </c>
      <c r="G187" s="250"/>
      <c r="H187" s="253">
        <v>55.399999999999999</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236</v>
      </c>
      <c r="AU187" s="259" t="s">
        <v>19</v>
      </c>
      <c r="AV187" s="13" t="s">
        <v>19</v>
      </c>
      <c r="AW187" s="13" t="s">
        <v>36</v>
      </c>
      <c r="AX187" s="13" t="s">
        <v>80</v>
      </c>
      <c r="AY187" s="259" t="s">
        <v>221</v>
      </c>
    </row>
    <row r="188" s="13" customFormat="1">
      <c r="A188" s="13"/>
      <c r="B188" s="249"/>
      <c r="C188" s="250"/>
      <c r="D188" s="247" t="s">
        <v>236</v>
      </c>
      <c r="E188" s="251" t="s">
        <v>1</v>
      </c>
      <c r="F188" s="252" t="s">
        <v>5240</v>
      </c>
      <c r="G188" s="250"/>
      <c r="H188" s="253">
        <v>-43.719000000000001</v>
      </c>
      <c r="I188" s="254"/>
      <c r="J188" s="250"/>
      <c r="K188" s="250"/>
      <c r="L188" s="255"/>
      <c r="M188" s="256"/>
      <c r="N188" s="257"/>
      <c r="O188" s="257"/>
      <c r="P188" s="257"/>
      <c r="Q188" s="257"/>
      <c r="R188" s="257"/>
      <c r="S188" s="257"/>
      <c r="T188" s="258"/>
      <c r="U188" s="13"/>
      <c r="V188" s="13"/>
      <c r="W188" s="13"/>
      <c r="X188" s="13"/>
      <c r="Y188" s="13"/>
      <c r="Z188" s="13"/>
      <c r="AA188" s="13"/>
      <c r="AB188" s="13"/>
      <c r="AC188" s="13"/>
      <c r="AD188" s="13"/>
      <c r="AE188" s="13"/>
      <c r="AT188" s="259" t="s">
        <v>236</v>
      </c>
      <c r="AU188" s="259" t="s">
        <v>19</v>
      </c>
      <c r="AV188" s="13" t="s">
        <v>19</v>
      </c>
      <c r="AW188" s="13" t="s">
        <v>36</v>
      </c>
      <c r="AX188" s="13" t="s">
        <v>80</v>
      </c>
      <c r="AY188" s="259" t="s">
        <v>221</v>
      </c>
    </row>
    <row r="189" s="13" customFormat="1">
      <c r="A189" s="13"/>
      <c r="B189" s="249"/>
      <c r="C189" s="250"/>
      <c r="D189" s="247" t="s">
        <v>236</v>
      </c>
      <c r="E189" s="251" t="s">
        <v>1</v>
      </c>
      <c r="F189" s="252" t="s">
        <v>5241</v>
      </c>
      <c r="G189" s="250"/>
      <c r="H189" s="253">
        <v>-3.5049999999999999</v>
      </c>
      <c r="I189" s="254"/>
      <c r="J189" s="250"/>
      <c r="K189" s="250"/>
      <c r="L189" s="255"/>
      <c r="M189" s="256"/>
      <c r="N189" s="257"/>
      <c r="O189" s="257"/>
      <c r="P189" s="257"/>
      <c r="Q189" s="257"/>
      <c r="R189" s="257"/>
      <c r="S189" s="257"/>
      <c r="T189" s="258"/>
      <c r="U189" s="13"/>
      <c r="V189" s="13"/>
      <c r="W189" s="13"/>
      <c r="X189" s="13"/>
      <c r="Y189" s="13"/>
      <c r="Z189" s="13"/>
      <c r="AA189" s="13"/>
      <c r="AB189" s="13"/>
      <c r="AC189" s="13"/>
      <c r="AD189" s="13"/>
      <c r="AE189" s="13"/>
      <c r="AT189" s="259" t="s">
        <v>236</v>
      </c>
      <c r="AU189" s="259" t="s">
        <v>19</v>
      </c>
      <c r="AV189" s="13" t="s">
        <v>19</v>
      </c>
      <c r="AW189" s="13" t="s">
        <v>36</v>
      </c>
      <c r="AX189" s="13" t="s">
        <v>80</v>
      </c>
      <c r="AY189" s="259" t="s">
        <v>221</v>
      </c>
    </row>
    <row r="190" s="15" customFormat="1">
      <c r="A190" s="15"/>
      <c r="B190" s="270"/>
      <c r="C190" s="271"/>
      <c r="D190" s="247" t="s">
        <v>236</v>
      </c>
      <c r="E190" s="272" t="s">
        <v>1</v>
      </c>
      <c r="F190" s="273" t="s">
        <v>356</v>
      </c>
      <c r="G190" s="271"/>
      <c r="H190" s="274">
        <v>85.704999999999998</v>
      </c>
      <c r="I190" s="275"/>
      <c r="J190" s="271"/>
      <c r="K190" s="271"/>
      <c r="L190" s="276"/>
      <c r="M190" s="277"/>
      <c r="N190" s="278"/>
      <c r="O190" s="278"/>
      <c r="P190" s="278"/>
      <c r="Q190" s="278"/>
      <c r="R190" s="278"/>
      <c r="S190" s="278"/>
      <c r="T190" s="279"/>
      <c r="U190" s="15"/>
      <c r="V190" s="15"/>
      <c r="W190" s="15"/>
      <c r="X190" s="15"/>
      <c r="Y190" s="15"/>
      <c r="Z190" s="15"/>
      <c r="AA190" s="15"/>
      <c r="AB190" s="15"/>
      <c r="AC190" s="15"/>
      <c r="AD190" s="15"/>
      <c r="AE190" s="15"/>
      <c r="AT190" s="280" t="s">
        <v>236</v>
      </c>
      <c r="AU190" s="280" t="s">
        <v>19</v>
      </c>
      <c r="AV190" s="15" t="s">
        <v>224</v>
      </c>
      <c r="AW190" s="15" t="s">
        <v>36</v>
      </c>
      <c r="AX190" s="15" t="s">
        <v>88</v>
      </c>
      <c r="AY190" s="280" t="s">
        <v>221</v>
      </c>
    </row>
    <row r="191" s="2" customFormat="1" ht="24.15" customHeight="1">
      <c r="A191" s="40"/>
      <c r="B191" s="41"/>
      <c r="C191" s="229" t="s">
        <v>303</v>
      </c>
      <c r="D191" s="229" t="s">
        <v>225</v>
      </c>
      <c r="E191" s="230" t="s">
        <v>5242</v>
      </c>
      <c r="F191" s="231" t="s">
        <v>5243</v>
      </c>
      <c r="G191" s="232" t="s">
        <v>515</v>
      </c>
      <c r="H191" s="233">
        <v>43.719000000000001</v>
      </c>
      <c r="I191" s="234"/>
      <c r="J191" s="235">
        <f>ROUND(I191*H191,2)</f>
        <v>0</v>
      </c>
      <c r="K191" s="231" t="s">
        <v>1</v>
      </c>
      <c r="L191" s="46"/>
      <c r="M191" s="236" t="s">
        <v>1</v>
      </c>
      <c r="N191" s="237" t="s">
        <v>45</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224</v>
      </c>
      <c r="AT191" s="240" t="s">
        <v>225</v>
      </c>
      <c r="AU191" s="240" t="s">
        <v>19</v>
      </c>
      <c r="AY191" s="18" t="s">
        <v>221</v>
      </c>
      <c r="BE191" s="241">
        <f>IF(N191="základní",J191,0)</f>
        <v>0</v>
      </c>
      <c r="BF191" s="241">
        <f>IF(N191="snížená",J191,0)</f>
        <v>0</v>
      </c>
      <c r="BG191" s="241">
        <f>IF(N191="zákl. přenesená",J191,0)</f>
        <v>0</v>
      </c>
      <c r="BH191" s="241">
        <f>IF(N191="sníž. přenesená",J191,0)</f>
        <v>0</v>
      </c>
      <c r="BI191" s="241">
        <f>IF(N191="nulová",J191,0)</f>
        <v>0</v>
      </c>
      <c r="BJ191" s="18" t="s">
        <v>88</v>
      </c>
      <c r="BK191" s="241">
        <f>ROUND(I191*H191,2)</f>
        <v>0</v>
      </c>
      <c r="BL191" s="18" t="s">
        <v>224</v>
      </c>
      <c r="BM191" s="240" t="s">
        <v>5244</v>
      </c>
    </row>
    <row r="192" s="14" customFormat="1">
      <c r="A192" s="14"/>
      <c r="B192" s="260"/>
      <c r="C192" s="261"/>
      <c r="D192" s="247" t="s">
        <v>236</v>
      </c>
      <c r="E192" s="262" t="s">
        <v>1</v>
      </c>
      <c r="F192" s="263" t="s">
        <v>5245</v>
      </c>
      <c r="G192" s="261"/>
      <c r="H192" s="262" t="s">
        <v>1</v>
      </c>
      <c r="I192" s="264"/>
      <c r="J192" s="261"/>
      <c r="K192" s="261"/>
      <c r="L192" s="265"/>
      <c r="M192" s="266"/>
      <c r="N192" s="267"/>
      <c r="O192" s="267"/>
      <c r="P192" s="267"/>
      <c r="Q192" s="267"/>
      <c r="R192" s="267"/>
      <c r="S192" s="267"/>
      <c r="T192" s="268"/>
      <c r="U192" s="14"/>
      <c r="V192" s="14"/>
      <c r="W192" s="14"/>
      <c r="X192" s="14"/>
      <c r="Y192" s="14"/>
      <c r="Z192" s="14"/>
      <c r="AA192" s="14"/>
      <c r="AB192" s="14"/>
      <c r="AC192" s="14"/>
      <c r="AD192" s="14"/>
      <c r="AE192" s="14"/>
      <c r="AT192" s="269" t="s">
        <v>236</v>
      </c>
      <c r="AU192" s="269" t="s">
        <v>19</v>
      </c>
      <c r="AV192" s="14" t="s">
        <v>88</v>
      </c>
      <c r="AW192" s="14" t="s">
        <v>36</v>
      </c>
      <c r="AX192" s="14" t="s">
        <v>80</v>
      </c>
      <c r="AY192" s="269" t="s">
        <v>221</v>
      </c>
    </row>
    <row r="193" s="13" customFormat="1">
      <c r="A193" s="13"/>
      <c r="B193" s="249"/>
      <c r="C193" s="250"/>
      <c r="D193" s="247" t="s">
        <v>236</v>
      </c>
      <c r="E193" s="251" t="s">
        <v>1</v>
      </c>
      <c r="F193" s="252" t="s">
        <v>5246</v>
      </c>
      <c r="G193" s="250"/>
      <c r="H193" s="253">
        <v>4.1600000000000001</v>
      </c>
      <c r="I193" s="254"/>
      <c r="J193" s="250"/>
      <c r="K193" s="250"/>
      <c r="L193" s="255"/>
      <c r="M193" s="256"/>
      <c r="N193" s="257"/>
      <c r="O193" s="257"/>
      <c r="P193" s="257"/>
      <c r="Q193" s="257"/>
      <c r="R193" s="257"/>
      <c r="S193" s="257"/>
      <c r="T193" s="258"/>
      <c r="U193" s="13"/>
      <c r="V193" s="13"/>
      <c r="W193" s="13"/>
      <c r="X193" s="13"/>
      <c r="Y193" s="13"/>
      <c r="Z193" s="13"/>
      <c r="AA193" s="13"/>
      <c r="AB193" s="13"/>
      <c r="AC193" s="13"/>
      <c r="AD193" s="13"/>
      <c r="AE193" s="13"/>
      <c r="AT193" s="259" t="s">
        <v>236</v>
      </c>
      <c r="AU193" s="259" t="s">
        <v>19</v>
      </c>
      <c r="AV193" s="13" t="s">
        <v>19</v>
      </c>
      <c r="AW193" s="13" t="s">
        <v>36</v>
      </c>
      <c r="AX193" s="13" t="s">
        <v>80</v>
      </c>
      <c r="AY193" s="259" t="s">
        <v>221</v>
      </c>
    </row>
    <row r="194" s="13" customFormat="1">
      <c r="A194" s="13"/>
      <c r="B194" s="249"/>
      <c r="C194" s="250"/>
      <c r="D194" s="247" t="s">
        <v>236</v>
      </c>
      <c r="E194" s="251" t="s">
        <v>1</v>
      </c>
      <c r="F194" s="252" t="s">
        <v>5247</v>
      </c>
      <c r="G194" s="250"/>
      <c r="H194" s="253">
        <v>30.263999999999999</v>
      </c>
      <c r="I194" s="254"/>
      <c r="J194" s="250"/>
      <c r="K194" s="250"/>
      <c r="L194" s="255"/>
      <c r="M194" s="256"/>
      <c r="N194" s="257"/>
      <c r="O194" s="257"/>
      <c r="P194" s="257"/>
      <c r="Q194" s="257"/>
      <c r="R194" s="257"/>
      <c r="S194" s="257"/>
      <c r="T194" s="258"/>
      <c r="U194" s="13"/>
      <c r="V194" s="13"/>
      <c r="W194" s="13"/>
      <c r="X194" s="13"/>
      <c r="Y194" s="13"/>
      <c r="Z194" s="13"/>
      <c r="AA194" s="13"/>
      <c r="AB194" s="13"/>
      <c r="AC194" s="13"/>
      <c r="AD194" s="13"/>
      <c r="AE194" s="13"/>
      <c r="AT194" s="259" t="s">
        <v>236</v>
      </c>
      <c r="AU194" s="259" t="s">
        <v>19</v>
      </c>
      <c r="AV194" s="13" t="s">
        <v>19</v>
      </c>
      <c r="AW194" s="13" t="s">
        <v>36</v>
      </c>
      <c r="AX194" s="13" t="s">
        <v>80</v>
      </c>
      <c r="AY194" s="259" t="s">
        <v>221</v>
      </c>
    </row>
    <row r="195" s="13" customFormat="1">
      <c r="A195" s="13"/>
      <c r="B195" s="249"/>
      <c r="C195" s="250"/>
      <c r="D195" s="247" t="s">
        <v>236</v>
      </c>
      <c r="E195" s="251" t="s">
        <v>1</v>
      </c>
      <c r="F195" s="252" t="s">
        <v>5248</v>
      </c>
      <c r="G195" s="250"/>
      <c r="H195" s="253">
        <v>3.2000000000000002</v>
      </c>
      <c r="I195" s="254"/>
      <c r="J195" s="250"/>
      <c r="K195" s="250"/>
      <c r="L195" s="255"/>
      <c r="M195" s="256"/>
      <c r="N195" s="257"/>
      <c r="O195" s="257"/>
      <c r="P195" s="257"/>
      <c r="Q195" s="257"/>
      <c r="R195" s="257"/>
      <c r="S195" s="257"/>
      <c r="T195" s="258"/>
      <c r="U195" s="13"/>
      <c r="V195" s="13"/>
      <c r="W195" s="13"/>
      <c r="X195" s="13"/>
      <c r="Y195" s="13"/>
      <c r="Z195" s="13"/>
      <c r="AA195" s="13"/>
      <c r="AB195" s="13"/>
      <c r="AC195" s="13"/>
      <c r="AD195" s="13"/>
      <c r="AE195" s="13"/>
      <c r="AT195" s="259" t="s">
        <v>236</v>
      </c>
      <c r="AU195" s="259" t="s">
        <v>19</v>
      </c>
      <c r="AV195" s="13" t="s">
        <v>19</v>
      </c>
      <c r="AW195" s="13" t="s">
        <v>36</v>
      </c>
      <c r="AX195" s="13" t="s">
        <v>80</v>
      </c>
      <c r="AY195" s="259" t="s">
        <v>221</v>
      </c>
    </row>
    <row r="196" s="13" customFormat="1">
      <c r="A196" s="13"/>
      <c r="B196" s="249"/>
      <c r="C196" s="250"/>
      <c r="D196" s="247" t="s">
        <v>236</v>
      </c>
      <c r="E196" s="251" t="s">
        <v>1</v>
      </c>
      <c r="F196" s="252" t="s">
        <v>5249</v>
      </c>
      <c r="G196" s="250"/>
      <c r="H196" s="253">
        <v>9.5999999999999996</v>
      </c>
      <c r="I196" s="254"/>
      <c r="J196" s="250"/>
      <c r="K196" s="250"/>
      <c r="L196" s="255"/>
      <c r="M196" s="256"/>
      <c r="N196" s="257"/>
      <c r="O196" s="257"/>
      <c r="P196" s="257"/>
      <c r="Q196" s="257"/>
      <c r="R196" s="257"/>
      <c r="S196" s="257"/>
      <c r="T196" s="258"/>
      <c r="U196" s="13"/>
      <c r="V196" s="13"/>
      <c r="W196" s="13"/>
      <c r="X196" s="13"/>
      <c r="Y196" s="13"/>
      <c r="Z196" s="13"/>
      <c r="AA196" s="13"/>
      <c r="AB196" s="13"/>
      <c r="AC196" s="13"/>
      <c r="AD196" s="13"/>
      <c r="AE196" s="13"/>
      <c r="AT196" s="259" t="s">
        <v>236</v>
      </c>
      <c r="AU196" s="259" t="s">
        <v>19</v>
      </c>
      <c r="AV196" s="13" t="s">
        <v>19</v>
      </c>
      <c r="AW196" s="13" t="s">
        <v>36</v>
      </c>
      <c r="AX196" s="13" t="s">
        <v>80</v>
      </c>
      <c r="AY196" s="259" t="s">
        <v>221</v>
      </c>
    </row>
    <row r="197" s="14" customFormat="1">
      <c r="A197" s="14"/>
      <c r="B197" s="260"/>
      <c r="C197" s="261"/>
      <c r="D197" s="247" t="s">
        <v>236</v>
      </c>
      <c r="E197" s="262" t="s">
        <v>1</v>
      </c>
      <c r="F197" s="263" t="s">
        <v>5250</v>
      </c>
      <c r="G197" s="261"/>
      <c r="H197" s="262" t="s">
        <v>1</v>
      </c>
      <c r="I197" s="264"/>
      <c r="J197" s="261"/>
      <c r="K197" s="261"/>
      <c r="L197" s="265"/>
      <c r="M197" s="266"/>
      <c r="N197" s="267"/>
      <c r="O197" s="267"/>
      <c r="P197" s="267"/>
      <c r="Q197" s="267"/>
      <c r="R197" s="267"/>
      <c r="S197" s="267"/>
      <c r="T197" s="268"/>
      <c r="U197" s="14"/>
      <c r="V197" s="14"/>
      <c r="W197" s="14"/>
      <c r="X197" s="14"/>
      <c r="Y197" s="14"/>
      <c r="Z197" s="14"/>
      <c r="AA197" s="14"/>
      <c r="AB197" s="14"/>
      <c r="AC197" s="14"/>
      <c r="AD197" s="14"/>
      <c r="AE197" s="14"/>
      <c r="AT197" s="269" t="s">
        <v>236</v>
      </c>
      <c r="AU197" s="269" t="s">
        <v>19</v>
      </c>
      <c r="AV197" s="14" t="s">
        <v>88</v>
      </c>
      <c r="AW197" s="14" t="s">
        <v>36</v>
      </c>
      <c r="AX197" s="14" t="s">
        <v>80</v>
      </c>
      <c r="AY197" s="269" t="s">
        <v>221</v>
      </c>
    </row>
    <row r="198" s="13" customFormat="1">
      <c r="A198" s="13"/>
      <c r="B198" s="249"/>
      <c r="C198" s="250"/>
      <c r="D198" s="247" t="s">
        <v>236</v>
      </c>
      <c r="E198" s="251" t="s">
        <v>1</v>
      </c>
      <c r="F198" s="252" t="s">
        <v>5251</v>
      </c>
      <c r="G198" s="250"/>
      <c r="H198" s="253">
        <v>-3.5049999999999999</v>
      </c>
      <c r="I198" s="254"/>
      <c r="J198" s="250"/>
      <c r="K198" s="250"/>
      <c r="L198" s="255"/>
      <c r="M198" s="256"/>
      <c r="N198" s="257"/>
      <c r="O198" s="257"/>
      <c r="P198" s="257"/>
      <c r="Q198" s="257"/>
      <c r="R198" s="257"/>
      <c r="S198" s="257"/>
      <c r="T198" s="258"/>
      <c r="U198" s="13"/>
      <c r="V198" s="13"/>
      <c r="W198" s="13"/>
      <c r="X198" s="13"/>
      <c r="Y198" s="13"/>
      <c r="Z198" s="13"/>
      <c r="AA198" s="13"/>
      <c r="AB198" s="13"/>
      <c r="AC198" s="13"/>
      <c r="AD198" s="13"/>
      <c r="AE198" s="13"/>
      <c r="AT198" s="259" t="s">
        <v>236</v>
      </c>
      <c r="AU198" s="259" t="s">
        <v>19</v>
      </c>
      <c r="AV198" s="13" t="s">
        <v>19</v>
      </c>
      <c r="AW198" s="13" t="s">
        <v>36</v>
      </c>
      <c r="AX198" s="13" t="s">
        <v>80</v>
      </c>
      <c r="AY198" s="259" t="s">
        <v>221</v>
      </c>
    </row>
    <row r="199" s="15" customFormat="1">
      <c r="A199" s="15"/>
      <c r="B199" s="270"/>
      <c r="C199" s="271"/>
      <c r="D199" s="247" t="s">
        <v>236</v>
      </c>
      <c r="E199" s="272" t="s">
        <v>1</v>
      </c>
      <c r="F199" s="273" t="s">
        <v>356</v>
      </c>
      <c r="G199" s="271"/>
      <c r="H199" s="274">
        <v>43.719000000000001</v>
      </c>
      <c r="I199" s="275"/>
      <c r="J199" s="271"/>
      <c r="K199" s="271"/>
      <c r="L199" s="276"/>
      <c r="M199" s="277"/>
      <c r="N199" s="278"/>
      <c r="O199" s="278"/>
      <c r="P199" s="278"/>
      <c r="Q199" s="278"/>
      <c r="R199" s="278"/>
      <c r="S199" s="278"/>
      <c r="T199" s="279"/>
      <c r="U199" s="15"/>
      <c r="V199" s="15"/>
      <c r="W199" s="15"/>
      <c r="X199" s="15"/>
      <c r="Y199" s="15"/>
      <c r="Z199" s="15"/>
      <c r="AA199" s="15"/>
      <c r="AB199" s="15"/>
      <c r="AC199" s="15"/>
      <c r="AD199" s="15"/>
      <c r="AE199" s="15"/>
      <c r="AT199" s="280" t="s">
        <v>236</v>
      </c>
      <c r="AU199" s="280" t="s">
        <v>19</v>
      </c>
      <c r="AV199" s="15" t="s">
        <v>224</v>
      </c>
      <c r="AW199" s="15" t="s">
        <v>36</v>
      </c>
      <c r="AX199" s="15" t="s">
        <v>88</v>
      </c>
      <c r="AY199" s="280" t="s">
        <v>221</v>
      </c>
    </row>
    <row r="200" s="2" customFormat="1" ht="24.15" customHeight="1">
      <c r="A200" s="40"/>
      <c r="B200" s="41"/>
      <c r="C200" s="229" t="s">
        <v>307</v>
      </c>
      <c r="D200" s="229" t="s">
        <v>225</v>
      </c>
      <c r="E200" s="230" t="s">
        <v>5252</v>
      </c>
      <c r="F200" s="231" t="s">
        <v>5253</v>
      </c>
      <c r="G200" s="232" t="s">
        <v>515</v>
      </c>
      <c r="H200" s="233">
        <v>43.719000000000001</v>
      </c>
      <c r="I200" s="234"/>
      <c r="J200" s="235">
        <f>ROUND(I200*H200,2)</f>
        <v>0</v>
      </c>
      <c r="K200" s="231" t="s">
        <v>1</v>
      </c>
      <c r="L200" s="46"/>
      <c r="M200" s="236" t="s">
        <v>1</v>
      </c>
      <c r="N200" s="237" t="s">
        <v>45</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224</v>
      </c>
      <c r="AT200" s="240" t="s">
        <v>225</v>
      </c>
      <c r="AU200" s="240" t="s">
        <v>19</v>
      </c>
      <c r="AY200" s="18" t="s">
        <v>221</v>
      </c>
      <c r="BE200" s="241">
        <f>IF(N200="základní",J200,0)</f>
        <v>0</v>
      </c>
      <c r="BF200" s="241">
        <f>IF(N200="snížená",J200,0)</f>
        <v>0</v>
      </c>
      <c r="BG200" s="241">
        <f>IF(N200="zákl. přenesená",J200,0)</f>
        <v>0</v>
      </c>
      <c r="BH200" s="241">
        <f>IF(N200="sníž. přenesená",J200,0)</f>
        <v>0</v>
      </c>
      <c r="BI200" s="241">
        <f>IF(N200="nulová",J200,0)</f>
        <v>0</v>
      </c>
      <c r="BJ200" s="18" t="s">
        <v>88</v>
      </c>
      <c r="BK200" s="241">
        <f>ROUND(I200*H200,2)</f>
        <v>0</v>
      </c>
      <c r="BL200" s="18" t="s">
        <v>224</v>
      </c>
      <c r="BM200" s="240" t="s">
        <v>5254</v>
      </c>
    </row>
    <row r="201" s="2" customFormat="1" ht="24.15" customHeight="1">
      <c r="A201" s="40"/>
      <c r="B201" s="41"/>
      <c r="C201" s="229" t="s">
        <v>316</v>
      </c>
      <c r="D201" s="229" t="s">
        <v>225</v>
      </c>
      <c r="E201" s="230" t="s">
        <v>5255</v>
      </c>
      <c r="F201" s="231" t="s">
        <v>5256</v>
      </c>
      <c r="G201" s="232" t="s">
        <v>507</v>
      </c>
      <c r="H201" s="233">
        <v>210</v>
      </c>
      <c r="I201" s="234"/>
      <c r="J201" s="235">
        <f>ROUND(I201*H201,2)</f>
        <v>0</v>
      </c>
      <c r="K201" s="231" t="s">
        <v>1</v>
      </c>
      <c r="L201" s="46"/>
      <c r="M201" s="236" t="s">
        <v>1</v>
      </c>
      <c r="N201" s="237" t="s">
        <v>45</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224</v>
      </c>
      <c r="AT201" s="240" t="s">
        <v>225</v>
      </c>
      <c r="AU201" s="240" t="s">
        <v>19</v>
      </c>
      <c r="AY201" s="18" t="s">
        <v>221</v>
      </c>
      <c r="BE201" s="241">
        <f>IF(N201="základní",J201,0)</f>
        <v>0</v>
      </c>
      <c r="BF201" s="241">
        <f>IF(N201="snížená",J201,0)</f>
        <v>0</v>
      </c>
      <c r="BG201" s="241">
        <f>IF(N201="zákl. přenesená",J201,0)</f>
        <v>0</v>
      </c>
      <c r="BH201" s="241">
        <f>IF(N201="sníž. přenesená",J201,0)</f>
        <v>0</v>
      </c>
      <c r="BI201" s="241">
        <f>IF(N201="nulová",J201,0)</f>
        <v>0</v>
      </c>
      <c r="BJ201" s="18" t="s">
        <v>88</v>
      </c>
      <c r="BK201" s="241">
        <f>ROUND(I201*H201,2)</f>
        <v>0</v>
      </c>
      <c r="BL201" s="18" t="s">
        <v>224</v>
      </c>
      <c r="BM201" s="240" t="s">
        <v>5257</v>
      </c>
    </row>
    <row r="202" s="14" customFormat="1">
      <c r="A202" s="14"/>
      <c r="B202" s="260"/>
      <c r="C202" s="261"/>
      <c r="D202" s="247" t="s">
        <v>236</v>
      </c>
      <c r="E202" s="262" t="s">
        <v>1</v>
      </c>
      <c r="F202" s="263" t="s">
        <v>5181</v>
      </c>
      <c r="G202" s="261"/>
      <c r="H202" s="262" t="s">
        <v>1</v>
      </c>
      <c r="I202" s="264"/>
      <c r="J202" s="261"/>
      <c r="K202" s="261"/>
      <c r="L202" s="265"/>
      <c r="M202" s="266"/>
      <c r="N202" s="267"/>
      <c r="O202" s="267"/>
      <c r="P202" s="267"/>
      <c r="Q202" s="267"/>
      <c r="R202" s="267"/>
      <c r="S202" s="267"/>
      <c r="T202" s="268"/>
      <c r="U202" s="14"/>
      <c r="V202" s="14"/>
      <c r="W202" s="14"/>
      <c r="X202" s="14"/>
      <c r="Y202" s="14"/>
      <c r="Z202" s="14"/>
      <c r="AA202" s="14"/>
      <c r="AB202" s="14"/>
      <c r="AC202" s="14"/>
      <c r="AD202" s="14"/>
      <c r="AE202" s="14"/>
      <c r="AT202" s="269" t="s">
        <v>236</v>
      </c>
      <c r="AU202" s="269" t="s">
        <v>19</v>
      </c>
      <c r="AV202" s="14" t="s">
        <v>88</v>
      </c>
      <c r="AW202" s="14" t="s">
        <v>36</v>
      </c>
      <c r="AX202" s="14" t="s">
        <v>80</v>
      </c>
      <c r="AY202" s="269" t="s">
        <v>221</v>
      </c>
    </row>
    <row r="203" s="14" customFormat="1">
      <c r="A203" s="14"/>
      <c r="B203" s="260"/>
      <c r="C203" s="261"/>
      <c r="D203" s="247" t="s">
        <v>236</v>
      </c>
      <c r="E203" s="262" t="s">
        <v>1</v>
      </c>
      <c r="F203" s="263" t="s">
        <v>5182</v>
      </c>
      <c r="G203" s="261"/>
      <c r="H203" s="262" t="s">
        <v>1</v>
      </c>
      <c r="I203" s="264"/>
      <c r="J203" s="261"/>
      <c r="K203" s="261"/>
      <c r="L203" s="265"/>
      <c r="M203" s="266"/>
      <c r="N203" s="267"/>
      <c r="O203" s="267"/>
      <c r="P203" s="267"/>
      <c r="Q203" s="267"/>
      <c r="R203" s="267"/>
      <c r="S203" s="267"/>
      <c r="T203" s="268"/>
      <c r="U203" s="14"/>
      <c r="V203" s="14"/>
      <c r="W203" s="14"/>
      <c r="X203" s="14"/>
      <c r="Y203" s="14"/>
      <c r="Z203" s="14"/>
      <c r="AA203" s="14"/>
      <c r="AB203" s="14"/>
      <c r="AC203" s="14"/>
      <c r="AD203" s="14"/>
      <c r="AE203" s="14"/>
      <c r="AT203" s="269" t="s">
        <v>236</v>
      </c>
      <c r="AU203" s="269" t="s">
        <v>19</v>
      </c>
      <c r="AV203" s="14" t="s">
        <v>88</v>
      </c>
      <c r="AW203" s="14" t="s">
        <v>36</v>
      </c>
      <c r="AX203" s="14" t="s">
        <v>80</v>
      </c>
      <c r="AY203" s="269" t="s">
        <v>221</v>
      </c>
    </row>
    <row r="204" s="13" customFormat="1">
      <c r="A204" s="13"/>
      <c r="B204" s="249"/>
      <c r="C204" s="250"/>
      <c r="D204" s="247" t="s">
        <v>236</v>
      </c>
      <c r="E204" s="251" t="s">
        <v>1</v>
      </c>
      <c r="F204" s="252" t="s">
        <v>5258</v>
      </c>
      <c r="G204" s="250"/>
      <c r="H204" s="253">
        <v>130</v>
      </c>
      <c r="I204" s="254"/>
      <c r="J204" s="250"/>
      <c r="K204" s="250"/>
      <c r="L204" s="255"/>
      <c r="M204" s="256"/>
      <c r="N204" s="257"/>
      <c r="O204" s="257"/>
      <c r="P204" s="257"/>
      <c r="Q204" s="257"/>
      <c r="R204" s="257"/>
      <c r="S204" s="257"/>
      <c r="T204" s="258"/>
      <c r="U204" s="13"/>
      <c r="V204" s="13"/>
      <c r="W204" s="13"/>
      <c r="X204" s="13"/>
      <c r="Y204" s="13"/>
      <c r="Z204" s="13"/>
      <c r="AA204" s="13"/>
      <c r="AB204" s="13"/>
      <c r="AC204" s="13"/>
      <c r="AD204" s="13"/>
      <c r="AE204" s="13"/>
      <c r="AT204" s="259" t="s">
        <v>236</v>
      </c>
      <c r="AU204" s="259" t="s">
        <v>19</v>
      </c>
      <c r="AV204" s="13" t="s">
        <v>19</v>
      </c>
      <c r="AW204" s="13" t="s">
        <v>36</v>
      </c>
      <c r="AX204" s="13" t="s">
        <v>80</v>
      </c>
      <c r="AY204" s="259" t="s">
        <v>221</v>
      </c>
    </row>
    <row r="205" s="14" customFormat="1">
      <c r="A205" s="14"/>
      <c r="B205" s="260"/>
      <c r="C205" s="261"/>
      <c r="D205" s="247" t="s">
        <v>236</v>
      </c>
      <c r="E205" s="262" t="s">
        <v>1</v>
      </c>
      <c r="F205" s="263" t="s">
        <v>5184</v>
      </c>
      <c r="G205" s="261"/>
      <c r="H205" s="262" t="s">
        <v>1</v>
      </c>
      <c r="I205" s="264"/>
      <c r="J205" s="261"/>
      <c r="K205" s="261"/>
      <c r="L205" s="265"/>
      <c r="M205" s="266"/>
      <c r="N205" s="267"/>
      <c r="O205" s="267"/>
      <c r="P205" s="267"/>
      <c r="Q205" s="267"/>
      <c r="R205" s="267"/>
      <c r="S205" s="267"/>
      <c r="T205" s="268"/>
      <c r="U205" s="14"/>
      <c r="V205" s="14"/>
      <c r="W205" s="14"/>
      <c r="X205" s="14"/>
      <c r="Y205" s="14"/>
      <c r="Z205" s="14"/>
      <c r="AA205" s="14"/>
      <c r="AB205" s="14"/>
      <c r="AC205" s="14"/>
      <c r="AD205" s="14"/>
      <c r="AE205" s="14"/>
      <c r="AT205" s="269" t="s">
        <v>236</v>
      </c>
      <c r="AU205" s="269" t="s">
        <v>19</v>
      </c>
      <c r="AV205" s="14" t="s">
        <v>88</v>
      </c>
      <c r="AW205" s="14" t="s">
        <v>36</v>
      </c>
      <c r="AX205" s="14" t="s">
        <v>80</v>
      </c>
      <c r="AY205" s="269" t="s">
        <v>221</v>
      </c>
    </row>
    <row r="206" s="13" customFormat="1">
      <c r="A206" s="13"/>
      <c r="B206" s="249"/>
      <c r="C206" s="250"/>
      <c r="D206" s="247" t="s">
        <v>236</v>
      </c>
      <c r="E206" s="251" t="s">
        <v>1</v>
      </c>
      <c r="F206" s="252" t="s">
        <v>5259</v>
      </c>
      <c r="G206" s="250"/>
      <c r="H206" s="253">
        <v>48</v>
      </c>
      <c r="I206" s="254"/>
      <c r="J206" s="250"/>
      <c r="K206" s="250"/>
      <c r="L206" s="255"/>
      <c r="M206" s="256"/>
      <c r="N206" s="257"/>
      <c r="O206" s="257"/>
      <c r="P206" s="257"/>
      <c r="Q206" s="257"/>
      <c r="R206" s="257"/>
      <c r="S206" s="257"/>
      <c r="T206" s="258"/>
      <c r="U206" s="13"/>
      <c r="V206" s="13"/>
      <c r="W206" s="13"/>
      <c r="X206" s="13"/>
      <c r="Y206" s="13"/>
      <c r="Z206" s="13"/>
      <c r="AA206" s="13"/>
      <c r="AB206" s="13"/>
      <c r="AC206" s="13"/>
      <c r="AD206" s="13"/>
      <c r="AE206" s="13"/>
      <c r="AT206" s="259" t="s">
        <v>236</v>
      </c>
      <c r="AU206" s="259" t="s">
        <v>19</v>
      </c>
      <c r="AV206" s="13" t="s">
        <v>19</v>
      </c>
      <c r="AW206" s="13" t="s">
        <v>36</v>
      </c>
      <c r="AX206" s="13" t="s">
        <v>80</v>
      </c>
      <c r="AY206" s="259" t="s">
        <v>221</v>
      </c>
    </row>
    <row r="207" s="13" customFormat="1">
      <c r="A207" s="13"/>
      <c r="B207" s="249"/>
      <c r="C207" s="250"/>
      <c r="D207" s="247" t="s">
        <v>236</v>
      </c>
      <c r="E207" s="251" t="s">
        <v>1</v>
      </c>
      <c r="F207" s="252" t="s">
        <v>5260</v>
      </c>
      <c r="G207" s="250"/>
      <c r="H207" s="253">
        <v>32</v>
      </c>
      <c r="I207" s="254"/>
      <c r="J207" s="250"/>
      <c r="K207" s="250"/>
      <c r="L207" s="255"/>
      <c r="M207" s="256"/>
      <c r="N207" s="257"/>
      <c r="O207" s="257"/>
      <c r="P207" s="257"/>
      <c r="Q207" s="257"/>
      <c r="R207" s="257"/>
      <c r="S207" s="257"/>
      <c r="T207" s="258"/>
      <c r="U207" s="13"/>
      <c r="V207" s="13"/>
      <c r="W207" s="13"/>
      <c r="X207" s="13"/>
      <c r="Y207" s="13"/>
      <c r="Z207" s="13"/>
      <c r="AA207" s="13"/>
      <c r="AB207" s="13"/>
      <c r="AC207" s="13"/>
      <c r="AD207" s="13"/>
      <c r="AE207" s="13"/>
      <c r="AT207" s="259" t="s">
        <v>236</v>
      </c>
      <c r="AU207" s="259" t="s">
        <v>19</v>
      </c>
      <c r="AV207" s="13" t="s">
        <v>19</v>
      </c>
      <c r="AW207" s="13" t="s">
        <v>36</v>
      </c>
      <c r="AX207" s="13" t="s">
        <v>80</v>
      </c>
      <c r="AY207" s="259" t="s">
        <v>221</v>
      </c>
    </row>
    <row r="208" s="15" customFormat="1">
      <c r="A208" s="15"/>
      <c r="B208" s="270"/>
      <c r="C208" s="271"/>
      <c r="D208" s="247" t="s">
        <v>236</v>
      </c>
      <c r="E208" s="272" t="s">
        <v>1</v>
      </c>
      <c r="F208" s="273" t="s">
        <v>356</v>
      </c>
      <c r="G208" s="271"/>
      <c r="H208" s="274">
        <v>210</v>
      </c>
      <c r="I208" s="275"/>
      <c r="J208" s="271"/>
      <c r="K208" s="271"/>
      <c r="L208" s="276"/>
      <c r="M208" s="277"/>
      <c r="N208" s="278"/>
      <c r="O208" s="278"/>
      <c r="P208" s="278"/>
      <c r="Q208" s="278"/>
      <c r="R208" s="278"/>
      <c r="S208" s="278"/>
      <c r="T208" s="279"/>
      <c r="U208" s="15"/>
      <c r="V208" s="15"/>
      <c r="W208" s="15"/>
      <c r="X208" s="15"/>
      <c r="Y208" s="15"/>
      <c r="Z208" s="15"/>
      <c r="AA208" s="15"/>
      <c r="AB208" s="15"/>
      <c r="AC208" s="15"/>
      <c r="AD208" s="15"/>
      <c r="AE208" s="15"/>
      <c r="AT208" s="280" t="s">
        <v>236</v>
      </c>
      <c r="AU208" s="280" t="s">
        <v>19</v>
      </c>
      <c r="AV208" s="15" t="s">
        <v>224</v>
      </c>
      <c r="AW208" s="15" t="s">
        <v>36</v>
      </c>
      <c r="AX208" s="15" t="s">
        <v>88</v>
      </c>
      <c r="AY208" s="280" t="s">
        <v>221</v>
      </c>
    </row>
    <row r="209" s="2" customFormat="1" ht="24.15" customHeight="1">
      <c r="A209" s="40"/>
      <c r="B209" s="41"/>
      <c r="C209" s="229" t="s">
        <v>321</v>
      </c>
      <c r="D209" s="229" t="s">
        <v>225</v>
      </c>
      <c r="E209" s="230" t="s">
        <v>5261</v>
      </c>
      <c r="F209" s="231" t="s">
        <v>5262</v>
      </c>
      <c r="G209" s="232" t="s">
        <v>507</v>
      </c>
      <c r="H209" s="233">
        <v>210</v>
      </c>
      <c r="I209" s="234"/>
      <c r="J209" s="235">
        <f>ROUND(I209*H209,2)</f>
        <v>0</v>
      </c>
      <c r="K209" s="231" t="s">
        <v>1</v>
      </c>
      <c r="L209" s="46"/>
      <c r="M209" s="236" t="s">
        <v>1</v>
      </c>
      <c r="N209" s="237" t="s">
        <v>45</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224</v>
      </c>
      <c r="AT209" s="240" t="s">
        <v>225</v>
      </c>
      <c r="AU209" s="240" t="s">
        <v>19</v>
      </c>
      <c r="AY209" s="18" t="s">
        <v>221</v>
      </c>
      <c r="BE209" s="241">
        <f>IF(N209="základní",J209,0)</f>
        <v>0</v>
      </c>
      <c r="BF209" s="241">
        <f>IF(N209="snížená",J209,0)</f>
        <v>0</v>
      </c>
      <c r="BG209" s="241">
        <f>IF(N209="zákl. přenesená",J209,0)</f>
        <v>0</v>
      </c>
      <c r="BH209" s="241">
        <f>IF(N209="sníž. přenesená",J209,0)</f>
        <v>0</v>
      </c>
      <c r="BI209" s="241">
        <f>IF(N209="nulová",J209,0)</f>
        <v>0</v>
      </c>
      <c r="BJ209" s="18" t="s">
        <v>88</v>
      </c>
      <c r="BK209" s="241">
        <f>ROUND(I209*H209,2)</f>
        <v>0</v>
      </c>
      <c r="BL209" s="18" t="s">
        <v>224</v>
      </c>
      <c r="BM209" s="240" t="s">
        <v>5263</v>
      </c>
    </row>
    <row r="210" s="2" customFormat="1" ht="16.5" customHeight="1">
      <c r="A210" s="40"/>
      <c r="B210" s="41"/>
      <c r="C210" s="284" t="s">
        <v>327</v>
      </c>
      <c r="D210" s="284" t="s">
        <v>330</v>
      </c>
      <c r="E210" s="285" t="s">
        <v>1284</v>
      </c>
      <c r="F210" s="286" t="s">
        <v>1285</v>
      </c>
      <c r="G210" s="287" t="s">
        <v>584</v>
      </c>
      <c r="H210" s="288">
        <v>5.25</v>
      </c>
      <c r="I210" s="289"/>
      <c r="J210" s="290">
        <f>ROUND(I210*H210,2)</f>
        <v>0</v>
      </c>
      <c r="K210" s="286" t="s">
        <v>1</v>
      </c>
      <c r="L210" s="291"/>
      <c r="M210" s="292" t="s">
        <v>1</v>
      </c>
      <c r="N210" s="293" t="s">
        <v>45</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267</v>
      </c>
      <c r="AT210" s="240" t="s">
        <v>330</v>
      </c>
      <c r="AU210" s="240" t="s">
        <v>19</v>
      </c>
      <c r="AY210" s="18" t="s">
        <v>221</v>
      </c>
      <c r="BE210" s="241">
        <f>IF(N210="základní",J210,0)</f>
        <v>0</v>
      </c>
      <c r="BF210" s="241">
        <f>IF(N210="snížená",J210,0)</f>
        <v>0</v>
      </c>
      <c r="BG210" s="241">
        <f>IF(N210="zákl. přenesená",J210,0)</f>
        <v>0</v>
      </c>
      <c r="BH210" s="241">
        <f>IF(N210="sníž. přenesená",J210,0)</f>
        <v>0</v>
      </c>
      <c r="BI210" s="241">
        <f>IF(N210="nulová",J210,0)</f>
        <v>0</v>
      </c>
      <c r="BJ210" s="18" t="s">
        <v>88</v>
      </c>
      <c r="BK210" s="241">
        <f>ROUND(I210*H210,2)</f>
        <v>0</v>
      </c>
      <c r="BL210" s="18" t="s">
        <v>224</v>
      </c>
      <c r="BM210" s="240" t="s">
        <v>5264</v>
      </c>
    </row>
    <row r="211" s="12" customFormat="1" ht="22.8" customHeight="1">
      <c r="A211" s="12"/>
      <c r="B211" s="213"/>
      <c r="C211" s="214"/>
      <c r="D211" s="215" t="s">
        <v>79</v>
      </c>
      <c r="E211" s="227" t="s">
        <v>220</v>
      </c>
      <c r="F211" s="227" t="s">
        <v>862</v>
      </c>
      <c r="G211" s="214"/>
      <c r="H211" s="214"/>
      <c r="I211" s="217"/>
      <c r="J211" s="228">
        <f>BK211</f>
        <v>0</v>
      </c>
      <c r="K211" s="214"/>
      <c r="L211" s="219"/>
      <c r="M211" s="220"/>
      <c r="N211" s="221"/>
      <c r="O211" s="221"/>
      <c r="P211" s="222">
        <f>SUM(P212:P213)</f>
        <v>0</v>
      </c>
      <c r="Q211" s="221"/>
      <c r="R211" s="222">
        <f>SUM(R212:R213)</f>
        <v>0</v>
      </c>
      <c r="S211" s="221"/>
      <c r="T211" s="223">
        <f>SUM(T212:T213)</f>
        <v>0</v>
      </c>
      <c r="U211" s="12"/>
      <c r="V211" s="12"/>
      <c r="W211" s="12"/>
      <c r="X211" s="12"/>
      <c r="Y211" s="12"/>
      <c r="Z211" s="12"/>
      <c r="AA211" s="12"/>
      <c r="AB211" s="12"/>
      <c r="AC211" s="12"/>
      <c r="AD211" s="12"/>
      <c r="AE211" s="12"/>
      <c r="AR211" s="224" t="s">
        <v>88</v>
      </c>
      <c r="AT211" s="225" t="s">
        <v>79</v>
      </c>
      <c r="AU211" s="225" t="s">
        <v>88</v>
      </c>
      <c r="AY211" s="224" t="s">
        <v>221</v>
      </c>
      <c r="BK211" s="226">
        <f>SUM(BK212:BK213)</f>
        <v>0</v>
      </c>
    </row>
    <row r="212" s="2" customFormat="1" ht="24.15" customHeight="1">
      <c r="A212" s="40"/>
      <c r="B212" s="41"/>
      <c r="C212" s="229" t="s">
        <v>337</v>
      </c>
      <c r="D212" s="229" t="s">
        <v>225</v>
      </c>
      <c r="E212" s="230" t="s">
        <v>5265</v>
      </c>
      <c r="F212" s="231" t="s">
        <v>5266</v>
      </c>
      <c r="G212" s="232" t="s">
        <v>665</v>
      </c>
      <c r="H212" s="233">
        <v>1</v>
      </c>
      <c r="I212" s="234"/>
      <c r="J212" s="235">
        <f>ROUND(I212*H212,2)</f>
        <v>0</v>
      </c>
      <c r="K212" s="231" t="s">
        <v>1</v>
      </c>
      <c r="L212" s="46"/>
      <c r="M212" s="236" t="s">
        <v>1</v>
      </c>
      <c r="N212" s="237" t="s">
        <v>45</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224</v>
      </c>
      <c r="AT212" s="240" t="s">
        <v>225</v>
      </c>
      <c r="AU212" s="240" t="s">
        <v>19</v>
      </c>
      <c r="AY212" s="18" t="s">
        <v>221</v>
      </c>
      <c r="BE212" s="241">
        <f>IF(N212="základní",J212,0)</f>
        <v>0</v>
      </c>
      <c r="BF212" s="241">
        <f>IF(N212="snížená",J212,0)</f>
        <v>0</v>
      </c>
      <c r="BG212" s="241">
        <f>IF(N212="zákl. přenesená",J212,0)</f>
        <v>0</v>
      </c>
      <c r="BH212" s="241">
        <f>IF(N212="sníž. přenesená",J212,0)</f>
        <v>0</v>
      </c>
      <c r="BI212" s="241">
        <f>IF(N212="nulová",J212,0)</f>
        <v>0</v>
      </c>
      <c r="BJ212" s="18" t="s">
        <v>88</v>
      </c>
      <c r="BK212" s="241">
        <f>ROUND(I212*H212,2)</f>
        <v>0</v>
      </c>
      <c r="BL212" s="18" t="s">
        <v>224</v>
      </c>
      <c r="BM212" s="240" t="s">
        <v>5267</v>
      </c>
    </row>
    <row r="213" s="2" customFormat="1" ht="16.5" customHeight="1">
      <c r="A213" s="40"/>
      <c r="B213" s="41"/>
      <c r="C213" s="284" t="s">
        <v>7</v>
      </c>
      <c r="D213" s="284" t="s">
        <v>330</v>
      </c>
      <c r="E213" s="285" t="s">
        <v>5268</v>
      </c>
      <c r="F213" s="286" t="s">
        <v>5269</v>
      </c>
      <c r="G213" s="287" t="s">
        <v>665</v>
      </c>
      <c r="H213" s="288">
        <v>1</v>
      </c>
      <c r="I213" s="289"/>
      <c r="J213" s="290">
        <f>ROUND(I213*H213,2)</f>
        <v>0</v>
      </c>
      <c r="K213" s="286" t="s">
        <v>1</v>
      </c>
      <c r="L213" s="291"/>
      <c r="M213" s="292" t="s">
        <v>1</v>
      </c>
      <c r="N213" s="293" t="s">
        <v>45</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267</v>
      </c>
      <c r="AT213" s="240" t="s">
        <v>330</v>
      </c>
      <c r="AU213" s="240" t="s">
        <v>19</v>
      </c>
      <c r="AY213" s="18" t="s">
        <v>221</v>
      </c>
      <c r="BE213" s="241">
        <f>IF(N213="základní",J213,0)</f>
        <v>0</v>
      </c>
      <c r="BF213" s="241">
        <f>IF(N213="snížená",J213,0)</f>
        <v>0</v>
      </c>
      <c r="BG213" s="241">
        <f>IF(N213="zákl. přenesená",J213,0)</f>
        <v>0</v>
      </c>
      <c r="BH213" s="241">
        <f>IF(N213="sníž. přenesená",J213,0)</f>
        <v>0</v>
      </c>
      <c r="BI213" s="241">
        <f>IF(N213="nulová",J213,0)</f>
        <v>0</v>
      </c>
      <c r="BJ213" s="18" t="s">
        <v>88</v>
      </c>
      <c r="BK213" s="241">
        <f>ROUND(I213*H213,2)</f>
        <v>0</v>
      </c>
      <c r="BL213" s="18" t="s">
        <v>224</v>
      </c>
      <c r="BM213" s="240" t="s">
        <v>5270</v>
      </c>
    </row>
    <row r="214" s="12" customFormat="1" ht="22.8" customHeight="1">
      <c r="A214" s="12"/>
      <c r="B214" s="213"/>
      <c r="C214" s="214"/>
      <c r="D214" s="215" t="s">
        <v>79</v>
      </c>
      <c r="E214" s="227" t="s">
        <v>742</v>
      </c>
      <c r="F214" s="227" t="s">
        <v>743</v>
      </c>
      <c r="G214" s="214"/>
      <c r="H214" s="214"/>
      <c r="I214" s="217"/>
      <c r="J214" s="228">
        <f>BK214</f>
        <v>0</v>
      </c>
      <c r="K214" s="214"/>
      <c r="L214" s="219"/>
      <c r="M214" s="220"/>
      <c r="N214" s="221"/>
      <c r="O214" s="221"/>
      <c r="P214" s="222">
        <f>SUM(P215:P217)</f>
        <v>0</v>
      </c>
      <c r="Q214" s="221"/>
      <c r="R214" s="222">
        <f>SUM(R215:R217)</f>
        <v>0</v>
      </c>
      <c r="S214" s="221"/>
      <c r="T214" s="223">
        <f>SUM(T215:T217)</f>
        <v>0</v>
      </c>
      <c r="U214" s="12"/>
      <c r="V214" s="12"/>
      <c r="W214" s="12"/>
      <c r="X214" s="12"/>
      <c r="Y214" s="12"/>
      <c r="Z214" s="12"/>
      <c r="AA214" s="12"/>
      <c r="AB214" s="12"/>
      <c r="AC214" s="12"/>
      <c r="AD214" s="12"/>
      <c r="AE214" s="12"/>
      <c r="AR214" s="224" t="s">
        <v>88</v>
      </c>
      <c r="AT214" s="225" t="s">
        <v>79</v>
      </c>
      <c r="AU214" s="225" t="s">
        <v>88</v>
      </c>
      <c r="AY214" s="224" t="s">
        <v>221</v>
      </c>
      <c r="BK214" s="226">
        <f>SUM(BK215:BK217)</f>
        <v>0</v>
      </c>
    </row>
    <row r="215" s="2" customFormat="1" ht="24.15" customHeight="1">
      <c r="A215" s="40"/>
      <c r="B215" s="41"/>
      <c r="C215" s="229" t="s">
        <v>347</v>
      </c>
      <c r="D215" s="229" t="s">
        <v>225</v>
      </c>
      <c r="E215" s="230" t="s">
        <v>5271</v>
      </c>
      <c r="F215" s="231" t="s">
        <v>5272</v>
      </c>
      <c r="G215" s="232" t="s">
        <v>651</v>
      </c>
      <c r="H215" s="233">
        <v>6.2919999999999998</v>
      </c>
      <c r="I215" s="234"/>
      <c r="J215" s="235">
        <f>ROUND(I215*H215,2)</f>
        <v>0</v>
      </c>
      <c r="K215" s="231" t="s">
        <v>1</v>
      </c>
      <c r="L215" s="46"/>
      <c r="M215" s="236" t="s">
        <v>1</v>
      </c>
      <c r="N215" s="237" t="s">
        <v>45</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224</v>
      </c>
      <c r="AT215" s="240" t="s">
        <v>225</v>
      </c>
      <c r="AU215" s="240" t="s">
        <v>19</v>
      </c>
      <c r="AY215" s="18" t="s">
        <v>221</v>
      </c>
      <c r="BE215" s="241">
        <f>IF(N215="základní",J215,0)</f>
        <v>0</v>
      </c>
      <c r="BF215" s="241">
        <f>IF(N215="snížená",J215,0)</f>
        <v>0</v>
      </c>
      <c r="BG215" s="241">
        <f>IF(N215="zákl. přenesená",J215,0)</f>
        <v>0</v>
      </c>
      <c r="BH215" s="241">
        <f>IF(N215="sníž. přenesená",J215,0)</f>
        <v>0</v>
      </c>
      <c r="BI215" s="241">
        <f>IF(N215="nulová",J215,0)</f>
        <v>0</v>
      </c>
      <c r="BJ215" s="18" t="s">
        <v>88</v>
      </c>
      <c r="BK215" s="241">
        <f>ROUND(I215*H215,2)</f>
        <v>0</v>
      </c>
      <c r="BL215" s="18" t="s">
        <v>224</v>
      </c>
      <c r="BM215" s="240" t="s">
        <v>5273</v>
      </c>
    </row>
    <row r="216" s="13" customFormat="1">
      <c r="A216" s="13"/>
      <c r="B216" s="249"/>
      <c r="C216" s="250"/>
      <c r="D216" s="247" t="s">
        <v>236</v>
      </c>
      <c r="E216" s="251" t="s">
        <v>1</v>
      </c>
      <c r="F216" s="252" t="s">
        <v>5274</v>
      </c>
      <c r="G216" s="250"/>
      <c r="H216" s="253">
        <v>6.2919999999999998</v>
      </c>
      <c r="I216" s="254"/>
      <c r="J216" s="250"/>
      <c r="K216" s="250"/>
      <c r="L216" s="255"/>
      <c r="M216" s="256"/>
      <c r="N216" s="257"/>
      <c r="O216" s="257"/>
      <c r="P216" s="257"/>
      <c r="Q216" s="257"/>
      <c r="R216" s="257"/>
      <c r="S216" s="257"/>
      <c r="T216" s="258"/>
      <c r="U216" s="13"/>
      <c r="V216" s="13"/>
      <c r="W216" s="13"/>
      <c r="X216" s="13"/>
      <c r="Y216" s="13"/>
      <c r="Z216" s="13"/>
      <c r="AA216" s="13"/>
      <c r="AB216" s="13"/>
      <c r="AC216" s="13"/>
      <c r="AD216" s="13"/>
      <c r="AE216" s="13"/>
      <c r="AT216" s="259" t="s">
        <v>236</v>
      </c>
      <c r="AU216" s="259" t="s">
        <v>19</v>
      </c>
      <c r="AV216" s="13" t="s">
        <v>19</v>
      </c>
      <c r="AW216" s="13" t="s">
        <v>36</v>
      </c>
      <c r="AX216" s="13" t="s">
        <v>80</v>
      </c>
      <c r="AY216" s="259" t="s">
        <v>221</v>
      </c>
    </row>
    <row r="217" s="15" customFormat="1">
      <c r="A217" s="15"/>
      <c r="B217" s="270"/>
      <c r="C217" s="271"/>
      <c r="D217" s="247" t="s">
        <v>236</v>
      </c>
      <c r="E217" s="272" t="s">
        <v>1</v>
      </c>
      <c r="F217" s="273" t="s">
        <v>356</v>
      </c>
      <c r="G217" s="271"/>
      <c r="H217" s="274">
        <v>6.2919999999999998</v>
      </c>
      <c r="I217" s="275"/>
      <c r="J217" s="271"/>
      <c r="K217" s="271"/>
      <c r="L217" s="276"/>
      <c r="M217" s="277"/>
      <c r="N217" s="278"/>
      <c r="O217" s="278"/>
      <c r="P217" s="278"/>
      <c r="Q217" s="278"/>
      <c r="R217" s="278"/>
      <c r="S217" s="278"/>
      <c r="T217" s="279"/>
      <c r="U217" s="15"/>
      <c r="V217" s="15"/>
      <c r="W217" s="15"/>
      <c r="X217" s="15"/>
      <c r="Y217" s="15"/>
      <c r="Z217" s="15"/>
      <c r="AA217" s="15"/>
      <c r="AB217" s="15"/>
      <c r="AC217" s="15"/>
      <c r="AD217" s="15"/>
      <c r="AE217" s="15"/>
      <c r="AT217" s="280" t="s">
        <v>236</v>
      </c>
      <c r="AU217" s="280" t="s">
        <v>19</v>
      </c>
      <c r="AV217" s="15" t="s">
        <v>224</v>
      </c>
      <c r="AW217" s="15" t="s">
        <v>36</v>
      </c>
      <c r="AX217" s="15" t="s">
        <v>88</v>
      </c>
      <c r="AY217" s="280" t="s">
        <v>221</v>
      </c>
    </row>
    <row r="218" s="12" customFormat="1" ht="25.92" customHeight="1">
      <c r="A218" s="12"/>
      <c r="B218" s="213"/>
      <c r="C218" s="214"/>
      <c r="D218" s="215" t="s">
        <v>79</v>
      </c>
      <c r="E218" s="216" t="s">
        <v>753</v>
      </c>
      <c r="F218" s="216" t="s">
        <v>754</v>
      </c>
      <c r="G218" s="214"/>
      <c r="H218" s="214"/>
      <c r="I218" s="217"/>
      <c r="J218" s="218">
        <f>BK218</f>
        <v>0</v>
      </c>
      <c r="K218" s="214"/>
      <c r="L218" s="219"/>
      <c r="M218" s="220"/>
      <c r="N218" s="221"/>
      <c r="O218" s="221"/>
      <c r="P218" s="222">
        <f>P219</f>
        <v>0</v>
      </c>
      <c r="Q218" s="221"/>
      <c r="R218" s="222">
        <f>R219</f>
        <v>0</v>
      </c>
      <c r="S218" s="221"/>
      <c r="T218" s="223">
        <f>T219</f>
        <v>0</v>
      </c>
      <c r="U218" s="12"/>
      <c r="V218" s="12"/>
      <c r="W218" s="12"/>
      <c r="X218" s="12"/>
      <c r="Y218" s="12"/>
      <c r="Z218" s="12"/>
      <c r="AA218" s="12"/>
      <c r="AB218" s="12"/>
      <c r="AC218" s="12"/>
      <c r="AD218" s="12"/>
      <c r="AE218" s="12"/>
      <c r="AR218" s="224" t="s">
        <v>19</v>
      </c>
      <c r="AT218" s="225" t="s">
        <v>79</v>
      </c>
      <c r="AU218" s="225" t="s">
        <v>80</v>
      </c>
      <c r="AY218" s="224" t="s">
        <v>221</v>
      </c>
      <c r="BK218" s="226">
        <f>BK219</f>
        <v>0</v>
      </c>
    </row>
    <row r="219" s="12" customFormat="1" ht="22.8" customHeight="1">
      <c r="A219" s="12"/>
      <c r="B219" s="213"/>
      <c r="C219" s="214"/>
      <c r="D219" s="215" t="s">
        <v>79</v>
      </c>
      <c r="E219" s="227" t="s">
        <v>5275</v>
      </c>
      <c r="F219" s="227" t="s">
        <v>5276</v>
      </c>
      <c r="G219" s="214"/>
      <c r="H219" s="214"/>
      <c r="I219" s="217"/>
      <c r="J219" s="228">
        <f>BK219</f>
        <v>0</v>
      </c>
      <c r="K219" s="214"/>
      <c r="L219" s="219"/>
      <c r="M219" s="220"/>
      <c r="N219" s="221"/>
      <c r="O219" s="221"/>
      <c r="P219" s="222">
        <f>SUM(P220:P223)</f>
        <v>0</v>
      </c>
      <c r="Q219" s="221"/>
      <c r="R219" s="222">
        <f>SUM(R220:R223)</f>
        <v>0</v>
      </c>
      <c r="S219" s="221"/>
      <c r="T219" s="223">
        <f>SUM(T220:T223)</f>
        <v>0</v>
      </c>
      <c r="U219" s="12"/>
      <c r="V219" s="12"/>
      <c r="W219" s="12"/>
      <c r="X219" s="12"/>
      <c r="Y219" s="12"/>
      <c r="Z219" s="12"/>
      <c r="AA219" s="12"/>
      <c r="AB219" s="12"/>
      <c r="AC219" s="12"/>
      <c r="AD219" s="12"/>
      <c r="AE219" s="12"/>
      <c r="AR219" s="224" t="s">
        <v>19</v>
      </c>
      <c r="AT219" s="225" t="s">
        <v>79</v>
      </c>
      <c r="AU219" s="225" t="s">
        <v>88</v>
      </c>
      <c r="AY219" s="224" t="s">
        <v>221</v>
      </c>
      <c r="BK219" s="226">
        <f>SUM(BK220:BK223)</f>
        <v>0</v>
      </c>
    </row>
    <row r="220" s="2" customFormat="1" ht="16.5" customHeight="1">
      <c r="A220" s="40"/>
      <c r="B220" s="41"/>
      <c r="C220" s="229" t="s">
        <v>359</v>
      </c>
      <c r="D220" s="229" t="s">
        <v>225</v>
      </c>
      <c r="E220" s="230" t="s">
        <v>5277</v>
      </c>
      <c r="F220" s="231" t="s">
        <v>5278</v>
      </c>
      <c r="G220" s="232" t="s">
        <v>507</v>
      </c>
      <c r="H220" s="233">
        <v>18.306999999999999</v>
      </c>
      <c r="I220" s="234"/>
      <c r="J220" s="235">
        <f>ROUND(I220*H220,2)</f>
        <v>0</v>
      </c>
      <c r="K220" s="231" t="s">
        <v>1</v>
      </c>
      <c r="L220" s="46"/>
      <c r="M220" s="236" t="s">
        <v>1</v>
      </c>
      <c r="N220" s="237" t="s">
        <v>45</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316</v>
      </c>
      <c r="AT220" s="240" t="s">
        <v>225</v>
      </c>
      <c r="AU220" s="240" t="s">
        <v>19</v>
      </c>
      <c r="AY220" s="18" t="s">
        <v>221</v>
      </c>
      <c r="BE220" s="241">
        <f>IF(N220="základní",J220,0)</f>
        <v>0</v>
      </c>
      <c r="BF220" s="241">
        <f>IF(N220="snížená",J220,0)</f>
        <v>0</v>
      </c>
      <c r="BG220" s="241">
        <f>IF(N220="zákl. přenesená",J220,0)</f>
        <v>0</v>
      </c>
      <c r="BH220" s="241">
        <f>IF(N220="sníž. přenesená",J220,0)</f>
        <v>0</v>
      </c>
      <c r="BI220" s="241">
        <f>IF(N220="nulová",J220,0)</f>
        <v>0</v>
      </c>
      <c r="BJ220" s="18" t="s">
        <v>88</v>
      </c>
      <c r="BK220" s="241">
        <f>ROUND(I220*H220,2)</f>
        <v>0</v>
      </c>
      <c r="BL220" s="18" t="s">
        <v>316</v>
      </c>
      <c r="BM220" s="240" t="s">
        <v>5279</v>
      </c>
    </row>
    <row r="221" s="13" customFormat="1">
      <c r="A221" s="13"/>
      <c r="B221" s="249"/>
      <c r="C221" s="250"/>
      <c r="D221" s="247" t="s">
        <v>236</v>
      </c>
      <c r="E221" s="251" t="s">
        <v>1</v>
      </c>
      <c r="F221" s="252" t="s">
        <v>5280</v>
      </c>
      <c r="G221" s="250"/>
      <c r="H221" s="253">
        <v>18.306999999999999</v>
      </c>
      <c r="I221" s="254"/>
      <c r="J221" s="250"/>
      <c r="K221" s="250"/>
      <c r="L221" s="255"/>
      <c r="M221" s="256"/>
      <c r="N221" s="257"/>
      <c r="O221" s="257"/>
      <c r="P221" s="257"/>
      <c r="Q221" s="257"/>
      <c r="R221" s="257"/>
      <c r="S221" s="257"/>
      <c r="T221" s="258"/>
      <c r="U221" s="13"/>
      <c r="V221" s="13"/>
      <c r="W221" s="13"/>
      <c r="X221" s="13"/>
      <c r="Y221" s="13"/>
      <c r="Z221" s="13"/>
      <c r="AA221" s="13"/>
      <c r="AB221" s="13"/>
      <c r="AC221" s="13"/>
      <c r="AD221" s="13"/>
      <c r="AE221" s="13"/>
      <c r="AT221" s="259" t="s">
        <v>236</v>
      </c>
      <c r="AU221" s="259" t="s">
        <v>19</v>
      </c>
      <c r="AV221" s="13" t="s">
        <v>19</v>
      </c>
      <c r="AW221" s="13" t="s">
        <v>36</v>
      </c>
      <c r="AX221" s="13" t="s">
        <v>80</v>
      </c>
      <c r="AY221" s="259" t="s">
        <v>221</v>
      </c>
    </row>
    <row r="222" s="15" customFormat="1">
      <c r="A222" s="15"/>
      <c r="B222" s="270"/>
      <c r="C222" s="271"/>
      <c r="D222" s="247" t="s">
        <v>236</v>
      </c>
      <c r="E222" s="272" t="s">
        <v>1</v>
      </c>
      <c r="F222" s="273" t="s">
        <v>356</v>
      </c>
      <c r="G222" s="271"/>
      <c r="H222" s="274">
        <v>18.306999999999999</v>
      </c>
      <c r="I222" s="275"/>
      <c r="J222" s="271"/>
      <c r="K222" s="271"/>
      <c r="L222" s="276"/>
      <c r="M222" s="277"/>
      <c r="N222" s="278"/>
      <c r="O222" s="278"/>
      <c r="P222" s="278"/>
      <c r="Q222" s="278"/>
      <c r="R222" s="278"/>
      <c r="S222" s="278"/>
      <c r="T222" s="279"/>
      <c r="U222" s="15"/>
      <c r="V222" s="15"/>
      <c r="W222" s="15"/>
      <c r="X222" s="15"/>
      <c r="Y222" s="15"/>
      <c r="Z222" s="15"/>
      <c r="AA222" s="15"/>
      <c r="AB222" s="15"/>
      <c r="AC222" s="15"/>
      <c r="AD222" s="15"/>
      <c r="AE222" s="15"/>
      <c r="AT222" s="280" t="s">
        <v>236</v>
      </c>
      <c r="AU222" s="280" t="s">
        <v>19</v>
      </c>
      <c r="AV222" s="15" t="s">
        <v>224</v>
      </c>
      <c r="AW222" s="15" t="s">
        <v>36</v>
      </c>
      <c r="AX222" s="15" t="s">
        <v>88</v>
      </c>
      <c r="AY222" s="280" t="s">
        <v>221</v>
      </c>
    </row>
    <row r="223" s="2" customFormat="1" ht="24.15" customHeight="1">
      <c r="A223" s="40"/>
      <c r="B223" s="41"/>
      <c r="C223" s="229" t="s">
        <v>365</v>
      </c>
      <c r="D223" s="229" t="s">
        <v>225</v>
      </c>
      <c r="E223" s="230" t="s">
        <v>5281</v>
      </c>
      <c r="F223" s="231" t="s">
        <v>5282</v>
      </c>
      <c r="G223" s="232" t="s">
        <v>507</v>
      </c>
      <c r="H223" s="233">
        <v>18.306999999999999</v>
      </c>
      <c r="I223" s="234"/>
      <c r="J223" s="235">
        <f>ROUND(I223*H223,2)</f>
        <v>0</v>
      </c>
      <c r="K223" s="231" t="s">
        <v>1</v>
      </c>
      <c r="L223" s="46"/>
      <c r="M223" s="236" t="s">
        <v>1</v>
      </c>
      <c r="N223" s="237" t="s">
        <v>45</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316</v>
      </c>
      <c r="AT223" s="240" t="s">
        <v>225</v>
      </c>
      <c r="AU223" s="240" t="s">
        <v>19</v>
      </c>
      <c r="AY223" s="18" t="s">
        <v>221</v>
      </c>
      <c r="BE223" s="241">
        <f>IF(N223="základní",J223,0)</f>
        <v>0</v>
      </c>
      <c r="BF223" s="241">
        <f>IF(N223="snížená",J223,0)</f>
        <v>0</v>
      </c>
      <c r="BG223" s="241">
        <f>IF(N223="zákl. přenesená",J223,0)</f>
        <v>0</v>
      </c>
      <c r="BH223" s="241">
        <f>IF(N223="sníž. přenesená",J223,0)</f>
        <v>0</v>
      </c>
      <c r="BI223" s="241">
        <f>IF(N223="nulová",J223,0)</f>
        <v>0</v>
      </c>
      <c r="BJ223" s="18" t="s">
        <v>88</v>
      </c>
      <c r="BK223" s="241">
        <f>ROUND(I223*H223,2)</f>
        <v>0</v>
      </c>
      <c r="BL223" s="18" t="s">
        <v>316</v>
      </c>
      <c r="BM223" s="240" t="s">
        <v>5283</v>
      </c>
    </row>
    <row r="224" s="12" customFormat="1" ht="25.92" customHeight="1">
      <c r="A224" s="12"/>
      <c r="B224" s="213"/>
      <c r="C224" s="214"/>
      <c r="D224" s="215" t="s">
        <v>79</v>
      </c>
      <c r="E224" s="216" t="s">
        <v>330</v>
      </c>
      <c r="F224" s="216" t="s">
        <v>967</v>
      </c>
      <c r="G224" s="214"/>
      <c r="H224" s="214"/>
      <c r="I224" s="217"/>
      <c r="J224" s="218">
        <f>BK224</f>
        <v>0</v>
      </c>
      <c r="K224" s="214"/>
      <c r="L224" s="219"/>
      <c r="M224" s="220"/>
      <c r="N224" s="221"/>
      <c r="O224" s="221"/>
      <c r="P224" s="222">
        <f>P225</f>
        <v>0</v>
      </c>
      <c r="Q224" s="221"/>
      <c r="R224" s="222">
        <f>R225</f>
        <v>0</v>
      </c>
      <c r="S224" s="221"/>
      <c r="T224" s="223">
        <f>T225</f>
        <v>0</v>
      </c>
      <c r="U224" s="12"/>
      <c r="V224" s="12"/>
      <c r="W224" s="12"/>
      <c r="X224" s="12"/>
      <c r="Y224" s="12"/>
      <c r="Z224" s="12"/>
      <c r="AA224" s="12"/>
      <c r="AB224" s="12"/>
      <c r="AC224" s="12"/>
      <c r="AD224" s="12"/>
      <c r="AE224" s="12"/>
      <c r="AR224" s="224" t="s">
        <v>157</v>
      </c>
      <c r="AT224" s="225" t="s">
        <v>79</v>
      </c>
      <c r="AU224" s="225" t="s">
        <v>80</v>
      </c>
      <c r="AY224" s="224" t="s">
        <v>221</v>
      </c>
      <c r="BK224" s="226">
        <f>BK225</f>
        <v>0</v>
      </c>
    </row>
    <row r="225" s="12" customFormat="1" ht="22.8" customHeight="1">
      <c r="A225" s="12"/>
      <c r="B225" s="213"/>
      <c r="C225" s="214"/>
      <c r="D225" s="215" t="s">
        <v>79</v>
      </c>
      <c r="E225" s="227" t="s">
        <v>1465</v>
      </c>
      <c r="F225" s="227" t="s">
        <v>1466</v>
      </c>
      <c r="G225" s="214"/>
      <c r="H225" s="214"/>
      <c r="I225" s="217"/>
      <c r="J225" s="228">
        <f>BK225</f>
        <v>0</v>
      </c>
      <c r="K225" s="214"/>
      <c r="L225" s="219"/>
      <c r="M225" s="220"/>
      <c r="N225" s="221"/>
      <c r="O225" s="221"/>
      <c r="P225" s="222">
        <f>SUM(P226:P274)</f>
        <v>0</v>
      </c>
      <c r="Q225" s="221"/>
      <c r="R225" s="222">
        <f>SUM(R226:R274)</f>
        <v>0</v>
      </c>
      <c r="S225" s="221"/>
      <c r="T225" s="223">
        <f>SUM(T226:T274)</f>
        <v>0</v>
      </c>
      <c r="U225" s="12"/>
      <c r="V225" s="12"/>
      <c r="W225" s="12"/>
      <c r="X225" s="12"/>
      <c r="Y225" s="12"/>
      <c r="Z225" s="12"/>
      <c r="AA225" s="12"/>
      <c r="AB225" s="12"/>
      <c r="AC225" s="12"/>
      <c r="AD225" s="12"/>
      <c r="AE225" s="12"/>
      <c r="AR225" s="224" t="s">
        <v>157</v>
      </c>
      <c r="AT225" s="225" t="s">
        <v>79</v>
      </c>
      <c r="AU225" s="225" t="s">
        <v>88</v>
      </c>
      <c r="AY225" s="224" t="s">
        <v>221</v>
      </c>
      <c r="BK225" s="226">
        <f>SUM(BK226:BK274)</f>
        <v>0</v>
      </c>
    </row>
    <row r="226" s="2" customFormat="1" ht="24.15" customHeight="1">
      <c r="A226" s="40"/>
      <c r="B226" s="41"/>
      <c r="C226" s="229" t="s">
        <v>371</v>
      </c>
      <c r="D226" s="229" t="s">
        <v>225</v>
      </c>
      <c r="E226" s="230" t="s">
        <v>5284</v>
      </c>
      <c r="F226" s="231" t="s">
        <v>5285</v>
      </c>
      <c r="G226" s="232" t="s">
        <v>699</v>
      </c>
      <c r="H226" s="233">
        <v>23</v>
      </c>
      <c r="I226" s="234"/>
      <c r="J226" s="235">
        <f>ROUND(I226*H226,2)</f>
        <v>0</v>
      </c>
      <c r="K226" s="231" t="s">
        <v>1</v>
      </c>
      <c r="L226" s="46"/>
      <c r="M226" s="236" t="s">
        <v>1</v>
      </c>
      <c r="N226" s="237" t="s">
        <v>45</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1470</v>
      </c>
      <c r="AT226" s="240" t="s">
        <v>225</v>
      </c>
      <c r="AU226" s="240" t="s">
        <v>19</v>
      </c>
      <c r="AY226" s="18" t="s">
        <v>221</v>
      </c>
      <c r="BE226" s="241">
        <f>IF(N226="základní",J226,0)</f>
        <v>0</v>
      </c>
      <c r="BF226" s="241">
        <f>IF(N226="snížená",J226,0)</f>
        <v>0</v>
      </c>
      <c r="BG226" s="241">
        <f>IF(N226="zákl. přenesená",J226,0)</f>
        <v>0</v>
      </c>
      <c r="BH226" s="241">
        <f>IF(N226="sníž. přenesená",J226,0)</f>
        <v>0</v>
      </c>
      <c r="BI226" s="241">
        <f>IF(N226="nulová",J226,0)</f>
        <v>0</v>
      </c>
      <c r="BJ226" s="18" t="s">
        <v>88</v>
      </c>
      <c r="BK226" s="241">
        <f>ROUND(I226*H226,2)</f>
        <v>0</v>
      </c>
      <c r="BL226" s="18" t="s">
        <v>1470</v>
      </c>
      <c r="BM226" s="240" t="s">
        <v>5286</v>
      </c>
    </row>
    <row r="227" s="2" customFormat="1" ht="49.05" customHeight="1">
      <c r="A227" s="40"/>
      <c r="B227" s="41"/>
      <c r="C227" s="284" t="s">
        <v>376</v>
      </c>
      <c r="D227" s="284" t="s">
        <v>330</v>
      </c>
      <c r="E227" s="285" t="s">
        <v>5287</v>
      </c>
      <c r="F227" s="286" t="s">
        <v>5288</v>
      </c>
      <c r="G227" s="287" t="s">
        <v>699</v>
      </c>
      <c r="H227" s="288">
        <v>48</v>
      </c>
      <c r="I227" s="289"/>
      <c r="J227" s="290">
        <f>ROUND(I227*H227,2)</f>
        <v>0</v>
      </c>
      <c r="K227" s="286" t="s">
        <v>1</v>
      </c>
      <c r="L227" s="291"/>
      <c r="M227" s="292" t="s">
        <v>1</v>
      </c>
      <c r="N227" s="293" t="s">
        <v>45</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5289</v>
      </c>
      <c r="AT227" s="240" t="s">
        <v>330</v>
      </c>
      <c r="AU227" s="240" t="s">
        <v>19</v>
      </c>
      <c r="AY227" s="18" t="s">
        <v>221</v>
      </c>
      <c r="BE227" s="241">
        <f>IF(N227="základní",J227,0)</f>
        <v>0</v>
      </c>
      <c r="BF227" s="241">
        <f>IF(N227="snížená",J227,0)</f>
        <v>0</v>
      </c>
      <c r="BG227" s="241">
        <f>IF(N227="zákl. přenesená",J227,0)</f>
        <v>0</v>
      </c>
      <c r="BH227" s="241">
        <f>IF(N227="sníž. přenesená",J227,0)</f>
        <v>0</v>
      </c>
      <c r="BI227" s="241">
        <f>IF(N227="nulová",J227,0)</f>
        <v>0</v>
      </c>
      <c r="BJ227" s="18" t="s">
        <v>88</v>
      </c>
      <c r="BK227" s="241">
        <f>ROUND(I227*H227,2)</f>
        <v>0</v>
      </c>
      <c r="BL227" s="18" t="s">
        <v>1470</v>
      </c>
      <c r="BM227" s="240" t="s">
        <v>5290</v>
      </c>
    </row>
    <row r="228" s="13" customFormat="1">
      <c r="A228" s="13"/>
      <c r="B228" s="249"/>
      <c r="C228" s="250"/>
      <c r="D228" s="247" t="s">
        <v>236</v>
      </c>
      <c r="E228" s="251" t="s">
        <v>1</v>
      </c>
      <c r="F228" s="252" t="s">
        <v>5291</v>
      </c>
      <c r="G228" s="250"/>
      <c r="H228" s="253">
        <v>48</v>
      </c>
      <c r="I228" s="254"/>
      <c r="J228" s="250"/>
      <c r="K228" s="250"/>
      <c r="L228" s="255"/>
      <c r="M228" s="256"/>
      <c r="N228" s="257"/>
      <c r="O228" s="257"/>
      <c r="P228" s="257"/>
      <c r="Q228" s="257"/>
      <c r="R228" s="257"/>
      <c r="S228" s="257"/>
      <c r="T228" s="258"/>
      <c r="U228" s="13"/>
      <c r="V228" s="13"/>
      <c r="W228" s="13"/>
      <c r="X228" s="13"/>
      <c r="Y228" s="13"/>
      <c r="Z228" s="13"/>
      <c r="AA228" s="13"/>
      <c r="AB228" s="13"/>
      <c r="AC228" s="13"/>
      <c r="AD228" s="13"/>
      <c r="AE228" s="13"/>
      <c r="AT228" s="259" t="s">
        <v>236</v>
      </c>
      <c r="AU228" s="259" t="s">
        <v>19</v>
      </c>
      <c r="AV228" s="13" t="s">
        <v>19</v>
      </c>
      <c r="AW228" s="13" t="s">
        <v>36</v>
      </c>
      <c r="AX228" s="13" t="s">
        <v>80</v>
      </c>
      <c r="AY228" s="259" t="s">
        <v>221</v>
      </c>
    </row>
    <row r="229" s="15" customFormat="1">
      <c r="A229" s="15"/>
      <c r="B229" s="270"/>
      <c r="C229" s="271"/>
      <c r="D229" s="247" t="s">
        <v>236</v>
      </c>
      <c r="E229" s="272" t="s">
        <v>1</v>
      </c>
      <c r="F229" s="273" t="s">
        <v>356</v>
      </c>
      <c r="G229" s="271"/>
      <c r="H229" s="274">
        <v>48</v>
      </c>
      <c r="I229" s="275"/>
      <c r="J229" s="271"/>
      <c r="K229" s="271"/>
      <c r="L229" s="276"/>
      <c r="M229" s="277"/>
      <c r="N229" s="278"/>
      <c r="O229" s="278"/>
      <c r="P229" s="278"/>
      <c r="Q229" s="278"/>
      <c r="R229" s="278"/>
      <c r="S229" s="278"/>
      <c r="T229" s="279"/>
      <c r="U229" s="15"/>
      <c r="V229" s="15"/>
      <c r="W229" s="15"/>
      <c r="X229" s="15"/>
      <c r="Y229" s="15"/>
      <c r="Z229" s="15"/>
      <c r="AA229" s="15"/>
      <c r="AB229" s="15"/>
      <c r="AC229" s="15"/>
      <c r="AD229" s="15"/>
      <c r="AE229" s="15"/>
      <c r="AT229" s="280" t="s">
        <v>236</v>
      </c>
      <c r="AU229" s="280" t="s">
        <v>19</v>
      </c>
      <c r="AV229" s="15" t="s">
        <v>224</v>
      </c>
      <c r="AW229" s="15" t="s">
        <v>36</v>
      </c>
      <c r="AX229" s="15" t="s">
        <v>88</v>
      </c>
      <c r="AY229" s="280" t="s">
        <v>221</v>
      </c>
    </row>
    <row r="230" s="2" customFormat="1" ht="24.15" customHeight="1">
      <c r="A230" s="40"/>
      <c r="B230" s="41"/>
      <c r="C230" s="229" t="s">
        <v>381</v>
      </c>
      <c r="D230" s="229" t="s">
        <v>225</v>
      </c>
      <c r="E230" s="230" t="s">
        <v>5292</v>
      </c>
      <c r="F230" s="231" t="s">
        <v>5293</v>
      </c>
      <c r="G230" s="232" t="s">
        <v>665</v>
      </c>
      <c r="H230" s="233">
        <v>1</v>
      </c>
      <c r="I230" s="234"/>
      <c r="J230" s="235">
        <f>ROUND(I230*H230,2)</f>
        <v>0</v>
      </c>
      <c r="K230" s="231" t="s">
        <v>1</v>
      </c>
      <c r="L230" s="46"/>
      <c r="M230" s="236" t="s">
        <v>1</v>
      </c>
      <c r="N230" s="237" t="s">
        <v>45</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1470</v>
      </c>
      <c r="AT230" s="240" t="s">
        <v>225</v>
      </c>
      <c r="AU230" s="240" t="s">
        <v>19</v>
      </c>
      <c r="AY230" s="18" t="s">
        <v>221</v>
      </c>
      <c r="BE230" s="241">
        <f>IF(N230="základní",J230,0)</f>
        <v>0</v>
      </c>
      <c r="BF230" s="241">
        <f>IF(N230="snížená",J230,0)</f>
        <v>0</v>
      </c>
      <c r="BG230" s="241">
        <f>IF(N230="zákl. přenesená",J230,0)</f>
        <v>0</v>
      </c>
      <c r="BH230" s="241">
        <f>IF(N230="sníž. přenesená",J230,0)</f>
        <v>0</v>
      </c>
      <c r="BI230" s="241">
        <f>IF(N230="nulová",J230,0)</f>
        <v>0</v>
      </c>
      <c r="BJ230" s="18" t="s">
        <v>88</v>
      </c>
      <c r="BK230" s="241">
        <f>ROUND(I230*H230,2)</f>
        <v>0</v>
      </c>
      <c r="BL230" s="18" t="s">
        <v>1470</v>
      </c>
      <c r="BM230" s="240" t="s">
        <v>5294</v>
      </c>
    </row>
    <row r="231" s="2" customFormat="1" ht="24.15" customHeight="1">
      <c r="A231" s="40"/>
      <c r="B231" s="41"/>
      <c r="C231" s="284" t="s">
        <v>387</v>
      </c>
      <c r="D231" s="284" t="s">
        <v>330</v>
      </c>
      <c r="E231" s="285" t="s">
        <v>5295</v>
      </c>
      <c r="F231" s="286" t="s">
        <v>5296</v>
      </c>
      <c r="G231" s="287" t="s">
        <v>665</v>
      </c>
      <c r="H231" s="288">
        <v>1</v>
      </c>
      <c r="I231" s="289"/>
      <c r="J231" s="290">
        <f>ROUND(I231*H231,2)</f>
        <v>0</v>
      </c>
      <c r="K231" s="286" t="s">
        <v>1</v>
      </c>
      <c r="L231" s="291"/>
      <c r="M231" s="292" t="s">
        <v>1</v>
      </c>
      <c r="N231" s="293" t="s">
        <v>45</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5289</v>
      </c>
      <c r="AT231" s="240" t="s">
        <v>330</v>
      </c>
      <c r="AU231" s="240" t="s">
        <v>19</v>
      </c>
      <c r="AY231" s="18" t="s">
        <v>221</v>
      </c>
      <c r="BE231" s="241">
        <f>IF(N231="základní",J231,0)</f>
        <v>0</v>
      </c>
      <c r="BF231" s="241">
        <f>IF(N231="snížená",J231,0)</f>
        <v>0</v>
      </c>
      <c r="BG231" s="241">
        <f>IF(N231="zákl. přenesená",J231,0)</f>
        <v>0</v>
      </c>
      <c r="BH231" s="241">
        <f>IF(N231="sníž. přenesená",J231,0)</f>
        <v>0</v>
      </c>
      <c r="BI231" s="241">
        <f>IF(N231="nulová",J231,0)</f>
        <v>0</v>
      </c>
      <c r="BJ231" s="18" t="s">
        <v>88</v>
      </c>
      <c r="BK231" s="241">
        <f>ROUND(I231*H231,2)</f>
        <v>0</v>
      </c>
      <c r="BL231" s="18" t="s">
        <v>1470</v>
      </c>
      <c r="BM231" s="240" t="s">
        <v>5297</v>
      </c>
    </row>
    <row r="232" s="2" customFormat="1" ht="24.15" customHeight="1">
      <c r="A232" s="40"/>
      <c r="B232" s="41"/>
      <c r="C232" s="229" t="s">
        <v>393</v>
      </c>
      <c r="D232" s="229" t="s">
        <v>225</v>
      </c>
      <c r="E232" s="230" t="s">
        <v>5298</v>
      </c>
      <c r="F232" s="231" t="s">
        <v>5299</v>
      </c>
      <c r="G232" s="232" t="s">
        <v>665</v>
      </c>
      <c r="H232" s="233">
        <v>3</v>
      </c>
      <c r="I232" s="234"/>
      <c r="J232" s="235">
        <f>ROUND(I232*H232,2)</f>
        <v>0</v>
      </c>
      <c r="K232" s="231" t="s">
        <v>1</v>
      </c>
      <c r="L232" s="46"/>
      <c r="M232" s="236" t="s">
        <v>1</v>
      </c>
      <c r="N232" s="237" t="s">
        <v>45</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1470</v>
      </c>
      <c r="AT232" s="240" t="s">
        <v>225</v>
      </c>
      <c r="AU232" s="240" t="s">
        <v>19</v>
      </c>
      <c r="AY232" s="18" t="s">
        <v>221</v>
      </c>
      <c r="BE232" s="241">
        <f>IF(N232="základní",J232,0)</f>
        <v>0</v>
      </c>
      <c r="BF232" s="241">
        <f>IF(N232="snížená",J232,0)</f>
        <v>0</v>
      </c>
      <c r="BG232" s="241">
        <f>IF(N232="zákl. přenesená",J232,0)</f>
        <v>0</v>
      </c>
      <c r="BH232" s="241">
        <f>IF(N232="sníž. přenesená",J232,0)</f>
        <v>0</v>
      </c>
      <c r="BI232" s="241">
        <f>IF(N232="nulová",J232,0)</f>
        <v>0</v>
      </c>
      <c r="BJ232" s="18" t="s">
        <v>88</v>
      </c>
      <c r="BK232" s="241">
        <f>ROUND(I232*H232,2)</f>
        <v>0</v>
      </c>
      <c r="BL232" s="18" t="s">
        <v>1470</v>
      </c>
      <c r="BM232" s="240" t="s">
        <v>5300</v>
      </c>
    </row>
    <row r="233" s="2" customFormat="1" ht="33" customHeight="1">
      <c r="A233" s="40"/>
      <c r="B233" s="41"/>
      <c r="C233" s="284" t="s">
        <v>398</v>
      </c>
      <c r="D233" s="284" t="s">
        <v>330</v>
      </c>
      <c r="E233" s="285" t="s">
        <v>5301</v>
      </c>
      <c r="F233" s="286" t="s">
        <v>5302</v>
      </c>
      <c r="G233" s="287" t="s">
        <v>665</v>
      </c>
      <c r="H233" s="288">
        <v>1</v>
      </c>
      <c r="I233" s="289"/>
      <c r="J233" s="290">
        <f>ROUND(I233*H233,2)</f>
        <v>0</v>
      </c>
      <c r="K233" s="286" t="s">
        <v>1</v>
      </c>
      <c r="L233" s="291"/>
      <c r="M233" s="292" t="s">
        <v>1</v>
      </c>
      <c r="N233" s="293" t="s">
        <v>45</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5289</v>
      </c>
      <c r="AT233" s="240" t="s">
        <v>330</v>
      </c>
      <c r="AU233" s="240" t="s">
        <v>19</v>
      </c>
      <c r="AY233" s="18" t="s">
        <v>221</v>
      </c>
      <c r="BE233" s="241">
        <f>IF(N233="základní",J233,0)</f>
        <v>0</v>
      </c>
      <c r="BF233" s="241">
        <f>IF(N233="snížená",J233,0)</f>
        <v>0</v>
      </c>
      <c r="BG233" s="241">
        <f>IF(N233="zákl. přenesená",J233,0)</f>
        <v>0</v>
      </c>
      <c r="BH233" s="241">
        <f>IF(N233="sníž. přenesená",J233,0)</f>
        <v>0</v>
      </c>
      <c r="BI233" s="241">
        <f>IF(N233="nulová",J233,0)</f>
        <v>0</v>
      </c>
      <c r="BJ233" s="18" t="s">
        <v>88</v>
      </c>
      <c r="BK233" s="241">
        <f>ROUND(I233*H233,2)</f>
        <v>0</v>
      </c>
      <c r="BL233" s="18" t="s">
        <v>1470</v>
      </c>
      <c r="BM233" s="240" t="s">
        <v>5303</v>
      </c>
    </row>
    <row r="234" s="2" customFormat="1" ht="24.15" customHeight="1">
      <c r="A234" s="40"/>
      <c r="B234" s="41"/>
      <c r="C234" s="284" t="s">
        <v>404</v>
      </c>
      <c r="D234" s="284" t="s">
        <v>330</v>
      </c>
      <c r="E234" s="285" t="s">
        <v>5304</v>
      </c>
      <c r="F234" s="286" t="s">
        <v>5305</v>
      </c>
      <c r="G234" s="287" t="s">
        <v>665</v>
      </c>
      <c r="H234" s="288">
        <v>1</v>
      </c>
      <c r="I234" s="289"/>
      <c r="J234" s="290">
        <f>ROUND(I234*H234,2)</f>
        <v>0</v>
      </c>
      <c r="K234" s="286" t="s">
        <v>1</v>
      </c>
      <c r="L234" s="291"/>
      <c r="M234" s="292" t="s">
        <v>1</v>
      </c>
      <c r="N234" s="293" t="s">
        <v>45</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5289</v>
      </c>
      <c r="AT234" s="240" t="s">
        <v>330</v>
      </c>
      <c r="AU234" s="240" t="s">
        <v>19</v>
      </c>
      <c r="AY234" s="18" t="s">
        <v>221</v>
      </c>
      <c r="BE234" s="241">
        <f>IF(N234="základní",J234,0)</f>
        <v>0</v>
      </c>
      <c r="BF234" s="241">
        <f>IF(N234="snížená",J234,0)</f>
        <v>0</v>
      </c>
      <c r="BG234" s="241">
        <f>IF(N234="zákl. přenesená",J234,0)</f>
        <v>0</v>
      </c>
      <c r="BH234" s="241">
        <f>IF(N234="sníž. přenesená",J234,0)</f>
        <v>0</v>
      </c>
      <c r="BI234" s="241">
        <f>IF(N234="nulová",J234,0)</f>
        <v>0</v>
      </c>
      <c r="BJ234" s="18" t="s">
        <v>88</v>
      </c>
      <c r="BK234" s="241">
        <f>ROUND(I234*H234,2)</f>
        <v>0</v>
      </c>
      <c r="BL234" s="18" t="s">
        <v>1470</v>
      </c>
      <c r="BM234" s="240" t="s">
        <v>5306</v>
      </c>
    </row>
    <row r="235" s="2" customFormat="1" ht="24.15" customHeight="1">
      <c r="A235" s="40"/>
      <c r="B235" s="41"/>
      <c r="C235" s="284" t="s">
        <v>410</v>
      </c>
      <c r="D235" s="284" t="s">
        <v>330</v>
      </c>
      <c r="E235" s="285" t="s">
        <v>5307</v>
      </c>
      <c r="F235" s="286" t="s">
        <v>5308</v>
      </c>
      <c r="G235" s="287" t="s">
        <v>665</v>
      </c>
      <c r="H235" s="288">
        <v>1</v>
      </c>
      <c r="I235" s="289"/>
      <c r="J235" s="290">
        <f>ROUND(I235*H235,2)</f>
        <v>0</v>
      </c>
      <c r="K235" s="286" t="s">
        <v>1</v>
      </c>
      <c r="L235" s="291"/>
      <c r="M235" s="292" t="s">
        <v>1</v>
      </c>
      <c r="N235" s="293" t="s">
        <v>45</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5289</v>
      </c>
      <c r="AT235" s="240" t="s">
        <v>330</v>
      </c>
      <c r="AU235" s="240" t="s">
        <v>19</v>
      </c>
      <c r="AY235" s="18" t="s">
        <v>221</v>
      </c>
      <c r="BE235" s="241">
        <f>IF(N235="základní",J235,0)</f>
        <v>0</v>
      </c>
      <c r="BF235" s="241">
        <f>IF(N235="snížená",J235,0)</f>
        <v>0</v>
      </c>
      <c r="BG235" s="241">
        <f>IF(N235="zákl. přenesená",J235,0)</f>
        <v>0</v>
      </c>
      <c r="BH235" s="241">
        <f>IF(N235="sníž. přenesená",J235,0)</f>
        <v>0</v>
      </c>
      <c r="BI235" s="241">
        <f>IF(N235="nulová",J235,0)</f>
        <v>0</v>
      </c>
      <c r="BJ235" s="18" t="s">
        <v>88</v>
      </c>
      <c r="BK235" s="241">
        <f>ROUND(I235*H235,2)</f>
        <v>0</v>
      </c>
      <c r="BL235" s="18" t="s">
        <v>1470</v>
      </c>
      <c r="BM235" s="240" t="s">
        <v>5309</v>
      </c>
    </row>
    <row r="236" s="2" customFormat="1" ht="24.15" customHeight="1">
      <c r="A236" s="40"/>
      <c r="B236" s="41"/>
      <c r="C236" s="229" t="s">
        <v>1460</v>
      </c>
      <c r="D236" s="229" t="s">
        <v>225</v>
      </c>
      <c r="E236" s="230" t="s">
        <v>5310</v>
      </c>
      <c r="F236" s="231" t="s">
        <v>5311</v>
      </c>
      <c r="G236" s="232" t="s">
        <v>665</v>
      </c>
      <c r="H236" s="233">
        <v>32</v>
      </c>
      <c r="I236" s="234"/>
      <c r="J236" s="235">
        <f>ROUND(I236*H236,2)</f>
        <v>0</v>
      </c>
      <c r="K236" s="231" t="s">
        <v>1</v>
      </c>
      <c r="L236" s="46"/>
      <c r="M236" s="236" t="s">
        <v>1</v>
      </c>
      <c r="N236" s="237" t="s">
        <v>45</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1470</v>
      </c>
      <c r="AT236" s="240" t="s">
        <v>225</v>
      </c>
      <c r="AU236" s="240" t="s">
        <v>19</v>
      </c>
      <c r="AY236" s="18" t="s">
        <v>221</v>
      </c>
      <c r="BE236" s="241">
        <f>IF(N236="základní",J236,0)</f>
        <v>0</v>
      </c>
      <c r="BF236" s="241">
        <f>IF(N236="snížená",J236,0)</f>
        <v>0</v>
      </c>
      <c r="BG236" s="241">
        <f>IF(N236="zákl. přenesená",J236,0)</f>
        <v>0</v>
      </c>
      <c r="BH236" s="241">
        <f>IF(N236="sníž. přenesená",J236,0)</f>
        <v>0</v>
      </c>
      <c r="BI236" s="241">
        <f>IF(N236="nulová",J236,0)</f>
        <v>0</v>
      </c>
      <c r="BJ236" s="18" t="s">
        <v>88</v>
      </c>
      <c r="BK236" s="241">
        <f>ROUND(I236*H236,2)</f>
        <v>0</v>
      </c>
      <c r="BL236" s="18" t="s">
        <v>1470</v>
      </c>
      <c r="BM236" s="240" t="s">
        <v>5312</v>
      </c>
    </row>
    <row r="237" s="2" customFormat="1" ht="21.75" customHeight="1">
      <c r="A237" s="40"/>
      <c r="B237" s="41"/>
      <c r="C237" s="229" t="s">
        <v>461</v>
      </c>
      <c r="D237" s="229" t="s">
        <v>225</v>
      </c>
      <c r="E237" s="230" t="s">
        <v>5313</v>
      </c>
      <c r="F237" s="231" t="s">
        <v>5314</v>
      </c>
      <c r="G237" s="232" t="s">
        <v>699</v>
      </c>
      <c r="H237" s="233">
        <v>62</v>
      </c>
      <c r="I237" s="234"/>
      <c r="J237" s="235">
        <f>ROUND(I237*H237,2)</f>
        <v>0</v>
      </c>
      <c r="K237" s="231" t="s">
        <v>1</v>
      </c>
      <c r="L237" s="46"/>
      <c r="M237" s="236" t="s">
        <v>1</v>
      </c>
      <c r="N237" s="237" t="s">
        <v>45</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1470</v>
      </c>
      <c r="AT237" s="240" t="s">
        <v>225</v>
      </c>
      <c r="AU237" s="240" t="s">
        <v>19</v>
      </c>
      <c r="AY237" s="18" t="s">
        <v>221</v>
      </c>
      <c r="BE237" s="241">
        <f>IF(N237="základní",J237,0)</f>
        <v>0</v>
      </c>
      <c r="BF237" s="241">
        <f>IF(N237="snížená",J237,0)</f>
        <v>0</v>
      </c>
      <c r="BG237" s="241">
        <f>IF(N237="zákl. přenesená",J237,0)</f>
        <v>0</v>
      </c>
      <c r="BH237" s="241">
        <f>IF(N237="sníž. přenesená",J237,0)</f>
        <v>0</v>
      </c>
      <c r="BI237" s="241">
        <f>IF(N237="nulová",J237,0)</f>
        <v>0</v>
      </c>
      <c r="BJ237" s="18" t="s">
        <v>88</v>
      </c>
      <c r="BK237" s="241">
        <f>ROUND(I237*H237,2)</f>
        <v>0</v>
      </c>
      <c r="BL237" s="18" t="s">
        <v>1470</v>
      </c>
      <c r="BM237" s="240" t="s">
        <v>5315</v>
      </c>
    </row>
    <row r="238" s="2" customFormat="1" ht="33" customHeight="1">
      <c r="A238" s="40"/>
      <c r="B238" s="41"/>
      <c r="C238" s="229" t="s">
        <v>416</v>
      </c>
      <c r="D238" s="229" t="s">
        <v>225</v>
      </c>
      <c r="E238" s="230" t="s">
        <v>5316</v>
      </c>
      <c r="F238" s="231" t="s">
        <v>5317</v>
      </c>
      <c r="G238" s="232" t="s">
        <v>1431</v>
      </c>
      <c r="H238" s="233">
        <v>2</v>
      </c>
      <c r="I238" s="234"/>
      <c r="J238" s="235">
        <f>ROUND(I238*H238,2)</f>
        <v>0</v>
      </c>
      <c r="K238" s="231" t="s">
        <v>1</v>
      </c>
      <c r="L238" s="46"/>
      <c r="M238" s="236" t="s">
        <v>1</v>
      </c>
      <c r="N238" s="237" t="s">
        <v>45</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1470</v>
      </c>
      <c r="AT238" s="240" t="s">
        <v>225</v>
      </c>
      <c r="AU238" s="240" t="s">
        <v>19</v>
      </c>
      <c r="AY238" s="18" t="s">
        <v>221</v>
      </c>
      <c r="BE238" s="241">
        <f>IF(N238="základní",J238,0)</f>
        <v>0</v>
      </c>
      <c r="BF238" s="241">
        <f>IF(N238="snížená",J238,0)</f>
        <v>0</v>
      </c>
      <c r="BG238" s="241">
        <f>IF(N238="zákl. přenesená",J238,0)</f>
        <v>0</v>
      </c>
      <c r="BH238" s="241">
        <f>IF(N238="sníž. přenesená",J238,0)</f>
        <v>0</v>
      </c>
      <c r="BI238" s="241">
        <f>IF(N238="nulová",J238,0)</f>
        <v>0</v>
      </c>
      <c r="BJ238" s="18" t="s">
        <v>88</v>
      </c>
      <c r="BK238" s="241">
        <f>ROUND(I238*H238,2)</f>
        <v>0</v>
      </c>
      <c r="BL238" s="18" t="s">
        <v>1470</v>
      </c>
      <c r="BM238" s="240" t="s">
        <v>5318</v>
      </c>
    </row>
    <row r="239" s="2" customFormat="1" ht="16.5" customHeight="1">
      <c r="A239" s="40"/>
      <c r="B239" s="41"/>
      <c r="C239" s="284" t="s">
        <v>421</v>
      </c>
      <c r="D239" s="284" t="s">
        <v>330</v>
      </c>
      <c r="E239" s="285" t="s">
        <v>5319</v>
      </c>
      <c r="F239" s="286" t="s">
        <v>5320</v>
      </c>
      <c r="G239" s="287" t="s">
        <v>665</v>
      </c>
      <c r="H239" s="288">
        <v>4</v>
      </c>
      <c r="I239" s="289"/>
      <c r="J239" s="290">
        <f>ROUND(I239*H239,2)</f>
        <v>0</v>
      </c>
      <c r="K239" s="286" t="s">
        <v>1</v>
      </c>
      <c r="L239" s="291"/>
      <c r="M239" s="292" t="s">
        <v>1</v>
      </c>
      <c r="N239" s="293" t="s">
        <v>45</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5289</v>
      </c>
      <c r="AT239" s="240" t="s">
        <v>330</v>
      </c>
      <c r="AU239" s="240" t="s">
        <v>19</v>
      </c>
      <c r="AY239" s="18" t="s">
        <v>221</v>
      </c>
      <c r="BE239" s="241">
        <f>IF(N239="základní",J239,0)</f>
        <v>0</v>
      </c>
      <c r="BF239" s="241">
        <f>IF(N239="snížená",J239,0)</f>
        <v>0</v>
      </c>
      <c r="BG239" s="241">
        <f>IF(N239="zákl. přenesená",J239,0)</f>
        <v>0</v>
      </c>
      <c r="BH239" s="241">
        <f>IF(N239="sníž. přenesená",J239,0)</f>
        <v>0</v>
      </c>
      <c r="BI239" s="241">
        <f>IF(N239="nulová",J239,0)</f>
        <v>0</v>
      </c>
      <c r="BJ239" s="18" t="s">
        <v>88</v>
      </c>
      <c r="BK239" s="241">
        <f>ROUND(I239*H239,2)</f>
        <v>0</v>
      </c>
      <c r="BL239" s="18" t="s">
        <v>1470</v>
      </c>
      <c r="BM239" s="240" t="s">
        <v>5321</v>
      </c>
    </row>
    <row r="240" s="2" customFormat="1" ht="16.5" customHeight="1">
      <c r="A240" s="40"/>
      <c r="B240" s="41"/>
      <c r="C240" s="229" t="s">
        <v>427</v>
      </c>
      <c r="D240" s="229" t="s">
        <v>225</v>
      </c>
      <c r="E240" s="230" t="s">
        <v>5322</v>
      </c>
      <c r="F240" s="231" t="s">
        <v>5323</v>
      </c>
      <c r="G240" s="232" t="s">
        <v>507</v>
      </c>
      <c r="H240" s="233">
        <v>49</v>
      </c>
      <c r="I240" s="234"/>
      <c r="J240" s="235">
        <f>ROUND(I240*H240,2)</f>
        <v>0</v>
      </c>
      <c r="K240" s="231" t="s">
        <v>1</v>
      </c>
      <c r="L240" s="46"/>
      <c r="M240" s="236" t="s">
        <v>1</v>
      </c>
      <c r="N240" s="237" t="s">
        <v>45</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1470</v>
      </c>
      <c r="AT240" s="240" t="s">
        <v>225</v>
      </c>
      <c r="AU240" s="240" t="s">
        <v>19</v>
      </c>
      <c r="AY240" s="18" t="s">
        <v>221</v>
      </c>
      <c r="BE240" s="241">
        <f>IF(N240="základní",J240,0)</f>
        <v>0</v>
      </c>
      <c r="BF240" s="241">
        <f>IF(N240="snížená",J240,0)</f>
        <v>0</v>
      </c>
      <c r="BG240" s="241">
        <f>IF(N240="zákl. přenesená",J240,0)</f>
        <v>0</v>
      </c>
      <c r="BH240" s="241">
        <f>IF(N240="sníž. přenesená",J240,0)</f>
        <v>0</v>
      </c>
      <c r="BI240" s="241">
        <f>IF(N240="nulová",J240,0)</f>
        <v>0</v>
      </c>
      <c r="BJ240" s="18" t="s">
        <v>88</v>
      </c>
      <c r="BK240" s="241">
        <f>ROUND(I240*H240,2)</f>
        <v>0</v>
      </c>
      <c r="BL240" s="18" t="s">
        <v>1470</v>
      </c>
      <c r="BM240" s="240" t="s">
        <v>5324</v>
      </c>
    </row>
    <row r="241" s="2" customFormat="1" ht="24.15" customHeight="1">
      <c r="A241" s="40"/>
      <c r="B241" s="41"/>
      <c r="C241" s="284" t="s">
        <v>435</v>
      </c>
      <c r="D241" s="284" t="s">
        <v>330</v>
      </c>
      <c r="E241" s="285" t="s">
        <v>5325</v>
      </c>
      <c r="F241" s="286" t="s">
        <v>5326</v>
      </c>
      <c r="G241" s="287" t="s">
        <v>507</v>
      </c>
      <c r="H241" s="288">
        <v>17.300000000000001</v>
      </c>
      <c r="I241" s="289"/>
      <c r="J241" s="290">
        <f>ROUND(I241*H241,2)</f>
        <v>0</v>
      </c>
      <c r="K241" s="286" t="s">
        <v>1</v>
      </c>
      <c r="L241" s="291"/>
      <c r="M241" s="292" t="s">
        <v>1</v>
      </c>
      <c r="N241" s="293" t="s">
        <v>45</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5289</v>
      </c>
      <c r="AT241" s="240" t="s">
        <v>330</v>
      </c>
      <c r="AU241" s="240" t="s">
        <v>19</v>
      </c>
      <c r="AY241" s="18" t="s">
        <v>221</v>
      </c>
      <c r="BE241" s="241">
        <f>IF(N241="základní",J241,0)</f>
        <v>0</v>
      </c>
      <c r="BF241" s="241">
        <f>IF(N241="snížená",J241,0)</f>
        <v>0</v>
      </c>
      <c r="BG241" s="241">
        <f>IF(N241="zákl. přenesená",J241,0)</f>
        <v>0</v>
      </c>
      <c r="BH241" s="241">
        <f>IF(N241="sníž. přenesená",J241,0)</f>
        <v>0</v>
      </c>
      <c r="BI241" s="241">
        <f>IF(N241="nulová",J241,0)</f>
        <v>0</v>
      </c>
      <c r="BJ241" s="18" t="s">
        <v>88</v>
      </c>
      <c r="BK241" s="241">
        <f>ROUND(I241*H241,2)</f>
        <v>0</v>
      </c>
      <c r="BL241" s="18" t="s">
        <v>1470</v>
      </c>
      <c r="BM241" s="240" t="s">
        <v>5327</v>
      </c>
    </row>
    <row r="242" s="2" customFormat="1" ht="24.15" customHeight="1">
      <c r="A242" s="40"/>
      <c r="B242" s="41"/>
      <c r="C242" s="284" t="s">
        <v>442</v>
      </c>
      <c r="D242" s="284" t="s">
        <v>330</v>
      </c>
      <c r="E242" s="285" t="s">
        <v>5328</v>
      </c>
      <c r="F242" s="286" t="s">
        <v>5329</v>
      </c>
      <c r="G242" s="287" t="s">
        <v>5330</v>
      </c>
      <c r="H242" s="288">
        <v>10</v>
      </c>
      <c r="I242" s="289"/>
      <c r="J242" s="290">
        <f>ROUND(I242*H242,2)</f>
        <v>0</v>
      </c>
      <c r="K242" s="286" t="s">
        <v>1</v>
      </c>
      <c r="L242" s="291"/>
      <c r="M242" s="292" t="s">
        <v>1</v>
      </c>
      <c r="N242" s="293" t="s">
        <v>45</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5289</v>
      </c>
      <c r="AT242" s="240" t="s">
        <v>330</v>
      </c>
      <c r="AU242" s="240" t="s">
        <v>19</v>
      </c>
      <c r="AY242" s="18" t="s">
        <v>221</v>
      </c>
      <c r="BE242" s="241">
        <f>IF(N242="základní",J242,0)</f>
        <v>0</v>
      </c>
      <c r="BF242" s="241">
        <f>IF(N242="snížená",J242,0)</f>
        <v>0</v>
      </c>
      <c r="BG242" s="241">
        <f>IF(N242="zákl. přenesená",J242,0)</f>
        <v>0</v>
      </c>
      <c r="BH242" s="241">
        <f>IF(N242="sníž. přenesená",J242,0)</f>
        <v>0</v>
      </c>
      <c r="BI242" s="241">
        <f>IF(N242="nulová",J242,0)</f>
        <v>0</v>
      </c>
      <c r="BJ242" s="18" t="s">
        <v>88</v>
      </c>
      <c r="BK242" s="241">
        <f>ROUND(I242*H242,2)</f>
        <v>0</v>
      </c>
      <c r="BL242" s="18" t="s">
        <v>1470</v>
      </c>
      <c r="BM242" s="240" t="s">
        <v>5331</v>
      </c>
    </row>
    <row r="243" s="2" customFormat="1" ht="24.15" customHeight="1">
      <c r="A243" s="40"/>
      <c r="B243" s="41"/>
      <c r="C243" s="284" t="s">
        <v>447</v>
      </c>
      <c r="D243" s="284" t="s">
        <v>330</v>
      </c>
      <c r="E243" s="285" t="s">
        <v>5332</v>
      </c>
      <c r="F243" s="286" t="s">
        <v>5333</v>
      </c>
      <c r="G243" s="287" t="s">
        <v>507</v>
      </c>
      <c r="H243" s="288">
        <v>2.1000000000000001</v>
      </c>
      <c r="I243" s="289"/>
      <c r="J243" s="290">
        <f>ROUND(I243*H243,2)</f>
        <v>0</v>
      </c>
      <c r="K243" s="286" t="s">
        <v>1</v>
      </c>
      <c r="L243" s="291"/>
      <c r="M243" s="292" t="s">
        <v>1</v>
      </c>
      <c r="N243" s="293" t="s">
        <v>45</v>
      </c>
      <c r="O243" s="93"/>
      <c r="P243" s="238">
        <f>O243*H243</f>
        <v>0</v>
      </c>
      <c r="Q243" s="238">
        <v>0</v>
      </c>
      <c r="R243" s="238">
        <f>Q243*H243</f>
        <v>0</v>
      </c>
      <c r="S243" s="238">
        <v>0</v>
      </c>
      <c r="T243" s="239">
        <f>S243*H243</f>
        <v>0</v>
      </c>
      <c r="U243" s="40"/>
      <c r="V243" s="40"/>
      <c r="W243" s="40"/>
      <c r="X243" s="40"/>
      <c r="Y243" s="40"/>
      <c r="Z243" s="40"/>
      <c r="AA243" s="40"/>
      <c r="AB243" s="40"/>
      <c r="AC243" s="40"/>
      <c r="AD243" s="40"/>
      <c r="AE243" s="40"/>
      <c r="AR243" s="240" t="s">
        <v>5289</v>
      </c>
      <c r="AT243" s="240" t="s">
        <v>330</v>
      </c>
      <c r="AU243" s="240" t="s">
        <v>19</v>
      </c>
      <c r="AY243" s="18" t="s">
        <v>221</v>
      </c>
      <c r="BE243" s="241">
        <f>IF(N243="základní",J243,0)</f>
        <v>0</v>
      </c>
      <c r="BF243" s="241">
        <f>IF(N243="snížená",J243,0)</f>
        <v>0</v>
      </c>
      <c r="BG243" s="241">
        <f>IF(N243="zákl. přenesená",J243,0)</f>
        <v>0</v>
      </c>
      <c r="BH243" s="241">
        <f>IF(N243="sníž. přenesená",J243,0)</f>
        <v>0</v>
      </c>
      <c r="BI243" s="241">
        <f>IF(N243="nulová",J243,0)</f>
        <v>0</v>
      </c>
      <c r="BJ243" s="18" t="s">
        <v>88</v>
      </c>
      <c r="BK243" s="241">
        <f>ROUND(I243*H243,2)</f>
        <v>0</v>
      </c>
      <c r="BL243" s="18" t="s">
        <v>1470</v>
      </c>
      <c r="BM243" s="240" t="s">
        <v>5334</v>
      </c>
    </row>
    <row r="244" s="2" customFormat="1" ht="24.15" customHeight="1">
      <c r="A244" s="40"/>
      <c r="B244" s="41"/>
      <c r="C244" s="284" t="s">
        <v>455</v>
      </c>
      <c r="D244" s="284" t="s">
        <v>330</v>
      </c>
      <c r="E244" s="285" t="s">
        <v>5335</v>
      </c>
      <c r="F244" s="286" t="s">
        <v>5336</v>
      </c>
      <c r="G244" s="287" t="s">
        <v>507</v>
      </c>
      <c r="H244" s="288">
        <v>24.5</v>
      </c>
      <c r="I244" s="289"/>
      <c r="J244" s="290">
        <f>ROUND(I244*H244,2)</f>
        <v>0</v>
      </c>
      <c r="K244" s="286" t="s">
        <v>1</v>
      </c>
      <c r="L244" s="291"/>
      <c r="M244" s="292" t="s">
        <v>1</v>
      </c>
      <c r="N244" s="293" t="s">
        <v>45</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5289</v>
      </c>
      <c r="AT244" s="240" t="s">
        <v>330</v>
      </c>
      <c r="AU244" s="240" t="s">
        <v>19</v>
      </c>
      <c r="AY244" s="18" t="s">
        <v>221</v>
      </c>
      <c r="BE244" s="241">
        <f>IF(N244="základní",J244,0)</f>
        <v>0</v>
      </c>
      <c r="BF244" s="241">
        <f>IF(N244="snížená",J244,0)</f>
        <v>0</v>
      </c>
      <c r="BG244" s="241">
        <f>IF(N244="zákl. přenesená",J244,0)</f>
        <v>0</v>
      </c>
      <c r="BH244" s="241">
        <f>IF(N244="sníž. přenesená",J244,0)</f>
        <v>0</v>
      </c>
      <c r="BI244" s="241">
        <f>IF(N244="nulová",J244,0)</f>
        <v>0</v>
      </c>
      <c r="BJ244" s="18" t="s">
        <v>88</v>
      </c>
      <c r="BK244" s="241">
        <f>ROUND(I244*H244,2)</f>
        <v>0</v>
      </c>
      <c r="BL244" s="18" t="s">
        <v>1470</v>
      </c>
      <c r="BM244" s="240" t="s">
        <v>5337</v>
      </c>
    </row>
    <row r="245" s="2" customFormat="1" ht="24.15" customHeight="1">
      <c r="A245" s="40"/>
      <c r="B245" s="41"/>
      <c r="C245" s="229" t="s">
        <v>467</v>
      </c>
      <c r="D245" s="229" t="s">
        <v>225</v>
      </c>
      <c r="E245" s="230" t="s">
        <v>5338</v>
      </c>
      <c r="F245" s="231" t="s">
        <v>5339</v>
      </c>
      <c r="G245" s="232" t="s">
        <v>1431</v>
      </c>
      <c r="H245" s="233">
        <v>1</v>
      </c>
      <c r="I245" s="234"/>
      <c r="J245" s="235">
        <f>ROUND(I245*H245,2)</f>
        <v>0</v>
      </c>
      <c r="K245" s="231" t="s">
        <v>1</v>
      </c>
      <c r="L245" s="46"/>
      <c r="M245" s="236" t="s">
        <v>1</v>
      </c>
      <c r="N245" s="237" t="s">
        <v>45</v>
      </c>
      <c r="O245" s="93"/>
      <c r="P245" s="238">
        <f>O245*H245</f>
        <v>0</v>
      </c>
      <c r="Q245" s="238">
        <v>0</v>
      </c>
      <c r="R245" s="238">
        <f>Q245*H245</f>
        <v>0</v>
      </c>
      <c r="S245" s="238">
        <v>0</v>
      </c>
      <c r="T245" s="239">
        <f>S245*H245</f>
        <v>0</v>
      </c>
      <c r="U245" s="40"/>
      <c r="V245" s="40"/>
      <c r="W245" s="40"/>
      <c r="X245" s="40"/>
      <c r="Y245" s="40"/>
      <c r="Z245" s="40"/>
      <c r="AA245" s="40"/>
      <c r="AB245" s="40"/>
      <c r="AC245" s="40"/>
      <c r="AD245" s="40"/>
      <c r="AE245" s="40"/>
      <c r="AR245" s="240" t="s">
        <v>1470</v>
      </c>
      <c r="AT245" s="240" t="s">
        <v>225</v>
      </c>
      <c r="AU245" s="240" t="s">
        <v>19</v>
      </c>
      <c r="AY245" s="18" t="s">
        <v>221</v>
      </c>
      <c r="BE245" s="241">
        <f>IF(N245="základní",J245,0)</f>
        <v>0</v>
      </c>
      <c r="BF245" s="241">
        <f>IF(N245="snížená",J245,0)</f>
        <v>0</v>
      </c>
      <c r="BG245" s="241">
        <f>IF(N245="zákl. přenesená",J245,0)</f>
        <v>0</v>
      </c>
      <c r="BH245" s="241">
        <f>IF(N245="sníž. přenesená",J245,0)</f>
        <v>0</v>
      </c>
      <c r="BI245" s="241">
        <f>IF(N245="nulová",J245,0)</f>
        <v>0</v>
      </c>
      <c r="BJ245" s="18" t="s">
        <v>88</v>
      </c>
      <c r="BK245" s="241">
        <f>ROUND(I245*H245,2)</f>
        <v>0</v>
      </c>
      <c r="BL245" s="18" t="s">
        <v>1470</v>
      </c>
      <c r="BM245" s="240" t="s">
        <v>5340</v>
      </c>
    </row>
    <row r="246" s="13" customFormat="1">
      <c r="A246" s="13"/>
      <c r="B246" s="249"/>
      <c r="C246" s="250"/>
      <c r="D246" s="247" t="s">
        <v>236</v>
      </c>
      <c r="E246" s="251" t="s">
        <v>1</v>
      </c>
      <c r="F246" s="252" t="s">
        <v>88</v>
      </c>
      <c r="G246" s="250"/>
      <c r="H246" s="253">
        <v>1</v>
      </c>
      <c r="I246" s="254"/>
      <c r="J246" s="250"/>
      <c r="K246" s="250"/>
      <c r="L246" s="255"/>
      <c r="M246" s="256"/>
      <c r="N246" s="257"/>
      <c r="O246" s="257"/>
      <c r="P246" s="257"/>
      <c r="Q246" s="257"/>
      <c r="R246" s="257"/>
      <c r="S246" s="257"/>
      <c r="T246" s="258"/>
      <c r="U246" s="13"/>
      <c r="V246" s="13"/>
      <c r="W246" s="13"/>
      <c r="X246" s="13"/>
      <c r="Y246" s="13"/>
      <c r="Z246" s="13"/>
      <c r="AA246" s="13"/>
      <c r="AB246" s="13"/>
      <c r="AC246" s="13"/>
      <c r="AD246" s="13"/>
      <c r="AE246" s="13"/>
      <c r="AT246" s="259" t="s">
        <v>236</v>
      </c>
      <c r="AU246" s="259" t="s">
        <v>19</v>
      </c>
      <c r="AV246" s="13" t="s">
        <v>19</v>
      </c>
      <c r="AW246" s="13" t="s">
        <v>36</v>
      </c>
      <c r="AX246" s="13" t="s">
        <v>80</v>
      </c>
      <c r="AY246" s="259" t="s">
        <v>221</v>
      </c>
    </row>
    <row r="247" s="14" customFormat="1">
      <c r="A247" s="14"/>
      <c r="B247" s="260"/>
      <c r="C247" s="261"/>
      <c r="D247" s="247" t="s">
        <v>236</v>
      </c>
      <c r="E247" s="262" t="s">
        <v>1</v>
      </c>
      <c r="F247" s="263" t="s">
        <v>5341</v>
      </c>
      <c r="G247" s="261"/>
      <c r="H247" s="262" t="s">
        <v>1</v>
      </c>
      <c r="I247" s="264"/>
      <c r="J247" s="261"/>
      <c r="K247" s="261"/>
      <c r="L247" s="265"/>
      <c r="M247" s="266"/>
      <c r="N247" s="267"/>
      <c r="O247" s="267"/>
      <c r="P247" s="267"/>
      <c r="Q247" s="267"/>
      <c r="R247" s="267"/>
      <c r="S247" s="267"/>
      <c r="T247" s="268"/>
      <c r="U247" s="14"/>
      <c r="V247" s="14"/>
      <c r="W247" s="14"/>
      <c r="X247" s="14"/>
      <c r="Y247" s="14"/>
      <c r="Z247" s="14"/>
      <c r="AA247" s="14"/>
      <c r="AB247" s="14"/>
      <c r="AC247" s="14"/>
      <c r="AD247" s="14"/>
      <c r="AE247" s="14"/>
      <c r="AT247" s="269" t="s">
        <v>236</v>
      </c>
      <c r="AU247" s="269" t="s">
        <v>19</v>
      </c>
      <c r="AV247" s="14" t="s">
        <v>88</v>
      </c>
      <c r="AW247" s="14" t="s">
        <v>36</v>
      </c>
      <c r="AX247" s="14" t="s">
        <v>80</v>
      </c>
      <c r="AY247" s="269" t="s">
        <v>221</v>
      </c>
    </row>
    <row r="248" s="14" customFormat="1">
      <c r="A248" s="14"/>
      <c r="B248" s="260"/>
      <c r="C248" s="261"/>
      <c r="D248" s="247" t="s">
        <v>236</v>
      </c>
      <c r="E248" s="262" t="s">
        <v>1</v>
      </c>
      <c r="F248" s="263" t="s">
        <v>5342</v>
      </c>
      <c r="G248" s="261"/>
      <c r="H248" s="262" t="s">
        <v>1</v>
      </c>
      <c r="I248" s="264"/>
      <c r="J248" s="261"/>
      <c r="K248" s="261"/>
      <c r="L248" s="265"/>
      <c r="M248" s="266"/>
      <c r="N248" s="267"/>
      <c r="O248" s="267"/>
      <c r="P248" s="267"/>
      <c r="Q248" s="267"/>
      <c r="R248" s="267"/>
      <c r="S248" s="267"/>
      <c r="T248" s="268"/>
      <c r="U248" s="14"/>
      <c r="V248" s="14"/>
      <c r="W248" s="14"/>
      <c r="X248" s="14"/>
      <c r="Y248" s="14"/>
      <c r="Z248" s="14"/>
      <c r="AA248" s="14"/>
      <c r="AB248" s="14"/>
      <c r="AC248" s="14"/>
      <c r="AD248" s="14"/>
      <c r="AE248" s="14"/>
      <c r="AT248" s="269" t="s">
        <v>236</v>
      </c>
      <c r="AU248" s="269" t="s">
        <v>19</v>
      </c>
      <c r="AV248" s="14" t="s">
        <v>88</v>
      </c>
      <c r="AW248" s="14" t="s">
        <v>36</v>
      </c>
      <c r="AX248" s="14" t="s">
        <v>80</v>
      </c>
      <c r="AY248" s="269" t="s">
        <v>221</v>
      </c>
    </row>
    <row r="249" s="14" customFormat="1">
      <c r="A249" s="14"/>
      <c r="B249" s="260"/>
      <c r="C249" s="261"/>
      <c r="D249" s="247" t="s">
        <v>236</v>
      </c>
      <c r="E249" s="262" t="s">
        <v>1</v>
      </c>
      <c r="F249" s="263" t="s">
        <v>5343</v>
      </c>
      <c r="G249" s="261"/>
      <c r="H249" s="262" t="s">
        <v>1</v>
      </c>
      <c r="I249" s="264"/>
      <c r="J249" s="261"/>
      <c r="K249" s="261"/>
      <c r="L249" s="265"/>
      <c r="M249" s="266"/>
      <c r="N249" s="267"/>
      <c r="O249" s="267"/>
      <c r="P249" s="267"/>
      <c r="Q249" s="267"/>
      <c r="R249" s="267"/>
      <c r="S249" s="267"/>
      <c r="T249" s="268"/>
      <c r="U249" s="14"/>
      <c r="V249" s="14"/>
      <c r="W249" s="14"/>
      <c r="X249" s="14"/>
      <c r="Y249" s="14"/>
      <c r="Z249" s="14"/>
      <c r="AA249" s="14"/>
      <c r="AB249" s="14"/>
      <c r="AC249" s="14"/>
      <c r="AD249" s="14"/>
      <c r="AE249" s="14"/>
      <c r="AT249" s="269" t="s">
        <v>236</v>
      </c>
      <c r="AU249" s="269" t="s">
        <v>19</v>
      </c>
      <c r="AV249" s="14" t="s">
        <v>88</v>
      </c>
      <c r="AW249" s="14" t="s">
        <v>36</v>
      </c>
      <c r="AX249" s="14" t="s">
        <v>80</v>
      </c>
      <c r="AY249" s="269" t="s">
        <v>221</v>
      </c>
    </row>
    <row r="250" s="14" customFormat="1">
      <c r="A250" s="14"/>
      <c r="B250" s="260"/>
      <c r="C250" s="261"/>
      <c r="D250" s="247" t="s">
        <v>236</v>
      </c>
      <c r="E250" s="262" t="s">
        <v>1</v>
      </c>
      <c r="F250" s="263" t="s">
        <v>5344</v>
      </c>
      <c r="G250" s="261"/>
      <c r="H250" s="262" t="s">
        <v>1</v>
      </c>
      <c r="I250" s="264"/>
      <c r="J250" s="261"/>
      <c r="K250" s="261"/>
      <c r="L250" s="265"/>
      <c r="M250" s="266"/>
      <c r="N250" s="267"/>
      <c r="O250" s="267"/>
      <c r="P250" s="267"/>
      <c r="Q250" s="267"/>
      <c r="R250" s="267"/>
      <c r="S250" s="267"/>
      <c r="T250" s="268"/>
      <c r="U250" s="14"/>
      <c r="V250" s="14"/>
      <c r="W250" s="14"/>
      <c r="X250" s="14"/>
      <c r="Y250" s="14"/>
      <c r="Z250" s="14"/>
      <c r="AA250" s="14"/>
      <c r="AB250" s="14"/>
      <c r="AC250" s="14"/>
      <c r="AD250" s="14"/>
      <c r="AE250" s="14"/>
      <c r="AT250" s="269" t="s">
        <v>236</v>
      </c>
      <c r="AU250" s="269" t="s">
        <v>19</v>
      </c>
      <c r="AV250" s="14" t="s">
        <v>88</v>
      </c>
      <c r="AW250" s="14" t="s">
        <v>36</v>
      </c>
      <c r="AX250" s="14" t="s">
        <v>80</v>
      </c>
      <c r="AY250" s="269" t="s">
        <v>221</v>
      </c>
    </row>
    <row r="251" s="14" customFormat="1">
      <c r="A251" s="14"/>
      <c r="B251" s="260"/>
      <c r="C251" s="261"/>
      <c r="D251" s="247" t="s">
        <v>236</v>
      </c>
      <c r="E251" s="262" t="s">
        <v>1</v>
      </c>
      <c r="F251" s="263" t="s">
        <v>5345</v>
      </c>
      <c r="G251" s="261"/>
      <c r="H251" s="262" t="s">
        <v>1</v>
      </c>
      <c r="I251" s="264"/>
      <c r="J251" s="261"/>
      <c r="K251" s="261"/>
      <c r="L251" s="265"/>
      <c r="M251" s="266"/>
      <c r="N251" s="267"/>
      <c r="O251" s="267"/>
      <c r="P251" s="267"/>
      <c r="Q251" s="267"/>
      <c r="R251" s="267"/>
      <c r="S251" s="267"/>
      <c r="T251" s="268"/>
      <c r="U251" s="14"/>
      <c r="V251" s="14"/>
      <c r="W251" s="14"/>
      <c r="X251" s="14"/>
      <c r="Y251" s="14"/>
      <c r="Z251" s="14"/>
      <c r="AA251" s="14"/>
      <c r="AB251" s="14"/>
      <c r="AC251" s="14"/>
      <c r="AD251" s="14"/>
      <c r="AE251" s="14"/>
      <c r="AT251" s="269" t="s">
        <v>236</v>
      </c>
      <c r="AU251" s="269" t="s">
        <v>19</v>
      </c>
      <c r="AV251" s="14" t="s">
        <v>88</v>
      </c>
      <c r="AW251" s="14" t="s">
        <v>36</v>
      </c>
      <c r="AX251" s="14" t="s">
        <v>80</v>
      </c>
      <c r="AY251" s="269" t="s">
        <v>221</v>
      </c>
    </row>
    <row r="252" s="14" customFormat="1">
      <c r="A252" s="14"/>
      <c r="B252" s="260"/>
      <c r="C252" s="261"/>
      <c r="D252" s="247" t="s">
        <v>236</v>
      </c>
      <c r="E252" s="262" t="s">
        <v>1</v>
      </c>
      <c r="F252" s="263" t="s">
        <v>5346</v>
      </c>
      <c r="G252" s="261"/>
      <c r="H252" s="262" t="s">
        <v>1</v>
      </c>
      <c r="I252" s="264"/>
      <c r="J252" s="261"/>
      <c r="K252" s="261"/>
      <c r="L252" s="265"/>
      <c r="M252" s="266"/>
      <c r="N252" s="267"/>
      <c r="O252" s="267"/>
      <c r="P252" s="267"/>
      <c r="Q252" s="267"/>
      <c r="R252" s="267"/>
      <c r="S252" s="267"/>
      <c r="T252" s="268"/>
      <c r="U252" s="14"/>
      <c r="V252" s="14"/>
      <c r="W252" s="14"/>
      <c r="X252" s="14"/>
      <c r="Y252" s="14"/>
      <c r="Z252" s="14"/>
      <c r="AA252" s="14"/>
      <c r="AB252" s="14"/>
      <c r="AC252" s="14"/>
      <c r="AD252" s="14"/>
      <c r="AE252" s="14"/>
      <c r="AT252" s="269" t="s">
        <v>236</v>
      </c>
      <c r="AU252" s="269" t="s">
        <v>19</v>
      </c>
      <c r="AV252" s="14" t="s">
        <v>88</v>
      </c>
      <c r="AW252" s="14" t="s">
        <v>36</v>
      </c>
      <c r="AX252" s="14" t="s">
        <v>80</v>
      </c>
      <c r="AY252" s="269" t="s">
        <v>221</v>
      </c>
    </row>
    <row r="253" s="14" customFormat="1">
      <c r="A253" s="14"/>
      <c r="B253" s="260"/>
      <c r="C253" s="261"/>
      <c r="D253" s="247" t="s">
        <v>236</v>
      </c>
      <c r="E253" s="262" t="s">
        <v>1</v>
      </c>
      <c r="F253" s="263" t="s">
        <v>5347</v>
      </c>
      <c r="G253" s="261"/>
      <c r="H253" s="262" t="s">
        <v>1</v>
      </c>
      <c r="I253" s="264"/>
      <c r="J253" s="261"/>
      <c r="K253" s="261"/>
      <c r="L253" s="265"/>
      <c r="M253" s="266"/>
      <c r="N253" s="267"/>
      <c r="O253" s="267"/>
      <c r="P253" s="267"/>
      <c r="Q253" s="267"/>
      <c r="R253" s="267"/>
      <c r="S253" s="267"/>
      <c r="T253" s="268"/>
      <c r="U253" s="14"/>
      <c r="V253" s="14"/>
      <c r="W253" s="14"/>
      <c r="X253" s="14"/>
      <c r="Y253" s="14"/>
      <c r="Z253" s="14"/>
      <c r="AA253" s="14"/>
      <c r="AB253" s="14"/>
      <c r="AC253" s="14"/>
      <c r="AD253" s="14"/>
      <c r="AE253" s="14"/>
      <c r="AT253" s="269" t="s">
        <v>236</v>
      </c>
      <c r="AU253" s="269" t="s">
        <v>19</v>
      </c>
      <c r="AV253" s="14" t="s">
        <v>88</v>
      </c>
      <c r="AW253" s="14" t="s">
        <v>36</v>
      </c>
      <c r="AX253" s="14" t="s">
        <v>80</v>
      </c>
      <c r="AY253" s="269" t="s">
        <v>221</v>
      </c>
    </row>
    <row r="254" s="14" customFormat="1">
      <c r="A254" s="14"/>
      <c r="B254" s="260"/>
      <c r="C254" s="261"/>
      <c r="D254" s="247" t="s">
        <v>236</v>
      </c>
      <c r="E254" s="262" t="s">
        <v>1</v>
      </c>
      <c r="F254" s="263" t="s">
        <v>5348</v>
      </c>
      <c r="G254" s="261"/>
      <c r="H254" s="262" t="s">
        <v>1</v>
      </c>
      <c r="I254" s="264"/>
      <c r="J254" s="261"/>
      <c r="K254" s="261"/>
      <c r="L254" s="265"/>
      <c r="M254" s="266"/>
      <c r="N254" s="267"/>
      <c r="O254" s="267"/>
      <c r="P254" s="267"/>
      <c r="Q254" s="267"/>
      <c r="R254" s="267"/>
      <c r="S254" s="267"/>
      <c r="T254" s="268"/>
      <c r="U254" s="14"/>
      <c r="V254" s="14"/>
      <c r="W254" s="14"/>
      <c r="X254" s="14"/>
      <c r="Y254" s="14"/>
      <c r="Z254" s="14"/>
      <c r="AA254" s="14"/>
      <c r="AB254" s="14"/>
      <c r="AC254" s="14"/>
      <c r="AD254" s="14"/>
      <c r="AE254" s="14"/>
      <c r="AT254" s="269" t="s">
        <v>236</v>
      </c>
      <c r="AU254" s="269" t="s">
        <v>19</v>
      </c>
      <c r="AV254" s="14" t="s">
        <v>88</v>
      </c>
      <c r="AW254" s="14" t="s">
        <v>36</v>
      </c>
      <c r="AX254" s="14" t="s">
        <v>80</v>
      </c>
      <c r="AY254" s="269" t="s">
        <v>221</v>
      </c>
    </row>
    <row r="255" s="14" customFormat="1">
      <c r="A255" s="14"/>
      <c r="B255" s="260"/>
      <c r="C255" s="261"/>
      <c r="D255" s="247" t="s">
        <v>236</v>
      </c>
      <c r="E255" s="262" t="s">
        <v>1</v>
      </c>
      <c r="F255" s="263" t="s">
        <v>5349</v>
      </c>
      <c r="G255" s="261"/>
      <c r="H255" s="262" t="s">
        <v>1</v>
      </c>
      <c r="I255" s="264"/>
      <c r="J255" s="261"/>
      <c r="K255" s="261"/>
      <c r="L255" s="265"/>
      <c r="M255" s="266"/>
      <c r="N255" s="267"/>
      <c r="O255" s="267"/>
      <c r="P255" s="267"/>
      <c r="Q255" s="267"/>
      <c r="R255" s="267"/>
      <c r="S255" s="267"/>
      <c r="T255" s="268"/>
      <c r="U255" s="14"/>
      <c r="V255" s="14"/>
      <c r="W255" s="14"/>
      <c r="X255" s="14"/>
      <c r="Y255" s="14"/>
      <c r="Z255" s="14"/>
      <c r="AA255" s="14"/>
      <c r="AB255" s="14"/>
      <c r="AC255" s="14"/>
      <c r="AD255" s="14"/>
      <c r="AE255" s="14"/>
      <c r="AT255" s="269" t="s">
        <v>236</v>
      </c>
      <c r="AU255" s="269" t="s">
        <v>19</v>
      </c>
      <c r="AV255" s="14" t="s">
        <v>88</v>
      </c>
      <c r="AW255" s="14" t="s">
        <v>36</v>
      </c>
      <c r="AX255" s="14" t="s">
        <v>80</v>
      </c>
      <c r="AY255" s="269" t="s">
        <v>221</v>
      </c>
    </row>
    <row r="256" s="15" customFormat="1">
      <c r="A256" s="15"/>
      <c r="B256" s="270"/>
      <c r="C256" s="271"/>
      <c r="D256" s="247" t="s">
        <v>236</v>
      </c>
      <c r="E256" s="272" t="s">
        <v>1</v>
      </c>
      <c r="F256" s="273" t="s">
        <v>356</v>
      </c>
      <c r="G256" s="271"/>
      <c r="H256" s="274">
        <v>1</v>
      </c>
      <c r="I256" s="275"/>
      <c r="J256" s="271"/>
      <c r="K256" s="271"/>
      <c r="L256" s="276"/>
      <c r="M256" s="277"/>
      <c r="N256" s="278"/>
      <c r="O256" s="278"/>
      <c r="P256" s="278"/>
      <c r="Q256" s="278"/>
      <c r="R256" s="278"/>
      <c r="S256" s="278"/>
      <c r="T256" s="279"/>
      <c r="U256" s="15"/>
      <c r="V256" s="15"/>
      <c r="W256" s="15"/>
      <c r="X256" s="15"/>
      <c r="Y256" s="15"/>
      <c r="Z256" s="15"/>
      <c r="AA256" s="15"/>
      <c r="AB256" s="15"/>
      <c r="AC256" s="15"/>
      <c r="AD256" s="15"/>
      <c r="AE256" s="15"/>
      <c r="AT256" s="280" t="s">
        <v>236</v>
      </c>
      <c r="AU256" s="280" t="s">
        <v>19</v>
      </c>
      <c r="AV256" s="15" t="s">
        <v>224</v>
      </c>
      <c r="AW256" s="15" t="s">
        <v>36</v>
      </c>
      <c r="AX256" s="15" t="s">
        <v>88</v>
      </c>
      <c r="AY256" s="280" t="s">
        <v>221</v>
      </c>
    </row>
    <row r="257" s="2" customFormat="1" ht="37.8" customHeight="1">
      <c r="A257" s="40"/>
      <c r="B257" s="41"/>
      <c r="C257" s="229" t="s">
        <v>475</v>
      </c>
      <c r="D257" s="229" t="s">
        <v>225</v>
      </c>
      <c r="E257" s="230" t="s">
        <v>5350</v>
      </c>
      <c r="F257" s="231" t="s">
        <v>5351</v>
      </c>
      <c r="G257" s="232" t="s">
        <v>1431</v>
      </c>
      <c r="H257" s="233">
        <v>1</v>
      </c>
      <c r="I257" s="234"/>
      <c r="J257" s="235">
        <f>ROUND(I257*H257,2)</f>
        <v>0</v>
      </c>
      <c r="K257" s="231" t="s">
        <v>1</v>
      </c>
      <c r="L257" s="46"/>
      <c r="M257" s="236" t="s">
        <v>1</v>
      </c>
      <c r="N257" s="237" t="s">
        <v>45</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1470</v>
      </c>
      <c r="AT257" s="240" t="s">
        <v>225</v>
      </c>
      <c r="AU257" s="240" t="s">
        <v>19</v>
      </c>
      <c r="AY257" s="18" t="s">
        <v>221</v>
      </c>
      <c r="BE257" s="241">
        <f>IF(N257="základní",J257,0)</f>
        <v>0</v>
      </c>
      <c r="BF257" s="241">
        <f>IF(N257="snížená",J257,0)</f>
        <v>0</v>
      </c>
      <c r="BG257" s="241">
        <f>IF(N257="zákl. přenesená",J257,0)</f>
        <v>0</v>
      </c>
      <c r="BH257" s="241">
        <f>IF(N257="sníž. přenesená",J257,0)</f>
        <v>0</v>
      </c>
      <c r="BI257" s="241">
        <f>IF(N257="nulová",J257,0)</f>
        <v>0</v>
      </c>
      <c r="BJ257" s="18" t="s">
        <v>88</v>
      </c>
      <c r="BK257" s="241">
        <f>ROUND(I257*H257,2)</f>
        <v>0</v>
      </c>
      <c r="BL257" s="18" t="s">
        <v>1470</v>
      </c>
      <c r="BM257" s="240" t="s">
        <v>5352</v>
      </c>
    </row>
    <row r="258" s="13" customFormat="1">
      <c r="A258" s="13"/>
      <c r="B258" s="249"/>
      <c r="C258" s="250"/>
      <c r="D258" s="247" t="s">
        <v>236</v>
      </c>
      <c r="E258" s="251" t="s">
        <v>1</v>
      </c>
      <c r="F258" s="252" t="s">
        <v>5353</v>
      </c>
      <c r="G258" s="250"/>
      <c r="H258" s="253">
        <v>1</v>
      </c>
      <c r="I258" s="254"/>
      <c r="J258" s="250"/>
      <c r="K258" s="250"/>
      <c r="L258" s="255"/>
      <c r="M258" s="256"/>
      <c r="N258" s="257"/>
      <c r="O258" s="257"/>
      <c r="P258" s="257"/>
      <c r="Q258" s="257"/>
      <c r="R258" s="257"/>
      <c r="S258" s="257"/>
      <c r="T258" s="258"/>
      <c r="U258" s="13"/>
      <c r="V258" s="13"/>
      <c r="W258" s="13"/>
      <c r="X258" s="13"/>
      <c r="Y258" s="13"/>
      <c r="Z258" s="13"/>
      <c r="AA258" s="13"/>
      <c r="AB258" s="13"/>
      <c r="AC258" s="13"/>
      <c r="AD258" s="13"/>
      <c r="AE258" s="13"/>
      <c r="AT258" s="259" t="s">
        <v>236</v>
      </c>
      <c r="AU258" s="259" t="s">
        <v>19</v>
      </c>
      <c r="AV258" s="13" t="s">
        <v>19</v>
      </c>
      <c r="AW258" s="13" t="s">
        <v>36</v>
      </c>
      <c r="AX258" s="13" t="s">
        <v>80</v>
      </c>
      <c r="AY258" s="259" t="s">
        <v>221</v>
      </c>
    </row>
    <row r="259" s="15" customFormat="1">
      <c r="A259" s="15"/>
      <c r="B259" s="270"/>
      <c r="C259" s="271"/>
      <c r="D259" s="247" t="s">
        <v>236</v>
      </c>
      <c r="E259" s="272" t="s">
        <v>1</v>
      </c>
      <c r="F259" s="273" t="s">
        <v>356</v>
      </c>
      <c r="G259" s="271"/>
      <c r="H259" s="274">
        <v>1</v>
      </c>
      <c r="I259" s="275"/>
      <c r="J259" s="271"/>
      <c r="K259" s="271"/>
      <c r="L259" s="276"/>
      <c r="M259" s="277"/>
      <c r="N259" s="278"/>
      <c r="O259" s="278"/>
      <c r="P259" s="278"/>
      <c r="Q259" s="278"/>
      <c r="R259" s="278"/>
      <c r="S259" s="278"/>
      <c r="T259" s="279"/>
      <c r="U259" s="15"/>
      <c r="V259" s="15"/>
      <c r="W259" s="15"/>
      <c r="X259" s="15"/>
      <c r="Y259" s="15"/>
      <c r="Z259" s="15"/>
      <c r="AA259" s="15"/>
      <c r="AB259" s="15"/>
      <c r="AC259" s="15"/>
      <c r="AD259" s="15"/>
      <c r="AE259" s="15"/>
      <c r="AT259" s="280" t="s">
        <v>236</v>
      </c>
      <c r="AU259" s="280" t="s">
        <v>19</v>
      </c>
      <c r="AV259" s="15" t="s">
        <v>224</v>
      </c>
      <c r="AW259" s="15" t="s">
        <v>36</v>
      </c>
      <c r="AX259" s="15" t="s">
        <v>88</v>
      </c>
      <c r="AY259" s="280" t="s">
        <v>221</v>
      </c>
    </row>
    <row r="260" s="2" customFormat="1" ht="24.15" customHeight="1">
      <c r="A260" s="40"/>
      <c r="B260" s="41"/>
      <c r="C260" s="229" t="s">
        <v>27</v>
      </c>
      <c r="D260" s="229" t="s">
        <v>225</v>
      </c>
      <c r="E260" s="230" t="s">
        <v>5354</v>
      </c>
      <c r="F260" s="231" t="s">
        <v>5355</v>
      </c>
      <c r="G260" s="232" t="s">
        <v>665</v>
      </c>
      <c r="H260" s="233">
        <v>3</v>
      </c>
      <c r="I260" s="234"/>
      <c r="J260" s="235">
        <f>ROUND(I260*H260,2)</f>
        <v>0</v>
      </c>
      <c r="K260" s="231" t="s">
        <v>1</v>
      </c>
      <c r="L260" s="46"/>
      <c r="M260" s="236" t="s">
        <v>1</v>
      </c>
      <c r="N260" s="237" t="s">
        <v>45</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1470</v>
      </c>
      <c r="AT260" s="240" t="s">
        <v>225</v>
      </c>
      <c r="AU260" s="240" t="s">
        <v>19</v>
      </c>
      <c r="AY260" s="18" t="s">
        <v>221</v>
      </c>
      <c r="BE260" s="241">
        <f>IF(N260="základní",J260,0)</f>
        <v>0</v>
      </c>
      <c r="BF260" s="241">
        <f>IF(N260="snížená",J260,0)</f>
        <v>0</v>
      </c>
      <c r="BG260" s="241">
        <f>IF(N260="zákl. přenesená",J260,0)</f>
        <v>0</v>
      </c>
      <c r="BH260" s="241">
        <f>IF(N260="sníž. přenesená",J260,0)</f>
        <v>0</v>
      </c>
      <c r="BI260" s="241">
        <f>IF(N260="nulová",J260,0)</f>
        <v>0</v>
      </c>
      <c r="BJ260" s="18" t="s">
        <v>88</v>
      </c>
      <c r="BK260" s="241">
        <f>ROUND(I260*H260,2)</f>
        <v>0</v>
      </c>
      <c r="BL260" s="18" t="s">
        <v>1470</v>
      </c>
      <c r="BM260" s="240" t="s">
        <v>5356</v>
      </c>
    </row>
    <row r="261" s="2" customFormat="1" ht="16.5" customHeight="1">
      <c r="A261" s="40"/>
      <c r="B261" s="41"/>
      <c r="C261" s="229" t="s">
        <v>1451</v>
      </c>
      <c r="D261" s="229" t="s">
        <v>225</v>
      </c>
      <c r="E261" s="230" t="s">
        <v>5357</v>
      </c>
      <c r="F261" s="231" t="s">
        <v>5358</v>
      </c>
      <c r="G261" s="232" t="s">
        <v>1431</v>
      </c>
      <c r="H261" s="233">
        <v>1</v>
      </c>
      <c r="I261" s="234"/>
      <c r="J261" s="235">
        <f>ROUND(I261*H261,2)</f>
        <v>0</v>
      </c>
      <c r="K261" s="231" t="s">
        <v>1</v>
      </c>
      <c r="L261" s="46"/>
      <c r="M261" s="236" t="s">
        <v>1</v>
      </c>
      <c r="N261" s="237" t="s">
        <v>45</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1470</v>
      </c>
      <c r="AT261" s="240" t="s">
        <v>225</v>
      </c>
      <c r="AU261" s="240" t="s">
        <v>19</v>
      </c>
      <c r="AY261" s="18" t="s">
        <v>221</v>
      </c>
      <c r="BE261" s="241">
        <f>IF(N261="základní",J261,0)</f>
        <v>0</v>
      </c>
      <c r="BF261" s="241">
        <f>IF(N261="snížená",J261,0)</f>
        <v>0</v>
      </c>
      <c r="BG261" s="241">
        <f>IF(N261="zákl. přenesená",J261,0)</f>
        <v>0</v>
      </c>
      <c r="BH261" s="241">
        <f>IF(N261="sníž. přenesená",J261,0)</f>
        <v>0</v>
      </c>
      <c r="BI261" s="241">
        <f>IF(N261="nulová",J261,0)</f>
        <v>0</v>
      </c>
      <c r="BJ261" s="18" t="s">
        <v>88</v>
      </c>
      <c r="BK261" s="241">
        <f>ROUND(I261*H261,2)</f>
        <v>0</v>
      </c>
      <c r="BL261" s="18" t="s">
        <v>1470</v>
      </c>
      <c r="BM261" s="240" t="s">
        <v>5359</v>
      </c>
    </row>
    <row r="262" s="2" customFormat="1" ht="16.5" customHeight="1">
      <c r="A262" s="40"/>
      <c r="B262" s="41"/>
      <c r="C262" s="229" t="s">
        <v>757</v>
      </c>
      <c r="D262" s="229" t="s">
        <v>225</v>
      </c>
      <c r="E262" s="230" t="s">
        <v>5360</v>
      </c>
      <c r="F262" s="231" t="s">
        <v>5361</v>
      </c>
      <c r="G262" s="232" t="s">
        <v>699</v>
      </c>
      <c r="H262" s="233">
        <v>62</v>
      </c>
      <c r="I262" s="234"/>
      <c r="J262" s="235">
        <f>ROUND(I262*H262,2)</f>
        <v>0</v>
      </c>
      <c r="K262" s="231" t="s">
        <v>1</v>
      </c>
      <c r="L262" s="46"/>
      <c r="M262" s="236" t="s">
        <v>1</v>
      </c>
      <c r="N262" s="237" t="s">
        <v>45</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1470</v>
      </c>
      <c r="AT262" s="240" t="s">
        <v>225</v>
      </c>
      <c r="AU262" s="240" t="s">
        <v>19</v>
      </c>
      <c r="AY262" s="18" t="s">
        <v>221</v>
      </c>
      <c r="BE262" s="241">
        <f>IF(N262="základní",J262,0)</f>
        <v>0</v>
      </c>
      <c r="BF262" s="241">
        <f>IF(N262="snížená",J262,0)</f>
        <v>0</v>
      </c>
      <c r="BG262" s="241">
        <f>IF(N262="zákl. přenesená",J262,0)</f>
        <v>0</v>
      </c>
      <c r="BH262" s="241">
        <f>IF(N262="sníž. přenesená",J262,0)</f>
        <v>0</v>
      </c>
      <c r="BI262" s="241">
        <f>IF(N262="nulová",J262,0)</f>
        <v>0</v>
      </c>
      <c r="BJ262" s="18" t="s">
        <v>88</v>
      </c>
      <c r="BK262" s="241">
        <f>ROUND(I262*H262,2)</f>
        <v>0</v>
      </c>
      <c r="BL262" s="18" t="s">
        <v>1470</v>
      </c>
      <c r="BM262" s="240" t="s">
        <v>5362</v>
      </c>
    </row>
    <row r="263" s="2" customFormat="1" ht="33" customHeight="1">
      <c r="A263" s="40"/>
      <c r="B263" s="41"/>
      <c r="C263" s="229" t="s">
        <v>1399</v>
      </c>
      <c r="D263" s="229" t="s">
        <v>225</v>
      </c>
      <c r="E263" s="230" t="s">
        <v>5363</v>
      </c>
      <c r="F263" s="231" t="s">
        <v>5364</v>
      </c>
      <c r="G263" s="232" t="s">
        <v>699</v>
      </c>
      <c r="H263" s="233">
        <v>24</v>
      </c>
      <c r="I263" s="234"/>
      <c r="J263" s="235">
        <f>ROUND(I263*H263,2)</f>
        <v>0</v>
      </c>
      <c r="K263" s="231" t="s">
        <v>1</v>
      </c>
      <c r="L263" s="46"/>
      <c r="M263" s="236" t="s">
        <v>1</v>
      </c>
      <c r="N263" s="237" t="s">
        <v>45</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1470</v>
      </c>
      <c r="AT263" s="240" t="s">
        <v>225</v>
      </c>
      <c r="AU263" s="240" t="s">
        <v>19</v>
      </c>
      <c r="AY263" s="18" t="s">
        <v>221</v>
      </c>
      <c r="BE263" s="241">
        <f>IF(N263="základní",J263,0)</f>
        <v>0</v>
      </c>
      <c r="BF263" s="241">
        <f>IF(N263="snížená",J263,0)</f>
        <v>0</v>
      </c>
      <c r="BG263" s="241">
        <f>IF(N263="zákl. přenesená",J263,0)</f>
        <v>0</v>
      </c>
      <c r="BH263" s="241">
        <f>IF(N263="sníž. přenesená",J263,0)</f>
        <v>0</v>
      </c>
      <c r="BI263" s="241">
        <f>IF(N263="nulová",J263,0)</f>
        <v>0</v>
      </c>
      <c r="BJ263" s="18" t="s">
        <v>88</v>
      </c>
      <c r="BK263" s="241">
        <f>ROUND(I263*H263,2)</f>
        <v>0</v>
      </c>
      <c r="BL263" s="18" t="s">
        <v>1470</v>
      </c>
      <c r="BM263" s="240" t="s">
        <v>5365</v>
      </c>
    </row>
    <row r="264" s="2" customFormat="1" ht="16.5" customHeight="1">
      <c r="A264" s="40"/>
      <c r="B264" s="41"/>
      <c r="C264" s="229" t="s">
        <v>1403</v>
      </c>
      <c r="D264" s="229" t="s">
        <v>225</v>
      </c>
      <c r="E264" s="230" t="s">
        <v>5366</v>
      </c>
      <c r="F264" s="231" t="s">
        <v>5367</v>
      </c>
      <c r="G264" s="232" t="s">
        <v>665</v>
      </c>
      <c r="H264" s="233">
        <v>12</v>
      </c>
      <c r="I264" s="234"/>
      <c r="J264" s="235">
        <f>ROUND(I264*H264,2)</f>
        <v>0</v>
      </c>
      <c r="K264" s="231" t="s">
        <v>1</v>
      </c>
      <c r="L264" s="46"/>
      <c r="M264" s="236" t="s">
        <v>1</v>
      </c>
      <c r="N264" s="237" t="s">
        <v>45</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1470</v>
      </c>
      <c r="AT264" s="240" t="s">
        <v>225</v>
      </c>
      <c r="AU264" s="240" t="s">
        <v>19</v>
      </c>
      <c r="AY264" s="18" t="s">
        <v>221</v>
      </c>
      <c r="BE264" s="241">
        <f>IF(N264="základní",J264,0)</f>
        <v>0</v>
      </c>
      <c r="BF264" s="241">
        <f>IF(N264="snížená",J264,0)</f>
        <v>0</v>
      </c>
      <c r="BG264" s="241">
        <f>IF(N264="zákl. přenesená",J264,0)</f>
        <v>0</v>
      </c>
      <c r="BH264" s="241">
        <f>IF(N264="sníž. přenesená",J264,0)</f>
        <v>0</v>
      </c>
      <c r="BI264" s="241">
        <f>IF(N264="nulová",J264,0)</f>
        <v>0</v>
      </c>
      <c r="BJ264" s="18" t="s">
        <v>88</v>
      </c>
      <c r="BK264" s="241">
        <f>ROUND(I264*H264,2)</f>
        <v>0</v>
      </c>
      <c r="BL264" s="18" t="s">
        <v>1470</v>
      </c>
      <c r="BM264" s="240" t="s">
        <v>5368</v>
      </c>
    </row>
    <row r="265" s="2" customFormat="1" ht="16.5" customHeight="1">
      <c r="A265" s="40"/>
      <c r="B265" s="41"/>
      <c r="C265" s="229" t="s">
        <v>1455</v>
      </c>
      <c r="D265" s="229" t="s">
        <v>225</v>
      </c>
      <c r="E265" s="230" t="s">
        <v>5369</v>
      </c>
      <c r="F265" s="231" t="s">
        <v>5370</v>
      </c>
      <c r="G265" s="232" t="s">
        <v>699</v>
      </c>
      <c r="H265" s="233">
        <v>47</v>
      </c>
      <c r="I265" s="234"/>
      <c r="J265" s="235">
        <f>ROUND(I265*H265,2)</f>
        <v>0</v>
      </c>
      <c r="K265" s="231" t="s">
        <v>1</v>
      </c>
      <c r="L265" s="46"/>
      <c r="M265" s="236" t="s">
        <v>1</v>
      </c>
      <c r="N265" s="237" t="s">
        <v>45</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1470</v>
      </c>
      <c r="AT265" s="240" t="s">
        <v>225</v>
      </c>
      <c r="AU265" s="240" t="s">
        <v>19</v>
      </c>
      <c r="AY265" s="18" t="s">
        <v>221</v>
      </c>
      <c r="BE265" s="241">
        <f>IF(N265="základní",J265,0)</f>
        <v>0</v>
      </c>
      <c r="BF265" s="241">
        <f>IF(N265="snížená",J265,0)</f>
        <v>0</v>
      </c>
      <c r="BG265" s="241">
        <f>IF(N265="zákl. přenesená",J265,0)</f>
        <v>0</v>
      </c>
      <c r="BH265" s="241">
        <f>IF(N265="sníž. přenesená",J265,0)</f>
        <v>0</v>
      </c>
      <c r="BI265" s="241">
        <f>IF(N265="nulová",J265,0)</f>
        <v>0</v>
      </c>
      <c r="BJ265" s="18" t="s">
        <v>88</v>
      </c>
      <c r="BK265" s="241">
        <f>ROUND(I265*H265,2)</f>
        <v>0</v>
      </c>
      <c r="BL265" s="18" t="s">
        <v>1470</v>
      </c>
      <c r="BM265" s="240" t="s">
        <v>5371</v>
      </c>
    </row>
    <row r="266" s="2" customFormat="1" ht="16.5" customHeight="1">
      <c r="A266" s="40"/>
      <c r="B266" s="41"/>
      <c r="C266" s="229" t="s">
        <v>1409</v>
      </c>
      <c r="D266" s="229" t="s">
        <v>225</v>
      </c>
      <c r="E266" s="230" t="s">
        <v>5372</v>
      </c>
      <c r="F266" s="231" t="s">
        <v>5373</v>
      </c>
      <c r="G266" s="232" t="s">
        <v>5374</v>
      </c>
      <c r="H266" s="233">
        <v>1</v>
      </c>
      <c r="I266" s="234"/>
      <c r="J266" s="235">
        <f>ROUND(I266*H266,2)</f>
        <v>0</v>
      </c>
      <c r="K266" s="231" t="s">
        <v>1</v>
      </c>
      <c r="L266" s="46"/>
      <c r="M266" s="236" t="s">
        <v>1</v>
      </c>
      <c r="N266" s="237" t="s">
        <v>45</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1470</v>
      </c>
      <c r="AT266" s="240" t="s">
        <v>225</v>
      </c>
      <c r="AU266" s="240" t="s">
        <v>19</v>
      </c>
      <c r="AY266" s="18" t="s">
        <v>221</v>
      </c>
      <c r="BE266" s="241">
        <f>IF(N266="základní",J266,0)</f>
        <v>0</v>
      </c>
      <c r="BF266" s="241">
        <f>IF(N266="snížená",J266,0)</f>
        <v>0</v>
      </c>
      <c r="BG266" s="241">
        <f>IF(N266="zákl. přenesená",J266,0)</f>
        <v>0</v>
      </c>
      <c r="BH266" s="241">
        <f>IF(N266="sníž. přenesená",J266,0)</f>
        <v>0</v>
      </c>
      <c r="BI266" s="241">
        <f>IF(N266="nulová",J266,0)</f>
        <v>0</v>
      </c>
      <c r="BJ266" s="18" t="s">
        <v>88</v>
      </c>
      <c r="BK266" s="241">
        <f>ROUND(I266*H266,2)</f>
        <v>0</v>
      </c>
      <c r="BL266" s="18" t="s">
        <v>1470</v>
      </c>
      <c r="BM266" s="240" t="s">
        <v>5375</v>
      </c>
    </row>
    <row r="267" s="2" customFormat="1" ht="16.5" customHeight="1">
      <c r="A267" s="40"/>
      <c r="B267" s="41"/>
      <c r="C267" s="229" t="s">
        <v>1415</v>
      </c>
      <c r="D267" s="229" t="s">
        <v>225</v>
      </c>
      <c r="E267" s="230" t="s">
        <v>5376</v>
      </c>
      <c r="F267" s="231" t="s">
        <v>5377</v>
      </c>
      <c r="G267" s="232" t="s">
        <v>665</v>
      </c>
      <c r="H267" s="233">
        <v>4</v>
      </c>
      <c r="I267" s="234"/>
      <c r="J267" s="235">
        <f>ROUND(I267*H267,2)</f>
        <v>0</v>
      </c>
      <c r="K267" s="231" t="s">
        <v>1</v>
      </c>
      <c r="L267" s="46"/>
      <c r="M267" s="236" t="s">
        <v>1</v>
      </c>
      <c r="N267" s="237" t="s">
        <v>45</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1470</v>
      </c>
      <c r="AT267" s="240" t="s">
        <v>225</v>
      </c>
      <c r="AU267" s="240" t="s">
        <v>19</v>
      </c>
      <c r="AY267" s="18" t="s">
        <v>221</v>
      </c>
      <c r="BE267" s="241">
        <f>IF(N267="základní",J267,0)</f>
        <v>0</v>
      </c>
      <c r="BF267" s="241">
        <f>IF(N267="snížená",J267,0)</f>
        <v>0</v>
      </c>
      <c r="BG267" s="241">
        <f>IF(N267="zákl. přenesená",J267,0)</f>
        <v>0</v>
      </c>
      <c r="BH267" s="241">
        <f>IF(N267="sníž. přenesená",J267,0)</f>
        <v>0</v>
      </c>
      <c r="BI267" s="241">
        <f>IF(N267="nulová",J267,0)</f>
        <v>0</v>
      </c>
      <c r="BJ267" s="18" t="s">
        <v>88</v>
      </c>
      <c r="BK267" s="241">
        <f>ROUND(I267*H267,2)</f>
        <v>0</v>
      </c>
      <c r="BL267" s="18" t="s">
        <v>1470</v>
      </c>
      <c r="BM267" s="240" t="s">
        <v>5378</v>
      </c>
    </row>
    <row r="268" s="2" customFormat="1" ht="24.15" customHeight="1">
      <c r="A268" s="40"/>
      <c r="B268" s="41"/>
      <c r="C268" s="229" t="s">
        <v>1420</v>
      </c>
      <c r="D268" s="229" t="s">
        <v>225</v>
      </c>
      <c r="E268" s="230" t="s">
        <v>5379</v>
      </c>
      <c r="F268" s="231" t="s">
        <v>5380</v>
      </c>
      <c r="G268" s="232" t="s">
        <v>699</v>
      </c>
      <c r="H268" s="233">
        <v>62</v>
      </c>
      <c r="I268" s="234"/>
      <c r="J268" s="235">
        <f>ROUND(I268*H268,2)</f>
        <v>0</v>
      </c>
      <c r="K268" s="231" t="s">
        <v>1</v>
      </c>
      <c r="L268" s="46"/>
      <c r="M268" s="236" t="s">
        <v>1</v>
      </c>
      <c r="N268" s="237" t="s">
        <v>45</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1470</v>
      </c>
      <c r="AT268" s="240" t="s">
        <v>225</v>
      </c>
      <c r="AU268" s="240" t="s">
        <v>19</v>
      </c>
      <c r="AY268" s="18" t="s">
        <v>221</v>
      </c>
      <c r="BE268" s="241">
        <f>IF(N268="základní",J268,0)</f>
        <v>0</v>
      </c>
      <c r="BF268" s="241">
        <f>IF(N268="snížená",J268,0)</f>
        <v>0</v>
      </c>
      <c r="BG268" s="241">
        <f>IF(N268="zákl. přenesená",J268,0)</f>
        <v>0</v>
      </c>
      <c r="BH268" s="241">
        <f>IF(N268="sníž. přenesená",J268,0)</f>
        <v>0</v>
      </c>
      <c r="BI268" s="241">
        <f>IF(N268="nulová",J268,0)</f>
        <v>0</v>
      </c>
      <c r="BJ268" s="18" t="s">
        <v>88</v>
      </c>
      <c r="BK268" s="241">
        <f>ROUND(I268*H268,2)</f>
        <v>0</v>
      </c>
      <c r="BL268" s="18" t="s">
        <v>1470</v>
      </c>
      <c r="BM268" s="240" t="s">
        <v>5381</v>
      </c>
    </row>
    <row r="269" s="2" customFormat="1" ht="16.5" customHeight="1">
      <c r="A269" s="40"/>
      <c r="B269" s="41"/>
      <c r="C269" s="229" t="s">
        <v>1423</v>
      </c>
      <c r="D269" s="229" t="s">
        <v>225</v>
      </c>
      <c r="E269" s="230" t="s">
        <v>5382</v>
      </c>
      <c r="F269" s="231" t="s">
        <v>5383</v>
      </c>
      <c r="G269" s="232" t="s">
        <v>699</v>
      </c>
      <c r="H269" s="233">
        <v>49</v>
      </c>
      <c r="I269" s="234"/>
      <c r="J269" s="235">
        <f>ROUND(I269*H269,2)</f>
        <v>0</v>
      </c>
      <c r="K269" s="231" t="s">
        <v>1</v>
      </c>
      <c r="L269" s="46"/>
      <c r="M269" s="236" t="s">
        <v>1</v>
      </c>
      <c r="N269" s="237" t="s">
        <v>45</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1470</v>
      </c>
      <c r="AT269" s="240" t="s">
        <v>225</v>
      </c>
      <c r="AU269" s="240" t="s">
        <v>19</v>
      </c>
      <c r="AY269" s="18" t="s">
        <v>221</v>
      </c>
      <c r="BE269" s="241">
        <f>IF(N269="základní",J269,0)</f>
        <v>0</v>
      </c>
      <c r="BF269" s="241">
        <f>IF(N269="snížená",J269,0)</f>
        <v>0</v>
      </c>
      <c r="BG269" s="241">
        <f>IF(N269="zákl. přenesená",J269,0)</f>
        <v>0</v>
      </c>
      <c r="BH269" s="241">
        <f>IF(N269="sníž. přenesená",J269,0)</f>
        <v>0</v>
      </c>
      <c r="BI269" s="241">
        <f>IF(N269="nulová",J269,0)</f>
        <v>0</v>
      </c>
      <c r="BJ269" s="18" t="s">
        <v>88</v>
      </c>
      <c r="BK269" s="241">
        <f>ROUND(I269*H269,2)</f>
        <v>0</v>
      </c>
      <c r="BL269" s="18" t="s">
        <v>1470</v>
      </c>
      <c r="BM269" s="240" t="s">
        <v>5384</v>
      </c>
    </row>
    <row r="270" s="2" customFormat="1" ht="16.5" customHeight="1">
      <c r="A270" s="40"/>
      <c r="B270" s="41"/>
      <c r="C270" s="229" t="s">
        <v>1428</v>
      </c>
      <c r="D270" s="229" t="s">
        <v>225</v>
      </c>
      <c r="E270" s="230" t="s">
        <v>5385</v>
      </c>
      <c r="F270" s="231" t="s">
        <v>5386</v>
      </c>
      <c r="G270" s="232" t="s">
        <v>699</v>
      </c>
      <c r="H270" s="233">
        <v>62</v>
      </c>
      <c r="I270" s="234"/>
      <c r="J270" s="235">
        <f>ROUND(I270*H270,2)</f>
        <v>0</v>
      </c>
      <c r="K270" s="231" t="s">
        <v>1</v>
      </c>
      <c r="L270" s="46"/>
      <c r="M270" s="236" t="s">
        <v>1</v>
      </c>
      <c r="N270" s="237" t="s">
        <v>45</v>
      </c>
      <c r="O270" s="93"/>
      <c r="P270" s="238">
        <f>O270*H270</f>
        <v>0</v>
      </c>
      <c r="Q270" s="238">
        <v>0</v>
      </c>
      <c r="R270" s="238">
        <f>Q270*H270</f>
        <v>0</v>
      </c>
      <c r="S270" s="238">
        <v>0</v>
      </c>
      <c r="T270" s="239">
        <f>S270*H270</f>
        <v>0</v>
      </c>
      <c r="U270" s="40"/>
      <c r="V270" s="40"/>
      <c r="W270" s="40"/>
      <c r="X270" s="40"/>
      <c r="Y270" s="40"/>
      <c r="Z270" s="40"/>
      <c r="AA270" s="40"/>
      <c r="AB270" s="40"/>
      <c r="AC270" s="40"/>
      <c r="AD270" s="40"/>
      <c r="AE270" s="40"/>
      <c r="AR270" s="240" t="s">
        <v>1470</v>
      </c>
      <c r="AT270" s="240" t="s">
        <v>225</v>
      </c>
      <c r="AU270" s="240" t="s">
        <v>19</v>
      </c>
      <c r="AY270" s="18" t="s">
        <v>221</v>
      </c>
      <c r="BE270" s="241">
        <f>IF(N270="základní",J270,0)</f>
        <v>0</v>
      </c>
      <c r="BF270" s="241">
        <f>IF(N270="snížená",J270,0)</f>
        <v>0</v>
      </c>
      <c r="BG270" s="241">
        <f>IF(N270="zákl. přenesená",J270,0)</f>
        <v>0</v>
      </c>
      <c r="BH270" s="241">
        <f>IF(N270="sníž. přenesená",J270,0)</f>
        <v>0</v>
      </c>
      <c r="BI270" s="241">
        <f>IF(N270="nulová",J270,0)</f>
        <v>0</v>
      </c>
      <c r="BJ270" s="18" t="s">
        <v>88</v>
      </c>
      <c r="BK270" s="241">
        <f>ROUND(I270*H270,2)</f>
        <v>0</v>
      </c>
      <c r="BL270" s="18" t="s">
        <v>1470</v>
      </c>
      <c r="BM270" s="240" t="s">
        <v>5387</v>
      </c>
    </row>
    <row r="271" s="2" customFormat="1" ht="24.15" customHeight="1">
      <c r="A271" s="40"/>
      <c r="B271" s="41"/>
      <c r="C271" s="284" t="s">
        <v>1433</v>
      </c>
      <c r="D271" s="284" t="s">
        <v>330</v>
      </c>
      <c r="E271" s="285" t="s">
        <v>5388</v>
      </c>
      <c r="F271" s="286" t="s">
        <v>5389</v>
      </c>
      <c r="G271" s="287" t="s">
        <v>1431</v>
      </c>
      <c r="H271" s="288">
        <v>1</v>
      </c>
      <c r="I271" s="289"/>
      <c r="J271" s="290">
        <f>ROUND(I271*H271,2)</f>
        <v>0</v>
      </c>
      <c r="K271" s="286" t="s">
        <v>1</v>
      </c>
      <c r="L271" s="291"/>
      <c r="M271" s="292" t="s">
        <v>1</v>
      </c>
      <c r="N271" s="293" t="s">
        <v>45</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5289</v>
      </c>
      <c r="AT271" s="240" t="s">
        <v>330</v>
      </c>
      <c r="AU271" s="240" t="s">
        <v>19</v>
      </c>
      <c r="AY271" s="18" t="s">
        <v>221</v>
      </c>
      <c r="BE271" s="241">
        <f>IF(N271="základní",J271,0)</f>
        <v>0</v>
      </c>
      <c r="BF271" s="241">
        <f>IF(N271="snížená",J271,0)</f>
        <v>0</v>
      </c>
      <c r="BG271" s="241">
        <f>IF(N271="zákl. přenesená",J271,0)</f>
        <v>0</v>
      </c>
      <c r="BH271" s="241">
        <f>IF(N271="sníž. přenesená",J271,0)</f>
        <v>0</v>
      </c>
      <c r="BI271" s="241">
        <f>IF(N271="nulová",J271,0)</f>
        <v>0</v>
      </c>
      <c r="BJ271" s="18" t="s">
        <v>88</v>
      </c>
      <c r="BK271" s="241">
        <f>ROUND(I271*H271,2)</f>
        <v>0</v>
      </c>
      <c r="BL271" s="18" t="s">
        <v>1470</v>
      </c>
      <c r="BM271" s="240" t="s">
        <v>5390</v>
      </c>
    </row>
    <row r="272" s="2" customFormat="1" ht="16.5" customHeight="1">
      <c r="A272" s="40"/>
      <c r="B272" s="41"/>
      <c r="C272" s="229" t="s">
        <v>1437</v>
      </c>
      <c r="D272" s="229" t="s">
        <v>225</v>
      </c>
      <c r="E272" s="230" t="s">
        <v>5391</v>
      </c>
      <c r="F272" s="231" t="s">
        <v>5392</v>
      </c>
      <c r="G272" s="232" t="s">
        <v>1431</v>
      </c>
      <c r="H272" s="233">
        <v>1</v>
      </c>
      <c r="I272" s="234"/>
      <c r="J272" s="235">
        <f>ROUND(I272*H272,2)</f>
        <v>0</v>
      </c>
      <c r="K272" s="231" t="s">
        <v>1</v>
      </c>
      <c r="L272" s="46"/>
      <c r="M272" s="236" t="s">
        <v>1</v>
      </c>
      <c r="N272" s="237" t="s">
        <v>45</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1470</v>
      </c>
      <c r="AT272" s="240" t="s">
        <v>225</v>
      </c>
      <c r="AU272" s="240" t="s">
        <v>19</v>
      </c>
      <c r="AY272" s="18" t="s">
        <v>221</v>
      </c>
      <c r="BE272" s="241">
        <f>IF(N272="základní",J272,0)</f>
        <v>0</v>
      </c>
      <c r="BF272" s="241">
        <f>IF(N272="snížená",J272,0)</f>
        <v>0</v>
      </c>
      <c r="BG272" s="241">
        <f>IF(N272="zákl. přenesená",J272,0)</f>
        <v>0</v>
      </c>
      <c r="BH272" s="241">
        <f>IF(N272="sníž. přenesená",J272,0)</f>
        <v>0</v>
      </c>
      <c r="BI272" s="241">
        <f>IF(N272="nulová",J272,0)</f>
        <v>0</v>
      </c>
      <c r="BJ272" s="18" t="s">
        <v>88</v>
      </c>
      <c r="BK272" s="241">
        <f>ROUND(I272*H272,2)</f>
        <v>0</v>
      </c>
      <c r="BL272" s="18" t="s">
        <v>1470</v>
      </c>
      <c r="BM272" s="240" t="s">
        <v>5393</v>
      </c>
    </row>
    <row r="273" s="2" customFormat="1" ht="16.5" customHeight="1">
      <c r="A273" s="40"/>
      <c r="B273" s="41"/>
      <c r="C273" s="229" t="s">
        <v>1443</v>
      </c>
      <c r="D273" s="229" t="s">
        <v>225</v>
      </c>
      <c r="E273" s="230" t="s">
        <v>5394</v>
      </c>
      <c r="F273" s="231" t="s">
        <v>5395</v>
      </c>
      <c r="G273" s="232" t="s">
        <v>1431</v>
      </c>
      <c r="H273" s="233">
        <v>1</v>
      </c>
      <c r="I273" s="234"/>
      <c r="J273" s="235">
        <f>ROUND(I273*H273,2)</f>
        <v>0</v>
      </c>
      <c r="K273" s="231" t="s">
        <v>1</v>
      </c>
      <c r="L273" s="46"/>
      <c r="M273" s="236" t="s">
        <v>1</v>
      </c>
      <c r="N273" s="237" t="s">
        <v>45</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1470</v>
      </c>
      <c r="AT273" s="240" t="s">
        <v>225</v>
      </c>
      <c r="AU273" s="240" t="s">
        <v>19</v>
      </c>
      <c r="AY273" s="18" t="s">
        <v>221</v>
      </c>
      <c r="BE273" s="241">
        <f>IF(N273="základní",J273,0)</f>
        <v>0</v>
      </c>
      <c r="BF273" s="241">
        <f>IF(N273="snížená",J273,0)</f>
        <v>0</v>
      </c>
      <c r="BG273" s="241">
        <f>IF(N273="zákl. přenesená",J273,0)</f>
        <v>0</v>
      </c>
      <c r="BH273" s="241">
        <f>IF(N273="sníž. přenesená",J273,0)</f>
        <v>0</v>
      </c>
      <c r="BI273" s="241">
        <f>IF(N273="nulová",J273,0)</f>
        <v>0</v>
      </c>
      <c r="BJ273" s="18" t="s">
        <v>88</v>
      </c>
      <c r="BK273" s="241">
        <f>ROUND(I273*H273,2)</f>
        <v>0</v>
      </c>
      <c r="BL273" s="18" t="s">
        <v>1470</v>
      </c>
      <c r="BM273" s="240" t="s">
        <v>5396</v>
      </c>
    </row>
    <row r="274" s="2" customFormat="1" ht="16.5" customHeight="1">
      <c r="A274" s="40"/>
      <c r="B274" s="41"/>
      <c r="C274" s="229" t="s">
        <v>1447</v>
      </c>
      <c r="D274" s="229" t="s">
        <v>225</v>
      </c>
      <c r="E274" s="230" t="s">
        <v>5397</v>
      </c>
      <c r="F274" s="231" t="s">
        <v>5398</v>
      </c>
      <c r="G274" s="232" t="s">
        <v>1431</v>
      </c>
      <c r="H274" s="233">
        <v>1</v>
      </c>
      <c r="I274" s="234"/>
      <c r="J274" s="235">
        <f>ROUND(I274*H274,2)</f>
        <v>0</v>
      </c>
      <c r="K274" s="231" t="s">
        <v>1</v>
      </c>
      <c r="L274" s="46"/>
      <c r="M274" s="322" t="s">
        <v>1</v>
      </c>
      <c r="N274" s="323" t="s">
        <v>45</v>
      </c>
      <c r="O274" s="296"/>
      <c r="P274" s="302">
        <f>O274*H274</f>
        <v>0</v>
      </c>
      <c r="Q274" s="302">
        <v>0</v>
      </c>
      <c r="R274" s="302">
        <f>Q274*H274</f>
        <v>0</v>
      </c>
      <c r="S274" s="302">
        <v>0</v>
      </c>
      <c r="T274" s="303">
        <f>S274*H274</f>
        <v>0</v>
      </c>
      <c r="U274" s="40"/>
      <c r="V274" s="40"/>
      <c r="W274" s="40"/>
      <c r="X274" s="40"/>
      <c r="Y274" s="40"/>
      <c r="Z274" s="40"/>
      <c r="AA274" s="40"/>
      <c r="AB274" s="40"/>
      <c r="AC274" s="40"/>
      <c r="AD274" s="40"/>
      <c r="AE274" s="40"/>
      <c r="AR274" s="240" t="s">
        <v>1470</v>
      </c>
      <c r="AT274" s="240" t="s">
        <v>225</v>
      </c>
      <c r="AU274" s="240" t="s">
        <v>19</v>
      </c>
      <c r="AY274" s="18" t="s">
        <v>221</v>
      </c>
      <c r="BE274" s="241">
        <f>IF(N274="základní",J274,0)</f>
        <v>0</v>
      </c>
      <c r="BF274" s="241">
        <f>IF(N274="snížená",J274,0)</f>
        <v>0</v>
      </c>
      <c r="BG274" s="241">
        <f>IF(N274="zákl. přenesená",J274,0)</f>
        <v>0</v>
      </c>
      <c r="BH274" s="241">
        <f>IF(N274="sníž. přenesená",J274,0)</f>
        <v>0</v>
      </c>
      <c r="BI274" s="241">
        <f>IF(N274="nulová",J274,0)</f>
        <v>0</v>
      </c>
      <c r="BJ274" s="18" t="s">
        <v>88</v>
      </c>
      <c r="BK274" s="241">
        <f>ROUND(I274*H274,2)</f>
        <v>0</v>
      </c>
      <c r="BL274" s="18" t="s">
        <v>1470</v>
      </c>
      <c r="BM274" s="240" t="s">
        <v>5399</v>
      </c>
    </row>
    <row r="275" s="2" customFormat="1" ht="6.96" customHeight="1">
      <c r="A275" s="40"/>
      <c r="B275" s="68"/>
      <c r="C275" s="69"/>
      <c r="D275" s="69"/>
      <c r="E275" s="69"/>
      <c r="F275" s="69"/>
      <c r="G275" s="69"/>
      <c r="H275" s="69"/>
      <c r="I275" s="69"/>
      <c r="J275" s="69"/>
      <c r="K275" s="69"/>
      <c r="L275" s="46"/>
      <c r="M275" s="40"/>
      <c r="O275" s="40"/>
      <c r="P275" s="40"/>
      <c r="Q275" s="40"/>
      <c r="R275" s="40"/>
      <c r="S275" s="40"/>
      <c r="T275" s="40"/>
      <c r="U275" s="40"/>
      <c r="V275" s="40"/>
      <c r="W275" s="40"/>
      <c r="X275" s="40"/>
      <c r="Y275" s="40"/>
      <c r="Z275" s="40"/>
      <c r="AA275" s="40"/>
      <c r="AB275" s="40"/>
      <c r="AC275" s="40"/>
      <c r="AD275" s="40"/>
      <c r="AE275" s="40"/>
    </row>
  </sheetData>
  <sheetProtection sheet="1" autoFilter="0" formatColumns="0" formatRows="0" objects="1" scenarios="1" spinCount="100000" saltValue="8jZbsd2Hff0x3EGwLsVjI7wMn7aIa+DjNmHFLAdGK3Cwsxfb5oF31jzo5C2f0MgNG5Kna4Tz4aRue1n9fj5DyA==" hashValue="m+x5GiLEtU9lAD6o67y3i/JoidrS8FhEbjQx8GEkufIzZssoQzghnX4Q/6l8fZsg3aaIZOAqQUkaCpr1jy04vw==" algorithmName="SHA-512" password="CC35"/>
  <autoFilter ref="C131:K274"/>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161</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c r="B8" s="21"/>
      <c r="D8" s="153" t="s">
        <v>189</v>
      </c>
      <c r="L8" s="21"/>
    </row>
    <row r="9" s="1" customFormat="1" ht="16.5" customHeight="1">
      <c r="B9" s="21"/>
      <c r="E9" s="154" t="s">
        <v>4961</v>
      </c>
      <c r="F9" s="1"/>
      <c r="G9" s="1"/>
      <c r="H9" s="1"/>
      <c r="L9" s="21"/>
    </row>
    <row r="10" s="1" customFormat="1" ht="12" customHeight="1">
      <c r="B10" s="21"/>
      <c r="D10" s="153" t="s">
        <v>486</v>
      </c>
      <c r="L10" s="21"/>
    </row>
    <row r="11" s="2" customFormat="1" ht="16.5" customHeight="1">
      <c r="A11" s="40"/>
      <c r="B11" s="46"/>
      <c r="C11" s="40"/>
      <c r="D11" s="40"/>
      <c r="E11" s="165" t="s">
        <v>5173</v>
      </c>
      <c r="F11" s="40"/>
      <c r="G11" s="40"/>
      <c r="H11" s="40"/>
      <c r="I11" s="40"/>
      <c r="J11" s="40"/>
      <c r="K11" s="40"/>
      <c r="L11" s="65"/>
      <c r="S11" s="40"/>
      <c r="T11" s="40"/>
      <c r="U11" s="40"/>
      <c r="V11" s="40"/>
      <c r="W11" s="40"/>
      <c r="X11" s="40"/>
      <c r="Y11" s="40"/>
      <c r="Z11" s="40"/>
      <c r="AA11" s="40"/>
      <c r="AB11" s="40"/>
      <c r="AC11" s="40"/>
      <c r="AD11" s="40"/>
      <c r="AE11" s="40"/>
    </row>
    <row r="12" s="2" customFormat="1" ht="12" customHeight="1">
      <c r="A12" s="40"/>
      <c r="B12" s="46"/>
      <c r="C12" s="40"/>
      <c r="D12" s="153" t="s">
        <v>5174</v>
      </c>
      <c r="E12" s="40"/>
      <c r="F12" s="40"/>
      <c r="G12" s="40"/>
      <c r="H12" s="40"/>
      <c r="I12" s="40"/>
      <c r="J12" s="40"/>
      <c r="K12" s="40"/>
      <c r="L12" s="65"/>
      <c r="S12" s="40"/>
      <c r="T12" s="40"/>
      <c r="U12" s="40"/>
      <c r="V12" s="40"/>
      <c r="W12" s="40"/>
      <c r="X12" s="40"/>
      <c r="Y12" s="40"/>
      <c r="Z12" s="40"/>
      <c r="AA12" s="40"/>
      <c r="AB12" s="40"/>
      <c r="AC12" s="40"/>
      <c r="AD12" s="40"/>
      <c r="AE12" s="40"/>
    </row>
    <row r="13" s="2" customFormat="1" ht="16.5" customHeight="1">
      <c r="A13" s="40"/>
      <c r="B13" s="46"/>
      <c r="C13" s="40"/>
      <c r="D13" s="40"/>
      <c r="E13" s="155" t="s">
        <v>5400</v>
      </c>
      <c r="F13" s="40"/>
      <c r="G13" s="40"/>
      <c r="H13" s="40"/>
      <c r="I13" s="40"/>
      <c r="J13" s="40"/>
      <c r="K13" s="40"/>
      <c r="L13" s="65"/>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65"/>
      <c r="S14" s="40"/>
      <c r="T14" s="40"/>
      <c r="U14" s="40"/>
      <c r="V14" s="40"/>
      <c r="W14" s="40"/>
      <c r="X14" s="40"/>
      <c r="Y14" s="40"/>
      <c r="Z14" s="40"/>
      <c r="AA14" s="40"/>
      <c r="AB14" s="40"/>
      <c r="AC14" s="40"/>
      <c r="AD14" s="40"/>
      <c r="AE14" s="40"/>
    </row>
    <row r="15" s="2" customFormat="1" ht="12" customHeight="1">
      <c r="A15" s="40"/>
      <c r="B15" s="46"/>
      <c r="C15" s="40"/>
      <c r="D15" s="153" t="s">
        <v>17</v>
      </c>
      <c r="E15" s="40"/>
      <c r="F15" s="143" t="s">
        <v>1</v>
      </c>
      <c r="G15" s="40"/>
      <c r="H15" s="40"/>
      <c r="I15" s="153" t="s">
        <v>18</v>
      </c>
      <c r="J15" s="143" t="s">
        <v>1</v>
      </c>
      <c r="K15" s="40"/>
      <c r="L15" s="65"/>
      <c r="S15" s="40"/>
      <c r="T15" s="40"/>
      <c r="U15" s="40"/>
      <c r="V15" s="40"/>
      <c r="W15" s="40"/>
      <c r="X15" s="40"/>
      <c r="Y15" s="40"/>
      <c r="Z15" s="40"/>
      <c r="AA15" s="40"/>
      <c r="AB15" s="40"/>
      <c r="AC15" s="40"/>
      <c r="AD15" s="40"/>
      <c r="AE15" s="40"/>
    </row>
    <row r="16" s="2" customFormat="1" ht="12" customHeight="1">
      <c r="A16" s="40"/>
      <c r="B16" s="46"/>
      <c r="C16" s="40"/>
      <c r="D16" s="153" t="s">
        <v>20</v>
      </c>
      <c r="E16" s="40"/>
      <c r="F16" s="143" t="s">
        <v>21</v>
      </c>
      <c r="G16" s="40"/>
      <c r="H16" s="40"/>
      <c r="I16" s="153" t="s">
        <v>22</v>
      </c>
      <c r="J16" s="156" t="str">
        <f>'Rekapitulace stavby'!AN8</f>
        <v>30. 11. 2020</v>
      </c>
      <c r="K16" s="40"/>
      <c r="L16" s="65"/>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65"/>
      <c r="S17" s="40"/>
      <c r="T17" s="40"/>
      <c r="U17" s="40"/>
      <c r="V17" s="40"/>
      <c r="W17" s="40"/>
      <c r="X17" s="40"/>
      <c r="Y17" s="40"/>
      <c r="Z17" s="40"/>
      <c r="AA17" s="40"/>
      <c r="AB17" s="40"/>
      <c r="AC17" s="40"/>
      <c r="AD17" s="40"/>
      <c r="AE17" s="40"/>
    </row>
    <row r="18" s="2" customFormat="1" ht="12" customHeight="1">
      <c r="A18" s="40"/>
      <c r="B18" s="46"/>
      <c r="C18" s="40"/>
      <c r="D18" s="153" t="s">
        <v>28</v>
      </c>
      <c r="E18" s="40"/>
      <c r="F18" s="40"/>
      <c r="G18" s="40"/>
      <c r="H18" s="40"/>
      <c r="I18" s="153" t="s">
        <v>29</v>
      </c>
      <c r="J18" s="143" t="s">
        <v>1</v>
      </c>
      <c r="K18" s="40"/>
      <c r="L18" s="65"/>
      <c r="S18" s="40"/>
      <c r="T18" s="40"/>
      <c r="U18" s="40"/>
      <c r="V18" s="40"/>
      <c r="W18" s="40"/>
      <c r="X18" s="40"/>
      <c r="Y18" s="40"/>
      <c r="Z18" s="40"/>
      <c r="AA18" s="40"/>
      <c r="AB18" s="40"/>
      <c r="AC18" s="40"/>
      <c r="AD18" s="40"/>
      <c r="AE18" s="40"/>
    </row>
    <row r="19" s="2" customFormat="1" ht="18" customHeight="1">
      <c r="A19" s="40"/>
      <c r="B19" s="46"/>
      <c r="C19" s="40"/>
      <c r="D19" s="40"/>
      <c r="E19" s="143" t="s">
        <v>30</v>
      </c>
      <c r="F19" s="40"/>
      <c r="G19" s="40"/>
      <c r="H19" s="40"/>
      <c r="I19" s="153" t="s">
        <v>31</v>
      </c>
      <c r="J19" s="143" t="s">
        <v>1</v>
      </c>
      <c r="K19" s="40"/>
      <c r="L19" s="65"/>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65"/>
      <c r="S20" s="40"/>
      <c r="T20" s="40"/>
      <c r="U20" s="40"/>
      <c r="V20" s="40"/>
      <c r="W20" s="40"/>
      <c r="X20" s="40"/>
      <c r="Y20" s="40"/>
      <c r="Z20" s="40"/>
      <c r="AA20" s="40"/>
      <c r="AB20" s="40"/>
      <c r="AC20" s="40"/>
      <c r="AD20" s="40"/>
      <c r="AE20" s="40"/>
    </row>
    <row r="21" s="2" customFormat="1" ht="12" customHeight="1">
      <c r="A21" s="40"/>
      <c r="B21" s="46"/>
      <c r="C21" s="40"/>
      <c r="D21" s="153" t="s">
        <v>32</v>
      </c>
      <c r="E21" s="40"/>
      <c r="F21" s="40"/>
      <c r="G21" s="40"/>
      <c r="H21" s="40"/>
      <c r="I21" s="153" t="s">
        <v>29</v>
      </c>
      <c r="J21" s="34" t="str">
        <f>'Rekapitulace stavby'!AN13</f>
        <v>Vyplň údaj</v>
      </c>
      <c r="K21" s="40"/>
      <c r="L21" s="65"/>
      <c r="S21" s="40"/>
      <c r="T21" s="40"/>
      <c r="U21" s="40"/>
      <c r="V21" s="40"/>
      <c r="W21" s="40"/>
      <c r="X21" s="40"/>
      <c r="Y21" s="40"/>
      <c r="Z21" s="40"/>
      <c r="AA21" s="40"/>
      <c r="AB21" s="40"/>
      <c r="AC21" s="40"/>
      <c r="AD21" s="40"/>
      <c r="AE21" s="40"/>
    </row>
    <row r="22" s="2" customFormat="1" ht="18" customHeight="1">
      <c r="A22" s="40"/>
      <c r="B22" s="46"/>
      <c r="C22" s="40"/>
      <c r="D22" s="40"/>
      <c r="E22" s="34" t="str">
        <f>'Rekapitulace stavby'!E14</f>
        <v>Vyplň údaj</v>
      </c>
      <c r="F22" s="143"/>
      <c r="G22" s="143"/>
      <c r="H22" s="143"/>
      <c r="I22" s="153" t="s">
        <v>31</v>
      </c>
      <c r="J22" s="34" t="str">
        <f>'Rekapitulace stavby'!AN14</f>
        <v>Vyplň údaj</v>
      </c>
      <c r="K22" s="40"/>
      <c r="L22" s="65"/>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65"/>
      <c r="S23" s="40"/>
      <c r="T23" s="40"/>
      <c r="U23" s="40"/>
      <c r="V23" s="40"/>
      <c r="W23" s="40"/>
      <c r="X23" s="40"/>
      <c r="Y23" s="40"/>
      <c r="Z23" s="40"/>
      <c r="AA23" s="40"/>
      <c r="AB23" s="40"/>
      <c r="AC23" s="40"/>
      <c r="AD23" s="40"/>
      <c r="AE23" s="40"/>
    </row>
    <row r="24" s="2" customFormat="1" ht="12" customHeight="1">
      <c r="A24" s="40"/>
      <c r="B24" s="46"/>
      <c r="C24" s="40"/>
      <c r="D24" s="153" t="s">
        <v>34</v>
      </c>
      <c r="E24" s="40"/>
      <c r="F24" s="40"/>
      <c r="G24" s="40"/>
      <c r="H24" s="40"/>
      <c r="I24" s="153" t="s">
        <v>29</v>
      </c>
      <c r="J24" s="143" t="s">
        <v>1</v>
      </c>
      <c r="K24" s="40"/>
      <c r="L24" s="65"/>
      <c r="S24" s="40"/>
      <c r="T24" s="40"/>
      <c r="U24" s="40"/>
      <c r="V24" s="40"/>
      <c r="W24" s="40"/>
      <c r="X24" s="40"/>
      <c r="Y24" s="40"/>
      <c r="Z24" s="40"/>
      <c r="AA24" s="40"/>
      <c r="AB24" s="40"/>
      <c r="AC24" s="40"/>
      <c r="AD24" s="40"/>
      <c r="AE24" s="40"/>
    </row>
    <row r="25" s="2" customFormat="1" ht="18" customHeight="1">
      <c r="A25" s="40"/>
      <c r="B25" s="46"/>
      <c r="C25" s="40"/>
      <c r="D25" s="40"/>
      <c r="E25" s="143" t="s">
        <v>5176</v>
      </c>
      <c r="F25" s="40"/>
      <c r="G25" s="40"/>
      <c r="H25" s="40"/>
      <c r="I25" s="153" t="s">
        <v>31</v>
      </c>
      <c r="J25" s="143" t="s">
        <v>1</v>
      </c>
      <c r="K25" s="40"/>
      <c r="L25" s="65"/>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65"/>
      <c r="S26" s="40"/>
      <c r="T26" s="40"/>
      <c r="U26" s="40"/>
      <c r="V26" s="40"/>
      <c r="W26" s="40"/>
      <c r="X26" s="40"/>
      <c r="Y26" s="40"/>
      <c r="Z26" s="40"/>
      <c r="AA26" s="40"/>
      <c r="AB26" s="40"/>
      <c r="AC26" s="40"/>
      <c r="AD26" s="40"/>
      <c r="AE26" s="40"/>
    </row>
    <row r="27" s="2" customFormat="1" ht="12" customHeight="1">
      <c r="A27" s="40"/>
      <c r="B27" s="46"/>
      <c r="C27" s="40"/>
      <c r="D27" s="153" t="s">
        <v>37</v>
      </c>
      <c r="E27" s="40"/>
      <c r="F27" s="40"/>
      <c r="G27" s="40"/>
      <c r="H27" s="40"/>
      <c r="I27" s="153" t="s">
        <v>29</v>
      </c>
      <c r="J27" s="143" t="str">
        <f>IF('Rekapitulace stavby'!AN19="","",'Rekapitulace stavby'!AN19)</f>
        <v/>
      </c>
      <c r="K27" s="40"/>
      <c r="L27" s="65"/>
      <c r="S27" s="40"/>
      <c r="T27" s="40"/>
      <c r="U27" s="40"/>
      <c r="V27" s="40"/>
      <c r="W27" s="40"/>
      <c r="X27" s="40"/>
      <c r="Y27" s="40"/>
      <c r="Z27" s="40"/>
      <c r="AA27" s="40"/>
      <c r="AB27" s="40"/>
      <c r="AC27" s="40"/>
      <c r="AD27" s="40"/>
      <c r="AE27" s="40"/>
    </row>
    <row r="28" s="2" customFormat="1" ht="18" customHeight="1">
      <c r="A28" s="40"/>
      <c r="B28" s="46"/>
      <c r="C28" s="40"/>
      <c r="D28" s="40"/>
      <c r="E28" s="143" t="str">
        <f>IF('Rekapitulace stavby'!E20="","",'Rekapitulace stavby'!E20)</f>
        <v xml:space="preserve"> </v>
      </c>
      <c r="F28" s="40"/>
      <c r="G28" s="40"/>
      <c r="H28" s="40"/>
      <c r="I28" s="153" t="s">
        <v>31</v>
      </c>
      <c r="J28" s="143" t="str">
        <f>IF('Rekapitulace stavby'!AN20="","",'Rekapitulace stavby'!AN20)</f>
        <v/>
      </c>
      <c r="K28" s="40"/>
      <c r="L28" s="65"/>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65"/>
      <c r="S29" s="40"/>
      <c r="T29" s="40"/>
      <c r="U29" s="40"/>
      <c r="V29" s="40"/>
      <c r="W29" s="40"/>
      <c r="X29" s="40"/>
      <c r="Y29" s="40"/>
      <c r="Z29" s="40"/>
      <c r="AA29" s="40"/>
      <c r="AB29" s="40"/>
      <c r="AC29" s="40"/>
      <c r="AD29" s="40"/>
      <c r="AE29" s="40"/>
    </row>
    <row r="30" s="2" customFormat="1" ht="12" customHeight="1">
      <c r="A30" s="40"/>
      <c r="B30" s="46"/>
      <c r="C30" s="40"/>
      <c r="D30" s="153" t="s">
        <v>39</v>
      </c>
      <c r="E30" s="40"/>
      <c r="F30" s="40"/>
      <c r="G30" s="40"/>
      <c r="H30" s="40"/>
      <c r="I30" s="40"/>
      <c r="J30" s="40"/>
      <c r="K30" s="40"/>
      <c r="L30" s="65"/>
      <c r="S30" s="40"/>
      <c r="T30" s="40"/>
      <c r="U30" s="40"/>
      <c r="V30" s="40"/>
      <c r="W30" s="40"/>
      <c r="X30" s="40"/>
      <c r="Y30" s="40"/>
      <c r="Z30" s="40"/>
      <c r="AA30" s="40"/>
      <c r="AB30" s="40"/>
      <c r="AC30" s="40"/>
      <c r="AD30" s="40"/>
      <c r="AE30" s="40"/>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40"/>
      <c r="B32" s="46"/>
      <c r="C32" s="40"/>
      <c r="D32" s="40"/>
      <c r="E32" s="40"/>
      <c r="F32" s="40"/>
      <c r="G32" s="40"/>
      <c r="H32" s="40"/>
      <c r="I32" s="40"/>
      <c r="J32" s="40"/>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25.44" customHeight="1">
      <c r="A34" s="40"/>
      <c r="B34" s="46"/>
      <c r="C34" s="40"/>
      <c r="D34" s="162" t="s">
        <v>40</v>
      </c>
      <c r="E34" s="40"/>
      <c r="F34" s="40"/>
      <c r="G34" s="40"/>
      <c r="H34" s="40"/>
      <c r="I34" s="40"/>
      <c r="J34" s="163">
        <f>ROUND(J132, 2)</f>
        <v>0</v>
      </c>
      <c r="K34" s="40"/>
      <c r="L34" s="65"/>
      <c r="S34" s="40"/>
      <c r="T34" s="40"/>
      <c r="U34" s="40"/>
      <c r="V34" s="40"/>
      <c r="W34" s="40"/>
      <c r="X34" s="40"/>
      <c r="Y34" s="40"/>
      <c r="Z34" s="40"/>
      <c r="AA34" s="40"/>
      <c r="AB34" s="40"/>
      <c r="AC34" s="40"/>
      <c r="AD34" s="40"/>
      <c r="AE34" s="40"/>
    </row>
    <row r="35" s="2" customFormat="1" ht="6.96" customHeight="1">
      <c r="A35" s="40"/>
      <c r="B35" s="46"/>
      <c r="C35" s="40"/>
      <c r="D35" s="161"/>
      <c r="E35" s="161"/>
      <c r="F35" s="161"/>
      <c r="G35" s="161"/>
      <c r="H35" s="161"/>
      <c r="I35" s="161"/>
      <c r="J35" s="161"/>
      <c r="K35" s="161"/>
      <c r="L35" s="65"/>
      <c r="S35" s="40"/>
      <c r="T35" s="40"/>
      <c r="U35" s="40"/>
      <c r="V35" s="40"/>
      <c r="W35" s="40"/>
      <c r="X35" s="40"/>
      <c r="Y35" s="40"/>
      <c r="Z35" s="40"/>
      <c r="AA35" s="40"/>
      <c r="AB35" s="40"/>
      <c r="AC35" s="40"/>
      <c r="AD35" s="40"/>
      <c r="AE35" s="40"/>
    </row>
    <row r="36" s="2" customFormat="1" ht="14.4" customHeight="1">
      <c r="A36" s="40"/>
      <c r="B36" s="46"/>
      <c r="C36" s="40"/>
      <c r="D36" s="40"/>
      <c r="E36" s="40"/>
      <c r="F36" s="164" t="s">
        <v>42</v>
      </c>
      <c r="G36" s="40"/>
      <c r="H36" s="40"/>
      <c r="I36" s="164" t="s">
        <v>41</v>
      </c>
      <c r="J36" s="164" t="s">
        <v>43</v>
      </c>
      <c r="K36" s="40"/>
      <c r="L36" s="65"/>
      <c r="S36" s="40"/>
      <c r="T36" s="40"/>
      <c r="U36" s="40"/>
      <c r="V36" s="40"/>
      <c r="W36" s="40"/>
      <c r="X36" s="40"/>
      <c r="Y36" s="40"/>
      <c r="Z36" s="40"/>
      <c r="AA36" s="40"/>
      <c r="AB36" s="40"/>
      <c r="AC36" s="40"/>
      <c r="AD36" s="40"/>
      <c r="AE36" s="40"/>
    </row>
    <row r="37" s="2" customFormat="1" ht="14.4" customHeight="1">
      <c r="A37" s="40"/>
      <c r="B37" s="46"/>
      <c r="C37" s="40"/>
      <c r="D37" s="165" t="s">
        <v>44</v>
      </c>
      <c r="E37" s="153" t="s">
        <v>45</v>
      </c>
      <c r="F37" s="166">
        <f>ROUND((SUM(BE132:BE270)),  2)</f>
        <v>0</v>
      </c>
      <c r="G37" s="40"/>
      <c r="H37" s="40"/>
      <c r="I37" s="167">
        <v>0.20000000000000001</v>
      </c>
      <c r="J37" s="166">
        <f>ROUND(((SUM(BE132:BE270))*I37),  2)</f>
        <v>0</v>
      </c>
      <c r="K37" s="40"/>
      <c r="L37" s="65"/>
      <c r="S37" s="40"/>
      <c r="T37" s="40"/>
      <c r="U37" s="40"/>
      <c r="V37" s="40"/>
      <c r="W37" s="40"/>
      <c r="X37" s="40"/>
      <c r="Y37" s="40"/>
      <c r="Z37" s="40"/>
      <c r="AA37" s="40"/>
      <c r="AB37" s="40"/>
      <c r="AC37" s="40"/>
      <c r="AD37" s="40"/>
      <c r="AE37" s="40"/>
    </row>
    <row r="38" s="2" customFormat="1" ht="14.4" customHeight="1">
      <c r="A38" s="40"/>
      <c r="B38" s="46"/>
      <c r="C38" s="40"/>
      <c r="D38" s="40"/>
      <c r="E38" s="153" t="s">
        <v>46</v>
      </c>
      <c r="F38" s="166">
        <f>ROUND((SUM(BF132:BF270)),  2)</f>
        <v>0</v>
      </c>
      <c r="G38" s="40"/>
      <c r="H38" s="40"/>
      <c r="I38" s="167">
        <v>0.20000000000000001</v>
      </c>
      <c r="J38" s="166">
        <f>ROUND(((SUM(BF132:BF270))*I38),  2)</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47</v>
      </c>
      <c r="F39" s="166">
        <f>ROUND((SUM(BG132:BG270)),  2)</f>
        <v>0</v>
      </c>
      <c r="G39" s="40"/>
      <c r="H39" s="40"/>
      <c r="I39" s="167">
        <v>0.20000000000000001</v>
      </c>
      <c r="J39" s="166">
        <f>0</f>
        <v>0</v>
      </c>
      <c r="K39" s="40"/>
      <c r="L39" s="65"/>
      <c r="S39" s="40"/>
      <c r="T39" s="40"/>
      <c r="U39" s="40"/>
      <c r="V39" s="40"/>
      <c r="W39" s="40"/>
      <c r="X39" s="40"/>
      <c r="Y39" s="40"/>
      <c r="Z39" s="40"/>
      <c r="AA39" s="40"/>
      <c r="AB39" s="40"/>
      <c r="AC39" s="40"/>
      <c r="AD39" s="40"/>
      <c r="AE39" s="40"/>
    </row>
    <row r="40" hidden="1" s="2" customFormat="1" ht="14.4" customHeight="1">
      <c r="A40" s="40"/>
      <c r="B40" s="46"/>
      <c r="C40" s="40"/>
      <c r="D40" s="40"/>
      <c r="E40" s="153" t="s">
        <v>48</v>
      </c>
      <c r="F40" s="166">
        <f>ROUND((SUM(BH132:BH270)),  2)</f>
        <v>0</v>
      </c>
      <c r="G40" s="40"/>
      <c r="H40" s="40"/>
      <c r="I40" s="167">
        <v>0.20000000000000001</v>
      </c>
      <c r="J40" s="166">
        <f>0</f>
        <v>0</v>
      </c>
      <c r="K40" s="40"/>
      <c r="L40" s="65"/>
      <c r="S40" s="40"/>
      <c r="T40" s="40"/>
      <c r="U40" s="40"/>
      <c r="V40" s="40"/>
      <c r="W40" s="40"/>
      <c r="X40" s="40"/>
      <c r="Y40" s="40"/>
      <c r="Z40" s="40"/>
      <c r="AA40" s="40"/>
      <c r="AB40" s="40"/>
      <c r="AC40" s="40"/>
      <c r="AD40" s="40"/>
      <c r="AE40" s="40"/>
    </row>
    <row r="41" hidden="1" s="2" customFormat="1" ht="14.4" customHeight="1">
      <c r="A41" s="40"/>
      <c r="B41" s="46"/>
      <c r="C41" s="40"/>
      <c r="D41" s="40"/>
      <c r="E41" s="153" t="s">
        <v>49</v>
      </c>
      <c r="F41" s="166">
        <f>ROUND((SUM(BI132:BI270)),  2)</f>
        <v>0</v>
      </c>
      <c r="G41" s="40"/>
      <c r="H41" s="40"/>
      <c r="I41" s="167">
        <v>0</v>
      </c>
      <c r="J41" s="166">
        <f>0</f>
        <v>0</v>
      </c>
      <c r="K41" s="40"/>
      <c r="L41" s="65"/>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2" customFormat="1" ht="25.44" customHeight="1">
      <c r="A43" s="40"/>
      <c r="B43" s="46"/>
      <c r="C43" s="168"/>
      <c r="D43" s="169" t="s">
        <v>50</v>
      </c>
      <c r="E43" s="170"/>
      <c r="F43" s="170"/>
      <c r="G43" s="171" t="s">
        <v>51</v>
      </c>
      <c r="H43" s="172" t="s">
        <v>52</v>
      </c>
      <c r="I43" s="170"/>
      <c r="J43" s="173">
        <f>SUM(J34:J41)</f>
        <v>0</v>
      </c>
      <c r="K43" s="174"/>
      <c r="L43" s="65"/>
      <c r="S43" s="40"/>
      <c r="T43" s="40"/>
      <c r="U43" s="40"/>
      <c r="V43" s="40"/>
      <c r="W43" s="40"/>
      <c r="X43" s="40"/>
      <c r="Y43" s="40"/>
      <c r="Z43" s="40"/>
      <c r="AA43" s="40"/>
      <c r="AB43" s="40"/>
      <c r="AC43" s="40"/>
      <c r="AD43" s="40"/>
      <c r="AE43" s="40"/>
    </row>
    <row r="44" s="2" customFormat="1" ht="14.4" customHeight="1">
      <c r="A44" s="40"/>
      <c r="B44" s="46"/>
      <c r="C44" s="40"/>
      <c r="D44" s="40"/>
      <c r="E44" s="40"/>
      <c r="F44" s="40"/>
      <c r="G44" s="40"/>
      <c r="H44" s="40"/>
      <c r="I44" s="40"/>
      <c r="J44" s="40"/>
      <c r="K44" s="40"/>
      <c r="L44" s="65"/>
      <c r="S44" s="40"/>
      <c r="T44" s="40"/>
      <c r="U44" s="40"/>
      <c r="V44" s="40"/>
      <c r="W44" s="40"/>
      <c r="X44" s="40"/>
      <c r="Y44" s="40"/>
      <c r="Z44" s="40"/>
      <c r="AA44" s="40"/>
      <c r="AB44" s="40"/>
      <c r="AC44" s="40"/>
      <c r="AD44" s="40"/>
      <c r="AE44" s="40"/>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1" customFormat="1" ht="16.5" customHeight="1">
      <c r="B87" s="22"/>
      <c r="C87" s="23"/>
      <c r="D87" s="23"/>
      <c r="E87" s="186" t="s">
        <v>4961</v>
      </c>
      <c r="F87" s="23"/>
      <c r="G87" s="23"/>
      <c r="H87" s="23"/>
      <c r="I87" s="23"/>
      <c r="J87" s="23"/>
      <c r="K87" s="23"/>
      <c r="L87" s="21"/>
    </row>
    <row r="88" s="1" customFormat="1" ht="12" customHeight="1">
      <c r="B88" s="22"/>
      <c r="C88" s="33" t="s">
        <v>486</v>
      </c>
      <c r="D88" s="23"/>
      <c r="E88" s="23"/>
      <c r="F88" s="23"/>
      <c r="G88" s="23"/>
      <c r="H88" s="23"/>
      <c r="I88" s="23"/>
      <c r="J88" s="23"/>
      <c r="K88" s="23"/>
      <c r="L88" s="21"/>
    </row>
    <row r="89" s="2" customFormat="1" ht="16.5" customHeight="1">
      <c r="A89" s="40"/>
      <c r="B89" s="41"/>
      <c r="C89" s="42"/>
      <c r="D89" s="42"/>
      <c r="E89" s="321" t="s">
        <v>5173</v>
      </c>
      <c r="F89" s="42"/>
      <c r="G89" s="42"/>
      <c r="H89" s="42"/>
      <c r="I89" s="42"/>
      <c r="J89" s="42"/>
      <c r="K89" s="42"/>
      <c r="L89" s="65"/>
      <c r="S89" s="40"/>
      <c r="T89" s="40"/>
      <c r="U89" s="40"/>
      <c r="V89" s="40"/>
      <c r="W89" s="40"/>
      <c r="X89" s="40"/>
      <c r="Y89" s="40"/>
      <c r="Z89" s="40"/>
      <c r="AA89" s="40"/>
      <c r="AB89" s="40"/>
      <c r="AC89" s="40"/>
      <c r="AD89" s="40"/>
      <c r="AE89" s="40"/>
    </row>
    <row r="90" s="2" customFormat="1" ht="12" customHeight="1">
      <c r="A90" s="40"/>
      <c r="B90" s="41"/>
      <c r="C90" s="33" t="s">
        <v>5174</v>
      </c>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6.5" customHeight="1">
      <c r="A91" s="40"/>
      <c r="B91" s="41"/>
      <c r="C91" s="42"/>
      <c r="D91" s="42"/>
      <c r="E91" s="78" t="str">
        <f>E13</f>
        <v>SO-06.02.2 - Přeložka VTL plynovodu v km 2,721</v>
      </c>
      <c r="F91" s="42"/>
      <c r="G91" s="42"/>
      <c r="H91" s="42"/>
      <c r="I91" s="42"/>
      <c r="J91" s="42"/>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2" customHeight="1">
      <c r="A93" s="40"/>
      <c r="B93" s="41"/>
      <c r="C93" s="33" t="s">
        <v>20</v>
      </c>
      <c r="D93" s="42"/>
      <c r="E93" s="42"/>
      <c r="F93" s="28" t="str">
        <f>F16</f>
        <v>Bohumín</v>
      </c>
      <c r="G93" s="42"/>
      <c r="H93" s="42"/>
      <c r="I93" s="33" t="s">
        <v>22</v>
      </c>
      <c r="J93" s="81" t="str">
        <f>IF(J16="","",J16)</f>
        <v>30. 11. 2020</v>
      </c>
      <c r="K93" s="42"/>
      <c r="L93" s="65"/>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65"/>
      <c r="S94" s="40"/>
      <c r="T94" s="40"/>
      <c r="U94" s="40"/>
      <c r="V94" s="40"/>
      <c r="W94" s="40"/>
      <c r="X94" s="40"/>
      <c r="Y94" s="40"/>
      <c r="Z94" s="40"/>
      <c r="AA94" s="40"/>
      <c r="AB94" s="40"/>
      <c r="AC94" s="40"/>
      <c r="AD94" s="40"/>
      <c r="AE94" s="40"/>
    </row>
    <row r="95" s="2" customFormat="1" ht="15.15" customHeight="1">
      <c r="A95" s="40"/>
      <c r="B95" s="41"/>
      <c r="C95" s="33" t="s">
        <v>28</v>
      </c>
      <c r="D95" s="42"/>
      <c r="E95" s="42"/>
      <c r="F95" s="28" t="str">
        <f>E19</f>
        <v>Povodí Odry, s.p.</v>
      </c>
      <c r="G95" s="42"/>
      <c r="H95" s="42"/>
      <c r="I95" s="33" t="s">
        <v>34</v>
      </c>
      <c r="J95" s="38" t="str">
        <f>E25</f>
        <v>PROJEKT 2010, s.r.o.</v>
      </c>
      <c r="K95" s="42"/>
      <c r="L95" s="65"/>
      <c r="S95" s="40"/>
      <c r="T95" s="40"/>
      <c r="U95" s="40"/>
      <c r="V95" s="40"/>
      <c r="W95" s="40"/>
      <c r="X95" s="40"/>
      <c r="Y95" s="40"/>
      <c r="Z95" s="40"/>
      <c r="AA95" s="40"/>
      <c r="AB95" s="40"/>
      <c r="AC95" s="40"/>
      <c r="AD95" s="40"/>
      <c r="AE95" s="40"/>
    </row>
    <row r="96" s="2" customFormat="1" ht="15.15" customHeight="1">
      <c r="A96" s="40"/>
      <c r="B96" s="41"/>
      <c r="C96" s="33" t="s">
        <v>32</v>
      </c>
      <c r="D96" s="42"/>
      <c r="E96" s="42"/>
      <c r="F96" s="28" t="str">
        <f>IF(E22="","",E22)</f>
        <v>Vyplň údaj</v>
      </c>
      <c r="G96" s="42"/>
      <c r="H96" s="42"/>
      <c r="I96" s="33" t="s">
        <v>37</v>
      </c>
      <c r="J96" s="38" t="str">
        <f>E28</f>
        <v xml:space="preserve"> </v>
      </c>
      <c r="K96" s="42"/>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9.28" customHeight="1">
      <c r="A98" s="40"/>
      <c r="B98" s="41"/>
      <c r="C98" s="187" t="s">
        <v>192</v>
      </c>
      <c r="D98" s="188"/>
      <c r="E98" s="188"/>
      <c r="F98" s="188"/>
      <c r="G98" s="188"/>
      <c r="H98" s="188"/>
      <c r="I98" s="188"/>
      <c r="J98" s="189" t="s">
        <v>193</v>
      </c>
      <c r="K98" s="188"/>
      <c r="L98" s="65"/>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22.8" customHeight="1">
      <c r="A100" s="40"/>
      <c r="B100" s="41"/>
      <c r="C100" s="190" t="s">
        <v>194</v>
      </c>
      <c r="D100" s="42"/>
      <c r="E100" s="42"/>
      <c r="F100" s="42"/>
      <c r="G100" s="42"/>
      <c r="H100" s="42"/>
      <c r="I100" s="42"/>
      <c r="J100" s="112">
        <f>J132</f>
        <v>0</v>
      </c>
      <c r="K100" s="42"/>
      <c r="L100" s="65"/>
      <c r="S100" s="40"/>
      <c r="T100" s="40"/>
      <c r="U100" s="40"/>
      <c r="V100" s="40"/>
      <c r="W100" s="40"/>
      <c r="X100" s="40"/>
      <c r="Y100" s="40"/>
      <c r="Z100" s="40"/>
      <c r="AA100" s="40"/>
      <c r="AB100" s="40"/>
      <c r="AC100" s="40"/>
      <c r="AD100" s="40"/>
      <c r="AE100" s="40"/>
      <c r="AU100" s="18" t="s">
        <v>195</v>
      </c>
    </row>
    <row r="101" s="9" customFormat="1" ht="24.96" customHeight="1">
      <c r="A101" s="9"/>
      <c r="B101" s="191"/>
      <c r="C101" s="192"/>
      <c r="D101" s="193" t="s">
        <v>492</v>
      </c>
      <c r="E101" s="194"/>
      <c r="F101" s="194"/>
      <c r="G101" s="194"/>
      <c r="H101" s="194"/>
      <c r="I101" s="194"/>
      <c r="J101" s="195">
        <f>J133</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493</v>
      </c>
      <c r="E102" s="199"/>
      <c r="F102" s="199"/>
      <c r="G102" s="199"/>
      <c r="H102" s="199"/>
      <c r="I102" s="199"/>
      <c r="J102" s="200">
        <f>J134</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764</v>
      </c>
      <c r="E103" s="199"/>
      <c r="F103" s="199"/>
      <c r="G103" s="199"/>
      <c r="H103" s="199"/>
      <c r="I103" s="199"/>
      <c r="J103" s="200">
        <f>J207</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499</v>
      </c>
      <c r="E104" s="199"/>
      <c r="F104" s="199"/>
      <c r="G104" s="199"/>
      <c r="H104" s="199"/>
      <c r="I104" s="199"/>
      <c r="J104" s="200">
        <f>J210</f>
        <v>0</v>
      </c>
      <c r="K104" s="135"/>
      <c r="L104" s="201"/>
      <c r="S104" s="10"/>
      <c r="T104" s="10"/>
      <c r="U104" s="10"/>
      <c r="V104" s="10"/>
      <c r="W104" s="10"/>
      <c r="X104" s="10"/>
      <c r="Y104" s="10"/>
      <c r="Z104" s="10"/>
      <c r="AA104" s="10"/>
      <c r="AB104" s="10"/>
      <c r="AC104" s="10"/>
      <c r="AD104" s="10"/>
      <c r="AE104" s="10"/>
    </row>
    <row r="105" s="9" customFormat="1" ht="24.96" customHeight="1">
      <c r="A105" s="9"/>
      <c r="B105" s="191"/>
      <c r="C105" s="192"/>
      <c r="D105" s="193" t="s">
        <v>500</v>
      </c>
      <c r="E105" s="194"/>
      <c r="F105" s="194"/>
      <c r="G105" s="194"/>
      <c r="H105" s="194"/>
      <c r="I105" s="194"/>
      <c r="J105" s="195">
        <f>J214</f>
        <v>0</v>
      </c>
      <c r="K105" s="192"/>
      <c r="L105" s="196"/>
      <c r="S105" s="9"/>
      <c r="T105" s="9"/>
      <c r="U105" s="9"/>
      <c r="V105" s="9"/>
      <c r="W105" s="9"/>
      <c r="X105" s="9"/>
      <c r="Y105" s="9"/>
      <c r="Z105" s="9"/>
      <c r="AA105" s="9"/>
      <c r="AB105" s="9"/>
      <c r="AC105" s="9"/>
      <c r="AD105" s="9"/>
      <c r="AE105" s="9"/>
    </row>
    <row r="106" s="10" customFormat="1" ht="19.92" customHeight="1">
      <c r="A106" s="10"/>
      <c r="B106" s="197"/>
      <c r="C106" s="135"/>
      <c r="D106" s="198" t="s">
        <v>5177</v>
      </c>
      <c r="E106" s="199"/>
      <c r="F106" s="199"/>
      <c r="G106" s="199"/>
      <c r="H106" s="199"/>
      <c r="I106" s="199"/>
      <c r="J106" s="200">
        <f>J215</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766</v>
      </c>
      <c r="E107" s="194"/>
      <c r="F107" s="194"/>
      <c r="G107" s="194"/>
      <c r="H107" s="194"/>
      <c r="I107" s="194"/>
      <c r="J107" s="195">
        <f>J220</f>
        <v>0</v>
      </c>
      <c r="K107" s="192"/>
      <c r="L107" s="196"/>
      <c r="S107" s="9"/>
      <c r="T107" s="9"/>
      <c r="U107" s="9"/>
      <c r="V107" s="9"/>
      <c r="W107" s="9"/>
      <c r="X107" s="9"/>
      <c r="Y107" s="9"/>
      <c r="Z107" s="9"/>
      <c r="AA107" s="9"/>
      <c r="AB107" s="9"/>
      <c r="AC107" s="9"/>
      <c r="AD107" s="9"/>
      <c r="AE107" s="9"/>
    </row>
    <row r="108" s="10" customFormat="1" ht="19.92" customHeight="1">
      <c r="A108" s="10"/>
      <c r="B108" s="197"/>
      <c r="C108" s="135"/>
      <c r="D108" s="198" t="s">
        <v>1247</v>
      </c>
      <c r="E108" s="199"/>
      <c r="F108" s="199"/>
      <c r="G108" s="199"/>
      <c r="H108" s="199"/>
      <c r="I108" s="199"/>
      <c r="J108" s="200">
        <f>J221</f>
        <v>0</v>
      </c>
      <c r="K108" s="135"/>
      <c r="L108" s="201"/>
      <c r="S108" s="10"/>
      <c r="T108" s="10"/>
      <c r="U108" s="10"/>
      <c r="V108" s="10"/>
      <c r="W108" s="10"/>
      <c r="X108" s="10"/>
      <c r="Y108" s="10"/>
      <c r="Z108" s="10"/>
      <c r="AA108" s="10"/>
      <c r="AB108" s="10"/>
      <c r="AC108" s="10"/>
      <c r="AD108" s="10"/>
      <c r="AE108" s="10"/>
    </row>
    <row r="109" s="2" customFormat="1" ht="21.84"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6.96" customHeight="1">
      <c r="A110" s="40"/>
      <c r="B110" s="68"/>
      <c r="C110" s="69"/>
      <c r="D110" s="69"/>
      <c r="E110" s="69"/>
      <c r="F110" s="69"/>
      <c r="G110" s="69"/>
      <c r="H110" s="69"/>
      <c r="I110" s="69"/>
      <c r="J110" s="69"/>
      <c r="K110" s="69"/>
      <c r="L110" s="65"/>
      <c r="S110" s="40"/>
      <c r="T110" s="40"/>
      <c r="U110" s="40"/>
      <c r="V110" s="40"/>
      <c r="W110" s="40"/>
      <c r="X110" s="40"/>
      <c r="Y110" s="40"/>
      <c r="Z110" s="40"/>
      <c r="AA110" s="40"/>
      <c r="AB110" s="40"/>
      <c r="AC110" s="40"/>
      <c r="AD110" s="40"/>
      <c r="AE110" s="40"/>
    </row>
    <row r="114" s="2" customFormat="1" ht="6.96" customHeight="1">
      <c r="A114" s="40"/>
      <c r="B114" s="70"/>
      <c r="C114" s="71"/>
      <c r="D114" s="71"/>
      <c r="E114" s="71"/>
      <c r="F114" s="71"/>
      <c r="G114" s="71"/>
      <c r="H114" s="71"/>
      <c r="I114" s="71"/>
      <c r="J114" s="71"/>
      <c r="K114" s="71"/>
      <c r="L114" s="65"/>
      <c r="S114" s="40"/>
      <c r="T114" s="40"/>
      <c r="U114" s="40"/>
      <c r="V114" s="40"/>
      <c r="W114" s="40"/>
      <c r="X114" s="40"/>
      <c r="Y114" s="40"/>
      <c r="Z114" s="40"/>
      <c r="AA114" s="40"/>
      <c r="AB114" s="40"/>
      <c r="AC114" s="40"/>
      <c r="AD114" s="40"/>
      <c r="AE114" s="40"/>
    </row>
    <row r="115" s="2" customFormat="1" ht="24.96" customHeight="1">
      <c r="A115" s="40"/>
      <c r="B115" s="41"/>
      <c r="C115" s="24" t="s">
        <v>205</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15</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26.25" customHeight="1">
      <c r="A118" s="40"/>
      <c r="B118" s="41"/>
      <c r="C118" s="42"/>
      <c r="D118" s="42"/>
      <c r="E118" s="186" t="str">
        <f>E7</f>
        <v>Ochranná hráz na Odře a Orlovské Stružce, Bohumín-Pudlov, stavba č. 5047_2021_soutez</v>
      </c>
      <c r="F118" s="33"/>
      <c r="G118" s="33"/>
      <c r="H118" s="33"/>
      <c r="I118" s="42"/>
      <c r="J118" s="42"/>
      <c r="K118" s="42"/>
      <c r="L118" s="65"/>
      <c r="S118" s="40"/>
      <c r="T118" s="40"/>
      <c r="U118" s="40"/>
      <c r="V118" s="40"/>
      <c r="W118" s="40"/>
      <c r="X118" s="40"/>
      <c r="Y118" s="40"/>
      <c r="Z118" s="40"/>
      <c r="AA118" s="40"/>
      <c r="AB118" s="40"/>
      <c r="AC118" s="40"/>
      <c r="AD118" s="40"/>
      <c r="AE118" s="40"/>
    </row>
    <row r="119" s="1" customFormat="1" ht="12" customHeight="1">
      <c r="B119" s="22"/>
      <c r="C119" s="33" t="s">
        <v>189</v>
      </c>
      <c r="D119" s="23"/>
      <c r="E119" s="23"/>
      <c r="F119" s="23"/>
      <c r="G119" s="23"/>
      <c r="H119" s="23"/>
      <c r="I119" s="23"/>
      <c r="J119" s="23"/>
      <c r="K119" s="23"/>
      <c r="L119" s="21"/>
    </row>
    <row r="120" s="1" customFormat="1" ht="16.5" customHeight="1">
      <c r="B120" s="22"/>
      <c r="C120" s="23"/>
      <c r="D120" s="23"/>
      <c r="E120" s="186" t="s">
        <v>4961</v>
      </c>
      <c r="F120" s="23"/>
      <c r="G120" s="23"/>
      <c r="H120" s="23"/>
      <c r="I120" s="23"/>
      <c r="J120" s="23"/>
      <c r="K120" s="23"/>
      <c r="L120" s="21"/>
    </row>
    <row r="121" s="1" customFormat="1" ht="12" customHeight="1">
      <c r="B121" s="22"/>
      <c r="C121" s="33" t="s">
        <v>486</v>
      </c>
      <c r="D121" s="23"/>
      <c r="E121" s="23"/>
      <c r="F121" s="23"/>
      <c r="G121" s="23"/>
      <c r="H121" s="23"/>
      <c r="I121" s="23"/>
      <c r="J121" s="23"/>
      <c r="K121" s="23"/>
      <c r="L121" s="21"/>
    </row>
    <row r="122" s="2" customFormat="1" ht="16.5" customHeight="1">
      <c r="A122" s="40"/>
      <c r="B122" s="41"/>
      <c r="C122" s="42"/>
      <c r="D122" s="42"/>
      <c r="E122" s="321" t="s">
        <v>5173</v>
      </c>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5174</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6.5" customHeight="1">
      <c r="A124" s="40"/>
      <c r="B124" s="41"/>
      <c r="C124" s="42"/>
      <c r="D124" s="42"/>
      <c r="E124" s="78" t="str">
        <f>E13</f>
        <v>SO-06.02.2 - Přeložka VTL plynovodu v km 2,721</v>
      </c>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2" customHeight="1">
      <c r="A126" s="40"/>
      <c r="B126" s="41"/>
      <c r="C126" s="33" t="s">
        <v>20</v>
      </c>
      <c r="D126" s="42"/>
      <c r="E126" s="42"/>
      <c r="F126" s="28" t="str">
        <f>F16</f>
        <v>Bohumín</v>
      </c>
      <c r="G126" s="42"/>
      <c r="H126" s="42"/>
      <c r="I126" s="33" t="s">
        <v>22</v>
      </c>
      <c r="J126" s="81" t="str">
        <f>IF(J16="","",J16)</f>
        <v>30. 11. 2020</v>
      </c>
      <c r="K126" s="42"/>
      <c r="L126" s="65"/>
      <c r="S126" s="40"/>
      <c r="T126" s="40"/>
      <c r="U126" s="40"/>
      <c r="V126" s="40"/>
      <c r="W126" s="40"/>
      <c r="X126" s="40"/>
      <c r="Y126" s="40"/>
      <c r="Z126" s="40"/>
      <c r="AA126" s="40"/>
      <c r="AB126" s="40"/>
      <c r="AC126" s="40"/>
      <c r="AD126" s="40"/>
      <c r="AE126" s="40"/>
    </row>
    <row r="127" s="2" customFormat="1" ht="6.96"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5.15" customHeight="1">
      <c r="A128" s="40"/>
      <c r="B128" s="41"/>
      <c r="C128" s="33" t="s">
        <v>28</v>
      </c>
      <c r="D128" s="42"/>
      <c r="E128" s="42"/>
      <c r="F128" s="28" t="str">
        <f>E19</f>
        <v>Povodí Odry, s.p.</v>
      </c>
      <c r="G128" s="42"/>
      <c r="H128" s="42"/>
      <c r="I128" s="33" t="s">
        <v>34</v>
      </c>
      <c r="J128" s="38" t="str">
        <f>E25</f>
        <v>PROJEKT 2010, s.r.o.</v>
      </c>
      <c r="K128" s="42"/>
      <c r="L128" s="65"/>
      <c r="S128" s="40"/>
      <c r="T128" s="40"/>
      <c r="U128" s="40"/>
      <c r="V128" s="40"/>
      <c r="W128" s="40"/>
      <c r="X128" s="40"/>
      <c r="Y128" s="40"/>
      <c r="Z128" s="40"/>
      <c r="AA128" s="40"/>
      <c r="AB128" s="40"/>
      <c r="AC128" s="40"/>
      <c r="AD128" s="40"/>
      <c r="AE128" s="40"/>
    </row>
    <row r="129" s="2" customFormat="1" ht="15.15" customHeight="1">
      <c r="A129" s="40"/>
      <c r="B129" s="41"/>
      <c r="C129" s="33" t="s">
        <v>32</v>
      </c>
      <c r="D129" s="42"/>
      <c r="E129" s="42"/>
      <c r="F129" s="28" t="str">
        <f>IF(E22="","",E22)</f>
        <v>Vyplň údaj</v>
      </c>
      <c r="G129" s="42"/>
      <c r="H129" s="42"/>
      <c r="I129" s="33" t="s">
        <v>37</v>
      </c>
      <c r="J129" s="38" t="str">
        <f>E28</f>
        <v xml:space="preserve"> </v>
      </c>
      <c r="K129" s="42"/>
      <c r="L129" s="65"/>
      <c r="S129" s="40"/>
      <c r="T129" s="40"/>
      <c r="U129" s="40"/>
      <c r="V129" s="40"/>
      <c r="W129" s="40"/>
      <c r="X129" s="40"/>
      <c r="Y129" s="40"/>
      <c r="Z129" s="40"/>
      <c r="AA129" s="40"/>
      <c r="AB129" s="40"/>
      <c r="AC129" s="40"/>
      <c r="AD129" s="40"/>
      <c r="AE129" s="40"/>
    </row>
    <row r="130" s="2" customFormat="1" ht="10.32" customHeight="1">
      <c r="A130" s="40"/>
      <c r="B130" s="41"/>
      <c r="C130" s="42"/>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11" customFormat="1" ht="29.28" customHeight="1">
      <c r="A131" s="202"/>
      <c r="B131" s="203"/>
      <c r="C131" s="204" t="s">
        <v>206</v>
      </c>
      <c r="D131" s="205" t="s">
        <v>65</v>
      </c>
      <c r="E131" s="205" t="s">
        <v>61</v>
      </c>
      <c r="F131" s="205" t="s">
        <v>62</v>
      </c>
      <c r="G131" s="205" t="s">
        <v>207</v>
      </c>
      <c r="H131" s="205" t="s">
        <v>208</v>
      </c>
      <c r="I131" s="205" t="s">
        <v>209</v>
      </c>
      <c r="J131" s="205" t="s">
        <v>193</v>
      </c>
      <c r="K131" s="206" t="s">
        <v>210</v>
      </c>
      <c r="L131" s="207"/>
      <c r="M131" s="102" t="s">
        <v>1</v>
      </c>
      <c r="N131" s="103" t="s">
        <v>44</v>
      </c>
      <c r="O131" s="103" t="s">
        <v>211</v>
      </c>
      <c r="P131" s="103" t="s">
        <v>212</v>
      </c>
      <c r="Q131" s="103" t="s">
        <v>213</v>
      </c>
      <c r="R131" s="103" t="s">
        <v>214</v>
      </c>
      <c r="S131" s="103" t="s">
        <v>215</v>
      </c>
      <c r="T131" s="104" t="s">
        <v>216</v>
      </c>
      <c r="U131" s="202"/>
      <c r="V131" s="202"/>
      <c r="W131" s="202"/>
      <c r="X131" s="202"/>
      <c r="Y131" s="202"/>
      <c r="Z131" s="202"/>
      <c r="AA131" s="202"/>
      <c r="AB131" s="202"/>
      <c r="AC131" s="202"/>
      <c r="AD131" s="202"/>
      <c r="AE131" s="202"/>
    </row>
    <row r="132" s="2" customFormat="1" ht="22.8" customHeight="1">
      <c r="A132" s="40"/>
      <c r="B132" s="41"/>
      <c r="C132" s="109" t="s">
        <v>217</v>
      </c>
      <c r="D132" s="42"/>
      <c r="E132" s="42"/>
      <c r="F132" s="42"/>
      <c r="G132" s="42"/>
      <c r="H132" s="42"/>
      <c r="I132" s="42"/>
      <c r="J132" s="208">
        <f>BK132</f>
        <v>0</v>
      </c>
      <c r="K132" s="42"/>
      <c r="L132" s="46"/>
      <c r="M132" s="105"/>
      <c r="N132" s="209"/>
      <c r="O132" s="106"/>
      <c r="P132" s="210">
        <f>P133+P214+P220</f>
        <v>0</v>
      </c>
      <c r="Q132" s="106"/>
      <c r="R132" s="210">
        <f>R133+R214+R220</f>
        <v>0</v>
      </c>
      <c r="S132" s="106"/>
      <c r="T132" s="211">
        <f>T133+T214+T220</f>
        <v>0</v>
      </c>
      <c r="U132" s="40"/>
      <c r="V132" s="40"/>
      <c r="W132" s="40"/>
      <c r="X132" s="40"/>
      <c r="Y132" s="40"/>
      <c r="Z132" s="40"/>
      <c r="AA132" s="40"/>
      <c r="AB132" s="40"/>
      <c r="AC132" s="40"/>
      <c r="AD132" s="40"/>
      <c r="AE132" s="40"/>
      <c r="AT132" s="18" t="s">
        <v>79</v>
      </c>
      <c r="AU132" s="18" t="s">
        <v>195</v>
      </c>
      <c r="BK132" s="212">
        <f>BK133+BK214+BK220</f>
        <v>0</v>
      </c>
    </row>
    <row r="133" s="12" customFormat="1" ht="25.92" customHeight="1">
      <c r="A133" s="12"/>
      <c r="B133" s="213"/>
      <c r="C133" s="214"/>
      <c r="D133" s="215" t="s">
        <v>79</v>
      </c>
      <c r="E133" s="216" t="s">
        <v>502</v>
      </c>
      <c r="F133" s="216" t="s">
        <v>503</v>
      </c>
      <c r="G133" s="214"/>
      <c r="H133" s="214"/>
      <c r="I133" s="217"/>
      <c r="J133" s="218">
        <f>BK133</f>
        <v>0</v>
      </c>
      <c r="K133" s="214"/>
      <c r="L133" s="219"/>
      <c r="M133" s="220"/>
      <c r="N133" s="221"/>
      <c r="O133" s="221"/>
      <c r="P133" s="222">
        <f>P134+P207+P210</f>
        <v>0</v>
      </c>
      <c r="Q133" s="221"/>
      <c r="R133" s="222">
        <f>R134+R207+R210</f>
        <v>0</v>
      </c>
      <c r="S133" s="221"/>
      <c r="T133" s="223">
        <f>T134+T207+T210</f>
        <v>0</v>
      </c>
      <c r="U133" s="12"/>
      <c r="V133" s="12"/>
      <c r="W133" s="12"/>
      <c r="X133" s="12"/>
      <c r="Y133" s="12"/>
      <c r="Z133" s="12"/>
      <c r="AA133" s="12"/>
      <c r="AB133" s="12"/>
      <c r="AC133" s="12"/>
      <c r="AD133" s="12"/>
      <c r="AE133" s="12"/>
      <c r="AR133" s="224" t="s">
        <v>88</v>
      </c>
      <c r="AT133" s="225" t="s">
        <v>79</v>
      </c>
      <c r="AU133" s="225" t="s">
        <v>80</v>
      </c>
      <c r="AY133" s="224" t="s">
        <v>221</v>
      </c>
      <c r="BK133" s="226">
        <f>BK134+BK207+BK210</f>
        <v>0</v>
      </c>
    </row>
    <row r="134" s="12" customFormat="1" ht="22.8" customHeight="1">
      <c r="A134" s="12"/>
      <c r="B134" s="213"/>
      <c r="C134" s="214"/>
      <c r="D134" s="215" t="s">
        <v>79</v>
      </c>
      <c r="E134" s="227" t="s">
        <v>88</v>
      </c>
      <c r="F134" s="227" t="s">
        <v>504</v>
      </c>
      <c r="G134" s="214"/>
      <c r="H134" s="214"/>
      <c r="I134" s="217"/>
      <c r="J134" s="228">
        <f>BK134</f>
        <v>0</v>
      </c>
      <c r="K134" s="214"/>
      <c r="L134" s="219"/>
      <c r="M134" s="220"/>
      <c r="N134" s="221"/>
      <c r="O134" s="221"/>
      <c r="P134" s="222">
        <f>SUM(P135:P206)</f>
        <v>0</v>
      </c>
      <c r="Q134" s="221"/>
      <c r="R134" s="222">
        <f>SUM(R135:R206)</f>
        <v>0</v>
      </c>
      <c r="S134" s="221"/>
      <c r="T134" s="223">
        <f>SUM(T135:T206)</f>
        <v>0</v>
      </c>
      <c r="U134" s="12"/>
      <c r="V134" s="12"/>
      <c r="W134" s="12"/>
      <c r="X134" s="12"/>
      <c r="Y134" s="12"/>
      <c r="Z134" s="12"/>
      <c r="AA134" s="12"/>
      <c r="AB134" s="12"/>
      <c r="AC134" s="12"/>
      <c r="AD134" s="12"/>
      <c r="AE134" s="12"/>
      <c r="AR134" s="224" t="s">
        <v>88</v>
      </c>
      <c r="AT134" s="225" t="s">
        <v>79</v>
      </c>
      <c r="AU134" s="225" t="s">
        <v>88</v>
      </c>
      <c r="AY134" s="224" t="s">
        <v>221</v>
      </c>
      <c r="BK134" s="226">
        <f>SUM(BK135:BK206)</f>
        <v>0</v>
      </c>
    </row>
    <row r="135" s="2" customFormat="1" ht="21.75" customHeight="1">
      <c r="A135" s="40"/>
      <c r="B135" s="41"/>
      <c r="C135" s="229" t="s">
        <v>88</v>
      </c>
      <c r="D135" s="229" t="s">
        <v>225</v>
      </c>
      <c r="E135" s="230" t="s">
        <v>5178</v>
      </c>
      <c r="F135" s="231" t="s">
        <v>5179</v>
      </c>
      <c r="G135" s="232" t="s">
        <v>515</v>
      </c>
      <c r="H135" s="233">
        <v>75.239999999999995</v>
      </c>
      <c r="I135" s="234"/>
      <c r="J135" s="235">
        <f>ROUND(I135*H135,2)</f>
        <v>0</v>
      </c>
      <c r="K135" s="231" t="s">
        <v>1</v>
      </c>
      <c r="L135" s="46"/>
      <c r="M135" s="236" t="s">
        <v>1</v>
      </c>
      <c r="N135" s="237" t="s">
        <v>45</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224</v>
      </c>
      <c r="AT135" s="240" t="s">
        <v>225</v>
      </c>
      <c r="AU135" s="240" t="s">
        <v>19</v>
      </c>
      <c r="AY135" s="18" t="s">
        <v>221</v>
      </c>
      <c r="BE135" s="241">
        <f>IF(N135="základní",J135,0)</f>
        <v>0</v>
      </c>
      <c r="BF135" s="241">
        <f>IF(N135="snížená",J135,0)</f>
        <v>0</v>
      </c>
      <c r="BG135" s="241">
        <f>IF(N135="zákl. přenesená",J135,0)</f>
        <v>0</v>
      </c>
      <c r="BH135" s="241">
        <f>IF(N135="sníž. přenesená",J135,0)</f>
        <v>0</v>
      </c>
      <c r="BI135" s="241">
        <f>IF(N135="nulová",J135,0)</f>
        <v>0</v>
      </c>
      <c r="BJ135" s="18" t="s">
        <v>88</v>
      </c>
      <c r="BK135" s="241">
        <f>ROUND(I135*H135,2)</f>
        <v>0</v>
      </c>
      <c r="BL135" s="18" t="s">
        <v>224</v>
      </c>
      <c r="BM135" s="240" t="s">
        <v>5401</v>
      </c>
    </row>
    <row r="136" s="14" customFormat="1">
      <c r="A136" s="14"/>
      <c r="B136" s="260"/>
      <c r="C136" s="261"/>
      <c r="D136" s="247" t="s">
        <v>236</v>
      </c>
      <c r="E136" s="262" t="s">
        <v>1</v>
      </c>
      <c r="F136" s="263" t="s">
        <v>5181</v>
      </c>
      <c r="G136" s="261"/>
      <c r="H136" s="262" t="s">
        <v>1</v>
      </c>
      <c r="I136" s="264"/>
      <c r="J136" s="261"/>
      <c r="K136" s="261"/>
      <c r="L136" s="265"/>
      <c r="M136" s="266"/>
      <c r="N136" s="267"/>
      <c r="O136" s="267"/>
      <c r="P136" s="267"/>
      <c r="Q136" s="267"/>
      <c r="R136" s="267"/>
      <c r="S136" s="267"/>
      <c r="T136" s="268"/>
      <c r="U136" s="14"/>
      <c r="V136" s="14"/>
      <c r="W136" s="14"/>
      <c r="X136" s="14"/>
      <c r="Y136" s="14"/>
      <c r="Z136" s="14"/>
      <c r="AA136" s="14"/>
      <c r="AB136" s="14"/>
      <c r="AC136" s="14"/>
      <c r="AD136" s="14"/>
      <c r="AE136" s="14"/>
      <c r="AT136" s="269" t="s">
        <v>236</v>
      </c>
      <c r="AU136" s="269" t="s">
        <v>19</v>
      </c>
      <c r="AV136" s="14" t="s">
        <v>88</v>
      </c>
      <c r="AW136" s="14" t="s">
        <v>36</v>
      </c>
      <c r="AX136" s="14" t="s">
        <v>80</v>
      </c>
      <c r="AY136" s="269" t="s">
        <v>221</v>
      </c>
    </row>
    <row r="137" s="14" customFormat="1">
      <c r="A137" s="14"/>
      <c r="B137" s="260"/>
      <c r="C137" s="261"/>
      <c r="D137" s="247" t="s">
        <v>236</v>
      </c>
      <c r="E137" s="262" t="s">
        <v>1</v>
      </c>
      <c r="F137" s="263" t="s">
        <v>5182</v>
      </c>
      <c r="G137" s="261"/>
      <c r="H137" s="262" t="s">
        <v>1</v>
      </c>
      <c r="I137" s="264"/>
      <c r="J137" s="261"/>
      <c r="K137" s="261"/>
      <c r="L137" s="265"/>
      <c r="M137" s="266"/>
      <c r="N137" s="267"/>
      <c r="O137" s="267"/>
      <c r="P137" s="267"/>
      <c r="Q137" s="267"/>
      <c r="R137" s="267"/>
      <c r="S137" s="267"/>
      <c r="T137" s="268"/>
      <c r="U137" s="14"/>
      <c r="V137" s="14"/>
      <c r="W137" s="14"/>
      <c r="X137" s="14"/>
      <c r="Y137" s="14"/>
      <c r="Z137" s="14"/>
      <c r="AA137" s="14"/>
      <c r="AB137" s="14"/>
      <c r="AC137" s="14"/>
      <c r="AD137" s="14"/>
      <c r="AE137" s="14"/>
      <c r="AT137" s="269" t="s">
        <v>236</v>
      </c>
      <c r="AU137" s="269" t="s">
        <v>19</v>
      </c>
      <c r="AV137" s="14" t="s">
        <v>88</v>
      </c>
      <c r="AW137" s="14" t="s">
        <v>36</v>
      </c>
      <c r="AX137" s="14" t="s">
        <v>80</v>
      </c>
      <c r="AY137" s="269" t="s">
        <v>221</v>
      </c>
    </row>
    <row r="138" s="13" customFormat="1">
      <c r="A138" s="13"/>
      <c r="B138" s="249"/>
      <c r="C138" s="250"/>
      <c r="D138" s="247" t="s">
        <v>236</v>
      </c>
      <c r="E138" s="251" t="s">
        <v>1</v>
      </c>
      <c r="F138" s="252" t="s">
        <v>5402</v>
      </c>
      <c r="G138" s="250"/>
      <c r="H138" s="253">
        <v>51.240000000000002</v>
      </c>
      <c r="I138" s="254"/>
      <c r="J138" s="250"/>
      <c r="K138" s="250"/>
      <c r="L138" s="255"/>
      <c r="M138" s="256"/>
      <c r="N138" s="257"/>
      <c r="O138" s="257"/>
      <c r="P138" s="257"/>
      <c r="Q138" s="257"/>
      <c r="R138" s="257"/>
      <c r="S138" s="257"/>
      <c r="T138" s="258"/>
      <c r="U138" s="13"/>
      <c r="V138" s="13"/>
      <c r="W138" s="13"/>
      <c r="X138" s="13"/>
      <c r="Y138" s="13"/>
      <c r="Z138" s="13"/>
      <c r="AA138" s="13"/>
      <c r="AB138" s="13"/>
      <c r="AC138" s="13"/>
      <c r="AD138" s="13"/>
      <c r="AE138" s="13"/>
      <c r="AT138" s="259" t="s">
        <v>236</v>
      </c>
      <c r="AU138" s="259" t="s">
        <v>19</v>
      </c>
      <c r="AV138" s="13" t="s">
        <v>19</v>
      </c>
      <c r="AW138" s="13" t="s">
        <v>36</v>
      </c>
      <c r="AX138" s="13" t="s">
        <v>80</v>
      </c>
      <c r="AY138" s="259" t="s">
        <v>221</v>
      </c>
    </row>
    <row r="139" s="14" customFormat="1">
      <c r="A139" s="14"/>
      <c r="B139" s="260"/>
      <c r="C139" s="261"/>
      <c r="D139" s="247" t="s">
        <v>236</v>
      </c>
      <c r="E139" s="262" t="s">
        <v>1</v>
      </c>
      <c r="F139" s="263" t="s">
        <v>5184</v>
      </c>
      <c r="G139" s="261"/>
      <c r="H139" s="262" t="s">
        <v>1</v>
      </c>
      <c r="I139" s="264"/>
      <c r="J139" s="261"/>
      <c r="K139" s="261"/>
      <c r="L139" s="265"/>
      <c r="M139" s="266"/>
      <c r="N139" s="267"/>
      <c r="O139" s="267"/>
      <c r="P139" s="267"/>
      <c r="Q139" s="267"/>
      <c r="R139" s="267"/>
      <c r="S139" s="267"/>
      <c r="T139" s="268"/>
      <c r="U139" s="14"/>
      <c r="V139" s="14"/>
      <c r="W139" s="14"/>
      <c r="X139" s="14"/>
      <c r="Y139" s="14"/>
      <c r="Z139" s="14"/>
      <c r="AA139" s="14"/>
      <c r="AB139" s="14"/>
      <c r="AC139" s="14"/>
      <c r="AD139" s="14"/>
      <c r="AE139" s="14"/>
      <c r="AT139" s="269" t="s">
        <v>236</v>
      </c>
      <c r="AU139" s="269" t="s">
        <v>19</v>
      </c>
      <c r="AV139" s="14" t="s">
        <v>88</v>
      </c>
      <c r="AW139" s="14" t="s">
        <v>36</v>
      </c>
      <c r="AX139" s="14" t="s">
        <v>80</v>
      </c>
      <c r="AY139" s="269" t="s">
        <v>221</v>
      </c>
    </row>
    <row r="140" s="13" customFormat="1">
      <c r="A140" s="13"/>
      <c r="B140" s="249"/>
      <c r="C140" s="250"/>
      <c r="D140" s="247" t="s">
        <v>236</v>
      </c>
      <c r="E140" s="251" t="s">
        <v>1</v>
      </c>
      <c r="F140" s="252" t="s">
        <v>5185</v>
      </c>
      <c r="G140" s="250"/>
      <c r="H140" s="253">
        <v>14.4</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236</v>
      </c>
      <c r="AU140" s="259" t="s">
        <v>19</v>
      </c>
      <c r="AV140" s="13" t="s">
        <v>19</v>
      </c>
      <c r="AW140" s="13" t="s">
        <v>36</v>
      </c>
      <c r="AX140" s="13" t="s">
        <v>80</v>
      </c>
      <c r="AY140" s="259" t="s">
        <v>221</v>
      </c>
    </row>
    <row r="141" s="13" customFormat="1">
      <c r="A141" s="13"/>
      <c r="B141" s="249"/>
      <c r="C141" s="250"/>
      <c r="D141" s="247" t="s">
        <v>236</v>
      </c>
      <c r="E141" s="251" t="s">
        <v>1</v>
      </c>
      <c r="F141" s="252" t="s">
        <v>5186</v>
      </c>
      <c r="G141" s="250"/>
      <c r="H141" s="253">
        <v>9.5999999999999996</v>
      </c>
      <c r="I141" s="254"/>
      <c r="J141" s="250"/>
      <c r="K141" s="250"/>
      <c r="L141" s="255"/>
      <c r="M141" s="256"/>
      <c r="N141" s="257"/>
      <c r="O141" s="257"/>
      <c r="P141" s="257"/>
      <c r="Q141" s="257"/>
      <c r="R141" s="257"/>
      <c r="S141" s="257"/>
      <c r="T141" s="258"/>
      <c r="U141" s="13"/>
      <c r="V141" s="13"/>
      <c r="W141" s="13"/>
      <c r="X141" s="13"/>
      <c r="Y141" s="13"/>
      <c r="Z141" s="13"/>
      <c r="AA141" s="13"/>
      <c r="AB141" s="13"/>
      <c r="AC141" s="13"/>
      <c r="AD141" s="13"/>
      <c r="AE141" s="13"/>
      <c r="AT141" s="259" t="s">
        <v>236</v>
      </c>
      <c r="AU141" s="259" t="s">
        <v>19</v>
      </c>
      <c r="AV141" s="13" t="s">
        <v>19</v>
      </c>
      <c r="AW141" s="13" t="s">
        <v>36</v>
      </c>
      <c r="AX141" s="13" t="s">
        <v>80</v>
      </c>
      <c r="AY141" s="259" t="s">
        <v>221</v>
      </c>
    </row>
    <row r="142" s="15" customFormat="1">
      <c r="A142" s="15"/>
      <c r="B142" s="270"/>
      <c r="C142" s="271"/>
      <c r="D142" s="247" t="s">
        <v>236</v>
      </c>
      <c r="E142" s="272" t="s">
        <v>1</v>
      </c>
      <c r="F142" s="273" t="s">
        <v>356</v>
      </c>
      <c r="G142" s="271"/>
      <c r="H142" s="274">
        <v>75.239999999999995</v>
      </c>
      <c r="I142" s="275"/>
      <c r="J142" s="271"/>
      <c r="K142" s="271"/>
      <c r="L142" s="276"/>
      <c r="M142" s="277"/>
      <c r="N142" s="278"/>
      <c r="O142" s="278"/>
      <c r="P142" s="278"/>
      <c r="Q142" s="278"/>
      <c r="R142" s="278"/>
      <c r="S142" s="278"/>
      <c r="T142" s="279"/>
      <c r="U142" s="15"/>
      <c r="V142" s="15"/>
      <c r="W142" s="15"/>
      <c r="X142" s="15"/>
      <c r="Y142" s="15"/>
      <c r="Z142" s="15"/>
      <c r="AA142" s="15"/>
      <c r="AB142" s="15"/>
      <c r="AC142" s="15"/>
      <c r="AD142" s="15"/>
      <c r="AE142" s="15"/>
      <c r="AT142" s="280" t="s">
        <v>236</v>
      </c>
      <c r="AU142" s="280" t="s">
        <v>19</v>
      </c>
      <c r="AV142" s="15" t="s">
        <v>224</v>
      </c>
      <c r="AW142" s="15" t="s">
        <v>36</v>
      </c>
      <c r="AX142" s="15" t="s">
        <v>88</v>
      </c>
      <c r="AY142" s="280" t="s">
        <v>221</v>
      </c>
    </row>
    <row r="143" s="2" customFormat="1" ht="24.15" customHeight="1">
      <c r="A143" s="40"/>
      <c r="B143" s="41"/>
      <c r="C143" s="229" t="s">
        <v>19</v>
      </c>
      <c r="D143" s="229" t="s">
        <v>225</v>
      </c>
      <c r="E143" s="230" t="s">
        <v>5187</v>
      </c>
      <c r="F143" s="231" t="s">
        <v>5188</v>
      </c>
      <c r="G143" s="232" t="s">
        <v>515</v>
      </c>
      <c r="H143" s="233">
        <v>28.050000000000001</v>
      </c>
      <c r="I143" s="234"/>
      <c r="J143" s="235">
        <f>ROUND(I143*H143,2)</f>
        <v>0</v>
      </c>
      <c r="K143" s="231" t="s">
        <v>1</v>
      </c>
      <c r="L143" s="46"/>
      <c r="M143" s="236" t="s">
        <v>1</v>
      </c>
      <c r="N143" s="237" t="s">
        <v>45</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224</v>
      </c>
      <c r="AT143" s="240" t="s">
        <v>225</v>
      </c>
      <c r="AU143" s="240" t="s">
        <v>19</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5403</v>
      </c>
    </row>
    <row r="144" s="14" customFormat="1">
      <c r="A144" s="14"/>
      <c r="B144" s="260"/>
      <c r="C144" s="261"/>
      <c r="D144" s="247" t="s">
        <v>236</v>
      </c>
      <c r="E144" s="262" t="s">
        <v>1</v>
      </c>
      <c r="F144" s="263" t="s">
        <v>5404</v>
      </c>
      <c r="G144" s="261"/>
      <c r="H144" s="262" t="s">
        <v>1</v>
      </c>
      <c r="I144" s="264"/>
      <c r="J144" s="261"/>
      <c r="K144" s="261"/>
      <c r="L144" s="265"/>
      <c r="M144" s="266"/>
      <c r="N144" s="267"/>
      <c r="O144" s="267"/>
      <c r="P144" s="267"/>
      <c r="Q144" s="267"/>
      <c r="R144" s="267"/>
      <c r="S144" s="267"/>
      <c r="T144" s="268"/>
      <c r="U144" s="14"/>
      <c r="V144" s="14"/>
      <c r="W144" s="14"/>
      <c r="X144" s="14"/>
      <c r="Y144" s="14"/>
      <c r="Z144" s="14"/>
      <c r="AA144" s="14"/>
      <c r="AB144" s="14"/>
      <c r="AC144" s="14"/>
      <c r="AD144" s="14"/>
      <c r="AE144" s="14"/>
      <c r="AT144" s="269" t="s">
        <v>236</v>
      </c>
      <c r="AU144" s="269" t="s">
        <v>19</v>
      </c>
      <c r="AV144" s="14" t="s">
        <v>88</v>
      </c>
      <c r="AW144" s="14" t="s">
        <v>36</v>
      </c>
      <c r="AX144" s="14" t="s">
        <v>80</v>
      </c>
      <c r="AY144" s="269" t="s">
        <v>221</v>
      </c>
    </row>
    <row r="145" s="13" customFormat="1">
      <c r="A145" s="13"/>
      <c r="B145" s="249"/>
      <c r="C145" s="250"/>
      <c r="D145" s="247" t="s">
        <v>236</v>
      </c>
      <c r="E145" s="251" t="s">
        <v>1</v>
      </c>
      <c r="F145" s="252" t="s">
        <v>5405</v>
      </c>
      <c r="G145" s="250"/>
      <c r="H145" s="253">
        <v>28.050000000000001</v>
      </c>
      <c r="I145" s="254"/>
      <c r="J145" s="250"/>
      <c r="K145" s="250"/>
      <c r="L145" s="255"/>
      <c r="M145" s="256"/>
      <c r="N145" s="257"/>
      <c r="O145" s="257"/>
      <c r="P145" s="257"/>
      <c r="Q145" s="257"/>
      <c r="R145" s="257"/>
      <c r="S145" s="257"/>
      <c r="T145" s="258"/>
      <c r="U145" s="13"/>
      <c r="V145" s="13"/>
      <c r="W145" s="13"/>
      <c r="X145" s="13"/>
      <c r="Y145" s="13"/>
      <c r="Z145" s="13"/>
      <c r="AA145" s="13"/>
      <c r="AB145" s="13"/>
      <c r="AC145" s="13"/>
      <c r="AD145" s="13"/>
      <c r="AE145" s="13"/>
      <c r="AT145" s="259" t="s">
        <v>236</v>
      </c>
      <c r="AU145" s="259" t="s">
        <v>19</v>
      </c>
      <c r="AV145" s="13" t="s">
        <v>19</v>
      </c>
      <c r="AW145" s="13" t="s">
        <v>36</v>
      </c>
      <c r="AX145" s="13" t="s">
        <v>80</v>
      </c>
      <c r="AY145" s="259" t="s">
        <v>221</v>
      </c>
    </row>
    <row r="146" s="15" customFormat="1">
      <c r="A146" s="15"/>
      <c r="B146" s="270"/>
      <c r="C146" s="271"/>
      <c r="D146" s="247" t="s">
        <v>236</v>
      </c>
      <c r="E146" s="272" t="s">
        <v>1</v>
      </c>
      <c r="F146" s="273" t="s">
        <v>356</v>
      </c>
      <c r="G146" s="271"/>
      <c r="H146" s="274">
        <v>28.050000000000001</v>
      </c>
      <c r="I146" s="275"/>
      <c r="J146" s="271"/>
      <c r="K146" s="271"/>
      <c r="L146" s="276"/>
      <c r="M146" s="277"/>
      <c r="N146" s="278"/>
      <c r="O146" s="278"/>
      <c r="P146" s="278"/>
      <c r="Q146" s="278"/>
      <c r="R146" s="278"/>
      <c r="S146" s="278"/>
      <c r="T146" s="279"/>
      <c r="U146" s="15"/>
      <c r="V146" s="15"/>
      <c r="W146" s="15"/>
      <c r="X146" s="15"/>
      <c r="Y146" s="15"/>
      <c r="Z146" s="15"/>
      <c r="AA146" s="15"/>
      <c r="AB146" s="15"/>
      <c r="AC146" s="15"/>
      <c r="AD146" s="15"/>
      <c r="AE146" s="15"/>
      <c r="AT146" s="280" t="s">
        <v>236</v>
      </c>
      <c r="AU146" s="280" t="s">
        <v>19</v>
      </c>
      <c r="AV146" s="15" t="s">
        <v>224</v>
      </c>
      <c r="AW146" s="15" t="s">
        <v>36</v>
      </c>
      <c r="AX146" s="15" t="s">
        <v>88</v>
      </c>
      <c r="AY146" s="280" t="s">
        <v>221</v>
      </c>
    </row>
    <row r="147" s="2" customFormat="1" ht="24.15" customHeight="1">
      <c r="A147" s="40"/>
      <c r="B147" s="41"/>
      <c r="C147" s="229" t="s">
        <v>157</v>
      </c>
      <c r="D147" s="229" t="s">
        <v>225</v>
      </c>
      <c r="E147" s="230" t="s">
        <v>5192</v>
      </c>
      <c r="F147" s="231" t="s">
        <v>5193</v>
      </c>
      <c r="G147" s="232" t="s">
        <v>515</v>
      </c>
      <c r="H147" s="233">
        <v>53.399999999999999</v>
      </c>
      <c r="I147" s="234"/>
      <c r="J147" s="235">
        <f>ROUND(I147*H147,2)</f>
        <v>0</v>
      </c>
      <c r="K147" s="231" t="s">
        <v>1</v>
      </c>
      <c r="L147" s="46"/>
      <c r="M147" s="236" t="s">
        <v>1</v>
      </c>
      <c r="N147" s="237" t="s">
        <v>45</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224</v>
      </c>
      <c r="AT147" s="240" t="s">
        <v>225</v>
      </c>
      <c r="AU147" s="240" t="s">
        <v>19</v>
      </c>
      <c r="AY147" s="18" t="s">
        <v>221</v>
      </c>
      <c r="BE147" s="241">
        <f>IF(N147="základní",J147,0)</f>
        <v>0</v>
      </c>
      <c r="BF147" s="241">
        <f>IF(N147="snížená",J147,0)</f>
        <v>0</v>
      </c>
      <c r="BG147" s="241">
        <f>IF(N147="zákl. přenesená",J147,0)</f>
        <v>0</v>
      </c>
      <c r="BH147" s="241">
        <f>IF(N147="sníž. přenesená",J147,0)</f>
        <v>0</v>
      </c>
      <c r="BI147" s="241">
        <f>IF(N147="nulová",J147,0)</f>
        <v>0</v>
      </c>
      <c r="BJ147" s="18" t="s">
        <v>88</v>
      </c>
      <c r="BK147" s="241">
        <f>ROUND(I147*H147,2)</f>
        <v>0</v>
      </c>
      <c r="BL147" s="18" t="s">
        <v>224</v>
      </c>
      <c r="BM147" s="240" t="s">
        <v>5406</v>
      </c>
    </row>
    <row r="148" s="14" customFormat="1">
      <c r="A148" s="14"/>
      <c r="B148" s="260"/>
      <c r="C148" s="261"/>
      <c r="D148" s="247" t="s">
        <v>236</v>
      </c>
      <c r="E148" s="262" t="s">
        <v>1</v>
      </c>
      <c r="F148" s="263" t="s">
        <v>5184</v>
      </c>
      <c r="G148" s="261"/>
      <c r="H148" s="262" t="s">
        <v>1</v>
      </c>
      <c r="I148" s="264"/>
      <c r="J148" s="261"/>
      <c r="K148" s="261"/>
      <c r="L148" s="265"/>
      <c r="M148" s="266"/>
      <c r="N148" s="267"/>
      <c r="O148" s="267"/>
      <c r="P148" s="267"/>
      <c r="Q148" s="267"/>
      <c r="R148" s="267"/>
      <c r="S148" s="267"/>
      <c r="T148" s="268"/>
      <c r="U148" s="14"/>
      <c r="V148" s="14"/>
      <c r="W148" s="14"/>
      <c r="X148" s="14"/>
      <c r="Y148" s="14"/>
      <c r="Z148" s="14"/>
      <c r="AA148" s="14"/>
      <c r="AB148" s="14"/>
      <c r="AC148" s="14"/>
      <c r="AD148" s="14"/>
      <c r="AE148" s="14"/>
      <c r="AT148" s="269" t="s">
        <v>236</v>
      </c>
      <c r="AU148" s="269" t="s">
        <v>19</v>
      </c>
      <c r="AV148" s="14" t="s">
        <v>88</v>
      </c>
      <c r="AW148" s="14" t="s">
        <v>36</v>
      </c>
      <c r="AX148" s="14" t="s">
        <v>80</v>
      </c>
      <c r="AY148" s="269" t="s">
        <v>221</v>
      </c>
    </row>
    <row r="149" s="13" customFormat="1">
      <c r="A149" s="13"/>
      <c r="B149" s="249"/>
      <c r="C149" s="250"/>
      <c r="D149" s="247" t="s">
        <v>236</v>
      </c>
      <c r="E149" s="251" t="s">
        <v>1</v>
      </c>
      <c r="F149" s="252" t="s">
        <v>5407</v>
      </c>
      <c r="G149" s="250"/>
      <c r="H149" s="253">
        <v>34.200000000000003</v>
      </c>
      <c r="I149" s="254"/>
      <c r="J149" s="250"/>
      <c r="K149" s="250"/>
      <c r="L149" s="255"/>
      <c r="M149" s="256"/>
      <c r="N149" s="257"/>
      <c r="O149" s="257"/>
      <c r="P149" s="257"/>
      <c r="Q149" s="257"/>
      <c r="R149" s="257"/>
      <c r="S149" s="257"/>
      <c r="T149" s="258"/>
      <c r="U149" s="13"/>
      <c r="V149" s="13"/>
      <c r="W149" s="13"/>
      <c r="X149" s="13"/>
      <c r="Y149" s="13"/>
      <c r="Z149" s="13"/>
      <c r="AA149" s="13"/>
      <c r="AB149" s="13"/>
      <c r="AC149" s="13"/>
      <c r="AD149" s="13"/>
      <c r="AE149" s="13"/>
      <c r="AT149" s="259" t="s">
        <v>236</v>
      </c>
      <c r="AU149" s="259" t="s">
        <v>19</v>
      </c>
      <c r="AV149" s="13" t="s">
        <v>19</v>
      </c>
      <c r="AW149" s="13" t="s">
        <v>36</v>
      </c>
      <c r="AX149" s="13" t="s">
        <v>80</v>
      </c>
      <c r="AY149" s="259" t="s">
        <v>221</v>
      </c>
    </row>
    <row r="150" s="13" customFormat="1">
      <c r="A150" s="13"/>
      <c r="B150" s="249"/>
      <c r="C150" s="250"/>
      <c r="D150" s="247" t="s">
        <v>236</v>
      </c>
      <c r="E150" s="251" t="s">
        <v>1</v>
      </c>
      <c r="F150" s="252" t="s">
        <v>5408</v>
      </c>
      <c r="G150" s="250"/>
      <c r="H150" s="253">
        <v>10</v>
      </c>
      <c r="I150" s="254"/>
      <c r="J150" s="250"/>
      <c r="K150" s="250"/>
      <c r="L150" s="255"/>
      <c r="M150" s="256"/>
      <c r="N150" s="257"/>
      <c r="O150" s="257"/>
      <c r="P150" s="257"/>
      <c r="Q150" s="257"/>
      <c r="R150" s="257"/>
      <c r="S150" s="257"/>
      <c r="T150" s="258"/>
      <c r="U150" s="13"/>
      <c r="V150" s="13"/>
      <c r="W150" s="13"/>
      <c r="X150" s="13"/>
      <c r="Y150" s="13"/>
      <c r="Z150" s="13"/>
      <c r="AA150" s="13"/>
      <c r="AB150" s="13"/>
      <c r="AC150" s="13"/>
      <c r="AD150" s="13"/>
      <c r="AE150" s="13"/>
      <c r="AT150" s="259" t="s">
        <v>236</v>
      </c>
      <c r="AU150" s="259" t="s">
        <v>19</v>
      </c>
      <c r="AV150" s="13" t="s">
        <v>19</v>
      </c>
      <c r="AW150" s="13" t="s">
        <v>36</v>
      </c>
      <c r="AX150" s="13" t="s">
        <v>80</v>
      </c>
      <c r="AY150" s="259" t="s">
        <v>221</v>
      </c>
    </row>
    <row r="151" s="13" customFormat="1">
      <c r="A151" s="13"/>
      <c r="B151" s="249"/>
      <c r="C151" s="250"/>
      <c r="D151" s="247" t="s">
        <v>236</v>
      </c>
      <c r="E151" s="251" t="s">
        <v>1</v>
      </c>
      <c r="F151" s="252" t="s">
        <v>5409</v>
      </c>
      <c r="G151" s="250"/>
      <c r="H151" s="253">
        <v>9.1999999999999993</v>
      </c>
      <c r="I151" s="254"/>
      <c r="J151" s="250"/>
      <c r="K151" s="250"/>
      <c r="L151" s="255"/>
      <c r="M151" s="256"/>
      <c r="N151" s="257"/>
      <c r="O151" s="257"/>
      <c r="P151" s="257"/>
      <c r="Q151" s="257"/>
      <c r="R151" s="257"/>
      <c r="S151" s="257"/>
      <c r="T151" s="258"/>
      <c r="U151" s="13"/>
      <c r="V151" s="13"/>
      <c r="W151" s="13"/>
      <c r="X151" s="13"/>
      <c r="Y151" s="13"/>
      <c r="Z151" s="13"/>
      <c r="AA151" s="13"/>
      <c r="AB151" s="13"/>
      <c r="AC151" s="13"/>
      <c r="AD151" s="13"/>
      <c r="AE151" s="13"/>
      <c r="AT151" s="259" t="s">
        <v>236</v>
      </c>
      <c r="AU151" s="259" t="s">
        <v>19</v>
      </c>
      <c r="AV151" s="13" t="s">
        <v>19</v>
      </c>
      <c r="AW151" s="13" t="s">
        <v>36</v>
      </c>
      <c r="AX151" s="13" t="s">
        <v>80</v>
      </c>
      <c r="AY151" s="259" t="s">
        <v>221</v>
      </c>
    </row>
    <row r="152" s="15" customFormat="1">
      <c r="A152" s="15"/>
      <c r="B152" s="270"/>
      <c r="C152" s="271"/>
      <c r="D152" s="247" t="s">
        <v>236</v>
      </c>
      <c r="E152" s="272" t="s">
        <v>1</v>
      </c>
      <c r="F152" s="273" t="s">
        <v>356</v>
      </c>
      <c r="G152" s="271"/>
      <c r="H152" s="274">
        <v>53.399999999999999</v>
      </c>
      <c r="I152" s="275"/>
      <c r="J152" s="271"/>
      <c r="K152" s="271"/>
      <c r="L152" s="276"/>
      <c r="M152" s="277"/>
      <c r="N152" s="278"/>
      <c r="O152" s="278"/>
      <c r="P152" s="278"/>
      <c r="Q152" s="278"/>
      <c r="R152" s="278"/>
      <c r="S152" s="278"/>
      <c r="T152" s="279"/>
      <c r="U152" s="15"/>
      <c r="V152" s="15"/>
      <c r="W152" s="15"/>
      <c r="X152" s="15"/>
      <c r="Y152" s="15"/>
      <c r="Z152" s="15"/>
      <c r="AA152" s="15"/>
      <c r="AB152" s="15"/>
      <c r="AC152" s="15"/>
      <c r="AD152" s="15"/>
      <c r="AE152" s="15"/>
      <c r="AT152" s="280" t="s">
        <v>236</v>
      </c>
      <c r="AU152" s="280" t="s">
        <v>19</v>
      </c>
      <c r="AV152" s="15" t="s">
        <v>224</v>
      </c>
      <c r="AW152" s="15" t="s">
        <v>36</v>
      </c>
      <c r="AX152" s="15" t="s">
        <v>88</v>
      </c>
      <c r="AY152" s="280" t="s">
        <v>221</v>
      </c>
    </row>
    <row r="153" s="2" customFormat="1" ht="24.15" customHeight="1">
      <c r="A153" s="40"/>
      <c r="B153" s="41"/>
      <c r="C153" s="229" t="s">
        <v>224</v>
      </c>
      <c r="D153" s="229" t="s">
        <v>225</v>
      </c>
      <c r="E153" s="230" t="s">
        <v>5198</v>
      </c>
      <c r="F153" s="231" t="s">
        <v>5199</v>
      </c>
      <c r="G153" s="232" t="s">
        <v>515</v>
      </c>
      <c r="H153" s="233">
        <v>18.719999999999999</v>
      </c>
      <c r="I153" s="234"/>
      <c r="J153" s="235">
        <f>ROUND(I153*H153,2)</f>
        <v>0</v>
      </c>
      <c r="K153" s="231" t="s">
        <v>1</v>
      </c>
      <c r="L153" s="46"/>
      <c r="M153" s="236" t="s">
        <v>1</v>
      </c>
      <c r="N153" s="237" t="s">
        <v>45</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224</v>
      </c>
      <c r="AT153" s="240" t="s">
        <v>225</v>
      </c>
      <c r="AU153" s="240" t="s">
        <v>19</v>
      </c>
      <c r="AY153" s="18" t="s">
        <v>221</v>
      </c>
      <c r="BE153" s="241">
        <f>IF(N153="základní",J153,0)</f>
        <v>0</v>
      </c>
      <c r="BF153" s="241">
        <f>IF(N153="snížená",J153,0)</f>
        <v>0</v>
      </c>
      <c r="BG153" s="241">
        <f>IF(N153="zákl. přenesená",J153,0)</f>
        <v>0</v>
      </c>
      <c r="BH153" s="241">
        <f>IF(N153="sníž. přenesená",J153,0)</f>
        <v>0</v>
      </c>
      <c r="BI153" s="241">
        <f>IF(N153="nulová",J153,0)</f>
        <v>0</v>
      </c>
      <c r="BJ153" s="18" t="s">
        <v>88</v>
      </c>
      <c r="BK153" s="241">
        <f>ROUND(I153*H153,2)</f>
        <v>0</v>
      </c>
      <c r="BL153" s="18" t="s">
        <v>224</v>
      </c>
      <c r="BM153" s="240" t="s">
        <v>5410</v>
      </c>
    </row>
    <row r="154" s="13" customFormat="1">
      <c r="A154" s="13"/>
      <c r="B154" s="249"/>
      <c r="C154" s="250"/>
      <c r="D154" s="247" t="s">
        <v>236</v>
      </c>
      <c r="E154" s="251" t="s">
        <v>1</v>
      </c>
      <c r="F154" s="252" t="s">
        <v>5411</v>
      </c>
      <c r="G154" s="250"/>
      <c r="H154" s="253">
        <v>18.719999999999999</v>
      </c>
      <c r="I154" s="254"/>
      <c r="J154" s="250"/>
      <c r="K154" s="250"/>
      <c r="L154" s="255"/>
      <c r="M154" s="256"/>
      <c r="N154" s="257"/>
      <c r="O154" s="257"/>
      <c r="P154" s="257"/>
      <c r="Q154" s="257"/>
      <c r="R154" s="257"/>
      <c r="S154" s="257"/>
      <c r="T154" s="258"/>
      <c r="U154" s="13"/>
      <c r="V154" s="13"/>
      <c r="W154" s="13"/>
      <c r="X154" s="13"/>
      <c r="Y154" s="13"/>
      <c r="Z154" s="13"/>
      <c r="AA154" s="13"/>
      <c r="AB154" s="13"/>
      <c r="AC154" s="13"/>
      <c r="AD154" s="13"/>
      <c r="AE154" s="13"/>
      <c r="AT154" s="259" t="s">
        <v>236</v>
      </c>
      <c r="AU154" s="259" t="s">
        <v>19</v>
      </c>
      <c r="AV154" s="13" t="s">
        <v>19</v>
      </c>
      <c r="AW154" s="13" t="s">
        <v>36</v>
      </c>
      <c r="AX154" s="13" t="s">
        <v>80</v>
      </c>
      <c r="AY154" s="259" t="s">
        <v>221</v>
      </c>
    </row>
    <row r="155" s="15" customFormat="1">
      <c r="A155" s="15"/>
      <c r="B155" s="270"/>
      <c r="C155" s="271"/>
      <c r="D155" s="247" t="s">
        <v>236</v>
      </c>
      <c r="E155" s="272" t="s">
        <v>1</v>
      </c>
      <c r="F155" s="273" t="s">
        <v>356</v>
      </c>
      <c r="G155" s="271"/>
      <c r="H155" s="274">
        <v>18.719999999999999</v>
      </c>
      <c r="I155" s="275"/>
      <c r="J155" s="271"/>
      <c r="K155" s="271"/>
      <c r="L155" s="276"/>
      <c r="M155" s="277"/>
      <c r="N155" s="278"/>
      <c r="O155" s="278"/>
      <c r="P155" s="278"/>
      <c r="Q155" s="278"/>
      <c r="R155" s="278"/>
      <c r="S155" s="278"/>
      <c r="T155" s="279"/>
      <c r="U155" s="15"/>
      <c r="V155" s="15"/>
      <c r="W155" s="15"/>
      <c r="X155" s="15"/>
      <c r="Y155" s="15"/>
      <c r="Z155" s="15"/>
      <c r="AA155" s="15"/>
      <c r="AB155" s="15"/>
      <c r="AC155" s="15"/>
      <c r="AD155" s="15"/>
      <c r="AE155" s="15"/>
      <c r="AT155" s="280" t="s">
        <v>236</v>
      </c>
      <c r="AU155" s="280" t="s">
        <v>19</v>
      </c>
      <c r="AV155" s="15" t="s">
        <v>224</v>
      </c>
      <c r="AW155" s="15" t="s">
        <v>36</v>
      </c>
      <c r="AX155" s="15" t="s">
        <v>88</v>
      </c>
      <c r="AY155" s="280" t="s">
        <v>221</v>
      </c>
    </row>
    <row r="156" s="2" customFormat="1" ht="24.15" customHeight="1">
      <c r="A156" s="40"/>
      <c r="B156" s="41"/>
      <c r="C156" s="229" t="s">
        <v>220</v>
      </c>
      <c r="D156" s="229" t="s">
        <v>225</v>
      </c>
      <c r="E156" s="230" t="s">
        <v>5412</v>
      </c>
      <c r="F156" s="231" t="s">
        <v>5413</v>
      </c>
      <c r="G156" s="232" t="s">
        <v>515</v>
      </c>
      <c r="H156" s="233">
        <v>85.778000000000006</v>
      </c>
      <c r="I156" s="234"/>
      <c r="J156" s="235">
        <f>ROUND(I156*H156,2)</f>
        <v>0</v>
      </c>
      <c r="K156" s="231" t="s">
        <v>1</v>
      </c>
      <c r="L156" s="46"/>
      <c r="M156" s="236" t="s">
        <v>1</v>
      </c>
      <c r="N156" s="237" t="s">
        <v>45</v>
      </c>
      <c r="O156" s="93"/>
      <c r="P156" s="238">
        <f>O156*H156</f>
        <v>0</v>
      </c>
      <c r="Q156" s="238">
        <v>0</v>
      </c>
      <c r="R156" s="238">
        <f>Q156*H156</f>
        <v>0</v>
      </c>
      <c r="S156" s="238">
        <v>0</v>
      </c>
      <c r="T156" s="239">
        <f>S156*H156</f>
        <v>0</v>
      </c>
      <c r="U156" s="40"/>
      <c r="V156" s="40"/>
      <c r="W156" s="40"/>
      <c r="X156" s="40"/>
      <c r="Y156" s="40"/>
      <c r="Z156" s="40"/>
      <c r="AA156" s="40"/>
      <c r="AB156" s="40"/>
      <c r="AC156" s="40"/>
      <c r="AD156" s="40"/>
      <c r="AE156" s="40"/>
      <c r="AR156" s="240" t="s">
        <v>224</v>
      </c>
      <c r="AT156" s="240" t="s">
        <v>225</v>
      </c>
      <c r="AU156" s="240" t="s">
        <v>19</v>
      </c>
      <c r="AY156" s="18" t="s">
        <v>221</v>
      </c>
      <c r="BE156" s="241">
        <f>IF(N156="základní",J156,0)</f>
        <v>0</v>
      </c>
      <c r="BF156" s="241">
        <f>IF(N156="snížená",J156,0)</f>
        <v>0</v>
      </c>
      <c r="BG156" s="241">
        <f>IF(N156="zákl. přenesená",J156,0)</f>
        <v>0</v>
      </c>
      <c r="BH156" s="241">
        <f>IF(N156="sníž. přenesená",J156,0)</f>
        <v>0</v>
      </c>
      <c r="BI156" s="241">
        <f>IF(N156="nulová",J156,0)</f>
        <v>0</v>
      </c>
      <c r="BJ156" s="18" t="s">
        <v>88</v>
      </c>
      <c r="BK156" s="241">
        <f>ROUND(I156*H156,2)</f>
        <v>0</v>
      </c>
      <c r="BL156" s="18" t="s">
        <v>224</v>
      </c>
      <c r="BM156" s="240" t="s">
        <v>5414</v>
      </c>
    </row>
    <row r="157" s="13" customFormat="1">
      <c r="A157" s="13"/>
      <c r="B157" s="249"/>
      <c r="C157" s="250"/>
      <c r="D157" s="247" t="s">
        <v>236</v>
      </c>
      <c r="E157" s="251" t="s">
        <v>1</v>
      </c>
      <c r="F157" s="252" t="s">
        <v>5415</v>
      </c>
      <c r="G157" s="250"/>
      <c r="H157" s="253">
        <v>8.7919999999999998</v>
      </c>
      <c r="I157" s="254"/>
      <c r="J157" s="250"/>
      <c r="K157" s="250"/>
      <c r="L157" s="255"/>
      <c r="M157" s="256"/>
      <c r="N157" s="257"/>
      <c r="O157" s="257"/>
      <c r="P157" s="257"/>
      <c r="Q157" s="257"/>
      <c r="R157" s="257"/>
      <c r="S157" s="257"/>
      <c r="T157" s="258"/>
      <c r="U157" s="13"/>
      <c r="V157" s="13"/>
      <c r="W157" s="13"/>
      <c r="X157" s="13"/>
      <c r="Y157" s="13"/>
      <c r="Z157" s="13"/>
      <c r="AA157" s="13"/>
      <c r="AB157" s="13"/>
      <c r="AC157" s="13"/>
      <c r="AD157" s="13"/>
      <c r="AE157" s="13"/>
      <c r="AT157" s="259" t="s">
        <v>236</v>
      </c>
      <c r="AU157" s="259" t="s">
        <v>19</v>
      </c>
      <c r="AV157" s="13" t="s">
        <v>19</v>
      </c>
      <c r="AW157" s="13" t="s">
        <v>36</v>
      </c>
      <c r="AX157" s="13" t="s">
        <v>80</v>
      </c>
      <c r="AY157" s="259" t="s">
        <v>221</v>
      </c>
    </row>
    <row r="158" s="13" customFormat="1">
      <c r="A158" s="13"/>
      <c r="B158" s="249"/>
      <c r="C158" s="250"/>
      <c r="D158" s="247" t="s">
        <v>236</v>
      </c>
      <c r="E158" s="251" t="s">
        <v>1</v>
      </c>
      <c r="F158" s="252" t="s">
        <v>5416</v>
      </c>
      <c r="G158" s="250"/>
      <c r="H158" s="253">
        <v>76.986000000000004</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236</v>
      </c>
      <c r="AU158" s="259" t="s">
        <v>19</v>
      </c>
      <c r="AV158" s="13" t="s">
        <v>19</v>
      </c>
      <c r="AW158" s="13" t="s">
        <v>36</v>
      </c>
      <c r="AX158" s="13" t="s">
        <v>80</v>
      </c>
      <c r="AY158" s="259" t="s">
        <v>221</v>
      </c>
    </row>
    <row r="159" s="15" customFormat="1">
      <c r="A159" s="15"/>
      <c r="B159" s="270"/>
      <c r="C159" s="271"/>
      <c r="D159" s="247" t="s">
        <v>236</v>
      </c>
      <c r="E159" s="272" t="s">
        <v>1</v>
      </c>
      <c r="F159" s="273" t="s">
        <v>356</v>
      </c>
      <c r="G159" s="271"/>
      <c r="H159" s="274">
        <v>85.778000000000006</v>
      </c>
      <c r="I159" s="275"/>
      <c r="J159" s="271"/>
      <c r="K159" s="271"/>
      <c r="L159" s="276"/>
      <c r="M159" s="277"/>
      <c r="N159" s="278"/>
      <c r="O159" s="278"/>
      <c r="P159" s="278"/>
      <c r="Q159" s="278"/>
      <c r="R159" s="278"/>
      <c r="S159" s="278"/>
      <c r="T159" s="279"/>
      <c r="U159" s="15"/>
      <c r="V159" s="15"/>
      <c r="W159" s="15"/>
      <c r="X159" s="15"/>
      <c r="Y159" s="15"/>
      <c r="Z159" s="15"/>
      <c r="AA159" s="15"/>
      <c r="AB159" s="15"/>
      <c r="AC159" s="15"/>
      <c r="AD159" s="15"/>
      <c r="AE159" s="15"/>
      <c r="AT159" s="280" t="s">
        <v>236</v>
      </c>
      <c r="AU159" s="280" t="s">
        <v>19</v>
      </c>
      <c r="AV159" s="15" t="s">
        <v>224</v>
      </c>
      <c r="AW159" s="15" t="s">
        <v>36</v>
      </c>
      <c r="AX159" s="15" t="s">
        <v>88</v>
      </c>
      <c r="AY159" s="280" t="s">
        <v>221</v>
      </c>
    </row>
    <row r="160" s="2" customFormat="1" ht="24.15" customHeight="1">
      <c r="A160" s="40"/>
      <c r="B160" s="41"/>
      <c r="C160" s="229" t="s">
        <v>257</v>
      </c>
      <c r="D160" s="229" t="s">
        <v>225</v>
      </c>
      <c r="E160" s="230" t="s">
        <v>5207</v>
      </c>
      <c r="F160" s="231" t="s">
        <v>5208</v>
      </c>
      <c r="G160" s="232" t="s">
        <v>699</v>
      </c>
      <c r="H160" s="233">
        <v>27.199999999999999</v>
      </c>
      <c r="I160" s="234"/>
      <c r="J160" s="235">
        <f>ROUND(I160*H160,2)</f>
        <v>0</v>
      </c>
      <c r="K160" s="231" t="s">
        <v>1</v>
      </c>
      <c r="L160" s="46"/>
      <c r="M160" s="236" t="s">
        <v>1</v>
      </c>
      <c r="N160" s="237" t="s">
        <v>45</v>
      </c>
      <c r="O160" s="93"/>
      <c r="P160" s="238">
        <f>O160*H160</f>
        <v>0</v>
      </c>
      <c r="Q160" s="238">
        <v>0</v>
      </c>
      <c r="R160" s="238">
        <f>Q160*H160</f>
        <v>0</v>
      </c>
      <c r="S160" s="238">
        <v>0</v>
      </c>
      <c r="T160" s="239">
        <f>S160*H160</f>
        <v>0</v>
      </c>
      <c r="U160" s="40"/>
      <c r="V160" s="40"/>
      <c r="W160" s="40"/>
      <c r="X160" s="40"/>
      <c r="Y160" s="40"/>
      <c r="Z160" s="40"/>
      <c r="AA160" s="40"/>
      <c r="AB160" s="40"/>
      <c r="AC160" s="40"/>
      <c r="AD160" s="40"/>
      <c r="AE160" s="40"/>
      <c r="AR160" s="240" t="s">
        <v>224</v>
      </c>
      <c r="AT160" s="240" t="s">
        <v>225</v>
      </c>
      <c r="AU160" s="240" t="s">
        <v>19</v>
      </c>
      <c r="AY160" s="18" t="s">
        <v>221</v>
      </c>
      <c r="BE160" s="241">
        <f>IF(N160="základní",J160,0)</f>
        <v>0</v>
      </c>
      <c r="BF160" s="241">
        <f>IF(N160="snížená",J160,0)</f>
        <v>0</v>
      </c>
      <c r="BG160" s="241">
        <f>IF(N160="zákl. přenesená",J160,0)</f>
        <v>0</v>
      </c>
      <c r="BH160" s="241">
        <f>IF(N160="sníž. přenesená",J160,0)</f>
        <v>0</v>
      </c>
      <c r="BI160" s="241">
        <f>IF(N160="nulová",J160,0)</f>
        <v>0</v>
      </c>
      <c r="BJ160" s="18" t="s">
        <v>88</v>
      </c>
      <c r="BK160" s="241">
        <f>ROUND(I160*H160,2)</f>
        <v>0</v>
      </c>
      <c r="BL160" s="18" t="s">
        <v>224</v>
      </c>
      <c r="BM160" s="240" t="s">
        <v>5417</v>
      </c>
    </row>
    <row r="161" s="2" customFormat="1" ht="24.15" customHeight="1">
      <c r="A161" s="40"/>
      <c r="B161" s="41"/>
      <c r="C161" s="229" t="s">
        <v>262</v>
      </c>
      <c r="D161" s="229" t="s">
        <v>225</v>
      </c>
      <c r="E161" s="230" t="s">
        <v>5210</v>
      </c>
      <c r="F161" s="231" t="s">
        <v>5211</v>
      </c>
      <c r="G161" s="232" t="s">
        <v>507</v>
      </c>
      <c r="H161" s="233">
        <v>89.599999999999994</v>
      </c>
      <c r="I161" s="234"/>
      <c r="J161" s="235">
        <f>ROUND(I161*H161,2)</f>
        <v>0</v>
      </c>
      <c r="K161" s="231" t="s">
        <v>1</v>
      </c>
      <c r="L161" s="46"/>
      <c r="M161" s="236" t="s">
        <v>1</v>
      </c>
      <c r="N161" s="237" t="s">
        <v>45</v>
      </c>
      <c r="O161" s="93"/>
      <c r="P161" s="238">
        <f>O161*H161</f>
        <v>0</v>
      </c>
      <c r="Q161" s="238">
        <v>0</v>
      </c>
      <c r="R161" s="238">
        <f>Q161*H161</f>
        <v>0</v>
      </c>
      <c r="S161" s="238">
        <v>0</v>
      </c>
      <c r="T161" s="239">
        <f>S161*H161</f>
        <v>0</v>
      </c>
      <c r="U161" s="40"/>
      <c r="V161" s="40"/>
      <c r="W161" s="40"/>
      <c r="X161" s="40"/>
      <c r="Y161" s="40"/>
      <c r="Z161" s="40"/>
      <c r="AA161" s="40"/>
      <c r="AB161" s="40"/>
      <c r="AC161" s="40"/>
      <c r="AD161" s="40"/>
      <c r="AE161" s="40"/>
      <c r="AR161" s="240" t="s">
        <v>224</v>
      </c>
      <c r="AT161" s="240" t="s">
        <v>225</v>
      </c>
      <c r="AU161" s="240" t="s">
        <v>19</v>
      </c>
      <c r="AY161" s="18" t="s">
        <v>221</v>
      </c>
      <c r="BE161" s="241">
        <f>IF(N161="základní",J161,0)</f>
        <v>0</v>
      </c>
      <c r="BF161" s="241">
        <f>IF(N161="snížená",J161,0)</f>
        <v>0</v>
      </c>
      <c r="BG161" s="241">
        <f>IF(N161="zákl. přenesená",J161,0)</f>
        <v>0</v>
      </c>
      <c r="BH161" s="241">
        <f>IF(N161="sníž. přenesená",J161,0)</f>
        <v>0</v>
      </c>
      <c r="BI161" s="241">
        <f>IF(N161="nulová",J161,0)</f>
        <v>0</v>
      </c>
      <c r="BJ161" s="18" t="s">
        <v>88</v>
      </c>
      <c r="BK161" s="241">
        <f>ROUND(I161*H161,2)</f>
        <v>0</v>
      </c>
      <c r="BL161" s="18" t="s">
        <v>224</v>
      </c>
      <c r="BM161" s="240" t="s">
        <v>5418</v>
      </c>
    </row>
    <row r="162" s="13" customFormat="1">
      <c r="A162" s="13"/>
      <c r="B162" s="249"/>
      <c r="C162" s="250"/>
      <c r="D162" s="247" t="s">
        <v>236</v>
      </c>
      <c r="E162" s="251" t="s">
        <v>1</v>
      </c>
      <c r="F162" s="252" t="s">
        <v>5419</v>
      </c>
      <c r="G162" s="250"/>
      <c r="H162" s="253">
        <v>51.200000000000003</v>
      </c>
      <c r="I162" s="254"/>
      <c r="J162" s="250"/>
      <c r="K162" s="250"/>
      <c r="L162" s="255"/>
      <c r="M162" s="256"/>
      <c r="N162" s="257"/>
      <c r="O162" s="257"/>
      <c r="P162" s="257"/>
      <c r="Q162" s="257"/>
      <c r="R162" s="257"/>
      <c r="S162" s="257"/>
      <c r="T162" s="258"/>
      <c r="U162" s="13"/>
      <c r="V162" s="13"/>
      <c r="W162" s="13"/>
      <c r="X162" s="13"/>
      <c r="Y162" s="13"/>
      <c r="Z162" s="13"/>
      <c r="AA162" s="13"/>
      <c r="AB162" s="13"/>
      <c r="AC162" s="13"/>
      <c r="AD162" s="13"/>
      <c r="AE162" s="13"/>
      <c r="AT162" s="259" t="s">
        <v>236</v>
      </c>
      <c r="AU162" s="259" t="s">
        <v>19</v>
      </c>
      <c r="AV162" s="13" t="s">
        <v>19</v>
      </c>
      <c r="AW162" s="13" t="s">
        <v>36</v>
      </c>
      <c r="AX162" s="13" t="s">
        <v>80</v>
      </c>
      <c r="AY162" s="259" t="s">
        <v>221</v>
      </c>
    </row>
    <row r="163" s="13" customFormat="1">
      <c r="A163" s="13"/>
      <c r="B163" s="249"/>
      <c r="C163" s="250"/>
      <c r="D163" s="247" t="s">
        <v>236</v>
      </c>
      <c r="E163" s="251" t="s">
        <v>1</v>
      </c>
      <c r="F163" s="252" t="s">
        <v>5420</v>
      </c>
      <c r="G163" s="250"/>
      <c r="H163" s="253">
        <v>20</v>
      </c>
      <c r="I163" s="254"/>
      <c r="J163" s="250"/>
      <c r="K163" s="250"/>
      <c r="L163" s="255"/>
      <c r="M163" s="256"/>
      <c r="N163" s="257"/>
      <c r="O163" s="257"/>
      <c r="P163" s="257"/>
      <c r="Q163" s="257"/>
      <c r="R163" s="257"/>
      <c r="S163" s="257"/>
      <c r="T163" s="258"/>
      <c r="U163" s="13"/>
      <c r="V163" s="13"/>
      <c r="W163" s="13"/>
      <c r="X163" s="13"/>
      <c r="Y163" s="13"/>
      <c r="Z163" s="13"/>
      <c r="AA163" s="13"/>
      <c r="AB163" s="13"/>
      <c r="AC163" s="13"/>
      <c r="AD163" s="13"/>
      <c r="AE163" s="13"/>
      <c r="AT163" s="259" t="s">
        <v>236</v>
      </c>
      <c r="AU163" s="259" t="s">
        <v>19</v>
      </c>
      <c r="AV163" s="13" t="s">
        <v>19</v>
      </c>
      <c r="AW163" s="13" t="s">
        <v>36</v>
      </c>
      <c r="AX163" s="13" t="s">
        <v>80</v>
      </c>
      <c r="AY163" s="259" t="s">
        <v>221</v>
      </c>
    </row>
    <row r="164" s="13" customFormat="1">
      <c r="A164" s="13"/>
      <c r="B164" s="249"/>
      <c r="C164" s="250"/>
      <c r="D164" s="247" t="s">
        <v>236</v>
      </c>
      <c r="E164" s="251" t="s">
        <v>1</v>
      </c>
      <c r="F164" s="252" t="s">
        <v>5421</v>
      </c>
      <c r="G164" s="250"/>
      <c r="H164" s="253">
        <v>18.399999999999999</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236</v>
      </c>
      <c r="AU164" s="259" t="s">
        <v>19</v>
      </c>
      <c r="AV164" s="13" t="s">
        <v>19</v>
      </c>
      <c r="AW164" s="13" t="s">
        <v>36</v>
      </c>
      <c r="AX164" s="13" t="s">
        <v>80</v>
      </c>
      <c r="AY164" s="259" t="s">
        <v>221</v>
      </c>
    </row>
    <row r="165" s="15" customFormat="1">
      <c r="A165" s="15"/>
      <c r="B165" s="270"/>
      <c r="C165" s="271"/>
      <c r="D165" s="247" t="s">
        <v>236</v>
      </c>
      <c r="E165" s="272" t="s">
        <v>1</v>
      </c>
      <c r="F165" s="273" t="s">
        <v>356</v>
      </c>
      <c r="G165" s="271"/>
      <c r="H165" s="274">
        <v>89.599999999999994</v>
      </c>
      <c r="I165" s="275"/>
      <c r="J165" s="271"/>
      <c r="K165" s="271"/>
      <c r="L165" s="276"/>
      <c r="M165" s="277"/>
      <c r="N165" s="278"/>
      <c r="O165" s="278"/>
      <c r="P165" s="278"/>
      <c r="Q165" s="278"/>
      <c r="R165" s="278"/>
      <c r="S165" s="278"/>
      <c r="T165" s="279"/>
      <c r="U165" s="15"/>
      <c r="V165" s="15"/>
      <c r="W165" s="15"/>
      <c r="X165" s="15"/>
      <c r="Y165" s="15"/>
      <c r="Z165" s="15"/>
      <c r="AA165" s="15"/>
      <c r="AB165" s="15"/>
      <c r="AC165" s="15"/>
      <c r="AD165" s="15"/>
      <c r="AE165" s="15"/>
      <c r="AT165" s="280" t="s">
        <v>236</v>
      </c>
      <c r="AU165" s="280" t="s">
        <v>19</v>
      </c>
      <c r="AV165" s="15" t="s">
        <v>224</v>
      </c>
      <c r="AW165" s="15" t="s">
        <v>36</v>
      </c>
      <c r="AX165" s="15" t="s">
        <v>88</v>
      </c>
      <c r="AY165" s="280" t="s">
        <v>221</v>
      </c>
    </row>
    <row r="166" s="2" customFormat="1" ht="24.15" customHeight="1">
      <c r="A166" s="40"/>
      <c r="B166" s="41"/>
      <c r="C166" s="229" t="s">
        <v>267</v>
      </c>
      <c r="D166" s="229" t="s">
        <v>225</v>
      </c>
      <c r="E166" s="230" t="s">
        <v>5216</v>
      </c>
      <c r="F166" s="231" t="s">
        <v>5217</v>
      </c>
      <c r="G166" s="232" t="s">
        <v>515</v>
      </c>
      <c r="H166" s="233">
        <v>139.178</v>
      </c>
      <c r="I166" s="234"/>
      <c r="J166" s="235">
        <f>ROUND(I166*H166,2)</f>
        <v>0</v>
      </c>
      <c r="K166" s="231" t="s">
        <v>1</v>
      </c>
      <c r="L166" s="46"/>
      <c r="M166" s="236" t="s">
        <v>1</v>
      </c>
      <c r="N166" s="237" t="s">
        <v>45</v>
      </c>
      <c r="O166" s="93"/>
      <c r="P166" s="238">
        <f>O166*H166</f>
        <v>0</v>
      </c>
      <c r="Q166" s="238">
        <v>0</v>
      </c>
      <c r="R166" s="238">
        <f>Q166*H166</f>
        <v>0</v>
      </c>
      <c r="S166" s="238">
        <v>0</v>
      </c>
      <c r="T166" s="239">
        <f>S166*H166</f>
        <v>0</v>
      </c>
      <c r="U166" s="40"/>
      <c r="V166" s="40"/>
      <c r="W166" s="40"/>
      <c r="X166" s="40"/>
      <c r="Y166" s="40"/>
      <c r="Z166" s="40"/>
      <c r="AA166" s="40"/>
      <c r="AB166" s="40"/>
      <c r="AC166" s="40"/>
      <c r="AD166" s="40"/>
      <c r="AE166" s="40"/>
      <c r="AR166" s="240" t="s">
        <v>224</v>
      </c>
      <c r="AT166" s="240" t="s">
        <v>225</v>
      </c>
      <c r="AU166" s="240" t="s">
        <v>19</v>
      </c>
      <c r="AY166" s="18" t="s">
        <v>221</v>
      </c>
      <c r="BE166" s="241">
        <f>IF(N166="základní",J166,0)</f>
        <v>0</v>
      </c>
      <c r="BF166" s="241">
        <f>IF(N166="snížená",J166,0)</f>
        <v>0</v>
      </c>
      <c r="BG166" s="241">
        <f>IF(N166="zákl. přenesená",J166,0)</f>
        <v>0</v>
      </c>
      <c r="BH166" s="241">
        <f>IF(N166="sníž. přenesená",J166,0)</f>
        <v>0</v>
      </c>
      <c r="BI166" s="241">
        <f>IF(N166="nulová",J166,0)</f>
        <v>0</v>
      </c>
      <c r="BJ166" s="18" t="s">
        <v>88</v>
      </c>
      <c r="BK166" s="241">
        <f>ROUND(I166*H166,2)</f>
        <v>0</v>
      </c>
      <c r="BL166" s="18" t="s">
        <v>224</v>
      </c>
      <c r="BM166" s="240" t="s">
        <v>5422</v>
      </c>
    </row>
    <row r="167" s="14" customFormat="1">
      <c r="A167" s="14"/>
      <c r="B167" s="260"/>
      <c r="C167" s="261"/>
      <c r="D167" s="247" t="s">
        <v>236</v>
      </c>
      <c r="E167" s="262" t="s">
        <v>1</v>
      </c>
      <c r="F167" s="263" t="s">
        <v>5219</v>
      </c>
      <c r="G167" s="261"/>
      <c r="H167" s="262" t="s">
        <v>1</v>
      </c>
      <c r="I167" s="264"/>
      <c r="J167" s="261"/>
      <c r="K167" s="261"/>
      <c r="L167" s="265"/>
      <c r="M167" s="266"/>
      <c r="N167" s="267"/>
      <c r="O167" s="267"/>
      <c r="P167" s="267"/>
      <c r="Q167" s="267"/>
      <c r="R167" s="267"/>
      <c r="S167" s="267"/>
      <c r="T167" s="268"/>
      <c r="U167" s="14"/>
      <c r="V167" s="14"/>
      <c r="W167" s="14"/>
      <c r="X167" s="14"/>
      <c r="Y167" s="14"/>
      <c r="Z167" s="14"/>
      <c r="AA167" s="14"/>
      <c r="AB167" s="14"/>
      <c r="AC167" s="14"/>
      <c r="AD167" s="14"/>
      <c r="AE167" s="14"/>
      <c r="AT167" s="269" t="s">
        <v>236</v>
      </c>
      <c r="AU167" s="269" t="s">
        <v>19</v>
      </c>
      <c r="AV167" s="14" t="s">
        <v>88</v>
      </c>
      <c r="AW167" s="14" t="s">
        <v>36</v>
      </c>
      <c r="AX167" s="14" t="s">
        <v>80</v>
      </c>
      <c r="AY167" s="269" t="s">
        <v>221</v>
      </c>
    </row>
    <row r="168" s="13" customFormat="1">
      <c r="A168" s="13"/>
      <c r="B168" s="249"/>
      <c r="C168" s="250"/>
      <c r="D168" s="247" t="s">
        <v>236</v>
      </c>
      <c r="E168" s="251" t="s">
        <v>1</v>
      </c>
      <c r="F168" s="252" t="s">
        <v>5423</v>
      </c>
      <c r="G168" s="250"/>
      <c r="H168" s="253">
        <v>85.778000000000006</v>
      </c>
      <c r="I168" s="254"/>
      <c r="J168" s="250"/>
      <c r="K168" s="250"/>
      <c r="L168" s="255"/>
      <c r="M168" s="256"/>
      <c r="N168" s="257"/>
      <c r="O168" s="257"/>
      <c r="P168" s="257"/>
      <c r="Q168" s="257"/>
      <c r="R168" s="257"/>
      <c r="S168" s="257"/>
      <c r="T168" s="258"/>
      <c r="U168" s="13"/>
      <c r="V168" s="13"/>
      <c r="W168" s="13"/>
      <c r="X168" s="13"/>
      <c r="Y168" s="13"/>
      <c r="Z168" s="13"/>
      <c r="AA168" s="13"/>
      <c r="AB168" s="13"/>
      <c r="AC168" s="13"/>
      <c r="AD168" s="13"/>
      <c r="AE168" s="13"/>
      <c r="AT168" s="259" t="s">
        <v>236</v>
      </c>
      <c r="AU168" s="259" t="s">
        <v>19</v>
      </c>
      <c r="AV168" s="13" t="s">
        <v>19</v>
      </c>
      <c r="AW168" s="13" t="s">
        <v>36</v>
      </c>
      <c r="AX168" s="13" t="s">
        <v>80</v>
      </c>
      <c r="AY168" s="259" t="s">
        <v>221</v>
      </c>
    </row>
    <row r="169" s="14" customFormat="1">
      <c r="A169" s="14"/>
      <c r="B169" s="260"/>
      <c r="C169" s="261"/>
      <c r="D169" s="247" t="s">
        <v>236</v>
      </c>
      <c r="E169" s="262" t="s">
        <v>1</v>
      </c>
      <c r="F169" s="263" t="s">
        <v>5221</v>
      </c>
      <c r="G169" s="261"/>
      <c r="H169" s="262" t="s">
        <v>1</v>
      </c>
      <c r="I169" s="264"/>
      <c r="J169" s="261"/>
      <c r="K169" s="261"/>
      <c r="L169" s="265"/>
      <c r="M169" s="266"/>
      <c r="N169" s="267"/>
      <c r="O169" s="267"/>
      <c r="P169" s="267"/>
      <c r="Q169" s="267"/>
      <c r="R169" s="267"/>
      <c r="S169" s="267"/>
      <c r="T169" s="268"/>
      <c r="U169" s="14"/>
      <c r="V169" s="14"/>
      <c r="W169" s="14"/>
      <c r="X169" s="14"/>
      <c r="Y169" s="14"/>
      <c r="Z169" s="14"/>
      <c r="AA169" s="14"/>
      <c r="AB169" s="14"/>
      <c r="AC169" s="14"/>
      <c r="AD169" s="14"/>
      <c r="AE169" s="14"/>
      <c r="AT169" s="269" t="s">
        <v>236</v>
      </c>
      <c r="AU169" s="269" t="s">
        <v>19</v>
      </c>
      <c r="AV169" s="14" t="s">
        <v>88</v>
      </c>
      <c r="AW169" s="14" t="s">
        <v>36</v>
      </c>
      <c r="AX169" s="14" t="s">
        <v>80</v>
      </c>
      <c r="AY169" s="269" t="s">
        <v>221</v>
      </c>
    </row>
    <row r="170" s="13" customFormat="1">
      <c r="A170" s="13"/>
      <c r="B170" s="249"/>
      <c r="C170" s="250"/>
      <c r="D170" s="247" t="s">
        <v>236</v>
      </c>
      <c r="E170" s="251" t="s">
        <v>1</v>
      </c>
      <c r="F170" s="252" t="s">
        <v>5424</v>
      </c>
      <c r="G170" s="250"/>
      <c r="H170" s="253">
        <v>53.399999999999999</v>
      </c>
      <c r="I170" s="254"/>
      <c r="J170" s="250"/>
      <c r="K170" s="250"/>
      <c r="L170" s="255"/>
      <c r="M170" s="256"/>
      <c r="N170" s="257"/>
      <c r="O170" s="257"/>
      <c r="P170" s="257"/>
      <c r="Q170" s="257"/>
      <c r="R170" s="257"/>
      <c r="S170" s="257"/>
      <c r="T170" s="258"/>
      <c r="U170" s="13"/>
      <c r="V170" s="13"/>
      <c r="W170" s="13"/>
      <c r="X170" s="13"/>
      <c r="Y170" s="13"/>
      <c r="Z170" s="13"/>
      <c r="AA170" s="13"/>
      <c r="AB170" s="13"/>
      <c r="AC170" s="13"/>
      <c r="AD170" s="13"/>
      <c r="AE170" s="13"/>
      <c r="AT170" s="259" t="s">
        <v>236</v>
      </c>
      <c r="AU170" s="259" t="s">
        <v>19</v>
      </c>
      <c r="AV170" s="13" t="s">
        <v>19</v>
      </c>
      <c r="AW170" s="13" t="s">
        <v>36</v>
      </c>
      <c r="AX170" s="13" t="s">
        <v>80</v>
      </c>
      <c r="AY170" s="259" t="s">
        <v>221</v>
      </c>
    </row>
    <row r="171" s="15" customFormat="1">
      <c r="A171" s="15"/>
      <c r="B171" s="270"/>
      <c r="C171" s="271"/>
      <c r="D171" s="247" t="s">
        <v>236</v>
      </c>
      <c r="E171" s="272" t="s">
        <v>1</v>
      </c>
      <c r="F171" s="273" t="s">
        <v>356</v>
      </c>
      <c r="G171" s="271"/>
      <c r="H171" s="274">
        <v>139.178</v>
      </c>
      <c r="I171" s="275"/>
      <c r="J171" s="271"/>
      <c r="K171" s="271"/>
      <c r="L171" s="276"/>
      <c r="M171" s="277"/>
      <c r="N171" s="278"/>
      <c r="O171" s="278"/>
      <c r="P171" s="278"/>
      <c r="Q171" s="278"/>
      <c r="R171" s="278"/>
      <c r="S171" s="278"/>
      <c r="T171" s="279"/>
      <c r="U171" s="15"/>
      <c r="V171" s="15"/>
      <c r="W171" s="15"/>
      <c r="X171" s="15"/>
      <c r="Y171" s="15"/>
      <c r="Z171" s="15"/>
      <c r="AA171" s="15"/>
      <c r="AB171" s="15"/>
      <c r="AC171" s="15"/>
      <c r="AD171" s="15"/>
      <c r="AE171" s="15"/>
      <c r="AT171" s="280" t="s">
        <v>236</v>
      </c>
      <c r="AU171" s="280" t="s">
        <v>19</v>
      </c>
      <c r="AV171" s="15" t="s">
        <v>224</v>
      </c>
      <c r="AW171" s="15" t="s">
        <v>36</v>
      </c>
      <c r="AX171" s="15" t="s">
        <v>88</v>
      </c>
      <c r="AY171" s="280" t="s">
        <v>221</v>
      </c>
    </row>
    <row r="172" s="2" customFormat="1" ht="24.15" customHeight="1">
      <c r="A172" s="40"/>
      <c r="B172" s="41"/>
      <c r="C172" s="229" t="s">
        <v>272</v>
      </c>
      <c r="D172" s="229" t="s">
        <v>225</v>
      </c>
      <c r="E172" s="230" t="s">
        <v>5223</v>
      </c>
      <c r="F172" s="231" t="s">
        <v>5224</v>
      </c>
      <c r="G172" s="232" t="s">
        <v>515</v>
      </c>
      <c r="H172" s="233">
        <v>88.890000000000001</v>
      </c>
      <c r="I172" s="234"/>
      <c r="J172" s="235">
        <f>ROUND(I172*H172,2)</f>
        <v>0</v>
      </c>
      <c r="K172" s="231" t="s">
        <v>1</v>
      </c>
      <c r="L172" s="46"/>
      <c r="M172" s="236" t="s">
        <v>1</v>
      </c>
      <c r="N172" s="237" t="s">
        <v>45</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224</v>
      </c>
      <c r="AT172" s="240" t="s">
        <v>225</v>
      </c>
      <c r="AU172" s="240" t="s">
        <v>19</v>
      </c>
      <c r="AY172" s="18" t="s">
        <v>221</v>
      </c>
      <c r="BE172" s="241">
        <f>IF(N172="základní",J172,0)</f>
        <v>0</v>
      </c>
      <c r="BF172" s="241">
        <f>IF(N172="snížená",J172,0)</f>
        <v>0</v>
      </c>
      <c r="BG172" s="241">
        <f>IF(N172="zákl. přenesená",J172,0)</f>
        <v>0</v>
      </c>
      <c r="BH172" s="241">
        <f>IF(N172="sníž. přenesená",J172,0)</f>
        <v>0</v>
      </c>
      <c r="BI172" s="241">
        <f>IF(N172="nulová",J172,0)</f>
        <v>0</v>
      </c>
      <c r="BJ172" s="18" t="s">
        <v>88</v>
      </c>
      <c r="BK172" s="241">
        <f>ROUND(I172*H172,2)</f>
        <v>0</v>
      </c>
      <c r="BL172" s="18" t="s">
        <v>224</v>
      </c>
      <c r="BM172" s="240" t="s">
        <v>5425</v>
      </c>
    </row>
    <row r="173" s="13" customFormat="1">
      <c r="A173" s="13"/>
      <c r="B173" s="249"/>
      <c r="C173" s="250"/>
      <c r="D173" s="247" t="s">
        <v>236</v>
      </c>
      <c r="E173" s="251" t="s">
        <v>1</v>
      </c>
      <c r="F173" s="252" t="s">
        <v>5426</v>
      </c>
      <c r="G173" s="250"/>
      <c r="H173" s="253">
        <v>88.890000000000001</v>
      </c>
      <c r="I173" s="254"/>
      <c r="J173" s="250"/>
      <c r="K173" s="250"/>
      <c r="L173" s="255"/>
      <c r="M173" s="256"/>
      <c r="N173" s="257"/>
      <c r="O173" s="257"/>
      <c r="P173" s="257"/>
      <c r="Q173" s="257"/>
      <c r="R173" s="257"/>
      <c r="S173" s="257"/>
      <c r="T173" s="258"/>
      <c r="U173" s="13"/>
      <c r="V173" s="13"/>
      <c r="W173" s="13"/>
      <c r="X173" s="13"/>
      <c r="Y173" s="13"/>
      <c r="Z173" s="13"/>
      <c r="AA173" s="13"/>
      <c r="AB173" s="13"/>
      <c r="AC173" s="13"/>
      <c r="AD173" s="13"/>
      <c r="AE173" s="13"/>
      <c r="AT173" s="259" t="s">
        <v>236</v>
      </c>
      <c r="AU173" s="259" t="s">
        <v>19</v>
      </c>
      <c r="AV173" s="13" t="s">
        <v>19</v>
      </c>
      <c r="AW173" s="13" t="s">
        <v>36</v>
      </c>
      <c r="AX173" s="13" t="s">
        <v>80</v>
      </c>
      <c r="AY173" s="259" t="s">
        <v>221</v>
      </c>
    </row>
    <row r="174" s="15" customFormat="1">
      <c r="A174" s="15"/>
      <c r="B174" s="270"/>
      <c r="C174" s="271"/>
      <c r="D174" s="247" t="s">
        <v>236</v>
      </c>
      <c r="E174" s="272" t="s">
        <v>1</v>
      </c>
      <c r="F174" s="273" t="s">
        <v>356</v>
      </c>
      <c r="G174" s="271"/>
      <c r="H174" s="274">
        <v>88.890000000000001</v>
      </c>
      <c r="I174" s="275"/>
      <c r="J174" s="271"/>
      <c r="K174" s="271"/>
      <c r="L174" s="276"/>
      <c r="M174" s="277"/>
      <c r="N174" s="278"/>
      <c r="O174" s="278"/>
      <c r="P174" s="278"/>
      <c r="Q174" s="278"/>
      <c r="R174" s="278"/>
      <c r="S174" s="278"/>
      <c r="T174" s="279"/>
      <c r="U174" s="15"/>
      <c r="V174" s="15"/>
      <c r="W174" s="15"/>
      <c r="X174" s="15"/>
      <c r="Y174" s="15"/>
      <c r="Z174" s="15"/>
      <c r="AA174" s="15"/>
      <c r="AB174" s="15"/>
      <c r="AC174" s="15"/>
      <c r="AD174" s="15"/>
      <c r="AE174" s="15"/>
      <c r="AT174" s="280" t="s">
        <v>236</v>
      </c>
      <c r="AU174" s="280" t="s">
        <v>19</v>
      </c>
      <c r="AV174" s="15" t="s">
        <v>224</v>
      </c>
      <c r="AW174" s="15" t="s">
        <v>36</v>
      </c>
      <c r="AX174" s="15" t="s">
        <v>88</v>
      </c>
      <c r="AY174" s="280" t="s">
        <v>221</v>
      </c>
    </row>
    <row r="175" s="2" customFormat="1" ht="24.15" customHeight="1">
      <c r="A175" s="40"/>
      <c r="B175" s="41"/>
      <c r="C175" s="229" t="s">
        <v>277</v>
      </c>
      <c r="D175" s="229" t="s">
        <v>225</v>
      </c>
      <c r="E175" s="230" t="s">
        <v>5227</v>
      </c>
      <c r="F175" s="231" t="s">
        <v>5228</v>
      </c>
      <c r="G175" s="232" t="s">
        <v>515</v>
      </c>
      <c r="H175" s="233">
        <v>4.3600000000000003</v>
      </c>
      <c r="I175" s="234"/>
      <c r="J175" s="235">
        <f>ROUND(I175*H175,2)</f>
        <v>0</v>
      </c>
      <c r="K175" s="231" t="s">
        <v>1</v>
      </c>
      <c r="L175" s="46"/>
      <c r="M175" s="236" t="s">
        <v>1</v>
      </c>
      <c r="N175" s="237" t="s">
        <v>45</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224</v>
      </c>
      <c r="AT175" s="240" t="s">
        <v>225</v>
      </c>
      <c r="AU175" s="240" t="s">
        <v>19</v>
      </c>
      <c r="AY175" s="18" t="s">
        <v>221</v>
      </c>
      <c r="BE175" s="241">
        <f>IF(N175="základní",J175,0)</f>
        <v>0</v>
      </c>
      <c r="BF175" s="241">
        <f>IF(N175="snížená",J175,0)</f>
        <v>0</v>
      </c>
      <c r="BG175" s="241">
        <f>IF(N175="zákl. přenesená",J175,0)</f>
        <v>0</v>
      </c>
      <c r="BH175" s="241">
        <f>IF(N175="sníž. přenesená",J175,0)</f>
        <v>0</v>
      </c>
      <c r="BI175" s="241">
        <f>IF(N175="nulová",J175,0)</f>
        <v>0</v>
      </c>
      <c r="BJ175" s="18" t="s">
        <v>88</v>
      </c>
      <c r="BK175" s="241">
        <f>ROUND(I175*H175,2)</f>
        <v>0</v>
      </c>
      <c r="BL175" s="18" t="s">
        <v>224</v>
      </c>
      <c r="BM175" s="240" t="s">
        <v>5427</v>
      </c>
    </row>
    <row r="176" s="13" customFormat="1">
      <c r="A176" s="13"/>
      <c r="B176" s="249"/>
      <c r="C176" s="250"/>
      <c r="D176" s="247" t="s">
        <v>236</v>
      </c>
      <c r="E176" s="251" t="s">
        <v>1</v>
      </c>
      <c r="F176" s="252" t="s">
        <v>5428</v>
      </c>
      <c r="G176" s="250"/>
      <c r="H176" s="253">
        <v>4.3600000000000003</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236</v>
      </c>
      <c r="AU176" s="259" t="s">
        <v>19</v>
      </c>
      <c r="AV176" s="13" t="s">
        <v>19</v>
      </c>
      <c r="AW176" s="13" t="s">
        <v>36</v>
      </c>
      <c r="AX176" s="13" t="s">
        <v>80</v>
      </c>
      <c r="AY176" s="259" t="s">
        <v>221</v>
      </c>
    </row>
    <row r="177" s="15" customFormat="1">
      <c r="A177" s="15"/>
      <c r="B177" s="270"/>
      <c r="C177" s="271"/>
      <c r="D177" s="247" t="s">
        <v>236</v>
      </c>
      <c r="E177" s="272" t="s">
        <v>1</v>
      </c>
      <c r="F177" s="273" t="s">
        <v>356</v>
      </c>
      <c r="G177" s="271"/>
      <c r="H177" s="274">
        <v>4.3600000000000003</v>
      </c>
      <c r="I177" s="275"/>
      <c r="J177" s="271"/>
      <c r="K177" s="271"/>
      <c r="L177" s="276"/>
      <c r="M177" s="277"/>
      <c r="N177" s="278"/>
      <c r="O177" s="278"/>
      <c r="P177" s="278"/>
      <c r="Q177" s="278"/>
      <c r="R177" s="278"/>
      <c r="S177" s="278"/>
      <c r="T177" s="279"/>
      <c r="U177" s="15"/>
      <c r="V177" s="15"/>
      <c r="W177" s="15"/>
      <c r="X177" s="15"/>
      <c r="Y177" s="15"/>
      <c r="Z177" s="15"/>
      <c r="AA177" s="15"/>
      <c r="AB177" s="15"/>
      <c r="AC177" s="15"/>
      <c r="AD177" s="15"/>
      <c r="AE177" s="15"/>
      <c r="AT177" s="280" t="s">
        <v>236</v>
      </c>
      <c r="AU177" s="280" t="s">
        <v>19</v>
      </c>
      <c r="AV177" s="15" t="s">
        <v>224</v>
      </c>
      <c r="AW177" s="15" t="s">
        <v>36</v>
      </c>
      <c r="AX177" s="15" t="s">
        <v>88</v>
      </c>
      <c r="AY177" s="280" t="s">
        <v>221</v>
      </c>
    </row>
    <row r="178" s="2" customFormat="1" ht="16.5" customHeight="1">
      <c r="A178" s="40"/>
      <c r="B178" s="41"/>
      <c r="C178" s="229" t="s">
        <v>283</v>
      </c>
      <c r="D178" s="229" t="s">
        <v>225</v>
      </c>
      <c r="E178" s="230" t="s">
        <v>560</v>
      </c>
      <c r="F178" s="231" t="s">
        <v>561</v>
      </c>
      <c r="G178" s="232" t="s">
        <v>515</v>
      </c>
      <c r="H178" s="233">
        <v>4.3600000000000003</v>
      </c>
      <c r="I178" s="234"/>
      <c r="J178" s="235">
        <f>ROUND(I178*H178,2)</f>
        <v>0</v>
      </c>
      <c r="K178" s="231" t="s">
        <v>1</v>
      </c>
      <c r="L178" s="46"/>
      <c r="M178" s="236" t="s">
        <v>1</v>
      </c>
      <c r="N178" s="237" t="s">
        <v>45</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224</v>
      </c>
      <c r="AT178" s="240" t="s">
        <v>225</v>
      </c>
      <c r="AU178" s="240" t="s">
        <v>19</v>
      </c>
      <c r="AY178" s="18" t="s">
        <v>221</v>
      </c>
      <c r="BE178" s="241">
        <f>IF(N178="základní",J178,0)</f>
        <v>0</v>
      </c>
      <c r="BF178" s="241">
        <f>IF(N178="snížená",J178,0)</f>
        <v>0</v>
      </c>
      <c r="BG178" s="241">
        <f>IF(N178="zákl. přenesená",J178,0)</f>
        <v>0</v>
      </c>
      <c r="BH178" s="241">
        <f>IF(N178="sníž. přenesená",J178,0)</f>
        <v>0</v>
      </c>
      <c r="BI178" s="241">
        <f>IF(N178="nulová",J178,0)</f>
        <v>0</v>
      </c>
      <c r="BJ178" s="18" t="s">
        <v>88</v>
      </c>
      <c r="BK178" s="241">
        <f>ROUND(I178*H178,2)</f>
        <v>0</v>
      </c>
      <c r="BL178" s="18" t="s">
        <v>224</v>
      </c>
      <c r="BM178" s="240" t="s">
        <v>5429</v>
      </c>
    </row>
    <row r="179" s="2" customFormat="1" ht="24.15" customHeight="1">
      <c r="A179" s="40"/>
      <c r="B179" s="41"/>
      <c r="C179" s="229" t="s">
        <v>288</v>
      </c>
      <c r="D179" s="229" t="s">
        <v>225</v>
      </c>
      <c r="E179" s="230" t="s">
        <v>5232</v>
      </c>
      <c r="F179" s="231" t="s">
        <v>5233</v>
      </c>
      <c r="G179" s="232" t="s">
        <v>651</v>
      </c>
      <c r="H179" s="233">
        <v>7.8479999999999999</v>
      </c>
      <c r="I179" s="234"/>
      <c r="J179" s="235">
        <f>ROUND(I179*H179,2)</f>
        <v>0</v>
      </c>
      <c r="K179" s="231" t="s">
        <v>1</v>
      </c>
      <c r="L179" s="46"/>
      <c r="M179" s="236" t="s">
        <v>1</v>
      </c>
      <c r="N179" s="237" t="s">
        <v>45</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224</v>
      </c>
      <c r="AT179" s="240" t="s">
        <v>225</v>
      </c>
      <c r="AU179" s="240" t="s">
        <v>19</v>
      </c>
      <c r="AY179" s="18" t="s">
        <v>221</v>
      </c>
      <c r="BE179" s="241">
        <f>IF(N179="základní",J179,0)</f>
        <v>0</v>
      </c>
      <c r="BF179" s="241">
        <f>IF(N179="snížená",J179,0)</f>
        <v>0</v>
      </c>
      <c r="BG179" s="241">
        <f>IF(N179="zákl. přenesená",J179,0)</f>
        <v>0</v>
      </c>
      <c r="BH179" s="241">
        <f>IF(N179="sníž. přenesená",J179,0)</f>
        <v>0</v>
      </c>
      <c r="BI179" s="241">
        <f>IF(N179="nulová",J179,0)</f>
        <v>0</v>
      </c>
      <c r="BJ179" s="18" t="s">
        <v>88</v>
      </c>
      <c r="BK179" s="241">
        <f>ROUND(I179*H179,2)</f>
        <v>0</v>
      </c>
      <c r="BL179" s="18" t="s">
        <v>224</v>
      </c>
      <c r="BM179" s="240" t="s">
        <v>5430</v>
      </c>
    </row>
    <row r="180" s="13" customFormat="1">
      <c r="A180" s="13"/>
      <c r="B180" s="249"/>
      <c r="C180" s="250"/>
      <c r="D180" s="247" t="s">
        <v>236</v>
      </c>
      <c r="E180" s="251" t="s">
        <v>1</v>
      </c>
      <c r="F180" s="252" t="s">
        <v>5431</v>
      </c>
      <c r="G180" s="250"/>
      <c r="H180" s="253">
        <v>7.8479999999999999</v>
      </c>
      <c r="I180" s="254"/>
      <c r="J180" s="250"/>
      <c r="K180" s="250"/>
      <c r="L180" s="255"/>
      <c r="M180" s="256"/>
      <c r="N180" s="257"/>
      <c r="O180" s="257"/>
      <c r="P180" s="257"/>
      <c r="Q180" s="257"/>
      <c r="R180" s="257"/>
      <c r="S180" s="257"/>
      <c r="T180" s="258"/>
      <c r="U180" s="13"/>
      <c r="V180" s="13"/>
      <c r="W180" s="13"/>
      <c r="X180" s="13"/>
      <c r="Y180" s="13"/>
      <c r="Z180" s="13"/>
      <c r="AA180" s="13"/>
      <c r="AB180" s="13"/>
      <c r="AC180" s="13"/>
      <c r="AD180" s="13"/>
      <c r="AE180" s="13"/>
      <c r="AT180" s="259" t="s">
        <v>236</v>
      </c>
      <c r="AU180" s="259" t="s">
        <v>19</v>
      </c>
      <c r="AV180" s="13" t="s">
        <v>19</v>
      </c>
      <c r="AW180" s="13" t="s">
        <v>36</v>
      </c>
      <c r="AX180" s="13" t="s">
        <v>80</v>
      </c>
      <c r="AY180" s="259" t="s">
        <v>221</v>
      </c>
    </row>
    <row r="181" s="15" customFormat="1">
      <c r="A181" s="15"/>
      <c r="B181" s="270"/>
      <c r="C181" s="271"/>
      <c r="D181" s="247" t="s">
        <v>236</v>
      </c>
      <c r="E181" s="272" t="s">
        <v>1</v>
      </c>
      <c r="F181" s="273" t="s">
        <v>356</v>
      </c>
      <c r="G181" s="271"/>
      <c r="H181" s="274">
        <v>7.8479999999999999</v>
      </c>
      <c r="I181" s="275"/>
      <c r="J181" s="271"/>
      <c r="K181" s="271"/>
      <c r="L181" s="276"/>
      <c r="M181" s="277"/>
      <c r="N181" s="278"/>
      <c r="O181" s="278"/>
      <c r="P181" s="278"/>
      <c r="Q181" s="278"/>
      <c r="R181" s="278"/>
      <c r="S181" s="278"/>
      <c r="T181" s="279"/>
      <c r="U181" s="15"/>
      <c r="V181" s="15"/>
      <c r="W181" s="15"/>
      <c r="X181" s="15"/>
      <c r="Y181" s="15"/>
      <c r="Z181" s="15"/>
      <c r="AA181" s="15"/>
      <c r="AB181" s="15"/>
      <c r="AC181" s="15"/>
      <c r="AD181" s="15"/>
      <c r="AE181" s="15"/>
      <c r="AT181" s="280" t="s">
        <v>236</v>
      </c>
      <c r="AU181" s="280" t="s">
        <v>19</v>
      </c>
      <c r="AV181" s="15" t="s">
        <v>224</v>
      </c>
      <c r="AW181" s="15" t="s">
        <v>36</v>
      </c>
      <c r="AX181" s="15" t="s">
        <v>88</v>
      </c>
      <c r="AY181" s="280" t="s">
        <v>221</v>
      </c>
    </row>
    <row r="182" s="2" customFormat="1" ht="24.15" customHeight="1">
      <c r="A182" s="40"/>
      <c r="B182" s="41"/>
      <c r="C182" s="229" t="s">
        <v>295</v>
      </c>
      <c r="D182" s="229" t="s">
        <v>225</v>
      </c>
      <c r="E182" s="230" t="s">
        <v>539</v>
      </c>
      <c r="F182" s="231" t="s">
        <v>5236</v>
      </c>
      <c r="G182" s="232" t="s">
        <v>515</v>
      </c>
      <c r="H182" s="233">
        <v>96.938000000000002</v>
      </c>
      <c r="I182" s="234"/>
      <c r="J182" s="235">
        <f>ROUND(I182*H182,2)</f>
        <v>0</v>
      </c>
      <c r="K182" s="231" t="s">
        <v>1</v>
      </c>
      <c r="L182" s="46"/>
      <c r="M182" s="236" t="s">
        <v>1</v>
      </c>
      <c r="N182" s="237" t="s">
        <v>45</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224</v>
      </c>
      <c r="AT182" s="240" t="s">
        <v>225</v>
      </c>
      <c r="AU182" s="240" t="s">
        <v>19</v>
      </c>
      <c r="AY182" s="18" t="s">
        <v>221</v>
      </c>
      <c r="BE182" s="241">
        <f>IF(N182="základní",J182,0)</f>
        <v>0</v>
      </c>
      <c r="BF182" s="241">
        <f>IF(N182="snížená",J182,0)</f>
        <v>0</v>
      </c>
      <c r="BG182" s="241">
        <f>IF(N182="zákl. přenesená",J182,0)</f>
        <v>0</v>
      </c>
      <c r="BH182" s="241">
        <f>IF(N182="sníž. přenesená",J182,0)</f>
        <v>0</v>
      </c>
      <c r="BI182" s="241">
        <f>IF(N182="nulová",J182,0)</f>
        <v>0</v>
      </c>
      <c r="BJ182" s="18" t="s">
        <v>88</v>
      </c>
      <c r="BK182" s="241">
        <f>ROUND(I182*H182,2)</f>
        <v>0</v>
      </c>
      <c r="BL182" s="18" t="s">
        <v>224</v>
      </c>
      <c r="BM182" s="240" t="s">
        <v>5432</v>
      </c>
    </row>
    <row r="183" s="13" customFormat="1">
      <c r="A183" s="13"/>
      <c r="B183" s="249"/>
      <c r="C183" s="250"/>
      <c r="D183" s="247" t="s">
        <v>236</v>
      </c>
      <c r="E183" s="251" t="s">
        <v>1</v>
      </c>
      <c r="F183" s="252" t="s">
        <v>5433</v>
      </c>
      <c r="G183" s="250"/>
      <c r="H183" s="253">
        <v>104.49800000000001</v>
      </c>
      <c r="I183" s="254"/>
      <c r="J183" s="250"/>
      <c r="K183" s="250"/>
      <c r="L183" s="255"/>
      <c r="M183" s="256"/>
      <c r="N183" s="257"/>
      <c r="O183" s="257"/>
      <c r="P183" s="257"/>
      <c r="Q183" s="257"/>
      <c r="R183" s="257"/>
      <c r="S183" s="257"/>
      <c r="T183" s="258"/>
      <c r="U183" s="13"/>
      <c r="V183" s="13"/>
      <c r="W183" s="13"/>
      <c r="X183" s="13"/>
      <c r="Y183" s="13"/>
      <c r="Z183" s="13"/>
      <c r="AA183" s="13"/>
      <c r="AB183" s="13"/>
      <c r="AC183" s="13"/>
      <c r="AD183" s="13"/>
      <c r="AE183" s="13"/>
      <c r="AT183" s="259" t="s">
        <v>236</v>
      </c>
      <c r="AU183" s="259" t="s">
        <v>19</v>
      </c>
      <c r="AV183" s="13" t="s">
        <v>19</v>
      </c>
      <c r="AW183" s="13" t="s">
        <v>36</v>
      </c>
      <c r="AX183" s="13" t="s">
        <v>80</v>
      </c>
      <c r="AY183" s="259" t="s">
        <v>221</v>
      </c>
    </row>
    <row r="184" s="13" customFormat="1">
      <c r="A184" s="13"/>
      <c r="B184" s="249"/>
      <c r="C184" s="250"/>
      <c r="D184" s="247" t="s">
        <v>236</v>
      </c>
      <c r="E184" s="251" t="s">
        <v>1</v>
      </c>
      <c r="F184" s="252" t="s">
        <v>5434</v>
      </c>
      <c r="G184" s="250"/>
      <c r="H184" s="253">
        <v>53.399999999999999</v>
      </c>
      <c r="I184" s="254"/>
      <c r="J184" s="250"/>
      <c r="K184" s="250"/>
      <c r="L184" s="255"/>
      <c r="M184" s="256"/>
      <c r="N184" s="257"/>
      <c r="O184" s="257"/>
      <c r="P184" s="257"/>
      <c r="Q184" s="257"/>
      <c r="R184" s="257"/>
      <c r="S184" s="257"/>
      <c r="T184" s="258"/>
      <c r="U184" s="13"/>
      <c r="V184" s="13"/>
      <c r="W184" s="13"/>
      <c r="X184" s="13"/>
      <c r="Y184" s="13"/>
      <c r="Z184" s="13"/>
      <c r="AA184" s="13"/>
      <c r="AB184" s="13"/>
      <c r="AC184" s="13"/>
      <c r="AD184" s="13"/>
      <c r="AE184" s="13"/>
      <c r="AT184" s="259" t="s">
        <v>236</v>
      </c>
      <c r="AU184" s="259" t="s">
        <v>19</v>
      </c>
      <c r="AV184" s="13" t="s">
        <v>19</v>
      </c>
      <c r="AW184" s="13" t="s">
        <v>36</v>
      </c>
      <c r="AX184" s="13" t="s">
        <v>80</v>
      </c>
      <c r="AY184" s="259" t="s">
        <v>221</v>
      </c>
    </row>
    <row r="185" s="13" customFormat="1">
      <c r="A185" s="13"/>
      <c r="B185" s="249"/>
      <c r="C185" s="250"/>
      <c r="D185" s="247" t="s">
        <v>236</v>
      </c>
      <c r="E185" s="251" t="s">
        <v>1</v>
      </c>
      <c r="F185" s="252" t="s">
        <v>5435</v>
      </c>
      <c r="G185" s="250"/>
      <c r="H185" s="253">
        <v>-56.600000000000001</v>
      </c>
      <c r="I185" s="254"/>
      <c r="J185" s="250"/>
      <c r="K185" s="250"/>
      <c r="L185" s="255"/>
      <c r="M185" s="256"/>
      <c r="N185" s="257"/>
      <c r="O185" s="257"/>
      <c r="P185" s="257"/>
      <c r="Q185" s="257"/>
      <c r="R185" s="257"/>
      <c r="S185" s="257"/>
      <c r="T185" s="258"/>
      <c r="U185" s="13"/>
      <c r="V185" s="13"/>
      <c r="W185" s="13"/>
      <c r="X185" s="13"/>
      <c r="Y185" s="13"/>
      <c r="Z185" s="13"/>
      <c r="AA185" s="13"/>
      <c r="AB185" s="13"/>
      <c r="AC185" s="13"/>
      <c r="AD185" s="13"/>
      <c r="AE185" s="13"/>
      <c r="AT185" s="259" t="s">
        <v>236</v>
      </c>
      <c r="AU185" s="259" t="s">
        <v>19</v>
      </c>
      <c r="AV185" s="13" t="s">
        <v>19</v>
      </c>
      <c r="AW185" s="13" t="s">
        <v>36</v>
      </c>
      <c r="AX185" s="13" t="s">
        <v>80</v>
      </c>
      <c r="AY185" s="259" t="s">
        <v>221</v>
      </c>
    </row>
    <row r="186" s="13" customFormat="1">
      <c r="A186" s="13"/>
      <c r="B186" s="249"/>
      <c r="C186" s="250"/>
      <c r="D186" s="247" t="s">
        <v>236</v>
      </c>
      <c r="E186" s="251" t="s">
        <v>1</v>
      </c>
      <c r="F186" s="252" t="s">
        <v>5436</v>
      </c>
      <c r="G186" s="250"/>
      <c r="H186" s="253">
        <v>-4.3600000000000003</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236</v>
      </c>
      <c r="AU186" s="259" t="s">
        <v>19</v>
      </c>
      <c r="AV186" s="13" t="s">
        <v>19</v>
      </c>
      <c r="AW186" s="13" t="s">
        <v>36</v>
      </c>
      <c r="AX186" s="13" t="s">
        <v>80</v>
      </c>
      <c r="AY186" s="259" t="s">
        <v>221</v>
      </c>
    </row>
    <row r="187" s="15" customFormat="1">
      <c r="A187" s="15"/>
      <c r="B187" s="270"/>
      <c r="C187" s="271"/>
      <c r="D187" s="247" t="s">
        <v>236</v>
      </c>
      <c r="E187" s="272" t="s">
        <v>1</v>
      </c>
      <c r="F187" s="273" t="s">
        <v>356</v>
      </c>
      <c r="G187" s="271"/>
      <c r="H187" s="274">
        <v>96.938000000000002</v>
      </c>
      <c r="I187" s="275"/>
      <c r="J187" s="271"/>
      <c r="K187" s="271"/>
      <c r="L187" s="276"/>
      <c r="M187" s="277"/>
      <c r="N187" s="278"/>
      <c r="O187" s="278"/>
      <c r="P187" s="278"/>
      <c r="Q187" s="278"/>
      <c r="R187" s="278"/>
      <c r="S187" s="278"/>
      <c r="T187" s="279"/>
      <c r="U187" s="15"/>
      <c r="V187" s="15"/>
      <c r="W187" s="15"/>
      <c r="X187" s="15"/>
      <c r="Y187" s="15"/>
      <c r="Z187" s="15"/>
      <c r="AA187" s="15"/>
      <c r="AB187" s="15"/>
      <c r="AC187" s="15"/>
      <c r="AD187" s="15"/>
      <c r="AE187" s="15"/>
      <c r="AT187" s="280" t="s">
        <v>236</v>
      </c>
      <c r="AU187" s="280" t="s">
        <v>19</v>
      </c>
      <c r="AV187" s="15" t="s">
        <v>224</v>
      </c>
      <c r="AW187" s="15" t="s">
        <v>36</v>
      </c>
      <c r="AX187" s="15" t="s">
        <v>88</v>
      </c>
      <c r="AY187" s="280" t="s">
        <v>221</v>
      </c>
    </row>
    <row r="188" s="2" customFormat="1" ht="24.15" customHeight="1">
      <c r="A188" s="40"/>
      <c r="B188" s="41"/>
      <c r="C188" s="229" t="s">
        <v>303</v>
      </c>
      <c r="D188" s="229" t="s">
        <v>225</v>
      </c>
      <c r="E188" s="230" t="s">
        <v>5242</v>
      </c>
      <c r="F188" s="231" t="s">
        <v>5437</v>
      </c>
      <c r="G188" s="232" t="s">
        <v>515</v>
      </c>
      <c r="H188" s="233">
        <v>56.600000000000001</v>
      </c>
      <c r="I188" s="234"/>
      <c r="J188" s="235">
        <f>ROUND(I188*H188,2)</f>
        <v>0</v>
      </c>
      <c r="K188" s="231" t="s">
        <v>1</v>
      </c>
      <c r="L188" s="46"/>
      <c r="M188" s="236" t="s">
        <v>1</v>
      </c>
      <c r="N188" s="237" t="s">
        <v>45</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224</v>
      </c>
      <c r="AT188" s="240" t="s">
        <v>225</v>
      </c>
      <c r="AU188" s="240" t="s">
        <v>19</v>
      </c>
      <c r="AY188" s="18" t="s">
        <v>221</v>
      </c>
      <c r="BE188" s="241">
        <f>IF(N188="základní",J188,0)</f>
        <v>0</v>
      </c>
      <c r="BF188" s="241">
        <f>IF(N188="snížená",J188,0)</f>
        <v>0</v>
      </c>
      <c r="BG188" s="241">
        <f>IF(N188="zákl. přenesená",J188,0)</f>
        <v>0</v>
      </c>
      <c r="BH188" s="241">
        <f>IF(N188="sníž. přenesená",J188,0)</f>
        <v>0</v>
      </c>
      <c r="BI188" s="241">
        <f>IF(N188="nulová",J188,0)</f>
        <v>0</v>
      </c>
      <c r="BJ188" s="18" t="s">
        <v>88</v>
      </c>
      <c r="BK188" s="241">
        <f>ROUND(I188*H188,2)</f>
        <v>0</v>
      </c>
      <c r="BL188" s="18" t="s">
        <v>224</v>
      </c>
      <c r="BM188" s="240" t="s">
        <v>5438</v>
      </c>
    </row>
    <row r="189" s="14" customFormat="1">
      <c r="A189" s="14"/>
      <c r="B189" s="260"/>
      <c r="C189" s="261"/>
      <c r="D189" s="247" t="s">
        <v>236</v>
      </c>
      <c r="E189" s="262" t="s">
        <v>1</v>
      </c>
      <c r="F189" s="263" t="s">
        <v>5245</v>
      </c>
      <c r="G189" s="261"/>
      <c r="H189" s="262" t="s">
        <v>1</v>
      </c>
      <c r="I189" s="264"/>
      <c r="J189" s="261"/>
      <c r="K189" s="261"/>
      <c r="L189" s="265"/>
      <c r="M189" s="266"/>
      <c r="N189" s="267"/>
      <c r="O189" s="267"/>
      <c r="P189" s="267"/>
      <c r="Q189" s="267"/>
      <c r="R189" s="267"/>
      <c r="S189" s="267"/>
      <c r="T189" s="268"/>
      <c r="U189" s="14"/>
      <c r="V189" s="14"/>
      <c r="W189" s="14"/>
      <c r="X189" s="14"/>
      <c r="Y189" s="14"/>
      <c r="Z189" s="14"/>
      <c r="AA189" s="14"/>
      <c r="AB189" s="14"/>
      <c r="AC189" s="14"/>
      <c r="AD189" s="14"/>
      <c r="AE189" s="14"/>
      <c r="AT189" s="269" t="s">
        <v>236</v>
      </c>
      <c r="AU189" s="269" t="s">
        <v>19</v>
      </c>
      <c r="AV189" s="14" t="s">
        <v>88</v>
      </c>
      <c r="AW189" s="14" t="s">
        <v>36</v>
      </c>
      <c r="AX189" s="14" t="s">
        <v>80</v>
      </c>
      <c r="AY189" s="269" t="s">
        <v>221</v>
      </c>
    </row>
    <row r="190" s="13" customFormat="1">
      <c r="A190" s="13"/>
      <c r="B190" s="249"/>
      <c r="C190" s="250"/>
      <c r="D190" s="247" t="s">
        <v>236</v>
      </c>
      <c r="E190" s="251" t="s">
        <v>1</v>
      </c>
      <c r="F190" s="252" t="s">
        <v>5439</v>
      </c>
      <c r="G190" s="250"/>
      <c r="H190" s="253">
        <v>4.4800000000000004</v>
      </c>
      <c r="I190" s="254"/>
      <c r="J190" s="250"/>
      <c r="K190" s="250"/>
      <c r="L190" s="255"/>
      <c r="M190" s="256"/>
      <c r="N190" s="257"/>
      <c r="O190" s="257"/>
      <c r="P190" s="257"/>
      <c r="Q190" s="257"/>
      <c r="R190" s="257"/>
      <c r="S190" s="257"/>
      <c r="T190" s="258"/>
      <c r="U190" s="13"/>
      <c r="V190" s="13"/>
      <c r="W190" s="13"/>
      <c r="X190" s="13"/>
      <c r="Y190" s="13"/>
      <c r="Z190" s="13"/>
      <c r="AA190" s="13"/>
      <c r="AB190" s="13"/>
      <c r="AC190" s="13"/>
      <c r="AD190" s="13"/>
      <c r="AE190" s="13"/>
      <c r="AT190" s="259" t="s">
        <v>236</v>
      </c>
      <c r="AU190" s="259" t="s">
        <v>19</v>
      </c>
      <c r="AV190" s="13" t="s">
        <v>19</v>
      </c>
      <c r="AW190" s="13" t="s">
        <v>36</v>
      </c>
      <c r="AX190" s="13" t="s">
        <v>80</v>
      </c>
      <c r="AY190" s="259" t="s">
        <v>221</v>
      </c>
    </row>
    <row r="191" s="13" customFormat="1">
      <c r="A191" s="13"/>
      <c r="B191" s="249"/>
      <c r="C191" s="250"/>
      <c r="D191" s="247" t="s">
        <v>236</v>
      </c>
      <c r="E191" s="251" t="s">
        <v>1</v>
      </c>
      <c r="F191" s="252" t="s">
        <v>5440</v>
      </c>
      <c r="G191" s="250"/>
      <c r="H191" s="253">
        <v>43.68</v>
      </c>
      <c r="I191" s="254"/>
      <c r="J191" s="250"/>
      <c r="K191" s="250"/>
      <c r="L191" s="255"/>
      <c r="M191" s="256"/>
      <c r="N191" s="257"/>
      <c r="O191" s="257"/>
      <c r="P191" s="257"/>
      <c r="Q191" s="257"/>
      <c r="R191" s="257"/>
      <c r="S191" s="257"/>
      <c r="T191" s="258"/>
      <c r="U191" s="13"/>
      <c r="V191" s="13"/>
      <c r="W191" s="13"/>
      <c r="X191" s="13"/>
      <c r="Y191" s="13"/>
      <c r="Z191" s="13"/>
      <c r="AA191" s="13"/>
      <c r="AB191" s="13"/>
      <c r="AC191" s="13"/>
      <c r="AD191" s="13"/>
      <c r="AE191" s="13"/>
      <c r="AT191" s="259" t="s">
        <v>236</v>
      </c>
      <c r="AU191" s="259" t="s">
        <v>19</v>
      </c>
      <c r="AV191" s="13" t="s">
        <v>19</v>
      </c>
      <c r="AW191" s="13" t="s">
        <v>36</v>
      </c>
      <c r="AX191" s="13" t="s">
        <v>80</v>
      </c>
      <c r="AY191" s="259" t="s">
        <v>221</v>
      </c>
    </row>
    <row r="192" s="13" customFormat="1">
      <c r="A192" s="13"/>
      <c r="B192" s="249"/>
      <c r="C192" s="250"/>
      <c r="D192" s="247" t="s">
        <v>236</v>
      </c>
      <c r="E192" s="251" t="s">
        <v>1</v>
      </c>
      <c r="F192" s="252" t="s">
        <v>5248</v>
      </c>
      <c r="G192" s="250"/>
      <c r="H192" s="253">
        <v>3.2000000000000002</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236</v>
      </c>
      <c r="AU192" s="259" t="s">
        <v>19</v>
      </c>
      <c r="AV192" s="13" t="s">
        <v>19</v>
      </c>
      <c r="AW192" s="13" t="s">
        <v>36</v>
      </c>
      <c r="AX192" s="13" t="s">
        <v>80</v>
      </c>
      <c r="AY192" s="259" t="s">
        <v>221</v>
      </c>
    </row>
    <row r="193" s="13" customFormat="1">
      <c r="A193" s="13"/>
      <c r="B193" s="249"/>
      <c r="C193" s="250"/>
      <c r="D193" s="247" t="s">
        <v>236</v>
      </c>
      <c r="E193" s="251" t="s">
        <v>1</v>
      </c>
      <c r="F193" s="252" t="s">
        <v>5249</v>
      </c>
      <c r="G193" s="250"/>
      <c r="H193" s="253">
        <v>9.5999999999999996</v>
      </c>
      <c r="I193" s="254"/>
      <c r="J193" s="250"/>
      <c r="K193" s="250"/>
      <c r="L193" s="255"/>
      <c r="M193" s="256"/>
      <c r="N193" s="257"/>
      <c r="O193" s="257"/>
      <c r="P193" s="257"/>
      <c r="Q193" s="257"/>
      <c r="R193" s="257"/>
      <c r="S193" s="257"/>
      <c r="T193" s="258"/>
      <c r="U193" s="13"/>
      <c r="V193" s="13"/>
      <c r="W193" s="13"/>
      <c r="X193" s="13"/>
      <c r="Y193" s="13"/>
      <c r="Z193" s="13"/>
      <c r="AA193" s="13"/>
      <c r="AB193" s="13"/>
      <c r="AC193" s="13"/>
      <c r="AD193" s="13"/>
      <c r="AE193" s="13"/>
      <c r="AT193" s="259" t="s">
        <v>236</v>
      </c>
      <c r="AU193" s="259" t="s">
        <v>19</v>
      </c>
      <c r="AV193" s="13" t="s">
        <v>19</v>
      </c>
      <c r="AW193" s="13" t="s">
        <v>36</v>
      </c>
      <c r="AX193" s="13" t="s">
        <v>80</v>
      </c>
      <c r="AY193" s="259" t="s">
        <v>221</v>
      </c>
    </row>
    <row r="194" s="14" customFormat="1">
      <c r="A194" s="14"/>
      <c r="B194" s="260"/>
      <c r="C194" s="261"/>
      <c r="D194" s="247" t="s">
        <v>236</v>
      </c>
      <c r="E194" s="262" t="s">
        <v>1</v>
      </c>
      <c r="F194" s="263" t="s">
        <v>5250</v>
      </c>
      <c r="G194" s="261"/>
      <c r="H194" s="262" t="s">
        <v>1</v>
      </c>
      <c r="I194" s="264"/>
      <c r="J194" s="261"/>
      <c r="K194" s="261"/>
      <c r="L194" s="265"/>
      <c r="M194" s="266"/>
      <c r="N194" s="267"/>
      <c r="O194" s="267"/>
      <c r="P194" s="267"/>
      <c r="Q194" s="267"/>
      <c r="R194" s="267"/>
      <c r="S194" s="267"/>
      <c r="T194" s="268"/>
      <c r="U194" s="14"/>
      <c r="V194" s="14"/>
      <c r="W194" s="14"/>
      <c r="X194" s="14"/>
      <c r="Y194" s="14"/>
      <c r="Z194" s="14"/>
      <c r="AA194" s="14"/>
      <c r="AB194" s="14"/>
      <c r="AC194" s="14"/>
      <c r="AD194" s="14"/>
      <c r="AE194" s="14"/>
      <c r="AT194" s="269" t="s">
        <v>236</v>
      </c>
      <c r="AU194" s="269" t="s">
        <v>19</v>
      </c>
      <c r="AV194" s="14" t="s">
        <v>88</v>
      </c>
      <c r="AW194" s="14" t="s">
        <v>36</v>
      </c>
      <c r="AX194" s="14" t="s">
        <v>80</v>
      </c>
      <c r="AY194" s="269" t="s">
        <v>221</v>
      </c>
    </row>
    <row r="195" s="13" customFormat="1">
      <c r="A195" s="13"/>
      <c r="B195" s="249"/>
      <c r="C195" s="250"/>
      <c r="D195" s="247" t="s">
        <v>236</v>
      </c>
      <c r="E195" s="251" t="s">
        <v>1</v>
      </c>
      <c r="F195" s="252" t="s">
        <v>5441</v>
      </c>
      <c r="G195" s="250"/>
      <c r="H195" s="253">
        <v>-4.3600000000000003</v>
      </c>
      <c r="I195" s="254"/>
      <c r="J195" s="250"/>
      <c r="K195" s="250"/>
      <c r="L195" s="255"/>
      <c r="M195" s="256"/>
      <c r="N195" s="257"/>
      <c r="O195" s="257"/>
      <c r="P195" s="257"/>
      <c r="Q195" s="257"/>
      <c r="R195" s="257"/>
      <c r="S195" s="257"/>
      <c r="T195" s="258"/>
      <c r="U195" s="13"/>
      <c r="V195" s="13"/>
      <c r="W195" s="13"/>
      <c r="X195" s="13"/>
      <c r="Y195" s="13"/>
      <c r="Z195" s="13"/>
      <c r="AA195" s="13"/>
      <c r="AB195" s="13"/>
      <c r="AC195" s="13"/>
      <c r="AD195" s="13"/>
      <c r="AE195" s="13"/>
      <c r="AT195" s="259" t="s">
        <v>236</v>
      </c>
      <c r="AU195" s="259" t="s">
        <v>19</v>
      </c>
      <c r="AV195" s="13" t="s">
        <v>19</v>
      </c>
      <c r="AW195" s="13" t="s">
        <v>36</v>
      </c>
      <c r="AX195" s="13" t="s">
        <v>80</v>
      </c>
      <c r="AY195" s="259" t="s">
        <v>221</v>
      </c>
    </row>
    <row r="196" s="15" customFormat="1">
      <c r="A196" s="15"/>
      <c r="B196" s="270"/>
      <c r="C196" s="271"/>
      <c r="D196" s="247" t="s">
        <v>236</v>
      </c>
      <c r="E196" s="272" t="s">
        <v>1</v>
      </c>
      <c r="F196" s="273" t="s">
        <v>356</v>
      </c>
      <c r="G196" s="271"/>
      <c r="H196" s="274">
        <v>56.600000000000001</v>
      </c>
      <c r="I196" s="275"/>
      <c r="J196" s="271"/>
      <c r="K196" s="271"/>
      <c r="L196" s="276"/>
      <c r="M196" s="277"/>
      <c r="N196" s="278"/>
      <c r="O196" s="278"/>
      <c r="P196" s="278"/>
      <c r="Q196" s="278"/>
      <c r="R196" s="278"/>
      <c r="S196" s="278"/>
      <c r="T196" s="279"/>
      <c r="U196" s="15"/>
      <c r="V196" s="15"/>
      <c r="W196" s="15"/>
      <c r="X196" s="15"/>
      <c r="Y196" s="15"/>
      <c r="Z196" s="15"/>
      <c r="AA196" s="15"/>
      <c r="AB196" s="15"/>
      <c r="AC196" s="15"/>
      <c r="AD196" s="15"/>
      <c r="AE196" s="15"/>
      <c r="AT196" s="280" t="s">
        <v>236</v>
      </c>
      <c r="AU196" s="280" t="s">
        <v>19</v>
      </c>
      <c r="AV196" s="15" t="s">
        <v>224</v>
      </c>
      <c r="AW196" s="15" t="s">
        <v>36</v>
      </c>
      <c r="AX196" s="15" t="s">
        <v>88</v>
      </c>
      <c r="AY196" s="280" t="s">
        <v>221</v>
      </c>
    </row>
    <row r="197" s="2" customFormat="1" ht="24.15" customHeight="1">
      <c r="A197" s="40"/>
      <c r="B197" s="41"/>
      <c r="C197" s="229" t="s">
        <v>307</v>
      </c>
      <c r="D197" s="229" t="s">
        <v>225</v>
      </c>
      <c r="E197" s="230" t="s">
        <v>5252</v>
      </c>
      <c r="F197" s="231" t="s">
        <v>5253</v>
      </c>
      <c r="G197" s="232" t="s">
        <v>515</v>
      </c>
      <c r="H197" s="233">
        <v>56.600000000000001</v>
      </c>
      <c r="I197" s="234"/>
      <c r="J197" s="235">
        <f>ROUND(I197*H197,2)</f>
        <v>0</v>
      </c>
      <c r="K197" s="231" t="s">
        <v>1</v>
      </c>
      <c r="L197" s="46"/>
      <c r="M197" s="236" t="s">
        <v>1</v>
      </c>
      <c r="N197" s="237" t="s">
        <v>45</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224</v>
      </c>
      <c r="AT197" s="240" t="s">
        <v>225</v>
      </c>
      <c r="AU197" s="240" t="s">
        <v>19</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224</v>
      </c>
      <c r="BM197" s="240" t="s">
        <v>5442</v>
      </c>
    </row>
    <row r="198" s="2" customFormat="1" ht="24.15" customHeight="1">
      <c r="A198" s="40"/>
      <c r="B198" s="41"/>
      <c r="C198" s="229" t="s">
        <v>316</v>
      </c>
      <c r="D198" s="229" t="s">
        <v>225</v>
      </c>
      <c r="E198" s="230" t="s">
        <v>5255</v>
      </c>
      <c r="F198" s="231" t="s">
        <v>5256</v>
      </c>
      <c r="G198" s="232" t="s">
        <v>507</v>
      </c>
      <c r="H198" s="233">
        <v>250.80000000000001</v>
      </c>
      <c r="I198" s="234"/>
      <c r="J198" s="235">
        <f>ROUND(I198*H198,2)</f>
        <v>0</v>
      </c>
      <c r="K198" s="231" t="s">
        <v>1</v>
      </c>
      <c r="L198" s="46"/>
      <c r="M198" s="236" t="s">
        <v>1</v>
      </c>
      <c r="N198" s="237" t="s">
        <v>45</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224</v>
      </c>
      <c r="AT198" s="240" t="s">
        <v>225</v>
      </c>
      <c r="AU198" s="240" t="s">
        <v>19</v>
      </c>
      <c r="AY198" s="18" t="s">
        <v>221</v>
      </c>
      <c r="BE198" s="241">
        <f>IF(N198="základní",J198,0)</f>
        <v>0</v>
      </c>
      <c r="BF198" s="241">
        <f>IF(N198="snížená",J198,0)</f>
        <v>0</v>
      </c>
      <c r="BG198" s="241">
        <f>IF(N198="zákl. přenesená",J198,0)</f>
        <v>0</v>
      </c>
      <c r="BH198" s="241">
        <f>IF(N198="sníž. přenesená",J198,0)</f>
        <v>0</v>
      </c>
      <c r="BI198" s="241">
        <f>IF(N198="nulová",J198,0)</f>
        <v>0</v>
      </c>
      <c r="BJ198" s="18" t="s">
        <v>88</v>
      </c>
      <c r="BK198" s="241">
        <f>ROUND(I198*H198,2)</f>
        <v>0</v>
      </c>
      <c r="BL198" s="18" t="s">
        <v>224</v>
      </c>
      <c r="BM198" s="240" t="s">
        <v>5443</v>
      </c>
    </row>
    <row r="199" s="14" customFormat="1">
      <c r="A199" s="14"/>
      <c r="B199" s="260"/>
      <c r="C199" s="261"/>
      <c r="D199" s="247" t="s">
        <v>236</v>
      </c>
      <c r="E199" s="262" t="s">
        <v>1</v>
      </c>
      <c r="F199" s="263" t="s">
        <v>5182</v>
      </c>
      <c r="G199" s="261"/>
      <c r="H199" s="262" t="s">
        <v>1</v>
      </c>
      <c r="I199" s="264"/>
      <c r="J199" s="261"/>
      <c r="K199" s="261"/>
      <c r="L199" s="265"/>
      <c r="M199" s="266"/>
      <c r="N199" s="267"/>
      <c r="O199" s="267"/>
      <c r="P199" s="267"/>
      <c r="Q199" s="267"/>
      <c r="R199" s="267"/>
      <c r="S199" s="267"/>
      <c r="T199" s="268"/>
      <c r="U199" s="14"/>
      <c r="V199" s="14"/>
      <c r="W199" s="14"/>
      <c r="X199" s="14"/>
      <c r="Y199" s="14"/>
      <c r="Z199" s="14"/>
      <c r="AA199" s="14"/>
      <c r="AB199" s="14"/>
      <c r="AC199" s="14"/>
      <c r="AD199" s="14"/>
      <c r="AE199" s="14"/>
      <c r="AT199" s="269" t="s">
        <v>236</v>
      </c>
      <c r="AU199" s="269" t="s">
        <v>19</v>
      </c>
      <c r="AV199" s="14" t="s">
        <v>88</v>
      </c>
      <c r="AW199" s="14" t="s">
        <v>36</v>
      </c>
      <c r="AX199" s="14" t="s">
        <v>80</v>
      </c>
      <c r="AY199" s="269" t="s">
        <v>221</v>
      </c>
    </row>
    <row r="200" s="13" customFormat="1">
      <c r="A200" s="13"/>
      <c r="B200" s="249"/>
      <c r="C200" s="250"/>
      <c r="D200" s="247" t="s">
        <v>236</v>
      </c>
      <c r="E200" s="251" t="s">
        <v>1</v>
      </c>
      <c r="F200" s="252" t="s">
        <v>5444</v>
      </c>
      <c r="G200" s="250"/>
      <c r="H200" s="253">
        <v>170.80000000000001</v>
      </c>
      <c r="I200" s="254"/>
      <c r="J200" s="250"/>
      <c r="K200" s="250"/>
      <c r="L200" s="255"/>
      <c r="M200" s="256"/>
      <c r="N200" s="257"/>
      <c r="O200" s="257"/>
      <c r="P200" s="257"/>
      <c r="Q200" s="257"/>
      <c r="R200" s="257"/>
      <c r="S200" s="257"/>
      <c r="T200" s="258"/>
      <c r="U200" s="13"/>
      <c r="V200" s="13"/>
      <c r="W200" s="13"/>
      <c r="X200" s="13"/>
      <c r="Y200" s="13"/>
      <c r="Z200" s="13"/>
      <c r="AA200" s="13"/>
      <c r="AB200" s="13"/>
      <c r="AC200" s="13"/>
      <c r="AD200" s="13"/>
      <c r="AE200" s="13"/>
      <c r="AT200" s="259" t="s">
        <v>236</v>
      </c>
      <c r="AU200" s="259" t="s">
        <v>19</v>
      </c>
      <c r="AV200" s="13" t="s">
        <v>19</v>
      </c>
      <c r="AW200" s="13" t="s">
        <v>36</v>
      </c>
      <c r="AX200" s="13" t="s">
        <v>80</v>
      </c>
      <c r="AY200" s="259" t="s">
        <v>221</v>
      </c>
    </row>
    <row r="201" s="14" customFormat="1">
      <c r="A201" s="14"/>
      <c r="B201" s="260"/>
      <c r="C201" s="261"/>
      <c r="D201" s="247" t="s">
        <v>236</v>
      </c>
      <c r="E201" s="262" t="s">
        <v>1</v>
      </c>
      <c r="F201" s="263" t="s">
        <v>5184</v>
      </c>
      <c r="G201" s="261"/>
      <c r="H201" s="262" t="s">
        <v>1</v>
      </c>
      <c r="I201" s="264"/>
      <c r="J201" s="261"/>
      <c r="K201" s="261"/>
      <c r="L201" s="265"/>
      <c r="M201" s="266"/>
      <c r="N201" s="267"/>
      <c r="O201" s="267"/>
      <c r="P201" s="267"/>
      <c r="Q201" s="267"/>
      <c r="R201" s="267"/>
      <c r="S201" s="267"/>
      <c r="T201" s="268"/>
      <c r="U201" s="14"/>
      <c r="V201" s="14"/>
      <c r="W201" s="14"/>
      <c r="X201" s="14"/>
      <c r="Y201" s="14"/>
      <c r="Z201" s="14"/>
      <c r="AA201" s="14"/>
      <c r="AB201" s="14"/>
      <c r="AC201" s="14"/>
      <c r="AD201" s="14"/>
      <c r="AE201" s="14"/>
      <c r="AT201" s="269" t="s">
        <v>236</v>
      </c>
      <c r="AU201" s="269" t="s">
        <v>19</v>
      </c>
      <c r="AV201" s="14" t="s">
        <v>88</v>
      </c>
      <c r="AW201" s="14" t="s">
        <v>36</v>
      </c>
      <c r="AX201" s="14" t="s">
        <v>80</v>
      </c>
      <c r="AY201" s="269" t="s">
        <v>221</v>
      </c>
    </row>
    <row r="202" s="13" customFormat="1">
      <c r="A202" s="13"/>
      <c r="B202" s="249"/>
      <c r="C202" s="250"/>
      <c r="D202" s="247" t="s">
        <v>236</v>
      </c>
      <c r="E202" s="251" t="s">
        <v>1</v>
      </c>
      <c r="F202" s="252" t="s">
        <v>5259</v>
      </c>
      <c r="G202" s="250"/>
      <c r="H202" s="253">
        <v>48</v>
      </c>
      <c r="I202" s="254"/>
      <c r="J202" s="250"/>
      <c r="K202" s="250"/>
      <c r="L202" s="255"/>
      <c r="M202" s="256"/>
      <c r="N202" s="257"/>
      <c r="O202" s="257"/>
      <c r="P202" s="257"/>
      <c r="Q202" s="257"/>
      <c r="R202" s="257"/>
      <c r="S202" s="257"/>
      <c r="T202" s="258"/>
      <c r="U202" s="13"/>
      <c r="V202" s="13"/>
      <c r="W202" s="13"/>
      <c r="X202" s="13"/>
      <c r="Y202" s="13"/>
      <c r="Z202" s="13"/>
      <c r="AA202" s="13"/>
      <c r="AB202" s="13"/>
      <c r="AC202" s="13"/>
      <c r="AD202" s="13"/>
      <c r="AE202" s="13"/>
      <c r="AT202" s="259" t="s">
        <v>236</v>
      </c>
      <c r="AU202" s="259" t="s">
        <v>19</v>
      </c>
      <c r="AV202" s="13" t="s">
        <v>19</v>
      </c>
      <c r="AW202" s="13" t="s">
        <v>36</v>
      </c>
      <c r="AX202" s="13" t="s">
        <v>80</v>
      </c>
      <c r="AY202" s="259" t="s">
        <v>221</v>
      </c>
    </row>
    <row r="203" s="13" customFormat="1">
      <c r="A203" s="13"/>
      <c r="B203" s="249"/>
      <c r="C203" s="250"/>
      <c r="D203" s="247" t="s">
        <v>236</v>
      </c>
      <c r="E203" s="251" t="s">
        <v>1</v>
      </c>
      <c r="F203" s="252" t="s">
        <v>5260</v>
      </c>
      <c r="G203" s="250"/>
      <c r="H203" s="253">
        <v>32</v>
      </c>
      <c r="I203" s="254"/>
      <c r="J203" s="250"/>
      <c r="K203" s="250"/>
      <c r="L203" s="255"/>
      <c r="M203" s="256"/>
      <c r="N203" s="257"/>
      <c r="O203" s="257"/>
      <c r="P203" s="257"/>
      <c r="Q203" s="257"/>
      <c r="R203" s="257"/>
      <c r="S203" s="257"/>
      <c r="T203" s="258"/>
      <c r="U203" s="13"/>
      <c r="V203" s="13"/>
      <c r="W203" s="13"/>
      <c r="X203" s="13"/>
      <c r="Y203" s="13"/>
      <c r="Z203" s="13"/>
      <c r="AA203" s="13"/>
      <c r="AB203" s="13"/>
      <c r="AC203" s="13"/>
      <c r="AD203" s="13"/>
      <c r="AE203" s="13"/>
      <c r="AT203" s="259" t="s">
        <v>236</v>
      </c>
      <c r="AU203" s="259" t="s">
        <v>19</v>
      </c>
      <c r="AV203" s="13" t="s">
        <v>19</v>
      </c>
      <c r="AW203" s="13" t="s">
        <v>36</v>
      </c>
      <c r="AX203" s="13" t="s">
        <v>80</v>
      </c>
      <c r="AY203" s="259" t="s">
        <v>221</v>
      </c>
    </row>
    <row r="204" s="15" customFormat="1">
      <c r="A204" s="15"/>
      <c r="B204" s="270"/>
      <c r="C204" s="271"/>
      <c r="D204" s="247" t="s">
        <v>236</v>
      </c>
      <c r="E204" s="272" t="s">
        <v>1</v>
      </c>
      <c r="F204" s="273" t="s">
        <v>356</v>
      </c>
      <c r="G204" s="271"/>
      <c r="H204" s="274">
        <v>250.80000000000001</v>
      </c>
      <c r="I204" s="275"/>
      <c r="J204" s="271"/>
      <c r="K204" s="271"/>
      <c r="L204" s="276"/>
      <c r="M204" s="277"/>
      <c r="N204" s="278"/>
      <c r="O204" s="278"/>
      <c r="P204" s="278"/>
      <c r="Q204" s="278"/>
      <c r="R204" s="278"/>
      <c r="S204" s="278"/>
      <c r="T204" s="279"/>
      <c r="U204" s="15"/>
      <c r="V204" s="15"/>
      <c r="W204" s="15"/>
      <c r="X204" s="15"/>
      <c r="Y204" s="15"/>
      <c r="Z204" s="15"/>
      <c r="AA204" s="15"/>
      <c r="AB204" s="15"/>
      <c r="AC204" s="15"/>
      <c r="AD204" s="15"/>
      <c r="AE204" s="15"/>
      <c r="AT204" s="280" t="s">
        <v>236</v>
      </c>
      <c r="AU204" s="280" t="s">
        <v>19</v>
      </c>
      <c r="AV204" s="15" t="s">
        <v>224</v>
      </c>
      <c r="AW204" s="15" t="s">
        <v>36</v>
      </c>
      <c r="AX204" s="15" t="s">
        <v>88</v>
      </c>
      <c r="AY204" s="280" t="s">
        <v>221</v>
      </c>
    </row>
    <row r="205" s="2" customFormat="1" ht="24.15" customHeight="1">
      <c r="A205" s="40"/>
      <c r="B205" s="41"/>
      <c r="C205" s="229" t="s">
        <v>321</v>
      </c>
      <c r="D205" s="229" t="s">
        <v>225</v>
      </c>
      <c r="E205" s="230" t="s">
        <v>5261</v>
      </c>
      <c r="F205" s="231" t="s">
        <v>5262</v>
      </c>
      <c r="G205" s="232" t="s">
        <v>507</v>
      </c>
      <c r="H205" s="233">
        <v>250.80000000000001</v>
      </c>
      <c r="I205" s="234"/>
      <c r="J205" s="235">
        <f>ROUND(I205*H205,2)</f>
        <v>0</v>
      </c>
      <c r="K205" s="231" t="s">
        <v>1</v>
      </c>
      <c r="L205" s="46"/>
      <c r="M205" s="236" t="s">
        <v>1</v>
      </c>
      <c r="N205" s="237" t="s">
        <v>45</v>
      </c>
      <c r="O205" s="93"/>
      <c r="P205" s="238">
        <f>O205*H205</f>
        <v>0</v>
      </c>
      <c r="Q205" s="238">
        <v>0</v>
      </c>
      <c r="R205" s="238">
        <f>Q205*H205</f>
        <v>0</v>
      </c>
      <c r="S205" s="238">
        <v>0</v>
      </c>
      <c r="T205" s="239">
        <f>S205*H205</f>
        <v>0</v>
      </c>
      <c r="U205" s="40"/>
      <c r="V205" s="40"/>
      <c r="W205" s="40"/>
      <c r="X205" s="40"/>
      <c r="Y205" s="40"/>
      <c r="Z205" s="40"/>
      <c r="AA205" s="40"/>
      <c r="AB205" s="40"/>
      <c r="AC205" s="40"/>
      <c r="AD205" s="40"/>
      <c r="AE205" s="40"/>
      <c r="AR205" s="240" t="s">
        <v>224</v>
      </c>
      <c r="AT205" s="240" t="s">
        <v>225</v>
      </c>
      <c r="AU205" s="240" t="s">
        <v>19</v>
      </c>
      <c r="AY205" s="18" t="s">
        <v>221</v>
      </c>
      <c r="BE205" s="241">
        <f>IF(N205="základní",J205,0)</f>
        <v>0</v>
      </c>
      <c r="BF205" s="241">
        <f>IF(N205="snížená",J205,0)</f>
        <v>0</v>
      </c>
      <c r="BG205" s="241">
        <f>IF(N205="zákl. přenesená",J205,0)</f>
        <v>0</v>
      </c>
      <c r="BH205" s="241">
        <f>IF(N205="sníž. přenesená",J205,0)</f>
        <v>0</v>
      </c>
      <c r="BI205" s="241">
        <f>IF(N205="nulová",J205,0)</f>
        <v>0</v>
      </c>
      <c r="BJ205" s="18" t="s">
        <v>88</v>
      </c>
      <c r="BK205" s="241">
        <f>ROUND(I205*H205,2)</f>
        <v>0</v>
      </c>
      <c r="BL205" s="18" t="s">
        <v>224</v>
      </c>
      <c r="BM205" s="240" t="s">
        <v>5445</v>
      </c>
    </row>
    <row r="206" s="2" customFormat="1" ht="16.5" customHeight="1">
      <c r="A206" s="40"/>
      <c r="B206" s="41"/>
      <c r="C206" s="284" t="s">
        <v>327</v>
      </c>
      <c r="D206" s="284" t="s">
        <v>330</v>
      </c>
      <c r="E206" s="285" t="s">
        <v>1284</v>
      </c>
      <c r="F206" s="286" t="s">
        <v>1285</v>
      </c>
      <c r="G206" s="287" t="s">
        <v>584</v>
      </c>
      <c r="H206" s="288">
        <v>6.2699999999999996</v>
      </c>
      <c r="I206" s="289"/>
      <c r="J206" s="290">
        <f>ROUND(I206*H206,2)</f>
        <v>0</v>
      </c>
      <c r="K206" s="286" t="s">
        <v>1</v>
      </c>
      <c r="L206" s="291"/>
      <c r="M206" s="292" t="s">
        <v>1</v>
      </c>
      <c r="N206" s="293" t="s">
        <v>45</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267</v>
      </c>
      <c r="AT206" s="240" t="s">
        <v>330</v>
      </c>
      <c r="AU206" s="240" t="s">
        <v>19</v>
      </c>
      <c r="AY206" s="18" t="s">
        <v>221</v>
      </c>
      <c r="BE206" s="241">
        <f>IF(N206="základní",J206,0)</f>
        <v>0</v>
      </c>
      <c r="BF206" s="241">
        <f>IF(N206="snížená",J206,0)</f>
        <v>0</v>
      </c>
      <c r="BG206" s="241">
        <f>IF(N206="zákl. přenesená",J206,0)</f>
        <v>0</v>
      </c>
      <c r="BH206" s="241">
        <f>IF(N206="sníž. přenesená",J206,0)</f>
        <v>0</v>
      </c>
      <c r="BI206" s="241">
        <f>IF(N206="nulová",J206,0)</f>
        <v>0</v>
      </c>
      <c r="BJ206" s="18" t="s">
        <v>88</v>
      </c>
      <c r="BK206" s="241">
        <f>ROUND(I206*H206,2)</f>
        <v>0</v>
      </c>
      <c r="BL206" s="18" t="s">
        <v>224</v>
      </c>
      <c r="BM206" s="240" t="s">
        <v>5446</v>
      </c>
    </row>
    <row r="207" s="12" customFormat="1" ht="22.8" customHeight="1">
      <c r="A207" s="12"/>
      <c r="B207" s="213"/>
      <c r="C207" s="214"/>
      <c r="D207" s="215" t="s">
        <v>79</v>
      </c>
      <c r="E207" s="227" t="s">
        <v>220</v>
      </c>
      <c r="F207" s="227" t="s">
        <v>862</v>
      </c>
      <c r="G207" s="214"/>
      <c r="H207" s="214"/>
      <c r="I207" s="217"/>
      <c r="J207" s="228">
        <f>BK207</f>
        <v>0</v>
      </c>
      <c r="K207" s="214"/>
      <c r="L207" s="219"/>
      <c r="M207" s="220"/>
      <c r="N207" s="221"/>
      <c r="O207" s="221"/>
      <c r="P207" s="222">
        <f>SUM(P208:P209)</f>
        <v>0</v>
      </c>
      <c r="Q207" s="221"/>
      <c r="R207" s="222">
        <f>SUM(R208:R209)</f>
        <v>0</v>
      </c>
      <c r="S207" s="221"/>
      <c r="T207" s="223">
        <f>SUM(T208:T209)</f>
        <v>0</v>
      </c>
      <c r="U207" s="12"/>
      <c r="V207" s="12"/>
      <c r="W207" s="12"/>
      <c r="X207" s="12"/>
      <c r="Y207" s="12"/>
      <c r="Z207" s="12"/>
      <c r="AA207" s="12"/>
      <c r="AB207" s="12"/>
      <c r="AC207" s="12"/>
      <c r="AD207" s="12"/>
      <c r="AE207" s="12"/>
      <c r="AR207" s="224" t="s">
        <v>88</v>
      </c>
      <c r="AT207" s="225" t="s">
        <v>79</v>
      </c>
      <c r="AU207" s="225" t="s">
        <v>88</v>
      </c>
      <c r="AY207" s="224" t="s">
        <v>221</v>
      </c>
      <c r="BK207" s="226">
        <f>SUM(BK208:BK209)</f>
        <v>0</v>
      </c>
    </row>
    <row r="208" s="2" customFormat="1" ht="24.15" customHeight="1">
      <c r="A208" s="40"/>
      <c r="B208" s="41"/>
      <c r="C208" s="229" t="s">
        <v>337</v>
      </c>
      <c r="D208" s="229" t="s">
        <v>225</v>
      </c>
      <c r="E208" s="230" t="s">
        <v>5265</v>
      </c>
      <c r="F208" s="231" t="s">
        <v>5266</v>
      </c>
      <c r="G208" s="232" t="s">
        <v>665</v>
      </c>
      <c r="H208" s="233">
        <v>1</v>
      </c>
      <c r="I208" s="234"/>
      <c r="J208" s="235">
        <f>ROUND(I208*H208,2)</f>
        <v>0</v>
      </c>
      <c r="K208" s="231" t="s">
        <v>1</v>
      </c>
      <c r="L208" s="46"/>
      <c r="M208" s="236" t="s">
        <v>1</v>
      </c>
      <c r="N208" s="237" t="s">
        <v>45</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224</v>
      </c>
      <c r="AT208" s="240" t="s">
        <v>225</v>
      </c>
      <c r="AU208" s="240" t="s">
        <v>19</v>
      </c>
      <c r="AY208" s="18" t="s">
        <v>221</v>
      </c>
      <c r="BE208" s="241">
        <f>IF(N208="základní",J208,0)</f>
        <v>0</v>
      </c>
      <c r="BF208" s="241">
        <f>IF(N208="snížená",J208,0)</f>
        <v>0</v>
      </c>
      <c r="BG208" s="241">
        <f>IF(N208="zákl. přenesená",J208,0)</f>
        <v>0</v>
      </c>
      <c r="BH208" s="241">
        <f>IF(N208="sníž. přenesená",J208,0)</f>
        <v>0</v>
      </c>
      <c r="BI208" s="241">
        <f>IF(N208="nulová",J208,0)</f>
        <v>0</v>
      </c>
      <c r="BJ208" s="18" t="s">
        <v>88</v>
      </c>
      <c r="BK208" s="241">
        <f>ROUND(I208*H208,2)</f>
        <v>0</v>
      </c>
      <c r="BL208" s="18" t="s">
        <v>224</v>
      </c>
      <c r="BM208" s="240" t="s">
        <v>5447</v>
      </c>
    </row>
    <row r="209" s="2" customFormat="1" ht="16.5" customHeight="1">
      <c r="A209" s="40"/>
      <c r="B209" s="41"/>
      <c r="C209" s="284" t="s">
        <v>7</v>
      </c>
      <c r="D209" s="284" t="s">
        <v>330</v>
      </c>
      <c r="E209" s="285" t="s">
        <v>5268</v>
      </c>
      <c r="F209" s="286" t="s">
        <v>5269</v>
      </c>
      <c r="G209" s="287" t="s">
        <v>665</v>
      </c>
      <c r="H209" s="288">
        <v>1</v>
      </c>
      <c r="I209" s="289"/>
      <c r="J209" s="290">
        <f>ROUND(I209*H209,2)</f>
        <v>0</v>
      </c>
      <c r="K209" s="286" t="s">
        <v>1</v>
      </c>
      <c r="L209" s="291"/>
      <c r="M209" s="292" t="s">
        <v>1</v>
      </c>
      <c r="N209" s="293" t="s">
        <v>45</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267</v>
      </c>
      <c r="AT209" s="240" t="s">
        <v>330</v>
      </c>
      <c r="AU209" s="240" t="s">
        <v>19</v>
      </c>
      <c r="AY209" s="18" t="s">
        <v>221</v>
      </c>
      <c r="BE209" s="241">
        <f>IF(N209="základní",J209,0)</f>
        <v>0</v>
      </c>
      <c r="BF209" s="241">
        <f>IF(N209="snížená",J209,0)</f>
        <v>0</v>
      </c>
      <c r="BG209" s="241">
        <f>IF(N209="zákl. přenesená",J209,0)</f>
        <v>0</v>
      </c>
      <c r="BH209" s="241">
        <f>IF(N209="sníž. přenesená",J209,0)</f>
        <v>0</v>
      </c>
      <c r="BI209" s="241">
        <f>IF(N209="nulová",J209,0)</f>
        <v>0</v>
      </c>
      <c r="BJ209" s="18" t="s">
        <v>88</v>
      </c>
      <c r="BK209" s="241">
        <f>ROUND(I209*H209,2)</f>
        <v>0</v>
      </c>
      <c r="BL209" s="18" t="s">
        <v>224</v>
      </c>
      <c r="BM209" s="240" t="s">
        <v>5448</v>
      </c>
    </row>
    <row r="210" s="12" customFormat="1" ht="22.8" customHeight="1">
      <c r="A210" s="12"/>
      <c r="B210" s="213"/>
      <c r="C210" s="214"/>
      <c r="D210" s="215" t="s">
        <v>79</v>
      </c>
      <c r="E210" s="227" t="s">
        <v>742</v>
      </c>
      <c r="F210" s="227" t="s">
        <v>743</v>
      </c>
      <c r="G210" s="214"/>
      <c r="H210" s="214"/>
      <c r="I210" s="217"/>
      <c r="J210" s="228">
        <f>BK210</f>
        <v>0</v>
      </c>
      <c r="K210" s="214"/>
      <c r="L210" s="219"/>
      <c r="M210" s="220"/>
      <c r="N210" s="221"/>
      <c r="O210" s="221"/>
      <c r="P210" s="222">
        <f>SUM(P211:P213)</f>
        <v>0</v>
      </c>
      <c r="Q210" s="221"/>
      <c r="R210" s="222">
        <f>SUM(R211:R213)</f>
        <v>0</v>
      </c>
      <c r="S210" s="221"/>
      <c r="T210" s="223">
        <f>SUM(T211:T213)</f>
        <v>0</v>
      </c>
      <c r="U210" s="12"/>
      <c r="V210" s="12"/>
      <c r="W210" s="12"/>
      <c r="X210" s="12"/>
      <c r="Y210" s="12"/>
      <c r="Z210" s="12"/>
      <c r="AA210" s="12"/>
      <c r="AB210" s="12"/>
      <c r="AC210" s="12"/>
      <c r="AD210" s="12"/>
      <c r="AE210" s="12"/>
      <c r="AR210" s="224" t="s">
        <v>88</v>
      </c>
      <c r="AT210" s="225" t="s">
        <v>79</v>
      </c>
      <c r="AU210" s="225" t="s">
        <v>88</v>
      </c>
      <c r="AY210" s="224" t="s">
        <v>221</v>
      </c>
      <c r="BK210" s="226">
        <f>SUM(BK211:BK213)</f>
        <v>0</v>
      </c>
    </row>
    <row r="211" s="2" customFormat="1" ht="24.15" customHeight="1">
      <c r="A211" s="40"/>
      <c r="B211" s="41"/>
      <c r="C211" s="229" t="s">
        <v>347</v>
      </c>
      <c r="D211" s="229" t="s">
        <v>225</v>
      </c>
      <c r="E211" s="230" t="s">
        <v>5271</v>
      </c>
      <c r="F211" s="231" t="s">
        <v>5272</v>
      </c>
      <c r="G211" s="232" t="s">
        <v>651</v>
      </c>
      <c r="H211" s="233">
        <v>7.0469999999999997</v>
      </c>
      <c r="I211" s="234"/>
      <c r="J211" s="235">
        <f>ROUND(I211*H211,2)</f>
        <v>0</v>
      </c>
      <c r="K211" s="231" t="s">
        <v>1</v>
      </c>
      <c r="L211" s="46"/>
      <c r="M211" s="236" t="s">
        <v>1</v>
      </c>
      <c r="N211" s="237" t="s">
        <v>45</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224</v>
      </c>
      <c r="AT211" s="240" t="s">
        <v>225</v>
      </c>
      <c r="AU211" s="240" t="s">
        <v>19</v>
      </c>
      <c r="AY211" s="18" t="s">
        <v>221</v>
      </c>
      <c r="BE211" s="241">
        <f>IF(N211="základní",J211,0)</f>
        <v>0</v>
      </c>
      <c r="BF211" s="241">
        <f>IF(N211="snížená",J211,0)</f>
        <v>0</v>
      </c>
      <c r="BG211" s="241">
        <f>IF(N211="zákl. přenesená",J211,0)</f>
        <v>0</v>
      </c>
      <c r="BH211" s="241">
        <f>IF(N211="sníž. přenesená",J211,0)</f>
        <v>0</v>
      </c>
      <c r="BI211" s="241">
        <f>IF(N211="nulová",J211,0)</f>
        <v>0</v>
      </c>
      <c r="BJ211" s="18" t="s">
        <v>88</v>
      </c>
      <c r="BK211" s="241">
        <f>ROUND(I211*H211,2)</f>
        <v>0</v>
      </c>
      <c r="BL211" s="18" t="s">
        <v>224</v>
      </c>
      <c r="BM211" s="240" t="s">
        <v>5449</v>
      </c>
    </row>
    <row r="212" s="13" customFormat="1">
      <c r="A212" s="13"/>
      <c r="B212" s="249"/>
      <c r="C212" s="250"/>
      <c r="D212" s="247" t="s">
        <v>236</v>
      </c>
      <c r="E212" s="251" t="s">
        <v>1</v>
      </c>
      <c r="F212" s="252" t="s">
        <v>5450</v>
      </c>
      <c r="G212" s="250"/>
      <c r="H212" s="253">
        <v>7.0469999999999997</v>
      </c>
      <c r="I212" s="254"/>
      <c r="J212" s="250"/>
      <c r="K212" s="250"/>
      <c r="L212" s="255"/>
      <c r="M212" s="256"/>
      <c r="N212" s="257"/>
      <c r="O212" s="257"/>
      <c r="P212" s="257"/>
      <c r="Q212" s="257"/>
      <c r="R212" s="257"/>
      <c r="S212" s="257"/>
      <c r="T212" s="258"/>
      <c r="U212" s="13"/>
      <c r="V212" s="13"/>
      <c r="W212" s="13"/>
      <c r="X212" s="13"/>
      <c r="Y212" s="13"/>
      <c r="Z212" s="13"/>
      <c r="AA212" s="13"/>
      <c r="AB212" s="13"/>
      <c r="AC212" s="13"/>
      <c r="AD212" s="13"/>
      <c r="AE212" s="13"/>
      <c r="AT212" s="259" t="s">
        <v>236</v>
      </c>
      <c r="AU212" s="259" t="s">
        <v>19</v>
      </c>
      <c r="AV212" s="13" t="s">
        <v>19</v>
      </c>
      <c r="AW212" s="13" t="s">
        <v>36</v>
      </c>
      <c r="AX212" s="13" t="s">
        <v>80</v>
      </c>
      <c r="AY212" s="259" t="s">
        <v>221</v>
      </c>
    </row>
    <row r="213" s="15" customFormat="1">
      <c r="A213" s="15"/>
      <c r="B213" s="270"/>
      <c r="C213" s="271"/>
      <c r="D213" s="247" t="s">
        <v>236</v>
      </c>
      <c r="E213" s="272" t="s">
        <v>1</v>
      </c>
      <c r="F213" s="273" t="s">
        <v>356</v>
      </c>
      <c r="G213" s="271"/>
      <c r="H213" s="274">
        <v>7.0469999999999997</v>
      </c>
      <c r="I213" s="275"/>
      <c r="J213" s="271"/>
      <c r="K213" s="271"/>
      <c r="L213" s="276"/>
      <c r="M213" s="277"/>
      <c r="N213" s="278"/>
      <c r="O213" s="278"/>
      <c r="P213" s="278"/>
      <c r="Q213" s="278"/>
      <c r="R213" s="278"/>
      <c r="S213" s="278"/>
      <c r="T213" s="279"/>
      <c r="U213" s="15"/>
      <c r="V213" s="15"/>
      <c r="W213" s="15"/>
      <c r="X213" s="15"/>
      <c r="Y213" s="15"/>
      <c r="Z213" s="15"/>
      <c r="AA213" s="15"/>
      <c r="AB213" s="15"/>
      <c r="AC213" s="15"/>
      <c r="AD213" s="15"/>
      <c r="AE213" s="15"/>
      <c r="AT213" s="280" t="s">
        <v>236</v>
      </c>
      <c r="AU213" s="280" t="s">
        <v>19</v>
      </c>
      <c r="AV213" s="15" t="s">
        <v>224</v>
      </c>
      <c r="AW213" s="15" t="s">
        <v>36</v>
      </c>
      <c r="AX213" s="15" t="s">
        <v>88</v>
      </c>
      <c r="AY213" s="280" t="s">
        <v>221</v>
      </c>
    </row>
    <row r="214" s="12" customFormat="1" ht="25.92" customHeight="1">
      <c r="A214" s="12"/>
      <c r="B214" s="213"/>
      <c r="C214" s="214"/>
      <c r="D214" s="215" t="s">
        <v>79</v>
      </c>
      <c r="E214" s="216" t="s">
        <v>753</v>
      </c>
      <c r="F214" s="216" t="s">
        <v>754</v>
      </c>
      <c r="G214" s="214"/>
      <c r="H214" s="214"/>
      <c r="I214" s="217"/>
      <c r="J214" s="218">
        <f>BK214</f>
        <v>0</v>
      </c>
      <c r="K214" s="214"/>
      <c r="L214" s="219"/>
      <c r="M214" s="220"/>
      <c r="N214" s="221"/>
      <c r="O214" s="221"/>
      <c r="P214" s="222">
        <f>P215</f>
        <v>0</v>
      </c>
      <c r="Q214" s="221"/>
      <c r="R214" s="222">
        <f>R215</f>
        <v>0</v>
      </c>
      <c r="S214" s="221"/>
      <c r="T214" s="223">
        <f>T215</f>
        <v>0</v>
      </c>
      <c r="U214" s="12"/>
      <c r="V214" s="12"/>
      <c r="W214" s="12"/>
      <c r="X214" s="12"/>
      <c r="Y214" s="12"/>
      <c r="Z214" s="12"/>
      <c r="AA214" s="12"/>
      <c r="AB214" s="12"/>
      <c r="AC214" s="12"/>
      <c r="AD214" s="12"/>
      <c r="AE214" s="12"/>
      <c r="AR214" s="224" t="s">
        <v>19</v>
      </c>
      <c r="AT214" s="225" t="s">
        <v>79</v>
      </c>
      <c r="AU214" s="225" t="s">
        <v>80</v>
      </c>
      <c r="AY214" s="224" t="s">
        <v>221</v>
      </c>
      <c r="BK214" s="226">
        <f>BK215</f>
        <v>0</v>
      </c>
    </row>
    <row r="215" s="12" customFormat="1" ht="22.8" customHeight="1">
      <c r="A215" s="12"/>
      <c r="B215" s="213"/>
      <c r="C215" s="214"/>
      <c r="D215" s="215" t="s">
        <v>79</v>
      </c>
      <c r="E215" s="227" t="s">
        <v>5275</v>
      </c>
      <c r="F215" s="227" t="s">
        <v>5276</v>
      </c>
      <c r="G215" s="214"/>
      <c r="H215" s="214"/>
      <c r="I215" s="217"/>
      <c r="J215" s="228">
        <f>BK215</f>
        <v>0</v>
      </c>
      <c r="K215" s="214"/>
      <c r="L215" s="219"/>
      <c r="M215" s="220"/>
      <c r="N215" s="221"/>
      <c r="O215" s="221"/>
      <c r="P215" s="222">
        <f>SUM(P216:P219)</f>
        <v>0</v>
      </c>
      <c r="Q215" s="221"/>
      <c r="R215" s="222">
        <f>SUM(R216:R219)</f>
        <v>0</v>
      </c>
      <c r="S215" s="221"/>
      <c r="T215" s="223">
        <f>SUM(T216:T219)</f>
        <v>0</v>
      </c>
      <c r="U215" s="12"/>
      <c r="V215" s="12"/>
      <c r="W215" s="12"/>
      <c r="X215" s="12"/>
      <c r="Y215" s="12"/>
      <c r="Z215" s="12"/>
      <c r="AA215" s="12"/>
      <c r="AB215" s="12"/>
      <c r="AC215" s="12"/>
      <c r="AD215" s="12"/>
      <c r="AE215" s="12"/>
      <c r="AR215" s="224" t="s">
        <v>19</v>
      </c>
      <c r="AT215" s="225" t="s">
        <v>79</v>
      </c>
      <c r="AU215" s="225" t="s">
        <v>88</v>
      </c>
      <c r="AY215" s="224" t="s">
        <v>221</v>
      </c>
      <c r="BK215" s="226">
        <f>SUM(BK216:BK219)</f>
        <v>0</v>
      </c>
    </row>
    <row r="216" s="2" customFormat="1" ht="16.5" customHeight="1">
      <c r="A216" s="40"/>
      <c r="B216" s="41"/>
      <c r="C216" s="229" t="s">
        <v>359</v>
      </c>
      <c r="D216" s="229" t="s">
        <v>225</v>
      </c>
      <c r="E216" s="230" t="s">
        <v>5277</v>
      </c>
      <c r="F216" s="231" t="s">
        <v>5278</v>
      </c>
      <c r="G216" s="232" t="s">
        <v>507</v>
      </c>
      <c r="H216" s="233">
        <v>18.306999999999999</v>
      </c>
      <c r="I216" s="234"/>
      <c r="J216" s="235">
        <f>ROUND(I216*H216,2)</f>
        <v>0</v>
      </c>
      <c r="K216" s="231" t="s">
        <v>1</v>
      </c>
      <c r="L216" s="46"/>
      <c r="M216" s="236" t="s">
        <v>1</v>
      </c>
      <c r="N216" s="237" t="s">
        <v>45</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316</v>
      </c>
      <c r="AT216" s="240" t="s">
        <v>225</v>
      </c>
      <c r="AU216" s="240" t="s">
        <v>19</v>
      </c>
      <c r="AY216" s="18" t="s">
        <v>221</v>
      </c>
      <c r="BE216" s="241">
        <f>IF(N216="základní",J216,0)</f>
        <v>0</v>
      </c>
      <c r="BF216" s="241">
        <f>IF(N216="snížená",J216,0)</f>
        <v>0</v>
      </c>
      <c r="BG216" s="241">
        <f>IF(N216="zákl. přenesená",J216,0)</f>
        <v>0</v>
      </c>
      <c r="BH216" s="241">
        <f>IF(N216="sníž. přenesená",J216,0)</f>
        <v>0</v>
      </c>
      <c r="BI216" s="241">
        <f>IF(N216="nulová",J216,0)</f>
        <v>0</v>
      </c>
      <c r="BJ216" s="18" t="s">
        <v>88</v>
      </c>
      <c r="BK216" s="241">
        <f>ROUND(I216*H216,2)</f>
        <v>0</v>
      </c>
      <c r="BL216" s="18" t="s">
        <v>316</v>
      </c>
      <c r="BM216" s="240" t="s">
        <v>5451</v>
      </c>
    </row>
    <row r="217" s="13" customFormat="1">
      <c r="A217" s="13"/>
      <c r="B217" s="249"/>
      <c r="C217" s="250"/>
      <c r="D217" s="247" t="s">
        <v>236</v>
      </c>
      <c r="E217" s="251" t="s">
        <v>1</v>
      </c>
      <c r="F217" s="252" t="s">
        <v>5280</v>
      </c>
      <c r="G217" s="250"/>
      <c r="H217" s="253">
        <v>18.306999999999999</v>
      </c>
      <c r="I217" s="254"/>
      <c r="J217" s="250"/>
      <c r="K217" s="250"/>
      <c r="L217" s="255"/>
      <c r="M217" s="256"/>
      <c r="N217" s="257"/>
      <c r="O217" s="257"/>
      <c r="P217" s="257"/>
      <c r="Q217" s="257"/>
      <c r="R217" s="257"/>
      <c r="S217" s="257"/>
      <c r="T217" s="258"/>
      <c r="U217" s="13"/>
      <c r="V217" s="13"/>
      <c r="W217" s="13"/>
      <c r="X217" s="13"/>
      <c r="Y217" s="13"/>
      <c r="Z217" s="13"/>
      <c r="AA217" s="13"/>
      <c r="AB217" s="13"/>
      <c r="AC217" s="13"/>
      <c r="AD217" s="13"/>
      <c r="AE217" s="13"/>
      <c r="AT217" s="259" t="s">
        <v>236</v>
      </c>
      <c r="AU217" s="259" t="s">
        <v>19</v>
      </c>
      <c r="AV217" s="13" t="s">
        <v>19</v>
      </c>
      <c r="AW217" s="13" t="s">
        <v>36</v>
      </c>
      <c r="AX217" s="13" t="s">
        <v>80</v>
      </c>
      <c r="AY217" s="259" t="s">
        <v>221</v>
      </c>
    </row>
    <row r="218" s="15" customFormat="1">
      <c r="A218" s="15"/>
      <c r="B218" s="270"/>
      <c r="C218" s="271"/>
      <c r="D218" s="247" t="s">
        <v>236</v>
      </c>
      <c r="E218" s="272" t="s">
        <v>1</v>
      </c>
      <c r="F218" s="273" t="s">
        <v>356</v>
      </c>
      <c r="G218" s="271"/>
      <c r="H218" s="274">
        <v>18.306999999999999</v>
      </c>
      <c r="I218" s="275"/>
      <c r="J218" s="271"/>
      <c r="K218" s="271"/>
      <c r="L218" s="276"/>
      <c r="M218" s="277"/>
      <c r="N218" s="278"/>
      <c r="O218" s="278"/>
      <c r="P218" s="278"/>
      <c r="Q218" s="278"/>
      <c r="R218" s="278"/>
      <c r="S218" s="278"/>
      <c r="T218" s="279"/>
      <c r="U218" s="15"/>
      <c r="V218" s="15"/>
      <c r="W218" s="15"/>
      <c r="X218" s="15"/>
      <c r="Y218" s="15"/>
      <c r="Z218" s="15"/>
      <c r="AA218" s="15"/>
      <c r="AB218" s="15"/>
      <c r="AC218" s="15"/>
      <c r="AD218" s="15"/>
      <c r="AE218" s="15"/>
      <c r="AT218" s="280" t="s">
        <v>236</v>
      </c>
      <c r="AU218" s="280" t="s">
        <v>19</v>
      </c>
      <c r="AV218" s="15" t="s">
        <v>224</v>
      </c>
      <c r="AW218" s="15" t="s">
        <v>36</v>
      </c>
      <c r="AX218" s="15" t="s">
        <v>88</v>
      </c>
      <c r="AY218" s="280" t="s">
        <v>221</v>
      </c>
    </row>
    <row r="219" s="2" customFormat="1" ht="24.15" customHeight="1">
      <c r="A219" s="40"/>
      <c r="B219" s="41"/>
      <c r="C219" s="229" t="s">
        <v>365</v>
      </c>
      <c r="D219" s="229" t="s">
        <v>225</v>
      </c>
      <c r="E219" s="230" t="s">
        <v>5281</v>
      </c>
      <c r="F219" s="231" t="s">
        <v>5282</v>
      </c>
      <c r="G219" s="232" t="s">
        <v>507</v>
      </c>
      <c r="H219" s="233">
        <v>18.306999999999999</v>
      </c>
      <c r="I219" s="234"/>
      <c r="J219" s="235">
        <f>ROUND(I219*H219,2)</f>
        <v>0</v>
      </c>
      <c r="K219" s="231" t="s">
        <v>1</v>
      </c>
      <c r="L219" s="46"/>
      <c r="M219" s="236" t="s">
        <v>1</v>
      </c>
      <c r="N219" s="237" t="s">
        <v>45</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316</v>
      </c>
      <c r="AT219" s="240" t="s">
        <v>225</v>
      </c>
      <c r="AU219" s="240" t="s">
        <v>19</v>
      </c>
      <c r="AY219" s="18" t="s">
        <v>221</v>
      </c>
      <c r="BE219" s="241">
        <f>IF(N219="základní",J219,0)</f>
        <v>0</v>
      </c>
      <c r="BF219" s="241">
        <f>IF(N219="snížená",J219,0)</f>
        <v>0</v>
      </c>
      <c r="BG219" s="241">
        <f>IF(N219="zákl. přenesená",J219,0)</f>
        <v>0</v>
      </c>
      <c r="BH219" s="241">
        <f>IF(N219="sníž. přenesená",J219,0)</f>
        <v>0</v>
      </c>
      <c r="BI219" s="241">
        <f>IF(N219="nulová",J219,0)</f>
        <v>0</v>
      </c>
      <c r="BJ219" s="18" t="s">
        <v>88</v>
      </c>
      <c r="BK219" s="241">
        <f>ROUND(I219*H219,2)</f>
        <v>0</v>
      </c>
      <c r="BL219" s="18" t="s">
        <v>316</v>
      </c>
      <c r="BM219" s="240" t="s">
        <v>5452</v>
      </c>
    </row>
    <row r="220" s="12" customFormat="1" ht="25.92" customHeight="1">
      <c r="A220" s="12"/>
      <c r="B220" s="213"/>
      <c r="C220" s="214"/>
      <c r="D220" s="215" t="s">
        <v>79</v>
      </c>
      <c r="E220" s="216" t="s">
        <v>330</v>
      </c>
      <c r="F220" s="216" t="s">
        <v>967</v>
      </c>
      <c r="G220" s="214"/>
      <c r="H220" s="214"/>
      <c r="I220" s="217"/>
      <c r="J220" s="218">
        <f>BK220</f>
        <v>0</v>
      </c>
      <c r="K220" s="214"/>
      <c r="L220" s="219"/>
      <c r="M220" s="220"/>
      <c r="N220" s="221"/>
      <c r="O220" s="221"/>
      <c r="P220" s="222">
        <f>P221</f>
        <v>0</v>
      </c>
      <c r="Q220" s="221"/>
      <c r="R220" s="222">
        <f>R221</f>
        <v>0</v>
      </c>
      <c r="S220" s="221"/>
      <c r="T220" s="223">
        <f>T221</f>
        <v>0</v>
      </c>
      <c r="U220" s="12"/>
      <c r="V220" s="12"/>
      <c r="W220" s="12"/>
      <c r="X220" s="12"/>
      <c r="Y220" s="12"/>
      <c r="Z220" s="12"/>
      <c r="AA220" s="12"/>
      <c r="AB220" s="12"/>
      <c r="AC220" s="12"/>
      <c r="AD220" s="12"/>
      <c r="AE220" s="12"/>
      <c r="AR220" s="224" t="s">
        <v>157</v>
      </c>
      <c r="AT220" s="225" t="s">
        <v>79</v>
      </c>
      <c r="AU220" s="225" t="s">
        <v>80</v>
      </c>
      <c r="AY220" s="224" t="s">
        <v>221</v>
      </c>
      <c r="BK220" s="226">
        <f>BK221</f>
        <v>0</v>
      </c>
    </row>
    <row r="221" s="12" customFormat="1" ht="22.8" customHeight="1">
      <c r="A221" s="12"/>
      <c r="B221" s="213"/>
      <c r="C221" s="214"/>
      <c r="D221" s="215" t="s">
        <v>79</v>
      </c>
      <c r="E221" s="227" t="s">
        <v>1465</v>
      </c>
      <c r="F221" s="227" t="s">
        <v>1466</v>
      </c>
      <c r="G221" s="214"/>
      <c r="H221" s="214"/>
      <c r="I221" s="217"/>
      <c r="J221" s="228">
        <f>BK221</f>
        <v>0</v>
      </c>
      <c r="K221" s="214"/>
      <c r="L221" s="219"/>
      <c r="M221" s="220"/>
      <c r="N221" s="221"/>
      <c r="O221" s="221"/>
      <c r="P221" s="222">
        <f>SUM(P222:P270)</f>
        <v>0</v>
      </c>
      <c r="Q221" s="221"/>
      <c r="R221" s="222">
        <f>SUM(R222:R270)</f>
        <v>0</v>
      </c>
      <c r="S221" s="221"/>
      <c r="T221" s="223">
        <f>SUM(T222:T270)</f>
        <v>0</v>
      </c>
      <c r="U221" s="12"/>
      <c r="V221" s="12"/>
      <c r="W221" s="12"/>
      <c r="X221" s="12"/>
      <c r="Y221" s="12"/>
      <c r="Z221" s="12"/>
      <c r="AA221" s="12"/>
      <c r="AB221" s="12"/>
      <c r="AC221" s="12"/>
      <c r="AD221" s="12"/>
      <c r="AE221" s="12"/>
      <c r="AR221" s="224" t="s">
        <v>157</v>
      </c>
      <c r="AT221" s="225" t="s">
        <v>79</v>
      </c>
      <c r="AU221" s="225" t="s">
        <v>88</v>
      </c>
      <c r="AY221" s="224" t="s">
        <v>221</v>
      </c>
      <c r="BK221" s="226">
        <f>SUM(BK222:BK270)</f>
        <v>0</v>
      </c>
    </row>
    <row r="222" s="2" customFormat="1" ht="24.15" customHeight="1">
      <c r="A222" s="40"/>
      <c r="B222" s="41"/>
      <c r="C222" s="229" t="s">
        <v>371</v>
      </c>
      <c r="D222" s="229" t="s">
        <v>225</v>
      </c>
      <c r="E222" s="230" t="s">
        <v>5284</v>
      </c>
      <c r="F222" s="231" t="s">
        <v>5285</v>
      </c>
      <c r="G222" s="232" t="s">
        <v>699</v>
      </c>
      <c r="H222" s="233">
        <v>42.799999999999997</v>
      </c>
      <c r="I222" s="234"/>
      <c r="J222" s="235">
        <f>ROUND(I222*H222,2)</f>
        <v>0</v>
      </c>
      <c r="K222" s="231" t="s">
        <v>1</v>
      </c>
      <c r="L222" s="46"/>
      <c r="M222" s="236" t="s">
        <v>1</v>
      </c>
      <c r="N222" s="237" t="s">
        <v>45</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1470</v>
      </c>
      <c r="AT222" s="240" t="s">
        <v>225</v>
      </c>
      <c r="AU222" s="240" t="s">
        <v>19</v>
      </c>
      <c r="AY222" s="18" t="s">
        <v>221</v>
      </c>
      <c r="BE222" s="241">
        <f>IF(N222="základní",J222,0)</f>
        <v>0</v>
      </c>
      <c r="BF222" s="241">
        <f>IF(N222="snížená",J222,0)</f>
        <v>0</v>
      </c>
      <c r="BG222" s="241">
        <f>IF(N222="zákl. přenesená",J222,0)</f>
        <v>0</v>
      </c>
      <c r="BH222" s="241">
        <f>IF(N222="sníž. přenesená",J222,0)</f>
        <v>0</v>
      </c>
      <c r="BI222" s="241">
        <f>IF(N222="nulová",J222,0)</f>
        <v>0</v>
      </c>
      <c r="BJ222" s="18" t="s">
        <v>88</v>
      </c>
      <c r="BK222" s="241">
        <f>ROUND(I222*H222,2)</f>
        <v>0</v>
      </c>
      <c r="BL222" s="18" t="s">
        <v>1470</v>
      </c>
      <c r="BM222" s="240" t="s">
        <v>5453</v>
      </c>
    </row>
    <row r="223" s="13" customFormat="1">
      <c r="A223" s="13"/>
      <c r="B223" s="249"/>
      <c r="C223" s="250"/>
      <c r="D223" s="247" t="s">
        <v>236</v>
      </c>
      <c r="E223" s="251" t="s">
        <v>1</v>
      </c>
      <c r="F223" s="252" t="s">
        <v>5454</v>
      </c>
      <c r="G223" s="250"/>
      <c r="H223" s="253">
        <v>42.799999999999997</v>
      </c>
      <c r="I223" s="254"/>
      <c r="J223" s="250"/>
      <c r="K223" s="250"/>
      <c r="L223" s="255"/>
      <c r="M223" s="256"/>
      <c r="N223" s="257"/>
      <c r="O223" s="257"/>
      <c r="P223" s="257"/>
      <c r="Q223" s="257"/>
      <c r="R223" s="257"/>
      <c r="S223" s="257"/>
      <c r="T223" s="258"/>
      <c r="U223" s="13"/>
      <c r="V223" s="13"/>
      <c r="W223" s="13"/>
      <c r="X223" s="13"/>
      <c r="Y223" s="13"/>
      <c r="Z223" s="13"/>
      <c r="AA223" s="13"/>
      <c r="AB223" s="13"/>
      <c r="AC223" s="13"/>
      <c r="AD223" s="13"/>
      <c r="AE223" s="13"/>
      <c r="AT223" s="259" t="s">
        <v>236</v>
      </c>
      <c r="AU223" s="259" t="s">
        <v>19</v>
      </c>
      <c r="AV223" s="13" t="s">
        <v>19</v>
      </c>
      <c r="AW223" s="13" t="s">
        <v>36</v>
      </c>
      <c r="AX223" s="13" t="s">
        <v>80</v>
      </c>
      <c r="AY223" s="259" t="s">
        <v>221</v>
      </c>
    </row>
    <row r="224" s="15" customFormat="1">
      <c r="A224" s="15"/>
      <c r="B224" s="270"/>
      <c r="C224" s="271"/>
      <c r="D224" s="247" t="s">
        <v>236</v>
      </c>
      <c r="E224" s="272" t="s">
        <v>1</v>
      </c>
      <c r="F224" s="273" t="s">
        <v>356</v>
      </c>
      <c r="G224" s="271"/>
      <c r="H224" s="274">
        <v>42.799999999999997</v>
      </c>
      <c r="I224" s="275"/>
      <c r="J224" s="271"/>
      <c r="K224" s="271"/>
      <c r="L224" s="276"/>
      <c r="M224" s="277"/>
      <c r="N224" s="278"/>
      <c r="O224" s="278"/>
      <c r="P224" s="278"/>
      <c r="Q224" s="278"/>
      <c r="R224" s="278"/>
      <c r="S224" s="278"/>
      <c r="T224" s="279"/>
      <c r="U224" s="15"/>
      <c r="V224" s="15"/>
      <c r="W224" s="15"/>
      <c r="X224" s="15"/>
      <c r="Y224" s="15"/>
      <c r="Z224" s="15"/>
      <c r="AA224" s="15"/>
      <c r="AB224" s="15"/>
      <c r="AC224" s="15"/>
      <c r="AD224" s="15"/>
      <c r="AE224" s="15"/>
      <c r="AT224" s="280" t="s">
        <v>236</v>
      </c>
      <c r="AU224" s="280" t="s">
        <v>19</v>
      </c>
      <c r="AV224" s="15" t="s">
        <v>224</v>
      </c>
      <c r="AW224" s="15" t="s">
        <v>36</v>
      </c>
      <c r="AX224" s="15" t="s">
        <v>88</v>
      </c>
      <c r="AY224" s="280" t="s">
        <v>221</v>
      </c>
    </row>
    <row r="225" s="2" customFormat="1" ht="49.05" customHeight="1">
      <c r="A225" s="40"/>
      <c r="B225" s="41"/>
      <c r="C225" s="284" t="s">
        <v>376</v>
      </c>
      <c r="D225" s="284" t="s">
        <v>330</v>
      </c>
      <c r="E225" s="285" t="s">
        <v>5287</v>
      </c>
      <c r="F225" s="286" t="s">
        <v>5288</v>
      </c>
      <c r="G225" s="287" t="s">
        <v>699</v>
      </c>
      <c r="H225" s="288">
        <v>60</v>
      </c>
      <c r="I225" s="289"/>
      <c r="J225" s="290">
        <f>ROUND(I225*H225,2)</f>
        <v>0</v>
      </c>
      <c r="K225" s="286" t="s">
        <v>1</v>
      </c>
      <c r="L225" s="291"/>
      <c r="M225" s="292" t="s">
        <v>1</v>
      </c>
      <c r="N225" s="293" t="s">
        <v>45</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5289</v>
      </c>
      <c r="AT225" s="240" t="s">
        <v>330</v>
      </c>
      <c r="AU225" s="240" t="s">
        <v>19</v>
      </c>
      <c r="AY225" s="18" t="s">
        <v>221</v>
      </c>
      <c r="BE225" s="241">
        <f>IF(N225="základní",J225,0)</f>
        <v>0</v>
      </c>
      <c r="BF225" s="241">
        <f>IF(N225="snížená",J225,0)</f>
        <v>0</v>
      </c>
      <c r="BG225" s="241">
        <f>IF(N225="zákl. přenesená",J225,0)</f>
        <v>0</v>
      </c>
      <c r="BH225" s="241">
        <f>IF(N225="sníž. přenesená",J225,0)</f>
        <v>0</v>
      </c>
      <c r="BI225" s="241">
        <f>IF(N225="nulová",J225,0)</f>
        <v>0</v>
      </c>
      <c r="BJ225" s="18" t="s">
        <v>88</v>
      </c>
      <c r="BK225" s="241">
        <f>ROUND(I225*H225,2)</f>
        <v>0</v>
      </c>
      <c r="BL225" s="18" t="s">
        <v>1470</v>
      </c>
      <c r="BM225" s="240" t="s">
        <v>5455</v>
      </c>
    </row>
    <row r="226" s="2" customFormat="1" ht="24.15" customHeight="1">
      <c r="A226" s="40"/>
      <c r="B226" s="41"/>
      <c r="C226" s="229" t="s">
        <v>381</v>
      </c>
      <c r="D226" s="229" t="s">
        <v>225</v>
      </c>
      <c r="E226" s="230" t="s">
        <v>5292</v>
      </c>
      <c r="F226" s="231" t="s">
        <v>5293</v>
      </c>
      <c r="G226" s="232" t="s">
        <v>665</v>
      </c>
      <c r="H226" s="233">
        <v>1</v>
      </c>
      <c r="I226" s="234"/>
      <c r="J226" s="235">
        <f>ROUND(I226*H226,2)</f>
        <v>0</v>
      </c>
      <c r="K226" s="231" t="s">
        <v>1</v>
      </c>
      <c r="L226" s="46"/>
      <c r="M226" s="236" t="s">
        <v>1</v>
      </c>
      <c r="N226" s="237" t="s">
        <v>45</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1470</v>
      </c>
      <c r="AT226" s="240" t="s">
        <v>225</v>
      </c>
      <c r="AU226" s="240" t="s">
        <v>19</v>
      </c>
      <c r="AY226" s="18" t="s">
        <v>221</v>
      </c>
      <c r="BE226" s="241">
        <f>IF(N226="základní",J226,0)</f>
        <v>0</v>
      </c>
      <c r="BF226" s="241">
        <f>IF(N226="snížená",J226,0)</f>
        <v>0</v>
      </c>
      <c r="BG226" s="241">
        <f>IF(N226="zákl. přenesená",J226,0)</f>
        <v>0</v>
      </c>
      <c r="BH226" s="241">
        <f>IF(N226="sníž. přenesená",J226,0)</f>
        <v>0</v>
      </c>
      <c r="BI226" s="241">
        <f>IF(N226="nulová",J226,0)</f>
        <v>0</v>
      </c>
      <c r="BJ226" s="18" t="s">
        <v>88</v>
      </c>
      <c r="BK226" s="241">
        <f>ROUND(I226*H226,2)</f>
        <v>0</v>
      </c>
      <c r="BL226" s="18" t="s">
        <v>1470</v>
      </c>
      <c r="BM226" s="240" t="s">
        <v>5456</v>
      </c>
    </row>
    <row r="227" s="2" customFormat="1" ht="24.15" customHeight="1">
      <c r="A227" s="40"/>
      <c r="B227" s="41"/>
      <c r="C227" s="284" t="s">
        <v>387</v>
      </c>
      <c r="D227" s="284" t="s">
        <v>330</v>
      </c>
      <c r="E227" s="285" t="s">
        <v>5295</v>
      </c>
      <c r="F227" s="286" t="s">
        <v>5457</v>
      </c>
      <c r="G227" s="287" t="s">
        <v>665</v>
      </c>
      <c r="H227" s="288">
        <v>1</v>
      </c>
      <c r="I227" s="289"/>
      <c r="J227" s="290">
        <f>ROUND(I227*H227,2)</f>
        <v>0</v>
      </c>
      <c r="K227" s="286" t="s">
        <v>1</v>
      </c>
      <c r="L227" s="291"/>
      <c r="M227" s="292" t="s">
        <v>1</v>
      </c>
      <c r="N227" s="293" t="s">
        <v>45</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5289</v>
      </c>
      <c r="AT227" s="240" t="s">
        <v>330</v>
      </c>
      <c r="AU227" s="240" t="s">
        <v>19</v>
      </c>
      <c r="AY227" s="18" t="s">
        <v>221</v>
      </c>
      <c r="BE227" s="241">
        <f>IF(N227="základní",J227,0)</f>
        <v>0</v>
      </c>
      <c r="BF227" s="241">
        <f>IF(N227="snížená",J227,0)</f>
        <v>0</v>
      </c>
      <c r="BG227" s="241">
        <f>IF(N227="zákl. přenesená",J227,0)</f>
        <v>0</v>
      </c>
      <c r="BH227" s="241">
        <f>IF(N227="sníž. přenesená",J227,0)</f>
        <v>0</v>
      </c>
      <c r="BI227" s="241">
        <f>IF(N227="nulová",J227,0)</f>
        <v>0</v>
      </c>
      <c r="BJ227" s="18" t="s">
        <v>88</v>
      </c>
      <c r="BK227" s="241">
        <f>ROUND(I227*H227,2)</f>
        <v>0</v>
      </c>
      <c r="BL227" s="18" t="s">
        <v>1470</v>
      </c>
      <c r="BM227" s="240" t="s">
        <v>5458</v>
      </c>
    </row>
    <row r="228" s="2" customFormat="1" ht="24.15" customHeight="1">
      <c r="A228" s="40"/>
      <c r="B228" s="41"/>
      <c r="C228" s="229" t="s">
        <v>393</v>
      </c>
      <c r="D228" s="229" t="s">
        <v>225</v>
      </c>
      <c r="E228" s="230" t="s">
        <v>5298</v>
      </c>
      <c r="F228" s="231" t="s">
        <v>5299</v>
      </c>
      <c r="G228" s="232" t="s">
        <v>665</v>
      </c>
      <c r="H228" s="233">
        <v>3</v>
      </c>
      <c r="I228" s="234"/>
      <c r="J228" s="235">
        <f>ROUND(I228*H228,2)</f>
        <v>0</v>
      </c>
      <c r="K228" s="231" t="s">
        <v>1</v>
      </c>
      <c r="L228" s="46"/>
      <c r="M228" s="236" t="s">
        <v>1</v>
      </c>
      <c r="N228" s="237" t="s">
        <v>45</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1470</v>
      </c>
      <c r="AT228" s="240" t="s">
        <v>225</v>
      </c>
      <c r="AU228" s="240" t="s">
        <v>19</v>
      </c>
      <c r="AY228" s="18" t="s">
        <v>221</v>
      </c>
      <c r="BE228" s="241">
        <f>IF(N228="základní",J228,0)</f>
        <v>0</v>
      </c>
      <c r="BF228" s="241">
        <f>IF(N228="snížená",J228,0)</f>
        <v>0</v>
      </c>
      <c r="BG228" s="241">
        <f>IF(N228="zákl. přenesená",J228,0)</f>
        <v>0</v>
      </c>
      <c r="BH228" s="241">
        <f>IF(N228="sníž. přenesená",J228,0)</f>
        <v>0</v>
      </c>
      <c r="BI228" s="241">
        <f>IF(N228="nulová",J228,0)</f>
        <v>0</v>
      </c>
      <c r="BJ228" s="18" t="s">
        <v>88</v>
      </c>
      <c r="BK228" s="241">
        <f>ROUND(I228*H228,2)</f>
        <v>0</v>
      </c>
      <c r="BL228" s="18" t="s">
        <v>1470</v>
      </c>
      <c r="BM228" s="240" t="s">
        <v>5459</v>
      </c>
    </row>
    <row r="229" s="2" customFormat="1" ht="33" customHeight="1">
      <c r="A229" s="40"/>
      <c r="B229" s="41"/>
      <c r="C229" s="284" t="s">
        <v>398</v>
      </c>
      <c r="D229" s="284" t="s">
        <v>330</v>
      </c>
      <c r="E229" s="285" t="s">
        <v>5301</v>
      </c>
      <c r="F229" s="286" t="s">
        <v>5460</v>
      </c>
      <c r="G229" s="287" t="s">
        <v>665</v>
      </c>
      <c r="H229" s="288">
        <v>1</v>
      </c>
      <c r="I229" s="289"/>
      <c r="J229" s="290">
        <f>ROUND(I229*H229,2)</f>
        <v>0</v>
      </c>
      <c r="K229" s="286" t="s">
        <v>1</v>
      </c>
      <c r="L229" s="291"/>
      <c r="M229" s="292" t="s">
        <v>1</v>
      </c>
      <c r="N229" s="293" t="s">
        <v>45</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5289</v>
      </c>
      <c r="AT229" s="240" t="s">
        <v>330</v>
      </c>
      <c r="AU229" s="240" t="s">
        <v>19</v>
      </c>
      <c r="AY229" s="18" t="s">
        <v>221</v>
      </c>
      <c r="BE229" s="241">
        <f>IF(N229="základní",J229,0)</f>
        <v>0</v>
      </c>
      <c r="BF229" s="241">
        <f>IF(N229="snížená",J229,0)</f>
        <v>0</v>
      </c>
      <c r="BG229" s="241">
        <f>IF(N229="zákl. přenesená",J229,0)</f>
        <v>0</v>
      </c>
      <c r="BH229" s="241">
        <f>IF(N229="sníž. přenesená",J229,0)</f>
        <v>0</v>
      </c>
      <c r="BI229" s="241">
        <f>IF(N229="nulová",J229,0)</f>
        <v>0</v>
      </c>
      <c r="BJ229" s="18" t="s">
        <v>88</v>
      </c>
      <c r="BK229" s="241">
        <f>ROUND(I229*H229,2)</f>
        <v>0</v>
      </c>
      <c r="BL229" s="18" t="s">
        <v>1470</v>
      </c>
      <c r="BM229" s="240" t="s">
        <v>5461</v>
      </c>
    </row>
    <row r="230" s="2" customFormat="1" ht="24.15" customHeight="1">
      <c r="A230" s="40"/>
      <c r="B230" s="41"/>
      <c r="C230" s="284" t="s">
        <v>404</v>
      </c>
      <c r="D230" s="284" t="s">
        <v>330</v>
      </c>
      <c r="E230" s="285" t="s">
        <v>5304</v>
      </c>
      <c r="F230" s="286" t="s">
        <v>5462</v>
      </c>
      <c r="G230" s="287" t="s">
        <v>665</v>
      </c>
      <c r="H230" s="288">
        <v>1</v>
      </c>
      <c r="I230" s="289"/>
      <c r="J230" s="290">
        <f>ROUND(I230*H230,2)</f>
        <v>0</v>
      </c>
      <c r="K230" s="286" t="s">
        <v>1</v>
      </c>
      <c r="L230" s="291"/>
      <c r="M230" s="292" t="s">
        <v>1</v>
      </c>
      <c r="N230" s="293" t="s">
        <v>45</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5289</v>
      </c>
      <c r="AT230" s="240" t="s">
        <v>330</v>
      </c>
      <c r="AU230" s="240" t="s">
        <v>19</v>
      </c>
      <c r="AY230" s="18" t="s">
        <v>221</v>
      </c>
      <c r="BE230" s="241">
        <f>IF(N230="základní",J230,0)</f>
        <v>0</v>
      </c>
      <c r="BF230" s="241">
        <f>IF(N230="snížená",J230,0)</f>
        <v>0</v>
      </c>
      <c r="BG230" s="241">
        <f>IF(N230="zákl. přenesená",J230,0)</f>
        <v>0</v>
      </c>
      <c r="BH230" s="241">
        <f>IF(N230="sníž. přenesená",J230,0)</f>
        <v>0</v>
      </c>
      <c r="BI230" s="241">
        <f>IF(N230="nulová",J230,0)</f>
        <v>0</v>
      </c>
      <c r="BJ230" s="18" t="s">
        <v>88</v>
      </c>
      <c r="BK230" s="241">
        <f>ROUND(I230*H230,2)</f>
        <v>0</v>
      </c>
      <c r="BL230" s="18" t="s">
        <v>1470</v>
      </c>
      <c r="BM230" s="240" t="s">
        <v>5463</v>
      </c>
    </row>
    <row r="231" s="2" customFormat="1" ht="24.15" customHeight="1">
      <c r="A231" s="40"/>
      <c r="B231" s="41"/>
      <c r="C231" s="284" t="s">
        <v>410</v>
      </c>
      <c r="D231" s="284" t="s">
        <v>330</v>
      </c>
      <c r="E231" s="285" t="s">
        <v>5307</v>
      </c>
      <c r="F231" s="286" t="s">
        <v>5464</v>
      </c>
      <c r="G231" s="287" t="s">
        <v>665</v>
      </c>
      <c r="H231" s="288">
        <v>1</v>
      </c>
      <c r="I231" s="289"/>
      <c r="J231" s="290">
        <f>ROUND(I231*H231,2)</f>
        <v>0</v>
      </c>
      <c r="K231" s="286" t="s">
        <v>1</v>
      </c>
      <c r="L231" s="291"/>
      <c r="M231" s="292" t="s">
        <v>1</v>
      </c>
      <c r="N231" s="293" t="s">
        <v>45</v>
      </c>
      <c r="O231" s="93"/>
      <c r="P231" s="238">
        <f>O231*H231</f>
        <v>0</v>
      </c>
      <c r="Q231" s="238">
        <v>0</v>
      </c>
      <c r="R231" s="238">
        <f>Q231*H231</f>
        <v>0</v>
      </c>
      <c r="S231" s="238">
        <v>0</v>
      </c>
      <c r="T231" s="239">
        <f>S231*H231</f>
        <v>0</v>
      </c>
      <c r="U231" s="40"/>
      <c r="V231" s="40"/>
      <c r="W231" s="40"/>
      <c r="X231" s="40"/>
      <c r="Y231" s="40"/>
      <c r="Z231" s="40"/>
      <c r="AA231" s="40"/>
      <c r="AB231" s="40"/>
      <c r="AC231" s="40"/>
      <c r="AD231" s="40"/>
      <c r="AE231" s="40"/>
      <c r="AR231" s="240" t="s">
        <v>5289</v>
      </c>
      <c r="AT231" s="240" t="s">
        <v>330</v>
      </c>
      <c r="AU231" s="240" t="s">
        <v>19</v>
      </c>
      <c r="AY231" s="18" t="s">
        <v>221</v>
      </c>
      <c r="BE231" s="241">
        <f>IF(N231="základní",J231,0)</f>
        <v>0</v>
      </c>
      <c r="BF231" s="241">
        <f>IF(N231="snížená",J231,0)</f>
        <v>0</v>
      </c>
      <c r="BG231" s="241">
        <f>IF(N231="zákl. přenesená",J231,0)</f>
        <v>0</v>
      </c>
      <c r="BH231" s="241">
        <f>IF(N231="sníž. přenesená",J231,0)</f>
        <v>0</v>
      </c>
      <c r="BI231" s="241">
        <f>IF(N231="nulová",J231,0)</f>
        <v>0</v>
      </c>
      <c r="BJ231" s="18" t="s">
        <v>88</v>
      </c>
      <c r="BK231" s="241">
        <f>ROUND(I231*H231,2)</f>
        <v>0</v>
      </c>
      <c r="BL231" s="18" t="s">
        <v>1470</v>
      </c>
      <c r="BM231" s="240" t="s">
        <v>5465</v>
      </c>
    </row>
    <row r="232" s="2" customFormat="1" ht="24.15" customHeight="1">
      <c r="A232" s="40"/>
      <c r="B232" s="41"/>
      <c r="C232" s="229" t="s">
        <v>1460</v>
      </c>
      <c r="D232" s="229" t="s">
        <v>225</v>
      </c>
      <c r="E232" s="230" t="s">
        <v>5310</v>
      </c>
      <c r="F232" s="231" t="s">
        <v>5311</v>
      </c>
      <c r="G232" s="232" t="s">
        <v>665</v>
      </c>
      <c r="H232" s="233">
        <v>36</v>
      </c>
      <c r="I232" s="234"/>
      <c r="J232" s="235">
        <f>ROUND(I232*H232,2)</f>
        <v>0</v>
      </c>
      <c r="K232" s="231" t="s">
        <v>1</v>
      </c>
      <c r="L232" s="46"/>
      <c r="M232" s="236" t="s">
        <v>1</v>
      </c>
      <c r="N232" s="237" t="s">
        <v>45</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1470</v>
      </c>
      <c r="AT232" s="240" t="s">
        <v>225</v>
      </c>
      <c r="AU232" s="240" t="s">
        <v>19</v>
      </c>
      <c r="AY232" s="18" t="s">
        <v>221</v>
      </c>
      <c r="BE232" s="241">
        <f>IF(N232="základní",J232,0)</f>
        <v>0</v>
      </c>
      <c r="BF232" s="241">
        <f>IF(N232="snížená",J232,0)</f>
        <v>0</v>
      </c>
      <c r="BG232" s="241">
        <f>IF(N232="zákl. přenesená",J232,0)</f>
        <v>0</v>
      </c>
      <c r="BH232" s="241">
        <f>IF(N232="sníž. přenesená",J232,0)</f>
        <v>0</v>
      </c>
      <c r="BI232" s="241">
        <f>IF(N232="nulová",J232,0)</f>
        <v>0</v>
      </c>
      <c r="BJ232" s="18" t="s">
        <v>88</v>
      </c>
      <c r="BK232" s="241">
        <f>ROUND(I232*H232,2)</f>
        <v>0</v>
      </c>
      <c r="BL232" s="18" t="s">
        <v>1470</v>
      </c>
      <c r="BM232" s="240" t="s">
        <v>5466</v>
      </c>
    </row>
    <row r="233" s="2" customFormat="1" ht="21.75" customHeight="1">
      <c r="A233" s="40"/>
      <c r="B233" s="41"/>
      <c r="C233" s="229" t="s">
        <v>416</v>
      </c>
      <c r="D233" s="229" t="s">
        <v>225</v>
      </c>
      <c r="E233" s="230" t="s">
        <v>5313</v>
      </c>
      <c r="F233" s="231" t="s">
        <v>5314</v>
      </c>
      <c r="G233" s="232" t="s">
        <v>699</v>
      </c>
      <c r="H233" s="233">
        <v>74</v>
      </c>
      <c r="I233" s="234"/>
      <c r="J233" s="235">
        <f>ROUND(I233*H233,2)</f>
        <v>0</v>
      </c>
      <c r="K233" s="231" t="s">
        <v>1</v>
      </c>
      <c r="L233" s="46"/>
      <c r="M233" s="236" t="s">
        <v>1</v>
      </c>
      <c r="N233" s="237" t="s">
        <v>45</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1470</v>
      </c>
      <c r="AT233" s="240" t="s">
        <v>225</v>
      </c>
      <c r="AU233" s="240" t="s">
        <v>19</v>
      </c>
      <c r="AY233" s="18" t="s">
        <v>221</v>
      </c>
      <c r="BE233" s="241">
        <f>IF(N233="základní",J233,0)</f>
        <v>0</v>
      </c>
      <c r="BF233" s="241">
        <f>IF(N233="snížená",J233,0)</f>
        <v>0</v>
      </c>
      <c r="BG233" s="241">
        <f>IF(N233="zákl. přenesená",J233,0)</f>
        <v>0</v>
      </c>
      <c r="BH233" s="241">
        <f>IF(N233="sníž. přenesená",J233,0)</f>
        <v>0</v>
      </c>
      <c r="BI233" s="241">
        <f>IF(N233="nulová",J233,0)</f>
        <v>0</v>
      </c>
      <c r="BJ233" s="18" t="s">
        <v>88</v>
      </c>
      <c r="BK233" s="241">
        <f>ROUND(I233*H233,2)</f>
        <v>0</v>
      </c>
      <c r="BL233" s="18" t="s">
        <v>1470</v>
      </c>
      <c r="BM233" s="240" t="s">
        <v>5467</v>
      </c>
    </row>
    <row r="234" s="2" customFormat="1" ht="33" customHeight="1">
      <c r="A234" s="40"/>
      <c r="B234" s="41"/>
      <c r="C234" s="229" t="s">
        <v>435</v>
      </c>
      <c r="D234" s="229" t="s">
        <v>225</v>
      </c>
      <c r="E234" s="230" t="s">
        <v>5316</v>
      </c>
      <c r="F234" s="231" t="s">
        <v>5317</v>
      </c>
      <c r="G234" s="232" t="s">
        <v>1431</v>
      </c>
      <c r="H234" s="233">
        <v>2</v>
      </c>
      <c r="I234" s="234"/>
      <c r="J234" s="235">
        <f>ROUND(I234*H234,2)</f>
        <v>0</v>
      </c>
      <c r="K234" s="231" t="s">
        <v>1</v>
      </c>
      <c r="L234" s="46"/>
      <c r="M234" s="236" t="s">
        <v>1</v>
      </c>
      <c r="N234" s="237" t="s">
        <v>45</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1470</v>
      </c>
      <c r="AT234" s="240" t="s">
        <v>225</v>
      </c>
      <c r="AU234" s="240" t="s">
        <v>19</v>
      </c>
      <c r="AY234" s="18" t="s">
        <v>221</v>
      </c>
      <c r="BE234" s="241">
        <f>IF(N234="základní",J234,0)</f>
        <v>0</v>
      </c>
      <c r="BF234" s="241">
        <f>IF(N234="snížená",J234,0)</f>
        <v>0</v>
      </c>
      <c r="BG234" s="241">
        <f>IF(N234="zákl. přenesená",J234,0)</f>
        <v>0</v>
      </c>
      <c r="BH234" s="241">
        <f>IF(N234="sníž. přenesená",J234,0)</f>
        <v>0</v>
      </c>
      <c r="BI234" s="241">
        <f>IF(N234="nulová",J234,0)</f>
        <v>0</v>
      </c>
      <c r="BJ234" s="18" t="s">
        <v>88</v>
      </c>
      <c r="BK234" s="241">
        <f>ROUND(I234*H234,2)</f>
        <v>0</v>
      </c>
      <c r="BL234" s="18" t="s">
        <v>1470</v>
      </c>
      <c r="BM234" s="240" t="s">
        <v>5468</v>
      </c>
    </row>
    <row r="235" s="2" customFormat="1" ht="16.5" customHeight="1">
      <c r="A235" s="40"/>
      <c r="B235" s="41"/>
      <c r="C235" s="284" t="s">
        <v>442</v>
      </c>
      <c r="D235" s="284" t="s">
        <v>330</v>
      </c>
      <c r="E235" s="285" t="s">
        <v>5319</v>
      </c>
      <c r="F235" s="286" t="s">
        <v>5320</v>
      </c>
      <c r="G235" s="287" t="s">
        <v>665</v>
      </c>
      <c r="H235" s="288">
        <v>4</v>
      </c>
      <c r="I235" s="289"/>
      <c r="J235" s="290">
        <f>ROUND(I235*H235,2)</f>
        <v>0</v>
      </c>
      <c r="K235" s="286" t="s">
        <v>1</v>
      </c>
      <c r="L235" s="291"/>
      <c r="M235" s="292" t="s">
        <v>1</v>
      </c>
      <c r="N235" s="293" t="s">
        <v>45</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5289</v>
      </c>
      <c r="AT235" s="240" t="s">
        <v>330</v>
      </c>
      <c r="AU235" s="240" t="s">
        <v>19</v>
      </c>
      <c r="AY235" s="18" t="s">
        <v>221</v>
      </c>
      <c r="BE235" s="241">
        <f>IF(N235="základní",J235,0)</f>
        <v>0</v>
      </c>
      <c r="BF235" s="241">
        <f>IF(N235="snížená",J235,0)</f>
        <v>0</v>
      </c>
      <c r="BG235" s="241">
        <f>IF(N235="zákl. přenesená",J235,0)</f>
        <v>0</v>
      </c>
      <c r="BH235" s="241">
        <f>IF(N235="sníž. přenesená",J235,0)</f>
        <v>0</v>
      </c>
      <c r="BI235" s="241">
        <f>IF(N235="nulová",J235,0)</f>
        <v>0</v>
      </c>
      <c r="BJ235" s="18" t="s">
        <v>88</v>
      </c>
      <c r="BK235" s="241">
        <f>ROUND(I235*H235,2)</f>
        <v>0</v>
      </c>
      <c r="BL235" s="18" t="s">
        <v>1470</v>
      </c>
      <c r="BM235" s="240" t="s">
        <v>5469</v>
      </c>
    </row>
    <row r="236" s="2" customFormat="1" ht="16.5" customHeight="1">
      <c r="A236" s="40"/>
      <c r="B236" s="41"/>
      <c r="C236" s="229" t="s">
        <v>447</v>
      </c>
      <c r="D236" s="229" t="s">
        <v>225</v>
      </c>
      <c r="E236" s="230" t="s">
        <v>5322</v>
      </c>
      <c r="F236" s="231" t="s">
        <v>5323</v>
      </c>
      <c r="G236" s="232" t="s">
        <v>507</v>
      </c>
      <c r="H236" s="233">
        <v>51</v>
      </c>
      <c r="I236" s="234"/>
      <c r="J236" s="235">
        <f>ROUND(I236*H236,2)</f>
        <v>0</v>
      </c>
      <c r="K236" s="231" t="s">
        <v>1</v>
      </c>
      <c r="L236" s="46"/>
      <c r="M236" s="236" t="s">
        <v>1</v>
      </c>
      <c r="N236" s="237" t="s">
        <v>45</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1470</v>
      </c>
      <c r="AT236" s="240" t="s">
        <v>225</v>
      </c>
      <c r="AU236" s="240" t="s">
        <v>19</v>
      </c>
      <c r="AY236" s="18" t="s">
        <v>221</v>
      </c>
      <c r="BE236" s="241">
        <f>IF(N236="základní",J236,0)</f>
        <v>0</v>
      </c>
      <c r="BF236" s="241">
        <f>IF(N236="snížená",J236,0)</f>
        <v>0</v>
      </c>
      <c r="BG236" s="241">
        <f>IF(N236="zákl. přenesená",J236,0)</f>
        <v>0</v>
      </c>
      <c r="BH236" s="241">
        <f>IF(N236="sníž. přenesená",J236,0)</f>
        <v>0</v>
      </c>
      <c r="BI236" s="241">
        <f>IF(N236="nulová",J236,0)</f>
        <v>0</v>
      </c>
      <c r="BJ236" s="18" t="s">
        <v>88</v>
      </c>
      <c r="BK236" s="241">
        <f>ROUND(I236*H236,2)</f>
        <v>0</v>
      </c>
      <c r="BL236" s="18" t="s">
        <v>1470</v>
      </c>
      <c r="BM236" s="240" t="s">
        <v>5470</v>
      </c>
    </row>
    <row r="237" s="2" customFormat="1" ht="24.15" customHeight="1">
      <c r="A237" s="40"/>
      <c r="B237" s="41"/>
      <c r="C237" s="284" t="s">
        <v>455</v>
      </c>
      <c r="D237" s="284" t="s">
        <v>330</v>
      </c>
      <c r="E237" s="285" t="s">
        <v>5325</v>
      </c>
      <c r="F237" s="286" t="s">
        <v>5326</v>
      </c>
      <c r="G237" s="287" t="s">
        <v>507</v>
      </c>
      <c r="H237" s="288">
        <v>17.300000000000001</v>
      </c>
      <c r="I237" s="289"/>
      <c r="J237" s="290">
        <f>ROUND(I237*H237,2)</f>
        <v>0</v>
      </c>
      <c r="K237" s="286" t="s">
        <v>1</v>
      </c>
      <c r="L237" s="291"/>
      <c r="M237" s="292" t="s">
        <v>1</v>
      </c>
      <c r="N237" s="293" t="s">
        <v>45</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5289</v>
      </c>
      <c r="AT237" s="240" t="s">
        <v>330</v>
      </c>
      <c r="AU237" s="240" t="s">
        <v>19</v>
      </c>
      <c r="AY237" s="18" t="s">
        <v>221</v>
      </c>
      <c r="BE237" s="241">
        <f>IF(N237="základní",J237,0)</f>
        <v>0</v>
      </c>
      <c r="BF237" s="241">
        <f>IF(N237="snížená",J237,0)</f>
        <v>0</v>
      </c>
      <c r="BG237" s="241">
        <f>IF(N237="zákl. přenesená",J237,0)</f>
        <v>0</v>
      </c>
      <c r="BH237" s="241">
        <f>IF(N237="sníž. přenesená",J237,0)</f>
        <v>0</v>
      </c>
      <c r="BI237" s="241">
        <f>IF(N237="nulová",J237,0)</f>
        <v>0</v>
      </c>
      <c r="BJ237" s="18" t="s">
        <v>88</v>
      </c>
      <c r="BK237" s="241">
        <f>ROUND(I237*H237,2)</f>
        <v>0</v>
      </c>
      <c r="BL237" s="18" t="s">
        <v>1470</v>
      </c>
      <c r="BM237" s="240" t="s">
        <v>5471</v>
      </c>
    </row>
    <row r="238" s="2" customFormat="1" ht="24.15" customHeight="1">
      <c r="A238" s="40"/>
      <c r="B238" s="41"/>
      <c r="C238" s="284" t="s">
        <v>461</v>
      </c>
      <c r="D238" s="284" t="s">
        <v>330</v>
      </c>
      <c r="E238" s="285" t="s">
        <v>5328</v>
      </c>
      <c r="F238" s="286" t="s">
        <v>5472</v>
      </c>
      <c r="G238" s="287" t="s">
        <v>665</v>
      </c>
      <c r="H238" s="288">
        <v>12</v>
      </c>
      <c r="I238" s="289"/>
      <c r="J238" s="290">
        <f>ROUND(I238*H238,2)</f>
        <v>0</v>
      </c>
      <c r="K238" s="286" t="s">
        <v>1</v>
      </c>
      <c r="L238" s="291"/>
      <c r="M238" s="292" t="s">
        <v>1</v>
      </c>
      <c r="N238" s="293" t="s">
        <v>45</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5289</v>
      </c>
      <c r="AT238" s="240" t="s">
        <v>330</v>
      </c>
      <c r="AU238" s="240" t="s">
        <v>19</v>
      </c>
      <c r="AY238" s="18" t="s">
        <v>221</v>
      </c>
      <c r="BE238" s="241">
        <f>IF(N238="základní",J238,0)</f>
        <v>0</v>
      </c>
      <c r="BF238" s="241">
        <f>IF(N238="snížená",J238,0)</f>
        <v>0</v>
      </c>
      <c r="BG238" s="241">
        <f>IF(N238="zákl. přenesená",J238,0)</f>
        <v>0</v>
      </c>
      <c r="BH238" s="241">
        <f>IF(N238="sníž. přenesená",J238,0)</f>
        <v>0</v>
      </c>
      <c r="BI238" s="241">
        <f>IF(N238="nulová",J238,0)</f>
        <v>0</v>
      </c>
      <c r="BJ238" s="18" t="s">
        <v>88</v>
      </c>
      <c r="BK238" s="241">
        <f>ROUND(I238*H238,2)</f>
        <v>0</v>
      </c>
      <c r="BL238" s="18" t="s">
        <v>1470</v>
      </c>
      <c r="BM238" s="240" t="s">
        <v>5473</v>
      </c>
    </row>
    <row r="239" s="2" customFormat="1" ht="24.15" customHeight="1">
      <c r="A239" s="40"/>
      <c r="B239" s="41"/>
      <c r="C239" s="284" t="s">
        <v>467</v>
      </c>
      <c r="D239" s="284" t="s">
        <v>330</v>
      </c>
      <c r="E239" s="285" t="s">
        <v>5332</v>
      </c>
      <c r="F239" s="286" t="s">
        <v>5333</v>
      </c>
      <c r="G239" s="287" t="s">
        <v>507</v>
      </c>
      <c r="H239" s="288">
        <v>2.1000000000000001</v>
      </c>
      <c r="I239" s="289"/>
      <c r="J239" s="290">
        <f>ROUND(I239*H239,2)</f>
        <v>0</v>
      </c>
      <c r="K239" s="286" t="s">
        <v>1</v>
      </c>
      <c r="L239" s="291"/>
      <c r="M239" s="292" t="s">
        <v>1</v>
      </c>
      <c r="N239" s="293" t="s">
        <v>45</v>
      </c>
      <c r="O239" s="93"/>
      <c r="P239" s="238">
        <f>O239*H239</f>
        <v>0</v>
      </c>
      <c r="Q239" s="238">
        <v>0</v>
      </c>
      <c r="R239" s="238">
        <f>Q239*H239</f>
        <v>0</v>
      </c>
      <c r="S239" s="238">
        <v>0</v>
      </c>
      <c r="T239" s="239">
        <f>S239*H239</f>
        <v>0</v>
      </c>
      <c r="U239" s="40"/>
      <c r="V239" s="40"/>
      <c r="W239" s="40"/>
      <c r="X239" s="40"/>
      <c r="Y239" s="40"/>
      <c r="Z239" s="40"/>
      <c r="AA239" s="40"/>
      <c r="AB239" s="40"/>
      <c r="AC239" s="40"/>
      <c r="AD239" s="40"/>
      <c r="AE239" s="40"/>
      <c r="AR239" s="240" t="s">
        <v>5289</v>
      </c>
      <c r="AT239" s="240" t="s">
        <v>330</v>
      </c>
      <c r="AU239" s="240" t="s">
        <v>19</v>
      </c>
      <c r="AY239" s="18" t="s">
        <v>221</v>
      </c>
      <c r="BE239" s="241">
        <f>IF(N239="základní",J239,0)</f>
        <v>0</v>
      </c>
      <c r="BF239" s="241">
        <f>IF(N239="snížená",J239,0)</f>
        <v>0</v>
      </c>
      <c r="BG239" s="241">
        <f>IF(N239="zákl. přenesená",J239,0)</f>
        <v>0</v>
      </c>
      <c r="BH239" s="241">
        <f>IF(N239="sníž. přenesená",J239,0)</f>
        <v>0</v>
      </c>
      <c r="BI239" s="241">
        <f>IF(N239="nulová",J239,0)</f>
        <v>0</v>
      </c>
      <c r="BJ239" s="18" t="s">
        <v>88</v>
      </c>
      <c r="BK239" s="241">
        <f>ROUND(I239*H239,2)</f>
        <v>0</v>
      </c>
      <c r="BL239" s="18" t="s">
        <v>1470</v>
      </c>
      <c r="BM239" s="240" t="s">
        <v>5474</v>
      </c>
    </row>
    <row r="240" s="2" customFormat="1" ht="24.15" customHeight="1">
      <c r="A240" s="40"/>
      <c r="B240" s="41"/>
      <c r="C240" s="284" t="s">
        <v>475</v>
      </c>
      <c r="D240" s="284" t="s">
        <v>330</v>
      </c>
      <c r="E240" s="285" t="s">
        <v>5335</v>
      </c>
      <c r="F240" s="286" t="s">
        <v>5475</v>
      </c>
      <c r="G240" s="287" t="s">
        <v>507</v>
      </c>
      <c r="H240" s="288">
        <v>25.5</v>
      </c>
      <c r="I240" s="289"/>
      <c r="J240" s="290">
        <f>ROUND(I240*H240,2)</f>
        <v>0</v>
      </c>
      <c r="K240" s="286" t="s">
        <v>1</v>
      </c>
      <c r="L240" s="291"/>
      <c r="M240" s="292" t="s">
        <v>1</v>
      </c>
      <c r="N240" s="293" t="s">
        <v>45</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5289</v>
      </c>
      <c r="AT240" s="240" t="s">
        <v>330</v>
      </c>
      <c r="AU240" s="240" t="s">
        <v>19</v>
      </c>
      <c r="AY240" s="18" t="s">
        <v>221</v>
      </c>
      <c r="BE240" s="241">
        <f>IF(N240="základní",J240,0)</f>
        <v>0</v>
      </c>
      <c r="BF240" s="241">
        <f>IF(N240="snížená",J240,0)</f>
        <v>0</v>
      </c>
      <c r="BG240" s="241">
        <f>IF(N240="zákl. přenesená",J240,0)</f>
        <v>0</v>
      </c>
      <c r="BH240" s="241">
        <f>IF(N240="sníž. přenesená",J240,0)</f>
        <v>0</v>
      </c>
      <c r="BI240" s="241">
        <f>IF(N240="nulová",J240,0)</f>
        <v>0</v>
      </c>
      <c r="BJ240" s="18" t="s">
        <v>88</v>
      </c>
      <c r="BK240" s="241">
        <f>ROUND(I240*H240,2)</f>
        <v>0</v>
      </c>
      <c r="BL240" s="18" t="s">
        <v>1470</v>
      </c>
      <c r="BM240" s="240" t="s">
        <v>5476</v>
      </c>
    </row>
    <row r="241" s="2" customFormat="1" ht="24.15" customHeight="1">
      <c r="A241" s="40"/>
      <c r="B241" s="41"/>
      <c r="C241" s="229" t="s">
        <v>421</v>
      </c>
      <c r="D241" s="229" t="s">
        <v>225</v>
      </c>
      <c r="E241" s="230" t="s">
        <v>5477</v>
      </c>
      <c r="F241" s="231" t="s">
        <v>5478</v>
      </c>
      <c r="G241" s="232" t="s">
        <v>1431</v>
      </c>
      <c r="H241" s="233">
        <v>1</v>
      </c>
      <c r="I241" s="234"/>
      <c r="J241" s="235">
        <f>ROUND(I241*H241,2)</f>
        <v>0</v>
      </c>
      <c r="K241" s="231" t="s">
        <v>1</v>
      </c>
      <c r="L241" s="46"/>
      <c r="M241" s="236" t="s">
        <v>1</v>
      </c>
      <c r="N241" s="237" t="s">
        <v>45</v>
      </c>
      <c r="O241" s="93"/>
      <c r="P241" s="238">
        <f>O241*H241</f>
        <v>0</v>
      </c>
      <c r="Q241" s="238">
        <v>0</v>
      </c>
      <c r="R241" s="238">
        <f>Q241*H241</f>
        <v>0</v>
      </c>
      <c r="S241" s="238">
        <v>0</v>
      </c>
      <c r="T241" s="239">
        <f>S241*H241</f>
        <v>0</v>
      </c>
      <c r="U241" s="40"/>
      <c r="V241" s="40"/>
      <c r="W241" s="40"/>
      <c r="X241" s="40"/>
      <c r="Y241" s="40"/>
      <c r="Z241" s="40"/>
      <c r="AA241" s="40"/>
      <c r="AB241" s="40"/>
      <c r="AC241" s="40"/>
      <c r="AD241" s="40"/>
      <c r="AE241" s="40"/>
      <c r="AR241" s="240" t="s">
        <v>1470</v>
      </c>
      <c r="AT241" s="240" t="s">
        <v>225</v>
      </c>
      <c r="AU241" s="240" t="s">
        <v>19</v>
      </c>
      <c r="AY241" s="18" t="s">
        <v>221</v>
      </c>
      <c r="BE241" s="241">
        <f>IF(N241="základní",J241,0)</f>
        <v>0</v>
      </c>
      <c r="BF241" s="241">
        <f>IF(N241="snížená",J241,0)</f>
        <v>0</v>
      </c>
      <c r="BG241" s="241">
        <f>IF(N241="zákl. přenesená",J241,0)</f>
        <v>0</v>
      </c>
      <c r="BH241" s="241">
        <f>IF(N241="sníž. přenesená",J241,0)</f>
        <v>0</v>
      </c>
      <c r="BI241" s="241">
        <f>IF(N241="nulová",J241,0)</f>
        <v>0</v>
      </c>
      <c r="BJ241" s="18" t="s">
        <v>88</v>
      </c>
      <c r="BK241" s="241">
        <f>ROUND(I241*H241,2)</f>
        <v>0</v>
      </c>
      <c r="BL241" s="18" t="s">
        <v>1470</v>
      </c>
      <c r="BM241" s="240" t="s">
        <v>5479</v>
      </c>
    </row>
    <row r="242" s="13" customFormat="1">
      <c r="A242" s="13"/>
      <c r="B242" s="249"/>
      <c r="C242" s="250"/>
      <c r="D242" s="247" t="s">
        <v>236</v>
      </c>
      <c r="E242" s="251" t="s">
        <v>1</v>
      </c>
      <c r="F242" s="252" t="s">
        <v>88</v>
      </c>
      <c r="G242" s="250"/>
      <c r="H242" s="253">
        <v>1</v>
      </c>
      <c r="I242" s="254"/>
      <c r="J242" s="250"/>
      <c r="K242" s="250"/>
      <c r="L242" s="255"/>
      <c r="M242" s="256"/>
      <c r="N242" s="257"/>
      <c r="O242" s="257"/>
      <c r="P242" s="257"/>
      <c r="Q242" s="257"/>
      <c r="R242" s="257"/>
      <c r="S242" s="257"/>
      <c r="T242" s="258"/>
      <c r="U242" s="13"/>
      <c r="V242" s="13"/>
      <c r="W242" s="13"/>
      <c r="X242" s="13"/>
      <c r="Y242" s="13"/>
      <c r="Z242" s="13"/>
      <c r="AA242" s="13"/>
      <c r="AB242" s="13"/>
      <c r="AC242" s="13"/>
      <c r="AD242" s="13"/>
      <c r="AE242" s="13"/>
      <c r="AT242" s="259" t="s">
        <v>236</v>
      </c>
      <c r="AU242" s="259" t="s">
        <v>19</v>
      </c>
      <c r="AV242" s="13" t="s">
        <v>19</v>
      </c>
      <c r="AW242" s="13" t="s">
        <v>36</v>
      </c>
      <c r="AX242" s="13" t="s">
        <v>80</v>
      </c>
      <c r="AY242" s="259" t="s">
        <v>221</v>
      </c>
    </row>
    <row r="243" s="14" customFormat="1">
      <c r="A243" s="14"/>
      <c r="B243" s="260"/>
      <c r="C243" s="261"/>
      <c r="D243" s="247" t="s">
        <v>236</v>
      </c>
      <c r="E243" s="262" t="s">
        <v>1</v>
      </c>
      <c r="F243" s="263" t="s">
        <v>5341</v>
      </c>
      <c r="G243" s="261"/>
      <c r="H243" s="262" t="s">
        <v>1</v>
      </c>
      <c r="I243" s="264"/>
      <c r="J243" s="261"/>
      <c r="K243" s="261"/>
      <c r="L243" s="265"/>
      <c r="M243" s="266"/>
      <c r="N243" s="267"/>
      <c r="O243" s="267"/>
      <c r="P243" s="267"/>
      <c r="Q243" s="267"/>
      <c r="R243" s="267"/>
      <c r="S243" s="267"/>
      <c r="T243" s="268"/>
      <c r="U243" s="14"/>
      <c r="V243" s="14"/>
      <c r="W243" s="14"/>
      <c r="X243" s="14"/>
      <c r="Y243" s="14"/>
      <c r="Z243" s="14"/>
      <c r="AA243" s="14"/>
      <c r="AB243" s="14"/>
      <c r="AC243" s="14"/>
      <c r="AD243" s="14"/>
      <c r="AE243" s="14"/>
      <c r="AT243" s="269" t="s">
        <v>236</v>
      </c>
      <c r="AU243" s="269" t="s">
        <v>19</v>
      </c>
      <c r="AV243" s="14" t="s">
        <v>88</v>
      </c>
      <c r="AW243" s="14" t="s">
        <v>36</v>
      </c>
      <c r="AX243" s="14" t="s">
        <v>80</v>
      </c>
      <c r="AY243" s="269" t="s">
        <v>221</v>
      </c>
    </row>
    <row r="244" s="14" customFormat="1">
      <c r="A244" s="14"/>
      <c r="B244" s="260"/>
      <c r="C244" s="261"/>
      <c r="D244" s="247" t="s">
        <v>236</v>
      </c>
      <c r="E244" s="262" t="s">
        <v>1</v>
      </c>
      <c r="F244" s="263" t="s">
        <v>5342</v>
      </c>
      <c r="G244" s="261"/>
      <c r="H244" s="262" t="s">
        <v>1</v>
      </c>
      <c r="I244" s="264"/>
      <c r="J244" s="261"/>
      <c r="K244" s="261"/>
      <c r="L244" s="265"/>
      <c r="M244" s="266"/>
      <c r="N244" s="267"/>
      <c r="O244" s="267"/>
      <c r="P244" s="267"/>
      <c r="Q244" s="267"/>
      <c r="R244" s="267"/>
      <c r="S244" s="267"/>
      <c r="T244" s="268"/>
      <c r="U244" s="14"/>
      <c r="V244" s="14"/>
      <c r="W244" s="14"/>
      <c r="X244" s="14"/>
      <c r="Y244" s="14"/>
      <c r="Z244" s="14"/>
      <c r="AA244" s="14"/>
      <c r="AB244" s="14"/>
      <c r="AC244" s="14"/>
      <c r="AD244" s="14"/>
      <c r="AE244" s="14"/>
      <c r="AT244" s="269" t="s">
        <v>236</v>
      </c>
      <c r="AU244" s="269" t="s">
        <v>19</v>
      </c>
      <c r="AV244" s="14" t="s">
        <v>88</v>
      </c>
      <c r="AW244" s="14" t="s">
        <v>36</v>
      </c>
      <c r="AX244" s="14" t="s">
        <v>80</v>
      </c>
      <c r="AY244" s="269" t="s">
        <v>221</v>
      </c>
    </row>
    <row r="245" s="14" customFormat="1">
      <c r="A245" s="14"/>
      <c r="B245" s="260"/>
      <c r="C245" s="261"/>
      <c r="D245" s="247" t="s">
        <v>236</v>
      </c>
      <c r="E245" s="262" t="s">
        <v>1</v>
      </c>
      <c r="F245" s="263" t="s">
        <v>5343</v>
      </c>
      <c r="G245" s="261"/>
      <c r="H245" s="262" t="s">
        <v>1</v>
      </c>
      <c r="I245" s="264"/>
      <c r="J245" s="261"/>
      <c r="K245" s="261"/>
      <c r="L245" s="265"/>
      <c r="M245" s="266"/>
      <c r="N245" s="267"/>
      <c r="O245" s="267"/>
      <c r="P245" s="267"/>
      <c r="Q245" s="267"/>
      <c r="R245" s="267"/>
      <c r="S245" s="267"/>
      <c r="T245" s="268"/>
      <c r="U245" s="14"/>
      <c r="V245" s="14"/>
      <c r="W245" s="14"/>
      <c r="X245" s="14"/>
      <c r="Y245" s="14"/>
      <c r="Z245" s="14"/>
      <c r="AA245" s="14"/>
      <c r="AB245" s="14"/>
      <c r="AC245" s="14"/>
      <c r="AD245" s="14"/>
      <c r="AE245" s="14"/>
      <c r="AT245" s="269" t="s">
        <v>236</v>
      </c>
      <c r="AU245" s="269" t="s">
        <v>19</v>
      </c>
      <c r="AV245" s="14" t="s">
        <v>88</v>
      </c>
      <c r="AW245" s="14" t="s">
        <v>36</v>
      </c>
      <c r="AX245" s="14" t="s">
        <v>80</v>
      </c>
      <c r="AY245" s="269" t="s">
        <v>221</v>
      </c>
    </row>
    <row r="246" s="14" customFormat="1">
      <c r="A246" s="14"/>
      <c r="B246" s="260"/>
      <c r="C246" s="261"/>
      <c r="D246" s="247" t="s">
        <v>236</v>
      </c>
      <c r="E246" s="262" t="s">
        <v>1</v>
      </c>
      <c r="F246" s="263" t="s">
        <v>5344</v>
      </c>
      <c r="G246" s="261"/>
      <c r="H246" s="262" t="s">
        <v>1</v>
      </c>
      <c r="I246" s="264"/>
      <c r="J246" s="261"/>
      <c r="K246" s="261"/>
      <c r="L246" s="265"/>
      <c r="M246" s="266"/>
      <c r="N246" s="267"/>
      <c r="O246" s="267"/>
      <c r="P246" s="267"/>
      <c r="Q246" s="267"/>
      <c r="R246" s="267"/>
      <c r="S246" s="267"/>
      <c r="T246" s="268"/>
      <c r="U246" s="14"/>
      <c r="V246" s="14"/>
      <c r="W246" s="14"/>
      <c r="X246" s="14"/>
      <c r="Y246" s="14"/>
      <c r="Z246" s="14"/>
      <c r="AA246" s="14"/>
      <c r="AB246" s="14"/>
      <c r="AC246" s="14"/>
      <c r="AD246" s="14"/>
      <c r="AE246" s="14"/>
      <c r="AT246" s="269" t="s">
        <v>236</v>
      </c>
      <c r="AU246" s="269" t="s">
        <v>19</v>
      </c>
      <c r="AV246" s="14" t="s">
        <v>88</v>
      </c>
      <c r="AW246" s="14" t="s">
        <v>36</v>
      </c>
      <c r="AX246" s="14" t="s">
        <v>80</v>
      </c>
      <c r="AY246" s="269" t="s">
        <v>221</v>
      </c>
    </row>
    <row r="247" s="14" customFormat="1">
      <c r="A247" s="14"/>
      <c r="B247" s="260"/>
      <c r="C247" s="261"/>
      <c r="D247" s="247" t="s">
        <v>236</v>
      </c>
      <c r="E247" s="262" t="s">
        <v>1</v>
      </c>
      <c r="F247" s="263" t="s">
        <v>5345</v>
      </c>
      <c r="G247" s="261"/>
      <c r="H247" s="262" t="s">
        <v>1</v>
      </c>
      <c r="I247" s="264"/>
      <c r="J247" s="261"/>
      <c r="K247" s="261"/>
      <c r="L247" s="265"/>
      <c r="M247" s="266"/>
      <c r="N247" s="267"/>
      <c r="O247" s="267"/>
      <c r="P247" s="267"/>
      <c r="Q247" s="267"/>
      <c r="R247" s="267"/>
      <c r="S247" s="267"/>
      <c r="T247" s="268"/>
      <c r="U247" s="14"/>
      <c r="V247" s="14"/>
      <c r="W247" s="14"/>
      <c r="X247" s="14"/>
      <c r="Y247" s="14"/>
      <c r="Z247" s="14"/>
      <c r="AA247" s="14"/>
      <c r="AB247" s="14"/>
      <c r="AC247" s="14"/>
      <c r="AD247" s="14"/>
      <c r="AE247" s="14"/>
      <c r="AT247" s="269" t="s">
        <v>236</v>
      </c>
      <c r="AU247" s="269" t="s">
        <v>19</v>
      </c>
      <c r="AV247" s="14" t="s">
        <v>88</v>
      </c>
      <c r="AW247" s="14" t="s">
        <v>36</v>
      </c>
      <c r="AX247" s="14" t="s">
        <v>80</v>
      </c>
      <c r="AY247" s="269" t="s">
        <v>221</v>
      </c>
    </row>
    <row r="248" s="14" customFormat="1">
      <c r="A248" s="14"/>
      <c r="B248" s="260"/>
      <c r="C248" s="261"/>
      <c r="D248" s="247" t="s">
        <v>236</v>
      </c>
      <c r="E248" s="262" t="s">
        <v>1</v>
      </c>
      <c r="F248" s="263" t="s">
        <v>5346</v>
      </c>
      <c r="G248" s="261"/>
      <c r="H248" s="262" t="s">
        <v>1</v>
      </c>
      <c r="I248" s="264"/>
      <c r="J248" s="261"/>
      <c r="K248" s="261"/>
      <c r="L248" s="265"/>
      <c r="M248" s="266"/>
      <c r="N248" s="267"/>
      <c r="O248" s="267"/>
      <c r="P248" s="267"/>
      <c r="Q248" s="267"/>
      <c r="R248" s="267"/>
      <c r="S248" s="267"/>
      <c r="T248" s="268"/>
      <c r="U248" s="14"/>
      <c r="V248" s="14"/>
      <c r="W248" s="14"/>
      <c r="X248" s="14"/>
      <c r="Y248" s="14"/>
      <c r="Z248" s="14"/>
      <c r="AA248" s="14"/>
      <c r="AB248" s="14"/>
      <c r="AC248" s="14"/>
      <c r="AD248" s="14"/>
      <c r="AE248" s="14"/>
      <c r="AT248" s="269" t="s">
        <v>236</v>
      </c>
      <c r="AU248" s="269" t="s">
        <v>19</v>
      </c>
      <c r="AV248" s="14" t="s">
        <v>88</v>
      </c>
      <c r="AW248" s="14" t="s">
        <v>36</v>
      </c>
      <c r="AX248" s="14" t="s">
        <v>80</v>
      </c>
      <c r="AY248" s="269" t="s">
        <v>221</v>
      </c>
    </row>
    <row r="249" s="14" customFormat="1">
      <c r="A249" s="14"/>
      <c r="B249" s="260"/>
      <c r="C249" s="261"/>
      <c r="D249" s="247" t="s">
        <v>236</v>
      </c>
      <c r="E249" s="262" t="s">
        <v>1</v>
      </c>
      <c r="F249" s="263" t="s">
        <v>5480</v>
      </c>
      <c r="G249" s="261"/>
      <c r="H249" s="262" t="s">
        <v>1</v>
      </c>
      <c r="I249" s="264"/>
      <c r="J249" s="261"/>
      <c r="K249" s="261"/>
      <c r="L249" s="265"/>
      <c r="M249" s="266"/>
      <c r="N249" s="267"/>
      <c r="O249" s="267"/>
      <c r="P249" s="267"/>
      <c r="Q249" s="267"/>
      <c r="R249" s="267"/>
      <c r="S249" s="267"/>
      <c r="T249" s="268"/>
      <c r="U249" s="14"/>
      <c r="V249" s="14"/>
      <c r="W249" s="14"/>
      <c r="X249" s="14"/>
      <c r="Y249" s="14"/>
      <c r="Z249" s="14"/>
      <c r="AA249" s="14"/>
      <c r="AB249" s="14"/>
      <c r="AC249" s="14"/>
      <c r="AD249" s="14"/>
      <c r="AE249" s="14"/>
      <c r="AT249" s="269" t="s">
        <v>236</v>
      </c>
      <c r="AU249" s="269" t="s">
        <v>19</v>
      </c>
      <c r="AV249" s="14" t="s">
        <v>88</v>
      </c>
      <c r="AW249" s="14" t="s">
        <v>36</v>
      </c>
      <c r="AX249" s="14" t="s">
        <v>80</v>
      </c>
      <c r="AY249" s="269" t="s">
        <v>221</v>
      </c>
    </row>
    <row r="250" s="14" customFormat="1">
      <c r="A250" s="14"/>
      <c r="B250" s="260"/>
      <c r="C250" s="261"/>
      <c r="D250" s="247" t="s">
        <v>236</v>
      </c>
      <c r="E250" s="262" t="s">
        <v>1</v>
      </c>
      <c r="F250" s="263" t="s">
        <v>5348</v>
      </c>
      <c r="G250" s="261"/>
      <c r="H250" s="262" t="s">
        <v>1</v>
      </c>
      <c r="I250" s="264"/>
      <c r="J250" s="261"/>
      <c r="K250" s="261"/>
      <c r="L250" s="265"/>
      <c r="M250" s="266"/>
      <c r="N250" s="267"/>
      <c r="O250" s="267"/>
      <c r="P250" s="267"/>
      <c r="Q250" s="267"/>
      <c r="R250" s="267"/>
      <c r="S250" s="267"/>
      <c r="T250" s="268"/>
      <c r="U250" s="14"/>
      <c r="V250" s="14"/>
      <c r="W250" s="14"/>
      <c r="X250" s="14"/>
      <c r="Y250" s="14"/>
      <c r="Z250" s="14"/>
      <c r="AA250" s="14"/>
      <c r="AB250" s="14"/>
      <c r="AC250" s="14"/>
      <c r="AD250" s="14"/>
      <c r="AE250" s="14"/>
      <c r="AT250" s="269" t="s">
        <v>236</v>
      </c>
      <c r="AU250" s="269" t="s">
        <v>19</v>
      </c>
      <c r="AV250" s="14" t="s">
        <v>88</v>
      </c>
      <c r="AW250" s="14" t="s">
        <v>36</v>
      </c>
      <c r="AX250" s="14" t="s">
        <v>80</v>
      </c>
      <c r="AY250" s="269" t="s">
        <v>221</v>
      </c>
    </row>
    <row r="251" s="14" customFormat="1">
      <c r="A251" s="14"/>
      <c r="B251" s="260"/>
      <c r="C251" s="261"/>
      <c r="D251" s="247" t="s">
        <v>236</v>
      </c>
      <c r="E251" s="262" t="s">
        <v>1</v>
      </c>
      <c r="F251" s="263" t="s">
        <v>5349</v>
      </c>
      <c r="G251" s="261"/>
      <c r="H251" s="262" t="s">
        <v>1</v>
      </c>
      <c r="I251" s="264"/>
      <c r="J251" s="261"/>
      <c r="K251" s="261"/>
      <c r="L251" s="265"/>
      <c r="M251" s="266"/>
      <c r="N251" s="267"/>
      <c r="O251" s="267"/>
      <c r="P251" s="267"/>
      <c r="Q251" s="267"/>
      <c r="R251" s="267"/>
      <c r="S251" s="267"/>
      <c r="T251" s="268"/>
      <c r="U251" s="14"/>
      <c r="V251" s="14"/>
      <c r="W251" s="14"/>
      <c r="X251" s="14"/>
      <c r="Y251" s="14"/>
      <c r="Z251" s="14"/>
      <c r="AA251" s="14"/>
      <c r="AB251" s="14"/>
      <c r="AC251" s="14"/>
      <c r="AD251" s="14"/>
      <c r="AE251" s="14"/>
      <c r="AT251" s="269" t="s">
        <v>236</v>
      </c>
      <c r="AU251" s="269" t="s">
        <v>19</v>
      </c>
      <c r="AV251" s="14" t="s">
        <v>88</v>
      </c>
      <c r="AW251" s="14" t="s">
        <v>36</v>
      </c>
      <c r="AX251" s="14" t="s">
        <v>80</v>
      </c>
      <c r="AY251" s="269" t="s">
        <v>221</v>
      </c>
    </row>
    <row r="252" s="15" customFormat="1">
      <c r="A252" s="15"/>
      <c r="B252" s="270"/>
      <c r="C252" s="271"/>
      <c r="D252" s="247" t="s">
        <v>236</v>
      </c>
      <c r="E252" s="272" t="s">
        <v>1</v>
      </c>
      <c r="F252" s="273" t="s">
        <v>356</v>
      </c>
      <c r="G252" s="271"/>
      <c r="H252" s="274">
        <v>1</v>
      </c>
      <c r="I252" s="275"/>
      <c r="J252" s="271"/>
      <c r="K252" s="271"/>
      <c r="L252" s="276"/>
      <c r="M252" s="277"/>
      <c r="N252" s="278"/>
      <c r="O252" s="278"/>
      <c r="P252" s="278"/>
      <c r="Q252" s="278"/>
      <c r="R252" s="278"/>
      <c r="S252" s="278"/>
      <c r="T252" s="279"/>
      <c r="U252" s="15"/>
      <c r="V252" s="15"/>
      <c r="W252" s="15"/>
      <c r="X252" s="15"/>
      <c r="Y252" s="15"/>
      <c r="Z252" s="15"/>
      <c r="AA252" s="15"/>
      <c r="AB252" s="15"/>
      <c r="AC252" s="15"/>
      <c r="AD252" s="15"/>
      <c r="AE252" s="15"/>
      <c r="AT252" s="280" t="s">
        <v>236</v>
      </c>
      <c r="AU252" s="280" t="s">
        <v>19</v>
      </c>
      <c r="AV252" s="15" t="s">
        <v>224</v>
      </c>
      <c r="AW252" s="15" t="s">
        <v>36</v>
      </c>
      <c r="AX252" s="15" t="s">
        <v>88</v>
      </c>
      <c r="AY252" s="280" t="s">
        <v>221</v>
      </c>
    </row>
    <row r="253" s="2" customFormat="1" ht="37.8" customHeight="1">
      <c r="A253" s="40"/>
      <c r="B253" s="41"/>
      <c r="C253" s="229" t="s">
        <v>427</v>
      </c>
      <c r="D253" s="229" t="s">
        <v>225</v>
      </c>
      <c r="E253" s="230" t="s">
        <v>5481</v>
      </c>
      <c r="F253" s="231" t="s">
        <v>5351</v>
      </c>
      <c r="G253" s="232" t="s">
        <v>1431</v>
      </c>
      <c r="H253" s="233">
        <v>1</v>
      </c>
      <c r="I253" s="234"/>
      <c r="J253" s="235">
        <f>ROUND(I253*H253,2)</f>
        <v>0</v>
      </c>
      <c r="K253" s="231" t="s">
        <v>1</v>
      </c>
      <c r="L253" s="46"/>
      <c r="M253" s="236" t="s">
        <v>1</v>
      </c>
      <c r="N253" s="237" t="s">
        <v>45</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1470</v>
      </c>
      <c r="AT253" s="240" t="s">
        <v>225</v>
      </c>
      <c r="AU253" s="240" t="s">
        <v>19</v>
      </c>
      <c r="AY253" s="18" t="s">
        <v>221</v>
      </c>
      <c r="BE253" s="241">
        <f>IF(N253="základní",J253,0)</f>
        <v>0</v>
      </c>
      <c r="BF253" s="241">
        <f>IF(N253="snížená",J253,0)</f>
        <v>0</v>
      </c>
      <c r="BG253" s="241">
        <f>IF(N253="zákl. přenesená",J253,0)</f>
        <v>0</v>
      </c>
      <c r="BH253" s="241">
        <f>IF(N253="sníž. přenesená",J253,0)</f>
        <v>0</v>
      </c>
      <c r="BI253" s="241">
        <f>IF(N253="nulová",J253,0)</f>
        <v>0</v>
      </c>
      <c r="BJ253" s="18" t="s">
        <v>88</v>
      </c>
      <c r="BK253" s="241">
        <f>ROUND(I253*H253,2)</f>
        <v>0</v>
      </c>
      <c r="BL253" s="18" t="s">
        <v>1470</v>
      </c>
      <c r="BM253" s="240" t="s">
        <v>5482</v>
      </c>
    </row>
    <row r="254" s="13" customFormat="1">
      <c r="A254" s="13"/>
      <c r="B254" s="249"/>
      <c r="C254" s="250"/>
      <c r="D254" s="247" t="s">
        <v>236</v>
      </c>
      <c r="E254" s="251" t="s">
        <v>1</v>
      </c>
      <c r="F254" s="252" t="s">
        <v>5483</v>
      </c>
      <c r="G254" s="250"/>
      <c r="H254" s="253">
        <v>1</v>
      </c>
      <c r="I254" s="254"/>
      <c r="J254" s="250"/>
      <c r="K254" s="250"/>
      <c r="L254" s="255"/>
      <c r="M254" s="256"/>
      <c r="N254" s="257"/>
      <c r="O254" s="257"/>
      <c r="P254" s="257"/>
      <c r="Q254" s="257"/>
      <c r="R254" s="257"/>
      <c r="S254" s="257"/>
      <c r="T254" s="258"/>
      <c r="U254" s="13"/>
      <c r="V254" s="13"/>
      <c r="W254" s="13"/>
      <c r="X254" s="13"/>
      <c r="Y254" s="13"/>
      <c r="Z254" s="13"/>
      <c r="AA254" s="13"/>
      <c r="AB254" s="13"/>
      <c r="AC254" s="13"/>
      <c r="AD254" s="13"/>
      <c r="AE254" s="13"/>
      <c r="AT254" s="259" t="s">
        <v>236</v>
      </c>
      <c r="AU254" s="259" t="s">
        <v>19</v>
      </c>
      <c r="AV254" s="13" t="s">
        <v>19</v>
      </c>
      <c r="AW254" s="13" t="s">
        <v>36</v>
      </c>
      <c r="AX254" s="13" t="s">
        <v>80</v>
      </c>
      <c r="AY254" s="259" t="s">
        <v>221</v>
      </c>
    </row>
    <row r="255" s="15" customFormat="1">
      <c r="A255" s="15"/>
      <c r="B255" s="270"/>
      <c r="C255" s="271"/>
      <c r="D255" s="247" t="s">
        <v>236</v>
      </c>
      <c r="E255" s="272" t="s">
        <v>1</v>
      </c>
      <c r="F255" s="273" t="s">
        <v>356</v>
      </c>
      <c r="G255" s="271"/>
      <c r="H255" s="274">
        <v>1</v>
      </c>
      <c r="I255" s="275"/>
      <c r="J255" s="271"/>
      <c r="K255" s="271"/>
      <c r="L255" s="276"/>
      <c r="M255" s="277"/>
      <c r="N255" s="278"/>
      <c r="O255" s="278"/>
      <c r="P255" s="278"/>
      <c r="Q255" s="278"/>
      <c r="R255" s="278"/>
      <c r="S255" s="278"/>
      <c r="T255" s="279"/>
      <c r="U255" s="15"/>
      <c r="V255" s="15"/>
      <c r="W255" s="15"/>
      <c r="X255" s="15"/>
      <c r="Y255" s="15"/>
      <c r="Z255" s="15"/>
      <c r="AA255" s="15"/>
      <c r="AB255" s="15"/>
      <c r="AC255" s="15"/>
      <c r="AD255" s="15"/>
      <c r="AE255" s="15"/>
      <c r="AT255" s="280" t="s">
        <v>236</v>
      </c>
      <c r="AU255" s="280" t="s">
        <v>19</v>
      </c>
      <c r="AV255" s="15" t="s">
        <v>224</v>
      </c>
      <c r="AW255" s="15" t="s">
        <v>36</v>
      </c>
      <c r="AX255" s="15" t="s">
        <v>88</v>
      </c>
      <c r="AY255" s="280" t="s">
        <v>221</v>
      </c>
    </row>
    <row r="256" s="2" customFormat="1" ht="24.15" customHeight="1">
      <c r="A256" s="40"/>
      <c r="B256" s="41"/>
      <c r="C256" s="229" t="s">
        <v>27</v>
      </c>
      <c r="D256" s="229" t="s">
        <v>225</v>
      </c>
      <c r="E256" s="230" t="s">
        <v>5354</v>
      </c>
      <c r="F256" s="231" t="s">
        <v>5355</v>
      </c>
      <c r="G256" s="232" t="s">
        <v>665</v>
      </c>
      <c r="H256" s="233">
        <v>3</v>
      </c>
      <c r="I256" s="234"/>
      <c r="J256" s="235">
        <f>ROUND(I256*H256,2)</f>
        <v>0</v>
      </c>
      <c r="K256" s="231" t="s">
        <v>1</v>
      </c>
      <c r="L256" s="46"/>
      <c r="M256" s="236" t="s">
        <v>1</v>
      </c>
      <c r="N256" s="237" t="s">
        <v>45</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1470</v>
      </c>
      <c r="AT256" s="240" t="s">
        <v>225</v>
      </c>
      <c r="AU256" s="240" t="s">
        <v>19</v>
      </c>
      <c r="AY256" s="18" t="s">
        <v>221</v>
      </c>
      <c r="BE256" s="241">
        <f>IF(N256="základní",J256,0)</f>
        <v>0</v>
      </c>
      <c r="BF256" s="241">
        <f>IF(N256="snížená",J256,0)</f>
        <v>0</v>
      </c>
      <c r="BG256" s="241">
        <f>IF(N256="zákl. přenesená",J256,0)</f>
        <v>0</v>
      </c>
      <c r="BH256" s="241">
        <f>IF(N256="sníž. přenesená",J256,0)</f>
        <v>0</v>
      </c>
      <c r="BI256" s="241">
        <f>IF(N256="nulová",J256,0)</f>
        <v>0</v>
      </c>
      <c r="BJ256" s="18" t="s">
        <v>88</v>
      </c>
      <c r="BK256" s="241">
        <f>ROUND(I256*H256,2)</f>
        <v>0</v>
      </c>
      <c r="BL256" s="18" t="s">
        <v>1470</v>
      </c>
      <c r="BM256" s="240" t="s">
        <v>5484</v>
      </c>
    </row>
    <row r="257" s="2" customFormat="1" ht="16.5" customHeight="1">
      <c r="A257" s="40"/>
      <c r="B257" s="41"/>
      <c r="C257" s="229" t="s">
        <v>1451</v>
      </c>
      <c r="D257" s="229" t="s">
        <v>225</v>
      </c>
      <c r="E257" s="230" t="s">
        <v>5357</v>
      </c>
      <c r="F257" s="231" t="s">
        <v>5358</v>
      </c>
      <c r="G257" s="232" t="s">
        <v>1431</v>
      </c>
      <c r="H257" s="233">
        <v>1</v>
      </c>
      <c r="I257" s="234"/>
      <c r="J257" s="235">
        <f>ROUND(I257*H257,2)</f>
        <v>0</v>
      </c>
      <c r="K257" s="231" t="s">
        <v>1</v>
      </c>
      <c r="L257" s="46"/>
      <c r="M257" s="236" t="s">
        <v>1</v>
      </c>
      <c r="N257" s="237" t="s">
        <v>45</v>
      </c>
      <c r="O257" s="93"/>
      <c r="P257" s="238">
        <f>O257*H257</f>
        <v>0</v>
      </c>
      <c r="Q257" s="238">
        <v>0</v>
      </c>
      <c r="R257" s="238">
        <f>Q257*H257</f>
        <v>0</v>
      </c>
      <c r="S257" s="238">
        <v>0</v>
      </c>
      <c r="T257" s="239">
        <f>S257*H257</f>
        <v>0</v>
      </c>
      <c r="U257" s="40"/>
      <c r="V257" s="40"/>
      <c r="W257" s="40"/>
      <c r="X257" s="40"/>
      <c r="Y257" s="40"/>
      <c r="Z257" s="40"/>
      <c r="AA257" s="40"/>
      <c r="AB257" s="40"/>
      <c r="AC257" s="40"/>
      <c r="AD257" s="40"/>
      <c r="AE257" s="40"/>
      <c r="AR257" s="240" t="s">
        <v>1470</v>
      </c>
      <c r="AT257" s="240" t="s">
        <v>225</v>
      </c>
      <c r="AU257" s="240" t="s">
        <v>19</v>
      </c>
      <c r="AY257" s="18" t="s">
        <v>221</v>
      </c>
      <c r="BE257" s="241">
        <f>IF(N257="základní",J257,0)</f>
        <v>0</v>
      </c>
      <c r="BF257" s="241">
        <f>IF(N257="snížená",J257,0)</f>
        <v>0</v>
      </c>
      <c r="BG257" s="241">
        <f>IF(N257="zákl. přenesená",J257,0)</f>
        <v>0</v>
      </c>
      <c r="BH257" s="241">
        <f>IF(N257="sníž. přenesená",J257,0)</f>
        <v>0</v>
      </c>
      <c r="BI257" s="241">
        <f>IF(N257="nulová",J257,0)</f>
        <v>0</v>
      </c>
      <c r="BJ257" s="18" t="s">
        <v>88</v>
      </c>
      <c r="BK257" s="241">
        <f>ROUND(I257*H257,2)</f>
        <v>0</v>
      </c>
      <c r="BL257" s="18" t="s">
        <v>1470</v>
      </c>
      <c r="BM257" s="240" t="s">
        <v>5485</v>
      </c>
    </row>
    <row r="258" s="2" customFormat="1" ht="16.5" customHeight="1">
      <c r="A258" s="40"/>
      <c r="B258" s="41"/>
      <c r="C258" s="229" t="s">
        <v>757</v>
      </c>
      <c r="D258" s="229" t="s">
        <v>225</v>
      </c>
      <c r="E258" s="230" t="s">
        <v>5360</v>
      </c>
      <c r="F258" s="231" t="s">
        <v>5361</v>
      </c>
      <c r="G258" s="232" t="s">
        <v>699</v>
      </c>
      <c r="H258" s="233">
        <v>74</v>
      </c>
      <c r="I258" s="234"/>
      <c r="J258" s="235">
        <f>ROUND(I258*H258,2)</f>
        <v>0</v>
      </c>
      <c r="K258" s="231" t="s">
        <v>1</v>
      </c>
      <c r="L258" s="46"/>
      <c r="M258" s="236" t="s">
        <v>1</v>
      </c>
      <c r="N258" s="237" t="s">
        <v>45</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1470</v>
      </c>
      <c r="AT258" s="240" t="s">
        <v>225</v>
      </c>
      <c r="AU258" s="240" t="s">
        <v>19</v>
      </c>
      <c r="AY258" s="18" t="s">
        <v>221</v>
      </c>
      <c r="BE258" s="241">
        <f>IF(N258="základní",J258,0)</f>
        <v>0</v>
      </c>
      <c r="BF258" s="241">
        <f>IF(N258="snížená",J258,0)</f>
        <v>0</v>
      </c>
      <c r="BG258" s="241">
        <f>IF(N258="zákl. přenesená",J258,0)</f>
        <v>0</v>
      </c>
      <c r="BH258" s="241">
        <f>IF(N258="sníž. přenesená",J258,0)</f>
        <v>0</v>
      </c>
      <c r="BI258" s="241">
        <f>IF(N258="nulová",J258,0)</f>
        <v>0</v>
      </c>
      <c r="BJ258" s="18" t="s">
        <v>88</v>
      </c>
      <c r="BK258" s="241">
        <f>ROUND(I258*H258,2)</f>
        <v>0</v>
      </c>
      <c r="BL258" s="18" t="s">
        <v>1470</v>
      </c>
      <c r="BM258" s="240" t="s">
        <v>5486</v>
      </c>
    </row>
    <row r="259" s="2" customFormat="1" ht="33" customHeight="1">
      <c r="A259" s="40"/>
      <c r="B259" s="41"/>
      <c r="C259" s="229" t="s">
        <v>1399</v>
      </c>
      <c r="D259" s="229" t="s">
        <v>225</v>
      </c>
      <c r="E259" s="230" t="s">
        <v>5363</v>
      </c>
      <c r="F259" s="231" t="s">
        <v>5364</v>
      </c>
      <c r="G259" s="232" t="s">
        <v>699</v>
      </c>
      <c r="H259" s="233">
        <v>25</v>
      </c>
      <c r="I259" s="234"/>
      <c r="J259" s="235">
        <f>ROUND(I259*H259,2)</f>
        <v>0</v>
      </c>
      <c r="K259" s="231" t="s">
        <v>1</v>
      </c>
      <c r="L259" s="46"/>
      <c r="M259" s="236" t="s">
        <v>1</v>
      </c>
      <c r="N259" s="237" t="s">
        <v>45</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1470</v>
      </c>
      <c r="AT259" s="240" t="s">
        <v>225</v>
      </c>
      <c r="AU259" s="240" t="s">
        <v>19</v>
      </c>
      <c r="AY259" s="18" t="s">
        <v>221</v>
      </c>
      <c r="BE259" s="241">
        <f>IF(N259="základní",J259,0)</f>
        <v>0</v>
      </c>
      <c r="BF259" s="241">
        <f>IF(N259="snížená",J259,0)</f>
        <v>0</v>
      </c>
      <c r="BG259" s="241">
        <f>IF(N259="zákl. přenesená",J259,0)</f>
        <v>0</v>
      </c>
      <c r="BH259" s="241">
        <f>IF(N259="sníž. přenesená",J259,0)</f>
        <v>0</v>
      </c>
      <c r="BI259" s="241">
        <f>IF(N259="nulová",J259,0)</f>
        <v>0</v>
      </c>
      <c r="BJ259" s="18" t="s">
        <v>88</v>
      </c>
      <c r="BK259" s="241">
        <f>ROUND(I259*H259,2)</f>
        <v>0</v>
      </c>
      <c r="BL259" s="18" t="s">
        <v>1470</v>
      </c>
      <c r="BM259" s="240" t="s">
        <v>5487</v>
      </c>
    </row>
    <row r="260" s="2" customFormat="1" ht="16.5" customHeight="1">
      <c r="A260" s="40"/>
      <c r="B260" s="41"/>
      <c r="C260" s="229" t="s">
        <v>1403</v>
      </c>
      <c r="D260" s="229" t="s">
        <v>225</v>
      </c>
      <c r="E260" s="230" t="s">
        <v>5366</v>
      </c>
      <c r="F260" s="231" t="s">
        <v>5367</v>
      </c>
      <c r="G260" s="232" t="s">
        <v>665</v>
      </c>
      <c r="H260" s="233">
        <v>14</v>
      </c>
      <c r="I260" s="234"/>
      <c r="J260" s="235">
        <f>ROUND(I260*H260,2)</f>
        <v>0</v>
      </c>
      <c r="K260" s="231" t="s">
        <v>1</v>
      </c>
      <c r="L260" s="46"/>
      <c r="M260" s="236" t="s">
        <v>1</v>
      </c>
      <c r="N260" s="237" t="s">
        <v>45</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1470</v>
      </c>
      <c r="AT260" s="240" t="s">
        <v>225</v>
      </c>
      <c r="AU260" s="240" t="s">
        <v>19</v>
      </c>
      <c r="AY260" s="18" t="s">
        <v>221</v>
      </c>
      <c r="BE260" s="241">
        <f>IF(N260="základní",J260,0)</f>
        <v>0</v>
      </c>
      <c r="BF260" s="241">
        <f>IF(N260="snížená",J260,0)</f>
        <v>0</v>
      </c>
      <c r="BG260" s="241">
        <f>IF(N260="zákl. přenesená",J260,0)</f>
        <v>0</v>
      </c>
      <c r="BH260" s="241">
        <f>IF(N260="sníž. přenesená",J260,0)</f>
        <v>0</v>
      </c>
      <c r="BI260" s="241">
        <f>IF(N260="nulová",J260,0)</f>
        <v>0</v>
      </c>
      <c r="BJ260" s="18" t="s">
        <v>88</v>
      </c>
      <c r="BK260" s="241">
        <f>ROUND(I260*H260,2)</f>
        <v>0</v>
      </c>
      <c r="BL260" s="18" t="s">
        <v>1470</v>
      </c>
      <c r="BM260" s="240" t="s">
        <v>5488</v>
      </c>
    </row>
    <row r="261" s="2" customFormat="1" ht="16.5" customHeight="1">
      <c r="A261" s="40"/>
      <c r="B261" s="41"/>
      <c r="C261" s="229" t="s">
        <v>1455</v>
      </c>
      <c r="D261" s="229" t="s">
        <v>225</v>
      </c>
      <c r="E261" s="230" t="s">
        <v>5369</v>
      </c>
      <c r="F261" s="231" t="s">
        <v>5370</v>
      </c>
      <c r="G261" s="232" t="s">
        <v>699</v>
      </c>
      <c r="H261" s="233">
        <v>54</v>
      </c>
      <c r="I261" s="234"/>
      <c r="J261" s="235">
        <f>ROUND(I261*H261,2)</f>
        <v>0</v>
      </c>
      <c r="K261" s="231" t="s">
        <v>1</v>
      </c>
      <c r="L261" s="46"/>
      <c r="M261" s="236" t="s">
        <v>1</v>
      </c>
      <c r="N261" s="237" t="s">
        <v>45</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1470</v>
      </c>
      <c r="AT261" s="240" t="s">
        <v>225</v>
      </c>
      <c r="AU261" s="240" t="s">
        <v>19</v>
      </c>
      <c r="AY261" s="18" t="s">
        <v>221</v>
      </c>
      <c r="BE261" s="241">
        <f>IF(N261="základní",J261,0)</f>
        <v>0</v>
      </c>
      <c r="BF261" s="241">
        <f>IF(N261="snížená",J261,0)</f>
        <v>0</v>
      </c>
      <c r="BG261" s="241">
        <f>IF(N261="zákl. přenesená",J261,0)</f>
        <v>0</v>
      </c>
      <c r="BH261" s="241">
        <f>IF(N261="sníž. přenesená",J261,0)</f>
        <v>0</v>
      </c>
      <c r="BI261" s="241">
        <f>IF(N261="nulová",J261,0)</f>
        <v>0</v>
      </c>
      <c r="BJ261" s="18" t="s">
        <v>88</v>
      </c>
      <c r="BK261" s="241">
        <f>ROUND(I261*H261,2)</f>
        <v>0</v>
      </c>
      <c r="BL261" s="18" t="s">
        <v>1470</v>
      </c>
      <c r="BM261" s="240" t="s">
        <v>5489</v>
      </c>
    </row>
    <row r="262" s="2" customFormat="1" ht="16.5" customHeight="1">
      <c r="A262" s="40"/>
      <c r="B262" s="41"/>
      <c r="C262" s="229" t="s">
        <v>1409</v>
      </c>
      <c r="D262" s="229" t="s">
        <v>225</v>
      </c>
      <c r="E262" s="230" t="s">
        <v>5372</v>
      </c>
      <c r="F262" s="231" t="s">
        <v>5373</v>
      </c>
      <c r="G262" s="232" t="s">
        <v>5374</v>
      </c>
      <c r="H262" s="233">
        <v>1</v>
      </c>
      <c r="I262" s="234"/>
      <c r="J262" s="235">
        <f>ROUND(I262*H262,2)</f>
        <v>0</v>
      </c>
      <c r="K262" s="231" t="s">
        <v>1</v>
      </c>
      <c r="L262" s="46"/>
      <c r="M262" s="236" t="s">
        <v>1</v>
      </c>
      <c r="N262" s="237" t="s">
        <v>45</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1470</v>
      </c>
      <c r="AT262" s="240" t="s">
        <v>225</v>
      </c>
      <c r="AU262" s="240" t="s">
        <v>19</v>
      </c>
      <c r="AY262" s="18" t="s">
        <v>221</v>
      </c>
      <c r="BE262" s="241">
        <f>IF(N262="základní",J262,0)</f>
        <v>0</v>
      </c>
      <c r="BF262" s="241">
        <f>IF(N262="snížená",J262,0)</f>
        <v>0</v>
      </c>
      <c r="BG262" s="241">
        <f>IF(N262="zákl. přenesená",J262,0)</f>
        <v>0</v>
      </c>
      <c r="BH262" s="241">
        <f>IF(N262="sníž. přenesená",J262,0)</f>
        <v>0</v>
      </c>
      <c r="BI262" s="241">
        <f>IF(N262="nulová",J262,0)</f>
        <v>0</v>
      </c>
      <c r="BJ262" s="18" t="s">
        <v>88</v>
      </c>
      <c r="BK262" s="241">
        <f>ROUND(I262*H262,2)</f>
        <v>0</v>
      </c>
      <c r="BL262" s="18" t="s">
        <v>1470</v>
      </c>
      <c r="BM262" s="240" t="s">
        <v>5490</v>
      </c>
    </row>
    <row r="263" s="2" customFormat="1" ht="16.5" customHeight="1">
      <c r="A263" s="40"/>
      <c r="B263" s="41"/>
      <c r="C263" s="229" t="s">
        <v>1415</v>
      </c>
      <c r="D263" s="229" t="s">
        <v>225</v>
      </c>
      <c r="E263" s="230" t="s">
        <v>5376</v>
      </c>
      <c r="F263" s="231" t="s">
        <v>5377</v>
      </c>
      <c r="G263" s="232" t="s">
        <v>665</v>
      </c>
      <c r="H263" s="233">
        <v>4</v>
      </c>
      <c r="I263" s="234"/>
      <c r="J263" s="235">
        <f>ROUND(I263*H263,2)</f>
        <v>0</v>
      </c>
      <c r="K263" s="231" t="s">
        <v>1</v>
      </c>
      <c r="L263" s="46"/>
      <c r="M263" s="236" t="s">
        <v>1</v>
      </c>
      <c r="N263" s="237" t="s">
        <v>45</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1470</v>
      </c>
      <c r="AT263" s="240" t="s">
        <v>225</v>
      </c>
      <c r="AU263" s="240" t="s">
        <v>19</v>
      </c>
      <c r="AY263" s="18" t="s">
        <v>221</v>
      </c>
      <c r="BE263" s="241">
        <f>IF(N263="základní",J263,0)</f>
        <v>0</v>
      </c>
      <c r="BF263" s="241">
        <f>IF(N263="snížená",J263,0)</f>
        <v>0</v>
      </c>
      <c r="BG263" s="241">
        <f>IF(N263="zákl. přenesená",J263,0)</f>
        <v>0</v>
      </c>
      <c r="BH263" s="241">
        <f>IF(N263="sníž. přenesená",J263,0)</f>
        <v>0</v>
      </c>
      <c r="BI263" s="241">
        <f>IF(N263="nulová",J263,0)</f>
        <v>0</v>
      </c>
      <c r="BJ263" s="18" t="s">
        <v>88</v>
      </c>
      <c r="BK263" s="241">
        <f>ROUND(I263*H263,2)</f>
        <v>0</v>
      </c>
      <c r="BL263" s="18" t="s">
        <v>1470</v>
      </c>
      <c r="BM263" s="240" t="s">
        <v>5491</v>
      </c>
    </row>
    <row r="264" s="2" customFormat="1" ht="24.15" customHeight="1">
      <c r="A264" s="40"/>
      <c r="B264" s="41"/>
      <c r="C264" s="229" t="s">
        <v>1420</v>
      </c>
      <c r="D264" s="229" t="s">
        <v>225</v>
      </c>
      <c r="E264" s="230" t="s">
        <v>5379</v>
      </c>
      <c r="F264" s="231" t="s">
        <v>5380</v>
      </c>
      <c r="G264" s="232" t="s">
        <v>699</v>
      </c>
      <c r="H264" s="233">
        <v>74</v>
      </c>
      <c r="I264" s="234"/>
      <c r="J264" s="235">
        <f>ROUND(I264*H264,2)</f>
        <v>0</v>
      </c>
      <c r="K264" s="231" t="s">
        <v>1</v>
      </c>
      <c r="L264" s="46"/>
      <c r="M264" s="236" t="s">
        <v>1</v>
      </c>
      <c r="N264" s="237" t="s">
        <v>45</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1470</v>
      </c>
      <c r="AT264" s="240" t="s">
        <v>225</v>
      </c>
      <c r="AU264" s="240" t="s">
        <v>19</v>
      </c>
      <c r="AY264" s="18" t="s">
        <v>221</v>
      </c>
      <c r="BE264" s="241">
        <f>IF(N264="základní",J264,0)</f>
        <v>0</v>
      </c>
      <c r="BF264" s="241">
        <f>IF(N264="snížená",J264,0)</f>
        <v>0</v>
      </c>
      <c r="BG264" s="241">
        <f>IF(N264="zákl. přenesená",J264,0)</f>
        <v>0</v>
      </c>
      <c r="BH264" s="241">
        <f>IF(N264="sníž. přenesená",J264,0)</f>
        <v>0</v>
      </c>
      <c r="BI264" s="241">
        <f>IF(N264="nulová",J264,0)</f>
        <v>0</v>
      </c>
      <c r="BJ264" s="18" t="s">
        <v>88</v>
      </c>
      <c r="BK264" s="241">
        <f>ROUND(I264*H264,2)</f>
        <v>0</v>
      </c>
      <c r="BL264" s="18" t="s">
        <v>1470</v>
      </c>
      <c r="BM264" s="240" t="s">
        <v>5492</v>
      </c>
    </row>
    <row r="265" s="2" customFormat="1" ht="16.5" customHeight="1">
      <c r="A265" s="40"/>
      <c r="B265" s="41"/>
      <c r="C265" s="229" t="s">
        <v>1423</v>
      </c>
      <c r="D265" s="229" t="s">
        <v>225</v>
      </c>
      <c r="E265" s="230" t="s">
        <v>5382</v>
      </c>
      <c r="F265" s="231" t="s">
        <v>5383</v>
      </c>
      <c r="G265" s="232" t="s">
        <v>699</v>
      </c>
      <c r="H265" s="233">
        <v>78</v>
      </c>
      <c r="I265" s="234"/>
      <c r="J265" s="235">
        <f>ROUND(I265*H265,2)</f>
        <v>0</v>
      </c>
      <c r="K265" s="231" t="s">
        <v>1</v>
      </c>
      <c r="L265" s="46"/>
      <c r="M265" s="236" t="s">
        <v>1</v>
      </c>
      <c r="N265" s="237" t="s">
        <v>45</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1470</v>
      </c>
      <c r="AT265" s="240" t="s">
        <v>225</v>
      </c>
      <c r="AU265" s="240" t="s">
        <v>19</v>
      </c>
      <c r="AY265" s="18" t="s">
        <v>221</v>
      </c>
      <c r="BE265" s="241">
        <f>IF(N265="základní",J265,0)</f>
        <v>0</v>
      </c>
      <c r="BF265" s="241">
        <f>IF(N265="snížená",J265,0)</f>
        <v>0</v>
      </c>
      <c r="BG265" s="241">
        <f>IF(N265="zákl. přenesená",J265,0)</f>
        <v>0</v>
      </c>
      <c r="BH265" s="241">
        <f>IF(N265="sníž. přenesená",J265,0)</f>
        <v>0</v>
      </c>
      <c r="BI265" s="241">
        <f>IF(N265="nulová",J265,0)</f>
        <v>0</v>
      </c>
      <c r="BJ265" s="18" t="s">
        <v>88</v>
      </c>
      <c r="BK265" s="241">
        <f>ROUND(I265*H265,2)</f>
        <v>0</v>
      </c>
      <c r="BL265" s="18" t="s">
        <v>1470</v>
      </c>
      <c r="BM265" s="240" t="s">
        <v>5493</v>
      </c>
    </row>
    <row r="266" s="2" customFormat="1" ht="16.5" customHeight="1">
      <c r="A266" s="40"/>
      <c r="B266" s="41"/>
      <c r="C266" s="229" t="s">
        <v>1428</v>
      </c>
      <c r="D266" s="229" t="s">
        <v>225</v>
      </c>
      <c r="E266" s="230" t="s">
        <v>5385</v>
      </c>
      <c r="F266" s="231" t="s">
        <v>5386</v>
      </c>
      <c r="G266" s="232" t="s">
        <v>699</v>
      </c>
      <c r="H266" s="233">
        <v>74</v>
      </c>
      <c r="I266" s="234"/>
      <c r="J266" s="235">
        <f>ROUND(I266*H266,2)</f>
        <v>0</v>
      </c>
      <c r="K266" s="231" t="s">
        <v>1</v>
      </c>
      <c r="L266" s="46"/>
      <c r="M266" s="236" t="s">
        <v>1</v>
      </c>
      <c r="N266" s="237" t="s">
        <v>45</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1470</v>
      </c>
      <c r="AT266" s="240" t="s">
        <v>225</v>
      </c>
      <c r="AU266" s="240" t="s">
        <v>19</v>
      </c>
      <c r="AY266" s="18" t="s">
        <v>221</v>
      </c>
      <c r="BE266" s="241">
        <f>IF(N266="základní",J266,0)</f>
        <v>0</v>
      </c>
      <c r="BF266" s="241">
        <f>IF(N266="snížená",J266,0)</f>
        <v>0</v>
      </c>
      <c r="BG266" s="241">
        <f>IF(N266="zákl. přenesená",J266,0)</f>
        <v>0</v>
      </c>
      <c r="BH266" s="241">
        <f>IF(N266="sníž. přenesená",J266,0)</f>
        <v>0</v>
      </c>
      <c r="BI266" s="241">
        <f>IF(N266="nulová",J266,0)</f>
        <v>0</v>
      </c>
      <c r="BJ266" s="18" t="s">
        <v>88</v>
      </c>
      <c r="BK266" s="241">
        <f>ROUND(I266*H266,2)</f>
        <v>0</v>
      </c>
      <c r="BL266" s="18" t="s">
        <v>1470</v>
      </c>
      <c r="BM266" s="240" t="s">
        <v>5494</v>
      </c>
    </row>
    <row r="267" s="2" customFormat="1" ht="24.15" customHeight="1">
      <c r="A267" s="40"/>
      <c r="B267" s="41"/>
      <c r="C267" s="284" t="s">
        <v>1433</v>
      </c>
      <c r="D267" s="284" t="s">
        <v>330</v>
      </c>
      <c r="E267" s="285" t="s">
        <v>5388</v>
      </c>
      <c r="F267" s="286" t="s">
        <v>5495</v>
      </c>
      <c r="G267" s="287" t="s">
        <v>1431</v>
      </c>
      <c r="H267" s="288">
        <v>1</v>
      </c>
      <c r="I267" s="289"/>
      <c r="J267" s="290">
        <f>ROUND(I267*H267,2)</f>
        <v>0</v>
      </c>
      <c r="K267" s="286" t="s">
        <v>1</v>
      </c>
      <c r="L267" s="291"/>
      <c r="M267" s="292" t="s">
        <v>1</v>
      </c>
      <c r="N267" s="293" t="s">
        <v>45</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5289</v>
      </c>
      <c r="AT267" s="240" t="s">
        <v>330</v>
      </c>
      <c r="AU267" s="240" t="s">
        <v>19</v>
      </c>
      <c r="AY267" s="18" t="s">
        <v>221</v>
      </c>
      <c r="BE267" s="241">
        <f>IF(N267="základní",J267,0)</f>
        <v>0</v>
      </c>
      <c r="BF267" s="241">
        <f>IF(N267="snížená",J267,0)</f>
        <v>0</v>
      </c>
      <c r="BG267" s="241">
        <f>IF(N267="zákl. přenesená",J267,0)</f>
        <v>0</v>
      </c>
      <c r="BH267" s="241">
        <f>IF(N267="sníž. přenesená",J267,0)</f>
        <v>0</v>
      </c>
      <c r="BI267" s="241">
        <f>IF(N267="nulová",J267,0)</f>
        <v>0</v>
      </c>
      <c r="BJ267" s="18" t="s">
        <v>88</v>
      </c>
      <c r="BK267" s="241">
        <f>ROUND(I267*H267,2)</f>
        <v>0</v>
      </c>
      <c r="BL267" s="18" t="s">
        <v>1470</v>
      </c>
      <c r="BM267" s="240" t="s">
        <v>5496</v>
      </c>
    </row>
    <row r="268" s="2" customFormat="1" ht="16.5" customHeight="1">
      <c r="A268" s="40"/>
      <c r="B268" s="41"/>
      <c r="C268" s="229" t="s">
        <v>1437</v>
      </c>
      <c r="D268" s="229" t="s">
        <v>225</v>
      </c>
      <c r="E268" s="230" t="s">
        <v>5391</v>
      </c>
      <c r="F268" s="231" t="s">
        <v>5392</v>
      </c>
      <c r="G268" s="232" t="s">
        <v>1431</v>
      </c>
      <c r="H268" s="233">
        <v>1</v>
      </c>
      <c r="I268" s="234"/>
      <c r="J268" s="235">
        <f>ROUND(I268*H268,2)</f>
        <v>0</v>
      </c>
      <c r="K268" s="231" t="s">
        <v>1</v>
      </c>
      <c r="L268" s="46"/>
      <c r="M268" s="236" t="s">
        <v>1</v>
      </c>
      <c r="N268" s="237" t="s">
        <v>45</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1470</v>
      </c>
      <c r="AT268" s="240" t="s">
        <v>225</v>
      </c>
      <c r="AU268" s="240" t="s">
        <v>19</v>
      </c>
      <c r="AY268" s="18" t="s">
        <v>221</v>
      </c>
      <c r="BE268" s="241">
        <f>IF(N268="základní",J268,0)</f>
        <v>0</v>
      </c>
      <c r="BF268" s="241">
        <f>IF(N268="snížená",J268,0)</f>
        <v>0</v>
      </c>
      <c r="BG268" s="241">
        <f>IF(N268="zákl. přenesená",J268,0)</f>
        <v>0</v>
      </c>
      <c r="BH268" s="241">
        <f>IF(N268="sníž. přenesená",J268,0)</f>
        <v>0</v>
      </c>
      <c r="BI268" s="241">
        <f>IF(N268="nulová",J268,0)</f>
        <v>0</v>
      </c>
      <c r="BJ268" s="18" t="s">
        <v>88</v>
      </c>
      <c r="BK268" s="241">
        <f>ROUND(I268*H268,2)</f>
        <v>0</v>
      </c>
      <c r="BL268" s="18" t="s">
        <v>1470</v>
      </c>
      <c r="BM268" s="240" t="s">
        <v>5497</v>
      </c>
    </row>
    <row r="269" s="2" customFormat="1" ht="16.5" customHeight="1">
      <c r="A269" s="40"/>
      <c r="B269" s="41"/>
      <c r="C269" s="229" t="s">
        <v>1443</v>
      </c>
      <c r="D269" s="229" t="s">
        <v>225</v>
      </c>
      <c r="E269" s="230" t="s">
        <v>5394</v>
      </c>
      <c r="F269" s="231" t="s">
        <v>5395</v>
      </c>
      <c r="G269" s="232" t="s">
        <v>1431</v>
      </c>
      <c r="H269" s="233">
        <v>1</v>
      </c>
      <c r="I269" s="234"/>
      <c r="J269" s="235">
        <f>ROUND(I269*H269,2)</f>
        <v>0</v>
      </c>
      <c r="K269" s="231" t="s">
        <v>1</v>
      </c>
      <c r="L269" s="46"/>
      <c r="M269" s="236" t="s">
        <v>1</v>
      </c>
      <c r="N269" s="237" t="s">
        <v>45</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1470</v>
      </c>
      <c r="AT269" s="240" t="s">
        <v>225</v>
      </c>
      <c r="AU269" s="240" t="s">
        <v>19</v>
      </c>
      <c r="AY269" s="18" t="s">
        <v>221</v>
      </c>
      <c r="BE269" s="241">
        <f>IF(N269="základní",J269,0)</f>
        <v>0</v>
      </c>
      <c r="BF269" s="241">
        <f>IF(N269="snížená",J269,0)</f>
        <v>0</v>
      </c>
      <c r="BG269" s="241">
        <f>IF(N269="zákl. přenesená",J269,0)</f>
        <v>0</v>
      </c>
      <c r="BH269" s="241">
        <f>IF(N269="sníž. přenesená",J269,0)</f>
        <v>0</v>
      </c>
      <c r="BI269" s="241">
        <f>IF(N269="nulová",J269,0)</f>
        <v>0</v>
      </c>
      <c r="BJ269" s="18" t="s">
        <v>88</v>
      </c>
      <c r="BK269" s="241">
        <f>ROUND(I269*H269,2)</f>
        <v>0</v>
      </c>
      <c r="BL269" s="18" t="s">
        <v>1470</v>
      </c>
      <c r="BM269" s="240" t="s">
        <v>5498</v>
      </c>
    </row>
    <row r="270" s="2" customFormat="1" ht="16.5" customHeight="1">
      <c r="A270" s="40"/>
      <c r="B270" s="41"/>
      <c r="C270" s="229" t="s">
        <v>1447</v>
      </c>
      <c r="D270" s="229" t="s">
        <v>225</v>
      </c>
      <c r="E270" s="230" t="s">
        <v>5397</v>
      </c>
      <c r="F270" s="231" t="s">
        <v>5398</v>
      </c>
      <c r="G270" s="232" t="s">
        <v>1431</v>
      </c>
      <c r="H270" s="233">
        <v>1</v>
      </c>
      <c r="I270" s="234"/>
      <c r="J270" s="235">
        <f>ROUND(I270*H270,2)</f>
        <v>0</v>
      </c>
      <c r="K270" s="231" t="s">
        <v>1</v>
      </c>
      <c r="L270" s="46"/>
      <c r="M270" s="322" t="s">
        <v>1</v>
      </c>
      <c r="N270" s="323" t="s">
        <v>45</v>
      </c>
      <c r="O270" s="296"/>
      <c r="P270" s="302">
        <f>O270*H270</f>
        <v>0</v>
      </c>
      <c r="Q270" s="302">
        <v>0</v>
      </c>
      <c r="R270" s="302">
        <f>Q270*H270</f>
        <v>0</v>
      </c>
      <c r="S270" s="302">
        <v>0</v>
      </c>
      <c r="T270" s="303">
        <f>S270*H270</f>
        <v>0</v>
      </c>
      <c r="U270" s="40"/>
      <c r="V270" s="40"/>
      <c r="W270" s="40"/>
      <c r="X270" s="40"/>
      <c r="Y270" s="40"/>
      <c r="Z270" s="40"/>
      <c r="AA270" s="40"/>
      <c r="AB270" s="40"/>
      <c r="AC270" s="40"/>
      <c r="AD270" s="40"/>
      <c r="AE270" s="40"/>
      <c r="AR270" s="240" t="s">
        <v>1470</v>
      </c>
      <c r="AT270" s="240" t="s">
        <v>225</v>
      </c>
      <c r="AU270" s="240" t="s">
        <v>19</v>
      </c>
      <c r="AY270" s="18" t="s">
        <v>221</v>
      </c>
      <c r="BE270" s="241">
        <f>IF(N270="základní",J270,0)</f>
        <v>0</v>
      </c>
      <c r="BF270" s="241">
        <f>IF(N270="snížená",J270,0)</f>
        <v>0</v>
      </c>
      <c r="BG270" s="241">
        <f>IF(N270="zákl. přenesená",J270,0)</f>
        <v>0</v>
      </c>
      <c r="BH270" s="241">
        <f>IF(N270="sníž. přenesená",J270,0)</f>
        <v>0</v>
      </c>
      <c r="BI270" s="241">
        <f>IF(N270="nulová",J270,0)</f>
        <v>0</v>
      </c>
      <c r="BJ270" s="18" t="s">
        <v>88</v>
      </c>
      <c r="BK270" s="241">
        <f>ROUND(I270*H270,2)</f>
        <v>0</v>
      </c>
      <c r="BL270" s="18" t="s">
        <v>1470</v>
      </c>
      <c r="BM270" s="240" t="s">
        <v>5499</v>
      </c>
    </row>
    <row r="271" s="2" customFormat="1" ht="6.96" customHeight="1">
      <c r="A271" s="40"/>
      <c r="B271" s="68"/>
      <c r="C271" s="69"/>
      <c r="D271" s="69"/>
      <c r="E271" s="69"/>
      <c r="F271" s="69"/>
      <c r="G271" s="69"/>
      <c r="H271" s="69"/>
      <c r="I271" s="69"/>
      <c r="J271" s="69"/>
      <c r="K271" s="69"/>
      <c r="L271" s="46"/>
      <c r="M271" s="40"/>
      <c r="O271" s="40"/>
      <c r="P271" s="40"/>
      <c r="Q271" s="40"/>
      <c r="R271" s="40"/>
      <c r="S271" s="40"/>
      <c r="T271" s="40"/>
      <c r="U271" s="40"/>
      <c r="V271" s="40"/>
      <c r="W271" s="40"/>
      <c r="X271" s="40"/>
      <c r="Y271" s="40"/>
      <c r="Z271" s="40"/>
      <c r="AA271" s="40"/>
      <c r="AB271" s="40"/>
      <c r="AC271" s="40"/>
      <c r="AD271" s="40"/>
      <c r="AE271" s="40"/>
    </row>
  </sheetData>
  <sheetProtection sheet="1" autoFilter="0" formatColumns="0" formatRows="0" objects="1" scenarios="1" spinCount="100000" saltValue="AfYPWvt9u9yZgThHE0IFK0xTLOKMU0qhFShg2ueNVZA7tUWJ8DS+z/H0ulVFiudhG235zmi3yTu4GmQkDlmFEA==" hashValue="jLK6Fpzl7RpF5b3tjZFoiSSXvAuMgamrLMqjZuGw08OXJZdJAD0mNHas9iRcIM0CNbaBxD3CMgXkqjLALryKQA==" algorithmName="SHA-512" password="CC35"/>
  <autoFilter ref="C131:K270"/>
  <mergeCells count="15">
    <mergeCell ref="E7:H7"/>
    <mergeCell ref="E11:H11"/>
    <mergeCell ref="E9:H9"/>
    <mergeCell ref="E13:H13"/>
    <mergeCell ref="E22:H22"/>
    <mergeCell ref="E31:H31"/>
    <mergeCell ref="E85:H85"/>
    <mergeCell ref="E89:H89"/>
    <mergeCell ref="E87:H87"/>
    <mergeCell ref="E91:H91"/>
    <mergeCell ref="E118:H118"/>
    <mergeCell ref="E122:H122"/>
    <mergeCell ref="E120:H120"/>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4961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5500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21</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30</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Dopravoprojekt Brno a.s.</v>
      </c>
      <c r="F23" s="40"/>
      <c r="G23" s="40"/>
      <c r="H23" s="40"/>
      <c r="I23" s="153" t="s">
        <v>31</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ROUND((SUM(BE125:BE137)),  2)</f>
        <v>0</v>
      </c>
      <c r="G35" s="40"/>
      <c r="H35" s="40"/>
      <c r="I35" s="167">
        <v>0.20000000000000001</v>
      </c>
      <c r="J35" s="166">
        <f>ROUND(((SUM(BE125:BE137))*I35),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ROUND((SUM(BF125:BF137)),  2)</f>
        <v>0</v>
      </c>
      <c r="G36" s="40"/>
      <c r="H36" s="40"/>
      <c r="I36" s="167">
        <v>0.20000000000000001</v>
      </c>
      <c r="J36" s="166">
        <f>ROUND(((SUM(BF125:BF137))*I36),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ROUND((SUM(BG125:BG137)),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ROUND((SUM(BH125:BH137)),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ROUND((SUM(BI125:BI137)),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4961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SO-06.03 - Přeložky STL plynovodu</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Dopravoprojekt Brno a.s.</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J126</f>
        <v>0</v>
      </c>
      <c r="K99" s="192"/>
      <c r="L99" s="196"/>
      <c r="S99" s="9"/>
      <c r="T99" s="9"/>
      <c r="U99" s="9"/>
      <c r="V99" s="9"/>
      <c r="W99" s="9"/>
      <c r="X99" s="9"/>
      <c r="Y99" s="9"/>
      <c r="Z99" s="9"/>
      <c r="AA99" s="9"/>
      <c r="AB99" s="9"/>
      <c r="AC99" s="9"/>
      <c r="AD99" s="9"/>
      <c r="AE99" s="9"/>
    </row>
    <row r="100" s="10" customFormat="1" ht="19.92" customHeight="1">
      <c r="A100" s="10"/>
      <c r="B100" s="197"/>
      <c r="C100" s="135"/>
      <c r="D100" s="198" t="s">
        <v>497</v>
      </c>
      <c r="E100" s="199"/>
      <c r="F100" s="199"/>
      <c r="G100" s="199"/>
      <c r="H100" s="199"/>
      <c r="I100" s="199"/>
      <c r="J100" s="200">
        <f>J127</f>
        <v>0</v>
      </c>
      <c r="K100" s="135"/>
      <c r="L100" s="201"/>
      <c r="S100" s="10"/>
      <c r="T100" s="10"/>
      <c r="U100" s="10"/>
      <c r="V100" s="10"/>
      <c r="W100" s="10"/>
      <c r="X100" s="10"/>
      <c r="Y100" s="10"/>
      <c r="Z100" s="10"/>
      <c r="AA100" s="10"/>
      <c r="AB100" s="10"/>
      <c r="AC100" s="10"/>
      <c r="AD100" s="10"/>
      <c r="AE100" s="10"/>
    </row>
    <row r="101" s="9" customFormat="1" ht="24.96" customHeight="1">
      <c r="A101" s="9"/>
      <c r="B101" s="191"/>
      <c r="C101" s="192"/>
      <c r="D101" s="193" t="s">
        <v>766</v>
      </c>
      <c r="E101" s="194"/>
      <c r="F101" s="194"/>
      <c r="G101" s="194"/>
      <c r="H101" s="194"/>
      <c r="I101" s="194"/>
      <c r="J101" s="195">
        <f>J130</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1247</v>
      </c>
      <c r="E102" s="199"/>
      <c r="F102" s="199"/>
      <c r="G102" s="199"/>
      <c r="H102" s="199"/>
      <c r="I102" s="199"/>
      <c r="J102" s="200">
        <f>J131</f>
        <v>0</v>
      </c>
      <c r="K102" s="135"/>
      <c r="L102" s="201"/>
      <c r="S102" s="10"/>
      <c r="T102" s="10"/>
      <c r="U102" s="10"/>
      <c r="V102" s="10"/>
      <c r="W102" s="10"/>
      <c r="X102" s="10"/>
      <c r="Y102" s="10"/>
      <c r="Z102" s="10"/>
      <c r="AA102" s="10"/>
      <c r="AB102" s="10"/>
      <c r="AC102" s="10"/>
      <c r="AD102" s="10"/>
      <c r="AE102" s="10"/>
    </row>
    <row r="103" s="9" customFormat="1" ht="24.96" customHeight="1">
      <c r="A103" s="9"/>
      <c r="B103" s="191"/>
      <c r="C103" s="192"/>
      <c r="D103" s="193" t="s">
        <v>5501</v>
      </c>
      <c r="E103" s="194"/>
      <c r="F103" s="194"/>
      <c r="G103" s="194"/>
      <c r="H103" s="194"/>
      <c r="I103" s="194"/>
      <c r="J103" s="195">
        <f>J135</f>
        <v>0</v>
      </c>
      <c r="K103" s="192"/>
      <c r="L103" s="196"/>
      <c r="S103" s="9"/>
      <c r="T103" s="9"/>
      <c r="U103" s="9"/>
      <c r="V103" s="9"/>
      <c r="W103" s="9"/>
      <c r="X103" s="9"/>
      <c r="Y103" s="9"/>
      <c r="Z103" s="9"/>
      <c r="AA103" s="9"/>
      <c r="AB103" s="9"/>
      <c r="AC103" s="9"/>
      <c r="AD103" s="9"/>
      <c r="AE103" s="9"/>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205</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15</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26.25" customHeight="1">
      <c r="A113" s="40"/>
      <c r="B113" s="41"/>
      <c r="C113" s="42"/>
      <c r="D113" s="42"/>
      <c r="E113" s="186" t="str">
        <f>E7</f>
        <v>Ochranná hráz na Odře a Orlovské Stružce, Bohumín-Pudlov, stavba č. 5047_2021_soutez</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189</v>
      </c>
      <c r="D114" s="23"/>
      <c r="E114" s="23"/>
      <c r="F114" s="23"/>
      <c r="G114" s="23"/>
      <c r="H114" s="23"/>
      <c r="I114" s="23"/>
      <c r="J114" s="23"/>
      <c r="K114" s="23"/>
      <c r="L114" s="21"/>
    </row>
    <row r="115" s="2" customFormat="1" ht="16.5" customHeight="1">
      <c r="A115" s="40"/>
      <c r="B115" s="41"/>
      <c r="C115" s="42"/>
      <c r="D115" s="42"/>
      <c r="E115" s="186" t="s">
        <v>4961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SO-06.03 - Přeložky STL plynovodu</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20</v>
      </c>
      <c r="D119" s="42"/>
      <c r="E119" s="42"/>
      <c r="F119" s="28" t="str">
        <f>F14</f>
        <v>Bohumín</v>
      </c>
      <c r="G119" s="42"/>
      <c r="H119" s="42"/>
      <c r="I119" s="33" t="s">
        <v>22</v>
      </c>
      <c r="J119" s="81" t="str">
        <f>IF(J14="","",J14)</f>
        <v>30. 11. 2020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28</v>
      </c>
      <c r="D121" s="42"/>
      <c r="E121" s="42"/>
      <c r="F121" s="28" t="str">
        <f>E17</f>
        <v>Povodí Odry, s.p.</v>
      </c>
      <c r="G121" s="42"/>
      <c r="H121" s="42"/>
      <c r="I121" s="33" t="s">
        <v>34</v>
      </c>
      <c r="J121" s="38" t="str">
        <f>E23</f>
        <v>Dopravoprojekt Brno a.s.</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32</v>
      </c>
      <c r="D122" s="42"/>
      <c r="E122" s="42"/>
      <c r="F122" s="28" t="str">
        <f>IF(E20="","",E20)</f>
        <v>Vyplň údaj</v>
      </c>
      <c r="G122" s="42"/>
      <c r="H122" s="42"/>
      <c r="I122" s="33" t="s">
        <v>37</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206</v>
      </c>
      <c r="D124" s="205" t="s">
        <v>65</v>
      </c>
      <c r="E124" s="205" t="s">
        <v>61</v>
      </c>
      <c r="F124" s="205" t="s">
        <v>62</v>
      </c>
      <c r="G124" s="205" t="s">
        <v>207</v>
      </c>
      <c r="H124" s="205" t="s">
        <v>208</v>
      </c>
      <c r="I124" s="205" t="s">
        <v>209</v>
      </c>
      <c r="J124" s="205" t="s">
        <v>193</v>
      </c>
      <c r="K124" s="206" t="s">
        <v>210</v>
      </c>
      <c r="L124" s="207"/>
      <c r="M124" s="102" t="s">
        <v>1</v>
      </c>
      <c r="N124" s="103" t="s">
        <v>44</v>
      </c>
      <c r="O124" s="103" t="s">
        <v>211</v>
      </c>
      <c r="P124" s="103" t="s">
        <v>212</v>
      </c>
      <c r="Q124" s="103" t="s">
        <v>213</v>
      </c>
      <c r="R124" s="103" t="s">
        <v>214</v>
      </c>
      <c r="S124" s="103" t="s">
        <v>215</v>
      </c>
      <c r="T124" s="104" t="s">
        <v>216</v>
      </c>
      <c r="U124" s="202"/>
      <c r="V124" s="202"/>
      <c r="W124" s="202"/>
      <c r="X124" s="202"/>
      <c r="Y124" s="202"/>
      <c r="Z124" s="202"/>
      <c r="AA124" s="202"/>
      <c r="AB124" s="202"/>
      <c r="AC124" s="202"/>
      <c r="AD124" s="202"/>
      <c r="AE124" s="202"/>
    </row>
    <row r="125" s="2" customFormat="1" ht="22.8" customHeight="1">
      <c r="A125" s="40"/>
      <c r="B125" s="41"/>
      <c r="C125" s="109" t="s">
        <v>217</v>
      </c>
      <c r="D125" s="42"/>
      <c r="E125" s="42"/>
      <c r="F125" s="42"/>
      <c r="G125" s="42"/>
      <c r="H125" s="42"/>
      <c r="I125" s="42"/>
      <c r="J125" s="208">
        <f>BK125</f>
        <v>0</v>
      </c>
      <c r="K125" s="42"/>
      <c r="L125" s="46"/>
      <c r="M125" s="105"/>
      <c r="N125" s="209"/>
      <c r="O125" s="106"/>
      <c r="P125" s="210">
        <f>P126+P130+P135</f>
        <v>0</v>
      </c>
      <c r="Q125" s="106"/>
      <c r="R125" s="210">
        <f>R126+R130+R135</f>
        <v>0.14055000000000001</v>
      </c>
      <c r="S125" s="106"/>
      <c r="T125" s="211">
        <f>T126+T130+T135</f>
        <v>0</v>
      </c>
      <c r="U125" s="40"/>
      <c r="V125" s="40"/>
      <c r="W125" s="40"/>
      <c r="X125" s="40"/>
      <c r="Y125" s="40"/>
      <c r="Z125" s="40"/>
      <c r="AA125" s="40"/>
      <c r="AB125" s="40"/>
      <c r="AC125" s="40"/>
      <c r="AD125" s="40"/>
      <c r="AE125" s="40"/>
      <c r="AT125" s="18" t="s">
        <v>79</v>
      </c>
      <c r="AU125" s="18" t="s">
        <v>195</v>
      </c>
      <c r="BK125" s="212">
        <f>BK126+BK130+BK135</f>
        <v>0</v>
      </c>
    </row>
    <row r="126" s="12" customFormat="1" ht="25.92" customHeight="1">
      <c r="A126" s="12"/>
      <c r="B126" s="213"/>
      <c r="C126" s="214"/>
      <c r="D126" s="215" t="s">
        <v>79</v>
      </c>
      <c r="E126" s="216" t="s">
        <v>502</v>
      </c>
      <c r="F126" s="216" t="s">
        <v>503</v>
      </c>
      <c r="G126" s="214"/>
      <c r="H126" s="214"/>
      <c r="I126" s="217"/>
      <c r="J126" s="218">
        <f>BK126</f>
        <v>0</v>
      </c>
      <c r="K126" s="214"/>
      <c r="L126" s="219"/>
      <c r="M126" s="220"/>
      <c r="N126" s="221"/>
      <c r="O126" s="221"/>
      <c r="P126" s="222">
        <f>P127</f>
        <v>0</v>
      </c>
      <c r="Q126" s="221"/>
      <c r="R126" s="222">
        <f>R127</f>
        <v>0.0019499999999999999</v>
      </c>
      <c r="S126" s="221"/>
      <c r="T126" s="223">
        <f>T127</f>
        <v>0</v>
      </c>
      <c r="U126" s="12"/>
      <c r="V126" s="12"/>
      <c r="W126" s="12"/>
      <c r="X126" s="12"/>
      <c r="Y126" s="12"/>
      <c r="Z126" s="12"/>
      <c r="AA126" s="12"/>
      <c r="AB126" s="12"/>
      <c r="AC126" s="12"/>
      <c r="AD126" s="12"/>
      <c r="AE126" s="12"/>
      <c r="AR126" s="224" t="s">
        <v>88</v>
      </c>
      <c r="AT126" s="225" t="s">
        <v>79</v>
      </c>
      <c r="AU126" s="225" t="s">
        <v>80</v>
      </c>
      <c r="AY126" s="224" t="s">
        <v>221</v>
      </c>
      <c r="BK126" s="226">
        <f>BK127</f>
        <v>0</v>
      </c>
    </row>
    <row r="127" s="12" customFormat="1" ht="22.8" customHeight="1">
      <c r="A127" s="12"/>
      <c r="B127" s="213"/>
      <c r="C127" s="214"/>
      <c r="D127" s="215" t="s">
        <v>79</v>
      </c>
      <c r="E127" s="227" t="s">
        <v>267</v>
      </c>
      <c r="F127" s="227" t="s">
        <v>696</v>
      </c>
      <c r="G127" s="214"/>
      <c r="H127" s="214"/>
      <c r="I127" s="217"/>
      <c r="J127" s="228">
        <f>BK127</f>
        <v>0</v>
      </c>
      <c r="K127" s="214"/>
      <c r="L127" s="219"/>
      <c r="M127" s="220"/>
      <c r="N127" s="221"/>
      <c r="O127" s="221"/>
      <c r="P127" s="222">
        <f>SUM(P128:P129)</f>
        <v>0</v>
      </c>
      <c r="Q127" s="221"/>
      <c r="R127" s="222">
        <f>SUM(R128:R129)</f>
        <v>0.0019499999999999999</v>
      </c>
      <c r="S127" s="221"/>
      <c r="T127" s="223">
        <f>SUM(T128:T129)</f>
        <v>0</v>
      </c>
      <c r="U127" s="12"/>
      <c r="V127" s="12"/>
      <c r="W127" s="12"/>
      <c r="X127" s="12"/>
      <c r="Y127" s="12"/>
      <c r="Z127" s="12"/>
      <c r="AA127" s="12"/>
      <c r="AB127" s="12"/>
      <c r="AC127" s="12"/>
      <c r="AD127" s="12"/>
      <c r="AE127" s="12"/>
      <c r="AR127" s="224" t="s">
        <v>88</v>
      </c>
      <c r="AT127" s="225" t="s">
        <v>79</v>
      </c>
      <c r="AU127" s="225" t="s">
        <v>88</v>
      </c>
      <c r="AY127" s="224" t="s">
        <v>221</v>
      </c>
      <c r="BK127" s="226">
        <f>SUM(BK128:BK129)</f>
        <v>0</v>
      </c>
    </row>
    <row r="128" s="2" customFormat="1" ht="21.75" customHeight="1">
      <c r="A128" s="40"/>
      <c r="B128" s="41"/>
      <c r="C128" s="229" t="s">
        <v>88</v>
      </c>
      <c r="D128" s="229" t="s">
        <v>225</v>
      </c>
      <c r="E128" s="230" t="s">
        <v>5502</v>
      </c>
      <c r="F128" s="231" t="s">
        <v>5503</v>
      </c>
      <c r="G128" s="232" t="s">
        <v>699</v>
      </c>
      <c r="H128" s="233">
        <v>15</v>
      </c>
      <c r="I128" s="234"/>
      <c r="J128" s="235">
        <f>ROUND(I128*H128,2)</f>
        <v>0</v>
      </c>
      <c r="K128" s="231" t="s">
        <v>229</v>
      </c>
      <c r="L128" s="46"/>
      <c r="M128" s="236" t="s">
        <v>1</v>
      </c>
      <c r="N128" s="237" t="s">
        <v>45</v>
      </c>
      <c r="O128" s="93"/>
      <c r="P128" s="238">
        <f>O128*H128</f>
        <v>0</v>
      </c>
      <c r="Q128" s="238">
        <v>0.00012999999999999999</v>
      </c>
      <c r="R128" s="238">
        <f>Q128*H128</f>
        <v>0.0019499999999999999</v>
      </c>
      <c r="S128" s="238">
        <v>0</v>
      </c>
      <c r="T128" s="239">
        <f>S128*H128</f>
        <v>0</v>
      </c>
      <c r="U128" s="40"/>
      <c r="V128" s="40"/>
      <c r="W128" s="40"/>
      <c r="X128" s="40"/>
      <c r="Y128" s="40"/>
      <c r="Z128" s="40"/>
      <c r="AA128" s="40"/>
      <c r="AB128" s="40"/>
      <c r="AC128" s="40"/>
      <c r="AD128" s="40"/>
      <c r="AE128" s="40"/>
      <c r="AR128" s="240" t="s">
        <v>224</v>
      </c>
      <c r="AT128" s="240" t="s">
        <v>225</v>
      </c>
      <c r="AU128" s="240" t="s">
        <v>19</v>
      </c>
      <c r="AY128" s="18" t="s">
        <v>221</v>
      </c>
      <c r="BE128" s="241">
        <f>IF(N128="základní",J128,0)</f>
        <v>0</v>
      </c>
      <c r="BF128" s="241">
        <f>IF(N128="snížená",J128,0)</f>
        <v>0</v>
      </c>
      <c r="BG128" s="241">
        <f>IF(N128="zákl. přenesená",J128,0)</f>
        <v>0</v>
      </c>
      <c r="BH128" s="241">
        <f>IF(N128="sníž. přenesená",J128,0)</f>
        <v>0</v>
      </c>
      <c r="BI128" s="241">
        <f>IF(N128="nulová",J128,0)</f>
        <v>0</v>
      </c>
      <c r="BJ128" s="18" t="s">
        <v>88</v>
      </c>
      <c r="BK128" s="241">
        <f>ROUND(I128*H128,2)</f>
        <v>0</v>
      </c>
      <c r="BL128" s="18" t="s">
        <v>224</v>
      </c>
      <c r="BM128" s="240" t="s">
        <v>5504</v>
      </c>
    </row>
    <row r="129" s="2" customFormat="1">
      <c r="A129" s="40"/>
      <c r="B129" s="41"/>
      <c r="C129" s="42"/>
      <c r="D129" s="242" t="s">
        <v>232</v>
      </c>
      <c r="E129" s="42"/>
      <c r="F129" s="243" t="s">
        <v>5505</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232</v>
      </c>
      <c r="AU129" s="18" t="s">
        <v>19</v>
      </c>
    </row>
    <row r="130" s="12" customFormat="1" ht="25.92" customHeight="1">
      <c r="A130" s="12"/>
      <c r="B130" s="213"/>
      <c r="C130" s="214"/>
      <c r="D130" s="215" t="s">
        <v>79</v>
      </c>
      <c r="E130" s="216" t="s">
        <v>330</v>
      </c>
      <c r="F130" s="216" t="s">
        <v>967</v>
      </c>
      <c r="G130" s="214"/>
      <c r="H130" s="214"/>
      <c r="I130" s="217"/>
      <c r="J130" s="218">
        <f>BK130</f>
        <v>0</v>
      </c>
      <c r="K130" s="214"/>
      <c r="L130" s="219"/>
      <c r="M130" s="220"/>
      <c r="N130" s="221"/>
      <c r="O130" s="221"/>
      <c r="P130" s="222">
        <f>P131</f>
        <v>0</v>
      </c>
      <c r="Q130" s="221"/>
      <c r="R130" s="222">
        <f>R131</f>
        <v>0.1386</v>
      </c>
      <c r="S130" s="221"/>
      <c r="T130" s="223">
        <f>T131</f>
        <v>0</v>
      </c>
      <c r="U130" s="12"/>
      <c r="V130" s="12"/>
      <c r="W130" s="12"/>
      <c r="X130" s="12"/>
      <c r="Y130" s="12"/>
      <c r="Z130" s="12"/>
      <c r="AA130" s="12"/>
      <c r="AB130" s="12"/>
      <c r="AC130" s="12"/>
      <c r="AD130" s="12"/>
      <c r="AE130" s="12"/>
      <c r="AR130" s="224" t="s">
        <v>157</v>
      </c>
      <c r="AT130" s="225" t="s">
        <v>79</v>
      </c>
      <c r="AU130" s="225" t="s">
        <v>80</v>
      </c>
      <c r="AY130" s="224" t="s">
        <v>221</v>
      </c>
      <c r="BK130" s="226">
        <f>BK131</f>
        <v>0</v>
      </c>
    </row>
    <row r="131" s="12" customFormat="1" ht="22.8" customHeight="1">
      <c r="A131" s="12"/>
      <c r="B131" s="213"/>
      <c r="C131" s="214"/>
      <c r="D131" s="215" t="s">
        <v>79</v>
      </c>
      <c r="E131" s="227" t="s">
        <v>1465</v>
      </c>
      <c r="F131" s="227" t="s">
        <v>1466</v>
      </c>
      <c r="G131" s="214"/>
      <c r="H131" s="214"/>
      <c r="I131" s="217"/>
      <c r="J131" s="228">
        <f>BK131</f>
        <v>0</v>
      </c>
      <c r="K131" s="214"/>
      <c r="L131" s="219"/>
      <c r="M131" s="220"/>
      <c r="N131" s="221"/>
      <c r="O131" s="221"/>
      <c r="P131" s="222">
        <f>SUM(P132:P134)</f>
        <v>0</v>
      </c>
      <c r="Q131" s="221"/>
      <c r="R131" s="222">
        <f>SUM(R132:R134)</f>
        <v>0.1386</v>
      </c>
      <c r="S131" s="221"/>
      <c r="T131" s="223">
        <f>SUM(T132:T134)</f>
        <v>0</v>
      </c>
      <c r="U131" s="12"/>
      <c r="V131" s="12"/>
      <c r="W131" s="12"/>
      <c r="X131" s="12"/>
      <c r="Y131" s="12"/>
      <c r="Z131" s="12"/>
      <c r="AA131" s="12"/>
      <c r="AB131" s="12"/>
      <c r="AC131" s="12"/>
      <c r="AD131" s="12"/>
      <c r="AE131" s="12"/>
      <c r="AR131" s="224" t="s">
        <v>157</v>
      </c>
      <c r="AT131" s="225" t="s">
        <v>79</v>
      </c>
      <c r="AU131" s="225" t="s">
        <v>88</v>
      </c>
      <c r="AY131" s="224" t="s">
        <v>221</v>
      </c>
      <c r="BK131" s="226">
        <f>SUM(BK132:BK134)</f>
        <v>0</v>
      </c>
    </row>
    <row r="132" s="2" customFormat="1" ht="24.15" customHeight="1">
      <c r="A132" s="40"/>
      <c r="B132" s="41"/>
      <c r="C132" s="229" t="s">
        <v>19</v>
      </c>
      <c r="D132" s="229" t="s">
        <v>225</v>
      </c>
      <c r="E132" s="230" t="s">
        <v>5506</v>
      </c>
      <c r="F132" s="231" t="s">
        <v>5507</v>
      </c>
      <c r="G132" s="232" t="s">
        <v>699</v>
      </c>
      <c r="H132" s="233">
        <v>15</v>
      </c>
      <c r="I132" s="234"/>
      <c r="J132" s="235">
        <f>ROUND(I132*H132,2)</f>
        <v>0</v>
      </c>
      <c r="K132" s="231" t="s">
        <v>1</v>
      </c>
      <c r="L132" s="46"/>
      <c r="M132" s="236" t="s">
        <v>1</v>
      </c>
      <c r="N132" s="237" t="s">
        <v>45</v>
      </c>
      <c r="O132" s="93"/>
      <c r="P132" s="238">
        <f>O132*H132</f>
        <v>0</v>
      </c>
      <c r="Q132" s="238">
        <v>0.0092399999999999999</v>
      </c>
      <c r="R132" s="238">
        <f>Q132*H132</f>
        <v>0.1386</v>
      </c>
      <c r="S132" s="238">
        <v>0</v>
      </c>
      <c r="T132" s="239">
        <f>S132*H132</f>
        <v>0</v>
      </c>
      <c r="U132" s="40"/>
      <c r="V132" s="40"/>
      <c r="W132" s="40"/>
      <c r="X132" s="40"/>
      <c r="Y132" s="40"/>
      <c r="Z132" s="40"/>
      <c r="AA132" s="40"/>
      <c r="AB132" s="40"/>
      <c r="AC132" s="40"/>
      <c r="AD132" s="40"/>
      <c r="AE132" s="40"/>
      <c r="AR132" s="240" t="s">
        <v>1470</v>
      </c>
      <c r="AT132" s="240" t="s">
        <v>225</v>
      </c>
      <c r="AU132" s="240" t="s">
        <v>19</v>
      </c>
      <c r="AY132" s="18" t="s">
        <v>221</v>
      </c>
      <c r="BE132" s="241">
        <f>IF(N132="základní",J132,0)</f>
        <v>0</v>
      </c>
      <c r="BF132" s="241">
        <f>IF(N132="snížená",J132,0)</f>
        <v>0</v>
      </c>
      <c r="BG132" s="241">
        <f>IF(N132="zákl. přenesená",J132,0)</f>
        <v>0</v>
      </c>
      <c r="BH132" s="241">
        <f>IF(N132="sníž. přenesená",J132,0)</f>
        <v>0</v>
      </c>
      <c r="BI132" s="241">
        <f>IF(N132="nulová",J132,0)</f>
        <v>0</v>
      </c>
      <c r="BJ132" s="18" t="s">
        <v>88</v>
      </c>
      <c r="BK132" s="241">
        <f>ROUND(I132*H132,2)</f>
        <v>0</v>
      </c>
      <c r="BL132" s="18" t="s">
        <v>1470</v>
      </c>
      <c r="BM132" s="240" t="s">
        <v>5508</v>
      </c>
    </row>
    <row r="133" s="2" customFormat="1">
      <c r="A133" s="40"/>
      <c r="B133" s="41"/>
      <c r="C133" s="42"/>
      <c r="D133" s="247" t="s">
        <v>234</v>
      </c>
      <c r="E133" s="42"/>
      <c r="F133" s="248" t="s">
        <v>5509</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234</v>
      </c>
      <c r="AU133" s="18" t="s">
        <v>19</v>
      </c>
    </row>
    <row r="134" s="13" customFormat="1">
      <c r="A134" s="13"/>
      <c r="B134" s="249"/>
      <c r="C134" s="250"/>
      <c r="D134" s="247" t="s">
        <v>236</v>
      </c>
      <c r="E134" s="251" t="s">
        <v>1</v>
      </c>
      <c r="F134" s="252" t="s">
        <v>307</v>
      </c>
      <c r="G134" s="250"/>
      <c r="H134" s="253">
        <v>15</v>
      </c>
      <c r="I134" s="254"/>
      <c r="J134" s="250"/>
      <c r="K134" s="250"/>
      <c r="L134" s="255"/>
      <c r="M134" s="256"/>
      <c r="N134" s="257"/>
      <c r="O134" s="257"/>
      <c r="P134" s="257"/>
      <c r="Q134" s="257"/>
      <c r="R134" s="257"/>
      <c r="S134" s="257"/>
      <c r="T134" s="258"/>
      <c r="U134" s="13"/>
      <c r="V134" s="13"/>
      <c r="W134" s="13"/>
      <c r="X134" s="13"/>
      <c r="Y134" s="13"/>
      <c r="Z134" s="13"/>
      <c r="AA134" s="13"/>
      <c r="AB134" s="13"/>
      <c r="AC134" s="13"/>
      <c r="AD134" s="13"/>
      <c r="AE134" s="13"/>
      <c r="AT134" s="259" t="s">
        <v>236</v>
      </c>
      <c r="AU134" s="259" t="s">
        <v>19</v>
      </c>
      <c r="AV134" s="13" t="s">
        <v>19</v>
      </c>
      <c r="AW134" s="13" t="s">
        <v>36</v>
      </c>
      <c r="AX134" s="13" t="s">
        <v>88</v>
      </c>
      <c r="AY134" s="259" t="s">
        <v>221</v>
      </c>
    </row>
    <row r="135" s="12" customFormat="1" ht="25.92" customHeight="1">
      <c r="A135" s="12"/>
      <c r="B135" s="213"/>
      <c r="C135" s="214"/>
      <c r="D135" s="215" t="s">
        <v>79</v>
      </c>
      <c r="E135" s="216" t="s">
        <v>5510</v>
      </c>
      <c r="F135" s="216" t="s">
        <v>5511</v>
      </c>
      <c r="G135" s="214"/>
      <c r="H135" s="214"/>
      <c r="I135" s="217"/>
      <c r="J135" s="218">
        <f>BK135</f>
        <v>0</v>
      </c>
      <c r="K135" s="214"/>
      <c r="L135" s="219"/>
      <c r="M135" s="220"/>
      <c r="N135" s="221"/>
      <c r="O135" s="221"/>
      <c r="P135" s="222">
        <f>SUM(P136:P137)</f>
        <v>0</v>
      </c>
      <c r="Q135" s="221"/>
      <c r="R135" s="222">
        <f>SUM(R136:R137)</f>
        <v>0</v>
      </c>
      <c r="S135" s="221"/>
      <c r="T135" s="223">
        <f>SUM(T136:T137)</f>
        <v>0</v>
      </c>
      <c r="U135" s="12"/>
      <c r="V135" s="12"/>
      <c r="W135" s="12"/>
      <c r="X135" s="12"/>
      <c r="Y135" s="12"/>
      <c r="Z135" s="12"/>
      <c r="AA135" s="12"/>
      <c r="AB135" s="12"/>
      <c r="AC135" s="12"/>
      <c r="AD135" s="12"/>
      <c r="AE135" s="12"/>
      <c r="AR135" s="224" t="s">
        <v>224</v>
      </c>
      <c r="AT135" s="225" t="s">
        <v>79</v>
      </c>
      <c r="AU135" s="225" t="s">
        <v>80</v>
      </c>
      <c r="AY135" s="224" t="s">
        <v>221</v>
      </c>
      <c r="BK135" s="226">
        <f>SUM(BK136:BK137)</f>
        <v>0</v>
      </c>
    </row>
    <row r="136" s="2" customFormat="1" ht="37.8" customHeight="1">
      <c r="A136" s="40"/>
      <c r="B136" s="41"/>
      <c r="C136" s="229" t="s">
        <v>157</v>
      </c>
      <c r="D136" s="229" t="s">
        <v>225</v>
      </c>
      <c r="E136" s="230" t="s">
        <v>5512</v>
      </c>
      <c r="F136" s="231" t="s">
        <v>5513</v>
      </c>
      <c r="G136" s="232" t="s">
        <v>5514</v>
      </c>
      <c r="H136" s="233">
        <v>10</v>
      </c>
      <c r="I136" s="234"/>
      <c r="J136" s="235">
        <f>ROUND(I136*H136,2)</f>
        <v>0</v>
      </c>
      <c r="K136" s="231" t="s">
        <v>229</v>
      </c>
      <c r="L136" s="46"/>
      <c r="M136" s="236" t="s">
        <v>1</v>
      </c>
      <c r="N136" s="237" t="s">
        <v>45</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2194</v>
      </c>
      <c r="AT136" s="240" t="s">
        <v>225</v>
      </c>
      <c r="AU136" s="240" t="s">
        <v>88</v>
      </c>
      <c r="AY136" s="18" t="s">
        <v>221</v>
      </c>
      <c r="BE136" s="241">
        <f>IF(N136="základní",J136,0)</f>
        <v>0</v>
      </c>
      <c r="BF136" s="241">
        <f>IF(N136="snížená",J136,0)</f>
        <v>0</v>
      </c>
      <c r="BG136" s="241">
        <f>IF(N136="zákl. přenesená",J136,0)</f>
        <v>0</v>
      </c>
      <c r="BH136" s="241">
        <f>IF(N136="sníž. přenesená",J136,0)</f>
        <v>0</v>
      </c>
      <c r="BI136" s="241">
        <f>IF(N136="nulová",J136,0)</f>
        <v>0</v>
      </c>
      <c r="BJ136" s="18" t="s">
        <v>88</v>
      </c>
      <c r="BK136" s="241">
        <f>ROUND(I136*H136,2)</f>
        <v>0</v>
      </c>
      <c r="BL136" s="18" t="s">
        <v>2194</v>
      </c>
      <c r="BM136" s="240" t="s">
        <v>5515</v>
      </c>
    </row>
    <row r="137" s="2" customFormat="1">
      <c r="A137" s="40"/>
      <c r="B137" s="41"/>
      <c r="C137" s="42"/>
      <c r="D137" s="242" t="s">
        <v>232</v>
      </c>
      <c r="E137" s="42"/>
      <c r="F137" s="243" t="s">
        <v>5516</v>
      </c>
      <c r="G137" s="42"/>
      <c r="H137" s="42"/>
      <c r="I137" s="244"/>
      <c r="J137" s="42"/>
      <c r="K137" s="42"/>
      <c r="L137" s="46"/>
      <c r="M137" s="294"/>
      <c r="N137" s="295"/>
      <c r="O137" s="296"/>
      <c r="P137" s="296"/>
      <c r="Q137" s="296"/>
      <c r="R137" s="296"/>
      <c r="S137" s="296"/>
      <c r="T137" s="297"/>
      <c r="U137" s="40"/>
      <c r="V137" s="40"/>
      <c r="W137" s="40"/>
      <c r="X137" s="40"/>
      <c r="Y137" s="40"/>
      <c r="Z137" s="40"/>
      <c r="AA137" s="40"/>
      <c r="AB137" s="40"/>
      <c r="AC137" s="40"/>
      <c r="AD137" s="40"/>
      <c r="AE137" s="40"/>
      <c r="AT137" s="18" t="s">
        <v>232</v>
      </c>
      <c r="AU137" s="18" t="s">
        <v>88</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V88fBNs/sdVBZl2NvjxDd+hC7O5bzWbCMULRBXTBYI6Kr4m3TrOBggWE8cTVP6WNY2MsT7h+79aY/NDhDE/evg==" hashValue="IjQH7yF6PtAK4tpSyOcivx3pjZ/eI+C6cG5hKZT05Mge2JYIqM5A+KD23qJERBsQWVdTO+ORukj4/bV1ZoEnNw==" algorithmName="SHA-512" password="CC35"/>
  <autoFilter ref="C124:K137"/>
  <mergeCells count="12">
    <mergeCell ref="E7:H7"/>
    <mergeCell ref="E9:H9"/>
    <mergeCell ref="E11:H11"/>
    <mergeCell ref="E20:H20"/>
    <mergeCell ref="E29:H29"/>
    <mergeCell ref="E85:H85"/>
    <mergeCell ref="E87:H87"/>
    <mergeCell ref="E89:H89"/>
    <mergeCell ref="E113:H113"/>
    <mergeCell ref="E115:H115"/>
    <mergeCell ref="E117:H117"/>
    <mergeCell ref="L2:V2"/>
  </mergeCells>
  <hyperlinks>
    <hyperlink ref="F129" r:id="rId1" display="https://podminky.urs.cz/item/CS_URS_2021_01/899722114"/>
    <hyperlink ref="F137" r:id="rId2" display="https://podminky.urs.cz/item/CS_URS_2021_01/HZS3112"/>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170</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5517</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30" customHeight="1">
      <c r="A11" s="40"/>
      <c r="B11" s="46"/>
      <c r="C11" s="40"/>
      <c r="D11" s="40"/>
      <c r="E11" s="155" t="s">
        <v>5518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488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
        <v>1</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489</v>
      </c>
      <c r="F17" s="40"/>
      <c r="G17" s="40"/>
      <c r="H17" s="40"/>
      <c r="I17" s="153" t="s">
        <v>31</v>
      </c>
      <c r="J17" s="143" t="s">
        <v>1</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
        <v>1</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490</v>
      </c>
      <c r="F23" s="40"/>
      <c r="G23" s="40"/>
      <c r="H23" s="40"/>
      <c r="I23" s="153" t="s">
        <v>31</v>
      </c>
      <c r="J23" s="143" t="s">
        <v>1</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
        <v>1</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491</v>
      </c>
      <c r="F26" s="40"/>
      <c r="G26" s="40"/>
      <c r="H26" s="40"/>
      <c r="I26" s="153" t="s">
        <v>31</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ROUND((SUM(BE128:BE263)),  2)</f>
        <v>0</v>
      </c>
      <c r="G35" s="40"/>
      <c r="H35" s="40"/>
      <c r="I35" s="167">
        <v>0.20000000000000001</v>
      </c>
      <c r="J35" s="166">
        <f>ROUND(((SUM(BE128:BE263))*I35),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ROUND((SUM(BF128:BF263)),  2)</f>
        <v>0</v>
      </c>
      <c r="G36" s="40"/>
      <c r="H36" s="40"/>
      <c r="I36" s="167">
        <v>0.20000000000000001</v>
      </c>
      <c r="J36" s="166">
        <f>ROUND(((SUM(BF128:BF263))*I36),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ROUND((SUM(BG128:BG263)),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ROUND((SUM(BH128:BH263)),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ROUND((SUM(BI128:BI263)),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5517</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30" customHeight="1">
      <c r="A89" s="40"/>
      <c r="B89" s="41"/>
      <c r="C89" s="42"/>
      <c r="D89" s="42"/>
      <c r="E89" s="78" t="str">
        <f>E11</f>
        <v xml:space="preserve">SO-07.01 - SO-07.06 - Obslužná komunikace na vzdušné patě hráze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Bohumín-Pudlov</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 xml:space="preserve">HYCOPROJEKT, a.s. </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Ing.R.Krčmárik</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J128</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492</v>
      </c>
      <c r="E99" s="194"/>
      <c r="F99" s="194"/>
      <c r="G99" s="194"/>
      <c r="H99" s="194"/>
      <c r="I99" s="194"/>
      <c r="J99" s="195">
        <f>J129</f>
        <v>0</v>
      </c>
      <c r="K99" s="192"/>
      <c r="L99" s="196"/>
      <c r="S99" s="9"/>
      <c r="T99" s="9"/>
      <c r="U99" s="9"/>
      <c r="V99" s="9"/>
      <c r="W99" s="9"/>
      <c r="X99" s="9"/>
      <c r="Y99" s="9"/>
      <c r="Z99" s="9"/>
      <c r="AA99" s="9"/>
      <c r="AB99" s="9"/>
      <c r="AC99" s="9"/>
      <c r="AD99" s="9"/>
      <c r="AE99" s="9"/>
    </row>
    <row r="100" s="10" customFormat="1" ht="19.92" customHeight="1">
      <c r="A100" s="10"/>
      <c r="B100" s="197"/>
      <c r="C100" s="135"/>
      <c r="D100" s="198" t="s">
        <v>493</v>
      </c>
      <c r="E100" s="199"/>
      <c r="F100" s="199"/>
      <c r="G100" s="199"/>
      <c r="H100" s="199"/>
      <c r="I100" s="199"/>
      <c r="J100" s="200">
        <f>J130</f>
        <v>0</v>
      </c>
      <c r="K100" s="135"/>
      <c r="L100" s="201"/>
      <c r="S100" s="10"/>
      <c r="T100" s="10"/>
      <c r="U100" s="10"/>
      <c r="V100" s="10"/>
      <c r="W100" s="10"/>
      <c r="X100" s="10"/>
      <c r="Y100" s="10"/>
      <c r="Z100" s="10"/>
      <c r="AA100" s="10"/>
      <c r="AB100" s="10"/>
      <c r="AC100" s="10"/>
      <c r="AD100" s="10"/>
      <c r="AE100" s="10"/>
    </row>
    <row r="101" s="10" customFormat="1" ht="19.92" customHeight="1">
      <c r="A101" s="10"/>
      <c r="B101" s="197"/>
      <c r="C101" s="135"/>
      <c r="D101" s="198" t="s">
        <v>495</v>
      </c>
      <c r="E101" s="199"/>
      <c r="F101" s="199"/>
      <c r="G101" s="199"/>
      <c r="H101" s="199"/>
      <c r="I101" s="199"/>
      <c r="J101" s="200">
        <f>J188</f>
        <v>0</v>
      </c>
      <c r="K101" s="135"/>
      <c r="L101" s="201"/>
      <c r="S101" s="10"/>
      <c r="T101" s="10"/>
      <c r="U101" s="10"/>
      <c r="V101" s="10"/>
      <c r="W101" s="10"/>
      <c r="X101" s="10"/>
      <c r="Y101" s="10"/>
      <c r="Z101" s="10"/>
      <c r="AA101" s="10"/>
      <c r="AB101" s="10"/>
      <c r="AC101" s="10"/>
      <c r="AD101" s="10"/>
      <c r="AE101" s="10"/>
    </row>
    <row r="102" s="10" customFormat="1" ht="19.92" customHeight="1">
      <c r="A102" s="10"/>
      <c r="B102" s="197"/>
      <c r="C102" s="135"/>
      <c r="D102" s="198" t="s">
        <v>496</v>
      </c>
      <c r="E102" s="199"/>
      <c r="F102" s="199"/>
      <c r="G102" s="199"/>
      <c r="H102" s="199"/>
      <c r="I102" s="199"/>
      <c r="J102" s="200">
        <f>J205</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764</v>
      </c>
      <c r="E103" s="199"/>
      <c r="F103" s="199"/>
      <c r="G103" s="199"/>
      <c r="H103" s="199"/>
      <c r="I103" s="199"/>
      <c r="J103" s="200">
        <f>J214</f>
        <v>0</v>
      </c>
      <c r="K103" s="135"/>
      <c r="L103" s="201"/>
      <c r="S103" s="10"/>
      <c r="T103" s="10"/>
      <c r="U103" s="10"/>
      <c r="V103" s="10"/>
      <c r="W103" s="10"/>
      <c r="X103" s="10"/>
      <c r="Y103" s="10"/>
      <c r="Z103" s="10"/>
      <c r="AA103" s="10"/>
      <c r="AB103" s="10"/>
      <c r="AC103" s="10"/>
      <c r="AD103" s="10"/>
      <c r="AE103" s="10"/>
    </row>
    <row r="104" s="10" customFormat="1" ht="19.92" customHeight="1">
      <c r="A104" s="10"/>
      <c r="B104" s="197"/>
      <c r="C104" s="135"/>
      <c r="D104" s="198" t="s">
        <v>497</v>
      </c>
      <c r="E104" s="199"/>
      <c r="F104" s="199"/>
      <c r="G104" s="199"/>
      <c r="H104" s="199"/>
      <c r="I104" s="199"/>
      <c r="J104" s="200">
        <f>J237</f>
        <v>0</v>
      </c>
      <c r="K104" s="135"/>
      <c r="L104" s="201"/>
      <c r="S104" s="10"/>
      <c r="T104" s="10"/>
      <c r="U104" s="10"/>
      <c r="V104" s="10"/>
      <c r="W104" s="10"/>
      <c r="X104" s="10"/>
      <c r="Y104" s="10"/>
      <c r="Z104" s="10"/>
      <c r="AA104" s="10"/>
      <c r="AB104" s="10"/>
      <c r="AC104" s="10"/>
      <c r="AD104" s="10"/>
      <c r="AE104" s="10"/>
    </row>
    <row r="105" s="10" customFormat="1" ht="19.92" customHeight="1">
      <c r="A105" s="10"/>
      <c r="B105" s="197"/>
      <c r="C105" s="135"/>
      <c r="D105" s="198" t="s">
        <v>498</v>
      </c>
      <c r="E105" s="199"/>
      <c r="F105" s="199"/>
      <c r="G105" s="199"/>
      <c r="H105" s="199"/>
      <c r="I105" s="199"/>
      <c r="J105" s="200">
        <f>J242</f>
        <v>0</v>
      </c>
      <c r="K105" s="135"/>
      <c r="L105" s="201"/>
      <c r="S105" s="10"/>
      <c r="T105" s="10"/>
      <c r="U105" s="10"/>
      <c r="V105" s="10"/>
      <c r="W105" s="10"/>
      <c r="X105" s="10"/>
      <c r="Y105" s="10"/>
      <c r="Z105" s="10"/>
      <c r="AA105" s="10"/>
      <c r="AB105" s="10"/>
      <c r="AC105" s="10"/>
      <c r="AD105" s="10"/>
      <c r="AE105" s="10"/>
    </row>
    <row r="106" s="10" customFormat="1" ht="19.92" customHeight="1">
      <c r="A106" s="10"/>
      <c r="B106" s="197"/>
      <c r="C106" s="135"/>
      <c r="D106" s="198" t="s">
        <v>499</v>
      </c>
      <c r="E106" s="199"/>
      <c r="F106" s="199"/>
      <c r="G106" s="199"/>
      <c r="H106" s="199"/>
      <c r="I106" s="199"/>
      <c r="J106" s="200">
        <f>J258</f>
        <v>0</v>
      </c>
      <c r="K106" s="135"/>
      <c r="L106" s="201"/>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4" t="s">
        <v>205</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3" t="s">
        <v>15</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26.25" customHeight="1">
      <c r="A116" s="40"/>
      <c r="B116" s="41"/>
      <c r="C116" s="42"/>
      <c r="D116" s="42"/>
      <c r="E116" s="186" t="str">
        <f>E7</f>
        <v>Ochranná hráz na Odře a Orlovské Stružce, Bohumín-Pudlov, stavba č. 5047_2021_soutez</v>
      </c>
      <c r="F116" s="33"/>
      <c r="G116" s="33"/>
      <c r="H116" s="33"/>
      <c r="I116" s="42"/>
      <c r="J116" s="42"/>
      <c r="K116" s="42"/>
      <c r="L116" s="65"/>
      <c r="S116" s="40"/>
      <c r="T116" s="40"/>
      <c r="U116" s="40"/>
      <c r="V116" s="40"/>
      <c r="W116" s="40"/>
      <c r="X116" s="40"/>
      <c r="Y116" s="40"/>
      <c r="Z116" s="40"/>
      <c r="AA116" s="40"/>
      <c r="AB116" s="40"/>
      <c r="AC116" s="40"/>
      <c r="AD116" s="40"/>
      <c r="AE116" s="40"/>
    </row>
    <row r="117" s="1" customFormat="1" ht="12" customHeight="1">
      <c r="B117" s="22"/>
      <c r="C117" s="33" t="s">
        <v>189</v>
      </c>
      <c r="D117" s="23"/>
      <c r="E117" s="23"/>
      <c r="F117" s="23"/>
      <c r="G117" s="23"/>
      <c r="H117" s="23"/>
      <c r="I117" s="23"/>
      <c r="J117" s="23"/>
      <c r="K117" s="23"/>
      <c r="L117" s="21"/>
    </row>
    <row r="118" s="2" customFormat="1" ht="16.5" customHeight="1">
      <c r="A118" s="40"/>
      <c r="B118" s="41"/>
      <c r="C118" s="42"/>
      <c r="D118" s="42"/>
      <c r="E118" s="186" t="s">
        <v>5517</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486</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30" customHeight="1">
      <c r="A120" s="40"/>
      <c r="B120" s="41"/>
      <c r="C120" s="42"/>
      <c r="D120" s="42"/>
      <c r="E120" s="78" t="str">
        <f>E11</f>
        <v xml:space="preserve">SO-07.01 - SO-07.06 - Obslužná komunikace na vzdušné patě hráze </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3" t="s">
        <v>20</v>
      </c>
      <c r="D122" s="42"/>
      <c r="E122" s="42"/>
      <c r="F122" s="28" t="str">
        <f>F14</f>
        <v>Bohumín-Pudlov</v>
      </c>
      <c r="G122" s="42"/>
      <c r="H122" s="42"/>
      <c r="I122" s="33" t="s">
        <v>22</v>
      </c>
      <c r="J122" s="81" t="str">
        <f>IF(J14="","",J14)</f>
        <v>30. 11. 2020</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25.65" customHeight="1">
      <c r="A124" s="40"/>
      <c r="B124" s="41"/>
      <c r="C124" s="33" t="s">
        <v>28</v>
      </c>
      <c r="D124" s="42"/>
      <c r="E124" s="42"/>
      <c r="F124" s="28" t="str">
        <f>E17</f>
        <v>Povodí Odry s.p.</v>
      </c>
      <c r="G124" s="42"/>
      <c r="H124" s="42"/>
      <c r="I124" s="33" t="s">
        <v>34</v>
      </c>
      <c r="J124" s="38" t="str">
        <f>E23</f>
        <v xml:space="preserve">HYCOPROJEKT, a.s. </v>
      </c>
      <c r="K124" s="42"/>
      <c r="L124" s="65"/>
      <c r="S124" s="40"/>
      <c r="T124" s="40"/>
      <c r="U124" s="40"/>
      <c r="V124" s="40"/>
      <c r="W124" s="40"/>
      <c r="X124" s="40"/>
      <c r="Y124" s="40"/>
      <c r="Z124" s="40"/>
      <c r="AA124" s="40"/>
      <c r="AB124" s="40"/>
      <c r="AC124" s="40"/>
      <c r="AD124" s="40"/>
      <c r="AE124" s="40"/>
    </row>
    <row r="125" s="2" customFormat="1" ht="15.15" customHeight="1">
      <c r="A125" s="40"/>
      <c r="B125" s="41"/>
      <c r="C125" s="33" t="s">
        <v>32</v>
      </c>
      <c r="D125" s="42"/>
      <c r="E125" s="42"/>
      <c r="F125" s="28" t="str">
        <f>IF(E20="","",E20)</f>
        <v>Vyplň údaj</v>
      </c>
      <c r="G125" s="42"/>
      <c r="H125" s="42"/>
      <c r="I125" s="33" t="s">
        <v>37</v>
      </c>
      <c r="J125" s="38" t="str">
        <f>E26</f>
        <v>Ing.R.Krčmárik</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2"/>
      <c r="B127" s="203"/>
      <c r="C127" s="204" t="s">
        <v>206</v>
      </c>
      <c r="D127" s="205" t="s">
        <v>65</v>
      </c>
      <c r="E127" s="205" t="s">
        <v>61</v>
      </c>
      <c r="F127" s="205" t="s">
        <v>62</v>
      </c>
      <c r="G127" s="205" t="s">
        <v>207</v>
      </c>
      <c r="H127" s="205" t="s">
        <v>208</v>
      </c>
      <c r="I127" s="205" t="s">
        <v>209</v>
      </c>
      <c r="J127" s="205" t="s">
        <v>193</v>
      </c>
      <c r="K127" s="206" t="s">
        <v>210</v>
      </c>
      <c r="L127" s="207"/>
      <c r="M127" s="102" t="s">
        <v>1</v>
      </c>
      <c r="N127" s="103" t="s">
        <v>44</v>
      </c>
      <c r="O127" s="103" t="s">
        <v>211</v>
      </c>
      <c r="P127" s="103" t="s">
        <v>212</v>
      </c>
      <c r="Q127" s="103" t="s">
        <v>213</v>
      </c>
      <c r="R127" s="103" t="s">
        <v>214</v>
      </c>
      <c r="S127" s="103" t="s">
        <v>215</v>
      </c>
      <c r="T127" s="104" t="s">
        <v>216</v>
      </c>
      <c r="U127" s="202"/>
      <c r="V127" s="202"/>
      <c r="W127" s="202"/>
      <c r="X127" s="202"/>
      <c r="Y127" s="202"/>
      <c r="Z127" s="202"/>
      <c r="AA127" s="202"/>
      <c r="AB127" s="202"/>
      <c r="AC127" s="202"/>
      <c r="AD127" s="202"/>
      <c r="AE127" s="202"/>
    </row>
    <row r="128" s="2" customFormat="1" ht="22.8" customHeight="1">
      <c r="A128" s="40"/>
      <c r="B128" s="41"/>
      <c r="C128" s="109" t="s">
        <v>217</v>
      </c>
      <c r="D128" s="42"/>
      <c r="E128" s="42"/>
      <c r="F128" s="42"/>
      <c r="G128" s="42"/>
      <c r="H128" s="42"/>
      <c r="I128" s="42"/>
      <c r="J128" s="208">
        <f>BK128</f>
        <v>0</v>
      </c>
      <c r="K128" s="42"/>
      <c r="L128" s="46"/>
      <c r="M128" s="105"/>
      <c r="N128" s="209"/>
      <c r="O128" s="106"/>
      <c r="P128" s="210">
        <f>P129</f>
        <v>0</v>
      </c>
      <c r="Q128" s="106"/>
      <c r="R128" s="210">
        <f>R129</f>
        <v>6327.1542499999996</v>
      </c>
      <c r="S128" s="106"/>
      <c r="T128" s="211">
        <f>T129</f>
        <v>0</v>
      </c>
      <c r="U128" s="40"/>
      <c r="V128" s="40"/>
      <c r="W128" s="40"/>
      <c r="X128" s="40"/>
      <c r="Y128" s="40"/>
      <c r="Z128" s="40"/>
      <c r="AA128" s="40"/>
      <c r="AB128" s="40"/>
      <c r="AC128" s="40"/>
      <c r="AD128" s="40"/>
      <c r="AE128" s="40"/>
      <c r="AT128" s="18" t="s">
        <v>79</v>
      </c>
      <c r="AU128" s="18" t="s">
        <v>195</v>
      </c>
      <c r="BK128" s="212">
        <f>BK129</f>
        <v>0</v>
      </c>
    </row>
    <row r="129" s="12" customFormat="1" ht="25.92" customHeight="1">
      <c r="A129" s="12"/>
      <c r="B129" s="213"/>
      <c r="C129" s="214"/>
      <c r="D129" s="215" t="s">
        <v>79</v>
      </c>
      <c r="E129" s="216" t="s">
        <v>502</v>
      </c>
      <c r="F129" s="216" t="s">
        <v>503</v>
      </c>
      <c r="G129" s="214"/>
      <c r="H129" s="214"/>
      <c r="I129" s="217"/>
      <c r="J129" s="218">
        <f>BK129</f>
        <v>0</v>
      </c>
      <c r="K129" s="214"/>
      <c r="L129" s="219"/>
      <c r="M129" s="220"/>
      <c r="N129" s="221"/>
      <c r="O129" s="221"/>
      <c r="P129" s="222">
        <f>P130+P188+P205+P214+P237+P242+P258</f>
        <v>0</v>
      </c>
      <c r="Q129" s="221"/>
      <c r="R129" s="222">
        <f>R130+R188+R205+R214+R237+R242+R258</f>
        <v>6327.1542499999996</v>
      </c>
      <c r="S129" s="221"/>
      <c r="T129" s="223">
        <f>T130+T188+T205+T214+T237+T242+T258</f>
        <v>0</v>
      </c>
      <c r="U129" s="12"/>
      <c r="V129" s="12"/>
      <c r="W129" s="12"/>
      <c r="X129" s="12"/>
      <c r="Y129" s="12"/>
      <c r="Z129" s="12"/>
      <c r="AA129" s="12"/>
      <c r="AB129" s="12"/>
      <c r="AC129" s="12"/>
      <c r="AD129" s="12"/>
      <c r="AE129" s="12"/>
      <c r="AR129" s="224" t="s">
        <v>88</v>
      </c>
      <c r="AT129" s="225" t="s">
        <v>79</v>
      </c>
      <c r="AU129" s="225" t="s">
        <v>80</v>
      </c>
      <c r="AY129" s="224" t="s">
        <v>221</v>
      </c>
      <c r="BK129" s="226">
        <f>BK130+BK188+BK205+BK214+BK237+BK242+BK258</f>
        <v>0</v>
      </c>
    </row>
    <row r="130" s="12" customFormat="1" ht="22.8" customHeight="1">
      <c r="A130" s="12"/>
      <c r="B130" s="213"/>
      <c r="C130" s="214"/>
      <c r="D130" s="215" t="s">
        <v>79</v>
      </c>
      <c r="E130" s="227" t="s">
        <v>88</v>
      </c>
      <c r="F130" s="227" t="s">
        <v>504</v>
      </c>
      <c r="G130" s="214"/>
      <c r="H130" s="214"/>
      <c r="I130" s="217"/>
      <c r="J130" s="228">
        <f>BK130</f>
        <v>0</v>
      </c>
      <c r="K130" s="214"/>
      <c r="L130" s="219"/>
      <c r="M130" s="220"/>
      <c r="N130" s="221"/>
      <c r="O130" s="221"/>
      <c r="P130" s="222">
        <f>SUM(P131:P187)</f>
        <v>0</v>
      </c>
      <c r="Q130" s="221"/>
      <c r="R130" s="222">
        <f>SUM(R131:R187)</f>
        <v>0.022499999999999999</v>
      </c>
      <c r="S130" s="221"/>
      <c r="T130" s="223">
        <f>SUM(T131:T187)</f>
        <v>0</v>
      </c>
      <c r="U130" s="12"/>
      <c r="V130" s="12"/>
      <c r="W130" s="12"/>
      <c r="X130" s="12"/>
      <c r="Y130" s="12"/>
      <c r="Z130" s="12"/>
      <c r="AA130" s="12"/>
      <c r="AB130" s="12"/>
      <c r="AC130" s="12"/>
      <c r="AD130" s="12"/>
      <c r="AE130" s="12"/>
      <c r="AR130" s="224" t="s">
        <v>88</v>
      </c>
      <c r="AT130" s="225" t="s">
        <v>79</v>
      </c>
      <c r="AU130" s="225" t="s">
        <v>88</v>
      </c>
      <c r="AY130" s="224" t="s">
        <v>221</v>
      </c>
      <c r="BK130" s="226">
        <f>SUM(BK131:BK187)</f>
        <v>0</v>
      </c>
    </row>
    <row r="131" s="2" customFormat="1" ht="49.05" customHeight="1">
      <c r="A131" s="40"/>
      <c r="B131" s="41"/>
      <c r="C131" s="229" t="s">
        <v>88</v>
      </c>
      <c r="D131" s="229" t="s">
        <v>225</v>
      </c>
      <c r="E131" s="230" t="s">
        <v>505</v>
      </c>
      <c r="F131" s="231" t="s">
        <v>506</v>
      </c>
      <c r="G131" s="232" t="s">
        <v>507</v>
      </c>
      <c r="H131" s="233">
        <v>10000</v>
      </c>
      <c r="I131" s="234"/>
      <c r="J131" s="235">
        <f>ROUND(I131*H131,2)</f>
        <v>0</v>
      </c>
      <c r="K131" s="231" t="s">
        <v>229</v>
      </c>
      <c r="L131" s="46"/>
      <c r="M131" s="236" t="s">
        <v>1</v>
      </c>
      <c r="N131" s="237" t="s">
        <v>45</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224</v>
      </c>
      <c r="AT131" s="240" t="s">
        <v>225</v>
      </c>
      <c r="AU131" s="240" t="s">
        <v>19</v>
      </c>
      <c r="AY131" s="18" t="s">
        <v>221</v>
      </c>
      <c r="BE131" s="241">
        <f>IF(N131="základní",J131,0)</f>
        <v>0</v>
      </c>
      <c r="BF131" s="241">
        <f>IF(N131="snížená",J131,0)</f>
        <v>0</v>
      </c>
      <c r="BG131" s="241">
        <f>IF(N131="zákl. přenesená",J131,0)</f>
        <v>0</v>
      </c>
      <c r="BH131" s="241">
        <f>IF(N131="sníž. přenesená",J131,0)</f>
        <v>0</v>
      </c>
      <c r="BI131" s="241">
        <f>IF(N131="nulová",J131,0)</f>
        <v>0</v>
      </c>
      <c r="BJ131" s="18" t="s">
        <v>88</v>
      </c>
      <c r="BK131" s="241">
        <f>ROUND(I131*H131,2)</f>
        <v>0</v>
      </c>
      <c r="BL131" s="18" t="s">
        <v>224</v>
      </c>
      <c r="BM131" s="240" t="s">
        <v>5519</v>
      </c>
    </row>
    <row r="132" s="2" customFormat="1">
      <c r="A132" s="40"/>
      <c r="B132" s="41"/>
      <c r="C132" s="42"/>
      <c r="D132" s="242" t="s">
        <v>232</v>
      </c>
      <c r="E132" s="42"/>
      <c r="F132" s="243" t="s">
        <v>509</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232</v>
      </c>
      <c r="AU132" s="18" t="s">
        <v>19</v>
      </c>
    </row>
    <row r="133" s="2" customFormat="1">
      <c r="A133" s="40"/>
      <c r="B133" s="41"/>
      <c r="C133" s="42"/>
      <c r="D133" s="247" t="s">
        <v>312</v>
      </c>
      <c r="E133" s="42"/>
      <c r="F133" s="248" t="s">
        <v>510</v>
      </c>
      <c r="G133" s="42"/>
      <c r="H133" s="42"/>
      <c r="I133" s="244"/>
      <c r="J133" s="42"/>
      <c r="K133" s="42"/>
      <c r="L133" s="46"/>
      <c r="M133" s="245"/>
      <c r="N133" s="246"/>
      <c r="O133" s="93"/>
      <c r="P133" s="93"/>
      <c r="Q133" s="93"/>
      <c r="R133" s="93"/>
      <c r="S133" s="93"/>
      <c r="T133" s="94"/>
      <c r="U133" s="40"/>
      <c r="V133" s="40"/>
      <c r="W133" s="40"/>
      <c r="X133" s="40"/>
      <c r="Y133" s="40"/>
      <c r="Z133" s="40"/>
      <c r="AA133" s="40"/>
      <c r="AB133" s="40"/>
      <c r="AC133" s="40"/>
      <c r="AD133" s="40"/>
      <c r="AE133" s="40"/>
      <c r="AT133" s="18" t="s">
        <v>312</v>
      </c>
      <c r="AU133" s="18" t="s">
        <v>19</v>
      </c>
    </row>
    <row r="134" s="2" customFormat="1">
      <c r="A134" s="40"/>
      <c r="B134" s="41"/>
      <c r="C134" s="42"/>
      <c r="D134" s="247" t="s">
        <v>234</v>
      </c>
      <c r="E134" s="42"/>
      <c r="F134" s="248" t="s">
        <v>5520</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234</v>
      </c>
      <c r="AU134" s="18" t="s">
        <v>19</v>
      </c>
    </row>
    <row r="135" s="2" customFormat="1" ht="44.25" customHeight="1">
      <c r="A135" s="40"/>
      <c r="B135" s="41"/>
      <c r="C135" s="229" t="s">
        <v>19</v>
      </c>
      <c r="D135" s="229" t="s">
        <v>225</v>
      </c>
      <c r="E135" s="230" t="s">
        <v>513</v>
      </c>
      <c r="F135" s="231" t="s">
        <v>514</v>
      </c>
      <c r="G135" s="232" t="s">
        <v>515</v>
      </c>
      <c r="H135" s="233">
        <v>140</v>
      </c>
      <c r="I135" s="234"/>
      <c r="J135" s="235">
        <f>ROUND(I135*H135,2)</f>
        <v>0</v>
      </c>
      <c r="K135" s="231" t="s">
        <v>229</v>
      </c>
      <c r="L135" s="46"/>
      <c r="M135" s="236" t="s">
        <v>1</v>
      </c>
      <c r="N135" s="237" t="s">
        <v>45</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224</v>
      </c>
      <c r="AT135" s="240" t="s">
        <v>225</v>
      </c>
      <c r="AU135" s="240" t="s">
        <v>19</v>
      </c>
      <c r="AY135" s="18" t="s">
        <v>221</v>
      </c>
      <c r="BE135" s="241">
        <f>IF(N135="základní",J135,0)</f>
        <v>0</v>
      </c>
      <c r="BF135" s="241">
        <f>IF(N135="snížená",J135,0)</f>
        <v>0</v>
      </c>
      <c r="BG135" s="241">
        <f>IF(N135="zákl. přenesená",J135,0)</f>
        <v>0</v>
      </c>
      <c r="BH135" s="241">
        <f>IF(N135="sníž. přenesená",J135,0)</f>
        <v>0</v>
      </c>
      <c r="BI135" s="241">
        <f>IF(N135="nulová",J135,0)</f>
        <v>0</v>
      </c>
      <c r="BJ135" s="18" t="s">
        <v>88</v>
      </c>
      <c r="BK135" s="241">
        <f>ROUND(I135*H135,2)</f>
        <v>0</v>
      </c>
      <c r="BL135" s="18" t="s">
        <v>224</v>
      </c>
      <c r="BM135" s="240" t="s">
        <v>5521</v>
      </c>
    </row>
    <row r="136" s="2" customFormat="1">
      <c r="A136" s="40"/>
      <c r="B136" s="41"/>
      <c r="C136" s="42"/>
      <c r="D136" s="242" t="s">
        <v>232</v>
      </c>
      <c r="E136" s="42"/>
      <c r="F136" s="243" t="s">
        <v>517</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232</v>
      </c>
      <c r="AU136" s="18" t="s">
        <v>19</v>
      </c>
    </row>
    <row r="137" s="2" customFormat="1">
      <c r="A137" s="40"/>
      <c r="B137" s="41"/>
      <c r="C137" s="42"/>
      <c r="D137" s="247" t="s">
        <v>312</v>
      </c>
      <c r="E137" s="42"/>
      <c r="F137" s="248" t="s">
        <v>518</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312</v>
      </c>
      <c r="AU137" s="18" t="s">
        <v>19</v>
      </c>
    </row>
    <row r="138" s="2" customFormat="1">
      <c r="A138" s="40"/>
      <c r="B138" s="41"/>
      <c r="C138" s="42"/>
      <c r="D138" s="247" t="s">
        <v>234</v>
      </c>
      <c r="E138" s="42"/>
      <c r="F138" s="248" t="s">
        <v>5522</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234</v>
      </c>
      <c r="AU138" s="18" t="s">
        <v>19</v>
      </c>
    </row>
    <row r="139" s="2" customFormat="1" ht="37.8" customHeight="1">
      <c r="A139" s="40"/>
      <c r="B139" s="41"/>
      <c r="C139" s="229" t="s">
        <v>157</v>
      </c>
      <c r="D139" s="229" t="s">
        <v>225</v>
      </c>
      <c r="E139" s="230" t="s">
        <v>5523</v>
      </c>
      <c r="F139" s="231" t="s">
        <v>5524</v>
      </c>
      <c r="G139" s="232" t="s">
        <v>515</v>
      </c>
      <c r="H139" s="233">
        <v>2.1600000000000001</v>
      </c>
      <c r="I139" s="234"/>
      <c r="J139" s="235">
        <f>ROUND(I139*H139,2)</f>
        <v>0</v>
      </c>
      <c r="K139" s="231" t="s">
        <v>229</v>
      </c>
      <c r="L139" s="46"/>
      <c r="M139" s="236" t="s">
        <v>1</v>
      </c>
      <c r="N139" s="237" t="s">
        <v>45</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224</v>
      </c>
      <c r="AT139" s="240" t="s">
        <v>225</v>
      </c>
      <c r="AU139" s="240" t="s">
        <v>19</v>
      </c>
      <c r="AY139" s="18" t="s">
        <v>221</v>
      </c>
      <c r="BE139" s="241">
        <f>IF(N139="základní",J139,0)</f>
        <v>0</v>
      </c>
      <c r="BF139" s="241">
        <f>IF(N139="snížená",J139,0)</f>
        <v>0</v>
      </c>
      <c r="BG139" s="241">
        <f>IF(N139="zákl. přenesená",J139,0)</f>
        <v>0</v>
      </c>
      <c r="BH139" s="241">
        <f>IF(N139="sníž. přenesená",J139,0)</f>
        <v>0</v>
      </c>
      <c r="BI139" s="241">
        <f>IF(N139="nulová",J139,0)</f>
        <v>0</v>
      </c>
      <c r="BJ139" s="18" t="s">
        <v>88</v>
      </c>
      <c r="BK139" s="241">
        <f>ROUND(I139*H139,2)</f>
        <v>0</v>
      </c>
      <c r="BL139" s="18" t="s">
        <v>224</v>
      </c>
      <c r="BM139" s="240" t="s">
        <v>5525</v>
      </c>
    </row>
    <row r="140" s="2" customFormat="1">
      <c r="A140" s="40"/>
      <c r="B140" s="41"/>
      <c r="C140" s="42"/>
      <c r="D140" s="242" t="s">
        <v>232</v>
      </c>
      <c r="E140" s="42"/>
      <c r="F140" s="243" t="s">
        <v>5526</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232</v>
      </c>
      <c r="AU140" s="18" t="s">
        <v>19</v>
      </c>
    </row>
    <row r="141" s="2" customFormat="1">
      <c r="A141" s="40"/>
      <c r="B141" s="41"/>
      <c r="C141" s="42"/>
      <c r="D141" s="247" t="s">
        <v>312</v>
      </c>
      <c r="E141" s="42"/>
      <c r="F141" s="248" t="s">
        <v>5527</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312</v>
      </c>
      <c r="AU141" s="18" t="s">
        <v>19</v>
      </c>
    </row>
    <row r="142" s="2" customFormat="1">
      <c r="A142" s="40"/>
      <c r="B142" s="41"/>
      <c r="C142" s="42"/>
      <c r="D142" s="247" t="s">
        <v>234</v>
      </c>
      <c r="E142" s="42"/>
      <c r="F142" s="248" t="s">
        <v>5528</v>
      </c>
      <c r="G142" s="42"/>
      <c r="H142" s="42"/>
      <c r="I142" s="244"/>
      <c r="J142" s="42"/>
      <c r="K142" s="42"/>
      <c r="L142" s="46"/>
      <c r="M142" s="245"/>
      <c r="N142" s="246"/>
      <c r="O142" s="93"/>
      <c r="P142" s="93"/>
      <c r="Q142" s="93"/>
      <c r="R142" s="93"/>
      <c r="S142" s="93"/>
      <c r="T142" s="94"/>
      <c r="U142" s="40"/>
      <c r="V142" s="40"/>
      <c r="W142" s="40"/>
      <c r="X142" s="40"/>
      <c r="Y142" s="40"/>
      <c r="Z142" s="40"/>
      <c r="AA142" s="40"/>
      <c r="AB142" s="40"/>
      <c r="AC142" s="40"/>
      <c r="AD142" s="40"/>
      <c r="AE142" s="40"/>
      <c r="AT142" s="18" t="s">
        <v>234</v>
      </c>
      <c r="AU142" s="18" t="s">
        <v>19</v>
      </c>
    </row>
    <row r="143" s="2" customFormat="1" ht="55.5" customHeight="1">
      <c r="A143" s="40"/>
      <c r="B143" s="41"/>
      <c r="C143" s="229" t="s">
        <v>224</v>
      </c>
      <c r="D143" s="229" t="s">
        <v>225</v>
      </c>
      <c r="E143" s="230" t="s">
        <v>552</v>
      </c>
      <c r="F143" s="231" t="s">
        <v>553</v>
      </c>
      <c r="G143" s="232" t="s">
        <v>515</v>
      </c>
      <c r="H143" s="233">
        <v>1811</v>
      </c>
      <c r="I143" s="234"/>
      <c r="J143" s="235">
        <f>ROUND(I143*H143,2)</f>
        <v>0</v>
      </c>
      <c r="K143" s="231" t="s">
        <v>229</v>
      </c>
      <c r="L143" s="46"/>
      <c r="M143" s="236" t="s">
        <v>1</v>
      </c>
      <c r="N143" s="237" t="s">
        <v>45</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224</v>
      </c>
      <c r="AT143" s="240" t="s">
        <v>225</v>
      </c>
      <c r="AU143" s="240" t="s">
        <v>19</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5529</v>
      </c>
    </row>
    <row r="144" s="2" customFormat="1">
      <c r="A144" s="40"/>
      <c r="B144" s="41"/>
      <c r="C144" s="42"/>
      <c r="D144" s="242" t="s">
        <v>232</v>
      </c>
      <c r="E144" s="42"/>
      <c r="F144" s="243" t="s">
        <v>555</v>
      </c>
      <c r="G144" s="42"/>
      <c r="H144" s="42"/>
      <c r="I144" s="244"/>
      <c r="J144" s="42"/>
      <c r="K144" s="42"/>
      <c r="L144" s="46"/>
      <c r="M144" s="245"/>
      <c r="N144" s="246"/>
      <c r="O144" s="93"/>
      <c r="P144" s="93"/>
      <c r="Q144" s="93"/>
      <c r="R144" s="93"/>
      <c r="S144" s="93"/>
      <c r="T144" s="94"/>
      <c r="U144" s="40"/>
      <c r="V144" s="40"/>
      <c r="W144" s="40"/>
      <c r="X144" s="40"/>
      <c r="Y144" s="40"/>
      <c r="Z144" s="40"/>
      <c r="AA144" s="40"/>
      <c r="AB144" s="40"/>
      <c r="AC144" s="40"/>
      <c r="AD144" s="40"/>
      <c r="AE144" s="40"/>
      <c r="AT144" s="18" t="s">
        <v>232</v>
      </c>
      <c r="AU144" s="18" t="s">
        <v>19</v>
      </c>
    </row>
    <row r="145" s="2" customFormat="1">
      <c r="A145" s="40"/>
      <c r="B145" s="41"/>
      <c r="C145" s="42"/>
      <c r="D145" s="247" t="s">
        <v>312</v>
      </c>
      <c r="E145" s="42"/>
      <c r="F145" s="248" t="s">
        <v>556</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312</v>
      </c>
      <c r="AU145" s="18" t="s">
        <v>19</v>
      </c>
    </row>
    <row r="146" s="2" customFormat="1">
      <c r="A146" s="40"/>
      <c r="B146" s="41"/>
      <c r="C146" s="42"/>
      <c r="D146" s="247" t="s">
        <v>234</v>
      </c>
      <c r="E146" s="42"/>
      <c r="F146" s="248" t="s">
        <v>5530</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234</v>
      </c>
      <c r="AU146" s="18" t="s">
        <v>19</v>
      </c>
    </row>
    <row r="147" s="2" customFormat="1" ht="37.8" customHeight="1">
      <c r="A147" s="40"/>
      <c r="B147" s="41"/>
      <c r="C147" s="229" t="s">
        <v>220</v>
      </c>
      <c r="D147" s="229" t="s">
        <v>225</v>
      </c>
      <c r="E147" s="230" t="s">
        <v>568</v>
      </c>
      <c r="F147" s="231" t="s">
        <v>569</v>
      </c>
      <c r="G147" s="232" t="s">
        <v>515</v>
      </c>
      <c r="H147" s="233">
        <v>1811</v>
      </c>
      <c r="I147" s="234"/>
      <c r="J147" s="235">
        <f>ROUND(I147*H147,2)</f>
        <v>0</v>
      </c>
      <c r="K147" s="231" t="s">
        <v>229</v>
      </c>
      <c r="L147" s="46"/>
      <c r="M147" s="236" t="s">
        <v>1</v>
      </c>
      <c r="N147" s="237" t="s">
        <v>45</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224</v>
      </c>
      <c r="AT147" s="240" t="s">
        <v>225</v>
      </c>
      <c r="AU147" s="240" t="s">
        <v>19</v>
      </c>
      <c r="AY147" s="18" t="s">
        <v>221</v>
      </c>
      <c r="BE147" s="241">
        <f>IF(N147="základní",J147,0)</f>
        <v>0</v>
      </c>
      <c r="BF147" s="241">
        <f>IF(N147="snížená",J147,0)</f>
        <v>0</v>
      </c>
      <c r="BG147" s="241">
        <f>IF(N147="zákl. přenesená",J147,0)</f>
        <v>0</v>
      </c>
      <c r="BH147" s="241">
        <f>IF(N147="sníž. přenesená",J147,0)</f>
        <v>0</v>
      </c>
      <c r="BI147" s="241">
        <f>IF(N147="nulová",J147,0)</f>
        <v>0</v>
      </c>
      <c r="BJ147" s="18" t="s">
        <v>88</v>
      </c>
      <c r="BK147" s="241">
        <f>ROUND(I147*H147,2)</f>
        <v>0</v>
      </c>
      <c r="BL147" s="18" t="s">
        <v>224</v>
      </c>
      <c r="BM147" s="240" t="s">
        <v>5531</v>
      </c>
    </row>
    <row r="148" s="2" customFormat="1">
      <c r="A148" s="40"/>
      <c r="B148" s="41"/>
      <c r="C148" s="42"/>
      <c r="D148" s="242" t="s">
        <v>232</v>
      </c>
      <c r="E148" s="42"/>
      <c r="F148" s="243" t="s">
        <v>571</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232</v>
      </c>
      <c r="AU148" s="18" t="s">
        <v>19</v>
      </c>
    </row>
    <row r="149" s="2" customFormat="1">
      <c r="A149" s="40"/>
      <c r="B149" s="41"/>
      <c r="C149" s="42"/>
      <c r="D149" s="247" t="s">
        <v>312</v>
      </c>
      <c r="E149" s="42"/>
      <c r="F149" s="248" t="s">
        <v>572</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312</v>
      </c>
      <c r="AU149" s="18" t="s">
        <v>19</v>
      </c>
    </row>
    <row r="150" s="2" customFormat="1">
      <c r="A150" s="40"/>
      <c r="B150" s="41"/>
      <c r="C150" s="42"/>
      <c r="D150" s="247" t="s">
        <v>234</v>
      </c>
      <c r="E150" s="42"/>
      <c r="F150" s="248" t="s">
        <v>5530</v>
      </c>
      <c r="G150" s="42"/>
      <c r="H150" s="42"/>
      <c r="I150" s="244"/>
      <c r="J150" s="42"/>
      <c r="K150" s="42"/>
      <c r="L150" s="46"/>
      <c r="M150" s="245"/>
      <c r="N150" s="246"/>
      <c r="O150" s="93"/>
      <c r="P150" s="93"/>
      <c r="Q150" s="93"/>
      <c r="R150" s="93"/>
      <c r="S150" s="93"/>
      <c r="T150" s="94"/>
      <c r="U150" s="40"/>
      <c r="V150" s="40"/>
      <c r="W150" s="40"/>
      <c r="X150" s="40"/>
      <c r="Y150" s="40"/>
      <c r="Z150" s="40"/>
      <c r="AA150" s="40"/>
      <c r="AB150" s="40"/>
      <c r="AC150" s="40"/>
      <c r="AD150" s="40"/>
      <c r="AE150" s="40"/>
      <c r="AT150" s="18" t="s">
        <v>234</v>
      </c>
      <c r="AU150" s="18" t="s">
        <v>19</v>
      </c>
    </row>
    <row r="151" s="2" customFormat="1" ht="55.5" customHeight="1">
      <c r="A151" s="40"/>
      <c r="B151" s="41"/>
      <c r="C151" s="229" t="s">
        <v>257</v>
      </c>
      <c r="D151" s="229" t="s">
        <v>225</v>
      </c>
      <c r="E151" s="230" t="s">
        <v>527</v>
      </c>
      <c r="F151" s="231" t="s">
        <v>528</v>
      </c>
      <c r="G151" s="232" t="s">
        <v>515</v>
      </c>
      <c r="H151" s="233">
        <v>1500</v>
      </c>
      <c r="I151" s="234"/>
      <c r="J151" s="235">
        <f>ROUND(I151*H151,2)</f>
        <v>0</v>
      </c>
      <c r="K151" s="231" t="s">
        <v>229</v>
      </c>
      <c r="L151" s="46"/>
      <c r="M151" s="236" t="s">
        <v>1</v>
      </c>
      <c r="N151" s="237" t="s">
        <v>45</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224</v>
      </c>
      <c r="AT151" s="240" t="s">
        <v>225</v>
      </c>
      <c r="AU151" s="240" t="s">
        <v>19</v>
      </c>
      <c r="AY151" s="18" t="s">
        <v>221</v>
      </c>
      <c r="BE151" s="241">
        <f>IF(N151="základní",J151,0)</f>
        <v>0</v>
      </c>
      <c r="BF151" s="241">
        <f>IF(N151="snížená",J151,0)</f>
        <v>0</v>
      </c>
      <c r="BG151" s="241">
        <f>IF(N151="zákl. přenesená",J151,0)</f>
        <v>0</v>
      </c>
      <c r="BH151" s="241">
        <f>IF(N151="sníž. přenesená",J151,0)</f>
        <v>0</v>
      </c>
      <c r="BI151" s="241">
        <f>IF(N151="nulová",J151,0)</f>
        <v>0</v>
      </c>
      <c r="BJ151" s="18" t="s">
        <v>88</v>
      </c>
      <c r="BK151" s="241">
        <f>ROUND(I151*H151,2)</f>
        <v>0</v>
      </c>
      <c r="BL151" s="18" t="s">
        <v>224</v>
      </c>
      <c r="BM151" s="240" t="s">
        <v>5532</v>
      </c>
    </row>
    <row r="152" s="2" customFormat="1">
      <c r="A152" s="40"/>
      <c r="B152" s="41"/>
      <c r="C152" s="42"/>
      <c r="D152" s="242" t="s">
        <v>232</v>
      </c>
      <c r="E152" s="42"/>
      <c r="F152" s="243" t="s">
        <v>530</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232</v>
      </c>
      <c r="AU152" s="18" t="s">
        <v>19</v>
      </c>
    </row>
    <row r="153" s="2" customFormat="1">
      <c r="A153" s="40"/>
      <c r="B153" s="41"/>
      <c r="C153" s="42"/>
      <c r="D153" s="247" t="s">
        <v>312</v>
      </c>
      <c r="E153" s="42"/>
      <c r="F153" s="248" t="s">
        <v>531</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312</v>
      </c>
      <c r="AU153" s="18" t="s">
        <v>19</v>
      </c>
    </row>
    <row r="154" s="2" customFormat="1">
      <c r="A154" s="40"/>
      <c r="B154" s="41"/>
      <c r="C154" s="42"/>
      <c r="D154" s="247" t="s">
        <v>234</v>
      </c>
      <c r="E154" s="42"/>
      <c r="F154" s="248" t="s">
        <v>5533</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234</v>
      </c>
      <c r="AU154" s="18" t="s">
        <v>19</v>
      </c>
    </row>
    <row r="155" s="2" customFormat="1" ht="37.8" customHeight="1">
      <c r="A155" s="40"/>
      <c r="B155" s="41"/>
      <c r="C155" s="229" t="s">
        <v>262</v>
      </c>
      <c r="D155" s="229" t="s">
        <v>225</v>
      </c>
      <c r="E155" s="230" t="s">
        <v>521</v>
      </c>
      <c r="F155" s="231" t="s">
        <v>1195</v>
      </c>
      <c r="G155" s="232" t="s">
        <v>515</v>
      </c>
      <c r="H155" s="233">
        <v>1331.4000000000001</v>
      </c>
      <c r="I155" s="234"/>
      <c r="J155" s="235">
        <f>ROUND(I155*H155,2)</f>
        <v>0</v>
      </c>
      <c r="K155" s="231" t="s">
        <v>229</v>
      </c>
      <c r="L155" s="46"/>
      <c r="M155" s="236" t="s">
        <v>1</v>
      </c>
      <c r="N155" s="237" t="s">
        <v>45</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224</v>
      </c>
      <c r="AT155" s="240" t="s">
        <v>225</v>
      </c>
      <c r="AU155" s="240" t="s">
        <v>19</v>
      </c>
      <c r="AY155" s="18" t="s">
        <v>221</v>
      </c>
      <c r="BE155" s="241">
        <f>IF(N155="základní",J155,0)</f>
        <v>0</v>
      </c>
      <c r="BF155" s="241">
        <f>IF(N155="snížená",J155,0)</f>
        <v>0</v>
      </c>
      <c r="BG155" s="241">
        <f>IF(N155="zákl. přenesená",J155,0)</f>
        <v>0</v>
      </c>
      <c r="BH155" s="241">
        <f>IF(N155="sníž. přenesená",J155,0)</f>
        <v>0</v>
      </c>
      <c r="BI155" s="241">
        <f>IF(N155="nulová",J155,0)</f>
        <v>0</v>
      </c>
      <c r="BJ155" s="18" t="s">
        <v>88</v>
      </c>
      <c r="BK155" s="241">
        <f>ROUND(I155*H155,2)</f>
        <v>0</v>
      </c>
      <c r="BL155" s="18" t="s">
        <v>224</v>
      </c>
      <c r="BM155" s="240" t="s">
        <v>5534</v>
      </c>
    </row>
    <row r="156" s="2" customFormat="1">
      <c r="A156" s="40"/>
      <c r="B156" s="41"/>
      <c r="C156" s="42"/>
      <c r="D156" s="242" t="s">
        <v>232</v>
      </c>
      <c r="E156" s="42"/>
      <c r="F156" s="243" t="s">
        <v>524</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232</v>
      </c>
      <c r="AU156" s="18" t="s">
        <v>19</v>
      </c>
    </row>
    <row r="157" s="2" customFormat="1">
      <c r="A157" s="40"/>
      <c r="B157" s="41"/>
      <c r="C157" s="42"/>
      <c r="D157" s="247" t="s">
        <v>312</v>
      </c>
      <c r="E157" s="42"/>
      <c r="F157" s="248" t="s">
        <v>556</v>
      </c>
      <c r="G157" s="42"/>
      <c r="H157" s="42"/>
      <c r="I157" s="244"/>
      <c r="J157" s="42"/>
      <c r="K157" s="42"/>
      <c r="L157" s="46"/>
      <c r="M157" s="245"/>
      <c r="N157" s="246"/>
      <c r="O157" s="93"/>
      <c r="P157" s="93"/>
      <c r="Q157" s="93"/>
      <c r="R157" s="93"/>
      <c r="S157" s="93"/>
      <c r="T157" s="94"/>
      <c r="U157" s="40"/>
      <c r="V157" s="40"/>
      <c r="W157" s="40"/>
      <c r="X157" s="40"/>
      <c r="Y157" s="40"/>
      <c r="Z157" s="40"/>
      <c r="AA157" s="40"/>
      <c r="AB157" s="40"/>
      <c r="AC157" s="40"/>
      <c r="AD157" s="40"/>
      <c r="AE157" s="40"/>
      <c r="AT157" s="18" t="s">
        <v>312</v>
      </c>
      <c r="AU157" s="18" t="s">
        <v>19</v>
      </c>
    </row>
    <row r="158" s="2" customFormat="1">
      <c r="A158" s="40"/>
      <c r="B158" s="41"/>
      <c r="C158" s="42"/>
      <c r="D158" s="247" t="s">
        <v>234</v>
      </c>
      <c r="E158" s="42"/>
      <c r="F158" s="248" t="s">
        <v>5535</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234</v>
      </c>
      <c r="AU158" s="18" t="s">
        <v>19</v>
      </c>
    </row>
    <row r="159" s="2" customFormat="1" ht="66.75" customHeight="1">
      <c r="A159" s="40"/>
      <c r="B159" s="41"/>
      <c r="C159" s="229" t="s">
        <v>267</v>
      </c>
      <c r="D159" s="229" t="s">
        <v>225</v>
      </c>
      <c r="E159" s="230" t="s">
        <v>1198</v>
      </c>
      <c r="F159" s="231" t="s">
        <v>1199</v>
      </c>
      <c r="G159" s="232" t="s">
        <v>515</v>
      </c>
      <c r="H159" s="233">
        <v>13314</v>
      </c>
      <c r="I159" s="234"/>
      <c r="J159" s="235">
        <f>ROUND(I159*H159,2)</f>
        <v>0</v>
      </c>
      <c r="K159" s="231" t="s">
        <v>229</v>
      </c>
      <c r="L159" s="46"/>
      <c r="M159" s="236" t="s">
        <v>1</v>
      </c>
      <c r="N159" s="237" t="s">
        <v>45</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224</v>
      </c>
      <c r="AT159" s="240" t="s">
        <v>225</v>
      </c>
      <c r="AU159" s="240" t="s">
        <v>19</v>
      </c>
      <c r="AY159" s="18" t="s">
        <v>221</v>
      </c>
      <c r="BE159" s="241">
        <f>IF(N159="základní",J159,0)</f>
        <v>0</v>
      </c>
      <c r="BF159" s="241">
        <f>IF(N159="snížená",J159,0)</f>
        <v>0</v>
      </c>
      <c r="BG159" s="241">
        <f>IF(N159="zákl. přenesená",J159,0)</f>
        <v>0</v>
      </c>
      <c r="BH159" s="241">
        <f>IF(N159="sníž. přenesená",J159,0)</f>
        <v>0</v>
      </c>
      <c r="BI159" s="241">
        <f>IF(N159="nulová",J159,0)</f>
        <v>0</v>
      </c>
      <c r="BJ159" s="18" t="s">
        <v>88</v>
      </c>
      <c r="BK159" s="241">
        <f>ROUND(I159*H159,2)</f>
        <v>0</v>
      </c>
      <c r="BL159" s="18" t="s">
        <v>224</v>
      </c>
      <c r="BM159" s="240" t="s">
        <v>5536</v>
      </c>
    </row>
    <row r="160" s="2" customFormat="1">
      <c r="A160" s="40"/>
      <c r="B160" s="41"/>
      <c r="C160" s="42"/>
      <c r="D160" s="242" t="s">
        <v>232</v>
      </c>
      <c r="E160" s="42"/>
      <c r="F160" s="243" t="s">
        <v>1201</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232</v>
      </c>
      <c r="AU160" s="18" t="s">
        <v>19</v>
      </c>
    </row>
    <row r="161" s="2" customFormat="1">
      <c r="A161" s="40"/>
      <c r="B161" s="41"/>
      <c r="C161" s="42"/>
      <c r="D161" s="247" t="s">
        <v>312</v>
      </c>
      <c r="E161" s="42"/>
      <c r="F161" s="248" t="s">
        <v>556</v>
      </c>
      <c r="G161" s="42"/>
      <c r="H161" s="42"/>
      <c r="I161" s="244"/>
      <c r="J161" s="42"/>
      <c r="K161" s="42"/>
      <c r="L161" s="46"/>
      <c r="M161" s="245"/>
      <c r="N161" s="246"/>
      <c r="O161" s="93"/>
      <c r="P161" s="93"/>
      <c r="Q161" s="93"/>
      <c r="R161" s="93"/>
      <c r="S161" s="93"/>
      <c r="T161" s="94"/>
      <c r="U161" s="40"/>
      <c r="V161" s="40"/>
      <c r="W161" s="40"/>
      <c r="X161" s="40"/>
      <c r="Y161" s="40"/>
      <c r="Z161" s="40"/>
      <c r="AA161" s="40"/>
      <c r="AB161" s="40"/>
      <c r="AC161" s="40"/>
      <c r="AD161" s="40"/>
      <c r="AE161" s="40"/>
      <c r="AT161" s="18" t="s">
        <v>312</v>
      </c>
      <c r="AU161" s="18" t="s">
        <v>19</v>
      </c>
    </row>
    <row r="162" s="2" customFormat="1">
      <c r="A162" s="40"/>
      <c r="B162" s="41"/>
      <c r="C162" s="42"/>
      <c r="D162" s="247" t="s">
        <v>234</v>
      </c>
      <c r="E162" s="42"/>
      <c r="F162" s="248" t="s">
        <v>5535</v>
      </c>
      <c r="G162" s="42"/>
      <c r="H162" s="42"/>
      <c r="I162" s="244"/>
      <c r="J162" s="42"/>
      <c r="K162" s="42"/>
      <c r="L162" s="46"/>
      <c r="M162" s="245"/>
      <c r="N162" s="246"/>
      <c r="O162" s="93"/>
      <c r="P162" s="93"/>
      <c r="Q162" s="93"/>
      <c r="R162" s="93"/>
      <c r="S162" s="93"/>
      <c r="T162" s="94"/>
      <c r="U162" s="40"/>
      <c r="V162" s="40"/>
      <c r="W162" s="40"/>
      <c r="X162" s="40"/>
      <c r="Y162" s="40"/>
      <c r="Z162" s="40"/>
      <c r="AA162" s="40"/>
      <c r="AB162" s="40"/>
      <c r="AC162" s="40"/>
      <c r="AD162" s="40"/>
      <c r="AE162" s="40"/>
      <c r="AT162" s="18" t="s">
        <v>234</v>
      </c>
      <c r="AU162" s="18" t="s">
        <v>19</v>
      </c>
    </row>
    <row r="163" s="2" customFormat="1" ht="16.5" customHeight="1">
      <c r="A163" s="40"/>
      <c r="B163" s="41"/>
      <c r="C163" s="229" t="s">
        <v>272</v>
      </c>
      <c r="D163" s="229" t="s">
        <v>225</v>
      </c>
      <c r="E163" s="230" t="s">
        <v>1192</v>
      </c>
      <c r="F163" s="231" t="s">
        <v>561</v>
      </c>
      <c r="G163" s="232" t="s">
        <v>515</v>
      </c>
      <c r="H163" s="233">
        <v>1811</v>
      </c>
      <c r="I163" s="234"/>
      <c r="J163" s="235">
        <f>ROUND(I163*H163,2)</f>
        <v>0</v>
      </c>
      <c r="K163" s="231" t="s">
        <v>229</v>
      </c>
      <c r="L163" s="46"/>
      <c r="M163" s="236" t="s">
        <v>1</v>
      </c>
      <c r="N163" s="237" t="s">
        <v>45</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224</v>
      </c>
      <c r="AT163" s="240" t="s">
        <v>225</v>
      </c>
      <c r="AU163" s="240" t="s">
        <v>19</v>
      </c>
      <c r="AY163" s="18" t="s">
        <v>221</v>
      </c>
      <c r="BE163" s="241">
        <f>IF(N163="základní",J163,0)</f>
        <v>0</v>
      </c>
      <c r="BF163" s="241">
        <f>IF(N163="snížená",J163,0)</f>
        <v>0</v>
      </c>
      <c r="BG163" s="241">
        <f>IF(N163="zákl. přenesená",J163,0)</f>
        <v>0</v>
      </c>
      <c r="BH163" s="241">
        <f>IF(N163="sníž. přenesená",J163,0)</f>
        <v>0</v>
      </c>
      <c r="BI163" s="241">
        <f>IF(N163="nulová",J163,0)</f>
        <v>0</v>
      </c>
      <c r="BJ163" s="18" t="s">
        <v>88</v>
      </c>
      <c r="BK163" s="241">
        <f>ROUND(I163*H163,2)</f>
        <v>0</v>
      </c>
      <c r="BL163" s="18" t="s">
        <v>224</v>
      </c>
      <c r="BM163" s="240" t="s">
        <v>5537</v>
      </c>
    </row>
    <row r="164" s="2" customFormat="1">
      <c r="A164" s="40"/>
      <c r="B164" s="41"/>
      <c r="C164" s="42"/>
      <c r="D164" s="242" t="s">
        <v>232</v>
      </c>
      <c r="E164" s="42"/>
      <c r="F164" s="243" t="s">
        <v>1194</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232</v>
      </c>
      <c r="AU164" s="18" t="s">
        <v>19</v>
      </c>
    </row>
    <row r="165" s="2" customFormat="1">
      <c r="A165" s="40"/>
      <c r="B165" s="41"/>
      <c r="C165" s="42"/>
      <c r="D165" s="247" t="s">
        <v>312</v>
      </c>
      <c r="E165" s="42"/>
      <c r="F165" s="248" t="s">
        <v>564</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312</v>
      </c>
      <c r="AU165" s="18" t="s">
        <v>19</v>
      </c>
    </row>
    <row r="166" s="2" customFormat="1">
      <c r="A166" s="40"/>
      <c r="B166" s="41"/>
      <c r="C166" s="42"/>
      <c r="D166" s="247" t="s">
        <v>234</v>
      </c>
      <c r="E166" s="42"/>
      <c r="F166" s="248" t="s">
        <v>5530</v>
      </c>
      <c r="G166" s="42"/>
      <c r="H166" s="42"/>
      <c r="I166" s="244"/>
      <c r="J166" s="42"/>
      <c r="K166" s="42"/>
      <c r="L166" s="46"/>
      <c r="M166" s="245"/>
      <c r="N166" s="246"/>
      <c r="O166" s="93"/>
      <c r="P166" s="93"/>
      <c r="Q166" s="93"/>
      <c r="R166" s="93"/>
      <c r="S166" s="93"/>
      <c r="T166" s="94"/>
      <c r="U166" s="40"/>
      <c r="V166" s="40"/>
      <c r="W166" s="40"/>
      <c r="X166" s="40"/>
      <c r="Y166" s="40"/>
      <c r="Z166" s="40"/>
      <c r="AA166" s="40"/>
      <c r="AB166" s="40"/>
      <c r="AC166" s="40"/>
      <c r="AD166" s="40"/>
      <c r="AE166" s="40"/>
      <c r="AT166" s="18" t="s">
        <v>234</v>
      </c>
      <c r="AU166" s="18" t="s">
        <v>19</v>
      </c>
    </row>
    <row r="167" s="2" customFormat="1" ht="37.8" customHeight="1">
      <c r="A167" s="40"/>
      <c r="B167" s="41"/>
      <c r="C167" s="229" t="s">
        <v>277</v>
      </c>
      <c r="D167" s="229" t="s">
        <v>225</v>
      </c>
      <c r="E167" s="230" t="s">
        <v>539</v>
      </c>
      <c r="F167" s="231" t="s">
        <v>540</v>
      </c>
      <c r="G167" s="232" t="s">
        <v>515</v>
      </c>
      <c r="H167" s="233">
        <v>280</v>
      </c>
      <c r="I167" s="234"/>
      <c r="J167" s="235">
        <f>ROUND(I167*H167,2)</f>
        <v>0</v>
      </c>
      <c r="K167" s="231" t="s">
        <v>229</v>
      </c>
      <c r="L167" s="46"/>
      <c r="M167" s="236" t="s">
        <v>1</v>
      </c>
      <c r="N167" s="237" t="s">
        <v>45</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224</v>
      </c>
      <c r="AT167" s="240" t="s">
        <v>225</v>
      </c>
      <c r="AU167" s="240" t="s">
        <v>19</v>
      </c>
      <c r="AY167" s="18" t="s">
        <v>221</v>
      </c>
      <c r="BE167" s="241">
        <f>IF(N167="základní",J167,0)</f>
        <v>0</v>
      </c>
      <c r="BF167" s="241">
        <f>IF(N167="snížená",J167,0)</f>
        <v>0</v>
      </c>
      <c r="BG167" s="241">
        <f>IF(N167="zákl. přenesená",J167,0)</f>
        <v>0</v>
      </c>
      <c r="BH167" s="241">
        <f>IF(N167="sníž. přenesená",J167,0)</f>
        <v>0</v>
      </c>
      <c r="BI167" s="241">
        <f>IF(N167="nulová",J167,0)</f>
        <v>0</v>
      </c>
      <c r="BJ167" s="18" t="s">
        <v>88</v>
      </c>
      <c r="BK167" s="241">
        <f>ROUND(I167*H167,2)</f>
        <v>0</v>
      </c>
      <c r="BL167" s="18" t="s">
        <v>224</v>
      </c>
      <c r="BM167" s="240" t="s">
        <v>5538</v>
      </c>
    </row>
    <row r="168" s="2" customFormat="1">
      <c r="A168" s="40"/>
      <c r="B168" s="41"/>
      <c r="C168" s="42"/>
      <c r="D168" s="242" t="s">
        <v>232</v>
      </c>
      <c r="E168" s="42"/>
      <c r="F168" s="243" t="s">
        <v>542</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232</v>
      </c>
      <c r="AU168" s="18" t="s">
        <v>19</v>
      </c>
    </row>
    <row r="169" s="2" customFormat="1">
      <c r="A169" s="40"/>
      <c r="B169" s="41"/>
      <c r="C169" s="42"/>
      <c r="D169" s="247" t="s">
        <v>312</v>
      </c>
      <c r="E169" s="42"/>
      <c r="F169" s="248" t="s">
        <v>543</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312</v>
      </c>
      <c r="AU169" s="18" t="s">
        <v>19</v>
      </c>
    </row>
    <row r="170" s="2" customFormat="1">
      <c r="A170" s="40"/>
      <c r="B170" s="41"/>
      <c r="C170" s="42"/>
      <c r="D170" s="247" t="s">
        <v>234</v>
      </c>
      <c r="E170" s="42"/>
      <c r="F170" s="248" t="s">
        <v>5539</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234</v>
      </c>
      <c r="AU170" s="18" t="s">
        <v>19</v>
      </c>
    </row>
    <row r="171" s="2" customFormat="1" ht="37.8" customHeight="1">
      <c r="A171" s="40"/>
      <c r="B171" s="41"/>
      <c r="C171" s="229" t="s">
        <v>283</v>
      </c>
      <c r="D171" s="229" t="s">
        <v>225</v>
      </c>
      <c r="E171" s="230" t="s">
        <v>606</v>
      </c>
      <c r="F171" s="231" t="s">
        <v>607</v>
      </c>
      <c r="G171" s="232" t="s">
        <v>507</v>
      </c>
      <c r="H171" s="233">
        <v>1500</v>
      </c>
      <c r="I171" s="234"/>
      <c r="J171" s="235">
        <f>ROUND(I171*H171,2)</f>
        <v>0</v>
      </c>
      <c r="K171" s="231" t="s">
        <v>229</v>
      </c>
      <c r="L171" s="46"/>
      <c r="M171" s="236" t="s">
        <v>1</v>
      </c>
      <c r="N171" s="237" t="s">
        <v>45</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224</v>
      </c>
      <c r="AT171" s="240" t="s">
        <v>225</v>
      </c>
      <c r="AU171" s="240" t="s">
        <v>19</v>
      </c>
      <c r="AY171" s="18" t="s">
        <v>221</v>
      </c>
      <c r="BE171" s="241">
        <f>IF(N171="základní",J171,0)</f>
        <v>0</v>
      </c>
      <c r="BF171" s="241">
        <f>IF(N171="snížená",J171,0)</f>
        <v>0</v>
      </c>
      <c r="BG171" s="241">
        <f>IF(N171="zákl. přenesená",J171,0)</f>
        <v>0</v>
      </c>
      <c r="BH171" s="241">
        <f>IF(N171="sníž. přenesená",J171,0)</f>
        <v>0</v>
      </c>
      <c r="BI171" s="241">
        <f>IF(N171="nulová",J171,0)</f>
        <v>0</v>
      </c>
      <c r="BJ171" s="18" t="s">
        <v>88</v>
      </c>
      <c r="BK171" s="241">
        <f>ROUND(I171*H171,2)</f>
        <v>0</v>
      </c>
      <c r="BL171" s="18" t="s">
        <v>224</v>
      </c>
      <c r="BM171" s="240" t="s">
        <v>5540</v>
      </c>
    </row>
    <row r="172" s="2" customFormat="1">
      <c r="A172" s="40"/>
      <c r="B172" s="41"/>
      <c r="C172" s="42"/>
      <c r="D172" s="242" t="s">
        <v>232</v>
      </c>
      <c r="E172" s="42"/>
      <c r="F172" s="243" t="s">
        <v>609</v>
      </c>
      <c r="G172" s="42"/>
      <c r="H172" s="42"/>
      <c r="I172" s="244"/>
      <c r="J172" s="42"/>
      <c r="K172" s="42"/>
      <c r="L172" s="46"/>
      <c r="M172" s="245"/>
      <c r="N172" s="246"/>
      <c r="O172" s="93"/>
      <c r="P172" s="93"/>
      <c r="Q172" s="93"/>
      <c r="R172" s="93"/>
      <c r="S172" s="93"/>
      <c r="T172" s="94"/>
      <c r="U172" s="40"/>
      <c r="V172" s="40"/>
      <c r="W172" s="40"/>
      <c r="X172" s="40"/>
      <c r="Y172" s="40"/>
      <c r="Z172" s="40"/>
      <c r="AA172" s="40"/>
      <c r="AB172" s="40"/>
      <c r="AC172" s="40"/>
      <c r="AD172" s="40"/>
      <c r="AE172" s="40"/>
      <c r="AT172" s="18" t="s">
        <v>232</v>
      </c>
      <c r="AU172" s="18" t="s">
        <v>19</v>
      </c>
    </row>
    <row r="173" s="2" customFormat="1">
      <c r="A173" s="40"/>
      <c r="B173" s="41"/>
      <c r="C173" s="42"/>
      <c r="D173" s="247" t="s">
        <v>312</v>
      </c>
      <c r="E173" s="42"/>
      <c r="F173" s="248" t="s">
        <v>610</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312</v>
      </c>
      <c r="AU173" s="18" t="s">
        <v>19</v>
      </c>
    </row>
    <row r="174" s="2" customFormat="1">
      <c r="A174" s="40"/>
      <c r="B174" s="41"/>
      <c r="C174" s="42"/>
      <c r="D174" s="247" t="s">
        <v>234</v>
      </c>
      <c r="E174" s="42"/>
      <c r="F174" s="248" t="s">
        <v>5541</v>
      </c>
      <c r="G174" s="42"/>
      <c r="H174" s="42"/>
      <c r="I174" s="244"/>
      <c r="J174" s="42"/>
      <c r="K174" s="42"/>
      <c r="L174" s="46"/>
      <c r="M174" s="245"/>
      <c r="N174" s="246"/>
      <c r="O174" s="93"/>
      <c r="P174" s="93"/>
      <c r="Q174" s="93"/>
      <c r="R174" s="93"/>
      <c r="S174" s="93"/>
      <c r="T174" s="94"/>
      <c r="U174" s="40"/>
      <c r="V174" s="40"/>
      <c r="W174" s="40"/>
      <c r="X174" s="40"/>
      <c r="Y174" s="40"/>
      <c r="Z174" s="40"/>
      <c r="AA174" s="40"/>
      <c r="AB174" s="40"/>
      <c r="AC174" s="40"/>
      <c r="AD174" s="40"/>
      <c r="AE174" s="40"/>
      <c r="AT174" s="18" t="s">
        <v>234</v>
      </c>
      <c r="AU174" s="18" t="s">
        <v>19</v>
      </c>
    </row>
    <row r="175" s="2" customFormat="1" ht="24.15" customHeight="1">
      <c r="A175" s="40"/>
      <c r="B175" s="41"/>
      <c r="C175" s="229" t="s">
        <v>288</v>
      </c>
      <c r="D175" s="229" t="s">
        <v>225</v>
      </c>
      <c r="E175" s="230" t="s">
        <v>575</v>
      </c>
      <c r="F175" s="231" t="s">
        <v>576</v>
      </c>
      <c r="G175" s="232" t="s">
        <v>507</v>
      </c>
      <c r="H175" s="233">
        <v>1500</v>
      </c>
      <c r="I175" s="234"/>
      <c r="J175" s="235">
        <f>ROUND(I175*H175,2)</f>
        <v>0</v>
      </c>
      <c r="K175" s="231" t="s">
        <v>229</v>
      </c>
      <c r="L175" s="46"/>
      <c r="M175" s="236" t="s">
        <v>1</v>
      </c>
      <c r="N175" s="237" t="s">
        <v>45</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224</v>
      </c>
      <c r="AT175" s="240" t="s">
        <v>225</v>
      </c>
      <c r="AU175" s="240" t="s">
        <v>19</v>
      </c>
      <c r="AY175" s="18" t="s">
        <v>221</v>
      </c>
      <c r="BE175" s="241">
        <f>IF(N175="základní",J175,0)</f>
        <v>0</v>
      </c>
      <c r="BF175" s="241">
        <f>IF(N175="snížená",J175,0)</f>
        <v>0</v>
      </c>
      <c r="BG175" s="241">
        <f>IF(N175="zákl. přenesená",J175,0)</f>
        <v>0</v>
      </c>
      <c r="BH175" s="241">
        <f>IF(N175="sníž. přenesená",J175,0)</f>
        <v>0</v>
      </c>
      <c r="BI175" s="241">
        <f>IF(N175="nulová",J175,0)</f>
        <v>0</v>
      </c>
      <c r="BJ175" s="18" t="s">
        <v>88</v>
      </c>
      <c r="BK175" s="241">
        <f>ROUND(I175*H175,2)</f>
        <v>0</v>
      </c>
      <c r="BL175" s="18" t="s">
        <v>224</v>
      </c>
      <c r="BM175" s="240" t="s">
        <v>5542</v>
      </c>
    </row>
    <row r="176" s="2" customFormat="1">
      <c r="A176" s="40"/>
      <c r="B176" s="41"/>
      <c r="C176" s="42"/>
      <c r="D176" s="242" t="s">
        <v>232</v>
      </c>
      <c r="E176" s="42"/>
      <c r="F176" s="243" t="s">
        <v>578</v>
      </c>
      <c r="G176" s="42"/>
      <c r="H176" s="42"/>
      <c r="I176" s="244"/>
      <c r="J176" s="42"/>
      <c r="K176" s="42"/>
      <c r="L176" s="46"/>
      <c r="M176" s="245"/>
      <c r="N176" s="246"/>
      <c r="O176" s="93"/>
      <c r="P176" s="93"/>
      <c r="Q176" s="93"/>
      <c r="R176" s="93"/>
      <c r="S176" s="93"/>
      <c r="T176" s="94"/>
      <c r="U176" s="40"/>
      <c r="V176" s="40"/>
      <c r="W176" s="40"/>
      <c r="X176" s="40"/>
      <c r="Y176" s="40"/>
      <c r="Z176" s="40"/>
      <c r="AA176" s="40"/>
      <c r="AB176" s="40"/>
      <c r="AC176" s="40"/>
      <c r="AD176" s="40"/>
      <c r="AE176" s="40"/>
      <c r="AT176" s="18" t="s">
        <v>232</v>
      </c>
      <c r="AU176" s="18" t="s">
        <v>19</v>
      </c>
    </row>
    <row r="177" s="2" customFormat="1">
      <c r="A177" s="40"/>
      <c r="B177" s="41"/>
      <c r="C177" s="42"/>
      <c r="D177" s="247" t="s">
        <v>312</v>
      </c>
      <c r="E177" s="42"/>
      <c r="F177" s="248" t="s">
        <v>579</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312</v>
      </c>
      <c r="AU177" s="18" t="s">
        <v>19</v>
      </c>
    </row>
    <row r="178" s="2" customFormat="1">
      <c r="A178" s="40"/>
      <c r="B178" s="41"/>
      <c r="C178" s="42"/>
      <c r="D178" s="247" t="s">
        <v>234</v>
      </c>
      <c r="E178" s="42"/>
      <c r="F178" s="248" t="s">
        <v>5543</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234</v>
      </c>
      <c r="AU178" s="18" t="s">
        <v>19</v>
      </c>
    </row>
    <row r="179" s="2" customFormat="1" ht="21.75" customHeight="1">
      <c r="A179" s="40"/>
      <c r="B179" s="41"/>
      <c r="C179" s="284" t="s">
        <v>295</v>
      </c>
      <c r="D179" s="284" t="s">
        <v>330</v>
      </c>
      <c r="E179" s="285" t="s">
        <v>582</v>
      </c>
      <c r="F179" s="286" t="s">
        <v>583</v>
      </c>
      <c r="G179" s="287" t="s">
        <v>584</v>
      </c>
      <c r="H179" s="288">
        <v>22.5</v>
      </c>
      <c r="I179" s="289"/>
      <c r="J179" s="290">
        <f>ROUND(I179*H179,2)</f>
        <v>0</v>
      </c>
      <c r="K179" s="286" t="s">
        <v>229</v>
      </c>
      <c r="L179" s="291"/>
      <c r="M179" s="292" t="s">
        <v>1</v>
      </c>
      <c r="N179" s="293" t="s">
        <v>45</v>
      </c>
      <c r="O179" s="93"/>
      <c r="P179" s="238">
        <f>O179*H179</f>
        <v>0</v>
      </c>
      <c r="Q179" s="238">
        <v>0.001</v>
      </c>
      <c r="R179" s="238">
        <f>Q179*H179</f>
        <v>0.022499999999999999</v>
      </c>
      <c r="S179" s="238">
        <v>0</v>
      </c>
      <c r="T179" s="239">
        <f>S179*H179</f>
        <v>0</v>
      </c>
      <c r="U179" s="40"/>
      <c r="V179" s="40"/>
      <c r="W179" s="40"/>
      <c r="X179" s="40"/>
      <c r="Y179" s="40"/>
      <c r="Z179" s="40"/>
      <c r="AA179" s="40"/>
      <c r="AB179" s="40"/>
      <c r="AC179" s="40"/>
      <c r="AD179" s="40"/>
      <c r="AE179" s="40"/>
      <c r="AR179" s="240" t="s">
        <v>267</v>
      </c>
      <c r="AT179" s="240" t="s">
        <v>330</v>
      </c>
      <c r="AU179" s="240" t="s">
        <v>19</v>
      </c>
      <c r="AY179" s="18" t="s">
        <v>221</v>
      </c>
      <c r="BE179" s="241">
        <f>IF(N179="základní",J179,0)</f>
        <v>0</v>
      </c>
      <c r="BF179" s="241">
        <f>IF(N179="snížená",J179,0)</f>
        <v>0</v>
      </c>
      <c r="BG179" s="241">
        <f>IF(N179="zákl. přenesená",J179,0)</f>
        <v>0</v>
      </c>
      <c r="BH179" s="241">
        <f>IF(N179="sníž. přenesená",J179,0)</f>
        <v>0</v>
      </c>
      <c r="BI179" s="241">
        <f>IF(N179="nulová",J179,0)</f>
        <v>0</v>
      </c>
      <c r="BJ179" s="18" t="s">
        <v>88</v>
      </c>
      <c r="BK179" s="241">
        <f>ROUND(I179*H179,2)</f>
        <v>0</v>
      </c>
      <c r="BL179" s="18" t="s">
        <v>224</v>
      </c>
      <c r="BM179" s="240" t="s">
        <v>5544</v>
      </c>
    </row>
    <row r="180" s="2" customFormat="1" ht="44.25" customHeight="1">
      <c r="A180" s="40"/>
      <c r="B180" s="41"/>
      <c r="C180" s="229" t="s">
        <v>303</v>
      </c>
      <c r="D180" s="229" t="s">
        <v>225</v>
      </c>
      <c r="E180" s="230" t="s">
        <v>595</v>
      </c>
      <c r="F180" s="231" t="s">
        <v>596</v>
      </c>
      <c r="G180" s="232" t="s">
        <v>507</v>
      </c>
      <c r="H180" s="233">
        <v>9800</v>
      </c>
      <c r="I180" s="234"/>
      <c r="J180" s="235">
        <f>ROUND(I180*H180,2)</f>
        <v>0</v>
      </c>
      <c r="K180" s="231" t="s">
        <v>229</v>
      </c>
      <c r="L180" s="46"/>
      <c r="M180" s="236" t="s">
        <v>1</v>
      </c>
      <c r="N180" s="237" t="s">
        <v>45</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224</v>
      </c>
      <c r="AT180" s="240" t="s">
        <v>225</v>
      </c>
      <c r="AU180" s="240" t="s">
        <v>19</v>
      </c>
      <c r="AY180" s="18" t="s">
        <v>221</v>
      </c>
      <c r="BE180" s="241">
        <f>IF(N180="základní",J180,0)</f>
        <v>0</v>
      </c>
      <c r="BF180" s="241">
        <f>IF(N180="snížená",J180,0)</f>
        <v>0</v>
      </c>
      <c r="BG180" s="241">
        <f>IF(N180="zákl. přenesená",J180,0)</f>
        <v>0</v>
      </c>
      <c r="BH180" s="241">
        <f>IF(N180="sníž. přenesená",J180,0)</f>
        <v>0</v>
      </c>
      <c r="BI180" s="241">
        <f>IF(N180="nulová",J180,0)</f>
        <v>0</v>
      </c>
      <c r="BJ180" s="18" t="s">
        <v>88</v>
      </c>
      <c r="BK180" s="241">
        <f>ROUND(I180*H180,2)</f>
        <v>0</v>
      </c>
      <c r="BL180" s="18" t="s">
        <v>224</v>
      </c>
      <c r="BM180" s="240" t="s">
        <v>5545</v>
      </c>
    </row>
    <row r="181" s="2" customFormat="1">
      <c r="A181" s="40"/>
      <c r="B181" s="41"/>
      <c r="C181" s="42"/>
      <c r="D181" s="242" t="s">
        <v>232</v>
      </c>
      <c r="E181" s="42"/>
      <c r="F181" s="243" t="s">
        <v>598</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232</v>
      </c>
      <c r="AU181" s="18" t="s">
        <v>19</v>
      </c>
    </row>
    <row r="182" s="2" customFormat="1">
      <c r="A182" s="40"/>
      <c r="B182" s="41"/>
      <c r="C182" s="42"/>
      <c r="D182" s="247" t="s">
        <v>312</v>
      </c>
      <c r="E182" s="42"/>
      <c r="F182" s="248" t="s">
        <v>599</v>
      </c>
      <c r="G182" s="42"/>
      <c r="H182" s="42"/>
      <c r="I182" s="244"/>
      <c r="J182" s="42"/>
      <c r="K182" s="42"/>
      <c r="L182" s="46"/>
      <c r="M182" s="245"/>
      <c r="N182" s="246"/>
      <c r="O182" s="93"/>
      <c r="P182" s="93"/>
      <c r="Q182" s="93"/>
      <c r="R182" s="93"/>
      <c r="S182" s="93"/>
      <c r="T182" s="94"/>
      <c r="U182" s="40"/>
      <c r="V182" s="40"/>
      <c r="W182" s="40"/>
      <c r="X182" s="40"/>
      <c r="Y182" s="40"/>
      <c r="Z182" s="40"/>
      <c r="AA182" s="40"/>
      <c r="AB182" s="40"/>
      <c r="AC182" s="40"/>
      <c r="AD182" s="40"/>
      <c r="AE182" s="40"/>
      <c r="AT182" s="18" t="s">
        <v>312</v>
      </c>
      <c r="AU182" s="18" t="s">
        <v>19</v>
      </c>
    </row>
    <row r="183" s="2" customFormat="1">
      <c r="A183" s="40"/>
      <c r="B183" s="41"/>
      <c r="C183" s="42"/>
      <c r="D183" s="247" t="s">
        <v>234</v>
      </c>
      <c r="E183" s="42"/>
      <c r="F183" s="248" t="s">
        <v>5546</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234</v>
      </c>
      <c r="AU183" s="18" t="s">
        <v>19</v>
      </c>
    </row>
    <row r="184" s="2" customFormat="1" ht="44.25" customHeight="1">
      <c r="A184" s="40"/>
      <c r="B184" s="41"/>
      <c r="C184" s="229" t="s">
        <v>307</v>
      </c>
      <c r="D184" s="229" t="s">
        <v>225</v>
      </c>
      <c r="E184" s="230" t="s">
        <v>601</v>
      </c>
      <c r="F184" s="231" t="s">
        <v>602</v>
      </c>
      <c r="G184" s="232" t="s">
        <v>507</v>
      </c>
      <c r="H184" s="233">
        <v>3406</v>
      </c>
      <c r="I184" s="234"/>
      <c r="J184" s="235">
        <f>ROUND(I184*H184,2)</f>
        <v>0</v>
      </c>
      <c r="K184" s="231" t="s">
        <v>229</v>
      </c>
      <c r="L184" s="46"/>
      <c r="M184" s="236" t="s">
        <v>1</v>
      </c>
      <c r="N184" s="237" t="s">
        <v>45</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224</v>
      </c>
      <c r="AT184" s="240" t="s">
        <v>225</v>
      </c>
      <c r="AU184" s="240" t="s">
        <v>19</v>
      </c>
      <c r="AY184" s="18" t="s">
        <v>221</v>
      </c>
      <c r="BE184" s="241">
        <f>IF(N184="základní",J184,0)</f>
        <v>0</v>
      </c>
      <c r="BF184" s="241">
        <f>IF(N184="snížená",J184,0)</f>
        <v>0</v>
      </c>
      <c r="BG184" s="241">
        <f>IF(N184="zákl. přenesená",J184,0)</f>
        <v>0</v>
      </c>
      <c r="BH184" s="241">
        <f>IF(N184="sníž. přenesená",J184,0)</f>
        <v>0</v>
      </c>
      <c r="BI184" s="241">
        <f>IF(N184="nulová",J184,0)</f>
        <v>0</v>
      </c>
      <c r="BJ184" s="18" t="s">
        <v>88</v>
      </c>
      <c r="BK184" s="241">
        <f>ROUND(I184*H184,2)</f>
        <v>0</v>
      </c>
      <c r="BL184" s="18" t="s">
        <v>224</v>
      </c>
      <c r="BM184" s="240" t="s">
        <v>5547</v>
      </c>
    </row>
    <row r="185" s="2" customFormat="1">
      <c r="A185" s="40"/>
      <c r="B185" s="41"/>
      <c r="C185" s="42"/>
      <c r="D185" s="242" t="s">
        <v>232</v>
      </c>
      <c r="E185" s="42"/>
      <c r="F185" s="243" t="s">
        <v>604</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232</v>
      </c>
      <c r="AU185" s="18" t="s">
        <v>19</v>
      </c>
    </row>
    <row r="186" s="2" customFormat="1">
      <c r="A186" s="40"/>
      <c r="B186" s="41"/>
      <c r="C186" s="42"/>
      <c r="D186" s="247" t="s">
        <v>312</v>
      </c>
      <c r="E186" s="42"/>
      <c r="F186" s="248" t="s">
        <v>599</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312</v>
      </c>
      <c r="AU186" s="18" t="s">
        <v>19</v>
      </c>
    </row>
    <row r="187" s="2" customFormat="1">
      <c r="A187" s="40"/>
      <c r="B187" s="41"/>
      <c r="C187" s="42"/>
      <c r="D187" s="247" t="s">
        <v>234</v>
      </c>
      <c r="E187" s="42"/>
      <c r="F187" s="248" t="s">
        <v>5548</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234</v>
      </c>
      <c r="AU187" s="18" t="s">
        <v>19</v>
      </c>
    </row>
    <row r="188" s="12" customFormat="1" ht="22.8" customHeight="1">
      <c r="A188" s="12"/>
      <c r="B188" s="213"/>
      <c r="C188" s="214"/>
      <c r="D188" s="215" t="s">
        <v>79</v>
      </c>
      <c r="E188" s="227" t="s">
        <v>157</v>
      </c>
      <c r="F188" s="227" t="s">
        <v>631</v>
      </c>
      <c r="G188" s="214"/>
      <c r="H188" s="214"/>
      <c r="I188" s="217"/>
      <c r="J188" s="228">
        <f>BK188</f>
        <v>0</v>
      </c>
      <c r="K188" s="214"/>
      <c r="L188" s="219"/>
      <c r="M188" s="220"/>
      <c r="N188" s="221"/>
      <c r="O188" s="221"/>
      <c r="P188" s="222">
        <f>SUM(P189:P204)</f>
        <v>0</v>
      </c>
      <c r="Q188" s="221"/>
      <c r="R188" s="222">
        <f>SUM(R189:R204)</f>
        <v>55.277140000000003</v>
      </c>
      <c r="S188" s="221"/>
      <c r="T188" s="223">
        <f>SUM(T189:T204)</f>
        <v>0</v>
      </c>
      <c r="U188" s="12"/>
      <c r="V188" s="12"/>
      <c r="W188" s="12"/>
      <c r="X188" s="12"/>
      <c r="Y188" s="12"/>
      <c r="Z188" s="12"/>
      <c r="AA188" s="12"/>
      <c r="AB188" s="12"/>
      <c r="AC188" s="12"/>
      <c r="AD188" s="12"/>
      <c r="AE188" s="12"/>
      <c r="AR188" s="224" t="s">
        <v>88</v>
      </c>
      <c r="AT188" s="225" t="s">
        <v>79</v>
      </c>
      <c r="AU188" s="225" t="s">
        <v>88</v>
      </c>
      <c r="AY188" s="224" t="s">
        <v>221</v>
      </c>
      <c r="BK188" s="226">
        <f>SUM(BK189:BK204)</f>
        <v>0</v>
      </c>
    </row>
    <row r="189" s="2" customFormat="1" ht="76.35" customHeight="1">
      <c r="A189" s="40"/>
      <c r="B189" s="41"/>
      <c r="C189" s="229" t="s">
        <v>316</v>
      </c>
      <c r="D189" s="229" t="s">
        <v>225</v>
      </c>
      <c r="E189" s="230" t="s">
        <v>1073</v>
      </c>
      <c r="F189" s="231" t="s">
        <v>633</v>
      </c>
      <c r="G189" s="232" t="s">
        <v>515</v>
      </c>
      <c r="H189" s="233">
        <v>19</v>
      </c>
      <c r="I189" s="234"/>
      <c r="J189" s="235">
        <f>ROUND(I189*H189,2)</f>
        <v>0</v>
      </c>
      <c r="K189" s="231" t="s">
        <v>229</v>
      </c>
      <c r="L189" s="46"/>
      <c r="M189" s="236" t="s">
        <v>1</v>
      </c>
      <c r="N189" s="237" t="s">
        <v>45</v>
      </c>
      <c r="O189" s="93"/>
      <c r="P189" s="238">
        <f>O189*H189</f>
        <v>0</v>
      </c>
      <c r="Q189" s="238">
        <v>2.8089400000000002</v>
      </c>
      <c r="R189" s="238">
        <f>Q189*H189</f>
        <v>53.369860000000003</v>
      </c>
      <c r="S189" s="238">
        <v>0</v>
      </c>
      <c r="T189" s="239">
        <f>S189*H189</f>
        <v>0</v>
      </c>
      <c r="U189" s="40"/>
      <c r="V189" s="40"/>
      <c r="W189" s="40"/>
      <c r="X189" s="40"/>
      <c r="Y189" s="40"/>
      <c r="Z189" s="40"/>
      <c r="AA189" s="40"/>
      <c r="AB189" s="40"/>
      <c r="AC189" s="40"/>
      <c r="AD189" s="40"/>
      <c r="AE189" s="40"/>
      <c r="AR189" s="240" t="s">
        <v>224</v>
      </c>
      <c r="AT189" s="240" t="s">
        <v>225</v>
      </c>
      <c r="AU189" s="240" t="s">
        <v>19</v>
      </c>
      <c r="AY189" s="18" t="s">
        <v>221</v>
      </c>
      <c r="BE189" s="241">
        <f>IF(N189="základní",J189,0)</f>
        <v>0</v>
      </c>
      <c r="BF189" s="241">
        <f>IF(N189="snížená",J189,0)</f>
        <v>0</v>
      </c>
      <c r="BG189" s="241">
        <f>IF(N189="zákl. přenesená",J189,0)</f>
        <v>0</v>
      </c>
      <c r="BH189" s="241">
        <f>IF(N189="sníž. přenesená",J189,0)</f>
        <v>0</v>
      </c>
      <c r="BI189" s="241">
        <f>IF(N189="nulová",J189,0)</f>
        <v>0</v>
      </c>
      <c r="BJ189" s="18" t="s">
        <v>88</v>
      </c>
      <c r="BK189" s="241">
        <f>ROUND(I189*H189,2)</f>
        <v>0</v>
      </c>
      <c r="BL189" s="18" t="s">
        <v>224</v>
      </c>
      <c r="BM189" s="240" t="s">
        <v>5549</v>
      </c>
    </row>
    <row r="190" s="2" customFormat="1">
      <c r="A190" s="40"/>
      <c r="B190" s="41"/>
      <c r="C190" s="42"/>
      <c r="D190" s="242" t="s">
        <v>232</v>
      </c>
      <c r="E190" s="42"/>
      <c r="F190" s="243" t="s">
        <v>1075</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232</v>
      </c>
      <c r="AU190" s="18" t="s">
        <v>19</v>
      </c>
    </row>
    <row r="191" s="2" customFormat="1">
      <c r="A191" s="40"/>
      <c r="B191" s="41"/>
      <c r="C191" s="42"/>
      <c r="D191" s="247" t="s">
        <v>312</v>
      </c>
      <c r="E191" s="42"/>
      <c r="F191" s="248" t="s">
        <v>636</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312</v>
      </c>
      <c r="AU191" s="18" t="s">
        <v>19</v>
      </c>
    </row>
    <row r="192" s="2" customFormat="1">
      <c r="A192" s="40"/>
      <c r="B192" s="41"/>
      <c r="C192" s="42"/>
      <c r="D192" s="247" t="s">
        <v>234</v>
      </c>
      <c r="E192" s="42"/>
      <c r="F192" s="248" t="s">
        <v>5550</v>
      </c>
      <c r="G192" s="42"/>
      <c r="H192" s="42"/>
      <c r="I192" s="244"/>
      <c r="J192" s="42"/>
      <c r="K192" s="42"/>
      <c r="L192" s="46"/>
      <c r="M192" s="245"/>
      <c r="N192" s="246"/>
      <c r="O192" s="93"/>
      <c r="P192" s="93"/>
      <c r="Q192" s="93"/>
      <c r="R192" s="93"/>
      <c r="S192" s="93"/>
      <c r="T192" s="94"/>
      <c r="U192" s="40"/>
      <c r="V192" s="40"/>
      <c r="W192" s="40"/>
      <c r="X192" s="40"/>
      <c r="Y192" s="40"/>
      <c r="Z192" s="40"/>
      <c r="AA192" s="40"/>
      <c r="AB192" s="40"/>
      <c r="AC192" s="40"/>
      <c r="AD192" s="40"/>
      <c r="AE192" s="40"/>
      <c r="AT192" s="18" t="s">
        <v>234</v>
      </c>
      <c r="AU192" s="18" t="s">
        <v>19</v>
      </c>
    </row>
    <row r="193" s="2" customFormat="1" ht="76.35" customHeight="1">
      <c r="A193" s="40"/>
      <c r="B193" s="41"/>
      <c r="C193" s="229" t="s">
        <v>321</v>
      </c>
      <c r="D193" s="229" t="s">
        <v>225</v>
      </c>
      <c r="E193" s="230" t="s">
        <v>638</v>
      </c>
      <c r="F193" s="231" t="s">
        <v>639</v>
      </c>
      <c r="G193" s="232" t="s">
        <v>507</v>
      </c>
      <c r="H193" s="233">
        <v>100</v>
      </c>
      <c r="I193" s="234"/>
      <c r="J193" s="235">
        <f>ROUND(I193*H193,2)</f>
        <v>0</v>
      </c>
      <c r="K193" s="231" t="s">
        <v>229</v>
      </c>
      <c r="L193" s="46"/>
      <c r="M193" s="236" t="s">
        <v>1</v>
      </c>
      <c r="N193" s="237" t="s">
        <v>45</v>
      </c>
      <c r="O193" s="93"/>
      <c r="P193" s="238">
        <f>O193*H193</f>
        <v>0</v>
      </c>
      <c r="Q193" s="238">
        <v>0.00726</v>
      </c>
      <c r="R193" s="238">
        <f>Q193*H193</f>
        <v>0.72599999999999998</v>
      </c>
      <c r="S193" s="238">
        <v>0</v>
      </c>
      <c r="T193" s="239">
        <f>S193*H193</f>
        <v>0</v>
      </c>
      <c r="U193" s="40"/>
      <c r="V193" s="40"/>
      <c r="W193" s="40"/>
      <c r="X193" s="40"/>
      <c r="Y193" s="40"/>
      <c r="Z193" s="40"/>
      <c r="AA193" s="40"/>
      <c r="AB193" s="40"/>
      <c r="AC193" s="40"/>
      <c r="AD193" s="40"/>
      <c r="AE193" s="40"/>
      <c r="AR193" s="240" t="s">
        <v>224</v>
      </c>
      <c r="AT193" s="240" t="s">
        <v>225</v>
      </c>
      <c r="AU193" s="240" t="s">
        <v>19</v>
      </c>
      <c r="AY193" s="18" t="s">
        <v>221</v>
      </c>
      <c r="BE193" s="241">
        <f>IF(N193="základní",J193,0)</f>
        <v>0</v>
      </c>
      <c r="BF193" s="241">
        <f>IF(N193="snížená",J193,0)</f>
        <v>0</v>
      </c>
      <c r="BG193" s="241">
        <f>IF(N193="zákl. přenesená",J193,0)</f>
        <v>0</v>
      </c>
      <c r="BH193" s="241">
        <f>IF(N193="sníž. přenesená",J193,0)</f>
        <v>0</v>
      </c>
      <c r="BI193" s="241">
        <f>IF(N193="nulová",J193,0)</f>
        <v>0</v>
      </c>
      <c r="BJ193" s="18" t="s">
        <v>88</v>
      </c>
      <c r="BK193" s="241">
        <f>ROUND(I193*H193,2)</f>
        <v>0</v>
      </c>
      <c r="BL193" s="18" t="s">
        <v>224</v>
      </c>
      <c r="BM193" s="240" t="s">
        <v>5551</v>
      </c>
    </row>
    <row r="194" s="2" customFormat="1">
      <c r="A194" s="40"/>
      <c r="B194" s="41"/>
      <c r="C194" s="42"/>
      <c r="D194" s="242" t="s">
        <v>232</v>
      </c>
      <c r="E194" s="42"/>
      <c r="F194" s="243" t="s">
        <v>641</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232</v>
      </c>
      <c r="AU194" s="18" t="s">
        <v>19</v>
      </c>
    </row>
    <row r="195" s="2" customFormat="1">
      <c r="A195" s="40"/>
      <c r="B195" s="41"/>
      <c r="C195" s="42"/>
      <c r="D195" s="247" t="s">
        <v>312</v>
      </c>
      <c r="E195" s="42"/>
      <c r="F195" s="248" t="s">
        <v>642</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312</v>
      </c>
      <c r="AU195" s="18" t="s">
        <v>19</v>
      </c>
    </row>
    <row r="196" s="2" customFormat="1">
      <c r="A196" s="40"/>
      <c r="B196" s="41"/>
      <c r="C196" s="42"/>
      <c r="D196" s="247" t="s">
        <v>234</v>
      </c>
      <c r="E196" s="42"/>
      <c r="F196" s="248" t="s">
        <v>5552</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234</v>
      </c>
      <c r="AU196" s="18" t="s">
        <v>19</v>
      </c>
    </row>
    <row r="197" s="2" customFormat="1" ht="76.35" customHeight="1">
      <c r="A197" s="40"/>
      <c r="B197" s="41"/>
      <c r="C197" s="229" t="s">
        <v>327</v>
      </c>
      <c r="D197" s="229" t="s">
        <v>225</v>
      </c>
      <c r="E197" s="230" t="s">
        <v>644</v>
      </c>
      <c r="F197" s="231" t="s">
        <v>645</v>
      </c>
      <c r="G197" s="232" t="s">
        <v>507</v>
      </c>
      <c r="H197" s="233">
        <v>100</v>
      </c>
      <c r="I197" s="234"/>
      <c r="J197" s="235">
        <f>ROUND(I197*H197,2)</f>
        <v>0</v>
      </c>
      <c r="K197" s="231" t="s">
        <v>229</v>
      </c>
      <c r="L197" s="46"/>
      <c r="M197" s="236" t="s">
        <v>1</v>
      </c>
      <c r="N197" s="237" t="s">
        <v>45</v>
      </c>
      <c r="O197" s="93"/>
      <c r="P197" s="238">
        <f>O197*H197</f>
        <v>0</v>
      </c>
      <c r="Q197" s="238">
        <v>0.00085999999999999998</v>
      </c>
      <c r="R197" s="238">
        <f>Q197*H197</f>
        <v>0.085999999999999993</v>
      </c>
      <c r="S197" s="238">
        <v>0</v>
      </c>
      <c r="T197" s="239">
        <f>S197*H197</f>
        <v>0</v>
      </c>
      <c r="U197" s="40"/>
      <c r="V197" s="40"/>
      <c r="W197" s="40"/>
      <c r="X197" s="40"/>
      <c r="Y197" s="40"/>
      <c r="Z197" s="40"/>
      <c r="AA197" s="40"/>
      <c r="AB197" s="40"/>
      <c r="AC197" s="40"/>
      <c r="AD197" s="40"/>
      <c r="AE197" s="40"/>
      <c r="AR197" s="240" t="s">
        <v>224</v>
      </c>
      <c r="AT197" s="240" t="s">
        <v>225</v>
      </c>
      <c r="AU197" s="240" t="s">
        <v>19</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224</v>
      </c>
      <c r="BM197" s="240" t="s">
        <v>5553</v>
      </c>
    </row>
    <row r="198" s="2" customFormat="1">
      <c r="A198" s="40"/>
      <c r="B198" s="41"/>
      <c r="C198" s="42"/>
      <c r="D198" s="242" t="s">
        <v>232</v>
      </c>
      <c r="E198" s="42"/>
      <c r="F198" s="243" t="s">
        <v>647</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232</v>
      </c>
      <c r="AU198" s="18" t="s">
        <v>19</v>
      </c>
    </row>
    <row r="199" s="2" customFormat="1">
      <c r="A199" s="40"/>
      <c r="B199" s="41"/>
      <c r="C199" s="42"/>
      <c r="D199" s="247" t="s">
        <v>312</v>
      </c>
      <c r="E199" s="42"/>
      <c r="F199" s="248" t="s">
        <v>642</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312</v>
      </c>
      <c r="AU199" s="18" t="s">
        <v>19</v>
      </c>
    </row>
    <row r="200" s="2" customFormat="1">
      <c r="A200" s="40"/>
      <c r="B200" s="41"/>
      <c r="C200" s="42"/>
      <c r="D200" s="247" t="s">
        <v>234</v>
      </c>
      <c r="E200" s="42"/>
      <c r="F200" s="248" t="s">
        <v>5554</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234</v>
      </c>
      <c r="AU200" s="18" t="s">
        <v>19</v>
      </c>
    </row>
    <row r="201" s="2" customFormat="1" ht="78" customHeight="1">
      <c r="A201" s="40"/>
      <c r="B201" s="41"/>
      <c r="C201" s="229" t="s">
        <v>337</v>
      </c>
      <c r="D201" s="229" t="s">
        <v>225</v>
      </c>
      <c r="E201" s="230" t="s">
        <v>649</v>
      </c>
      <c r="F201" s="231" t="s">
        <v>650</v>
      </c>
      <c r="G201" s="232" t="s">
        <v>651</v>
      </c>
      <c r="H201" s="233">
        <v>1</v>
      </c>
      <c r="I201" s="234"/>
      <c r="J201" s="235">
        <f>ROUND(I201*H201,2)</f>
        <v>0</v>
      </c>
      <c r="K201" s="231" t="s">
        <v>229</v>
      </c>
      <c r="L201" s="46"/>
      <c r="M201" s="236" t="s">
        <v>1</v>
      </c>
      <c r="N201" s="237" t="s">
        <v>45</v>
      </c>
      <c r="O201" s="93"/>
      <c r="P201" s="238">
        <f>O201*H201</f>
        <v>0</v>
      </c>
      <c r="Q201" s="238">
        <v>1.09528</v>
      </c>
      <c r="R201" s="238">
        <f>Q201*H201</f>
        <v>1.09528</v>
      </c>
      <c r="S201" s="238">
        <v>0</v>
      </c>
      <c r="T201" s="239">
        <f>S201*H201</f>
        <v>0</v>
      </c>
      <c r="U201" s="40"/>
      <c r="V201" s="40"/>
      <c r="W201" s="40"/>
      <c r="X201" s="40"/>
      <c r="Y201" s="40"/>
      <c r="Z201" s="40"/>
      <c r="AA201" s="40"/>
      <c r="AB201" s="40"/>
      <c r="AC201" s="40"/>
      <c r="AD201" s="40"/>
      <c r="AE201" s="40"/>
      <c r="AR201" s="240" t="s">
        <v>224</v>
      </c>
      <c r="AT201" s="240" t="s">
        <v>225</v>
      </c>
      <c r="AU201" s="240" t="s">
        <v>19</v>
      </c>
      <c r="AY201" s="18" t="s">
        <v>221</v>
      </c>
      <c r="BE201" s="241">
        <f>IF(N201="základní",J201,0)</f>
        <v>0</v>
      </c>
      <c r="BF201" s="241">
        <f>IF(N201="snížená",J201,0)</f>
        <v>0</v>
      </c>
      <c r="BG201" s="241">
        <f>IF(N201="zákl. přenesená",J201,0)</f>
        <v>0</v>
      </c>
      <c r="BH201" s="241">
        <f>IF(N201="sníž. přenesená",J201,0)</f>
        <v>0</v>
      </c>
      <c r="BI201" s="241">
        <f>IF(N201="nulová",J201,0)</f>
        <v>0</v>
      </c>
      <c r="BJ201" s="18" t="s">
        <v>88</v>
      </c>
      <c r="BK201" s="241">
        <f>ROUND(I201*H201,2)</f>
        <v>0</v>
      </c>
      <c r="BL201" s="18" t="s">
        <v>224</v>
      </c>
      <c r="BM201" s="240" t="s">
        <v>5555</v>
      </c>
    </row>
    <row r="202" s="2" customFormat="1">
      <c r="A202" s="40"/>
      <c r="B202" s="41"/>
      <c r="C202" s="42"/>
      <c r="D202" s="242" t="s">
        <v>232</v>
      </c>
      <c r="E202" s="42"/>
      <c r="F202" s="243" t="s">
        <v>653</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232</v>
      </c>
      <c r="AU202" s="18" t="s">
        <v>19</v>
      </c>
    </row>
    <row r="203" s="2" customFormat="1">
      <c r="A203" s="40"/>
      <c r="B203" s="41"/>
      <c r="C203" s="42"/>
      <c r="D203" s="247" t="s">
        <v>312</v>
      </c>
      <c r="E203" s="42"/>
      <c r="F203" s="248" t="s">
        <v>654</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312</v>
      </c>
      <c r="AU203" s="18" t="s">
        <v>19</v>
      </c>
    </row>
    <row r="204" s="2" customFormat="1">
      <c r="A204" s="40"/>
      <c r="B204" s="41"/>
      <c r="C204" s="42"/>
      <c r="D204" s="247" t="s">
        <v>234</v>
      </c>
      <c r="E204" s="42"/>
      <c r="F204" s="248" t="s">
        <v>5556</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234</v>
      </c>
      <c r="AU204" s="18" t="s">
        <v>19</v>
      </c>
    </row>
    <row r="205" s="12" customFormat="1" ht="22.8" customHeight="1">
      <c r="A205" s="12"/>
      <c r="B205" s="213"/>
      <c r="C205" s="214"/>
      <c r="D205" s="215" t="s">
        <v>79</v>
      </c>
      <c r="E205" s="227" t="s">
        <v>224</v>
      </c>
      <c r="F205" s="227" t="s">
        <v>656</v>
      </c>
      <c r="G205" s="214"/>
      <c r="H205" s="214"/>
      <c r="I205" s="217"/>
      <c r="J205" s="228">
        <f>BK205</f>
        <v>0</v>
      </c>
      <c r="K205" s="214"/>
      <c r="L205" s="219"/>
      <c r="M205" s="220"/>
      <c r="N205" s="221"/>
      <c r="O205" s="221"/>
      <c r="P205" s="222">
        <f>SUM(P206:P213)</f>
        <v>0</v>
      </c>
      <c r="Q205" s="221"/>
      <c r="R205" s="222">
        <f>SUM(R206:R213)</f>
        <v>67.644750000000002</v>
      </c>
      <c r="S205" s="221"/>
      <c r="T205" s="223">
        <f>SUM(T206:T213)</f>
        <v>0</v>
      </c>
      <c r="U205" s="12"/>
      <c r="V205" s="12"/>
      <c r="W205" s="12"/>
      <c r="X205" s="12"/>
      <c r="Y205" s="12"/>
      <c r="Z205" s="12"/>
      <c r="AA205" s="12"/>
      <c r="AB205" s="12"/>
      <c r="AC205" s="12"/>
      <c r="AD205" s="12"/>
      <c r="AE205" s="12"/>
      <c r="AR205" s="224" t="s">
        <v>88</v>
      </c>
      <c r="AT205" s="225" t="s">
        <v>79</v>
      </c>
      <c r="AU205" s="225" t="s">
        <v>88</v>
      </c>
      <c r="AY205" s="224" t="s">
        <v>221</v>
      </c>
      <c r="BK205" s="226">
        <f>SUM(BK206:BK213)</f>
        <v>0</v>
      </c>
    </row>
    <row r="206" s="2" customFormat="1" ht="33" customHeight="1">
      <c r="A206" s="40"/>
      <c r="B206" s="41"/>
      <c r="C206" s="229" t="s">
        <v>7</v>
      </c>
      <c r="D206" s="229" t="s">
        <v>225</v>
      </c>
      <c r="E206" s="230" t="s">
        <v>663</v>
      </c>
      <c r="F206" s="231" t="s">
        <v>664</v>
      </c>
      <c r="G206" s="232" t="s">
        <v>665</v>
      </c>
      <c r="H206" s="233">
        <v>15</v>
      </c>
      <c r="I206" s="234"/>
      <c r="J206" s="235">
        <f>ROUND(I206*H206,2)</f>
        <v>0</v>
      </c>
      <c r="K206" s="231" t="s">
        <v>229</v>
      </c>
      <c r="L206" s="46"/>
      <c r="M206" s="236" t="s">
        <v>1</v>
      </c>
      <c r="N206" s="237" t="s">
        <v>45</v>
      </c>
      <c r="O206" s="93"/>
      <c r="P206" s="238">
        <f>O206*H206</f>
        <v>0</v>
      </c>
      <c r="Q206" s="238">
        <v>0.00165</v>
      </c>
      <c r="R206" s="238">
        <f>Q206*H206</f>
        <v>0.024750000000000001</v>
      </c>
      <c r="S206" s="238">
        <v>0</v>
      </c>
      <c r="T206" s="239">
        <f>S206*H206</f>
        <v>0</v>
      </c>
      <c r="U206" s="40"/>
      <c r="V206" s="40"/>
      <c r="W206" s="40"/>
      <c r="X206" s="40"/>
      <c r="Y206" s="40"/>
      <c r="Z206" s="40"/>
      <c r="AA206" s="40"/>
      <c r="AB206" s="40"/>
      <c r="AC206" s="40"/>
      <c r="AD206" s="40"/>
      <c r="AE206" s="40"/>
      <c r="AR206" s="240" t="s">
        <v>224</v>
      </c>
      <c r="AT206" s="240" t="s">
        <v>225</v>
      </c>
      <c r="AU206" s="240" t="s">
        <v>19</v>
      </c>
      <c r="AY206" s="18" t="s">
        <v>221</v>
      </c>
      <c r="BE206" s="241">
        <f>IF(N206="základní",J206,0)</f>
        <v>0</v>
      </c>
      <c r="BF206" s="241">
        <f>IF(N206="snížená",J206,0)</f>
        <v>0</v>
      </c>
      <c r="BG206" s="241">
        <f>IF(N206="zákl. přenesená",J206,0)</f>
        <v>0</v>
      </c>
      <c r="BH206" s="241">
        <f>IF(N206="sníž. přenesená",J206,0)</f>
        <v>0</v>
      </c>
      <c r="BI206" s="241">
        <f>IF(N206="nulová",J206,0)</f>
        <v>0</v>
      </c>
      <c r="BJ206" s="18" t="s">
        <v>88</v>
      </c>
      <c r="BK206" s="241">
        <f>ROUND(I206*H206,2)</f>
        <v>0</v>
      </c>
      <c r="BL206" s="18" t="s">
        <v>224</v>
      </c>
      <c r="BM206" s="240" t="s">
        <v>5557</v>
      </c>
    </row>
    <row r="207" s="2" customFormat="1">
      <c r="A207" s="40"/>
      <c r="B207" s="41"/>
      <c r="C207" s="42"/>
      <c r="D207" s="242" t="s">
        <v>232</v>
      </c>
      <c r="E207" s="42"/>
      <c r="F207" s="243" t="s">
        <v>667</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232</v>
      </c>
      <c r="AU207" s="18" t="s">
        <v>19</v>
      </c>
    </row>
    <row r="208" s="2" customFormat="1">
      <c r="A208" s="40"/>
      <c r="B208" s="41"/>
      <c r="C208" s="42"/>
      <c r="D208" s="247" t="s">
        <v>312</v>
      </c>
      <c r="E208" s="42"/>
      <c r="F208" s="248" t="s">
        <v>668</v>
      </c>
      <c r="G208" s="42"/>
      <c r="H208" s="42"/>
      <c r="I208" s="244"/>
      <c r="J208" s="42"/>
      <c r="K208" s="42"/>
      <c r="L208" s="46"/>
      <c r="M208" s="245"/>
      <c r="N208" s="246"/>
      <c r="O208" s="93"/>
      <c r="P208" s="93"/>
      <c r="Q208" s="93"/>
      <c r="R208" s="93"/>
      <c r="S208" s="93"/>
      <c r="T208" s="94"/>
      <c r="U208" s="40"/>
      <c r="V208" s="40"/>
      <c r="W208" s="40"/>
      <c r="X208" s="40"/>
      <c r="Y208" s="40"/>
      <c r="Z208" s="40"/>
      <c r="AA208" s="40"/>
      <c r="AB208" s="40"/>
      <c r="AC208" s="40"/>
      <c r="AD208" s="40"/>
      <c r="AE208" s="40"/>
      <c r="AT208" s="18" t="s">
        <v>312</v>
      </c>
      <c r="AU208" s="18" t="s">
        <v>19</v>
      </c>
    </row>
    <row r="209" s="2" customFormat="1" ht="16.5" customHeight="1">
      <c r="A209" s="40"/>
      <c r="B209" s="41"/>
      <c r="C209" s="284" t="s">
        <v>347</v>
      </c>
      <c r="D209" s="284" t="s">
        <v>330</v>
      </c>
      <c r="E209" s="285" t="s">
        <v>669</v>
      </c>
      <c r="F209" s="286" t="s">
        <v>670</v>
      </c>
      <c r="G209" s="287" t="s">
        <v>665</v>
      </c>
      <c r="H209" s="288">
        <v>15</v>
      </c>
      <c r="I209" s="289"/>
      <c r="J209" s="290">
        <f>ROUND(I209*H209,2)</f>
        <v>0</v>
      </c>
      <c r="K209" s="286" t="s">
        <v>229</v>
      </c>
      <c r="L209" s="291"/>
      <c r="M209" s="292" t="s">
        <v>1</v>
      </c>
      <c r="N209" s="293" t="s">
        <v>45</v>
      </c>
      <c r="O209" s="93"/>
      <c r="P209" s="238">
        <f>O209*H209</f>
        <v>0</v>
      </c>
      <c r="Q209" s="238">
        <v>0.040000000000000001</v>
      </c>
      <c r="R209" s="238">
        <f>Q209*H209</f>
        <v>0.59999999999999998</v>
      </c>
      <c r="S209" s="238">
        <v>0</v>
      </c>
      <c r="T209" s="239">
        <f>S209*H209</f>
        <v>0</v>
      </c>
      <c r="U209" s="40"/>
      <c r="V209" s="40"/>
      <c r="W209" s="40"/>
      <c r="X209" s="40"/>
      <c r="Y209" s="40"/>
      <c r="Z209" s="40"/>
      <c r="AA209" s="40"/>
      <c r="AB209" s="40"/>
      <c r="AC209" s="40"/>
      <c r="AD209" s="40"/>
      <c r="AE209" s="40"/>
      <c r="AR209" s="240" t="s">
        <v>267</v>
      </c>
      <c r="AT209" s="240" t="s">
        <v>330</v>
      </c>
      <c r="AU209" s="240" t="s">
        <v>19</v>
      </c>
      <c r="AY209" s="18" t="s">
        <v>221</v>
      </c>
      <c r="BE209" s="241">
        <f>IF(N209="základní",J209,0)</f>
        <v>0</v>
      </c>
      <c r="BF209" s="241">
        <f>IF(N209="snížená",J209,0)</f>
        <v>0</v>
      </c>
      <c r="BG209" s="241">
        <f>IF(N209="zákl. přenesená",J209,0)</f>
        <v>0</v>
      </c>
      <c r="BH209" s="241">
        <f>IF(N209="sníž. přenesená",J209,0)</f>
        <v>0</v>
      </c>
      <c r="BI209" s="241">
        <f>IF(N209="nulová",J209,0)</f>
        <v>0</v>
      </c>
      <c r="BJ209" s="18" t="s">
        <v>88</v>
      </c>
      <c r="BK209" s="241">
        <f>ROUND(I209*H209,2)</f>
        <v>0</v>
      </c>
      <c r="BL209" s="18" t="s">
        <v>224</v>
      </c>
      <c r="BM209" s="240" t="s">
        <v>5558</v>
      </c>
    </row>
    <row r="210" s="2" customFormat="1" ht="37.8" customHeight="1">
      <c r="A210" s="40"/>
      <c r="B210" s="41"/>
      <c r="C210" s="229" t="s">
        <v>359</v>
      </c>
      <c r="D210" s="229" t="s">
        <v>225</v>
      </c>
      <c r="E210" s="230" t="s">
        <v>672</v>
      </c>
      <c r="F210" s="231" t="s">
        <v>673</v>
      </c>
      <c r="G210" s="232" t="s">
        <v>515</v>
      </c>
      <c r="H210" s="233">
        <v>30</v>
      </c>
      <c r="I210" s="234"/>
      <c r="J210" s="235">
        <f>ROUND(I210*H210,2)</f>
        <v>0</v>
      </c>
      <c r="K210" s="231" t="s">
        <v>229</v>
      </c>
      <c r="L210" s="46"/>
      <c r="M210" s="236" t="s">
        <v>1</v>
      </c>
      <c r="N210" s="237" t="s">
        <v>45</v>
      </c>
      <c r="O210" s="93"/>
      <c r="P210" s="238">
        <f>O210*H210</f>
        <v>0</v>
      </c>
      <c r="Q210" s="238">
        <v>2.234</v>
      </c>
      <c r="R210" s="238">
        <f>Q210*H210</f>
        <v>67.019999999999996</v>
      </c>
      <c r="S210" s="238">
        <v>0</v>
      </c>
      <c r="T210" s="239">
        <f>S210*H210</f>
        <v>0</v>
      </c>
      <c r="U210" s="40"/>
      <c r="V210" s="40"/>
      <c r="W210" s="40"/>
      <c r="X210" s="40"/>
      <c r="Y210" s="40"/>
      <c r="Z210" s="40"/>
      <c r="AA210" s="40"/>
      <c r="AB210" s="40"/>
      <c r="AC210" s="40"/>
      <c r="AD210" s="40"/>
      <c r="AE210" s="40"/>
      <c r="AR210" s="240" t="s">
        <v>224</v>
      </c>
      <c r="AT210" s="240" t="s">
        <v>225</v>
      </c>
      <c r="AU210" s="240" t="s">
        <v>19</v>
      </c>
      <c r="AY210" s="18" t="s">
        <v>221</v>
      </c>
      <c r="BE210" s="241">
        <f>IF(N210="základní",J210,0)</f>
        <v>0</v>
      </c>
      <c r="BF210" s="241">
        <f>IF(N210="snížená",J210,0)</f>
        <v>0</v>
      </c>
      <c r="BG210" s="241">
        <f>IF(N210="zákl. přenesená",J210,0)</f>
        <v>0</v>
      </c>
      <c r="BH210" s="241">
        <f>IF(N210="sníž. přenesená",J210,0)</f>
        <v>0</v>
      </c>
      <c r="BI210" s="241">
        <f>IF(N210="nulová",J210,0)</f>
        <v>0</v>
      </c>
      <c r="BJ210" s="18" t="s">
        <v>88</v>
      </c>
      <c r="BK210" s="241">
        <f>ROUND(I210*H210,2)</f>
        <v>0</v>
      </c>
      <c r="BL210" s="18" t="s">
        <v>224</v>
      </c>
      <c r="BM210" s="240" t="s">
        <v>5559</v>
      </c>
    </row>
    <row r="211" s="2" customFormat="1">
      <c r="A211" s="40"/>
      <c r="B211" s="41"/>
      <c r="C211" s="42"/>
      <c r="D211" s="242" t="s">
        <v>232</v>
      </c>
      <c r="E211" s="42"/>
      <c r="F211" s="243" t="s">
        <v>675</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232</v>
      </c>
      <c r="AU211" s="18" t="s">
        <v>19</v>
      </c>
    </row>
    <row r="212" s="2" customFormat="1">
      <c r="A212" s="40"/>
      <c r="B212" s="41"/>
      <c r="C212" s="42"/>
      <c r="D212" s="247" t="s">
        <v>312</v>
      </c>
      <c r="E212" s="42"/>
      <c r="F212" s="248" t="s">
        <v>676</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312</v>
      </c>
      <c r="AU212" s="18" t="s">
        <v>19</v>
      </c>
    </row>
    <row r="213" s="2" customFormat="1">
      <c r="A213" s="40"/>
      <c r="B213" s="41"/>
      <c r="C213" s="42"/>
      <c r="D213" s="247" t="s">
        <v>234</v>
      </c>
      <c r="E213" s="42"/>
      <c r="F213" s="248" t="s">
        <v>5560</v>
      </c>
      <c r="G213" s="42"/>
      <c r="H213" s="42"/>
      <c r="I213" s="244"/>
      <c r="J213" s="42"/>
      <c r="K213" s="42"/>
      <c r="L213" s="46"/>
      <c r="M213" s="245"/>
      <c r="N213" s="246"/>
      <c r="O213" s="93"/>
      <c r="P213" s="93"/>
      <c r="Q213" s="93"/>
      <c r="R213" s="93"/>
      <c r="S213" s="93"/>
      <c r="T213" s="94"/>
      <c r="U213" s="40"/>
      <c r="V213" s="40"/>
      <c r="W213" s="40"/>
      <c r="X213" s="40"/>
      <c r="Y213" s="40"/>
      <c r="Z213" s="40"/>
      <c r="AA213" s="40"/>
      <c r="AB213" s="40"/>
      <c r="AC213" s="40"/>
      <c r="AD213" s="40"/>
      <c r="AE213" s="40"/>
      <c r="AT213" s="18" t="s">
        <v>234</v>
      </c>
      <c r="AU213" s="18" t="s">
        <v>19</v>
      </c>
    </row>
    <row r="214" s="12" customFormat="1" ht="22.8" customHeight="1">
      <c r="A214" s="12"/>
      <c r="B214" s="213"/>
      <c r="C214" s="214"/>
      <c r="D214" s="215" t="s">
        <v>79</v>
      </c>
      <c r="E214" s="227" t="s">
        <v>220</v>
      </c>
      <c r="F214" s="227" t="s">
        <v>862</v>
      </c>
      <c r="G214" s="214"/>
      <c r="H214" s="214"/>
      <c r="I214" s="217"/>
      <c r="J214" s="228">
        <f>BK214</f>
        <v>0</v>
      </c>
      <c r="K214" s="214"/>
      <c r="L214" s="219"/>
      <c r="M214" s="220"/>
      <c r="N214" s="221"/>
      <c r="O214" s="221"/>
      <c r="P214" s="222">
        <f>SUM(P215:P236)</f>
        <v>0</v>
      </c>
      <c r="Q214" s="221"/>
      <c r="R214" s="222">
        <f>SUM(R215:R236)</f>
        <v>6175.6359999999995</v>
      </c>
      <c r="S214" s="221"/>
      <c r="T214" s="223">
        <f>SUM(T215:T236)</f>
        <v>0</v>
      </c>
      <c r="U214" s="12"/>
      <c r="V214" s="12"/>
      <c r="W214" s="12"/>
      <c r="X214" s="12"/>
      <c r="Y214" s="12"/>
      <c r="Z214" s="12"/>
      <c r="AA214" s="12"/>
      <c r="AB214" s="12"/>
      <c r="AC214" s="12"/>
      <c r="AD214" s="12"/>
      <c r="AE214" s="12"/>
      <c r="AR214" s="224" t="s">
        <v>88</v>
      </c>
      <c r="AT214" s="225" t="s">
        <v>79</v>
      </c>
      <c r="AU214" s="225" t="s">
        <v>88</v>
      </c>
      <c r="AY214" s="224" t="s">
        <v>221</v>
      </c>
      <c r="BK214" s="226">
        <f>SUM(BK215:BK236)</f>
        <v>0</v>
      </c>
    </row>
    <row r="215" s="2" customFormat="1" ht="37.8" customHeight="1">
      <c r="A215" s="40"/>
      <c r="B215" s="41"/>
      <c r="C215" s="229" t="s">
        <v>365</v>
      </c>
      <c r="D215" s="229" t="s">
        <v>225</v>
      </c>
      <c r="E215" s="230" t="s">
        <v>5561</v>
      </c>
      <c r="F215" s="231" t="s">
        <v>5562</v>
      </c>
      <c r="G215" s="232" t="s">
        <v>507</v>
      </c>
      <c r="H215" s="233">
        <v>60</v>
      </c>
      <c r="I215" s="234"/>
      <c r="J215" s="235">
        <f>ROUND(I215*H215,2)</f>
        <v>0</v>
      </c>
      <c r="K215" s="231" t="s">
        <v>229</v>
      </c>
      <c r="L215" s="46"/>
      <c r="M215" s="236" t="s">
        <v>1</v>
      </c>
      <c r="N215" s="237" t="s">
        <v>45</v>
      </c>
      <c r="O215" s="93"/>
      <c r="P215" s="238">
        <f>O215*H215</f>
        <v>0</v>
      </c>
      <c r="Q215" s="238">
        <v>0.38625999999999999</v>
      </c>
      <c r="R215" s="238">
        <f>Q215*H215</f>
        <v>23.175599999999999</v>
      </c>
      <c r="S215" s="238">
        <v>0</v>
      </c>
      <c r="T215" s="239">
        <f>S215*H215</f>
        <v>0</v>
      </c>
      <c r="U215" s="40"/>
      <c r="V215" s="40"/>
      <c r="W215" s="40"/>
      <c r="X215" s="40"/>
      <c r="Y215" s="40"/>
      <c r="Z215" s="40"/>
      <c r="AA215" s="40"/>
      <c r="AB215" s="40"/>
      <c r="AC215" s="40"/>
      <c r="AD215" s="40"/>
      <c r="AE215" s="40"/>
      <c r="AR215" s="240" t="s">
        <v>224</v>
      </c>
      <c r="AT215" s="240" t="s">
        <v>225</v>
      </c>
      <c r="AU215" s="240" t="s">
        <v>19</v>
      </c>
      <c r="AY215" s="18" t="s">
        <v>221</v>
      </c>
      <c r="BE215" s="241">
        <f>IF(N215="základní",J215,0)</f>
        <v>0</v>
      </c>
      <c r="BF215" s="241">
        <f>IF(N215="snížená",J215,0)</f>
        <v>0</v>
      </c>
      <c r="BG215" s="241">
        <f>IF(N215="zákl. přenesená",J215,0)</f>
        <v>0</v>
      </c>
      <c r="BH215" s="241">
        <f>IF(N215="sníž. přenesená",J215,0)</f>
        <v>0</v>
      </c>
      <c r="BI215" s="241">
        <f>IF(N215="nulová",J215,0)</f>
        <v>0</v>
      </c>
      <c r="BJ215" s="18" t="s">
        <v>88</v>
      </c>
      <c r="BK215" s="241">
        <f>ROUND(I215*H215,2)</f>
        <v>0</v>
      </c>
      <c r="BL215" s="18" t="s">
        <v>224</v>
      </c>
      <c r="BM215" s="240" t="s">
        <v>5563</v>
      </c>
    </row>
    <row r="216" s="2" customFormat="1">
      <c r="A216" s="40"/>
      <c r="B216" s="41"/>
      <c r="C216" s="42"/>
      <c r="D216" s="242" t="s">
        <v>232</v>
      </c>
      <c r="E216" s="42"/>
      <c r="F216" s="243" t="s">
        <v>5564</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232</v>
      </c>
      <c r="AU216" s="18" t="s">
        <v>19</v>
      </c>
    </row>
    <row r="217" s="2" customFormat="1">
      <c r="A217" s="40"/>
      <c r="B217" s="41"/>
      <c r="C217" s="42"/>
      <c r="D217" s="247" t="s">
        <v>234</v>
      </c>
      <c r="E217" s="42"/>
      <c r="F217" s="248" t="s">
        <v>5565</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234</v>
      </c>
      <c r="AU217" s="18" t="s">
        <v>19</v>
      </c>
    </row>
    <row r="218" s="2" customFormat="1" ht="37.8" customHeight="1">
      <c r="A218" s="40"/>
      <c r="B218" s="41"/>
      <c r="C218" s="229" t="s">
        <v>371</v>
      </c>
      <c r="D218" s="229" t="s">
        <v>225</v>
      </c>
      <c r="E218" s="230" t="s">
        <v>1109</v>
      </c>
      <c r="F218" s="231" t="s">
        <v>1110</v>
      </c>
      <c r="G218" s="232" t="s">
        <v>507</v>
      </c>
      <c r="H218" s="233">
        <v>8500</v>
      </c>
      <c r="I218" s="234"/>
      <c r="J218" s="235">
        <f>ROUND(I218*H218,2)</f>
        <v>0</v>
      </c>
      <c r="K218" s="231" t="s">
        <v>229</v>
      </c>
      <c r="L218" s="46"/>
      <c r="M218" s="236" t="s">
        <v>1</v>
      </c>
      <c r="N218" s="237" t="s">
        <v>45</v>
      </c>
      <c r="O218" s="93"/>
      <c r="P218" s="238">
        <f>O218*H218</f>
        <v>0</v>
      </c>
      <c r="Q218" s="238">
        <v>0.71643999999999997</v>
      </c>
      <c r="R218" s="238">
        <f>Q218*H218</f>
        <v>6089.7399999999998</v>
      </c>
      <c r="S218" s="238">
        <v>0</v>
      </c>
      <c r="T218" s="239">
        <f>S218*H218</f>
        <v>0</v>
      </c>
      <c r="U218" s="40"/>
      <c r="V218" s="40"/>
      <c r="W218" s="40"/>
      <c r="X218" s="40"/>
      <c r="Y218" s="40"/>
      <c r="Z218" s="40"/>
      <c r="AA218" s="40"/>
      <c r="AB218" s="40"/>
      <c r="AC218" s="40"/>
      <c r="AD218" s="40"/>
      <c r="AE218" s="40"/>
      <c r="AR218" s="240" t="s">
        <v>224</v>
      </c>
      <c r="AT218" s="240" t="s">
        <v>225</v>
      </c>
      <c r="AU218" s="240" t="s">
        <v>19</v>
      </c>
      <c r="AY218" s="18" t="s">
        <v>221</v>
      </c>
      <c r="BE218" s="241">
        <f>IF(N218="základní",J218,0)</f>
        <v>0</v>
      </c>
      <c r="BF218" s="241">
        <f>IF(N218="snížená",J218,0)</f>
        <v>0</v>
      </c>
      <c r="BG218" s="241">
        <f>IF(N218="zákl. přenesená",J218,0)</f>
        <v>0</v>
      </c>
      <c r="BH218" s="241">
        <f>IF(N218="sníž. přenesená",J218,0)</f>
        <v>0</v>
      </c>
      <c r="BI218" s="241">
        <f>IF(N218="nulová",J218,0)</f>
        <v>0</v>
      </c>
      <c r="BJ218" s="18" t="s">
        <v>88</v>
      </c>
      <c r="BK218" s="241">
        <f>ROUND(I218*H218,2)</f>
        <v>0</v>
      </c>
      <c r="BL218" s="18" t="s">
        <v>224</v>
      </c>
      <c r="BM218" s="240" t="s">
        <v>5566</v>
      </c>
    </row>
    <row r="219" s="2" customFormat="1">
      <c r="A219" s="40"/>
      <c r="B219" s="41"/>
      <c r="C219" s="42"/>
      <c r="D219" s="242" t="s">
        <v>232</v>
      </c>
      <c r="E219" s="42"/>
      <c r="F219" s="243" t="s">
        <v>1112</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232</v>
      </c>
      <c r="AU219" s="18" t="s">
        <v>19</v>
      </c>
    </row>
    <row r="220" s="2" customFormat="1">
      <c r="A220" s="40"/>
      <c r="B220" s="41"/>
      <c r="C220" s="42"/>
      <c r="D220" s="247" t="s">
        <v>234</v>
      </c>
      <c r="E220" s="42"/>
      <c r="F220" s="248" t="s">
        <v>5567</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234</v>
      </c>
      <c r="AU220" s="18" t="s">
        <v>19</v>
      </c>
    </row>
    <row r="221" s="2" customFormat="1" ht="24.15" customHeight="1">
      <c r="A221" s="40"/>
      <c r="B221" s="41"/>
      <c r="C221" s="229" t="s">
        <v>376</v>
      </c>
      <c r="D221" s="229" t="s">
        <v>225</v>
      </c>
      <c r="E221" s="230" t="s">
        <v>863</v>
      </c>
      <c r="F221" s="231" t="s">
        <v>1622</v>
      </c>
      <c r="G221" s="232" t="s">
        <v>507</v>
      </c>
      <c r="H221" s="233">
        <v>60</v>
      </c>
      <c r="I221" s="234"/>
      <c r="J221" s="235">
        <f>ROUND(I221*H221,2)</f>
        <v>0</v>
      </c>
      <c r="K221" s="231" t="s">
        <v>229</v>
      </c>
      <c r="L221" s="46"/>
      <c r="M221" s="236" t="s">
        <v>1</v>
      </c>
      <c r="N221" s="237" t="s">
        <v>45</v>
      </c>
      <c r="O221" s="93"/>
      <c r="P221" s="238">
        <f>O221*H221</f>
        <v>0</v>
      </c>
      <c r="Q221" s="238">
        <v>0.34499999999999997</v>
      </c>
      <c r="R221" s="238">
        <f>Q221*H221</f>
        <v>20.699999999999999</v>
      </c>
      <c r="S221" s="238">
        <v>0</v>
      </c>
      <c r="T221" s="239">
        <f>S221*H221</f>
        <v>0</v>
      </c>
      <c r="U221" s="40"/>
      <c r="V221" s="40"/>
      <c r="W221" s="40"/>
      <c r="X221" s="40"/>
      <c r="Y221" s="40"/>
      <c r="Z221" s="40"/>
      <c r="AA221" s="40"/>
      <c r="AB221" s="40"/>
      <c r="AC221" s="40"/>
      <c r="AD221" s="40"/>
      <c r="AE221" s="40"/>
      <c r="AR221" s="240" t="s">
        <v>224</v>
      </c>
      <c r="AT221" s="240" t="s">
        <v>225</v>
      </c>
      <c r="AU221" s="240" t="s">
        <v>19</v>
      </c>
      <c r="AY221" s="18" t="s">
        <v>221</v>
      </c>
      <c r="BE221" s="241">
        <f>IF(N221="základní",J221,0)</f>
        <v>0</v>
      </c>
      <c r="BF221" s="241">
        <f>IF(N221="snížená",J221,0)</f>
        <v>0</v>
      </c>
      <c r="BG221" s="241">
        <f>IF(N221="zákl. přenesená",J221,0)</f>
        <v>0</v>
      </c>
      <c r="BH221" s="241">
        <f>IF(N221="sníž. přenesená",J221,0)</f>
        <v>0</v>
      </c>
      <c r="BI221" s="241">
        <f>IF(N221="nulová",J221,0)</f>
        <v>0</v>
      </c>
      <c r="BJ221" s="18" t="s">
        <v>88</v>
      </c>
      <c r="BK221" s="241">
        <f>ROUND(I221*H221,2)</f>
        <v>0</v>
      </c>
      <c r="BL221" s="18" t="s">
        <v>224</v>
      </c>
      <c r="BM221" s="240" t="s">
        <v>5568</v>
      </c>
    </row>
    <row r="222" s="2" customFormat="1">
      <c r="A222" s="40"/>
      <c r="B222" s="41"/>
      <c r="C222" s="42"/>
      <c r="D222" s="242" t="s">
        <v>232</v>
      </c>
      <c r="E222" s="42"/>
      <c r="F222" s="243" t="s">
        <v>866</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232</v>
      </c>
      <c r="AU222" s="18" t="s">
        <v>19</v>
      </c>
    </row>
    <row r="223" s="2" customFormat="1">
      <c r="A223" s="40"/>
      <c r="B223" s="41"/>
      <c r="C223" s="42"/>
      <c r="D223" s="247" t="s">
        <v>234</v>
      </c>
      <c r="E223" s="42"/>
      <c r="F223" s="248" t="s">
        <v>5569</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234</v>
      </c>
      <c r="AU223" s="18" t="s">
        <v>19</v>
      </c>
    </row>
    <row r="224" s="2" customFormat="1" ht="24.15" customHeight="1">
      <c r="A224" s="40"/>
      <c r="B224" s="41"/>
      <c r="C224" s="229" t="s">
        <v>381</v>
      </c>
      <c r="D224" s="229" t="s">
        <v>225</v>
      </c>
      <c r="E224" s="230" t="s">
        <v>871</v>
      </c>
      <c r="F224" s="231" t="s">
        <v>1625</v>
      </c>
      <c r="G224" s="232" t="s">
        <v>507</v>
      </c>
      <c r="H224" s="233">
        <v>60</v>
      </c>
      <c r="I224" s="234"/>
      <c r="J224" s="235">
        <f>ROUND(I224*H224,2)</f>
        <v>0</v>
      </c>
      <c r="K224" s="231" t="s">
        <v>229</v>
      </c>
      <c r="L224" s="46"/>
      <c r="M224" s="236" t="s">
        <v>1</v>
      </c>
      <c r="N224" s="237" t="s">
        <v>45</v>
      </c>
      <c r="O224" s="93"/>
      <c r="P224" s="238">
        <f>O224*H224</f>
        <v>0</v>
      </c>
      <c r="Q224" s="238">
        <v>0.46000000000000002</v>
      </c>
      <c r="R224" s="238">
        <f>Q224*H224</f>
        <v>27.600000000000001</v>
      </c>
      <c r="S224" s="238">
        <v>0</v>
      </c>
      <c r="T224" s="239">
        <f>S224*H224</f>
        <v>0</v>
      </c>
      <c r="U224" s="40"/>
      <c r="V224" s="40"/>
      <c r="W224" s="40"/>
      <c r="X224" s="40"/>
      <c r="Y224" s="40"/>
      <c r="Z224" s="40"/>
      <c r="AA224" s="40"/>
      <c r="AB224" s="40"/>
      <c r="AC224" s="40"/>
      <c r="AD224" s="40"/>
      <c r="AE224" s="40"/>
      <c r="AR224" s="240" t="s">
        <v>224</v>
      </c>
      <c r="AT224" s="240" t="s">
        <v>225</v>
      </c>
      <c r="AU224" s="240" t="s">
        <v>19</v>
      </c>
      <c r="AY224" s="18" t="s">
        <v>221</v>
      </c>
      <c r="BE224" s="241">
        <f>IF(N224="základní",J224,0)</f>
        <v>0</v>
      </c>
      <c r="BF224" s="241">
        <f>IF(N224="snížená",J224,0)</f>
        <v>0</v>
      </c>
      <c r="BG224" s="241">
        <f>IF(N224="zákl. přenesená",J224,0)</f>
        <v>0</v>
      </c>
      <c r="BH224" s="241">
        <f>IF(N224="sníž. přenesená",J224,0)</f>
        <v>0</v>
      </c>
      <c r="BI224" s="241">
        <f>IF(N224="nulová",J224,0)</f>
        <v>0</v>
      </c>
      <c r="BJ224" s="18" t="s">
        <v>88</v>
      </c>
      <c r="BK224" s="241">
        <f>ROUND(I224*H224,2)</f>
        <v>0</v>
      </c>
      <c r="BL224" s="18" t="s">
        <v>224</v>
      </c>
      <c r="BM224" s="240" t="s">
        <v>5570</v>
      </c>
    </row>
    <row r="225" s="2" customFormat="1">
      <c r="A225" s="40"/>
      <c r="B225" s="41"/>
      <c r="C225" s="42"/>
      <c r="D225" s="242" t="s">
        <v>232</v>
      </c>
      <c r="E225" s="42"/>
      <c r="F225" s="243" t="s">
        <v>874</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232</v>
      </c>
      <c r="AU225" s="18" t="s">
        <v>19</v>
      </c>
    </row>
    <row r="226" s="2" customFormat="1">
      <c r="A226" s="40"/>
      <c r="B226" s="41"/>
      <c r="C226" s="42"/>
      <c r="D226" s="247" t="s">
        <v>234</v>
      </c>
      <c r="E226" s="42"/>
      <c r="F226" s="248" t="s">
        <v>5569</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234</v>
      </c>
      <c r="AU226" s="18" t="s">
        <v>19</v>
      </c>
    </row>
    <row r="227" s="2" customFormat="1" ht="24.15" customHeight="1">
      <c r="A227" s="40"/>
      <c r="B227" s="41"/>
      <c r="C227" s="229" t="s">
        <v>387</v>
      </c>
      <c r="D227" s="229" t="s">
        <v>225</v>
      </c>
      <c r="E227" s="230" t="s">
        <v>1627</v>
      </c>
      <c r="F227" s="231" t="s">
        <v>1628</v>
      </c>
      <c r="G227" s="232" t="s">
        <v>507</v>
      </c>
      <c r="H227" s="233">
        <v>60</v>
      </c>
      <c r="I227" s="234"/>
      <c r="J227" s="235">
        <f>ROUND(I227*H227,2)</f>
        <v>0</v>
      </c>
      <c r="K227" s="231" t="s">
        <v>229</v>
      </c>
      <c r="L227" s="46"/>
      <c r="M227" s="236" t="s">
        <v>1</v>
      </c>
      <c r="N227" s="237" t="s">
        <v>45</v>
      </c>
      <c r="O227" s="93"/>
      <c r="P227" s="238">
        <f>O227*H227</f>
        <v>0</v>
      </c>
      <c r="Q227" s="238">
        <v>0.0065199999999999998</v>
      </c>
      <c r="R227" s="238">
        <f>Q227*H227</f>
        <v>0.39119999999999999</v>
      </c>
      <c r="S227" s="238">
        <v>0</v>
      </c>
      <c r="T227" s="239">
        <f>S227*H227</f>
        <v>0</v>
      </c>
      <c r="U227" s="40"/>
      <c r="V227" s="40"/>
      <c r="W227" s="40"/>
      <c r="X227" s="40"/>
      <c r="Y227" s="40"/>
      <c r="Z227" s="40"/>
      <c r="AA227" s="40"/>
      <c r="AB227" s="40"/>
      <c r="AC227" s="40"/>
      <c r="AD227" s="40"/>
      <c r="AE227" s="40"/>
      <c r="AR227" s="240" t="s">
        <v>224</v>
      </c>
      <c r="AT227" s="240" t="s">
        <v>225</v>
      </c>
      <c r="AU227" s="240" t="s">
        <v>19</v>
      </c>
      <c r="AY227" s="18" t="s">
        <v>221</v>
      </c>
      <c r="BE227" s="241">
        <f>IF(N227="základní",J227,0)</f>
        <v>0</v>
      </c>
      <c r="BF227" s="241">
        <f>IF(N227="snížená",J227,0)</f>
        <v>0</v>
      </c>
      <c r="BG227" s="241">
        <f>IF(N227="zákl. přenesená",J227,0)</f>
        <v>0</v>
      </c>
      <c r="BH227" s="241">
        <f>IF(N227="sníž. přenesená",J227,0)</f>
        <v>0</v>
      </c>
      <c r="BI227" s="241">
        <f>IF(N227="nulová",J227,0)</f>
        <v>0</v>
      </c>
      <c r="BJ227" s="18" t="s">
        <v>88</v>
      </c>
      <c r="BK227" s="241">
        <f>ROUND(I227*H227,2)</f>
        <v>0</v>
      </c>
      <c r="BL227" s="18" t="s">
        <v>224</v>
      </c>
      <c r="BM227" s="240" t="s">
        <v>5571</v>
      </c>
    </row>
    <row r="228" s="2" customFormat="1">
      <c r="A228" s="40"/>
      <c r="B228" s="41"/>
      <c r="C228" s="42"/>
      <c r="D228" s="242" t="s">
        <v>232</v>
      </c>
      <c r="E228" s="42"/>
      <c r="F228" s="243" t="s">
        <v>1630</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232</v>
      </c>
      <c r="AU228" s="18" t="s">
        <v>19</v>
      </c>
    </row>
    <row r="229" s="2" customFormat="1">
      <c r="A229" s="40"/>
      <c r="B229" s="41"/>
      <c r="C229" s="42"/>
      <c r="D229" s="247" t="s">
        <v>234</v>
      </c>
      <c r="E229" s="42"/>
      <c r="F229" s="248" t="s">
        <v>5569</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234</v>
      </c>
      <c r="AU229" s="18" t="s">
        <v>19</v>
      </c>
    </row>
    <row r="230" s="2" customFormat="1" ht="24.15" customHeight="1">
      <c r="A230" s="40"/>
      <c r="B230" s="41"/>
      <c r="C230" s="229" t="s">
        <v>393</v>
      </c>
      <c r="D230" s="229" t="s">
        <v>225</v>
      </c>
      <c r="E230" s="230" t="s">
        <v>1631</v>
      </c>
      <c r="F230" s="231" t="s">
        <v>1632</v>
      </c>
      <c r="G230" s="232" t="s">
        <v>507</v>
      </c>
      <c r="H230" s="233">
        <v>60</v>
      </c>
      <c r="I230" s="234"/>
      <c r="J230" s="235">
        <f>ROUND(I230*H230,2)</f>
        <v>0</v>
      </c>
      <c r="K230" s="231" t="s">
        <v>229</v>
      </c>
      <c r="L230" s="46"/>
      <c r="M230" s="236" t="s">
        <v>1</v>
      </c>
      <c r="N230" s="237" t="s">
        <v>45</v>
      </c>
      <c r="O230" s="93"/>
      <c r="P230" s="238">
        <f>O230*H230</f>
        <v>0</v>
      </c>
      <c r="Q230" s="238">
        <v>0.0070200000000000002</v>
      </c>
      <c r="R230" s="238">
        <f>Q230*H230</f>
        <v>0.42120000000000002</v>
      </c>
      <c r="S230" s="238">
        <v>0</v>
      </c>
      <c r="T230" s="239">
        <f>S230*H230</f>
        <v>0</v>
      </c>
      <c r="U230" s="40"/>
      <c r="V230" s="40"/>
      <c r="W230" s="40"/>
      <c r="X230" s="40"/>
      <c r="Y230" s="40"/>
      <c r="Z230" s="40"/>
      <c r="AA230" s="40"/>
      <c r="AB230" s="40"/>
      <c r="AC230" s="40"/>
      <c r="AD230" s="40"/>
      <c r="AE230" s="40"/>
      <c r="AR230" s="240" t="s">
        <v>224</v>
      </c>
      <c r="AT230" s="240" t="s">
        <v>225</v>
      </c>
      <c r="AU230" s="240" t="s">
        <v>19</v>
      </c>
      <c r="AY230" s="18" t="s">
        <v>221</v>
      </c>
      <c r="BE230" s="241">
        <f>IF(N230="základní",J230,0)</f>
        <v>0</v>
      </c>
      <c r="BF230" s="241">
        <f>IF(N230="snížená",J230,0)</f>
        <v>0</v>
      </c>
      <c r="BG230" s="241">
        <f>IF(N230="zákl. přenesená",J230,0)</f>
        <v>0</v>
      </c>
      <c r="BH230" s="241">
        <f>IF(N230="sníž. přenesená",J230,0)</f>
        <v>0</v>
      </c>
      <c r="BI230" s="241">
        <f>IF(N230="nulová",J230,0)</f>
        <v>0</v>
      </c>
      <c r="BJ230" s="18" t="s">
        <v>88</v>
      </c>
      <c r="BK230" s="241">
        <f>ROUND(I230*H230,2)</f>
        <v>0</v>
      </c>
      <c r="BL230" s="18" t="s">
        <v>224</v>
      </c>
      <c r="BM230" s="240" t="s">
        <v>5572</v>
      </c>
    </row>
    <row r="231" s="2" customFormat="1">
      <c r="A231" s="40"/>
      <c r="B231" s="41"/>
      <c r="C231" s="42"/>
      <c r="D231" s="242" t="s">
        <v>232</v>
      </c>
      <c r="E231" s="42"/>
      <c r="F231" s="243" t="s">
        <v>1634</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232</v>
      </c>
      <c r="AU231" s="18" t="s">
        <v>19</v>
      </c>
    </row>
    <row r="232" s="2" customFormat="1">
      <c r="A232" s="40"/>
      <c r="B232" s="41"/>
      <c r="C232" s="42"/>
      <c r="D232" s="247" t="s">
        <v>234</v>
      </c>
      <c r="E232" s="42"/>
      <c r="F232" s="248" t="s">
        <v>5569</v>
      </c>
      <c r="G232" s="42"/>
      <c r="H232" s="42"/>
      <c r="I232" s="244"/>
      <c r="J232" s="42"/>
      <c r="K232" s="42"/>
      <c r="L232" s="46"/>
      <c r="M232" s="245"/>
      <c r="N232" s="246"/>
      <c r="O232" s="93"/>
      <c r="P232" s="93"/>
      <c r="Q232" s="93"/>
      <c r="R232" s="93"/>
      <c r="S232" s="93"/>
      <c r="T232" s="94"/>
      <c r="U232" s="40"/>
      <c r="V232" s="40"/>
      <c r="W232" s="40"/>
      <c r="X232" s="40"/>
      <c r="Y232" s="40"/>
      <c r="Z232" s="40"/>
      <c r="AA232" s="40"/>
      <c r="AB232" s="40"/>
      <c r="AC232" s="40"/>
      <c r="AD232" s="40"/>
      <c r="AE232" s="40"/>
      <c r="AT232" s="18" t="s">
        <v>234</v>
      </c>
      <c r="AU232" s="18" t="s">
        <v>19</v>
      </c>
    </row>
    <row r="233" s="2" customFormat="1" ht="49.05" customHeight="1">
      <c r="A233" s="40"/>
      <c r="B233" s="41"/>
      <c r="C233" s="229" t="s">
        <v>398</v>
      </c>
      <c r="D233" s="229" t="s">
        <v>225</v>
      </c>
      <c r="E233" s="230" t="s">
        <v>898</v>
      </c>
      <c r="F233" s="231" t="s">
        <v>1635</v>
      </c>
      <c r="G233" s="232" t="s">
        <v>507</v>
      </c>
      <c r="H233" s="233">
        <v>60</v>
      </c>
      <c r="I233" s="234"/>
      <c r="J233" s="235">
        <f>ROUND(I233*H233,2)</f>
        <v>0</v>
      </c>
      <c r="K233" s="231" t="s">
        <v>229</v>
      </c>
      <c r="L233" s="46"/>
      <c r="M233" s="236" t="s">
        <v>1</v>
      </c>
      <c r="N233" s="237" t="s">
        <v>45</v>
      </c>
      <c r="O233" s="93"/>
      <c r="P233" s="238">
        <f>O233*H233</f>
        <v>0</v>
      </c>
      <c r="Q233" s="238">
        <v>0.2268</v>
      </c>
      <c r="R233" s="238">
        <f>Q233*H233</f>
        <v>13.608000000000001</v>
      </c>
      <c r="S233" s="238">
        <v>0</v>
      </c>
      <c r="T233" s="239">
        <f>S233*H233</f>
        <v>0</v>
      </c>
      <c r="U233" s="40"/>
      <c r="V233" s="40"/>
      <c r="W233" s="40"/>
      <c r="X233" s="40"/>
      <c r="Y233" s="40"/>
      <c r="Z233" s="40"/>
      <c r="AA233" s="40"/>
      <c r="AB233" s="40"/>
      <c r="AC233" s="40"/>
      <c r="AD233" s="40"/>
      <c r="AE233" s="40"/>
      <c r="AR233" s="240" t="s">
        <v>224</v>
      </c>
      <c r="AT233" s="240" t="s">
        <v>225</v>
      </c>
      <c r="AU233" s="240" t="s">
        <v>19</v>
      </c>
      <c r="AY233" s="18" t="s">
        <v>221</v>
      </c>
      <c r="BE233" s="241">
        <f>IF(N233="základní",J233,0)</f>
        <v>0</v>
      </c>
      <c r="BF233" s="241">
        <f>IF(N233="snížená",J233,0)</f>
        <v>0</v>
      </c>
      <c r="BG233" s="241">
        <f>IF(N233="zákl. přenesená",J233,0)</f>
        <v>0</v>
      </c>
      <c r="BH233" s="241">
        <f>IF(N233="sníž. přenesená",J233,0)</f>
        <v>0</v>
      </c>
      <c r="BI233" s="241">
        <f>IF(N233="nulová",J233,0)</f>
        <v>0</v>
      </c>
      <c r="BJ233" s="18" t="s">
        <v>88</v>
      </c>
      <c r="BK233" s="241">
        <f>ROUND(I233*H233,2)</f>
        <v>0</v>
      </c>
      <c r="BL233" s="18" t="s">
        <v>224</v>
      </c>
      <c r="BM233" s="240" t="s">
        <v>5573</v>
      </c>
    </row>
    <row r="234" s="2" customFormat="1">
      <c r="A234" s="40"/>
      <c r="B234" s="41"/>
      <c r="C234" s="42"/>
      <c r="D234" s="242" t="s">
        <v>232</v>
      </c>
      <c r="E234" s="42"/>
      <c r="F234" s="243" t="s">
        <v>901</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232</v>
      </c>
      <c r="AU234" s="18" t="s">
        <v>19</v>
      </c>
    </row>
    <row r="235" s="2" customFormat="1">
      <c r="A235" s="40"/>
      <c r="B235" s="41"/>
      <c r="C235" s="42"/>
      <c r="D235" s="247" t="s">
        <v>312</v>
      </c>
      <c r="E235" s="42"/>
      <c r="F235" s="248" t="s">
        <v>902</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312</v>
      </c>
      <c r="AU235" s="18" t="s">
        <v>19</v>
      </c>
    </row>
    <row r="236" s="2" customFormat="1">
      <c r="A236" s="40"/>
      <c r="B236" s="41"/>
      <c r="C236" s="42"/>
      <c r="D236" s="247" t="s">
        <v>234</v>
      </c>
      <c r="E236" s="42"/>
      <c r="F236" s="248" t="s">
        <v>5569</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234</v>
      </c>
      <c r="AU236" s="18" t="s">
        <v>19</v>
      </c>
    </row>
    <row r="237" s="12" customFormat="1" ht="22.8" customHeight="1">
      <c r="A237" s="12"/>
      <c r="B237" s="213"/>
      <c r="C237" s="214"/>
      <c r="D237" s="215" t="s">
        <v>79</v>
      </c>
      <c r="E237" s="227" t="s">
        <v>267</v>
      </c>
      <c r="F237" s="227" t="s">
        <v>696</v>
      </c>
      <c r="G237" s="214"/>
      <c r="H237" s="214"/>
      <c r="I237" s="217"/>
      <c r="J237" s="228">
        <f>BK237</f>
        <v>0</v>
      </c>
      <c r="K237" s="214"/>
      <c r="L237" s="219"/>
      <c r="M237" s="220"/>
      <c r="N237" s="221"/>
      <c r="O237" s="221"/>
      <c r="P237" s="222">
        <f>SUM(P238:P241)</f>
        <v>0</v>
      </c>
      <c r="Q237" s="221"/>
      <c r="R237" s="222">
        <f>SUM(R238:R241)</f>
        <v>16.800280000000001</v>
      </c>
      <c r="S237" s="221"/>
      <c r="T237" s="223">
        <f>SUM(T238:T241)</f>
        <v>0</v>
      </c>
      <c r="U237" s="12"/>
      <c r="V237" s="12"/>
      <c r="W237" s="12"/>
      <c r="X237" s="12"/>
      <c r="Y237" s="12"/>
      <c r="Z237" s="12"/>
      <c r="AA237" s="12"/>
      <c r="AB237" s="12"/>
      <c r="AC237" s="12"/>
      <c r="AD237" s="12"/>
      <c r="AE237" s="12"/>
      <c r="AR237" s="224" t="s">
        <v>88</v>
      </c>
      <c r="AT237" s="225" t="s">
        <v>79</v>
      </c>
      <c r="AU237" s="225" t="s">
        <v>88</v>
      </c>
      <c r="AY237" s="224" t="s">
        <v>221</v>
      </c>
      <c r="BK237" s="226">
        <f>SUM(BK238:BK241)</f>
        <v>0</v>
      </c>
    </row>
    <row r="238" s="2" customFormat="1" ht="37.8" customHeight="1">
      <c r="A238" s="40"/>
      <c r="B238" s="41"/>
      <c r="C238" s="229" t="s">
        <v>404</v>
      </c>
      <c r="D238" s="229" t="s">
        <v>225</v>
      </c>
      <c r="E238" s="230" t="s">
        <v>1638</v>
      </c>
      <c r="F238" s="231" t="s">
        <v>698</v>
      </c>
      <c r="G238" s="232" t="s">
        <v>699</v>
      </c>
      <c r="H238" s="233">
        <v>28</v>
      </c>
      <c r="I238" s="234"/>
      <c r="J238" s="235">
        <f>ROUND(I238*H238,2)</f>
        <v>0</v>
      </c>
      <c r="K238" s="231" t="s">
        <v>229</v>
      </c>
      <c r="L238" s="46"/>
      <c r="M238" s="236" t="s">
        <v>1</v>
      </c>
      <c r="N238" s="237" t="s">
        <v>45</v>
      </c>
      <c r="O238" s="93"/>
      <c r="P238" s="238">
        <f>O238*H238</f>
        <v>0</v>
      </c>
      <c r="Q238" s="238">
        <v>1.0000000000000001E-05</v>
      </c>
      <c r="R238" s="238">
        <f>Q238*H238</f>
        <v>0.00028000000000000003</v>
      </c>
      <c r="S238" s="238">
        <v>0</v>
      </c>
      <c r="T238" s="239">
        <f>S238*H238</f>
        <v>0</v>
      </c>
      <c r="U238" s="40"/>
      <c r="V238" s="40"/>
      <c r="W238" s="40"/>
      <c r="X238" s="40"/>
      <c r="Y238" s="40"/>
      <c r="Z238" s="40"/>
      <c r="AA238" s="40"/>
      <c r="AB238" s="40"/>
      <c r="AC238" s="40"/>
      <c r="AD238" s="40"/>
      <c r="AE238" s="40"/>
      <c r="AR238" s="240" t="s">
        <v>224</v>
      </c>
      <c r="AT238" s="240" t="s">
        <v>225</v>
      </c>
      <c r="AU238" s="240" t="s">
        <v>19</v>
      </c>
      <c r="AY238" s="18" t="s">
        <v>221</v>
      </c>
      <c r="BE238" s="241">
        <f>IF(N238="základní",J238,0)</f>
        <v>0</v>
      </c>
      <c r="BF238" s="241">
        <f>IF(N238="snížená",J238,0)</f>
        <v>0</v>
      </c>
      <c r="BG238" s="241">
        <f>IF(N238="zákl. přenesená",J238,0)</f>
        <v>0</v>
      </c>
      <c r="BH238" s="241">
        <f>IF(N238="sníž. přenesená",J238,0)</f>
        <v>0</v>
      </c>
      <c r="BI238" s="241">
        <f>IF(N238="nulová",J238,0)</f>
        <v>0</v>
      </c>
      <c r="BJ238" s="18" t="s">
        <v>88</v>
      </c>
      <c r="BK238" s="241">
        <f>ROUND(I238*H238,2)</f>
        <v>0</v>
      </c>
      <c r="BL238" s="18" t="s">
        <v>224</v>
      </c>
      <c r="BM238" s="240" t="s">
        <v>5574</v>
      </c>
    </row>
    <row r="239" s="2" customFormat="1">
      <c r="A239" s="40"/>
      <c r="B239" s="41"/>
      <c r="C239" s="42"/>
      <c r="D239" s="242" t="s">
        <v>232</v>
      </c>
      <c r="E239" s="42"/>
      <c r="F239" s="243" t="s">
        <v>1641</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232</v>
      </c>
      <c r="AU239" s="18" t="s">
        <v>19</v>
      </c>
    </row>
    <row r="240" s="2" customFormat="1">
      <c r="A240" s="40"/>
      <c r="B240" s="41"/>
      <c r="C240" s="42"/>
      <c r="D240" s="247" t="s">
        <v>234</v>
      </c>
      <c r="E240" s="42"/>
      <c r="F240" s="248" t="s">
        <v>5575</v>
      </c>
      <c r="G240" s="42"/>
      <c r="H240" s="42"/>
      <c r="I240" s="244"/>
      <c r="J240" s="42"/>
      <c r="K240" s="42"/>
      <c r="L240" s="46"/>
      <c r="M240" s="245"/>
      <c r="N240" s="246"/>
      <c r="O240" s="93"/>
      <c r="P240" s="93"/>
      <c r="Q240" s="93"/>
      <c r="R240" s="93"/>
      <c r="S240" s="93"/>
      <c r="T240" s="94"/>
      <c r="U240" s="40"/>
      <c r="V240" s="40"/>
      <c r="W240" s="40"/>
      <c r="X240" s="40"/>
      <c r="Y240" s="40"/>
      <c r="Z240" s="40"/>
      <c r="AA240" s="40"/>
      <c r="AB240" s="40"/>
      <c r="AC240" s="40"/>
      <c r="AD240" s="40"/>
      <c r="AE240" s="40"/>
      <c r="AT240" s="18" t="s">
        <v>234</v>
      </c>
      <c r="AU240" s="18" t="s">
        <v>19</v>
      </c>
    </row>
    <row r="241" s="2" customFormat="1" ht="33" customHeight="1">
      <c r="A241" s="40"/>
      <c r="B241" s="41"/>
      <c r="C241" s="284" t="s">
        <v>410</v>
      </c>
      <c r="D241" s="284" t="s">
        <v>330</v>
      </c>
      <c r="E241" s="285" t="s">
        <v>703</v>
      </c>
      <c r="F241" s="286" t="s">
        <v>5576</v>
      </c>
      <c r="G241" s="287" t="s">
        <v>699</v>
      </c>
      <c r="H241" s="288">
        <v>28</v>
      </c>
      <c r="I241" s="289"/>
      <c r="J241" s="290">
        <f>ROUND(I241*H241,2)</f>
        <v>0</v>
      </c>
      <c r="K241" s="286" t="s">
        <v>229</v>
      </c>
      <c r="L241" s="291"/>
      <c r="M241" s="292" t="s">
        <v>1</v>
      </c>
      <c r="N241" s="293" t="s">
        <v>45</v>
      </c>
      <c r="O241" s="93"/>
      <c r="P241" s="238">
        <f>O241*H241</f>
        <v>0</v>
      </c>
      <c r="Q241" s="238">
        <v>0.59999999999999998</v>
      </c>
      <c r="R241" s="238">
        <f>Q241*H241</f>
        <v>16.800000000000001</v>
      </c>
      <c r="S241" s="238">
        <v>0</v>
      </c>
      <c r="T241" s="239">
        <f>S241*H241</f>
        <v>0</v>
      </c>
      <c r="U241" s="40"/>
      <c r="V241" s="40"/>
      <c r="W241" s="40"/>
      <c r="X241" s="40"/>
      <c r="Y241" s="40"/>
      <c r="Z241" s="40"/>
      <c r="AA241" s="40"/>
      <c r="AB241" s="40"/>
      <c r="AC241" s="40"/>
      <c r="AD241" s="40"/>
      <c r="AE241" s="40"/>
      <c r="AR241" s="240" t="s">
        <v>267</v>
      </c>
      <c r="AT241" s="240" t="s">
        <v>330</v>
      </c>
      <c r="AU241" s="240" t="s">
        <v>19</v>
      </c>
      <c r="AY241" s="18" t="s">
        <v>221</v>
      </c>
      <c r="BE241" s="241">
        <f>IF(N241="základní",J241,0)</f>
        <v>0</v>
      </c>
      <c r="BF241" s="241">
        <f>IF(N241="snížená",J241,0)</f>
        <v>0</v>
      </c>
      <c r="BG241" s="241">
        <f>IF(N241="zákl. přenesená",J241,0)</f>
        <v>0</v>
      </c>
      <c r="BH241" s="241">
        <f>IF(N241="sníž. přenesená",J241,0)</f>
        <v>0</v>
      </c>
      <c r="BI241" s="241">
        <f>IF(N241="nulová",J241,0)</f>
        <v>0</v>
      </c>
      <c r="BJ241" s="18" t="s">
        <v>88</v>
      </c>
      <c r="BK241" s="241">
        <f>ROUND(I241*H241,2)</f>
        <v>0</v>
      </c>
      <c r="BL241" s="18" t="s">
        <v>224</v>
      </c>
      <c r="BM241" s="240" t="s">
        <v>5577</v>
      </c>
    </row>
    <row r="242" s="12" customFormat="1" ht="22.8" customHeight="1">
      <c r="A242" s="12"/>
      <c r="B242" s="213"/>
      <c r="C242" s="214"/>
      <c r="D242" s="215" t="s">
        <v>79</v>
      </c>
      <c r="E242" s="227" t="s">
        <v>272</v>
      </c>
      <c r="F242" s="227" t="s">
        <v>727</v>
      </c>
      <c r="G242" s="214"/>
      <c r="H242" s="214"/>
      <c r="I242" s="217"/>
      <c r="J242" s="228">
        <f>BK242</f>
        <v>0</v>
      </c>
      <c r="K242" s="214"/>
      <c r="L242" s="219"/>
      <c r="M242" s="220"/>
      <c r="N242" s="221"/>
      <c r="O242" s="221"/>
      <c r="P242" s="222">
        <f>SUM(P243:P257)</f>
        <v>0</v>
      </c>
      <c r="Q242" s="221"/>
      <c r="R242" s="222">
        <f>SUM(R243:R257)</f>
        <v>11.773580000000003</v>
      </c>
      <c r="S242" s="221"/>
      <c r="T242" s="223">
        <f>SUM(T243:T257)</f>
        <v>0</v>
      </c>
      <c r="U242" s="12"/>
      <c r="V242" s="12"/>
      <c r="W242" s="12"/>
      <c r="X242" s="12"/>
      <c r="Y242" s="12"/>
      <c r="Z242" s="12"/>
      <c r="AA242" s="12"/>
      <c r="AB242" s="12"/>
      <c r="AC242" s="12"/>
      <c r="AD242" s="12"/>
      <c r="AE242" s="12"/>
      <c r="AR242" s="224" t="s">
        <v>88</v>
      </c>
      <c r="AT242" s="225" t="s">
        <v>79</v>
      </c>
      <c r="AU242" s="225" t="s">
        <v>88</v>
      </c>
      <c r="AY242" s="224" t="s">
        <v>221</v>
      </c>
      <c r="BK242" s="226">
        <f>SUM(BK243:BK257)</f>
        <v>0</v>
      </c>
    </row>
    <row r="243" s="2" customFormat="1" ht="37.8" customHeight="1">
      <c r="A243" s="40"/>
      <c r="B243" s="41"/>
      <c r="C243" s="229" t="s">
        <v>416</v>
      </c>
      <c r="D243" s="229" t="s">
        <v>225</v>
      </c>
      <c r="E243" s="230" t="s">
        <v>1691</v>
      </c>
      <c r="F243" s="231" t="s">
        <v>5578</v>
      </c>
      <c r="G243" s="232" t="s">
        <v>665</v>
      </c>
      <c r="H243" s="233">
        <v>6</v>
      </c>
      <c r="I243" s="234"/>
      <c r="J243" s="235">
        <f>ROUND(I243*H243,2)</f>
        <v>0</v>
      </c>
      <c r="K243" s="231" t="s">
        <v>1</v>
      </c>
      <c r="L243" s="46"/>
      <c r="M243" s="236" t="s">
        <v>1</v>
      </c>
      <c r="N243" s="237" t="s">
        <v>45</v>
      </c>
      <c r="O243" s="93"/>
      <c r="P243" s="238">
        <f>O243*H243</f>
        <v>0</v>
      </c>
      <c r="Q243" s="238">
        <v>0.11903</v>
      </c>
      <c r="R243" s="238">
        <f>Q243*H243</f>
        <v>0.71418000000000004</v>
      </c>
      <c r="S243" s="238">
        <v>0</v>
      </c>
      <c r="T243" s="239">
        <f>S243*H243</f>
        <v>0</v>
      </c>
      <c r="U243" s="40"/>
      <c r="V243" s="40"/>
      <c r="W243" s="40"/>
      <c r="X243" s="40"/>
      <c r="Y243" s="40"/>
      <c r="Z243" s="40"/>
      <c r="AA243" s="40"/>
      <c r="AB243" s="40"/>
      <c r="AC243" s="40"/>
      <c r="AD243" s="40"/>
      <c r="AE243" s="40"/>
      <c r="AR243" s="240" t="s">
        <v>224</v>
      </c>
      <c r="AT243" s="240" t="s">
        <v>225</v>
      </c>
      <c r="AU243" s="240" t="s">
        <v>19</v>
      </c>
      <c r="AY243" s="18" t="s">
        <v>221</v>
      </c>
      <c r="BE243" s="241">
        <f>IF(N243="základní",J243,0)</f>
        <v>0</v>
      </c>
      <c r="BF243" s="241">
        <f>IF(N243="snížená",J243,0)</f>
        <v>0</v>
      </c>
      <c r="BG243" s="241">
        <f>IF(N243="zákl. přenesená",J243,0)</f>
        <v>0</v>
      </c>
      <c r="BH243" s="241">
        <f>IF(N243="sníž. přenesená",J243,0)</f>
        <v>0</v>
      </c>
      <c r="BI243" s="241">
        <f>IF(N243="nulová",J243,0)</f>
        <v>0</v>
      </c>
      <c r="BJ243" s="18" t="s">
        <v>88</v>
      </c>
      <c r="BK243" s="241">
        <f>ROUND(I243*H243,2)</f>
        <v>0</v>
      </c>
      <c r="BL243" s="18" t="s">
        <v>224</v>
      </c>
      <c r="BM243" s="240" t="s">
        <v>5579</v>
      </c>
    </row>
    <row r="244" s="2" customFormat="1">
      <c r="A244" s="40"/>
      <c r="B244" s="41"/>
      <c r="C244" s="42"/>
      <c r="D244" s="247" t="s">
        <v>234</v>
      </c>
      <c r="E244" s="42"/>
      <c r="F244" s="248" t="s">
        <v>5580</v>
      </c>
      <c r="G244" s="42"/>
      <c r="H244" s="42"/>
      <c r="I244" s="244"/>
      <c r="J244" s="42"/>
      <c r="K244" s="42"/>
      <c r="L244" s="46"/>
      <c r="M244" s="245"/>
      <c r="N244" s="246"/>
      <c r="O244" s="93"/>
      <c r="P244" s="93"/>
      <c r="Q244" s="93"/>
      <c r="R244" s="93"/>
      <c r="S244" s="93"/>
      <c r="T244" s="94"/>
      <c r="U244" s="40"/>
      <c r="V244" s="40"/>
      <c r="W244" s="40"/>
      <c r="X244" s="40"/>
      <c r="Y244" s="40"/>
      <c r="Z244" s="40"/>
      <c r="AA244" s="40"/>
      <c r="AB244" s="40"/>
      <c r="AC244" s="40"/>
      <c r="AD244" s="40"/>
      <c r="AE244" s="40"/>
      <c r="AT244" s="18" t="s">
        <v>234</v>
      </c>
      <c r="AU244" s="18" t="s">
        <v>19</v>
      </c>
    </row>
    <row r="245" s="2" customFormat="1" ht="33" customHeight="1">
      <c r="A245" s="40"/>
      <c r="B245" s="41"/>
      <c r="C245" s="229" t="s">
        <v>421</v>
      </c>
      <c r="D245" s="229" t="s">
        <v>225</v>
      </c>
      <c r="E245" s="230" t="s">
        <v>1707</v>
      </c>
      <c r="F245" s="231" t="s">
        <v>5581</v>
      </c>
      <c r="G245" s="232" t="s">
        <v>665</v>
      </c>
      <c r="H245" s="233">
        <v>6</v>
      </c>
      <c r="I245" s="234"/>
      <c r="J245" s="235">
        <f>ROUND(I245*H245,2)</f>
        <v>0</v>
      </c>
      <c r="K245" s="231" t="s">
        <v>229</v>
      </c>
      <c r="L245" s="46"/>
      <c r="M245" s="236" t="s">
        <v>1</v>
      </c>
      <c r="N245" s="237" t="s">
        <v>45</v>
      </c>
      <c r="O245" s="93"/>
      <c r="P245" s="238">
        <f>O245*H245</f>
        <v>0</v>
      </c>
      <c r="Q245" s="238">
        <v>0.00069999999999999999</v>
      </c>
      <c r="R245" s="238">
        <f>Q245*H245</f>
        <v>0.0041999999999999997</v>
      </c>
      <c r="S245" s="238">
        <v>0</v>
      </c>
      <c r="T245" s="239">
        <f>S245*H245</f>
        <v>0</v>
      </c>
      <c r="U245" s="40"/>
      <c r="V245" s="40"/>
      <c r="W245" s="40"/>
      <c r="X245" s="40"/>
      <c r="Y245" s="40"/>
      <c r="Z245" s="40"/>
      <c r="AA245" s="40"/>
      <c r="AB245" s="40"/>
      <c r="AC245" s="40"/>
      <c r="AD245" s="40"/>
      <c r="AE245" s="40"/>
      <c r="AR245" s="240" t="s">
        <v>224</v>
      </c>
      <c r="AT245" s="240" t="s">
        <v>225</v>
      </c>
      <c r="AU245" s="240" t="s">
        <v>19</v>
      </c>
      <c r="AY245" s="18" t="s">
        <v>221</v>
      </c>
      <c r="BE245" s="241">
        <f>IF(N245="základní",J245,0)</f>
        <v>0</v>
      </c>
      <c r="BF245" s="241">
        <f>IF(N245="snížená",J245,0)</f>
        <v>0</v>
      </c>
      <c r="BG245" s="241">
        <f>IF(N245="zákl. přenesená",J245,0)</f>
        <v>0</v>
      </c>
      <c r="BH245" s="241">
        <f>IF(N245="sníž. přenesená",J245,0)</f>
        <v>0</v>
      </c>
      <c r="BI245" s="241">
        <f>IF(N245="nulová",J245,0)</f>
        <v>0</v>
      </c>
      <c r="BJ245" s="18" t="s">
        <v>88</v>
      </c>
      <c r="BK245" s="241">
        <f>ROUND(I245*H245,2)</f>
        <v>0</v>
      </c>
      <c r="BL245" s="18" t="s">
        <v>224</v>
      </c>
      <c r="BM245" s="240" t="s">
        <v>5582</v>
      </c>
    </row>
    <row r="246" s="2" customFormat="1">
      <c r="A246" s="40"/>
      <c r="B246" s="41"/>
      <c r="C246" s="42"/>
      <c r="D246" s="242" t="s">
        <v>232</v>
      </c>
      <c r="E246" s="42"/>
      <c r="F246" s="243" t="s">
        <v>1710</v>
      </c>
      <c r="G246" s="42"/>
      <c r="H246" s="42"/>
      <c r="I246" s="244"/>
      <c r="J246" s="42"/>
      <c r="K246" s="42"/>
      <c r="L246" s="46"/>
      <c r="M246" s="245"/>
      <c r="N246" s="246"/>
      <c r="O246" s="93"/>
      <c r="P246" s="93"/>
      <c r="Q246" s="93"/>
      <c r="R246" s="93"/>
      <c r="S246" s="93"/>
      <c r="T246" s="94"/>
      <c r="U246" s="40"/>
      <c r="V246" s="40"/>
      <c r="W246" s="40"/>
      <c r="X246" s="40"/>
      <c r="Y246" s="40"/>
      <c r="Z246" s="40"/>
      <c r="AA246" s="40"/>
      <c r="AB246" s="40"/>
      <c r="AC246" s="40"/>
      <c r="AD246" s="40"/>
      <c r="AE246" s="40"/>
      <c r="AT246" s="18" t="s">
        <v>232</v>
      </c>
      <c r="AU246" s="18" t="s">
        <v>19</v>
      </c>
    </row>
    <row r="247" s="2" customFormat="1">
      <c r="A247" s="40"/>
      <c r="B247" s="41"/>
      <c r="C247" s="42"/>
      <c r="D247" s="247" t="s">
        <v>312</v>
      </c>
      <c r="E247" s="42"/>
      <c r="F247" s="248" t="s">
        <v>1711</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312</v>
      </c>
      <c r="AU247" s="18" t="s">
        <v>19</v>
      </c>
    </row>
    <row r="248" s="2" customFormat="1">
      <c r="A248" s="40"/>
      <c r="B248" s="41"/>
      <c r="C248" s="42"/>
      <c r="D248" s="247" t="s">
        <v>234</v>
      </c>
      <c r="E248" s="42"/>
      <c r="F248" s="248" t="s">
        <v>5583</v>
      </c>
      <c r="G248" s="42"/>
      <c r="H248" s="42"/>
      <c r="I248" s="244"/>
      <c r="J248" s="42"/>
      <c r="K248" s="42"/>
      <c r="L248" s="46"/>
      <c r="M248" s="245"/>
      <c r="N248" s="246"/>
      <c r="O248" s="93"/>
      <c r="P248" s="93"/>
      <c r="Q248" s="93"/>
      <c r="R248" s="93"/>
      <c r="S248" s="93"/>
      <c r="T248" s="94"/>
      <c r="U248" s="40"/>
      <c r="V248" s="40"/>
      <c r="W248" s="40"/>
      <c r="X248" s="40"/>
      <c r="Y248" s="40"/>
      <c r="Z248" s="40"/>
      <c r="AA248" s="40"/>
      <c r="AB248" s="40"/>
      <c r="AC248" s="40"/>
      <c r="AD248" s="40"/>
      <c r="AE248" s="40"/>
      <c r="AT248" s="18" t="s">
        <v>234</v>
      </c>
      <c r="AU248" s="18" t="s">
        <v>19</v>
      </c>
    </row>
    <row r="249" s="2" customFormat="1" ht="55.5" customHeight="1">
      <c r="A249" s="40"/>
      <c r="B249" s="41"/>
      <c r="C249" s="229" t="s">
        <v>427</v>
      </c>
      <c r="D249" s="229" t="s">
        <v>225</v>
      </c>
      <c r="E249" s="230" t="s">
        <v>921</v>
      </c>
      <c r="F249" s="231" t="s">
        <v>1727</v>
      </c>
      <c r="G249" s="232" t="s">
        <v>699</v>
      </c>
      <c r="H249" s="233">
        <v>38</v>
      </c>
      <c r="I249" s="234"/>
      <c r="J249" s="235">
        <f>ROUND(I249*H249,2)</f>
        <v>0</v>
      </c>
      <c r="K249" s="231" t="s">
        <v>229</v>
      </c>
      <c r="L249" s="46"/>
      <c r="M249" s="236" t="s">
        <v>1</v>
      </c>
      <c r="N249" s="237" t="s">
        <v>45</v>
      </c>
      <c r="O249" s="93"/>
      <c r="P249" s="238">
        <f>O249*H249</f>
        <v>0</v>
      </c>
      <c r="Q249" s="238">
        <v>0.15540000000000001</v>
      </c>
      <c r="R249" s="238">
        <f>Q249*H249</f>
        <v>5.9052000000000007</v>
      </c>
      <c r="S249" s="238">
        <v>0</v>
      </c>
      <c r="T249" s="239">
        <f>S249*H249</f>
        <v>0</v>
      </c>
      <c r="U249" s="40"/>
      <c r="V249" s="40"/>
      <c r="W249" s="40"/>
      <c r="X249" s="40"/>
      <c r="Y249" s="40"/>
      <c r="Z249" s="40"/>
      <c r="AA249" s="40"/>
      <c r="AB249" s="40"/>
      <c r="AC249" s="40"/>
      <c r="AD249" s="40"/>
      <c r="AE249" s="40"/>
      <c r="AR249" s="240" t="s">
        <v>224</v>
      </c>
      <c r="AT249" s="240" t="s">
        <v>225</v>
      </c>
      <c r="AU249" s="240" t="s">
        <v>19</v>
      </c>
      <c r="AY249" s="18" t="s">
        <v>221</v>
      </c>
      <c r="BE249" s="241">
        <f>IF(N249="základní",J249,0)</f>
        <v>0</v>
      </c>
      <c r="BF249" s="241">
        <f>IF(N249="snížená",J249,0)</f>
        <v>0</v>
      </c>
      <c r="BG249" s="241">
        <f>IF(N249="zákl. přenesená",J249,0)</f>
        <v>0</v>
      </c>
      <c r="BH249" s="241">
        <f>IF(N249="sníž. přenesená",J249,0)</f>
        <v>0</v>
      </c>
      <c r="BI249" s="241">
        <f>IF(N249="nulová",J249,0)</f>
        <v>0</v>
      </c>
      <c r="BJ249" s="18" t="s">
        <v>88</v>
      </c>
      <c r="BK249" s="241">
        <f>ROUND(I249*H249,2)</f>
        <v>0</v>
      </c>
      <c r="BL249" s="18" t="s">
        <v>224</v>
      </c>
      <c r="BM249" s="240" t="s">
        <v>5584</v>
      </c>
    </row>
    <row r="250" s="2" customFormat="1">
      <c r="A250" s="40"/>
      <c r="B250" s="41"/>
      <c r="C250" s="42"/>
      <c r="D250" s="242" t="s">
        <v>232</v>
      </c>
      <c r="E250" s="42"/>
      <c r="F250" s="243" t="s">
        <v>924</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232</v>
      </c>
      <c r="AU250" s="18" t="s">
        <v>19</v>
      </c>
    </row>
    <row r="251" s="2" customFormat="1">
      <c r="A251" s="40"/>
      <c r="B251" s="41"/>
      <c r="C251" s="42"/>
      <c r="D251" s="247" t="s">
        <v>312</v>
      </c>
      <c r="E251" s="42"/>
      <c r="F251" s="248" t="s">
        <v>925</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312</v>
      </c>
      <c r="AU251" s="18" t="s">
        <v>19</v>
      </c>
    </row>
    <row r="252" s="2" customFormat="1">
      <c r="A252" s="40"/>
      <c r="B252" s="41"/>
      <c r="C252" s="42"/>
      <c r="D252" s="247" t="s">
        <v>234</v>
      </c>
      <c r="E252" s="42"/>
      <c r="F252" s="248" t="s">
        <v>5585</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234</v>
      </c>
      <c r="AU252" s="18" t="s">
        <v>19</v>
      </c>
    </row>
    <row r="253" s="2" customFormat="1" ht="21.75" customHeight="1">
      <c r="A253" s="40"/>
      <c r="B253" s="41"/>
      <c r="C253" s="284" t="s">
        <v>435</v>
      </c>
      <c r="D253" s="284" t="s">
        <v>330</v>
      </c>
      <c r="E253" s="285" t="s">
        <v>1731</v>
      </c>
      <c r="F253" s="286" t="s">
        <v>1732</v>
      </c>
      <c r="G253" s="287" t="s">
        <v>699</v>
      </c>
      <c r="H253" s="288">
        <v>38</v>
      </c>
      <c r="I253" s="289"/>
      <c r="J253" s="290">
        <f>ROUND(I253*H253,2)</f>
        <v>0</v>
      </c>
      <c r="K253" s="286" t="s">
        <v>229</v>
      </c>
      <c r="L253" s="291"/>
      <c r="M253" s="292" t="s">
        <v>1</v>
      </c>
      <c r="N253" s="293" t="s">
        <v>45</v>
      </c>
      <c r="O253" s="93"/>
      <c r="P253" s="238">
        <f>O253*H253</f>
        <v>0</v>
      </c>
      <c r="Q253" s="238">
        <v>0.055</v>
      </c>
      <c r="R253" s="238">
        <f>Q253*H253</f>
        <v>2.0899999999999999</v>
      </c>
      <c r="S253" s="238">
        <v>0</v>
      </c>
      <c r="T253" s="239">
        <f>S253*H253</f>
        <v>0</v>
      </c>
      <c r="U253" s="40"/>
      <c r="V253" s="40"/>
      <c r="W253" s="40"/>
      <c r="X253" s="40"/>
      <c r="Y253" s="40"/>
      <c r="Z253" s="40"/>
      <c r="AA253" s="40"/>
      <c r="AB253" s="40"/>
      <c r="AC253" s="40"/>
      <c r="AD253" s="40"/>
      <c r="AE253" s="40"/>
      <c r="AR253" s="240" t="s">
        <v>267</v>
      </c>
      <c r="AT253" s="240" t="s">
        <v>330</v>
      </c>
      <c r="AU253" s="240" t="s">
        <v>19</v>
      </c>
      <c r="AY253" s="18" t="s">
        <v>221</v>
      </c>
      <c r="BE253" s="241">
        <f>IF(N253="základní",J253,0)</f>
        <v>0</v>
      </c>
      <c r="BF253" s="241">
        <f>IF(N253="snížená",J253,0)</f>
        <v>0</v>
      </c>
      <c r="BG253" s="241">
        <f>IF(N253="zákl. přenesená",J253,0)</f>
        <v>0</v>
      </c>
      <c r="BH253" s="241">
        <f>IF(N253="sníž. přenesená",J253,0)</f>
        <v>0</v>
      </c>
      <c r="BI253" s="241">
        <f>IF(N253="nulová",J253,0)</f>
        <v>0</v>
      </c>
      <c r="BJ253" s="18" t="s">
        <v>88</v>
      </c>
      <c r="BK253" s="241">
        <f>ROUND(I253*H253,2)</f>
        <v>0</v>
      </c>
      <c r="BL253" s="18" t="s">
        <v>224</v>
      </c>
      <c r="BM253" s="240" t="s">
        <v>5586</v>
      </c>
    </row>
    <row r="254" s="2" customFormat="1" ht="37.8" customHeight="1">
      <c r="A254" s="40"/>
      <c r="B254" s="41"/>
      <c r="C254" s="229" t="s">
        <v>442</v>
      </c>
      <c r="D254" s="229" t="s">
        <v>225</v>
      </c>
      <c r="E254" s="230" t="s">
        <v>1137</v>
      </c>
      <c r="F254" s="231" t="s">
        <v>1138</v>
      </c>
      <c r="G254" s="232" t="s">
        <v>507</v>
      </c>
      <c r="H254" s="233">
        <v>8500</v>
      </c>
      <c r="I254" s="234"/>
      <c r="J254" s="235">
        <f>ROUND(I254*H254,2)</f>
        <v>0</v>
      </c>
      <c r="K254" s="231" t="s">
        <v>229</v>
      </c>
      <c r="L254" s="46"/>
      <c r="M254" s="236" t="s">
        <v>1</v>
      </c>
      <c r="N254" s="237" t="s">
        <v>45</v>
      </c>
      <c r="O254" s="93"/>
      <c r="P254" s="238">
        <f>O254*H254</f>
        <v>0</v>
      </c>
      <c r="Q254" s="238">
        <v>0.00036000000000000002</v>
      </c>
      <c r="R254" s="238">
        <f>Q254*H254</f>
        <v>3.0600000000000001</v>
      </c>
      <c r="S254" s="238">
        <v>0</v>
      </c>
      <c r="T254" s="239">
        <f>S254*H254</f>
        <v>0</v>
      </c>
      <c r="U254" s="40"/>
      <c r="V254" s="40"/>
      <c r="W254" s="40"/>
      <c r="X254" s="40"/>
      <c r="Y254" s="40"/>
      <c r="Z254" s="40"/>
      <c r="AA254" s="40"/>
      <c r="AB254" s="40"/>
      <c r="AC254" s="40"/>
      <c r="AD254" s="40"/>
      <c r="AE254" s="40"/>
      <c r="AR254" s="240" t="s">
        <v>224</v>
      </c>
      <c r="AT254" s="240" t="s">
        <v>225</v>
      </c>
      <c r="AU254" s="240" t="s">
        <v>19</v>
      </c>
      <c r="AY254" s="18" t="s">
        <v>221</v>
      </c>
      <c r="BE254" s="241">
        <f>IF(N254="základní",J254,0)</f>
        <v>0</v>
      </c>
      <c r="BF254" s="241">
        <f>IF(N254="snížená",J254,0)</f>
        <v>0</v>
      </c>
      <c r="BG254" s="241">
        <f>IF(N254="zákl. přenesená",J254,0)</f>
        <v>0</v>
      </c>
      <c r="BH254" s="241">
        <f>IF(N254="sníž. přenesená",J254,0)</f>
        <v>0</v>
      </c>
      <c r="BI254" s="241">
        <f>IF(N254="nulová",J254,0)</f>
        <v>0</v>
      </c>
      <c r="BJ254" s="18" t="s">
        <v>88</v>
      </c>
      <c r="BK254" s="241">
        <f>ROUND(I254*H254,2)</f>
        <v>0</v>
      </c>
      <c r="BL254" s="18" t="s">
        <v>224</v>
      </c>
      <c r="BM254" s="240" t="s">
        <v>5587</v>
      </c>
    </row>
    <row r="255" s="2" customFormat="1">
      <c r="A255" s="40"/>
      <c r="B255" s="41"/>
      <c r="C255" s="42"/>
      <c r="D255" s="242" t="s">
        <v>232</v>
      </c>
      <c r="E255" s="42"/>
      <c r="F255" s="243" t="s">
        <v>1140</v>
      </c>
      <c r="G255" s="42"/>
      <c r="H255" s="42"/>
      <c r="I255" s="244"/>
      <c r="J255" s="42"/>
      <c r="K255" s="42"/>
      <c r="L255" s="46"/>
      <c r="M255" s="245"/>
      <c r="N255" s="246"/>
      <c r="O255" s="93"/>
      <c r="P255" s="93"/>
      <c r="Q255" s="93"/>
      <c r="R255" s="93"/>
      <c r="S255" s="93"/>
      <c r="T255" s="94"/>
      <c r="U255" s="40"/>
      <c r="V255" s="40"/>
      <c r="W255" s="40"/>
      <c r="X255" s="40"/>
      <c r="Y255" s="40"/>
      <c r="Z255" s="40"/>
      <c r="AA255" s="40"/>
      <c r="AB255" s="40"/>
      <c r="AC255" s="40"/>
      <c r="AD255" s="40"/>
      <c r="AE255" s="40"/>
      <c r="AT255" s="18" t="s">
        <v>232</v>
      </c>
      <c r="AU255" s="18" t="s">
        <v>19</v>
      </c>
    </row>
    <row r="256" s="2" customFormat="1">
      <c r="A256" s="40"/>
      <c r="B256" s="41"/>
      <c r="C256" s="42"/>
      <c r="D256" s="247" t="s">
        <v>312</v>
      </c>
      <c r="E256" s="42"/>
      <c r="F256" s="248" t="s">
        <v>1141</v>
      </c>
      <c r="G256" s="42"/>
      <c r="H256" s="42"/>
      <c r="I256" s="244"/>
      <c r="J256" s="42"/>
      <c r="K256" s="42"/>
      <c r="L256" s="46"/>
      <c r="M256" s="245"/>
      <c r="N256" s="246"/>
      <c r="O256" s="93"/>
      <c r="P256" s="93"/>
      <c r="Q256" s="93"/>
      <c r="R256" s="93"/>
      <c r="S256" s="93"/>
      <c r="T256" s="94"/>
      <c r="U256" s="40"/>
      <c r="V256" s="40"/>
      <c r="W256" s="40"/>
      <c r="X256" s="40"/>
      <c r="Y256" s="40"/>
      <c r="Z256" s="40"/>
      <c r="AA256" s="40"/>
      <c r="AB256" s="40"/>
      <c r="AC256" s="40"/>
      <c r="AD256" s="40"/>
      <c r="AE256" s="40"/>
      <c r="AT256" s="18" t="s">
        <v>312</v>
      </c>
      <c r="AU256" s="18" t="s">
        <v>19</v>
      </c>
    </row>
    <row r="257" s="2" customFormat="1">
      <c r="A257" s="40"/>
      <c r="B257" s="41"/>
      <c r="C257" s="42"/>
      <c r="D257" s="247" t="s">
        <v>234</v>
      </c>
      <c r="E257" s="42"/>
      <c r="F257" s="248" t="s">
        <v>5588</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234</v>
      </c>
      <c r="AU257" s="18" t="s">
        <v>19</v>
      </c>
    </row>
    <row r="258" s="12" customFormat="1" ht="22.8" customHeight="1">
      <c r="A258" s="12"/>
      <c r="B258" s="213"/>
      <c r="C258" s="214"/>
      <c r="D258" s="215" t="s">
        <v>79</v>
      </c>
      <c r="E258" s="227" t="s">
        <v>742</v>
      </c>
      <c r="F258" s="227" t="s">
        <v>743</v>
      </c>
      <c r="G258" s="214"/>
      <c r="H258" s="214"/>
      <c r="I258" s="217"/>
      <c r="J258" s="228">
        <f>BK258</f>
        <v>0</v>
      </c>
      <c r="K258" s="214"/>
      <c r="L258" s="219"/>
      <c r="M258" s="220"/>
      <c r="N258" s="221"/>
      <c r="O258" s="221"/>
      <c r="P258" s="222">
        <f>SUM(P259:P263)</f>
        <v>0</v>
      </c>
      <c r="Q258" s="221"/>
      <c r="R258" s="222">
        <f>SUM(R259:R263)</f>
        <v>0</v>
      </c>
      <c r="S258" s="221"/>
      <c r="T258" s="223">
        <f>SUM(T259:T263)</f>
        <v>0</v>
      </c>
      <c r="U258" s="12"/>
      <c r="V258" s="12"/>
      <c r="W258" s="12"/>
      <c r="X258" s="12"/>
      <c r="Y258" s="12"/>
      <c r="Z258" s="12"/>
      <c r="AA258" s="12"/>
      <c r="AB258" s="12"/>
      <c r="AC258" s="12"/>
      <c r="AD258" s="12"/>
      <c r="AE258" s="12"/>
      <c r="AR258" s="224" t="s">
        <v>88</v>
      </c>
      <c r="AT258" s="225" t="s">
        <v>79</v>
      </c>
      <c r="AU258" s="225" t="s">
        <v>88</v>
      </c>
      <c r="AY258" s="224" t="s">
        <v>221</v>
      </c>
      <c r="BK258" s="226">
        <f>SUM(BK259:BK263)</f>
        <v>0</v>
      </c>
    </row>
    <row r="259" s="2" customFormat="1" ht="33" customHeight="1">
      <c r="A259" s="40"/>
      <c r="B259" s="41"/>
      <c r="C259" s="229" t="s">
        <v>447</v>
      </c>
      <c r="D259" s="229" t="s">
        <v>225</v>
      </c>
      <c r="E259" s="230" t="s">
        <v>744</v>
      </c>
      <c r="F259" s="231" t="s">
        <v>745</v>
      </c>
      <c r="G259" s="232" t="s">
        <v>651</v>
      </c>
      <c r="H259" s="233">
        <v>6327.1540000000005</v>
      </c>
      <c r="I259" s="234"/>
      <c r="J259" s="235">
        <f>ROUND(I259*H259,2)</f>
        <v>0</v>
      </c>
      <c r="K259" s="231" t="s">
        <v>229</v>
      </c>
      <c r="L259" s="46"/>
      <c r="M259" s="236" t="s">
        <v>1</v>
      </c>
      <c r="N259" s="237" t="s">
        <v>45</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224</v>
      </c>
      <c r="AT259" s="240" t="s">
        <v>225</v>
      </c>
      <c r="AU259" s="240" t="s">
        <v>19</v>
      </c>
      <c r="AY259" s="18" t="s">
        <v>221</v>
      </c>
      <c r="BE259" s="241">
        <f>IF(N259="základní",J259,0)</f>
        <v>0</v>
      </c>
      <c r="BF259" s="241">
        <f>IF(N259="snížená",J259,0)</f>
        <v>0</v>
      </c>
      <c r="BG259" s="241">
        <f>IF(N259="zákl. přenesená",J259,0)</f>
        <v>0</v>
      </c>
      <c r="BH259" s="241">
        <f>IF(N259="sníž. přenesená",J259,0)</f>
        <v>0</v>
      </c>
      <c r="BI259" s="241">
        <f>IF(N259="nulová",J259,0)</f>
        <v>0</v>
      </c>
      <c r="BJ259" s="18" t="s">
        <v>88</v>
      </c>
      <c r="BK259" s="241">
        <f>ROUND(I259*H259,2)</f>
        <v>0</v>
      </c>
      <c r="BL259" s="18" t="s">
        <v>224</v>
      </c>
      <c r="BM259" s="240" t="s">
        <v>5589</v>
      </c>
    </row>
    <row r="260" s="2" customFormat="1">
      <c r="A260" s="40"/>
      <c r="B260" s="41"/>
      <c r="C260" s="42"/>
      <c r="D260" s="242" t="s">
        <v>232</v>
      </c>
      <c r="E260" s="42"/>
      <c r="F260" s="243" t="s">
        <v>747</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232</v>
      </c>
      <c r="AU260" s="18" t="s">
        <v>19</v>
      </c>
    </row>
    <row r="261" s="2" customFormat="1">
      <c r="A261" s="40"/>
      <c r="B261" s="41"/>
      <c r="C261" s="42"/>
      <c r="D261" s="247" t="s">
        <v>312</v>
      </c>
      <c r="E261" s="42"/>
      <c r="F261" s="248" t="s">
        <v>748</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312</v>
      </c>
      <c r="AU261" s="18" t="s">
        <v>19</v>
      </c>
    </row>
    <row r="262" s="2" customFormat="1" ht="44.25" customHeight="1">
      <c r="A262" s="40"/>
      <c r="B262" s="41"/>
      <c r="C262" s="229" t="s">
        <v>455</v>
      </c>
      <c r="D262" s="229" t="s">
        <v>225</v>
      </c>
      <c r="E262" s="230" t="s">
        <v>749</v>
      </c>
      <c r="F262" s="231" t="s">
        <v>750</v>
      </c>
      <c r="G262" s="232" t="s">
        <v>651</v>
      </c>
      <c r="H262" s="233">
        <v>6327.1540000000005</v>
      </c>
      <c r="I262" s="234"/>
      <c r="J262" s="235">
        <f>ROUND(I262*H262,2)</f>
        <v>0</v>
      </c>
      <c r="K262" s="231" t="s">
        <v>229</v>
      </c>
      <c r="L262" s="46"/>
      <c r="M262" s="236" t="s">
        <v>1</v>
      </c>
      <c r="N262" s="237" t="s">
        <v>45</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224</v>
      </c>
      <c r="AT262" s="240" t="s">
        <v>225</v>
      </c>
      <c r="AU262" s="240" t="s">
        <v>19</v>
      </c>
      <c r="AY262" s="18" t="s">
        <v>221</v>
      </c>
      <c r="BE262" s="241">
        <f>IF(N262="základní",J262,0)</f>
        <v>0</v>
      </c>
      <c r="BF262" s="241">
        <f>IF(N262="snížená",J262,0)</f>
        <v>0</v>
      </c>
      <c r="BG262" s="241">
        <f>IF(N262="zákl. přenesená",J262,0)</f>
        <v>0</v>
      </c>
      <c r="BH262" s="241">
        <f>IF(N262="sníž. přenesená",J262,0)</f>
        <v>0</v>
      </c>
      <c r="BI262" s="241">
        <f>IF(N262="nulová",J262,0)</f>
        <v>0</v>
      </c>
      <c r="BJ262" s="18" t="s">
        <v>88</v>
      </c>
      <c r="BK262" s="241">
        <f>ROUND(I262*H262,2)</f>
        <v>0</v>
      </c>
      <c r="BL262" s="18" t="s">
        <v>224</v>
      </c>
      <c r="BM262" s="240" t="s">
        <v>5590</v>
      </c>
    </row>
    <row r="263" s="2" customFormat="1">
      <c r="A263" s="40"/>
      <c r="B263" s="41"/>
      <c r="C263" s="42"/>
      <c r="D263" s="242" t="s">
        <v>232</v>
      </c>
      <c r="E263" s="42"/>
      <c r="F263" s="243" t="s">
        <v>752</v>
      </c>
      <c r="G263" s="42"/>
      <c r="H263" s="42"/>
      <c r="I263" s="244"/>
      <c r="J263" s="42"/>
      <c r="K263" s="42"/>
      <c r="L263" s="46"/>
      <c r="M263" s="294"/>
      <c r="N263" s="295"/>
      <c r="O263" s="296"/>
      <c r="P263" s="296"/>
      <c r="Q263" s="296"/>
      <c r="R263" s="296"/>
      <c r="S263" s="296"/>
      <c r="T263" s="297"/>
      <c r="U263" s="40"/>
      <c r="V263" s="40"/>
      <c r="W263" s="40"/>
      <c r="X263" s="40"/>
      <c r="Y263" s="40"/>
      <c r="Z263" s="40"/>
      <c r="AA263" s="40"/>
      <c r="AB263" s="40"/>
      <c r="AC263" s="40"/>
      <c r="AD263" s="40"/>
      <c r="AE263" s="40"/>
      <c r="AT263" s="18" t="s">
        <v>232</v>
      </c>
      <c r="AU263" s="18" t="s">
        <v>19</v>
      </c>
    </row>
    <row r="264" s="2" customFormat="1" ht="6.96" customHeight="1">
      <c r="A264" s="40"/>
      <c r="B264" s="68"/>
      <c r="C264" s="69"/>
      <c r="D264" s="69"/>
      <c r="E264" s="69"/>
      <c r="F264" s="69"/>
      <c r="G264" s="69"/>
      <c r="H264" s="69"/>
      <c r="I264" s="69"/>
      <c r="J264" s="69"/>
      <c r="K264" s="69"/>
      <c r="L264" s="46"/>
      <c r="M264" s="40"/>
      <c r="O264" s="40"/>
      <c r="P264" s="40"/>
      <c r="Q264" s="40"/>
      <c r="R264" s="40"/>
      <c r="S264" s="40"/>
      <c r="T264" s="40"/>
      <c r="U264" s="40"/>
      <c r="V264" s="40"/>
      <c r="W264" s="40"/>
      <c r="X264" s="40"/>
      <c r="Y264" s="40"/>
      <c r="Z264" s="40"/>
      <c r="AA264" s="40"/>
      <c r="AB264" s="40"/>
      <c r="AC264" s="40"/>
      <c r="AD264" s="40"/>
      <c r="AE264" s="40"/>
    </row>
  </sheetData>
  <sheetProtection sheet="1" autoFilter="0" formatColumns="0" formatRows="0" objects="1" scenarios="1" spinCount="100000" saltValue="6dQEmatInpAgQPCoU50Pb0k54sd1ZpD1hOE+LtLzrgwILVCb8UoKt7RY8wQXa1daupuQFJK6MRW47AgWwoY+Mg==" hashValue="6ypp+jKboKl+lpZbenusg0m/JqDBIjq5t8gr5sVkHNZpC3rKswLVBwwbLQzuLV3ytLp0bNfXFg79YeZlDuZgsg==" algorithmName="SHA-512" password="CC35"/>
  <autoFilter ref="C127:K263"/>
  <mergeCells count="12">
    <mergeCell ref="E7:H7"/>
    <mergeCell ref="E9:H9"/>
    <mergeCell ref="E11:H11"/>
    <mergeCell ref="E20:H20"/>
    <mergeCell ref="E29:H29"/>
    <mergeCell ref="E85:H85"/>
    <mergeCell ref="E87:H87"/>
    <mergeCell ref="E89:H89"/>
    <mergeCell ref="E116:H116"/>
    <mergeCell ref="E118:H118"/>
    <mergeCell ref="E120:H120"/>
    <mergeCell ref="L2:V2"/>
  </mergeCells>
  <hyperlinks>
    <hyperlink ref="F132" r:id="rId1" display="https://podminky.urs.cz/item/CS_URS_2021_01/121151125"/>
    <hyperlink ref="F136" r:id="rId2" display="https://podminky.urs.cz/item/CS_URS_2021_01/122251107"/>
    <hyperlink ref="F140" r:id="rId3" display="https://podminky.urs.cz/item/CS_URS_2021_01/131212501"/>
    <hyperlink ref="F144" r:id="rId4" display="https://podminky.urs.cz/item/CS_URS_2021_01/162351104"/>
    <hyperlink ref="F148" r:id="rId5" display="https://podminky.urs.cz/item/CS_URS_2021_01/167151111"/>
    <hyperlink ref="F152" r:id="rId6" display="https://podminky.urs.cz/item/CS_URS_2021_01/171151103"/>
    <hyperlink ref="F156" r:id="rId7" display="https://podminky.urs.cz/item/CS_URS_2021_01/162751117"/>
    <hyperlink ref="F160" r:id="rId8" display="https://podminky.urs.cz/item/CS_URS_2021_01/162751119"/>
    <hyperlink ref="F164" r:id="rId9" display="https://podminky.urs.cz/item/CS_URS_2021_01/171201201.1"/>
    <hyperlink ref="F168" r:id="rId10" display="https://podminky.urs.cz/item/CS_URS_2021_01/174101101"/>
    <hyperlink ref="F172" r:id="rId11" display="https://podminky.urs.cz/item/CS_URS_2021_01/181351113"/>
    <hyperlink ref="F176" r:id="rId12" display="https://podminky.urs.cz/item/CS_URS_2021_01/181451121"/>
    <hyperlink ref="F181" r:id="rId13" display="https://podminky.urs.cz/item/CS_URS_2021_01/181951111"/>
    <hyperlink ref="F185" r:id="rId14" display="https://podminky.urs.cz/item/CS_URS_2021_01/181951112"/>
    <hyperlink ref="F190" r:id="rId15" display="https://podminky.urs.cz/item/CS_URS_2021_01/321321116.1"/>
    <hyperlink ref="F194" r:id="rId16" display="https://podminky.urs.cz/item/CS_URS_2021_01/321351010"/>
    <hyperlink ref="F198" r:id="rId17" display="https://podminky.urs.cz/item/CS_URS_2021_01/321352010"/>
    <hyperlink ref="F202" r:id="rId18" display="https://podminky.urs.cz/item/CS_URS_2021_01/321366111"/>
    <hyperlink ref="F207" r:id="rId19" display="https://podminky.urs.cz/item/CS_URS_2021_01/452111141"/>
    <hyperlink ref="F211" r:id="rId20" display="https://podminky.urs.cz/item/CS_URS_2021_01/452312131"/>
    <hyperlink ref="F216" r:id="rId21" display="https://podminky.urs.cz/item/CS_URS_2021_01/564661111"/>
    <hyperlink ref="F219" r:id="rId22" display="https://podminky.urs.cz/item/CS_URS_2021_01/564782111"/>
    <hyperlink ref="F222" r:id="rId23" display="https://podminky.urs.cz/item/CS_URS_2021_01/564851111"/>
    <hyperlink ref="F225" r:id="rId24" display="https://podminky.urs.cz/item/CS_URS_2021_01/564861111"/>
    <hyperlink ref="F228" r:id="rId25" display="https://podminky.urs.cz/item/CS_URS_2021_01/573111113"/>
    <hyperlink ref="F231" r:id="rId26" display="https://podminky.urs.cz/item/CS_URS_2021_01/573111114"/>
    <hyperlink ref="F234" r:id="rId27" display="https://podminky.urs.cz/item/CS_URS_2021_01/574381112"/>
    <hyperlink ref="F239" r:id="rId28" display="https://podminky.urs.cz/item/CS_URS_2021_01/822442111"/>
    <hyperlink ref="F246" r:id="rId29" display="https://podminky.urs.cz/item/CS_URS_2021_01/914111111"/>
    <hyperlink ref="F250" r:id="rId30" display="https://podminky.urs.cz/item/CS_URS_2021_01/916131213"/>
    <hyperlink ref="F255" r:id="rId31" display="https://podminky.urs.cz/item/CS_URS_2021_01/919726202"/>
    <hyperlink ref="F260" r:id="rId32" display="https://podminky.urs.cz/item/CS_URS_2021_01/998332011"/>
    <hyperlink ref="F263" r:id="rId33" display="https://podminky.urs.cz/item/CS_URS_2021_01/998332092"/>
  </hyperlinks>
  <pageMargins left="0.39375" right="0.39375" top="0.39375" bottom="0.39375" header="0" footer="0"/>
  <pageSetup paperSize="9" orientation="portrait" blackAndWhite="1" fitToHeight="100"/>
  <headerFooter>
    <oddFooter>&amp;CStrana &amp;P z &amp;N</oddFooter>
  </headerFooter>
  <drawing r:id="rId34"/>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176</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5591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5592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38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Povodí Odry, s.p.</v>
      </c>
      <c r="F17" s="40"/>
      <c r="G17" s="40"/>
      <c r="H17" s="40"/>
      <c r="I17" s="153" t="s">
        <v>31</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Dopravoprojekt Brno a.s.</v>
      </c>
      <c r="F23" s="40"/>
      <c r="G23" s="40"/>
      <c r="H23" s="40"/>
      <c r="I23" s="153" t="s">
        <v>31</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ROUND((SUM(BE127:BE349)),  2)</f>
        <v>0</v>
      </c>
      <c r="G35" s="40"/>
      <c r="H35" s="40"/>
      <c r="I35" s="167">
        <v>0.20000000000000001</v>
      </c>
      <c r="J35" s="166">
        <f>ROUND(((SUM(BE127:BE349))*I35),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ROUND((SUM(BF127:BF349)),  2)</f>
        <v>0</v>
      </c>
      <c r="G36" s="40"/>
      <c r="H36" s="40"/>
      <c r="I36" s="167">
        <v>0.20000000000000001</v>
      </c>
      <c r="J36" s="166">
        <f>ROUND(((SUM(BF127:BF349))*I36),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ROUND((SUM(BG127:BG349)),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ROUND((SUM(BH127:BH349)),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ROUND((SUM(BI127:BI349)),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5591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08.2 - Plošné zatěsněn...</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 xml:space="preserve"> </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Dopravoprojekt Brno a.s.</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J127</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1901</v>
      </c>
      <c r="E99" s="194"/>
      <c r="F99" s="194"/>
      <c r="G99" s="194"/>
      <c r="H99" s="194"/>
      <c r="I99" s="194"/>
      <c r="J99" s="195">
        <f>J128</f>
        <v>0</v>
      </c>
      <c r="K99" s="192"/>
      <c r="L99" s="196"/>
      <c r="S99" s="9"/>
      <c r="T99" s="9"/>
      <c r="U99" s="9"/>
      <c r="V99" s="9"/>
      <c r="W99" s="9"/>
      <c r="X99" s="9"/>
      <c r="Y99" s="9"/>
      <c r="Z99" s="9"/>
      <c r="AA99" s="9"/>
      <c r="AB99" s="9"/>
      <c r="AC99" s="9"/>
      <c r="AD99" s="9"/>
      <c r="AE99" s="9"/>
    </row>
    <row r="100" s="9" customFormat="1" ht="24.96" customHeight="1">
      <c r="A100" s="9"/>
      <c r="B100" s="191"/>
      <c r="C100" s="192"/>
      <c r="D100" s="193" t="s">
        <v>1904</v>
      </c>
      <c r="E100" s="194"/>
      <c r="F100" s="194"/>
      <c r="G100" s="194"/>
      <c r="H100" s="194"/>
      <c r="I100" s="194"/>
      <c r="J100" s="195">
        <f>J280</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1905</v>
      </c>
      <c r="E101" s="194"/>
      <c r="F101" s="194"/>
      <c r="G101" s="194"/>
      <c r="H101" s="194"/>
      <c r="I101" s="194"/>
      <c r="J101" s="195">
        <f>J305</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1909</v>
      </c>
      <c r="E102" s="194"/>
      <c r="F102" s="194"/>
      <c r="G102" s="194"/>
      <c r="H102" s="194"/>
      <c r="I102" s="194"/>
      <c r="J102" s="195">
        <f>J310</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1910</v>
      </c>
      <c r="E103" s="194"/>
      <c r="F103" s="194"/>
      <c r="G103" s="194"/>
      <c r="H103" s="194"/>
      <c r="I103" s="194"/>
      <c r="J103" s="195">
        <f>J315</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1911</v>
      </c>
      <c r="E104" s="194"/>
      <c r="F104" s="194"/>
      <c r="G104" s="194"/>
      <c r="H104" s="194"/>
      <c r="I104" s="194"/>
      <c r="J104" s="195">
        <f>J332</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5593</v>
      </c>
      <c r="E105" s="194"/>
      <c r="F105" s="194"/>
      <c r="G105" s="194"/>
      <c r="H105" s="194"/>
      <c r="I105" s="194"/>
      <c r="J105" s="195">
        <f>J335</f>
        <v>0</v>
      </c>
      <c r="K105" s="192"/>
      <c r="L105" s="196"/>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205</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26.25" customHeight="1">
      <c r="A115" s="40"/>
      <c r="B115" s="41"/>
      <c r="C115" s="42"/>
      <c r="D115" s="42"/>
      <c r="E115" s="186" t="str">
        <f>E7</f>
        <v>Ochranná hráz na Odře a Orlovské Stružce, Bohumín-Pudlov, stavba č. 5047_2021_soutez</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189</v>
      </c>
      <c r="D116" s="23"/>
      <c r="E116" s="23"/>
      <c r="F116" s="23"/>
      <c r="G116" s="23"/>
      <c r="H116" s="23"/>
      <c r="I116" s="23"/>
      <c r="J116" s="23"/>
      <c r="K116" s="23"/>
      <c r="L116" s="21"/>
    </row>
    <row r="117" s="2" customFormat="1" ht="16.5" customHeight="1">
      <c r="A117" s="40"/>
      <c r="B117" s="41"/>
      <c r="C117" s="42"/>
      <c r="D117" s="42"/>
      <c r="E117" s="186" t="s">
        <v>5591</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486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 08.2 - Plošné zatěsněn...</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20</v>
      </c>
      <c r="D121" s="42"/>
      <c r="E121" s="42"/>
      <c r="F121" s="28" t="str">
        <f>F14</f>
        <v xml:space="preserve"> </v>
      </c>
      <c r="G121" s="42"/>
      <c r="H121" s="42"/>
      <c r="I121" s="33" t="s">
        <v>22</v>
      </c>
      <c r="J121" s="81" t="str">
        <f>IF(J14="","",J14)</f>
        <v>30. 11. 2020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28</v>
      </c>
      <c r="D123" s="42"/>
      <c r="E123" s="42"/>
      <c r="F123" s="28" t="str">
        <f>E17</f>
        <v>Povodí Odry, s.p.</v>
      </c>
      <c r="G123" s="42"/>
      <c r="H123" s="42"/>
      <c r="I123" s="33" t="s">
        <v>34</v>
      </c>
      <c r="J123" s="38" t="str">
        <f>E23</f>
        <v>Dopravoprojekt Brno a.s.</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32</v>
      </c>
      <c r="D124" s="42"/>
      <c r="E124" s="42"/>
      <c r="F124" s="28" t="str">
        <f>IF(E20="","",E20)</f>
        <v>Vyplň údaj</v>
      </c>
      <c r="G124" s="42"/>
      <c r="H124" s="42"/>
      <c r="I124" s="33" t="s">
        <v>37</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206</v>
      </c>
      <c r="D126" s="205" t="s">
        <v>65</v>
      </c>
      <c r="E126" s="205" t="s">
        <v>61</v>
      </c>
      <c r="F126" s="205" t="s">
        <v>62</v>
      </c>
      <c r="G126" s="205" t="s">
        <v>207</v>
      </c>
      <c r="H126" s="205" t="s">
        <v>208</v>
      </c>
      <c r="I126" s="205" t="s">
        <v>209</v>
      </c>
      <c r="J126" s="205" t="s">
        <v>193</v>
      </c>
      <c r="K126" s="206" t="s">
        <v>210</v>
      </c>
      <c r="L126" s="207"/>
      <c r="M126" s="102" t="s">
        <v>1</v>
      </c>
      <c r="N126" s="103" t="s">
        <v>44</v>
      </c>
      <c r="O126" s="103" t="s">
        <v>211</v>
      </c>
      <c r="P126" s="103" t="s">
        <v>212</v>
      </c>
      <c r="Q126" s="103" t="s">
        <v>213</v>
      </c>
      <c r="R126" s="103" t="s">
        <v>214</v>
      </c>
      <c r="S126" s="103" t="s">
        <v>215</v>
      </c>
      <c r="T126" s="104" t="s">
        <v>216</v>
      </c>
      <c r="U126" s="202"/>
      <c r="V126" s="202"/>
      <c r="W126" s="202"/>
      <c r="X126" s="202"/>
      <c r="Y126" s="202"/>
      <c r="Z126" s="202"/>
      <c r="AA126" s="202"/>
      <c r="AB126" s="202"/>
      <c r="AC126" s="202"/>
      <c r="AD126" s="202"/>
      <c r="AE126" s="202"/>
    </row>
    <row r="127" s="2" customFormat="1" ht="22.8" customHeight="1">
      <c r="A127" s="40"/>
      <c r="B127" s="41"/>
      <c r="C127" s="109" t="s">
        <v>217</v>
      </c>
      <c r="D127" s="42"/>
      <c r="E127" s="42"/>
      <c r="F127" s="42"/>
      <c r="G127" s="42"/>
      <c r="H127" s="42"/>
      <c r="I127" s="42"/>
      <c r="J127" s="208">
        <f>BK127</f>
        <v>0</v>
      </c>
      <c r="K127" s="42"/>
      <c r="L127" s="46"/>
      <c r="M127" s="105"/>
      <c r="N127" s="209"/>
      <c r="O127" s="106"/>
      <c r="P127" s="210">
        <f>P128+P280+P305+P310+P315+P332+P335</f>
        <v>0</v>
      </c>
      <c r="Q127" s="106"/>
      <c r="R127" s="210">
        <f>R128+R280+R305+R310+R315+R332+R335</f>
        <v>0</v>
      </c>
      <c r="S127" s="106"/>
      <c r="T127" s="211">
        <f>T128+T280+T305+T310+T315+T332+T335</f>
        <v>0</v>
      </c>
      <c r="U127" s="40"/>
      <c r="V127" s="40"/>
      <c r="W127" s="40"/>
      <c r="X127" s="40"/>
      <c r="Y127" s="40"/>
      <c r="Z127" s="40"/>
      <c r="AA127" s="40"/>
      <c r="AB127" s="40"/>
      <c r="AC127" s="40"/>
      <c r="AD127" s="40"/>
      <c r="AE127" s="40"/>
      <c r="AT127" s="18" t="s">
        <v>79</v>
      </c>
      <c r="AU127" s="18" t="s">
        <v>195</v>
      </c>
      <c r="BK127" s="212">
        <f>BK128+BK280+BK305+BK310+BK315+BK332+BK335</f>
        <v>0</v>
      </c>
    </row>
    <row r="128" s="12" customFormat="1" ht="25.92" customHeight="1">
      <c r="A128" s="12"/>
      <c r="B128" s="213"/>
      <c r="C128" s="214"/>
      <c r="D128" s="215" t="s">
        <v>79</v>
      </c>
      <c r="E128" s="216" t="s">
        <v>88</v>
      </c>
      <c r="F128" s="216" t="s">
        <v>504</v>
      </c>
      <c r="G128" s="214"/>
      <c r="H128" s="214"/>
      <c r="I128" s="217"/>
      <c r="J128" s="218">
        <f>BK128</f>
        <v>0</v>
      </c>
      <c r="K128" s="214"/>
      <c r="L128" s="219"/>
      <c r="M128" s="220"/>
      <c r="N128" s="221"/>
      <c r="O128" s="221"/>
      <c r="P128" s="222">
        <f>SUM(P129:P279)</f>
        <v>0</v>
      </c>
      <c r="Q128" s="221"/>
      <c r="R128" s="222">
        <f>SUM(R129:R279)</f>
        <v>0</v>
      </c>
      <c r="S128" s="221"/>
      <c r="T128" s="223">
        <f>SUM(T129:T279)</f>
        <v>0</v>
      </c>
      <c r="U128" s="12"/>
      <c r="V128" s="12"/>
      <c r="W128" s="12"/>
      <c r="X128" s="12"/>
      <c r="Y128" s="12"/>
      <c r="Z128" s="12"/>
      <c r="AA128" s="12"/>
      <c r="AB128" s="12"/>
      <c r="AC128" s="12"/>
      <c r="AD128" s="12"/>
      <c r="AE128" s="12"/>
      <c r="AR128" s="224" t="s">
        <v>88</v>
      </c>
      <c r="AT128" s="225" t="s">
        <v>79</v>
      </c>
      <c r="AU128" s="225" t="s">
        <v>80</v>
      </c>
      <c r="AY128" s="224" t="s">
        <v>221</v>
      </c>
      <c r="BK128" s="226">
        <f>SUM(BK129:BK279)</f>
        <v>0</v>
      </c>
    </row>
    <row r="129" s="2" customFormat="1" ht="24.15" customHeight="1">
      <c r="A129" s="40"/>
      <c r="B129" s="41"/>
      <c r="C129" s="229" t="s">
        <v>88</v>
      </c>
      <c r="D129" s="229" t="s">
        <v>225</v>
      </c>
      <c r="E129" s="230" t="s">
        <v>5594</v>
      </c>
      <c r="F129" s="231" t="s">
        <v>5595</v>
      </c>
      <c r="G129" s="232" t="s">
        <v>5596</v>
      </c>
      <c r="H129" s="233">
        <v>0.010999999999999999</v>
      </c>
      <c r="I129" s="234"/>
      <c r="J129" s="235">
        <f>ROUND(I129*H129,2)</f>
        <v>0</v>
      </c>
      <c r="K129" s="231" t="s">
        <v>1</v>
      </c>
      <c r="L129" s="46"/>
      <c r="M129" s="236" t="s">
        <v>1</v>
      </c>
      <c r="N129" s="237" t="s">
        <v>45</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224</v>
      </c>
      <c r="AT129" s="240" t="s">
        <v>225</v>
      </c>
      <c r="AU129" s="240" t="s">
        <v>88</v>
      </c>
      <c r="AY129" s="18" t="s">
        <v>221</v>
      </c>
      <c r="BE129" s="241">
        <f>IF(N129="základní",J129,0)</f>
        <v>0</v>
      </c>
      <c r="BF129" s="241">
        <f>IF(N129="snížená",J129,0)</f>
        <v>0</v>
      </c>
      <c r="BG129" s="241">
        <f>IF(N129="zákl. přenesená",J129,0)</f>
        <v>0</v>
      </c>
      <c r="BH129" s="241">
        <f>IF(N129="sníž. přenesená",J129,0)</f>
        <v>0</v>
      </c>
      <c r="BI129" s="241">
        <f>IF(N129="nulová",J129,0)</f>
        <v>0</v>
      </c>
      <c r="BJ129" s="18" t="s">
        <v>88</v>
      </c>
      <c r="BK129" s="241">
        <f>ROUND(I129*H129,2)</f>
        <v>0</v>
      </c>
      <c r="BL129" s="18" t="s">
        <v>224</v>
      </c>
      <c r="BM129" s="240" t="s">
        <v>5597</v>
      </c>
    </row>
    <row r="130" s="2" customFormat="1" ht="49.05" customHeight="1">
      <c r="A130" s="40"/>
      <c r="B130" s="41"/>
      <c r="C130" s="229" t="s">
        <v>19</v>
      </c>
      <c r="D130" s="229" t="s">
        <v>225</v>
      </c>
      <c r="E130" s="230" t="s">
        <v>5598</v>
      </c>
      <c r="F130" s="231" t="s">
        <v>5599</v>
      </c>
      <c r="G130" s="232" t="s">
        <v>507</v>
      </c>
      <c r="H130" s="233">
        <v>183</v>
      </c>
      <c r="I130" s="234"/>
      <c r="J130" s="235">
        <f>ROUND(I130*H130,2)</f>
        <v>0</v>
      </c>
      <c r="K130" s="231" t="s">
        <v>5600</v>
      </c>
      <c r="L130" s="46"/>
      <c r="M130" s="236" t="s">
        <v>1</v>
      </c>
      <c r="N130" s="237" t="s">
        <v>45</v>
      </c>
      <c r="O130" s="93"/>
      <c r="P130" s="238">
        <f>O130*H130</f>
        <v>0</v>
      </c>
      <c r="Q130" s="238">
        <v>0</v>
      </c>
      <c r="R130" s="238">
        <f>Q130*H130</f>
        <v>0</v>
      </c>
      <c r="S130" s="238">
        <v>0</v>
      </c>
      <c r="T130" s="239">
        <f>S130*H130</f>
        <v>0</v>
      </c>
      <c r="U130" s="40"/>
      <c r="V130" s="40"/>
      <c r="W130" s="40"/>
      <c r="X130" s="40"/>
      <c r="Y130" s="40"/>
      <c r="Z130" s="40"/>
      <c r="AA130" s="40"/>
      <c r="AB130" s="40"/>
      <c r="AC130" s="40"/>
      <c r="AD130" s="40"/>
      <c r="AE130" s="40"/>
      <c r="AR130" s="240" t="s">
        <v>224</v>
      </c>
      <c r="AT130" s="240" t="s">
        <v>225</v>
      </c>
      <c r="AU130" s="240" t="s">
        <v>88</v>
      </c>
      <c r="AY130" s="18" t="s">
        <v>221</v>
      </c>
      <c r="BE130" s="241">
        <f>IF(N130="základní",J130,0)</f>
        <v>0</v>
      </c>
      <c r="BF130" s="241">
        <f>IF(N130="snížená",J130,0)</f>
        <v>0</v>
      </c>
      <c r="BG130" s="241">
        <f>IF(N130="zákl. přenesená",J130,0)</f>
        <v>0</v>
      </c>
      <c r="BH130" s="241">
        <f>IF(N130="sníž. přenesená",J130,0)</f>
        <v>0</v>
      </c>
      <c r="BI130" s="241">
        <f>IF(N130="nulová",J130,0)</f>
        <v>0</v>
      </c>
      <c r="BJ130" s="18" t="s">
        <v>88</v>
      </c>
      <c r="BK130" s="241">
        <f>ROUND(I130*H130,2)</f>
        <v>0</v>
      </c>
      <c r="BL130" s="18" t="s">
        <v>224</v>
      </c>
      <c r="BM130" s="240" t="s">
        <v>5601</v>
      </c>
    </row>
    <row r="131" s="2" customFormat="1">
      <c r="A131" s="40"/>
      <c r="B131" s="41"/>
      <c r="C131" s="42"/>
      <c r="D131" s="242" t="s">
        <v>232</v>
      </c>
      <c r="E131" s="42"/>
      <c r="F131" s="243" t="s">
        <v>5602</v>
      </c>
      <c r="G131" s="42"/>
      <c r="H131" s="42"/>
      <c r="I131" s="244"/>
      <c r="J131" s="42"/>
      <c r="K131" s="42"/>
      <c r="L131" s="46"/>
      <c r="M131" s="245"/>
      <c r="N131" s="246"/>
      <c r="O131" s="93"/>
      <c r="P131" s="93"/>
      <c r="Q131" s="93"/>
      <c r="R131" s="93"/>
      <c r="S131" s="93"/>
      <c r="T131" s="94"/>
      <c r="U131" s="40"/>
      <c r="V131" s="40"/>
      <c r="W131" s="40"/>
      <c r="X131" s="40"/>
      <c r="Y131" s="40"/>
      <c r="Z131" s="40"/>
      <c r="AA131" s="40"/>
      <c r="AB131" s="40"/>
      <c r="AC131" s="40"/>
      <c r="AD131" s="40"/>
      <c r="AE131" s="40"/>
      <c r="AT131" s="18" t="s">
        <v>232</v>
      </c>
      <c r="AU131" s="18" t="s">
        <v>88</v>
      </c>
    </row>
    <row r="132" s="14" customFormat="1">
      <c r="A132" s="14"/>
      <c r="B132" s="260"/>
      <c r="C132" s="261"/>
      <c r="D132" s="247" t="s">
        <v>236</v>
      </c>
      <c r="E132" s="262" t="s">
        <v>1</v>
      </c>
      <c r="F132" s="263" t="s">
        <v>5603</v>
      </c>
      <c r="G132" s="261"/>
      <c r="H132" s="262" t="s">
        <v>1</v>
      </c>
      <c r="I132" s="264"/>
      <c r="J132" s="261"/>
      <c r="K132" s="261"/>
      <c r="L132" s="265"/>
      <c r="M132" s="266"/>
      <c r="N132" s="267"/>
      <c r="O132" s="267"/>
      <c r="P132" s="267"/>
      <c r="Q132" s="267"/>
      <c r="R132" s="267"/>
      <c r="S132" s="267"/>
      <c r="T132" s="268"/>
      <c r="U132" s="14"/>
      <c r="V132" s="14"/>
      <c r="W132" s="14"/>
      <c r="X132" s="14"/>
      <c r="Y132" s="14"/>
      <c r="Z132" s="14"/>
      <c r="AA132" s="14"/>
      <c r="AB132" s="14"/>
      <c r="AC132" s="14"/>
      <c r="AD132" s="14"/>
      <c r="AE132" s="14"/>
      <c r="AT132" s="269" t="s">
        <v>236</v>
      </c>
      <c r="AU132" s="269" t="s">
        <v>88</v>
      </c>
      <c r="AV132" s="14" t="s">
        <v>88</v>
      </c>
      <c r="AW132" s="14" t="s">
        <v>36</v>
      </c>
      <c r="AX132" s="14" t="s">
        <v>80</v>
      </c>
      <c r="AY132" s="269" t="s">
        <v>221</v>
      </c>
    </row>
    <row r="133" s="13" customFormat="1">
      <c r="A133" s="13"/>
      <c r="B133" s="249"/>
      <c r="C133" s="250"/>
      <c r="D133" s="247" t="s">
        <v>236</v>
      </c>
      <c r="E133" s="251" t="s">
        <v>1</v>
      </c>
      <c r="F133" s="252" t="s">
        <v>5604</v>
      </c>
      <c r="G133" s="250"/>
      <c r="H133" s="253">
        <v>122</v>
      </c>
      <c r="I133" s="254"/>
      <c r="J133" s="250"/>
      <c r="K133" s="250"/>
      <c r="L133" s="255"/>
      <c r="M133" s="256"/>
      <c r="N133" s="257"/>
      <c r="O133" s="257"/>
      <c r="P133" s="257"/>
      <c r="Q133" s="257"/>
      <c r="R133" s="257"/>
      <c r="S133" s="257"/>
      <c r="T133" s="258"/>
      <c r="U133" s="13"/>
      <c r="V133" s="13"/>
      <c r="W133" s="13"/>
      <c r="X133" s="13"/>
      <c r="Y133" s="13"/>
      <c r="Z133" s="13"/>
      <c r="AA133" s="13"/>
      <c r="AB133" s="13"/>
      <c r="AC133" s="13"/>
      <c r="AD133" s="13"/>
      <c r="AE133" s="13"/>
      <c r="AT133" s="259" t="s">
        <v>236</v>
      </c>
      <c r="AU133" s="259" t="s">
        <v>88</v>
      </c>
      <c r="AV133" s="13" t="s">
        <v>19</v>
      </c>
      <c r="AW133" s="13" t="s">
        <v>36</v>
      </c>
      <c r="AX133" s="13" t="s">
        <v>80</v>
      </c>
      <c r="AY133" s="259" t="s">
        <v>221</v>
      </c>
    </row>
    <row r="134" s="13" customFormat="1">
      <c r="A134" s="13"/>
      <c r="B134" s="249"/>
      <c r="C134" s="250"/>
      <c r="D134" s="247" t="s">
        <v>236</v>
      </c>
      <c r="E134" s="251" t="s">
        <v>1</v>
      </c>
      <c r="F134" s="252" t="s">
        <v>5605</v>
      </c>
      <c r="G134" s="250"/>
      <c r="H134" s="253">
        <v>5</v>
      </c>
      <c r="I134" s="254"/>
      <c r="J134" s="250"/>
      <c r="K134" s="250"/>
      <c r="L134" s="255"/>
      <c r="M134" s="256"/>
      <c r="N134" s="257"/>
      <c r="O134" s="257"/>
      <c r="P134" s="257"/>
      <c r="Q134" s="257"/>
      <c r="R134" s="257"/>
      <c r="S134" s="257"/>
      <c r="T134" s="258"/>
      <c r="U134" s="13"/>
      <c r="V134" s="13"/>
      <c r="W134" s="13"/>
      <c r="X134" s="13"/>
      <c r="Y134" s="13"/>
      <c r="Z134" s="13"/>
      <c r="AA134" s="13"/>
      <c r="AB134" s="13"/>
      <c r="AC134" s="13"/>
      <c r="AD134" s="13"/>
      <c r="AE134" s="13"/>
      <c r="AT134" s="259" t="s">
        <v>236</v>
      </c>
      <c r="AU134" s="259" t="s">
        <v>88</v>
      </c>
      <c r="AV134" s="13" t="s">
        <v>19</v>
      </c>
      <c r="AW134" s="13" t="s">
        <v>36</v>
      </c>
      <c r="AX134" s="13" t="s">
        <v>80</v>
      </c>
      <c r="AY134" s="259" t="s">
        <v>221</v>
      </c>
    </row>
    <row r="135" s="13" customFormat="1">
      <c r="A135" s="13"/>
      <c r="B135" s="249"/>
      <c r="C135" s="250"/>
      <c r="D135" s="247" t="s">
        <v>236</v>
      </c>
      <c r="E135" s="251" t="s">
        <v>1</v>
      </c>
      <c r="F135" s="252" t="s">
        <v>5606</v>
      </c>
      <c r="G135" s="250"/>
      <c r="H135" s="253">
        <v>28</v>
      </c>
      <c r="I135" s="254"/>
      <c r="J135" s="250"/>
      <c r="K135" s="250"/>
      <c r="L135" s="255"/>
      <c r="M135" s="256"/>
      <c r="N135" s="257"/>
      <c r="O135" s="257"/>
      <c r="P135" s="257"/>
      <c r="Q135" s="257"/>
      <c r="R135" s="257"/>
      <c r="S135" s="257"/>
      <c r="T135" s="258"/>
      <c r="U135" s="13"/>
      <c r="V135" s="13"/>
      <c r="W135" s="13"/>
      <c r="X135" s="13"/>
      <c r="Y135" s="13"/>
      <c r="Z135" s="13"/>
      <c r="AA135" s="13"/>
      <c r="AB135" s="13"/>
      <c r="AC135" s="13"/>
      <c r="AD135" s="13"/>
      <c r="AE135" s="13"/>
      <c r="AT135" s="259" t="s">
        <v>236</v>
      </c>
      <c r="AU135" s="259" t="s">
        <v>88</v>
      </c>
      <c r="AV135" s="13" t="s">
        <v>19</v>
      </c>
      <c r="AW135" s="13" t="s">
        <v>36</v>
      </c>
      <c r="AX135" s="13" t="s">
        <v>80</v>
      </c>
      <c r="AY135" s="259" t="s">
        <v>221</v>
      </c>
    </row>
    <row r="136" s="13" customFormat="1">
      <c r="A136" s="13"/>
      <c r="B136" s="249"/>
      <c r="C136" s="250"/>
      <c r="D136" s="247" t="s">
        <v>236</v>
      </c>
      <c r="E136" s="251" t="s">
        <v>1</v>
      </c>
      <c r="F136" s="252" t="s">
        <v>5607</v>
      </c>
      <c r="G136" s="250"/>
      <c r="H136" s="253">
        <v>28</v>
      </c>
      <c r="I136" s="254"/>
      <c r="J136" s="250"/>
      <c r="K136" s="250"/>
      <c r="L136" s="255"/>
      <c r="M136" s="256"/>
      <c r="N136" s="257"/>
      <c r="O136" s="257"/>
      <c r="P136" s="257"/>
      <c r="Q136" s="257"/>
      <c r="R136" s="257"/>
      <c r="S136" s="257"/>
      <c r="T136" s="258"/>
      <c r="U136" s="13"/>
      <c r="V136" s="13"/>
      <c r="W136" s="13"/>
      <c r="X136" s="13"/>
      <c r="Y136" s="13"/>
      <c r="Z136" s="13"/>
      <c r="AA136" s="13"/>
      <c r="AB136" s="13"/>
      <c r="AC136" s="13"/>
      <c r="AD136" s="13"/>
      <c r="AE136" s="13"/>
      <c r="AT136" s="259" t="s">
        <v>236</v>
      </c>
      <c r="AU136" s="259" t="s">
        <v>88</v>
      </c>
      <c r="AV136" s="13" t="s">
        <v>19</v>
      </c>
      <c r="AW136" s="13" t="s">
        <v>36</v>
      </c>
      <c r="AX136" s="13" t="s">
        <v>80</v>
      </c>
      <c r="AY136" s="259" t="s">
        <v>221</v>
      </c>
    </row>
    <row r="137" s="15" customFormat="1">
      <c r="A137" s="15"/>
      <c r="B137" s="270"/>
      <c r="C137" s="271"/>
      <c r="D137" s="247" t="s">
        <v>236</v>
      </c>
      <c r="E137" s="272" t="s">
        <v>1</v>
      </c>
      <c r="F137" s="273" t="s">
        <v>356</v>
      </c>
      <c r="G137" s="271"/>
      <c r="H137" s="274">
        <v>183</v>
      </c>
      <c r="I137" s="275"/>
      <c r="J137" s="271"/>
      <c r="K137" s="271"/>
      <c r="L137" s="276"/>
      <c r="M137" s="277"/>
      <c r="N137" s="278"/>
      <c r="O137" s="278"/>
      <c r="P137" s="278"/>
      <c r="Q137" s="278"/>
      <c r="R137" s="278"/>
      <c r="S137" s="278"/>
      <c r="T137" s="279"/>
      <c r="U137" s="15"/>
      <c r="V137" s="15"/>
      <c r="W137" s="15"/>
      <c r="X137" s="15"/>
      <c r="Y137" s="15"/>
      <c r="Z137" s="15"/>
      <c r="AA137" s="15"/>
      <c r="AB137" s="15"/>
      <c r="AC137" s="15"/>
      <c r="AD137" s="15"/>
      <c r="AE137" s="15"/>
      <c r="AT137" s="280" t="s">
        <v>236</v>
      </c>
      <c r="AU137" s="280" t="s">
        <v>88</v>
      </c>
      <c r="AV137" s="15" t="s">
        <v>224</v>
      </c>
      <c r="AW137" s="15" t="s">
        <v>36</v>
      </c>
      <c r="AX137" s="15" t="s">
        <v>88</v>
      </c>
      <c r="AY137" s="280" t="s">
        <v>221</v>
      </c>
    </row>
    <row r="138" s="2" customFormat="1" ht="33" customHeight="1">
      <c r="A138" s="40"/>
      <c r="B138" s="41"/>
      <c r="C138" s="229" t="s">
        <v>157</v>
      </c>
      <c r="D138" s="229" t="s">
        <v>225</v>
      </c>
      <c r="E138" s="230" t="s">
        <v>5608</v>
      </c>
      <c r="F138" s="231" t="s">
        <v>5609</v>
      </c>
      <c r="G138" s="232" t="s">
        <v>665</v>
      </c>
      <c r="H138" s="233">
        <v>70</v>
      </c>
      <c r="I138" s="234"/>
      <c r="J138" s="235">
        <f>ROUND(I138*H138,2)</f>
        <v>0</v>
      </c>
      <c r="K138" s="231" t="s">
        <v>5600</v>
      </c>
      <c r="L138" s="46"/>
      <c r="M138" s="236" t="s">
        <v>1</v>
      </c>
      <c r="N138" s="237" t="s">
        <v>45</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224</v>
      </c>
      <c r="AT138" s="240" t="s">
        <v>225</v>
      </c>
      <c r="AU138" s="240" t="s">
        <v>88</v>
      </c>
      <c r="AY138" s="18" t="s">
        <v>221</v>
      </c>
      <c r="BE138" s="241">
        <f>IF(N138="základní",J138,0)</f>
        <v>0</v>
      </c>
      <c r="BF138" s="241">
        <f>IF(N138="snížená",J138,0)</f>
        <v>0</v>
      </c>
      <c r="BG138" s="241">
        <f>IF(N138="zákl. přenesená",J138,0)</f>
        <v>0</v>
      </c>
      <c r="BH138" s="241">
        <f>IF(N138="sníž. přenesená",J138,0)</f>
        <v>0</v>
      </c>
      <c r="BI138" s="241">
        <f>IF(N138="nulová",J138,0)</f>
        <v>0</v>
      </c>
      <c r="BJ138" s="18" t="s">
        <v>88</v>
      </c>
      <c r="BK138" s="241">
        <f>ROUND(I138*H138,2)</f>
        <v>0</v>
      </c>
      <c r="BL138" s="18" t="s">
        <v>224</v>
      </c>
      <c r="BM138" s="240" t="s">
        <v>5610</v>
      </c>
    </row>
    <row r="139" s="2" customFormat="1">
      <c r="A139" s="40"/>
      <c r="B139" s="41"/>
      <c r="C139" s="42"/>
      <c r="D139" s="242" t="s">
        <v>232</v>
      </c>
      <c r="E139" s="42"/>
      <c r="F139" s="243" t="s">
        <v>5611</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232</v>
      </c>
      <c r="AU139" s="18" t="s">
        <v>88</v>
      </c>
    </row>
    <row r="140" s="13" customFormat="1">
      <c r="A140" s="13"/>
      <c r="B140" s="249"/>
      <c r="C140" s="250"/>
      <c r="D140" s="247" t="s">
        <v>236</v>
      </c>
      <c r="E140" s="251" t="s">
        <v>1</v>
      </c>
      <c r="F140" s="252" t="s">
        <v>5612</v>
      </c>
      <c r="G140" s="250"/>
      <c r="H140" s="253">
        <v>70</v>
      </c>
      <c r="I140" s="254"/>
      <c r="J140" s="250"/>
      <c r="K140" s="250"/>
      <c r="L140" s="255"/>
      <c r="M140" s="256"/>
      <c r="N140" s="257"/>
      <c r="O140" s="257"/>
      <c r="P140" s="257"/>
      <c r="Q140" s="257"/>
      <c r="R140" s="257"/>
      <c r="S140" s="257"/>
      <c r="T140" s="258"/>
      <c r="U140" s="13"/>
      <c r="V140" s="13"/>
      <c r="W140" s="13"/>
      <c r="X140" s="13"/>
      <c r="Y140" s="13"/>
      <c r="Z140" s="13"/>
      <c r="AA140" s="13"/>
      <c r="AB140" s="13"/>
      <c r="AC140" s="13"/>
      <c r="AD140" s="13"/>
      <c r="AE140" s="13"/>
      <c r="AT140" s="259" t="s">
        <v>236</v>
      </c>
      <c r="AU140" s="259" t="s">
        <v>88</v>
      </c>
      <c r="AV140" s="13" t="s">
        <v>19</v>
      </c>
      <c r="AW140" s="13" t="s">
        <v>36</v>
      </c>
      <c r="AX140" s="13" t="s">
        <v>80</v>
      </c>
      <c r="AY140" s="259" t="s">
        <v>221</v>
      </c>
    </row>
    <row r="141" s="15" customFormat="1">
      <c r="A141" s="15"/>
      <c r="B141" s="270"/>
      <c r="C141" s="271"/>
      <c r="D141" s="247" t="s">
        <v>236</v>
      </c>
      <c r="E141" s="272" t="s">
        <v>1</v>
      </c>
      <c r="F141" s="273" t="s">
        <v>356</v>
      </c>
      <c r="G141" s="271"/>
      <c r="H141" s="274">
        <v>70</v>
      </c>
      <c r="I141" s="275"/>
      <c r="J141" s="271"/>
      <c r="K141" s="271"/>
      <c r="L141" s="276"/>
      <c r="M141" s="277"/>
      <c r="N141" s="278"/>
      <c r="O141" s="278"/>
      <c r="P141" s="278"/>
      <c r="Q141" s="278"/>
      <c r="R141" s="278"/>
      <c r="S141" s="278"/>
      <c r="T141" s="279"/>
      <c r="U141" s="15"/>
      <c r="V141" s="15"/>
      <c r="W141" s="15"/>
      <c r="X141" s="15"/>
      <c r="Y141" s="15"/>
      <c r="Z141" s="15"/>
      <c r="AA141" s="15"/>
      <c r="AB141" s="15"/>
      <c r="AC141" s="15"/>
      <c r="AD141" s="15"/>
      <c r="AE141" s="15"/>
      <c r="AT141" s="280" t="s">
        <v>236</v>
      </c>
      <c r="AU141" s="280" t="s">
        <v>88</v>
      </c>
      <c r="AV141" s="15" t="s">
        <v>224</v>
      </c>
      <c r="AW141" s="15" t="s">
        <v>36</v>
      </c>
      <c r="AX141" s="15" t="s">
        <v>88</v>
      </c>
      <c r="AY141" s="280" t="s">
        <v>221</v>
      </c>
    </row>
    <row r="142" s="2" customFormat="1" ht="33" customHeight="1">
      <c r="A142" s="40"/>
      <c r="B142" s="41"/>
      <c r="C142" s="229" t="s">
        <v>224</v>
      </c>
      <c r="D142" s="229" t="s">
        <v>225</v>
      </c>
      <c r="E142" s="230" t="s">
        <v>5613</v>
      </c>
      <c r="F142" s="231" t="s">
        <v>5614</v>
      </c>
      <c r="G142" s="232" t="s">
        <v>665</v>
      </c>
      <c r="H142" s="233">
        <v>14</v>
      </c>
      <c r="I142" s="234"/>
      <c r="J142" s="235">
        <f>ROUND(I142*H142,2)</f>
        <v>0</v>
      </c>
      <c r="K142" s="231" t="s">
        <v>1</v>
      </c>
      <c r="L142" s="46"/>
      <c r="M142" s="236" t="s">
        <v>1</v>
      </c>
      <c r="N142" s="237" t="s">
        <v>45</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224</v>
      </c>
      <c r="AT142" s="240" t="s">
        <v>225</v>
      </c>
      <c r="AU142" s="240" t="s">
        <v>88</v>
      </c>
      <c r="AY142" s="18" t="s">
        <v>221</v>
      </c>
      <c r="BE142" s="241">
        <f>IF(N142="základní",J142,0)</f>
        <v>0</v>
      </c>
      <c r="BF142" s="241">
        <f>IF(N142="snížená",J142,0)</f>
        <v>0</v>
      </c>
      <c r="BG142" s="241">
        <f>IF(N142="zákl. přenesená",J142,0)</f>
        <v>0</v>
      </c>
      <c r="BH142" s="241">
        <f>IF(N142="sníž. přenesená",J142,0)</f>
        <v>0</v>
      </c>
      <c r="BI142" s="241">
        <f>IF(N142="nulová",J142,0)</f>
        <v>0</v>
      </c>
      <c r="BJ142" s="18" t="s">
        <v>88</v>
      </c>
      <c r="BK142" s="241">
        <f>ROUND(I142*H142,2)</f>
        <v>0</v>
      </c>
      <c r="BL142" s="18" t="s">
        <v>224</v>
      </c>
      <c r="BM142" s="240" t="s">
        <v>5615</v>
      </c>
    </row>
    <row r="143" s="13" customFormat="1">
      <c r="A143" s="13"/>
      <c r="B143" s="249"/>
      <c r="C143" s="250"/>
      <c r="D143" s="247" t="s">
        <v>236</v>
      </c>
      <c r="E143" s="251" t="s">
        <v>1</v>
      </c>
      <c r="F143" s="252" t="s">
        <v>5616</v>
      </c>
      <c r="G143" s="250"/>
      <c r="H143" s="253">
        <v>14</v>
      </c>
      <c r="I143" s="254"/>
      <c r="J143" s="250"/>
      <c r="K143" s="250"/>
      <c r="L143" s="255"/>
      <c r="M143" s="256"/>
      <c r="N143" s="257"/>
      <c r="O143" s="257"/>
      <c r="P143" s="257"/>
      <c r="Q143" s="257"/>
      <c r="R143" s="257"/>
      <c r="S143" s="257"/>
      <c r="T143" s="258"/>
      <c r="U143" s="13"/>
      <c r="V143" s="13"/>
      <c r="W143" s="13"/>
      <c r="X143" s="13"/>
      <c r="Y143" s="13"/>
      <c r="Z143" s="13"/>
      <c r="AA143" s="13"/>
      <c r="AB143" s="13"/>
      <c r="AC143" s="13"/>
      <c r="AD143" s="13"/>
      <c r="AE143" s="13"/>
      <c r="AT143" s="259" t="s">
        <v>236</v>
      </c>
      <c r="AU143" s="259" t="s">
        <v>88</v>
      </c>
      <c r="AV143" s="13" t="s">
        <v>19</v>
      </c>
      <c r="AW143" s="13" t="s">
        <v>36</v>
      </c>
      <c r="AX143" s="13" t="s">
        <v>80</v>
      </c>
      <c r="AY143" s="259" t="s">
        <v>221</v>
      </c>
    </row>
    <row r="144" s="15" customFormat="1">
      <c r="A144" s="15"/>
      <c r="B144" s="270"/>
      <c r="C144" s="271"/>
      <c r="D144" s="247" t="s">
        <v>236</v>
      </c>
      <c r="E144" s="272" t="s">
        <v>1</v>
      </c>
      <c r="F144" s="273" t="s">
        <v>356</v>
      </c>
      <c r="G144" s="271"/>
      <c r="H144" s="274">
        <v>14</v>
      </c>
      <c r="I144" s="275"/>
      <c r="J144" s="271"/>
      <c r="K144" s="271"/>
      <c r="L144" s="276"/>
      <c r="M144" s="277"/>
      <c r="N144" s="278"/>
      <c r="O144" s="278"/>
      <c r="P144" s="278"/>
      <c r="Q144" s="278"/>
      <c r="R144" s="278"/>
      <c r="S144" s="278"/>
      <c r="T144" s="279"/>
      <c r="U144" s="15"/>
      <c r="V144" s="15"/>
      <c r="W144" s="15"/>
      <c r="X144" s="15"/>
      <c r="Y144" s="15"/>
      <c r="Z144" s="15"/>
      <c r="AA144" s="15"/>
      <c r="AB144" s="15"/>
      <c r="AC144" s="15"/>
      <c r="AD144" s="15"/>
      <c r="AE144" s="15"/>
      <c r="AT144" s="280" t="s">
        <v>236</v>
      </c>
      <c r="AU144" s="280" t="s">
        <v>88</v>
      </c>
      <c r="AV144" s="15" t="s">
        <v>224</v>
      </c>
      <c r="AW144" s="15" t="s">
        <v>36</v>
      </c>
      <c r="AX144" s="15" t="s">
        <v>88</v>
      </c>
      <c r="AY144" s="280" t="s">
        <v>221</v>
      </c>
    </row>
    <row r="145" s="2" customFormat="1" ht="37.8" customHeight="1">
      <c r="A145" s="40"/>
      <c r="B145" s="41"/>
      <c r="C145" s="229" t="s">
        <v>220</v>
      </c>
      <c r="D145" s="229" t="s">
        <v>225</v>
      </c>
      <c r="E145" s="230" t="s">
        <v>5617</v>
      </c>
      <c r="F145" s="231" t="s">
        <v>5618</v>
      </c>
      <c r="G145" s="232" t="s">
        <v>665</v>
      </c>
      <c r="H145" s="233">
        <v>70</v>
      </c>
      <c r="I145" s="234"/>
      <c r="J145" s="235">
        <f>ROUND(I145*H145,2)</f>
        <v>0</v>
      </c>
      <c r="K145" s="231" t="s">
        <v>5600</v>
      </c>
      <c r="L145" s="46"/>
      <c r="M145" s="236" t="s">
        <v>1</v>
      </c>
      <c r="N145" s="237" t="s">
        <v>45</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224</v>
      </c>
      <c r="AT145" s="240" t="s">
        <v>225</v>
      </c>
      <c r="AU145" s="240" t="s">
        <v>88</v>
      </c>
      <c r="AY145" s="18" t="s">
        <v>221</v>
      </c>
      <c r="BE145" s="241">
        <f>IF(N145="základní",J145,0)</f>
        <v>0</v>
      </c>
      <c r="BF145" s="241">
        <f>IF(N145="snížená",J145,0)</f>
        <v>0</v>
      </c>
      <c r="BG145" s="241">
        <f>IF(N145="zákl. přenesená",J145,0)</f>
        <v>0</v>
      </c>
      <c r="BH145" s="241">
        <f>IF(N145="sníž. přenesená",J145,0)</f>
        <v>0</v>
      </c>
      <c r="BI145" s="241">
        <f>IF(N145="nulová",J145,0)</f>
        <v>0</v>
      </c>
      <c r="BJ145" s="18" t="s">
        <v>88</v>
      </c>
      <c r="BK145" s="241">
        <f>ROUND(I145*H145,2)</f>
        <v>0</v>
      </c>
      <c r="BL145" s="18" t="s">
        <v>224</v>
      </c>
      <c r="BM145" s="240" t="s">
        <v>5619</v>
      </c>
    </row>
    <row r="146" s="2" customFormat="1">
      <c r="A146" s="40"/>
      <c r="B146" s="41"/>
      <c r="C146" s="42"/>
      <c r="D146" s="242" t="s">
        <v>232</v>
      </c>
      <c r="E146" s="42"/>
      <c r="F146" s="243" t="s">
        <v>5620</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232</v>
      </c>
      <c r="AU146" s="18" t="s">
        <v>88</v>
      </c>
    </row>
    <row r="147" s="2" customFormat="1" ht="37.8" customHeight="1">
      <c r="A147" s="40"/>
      <c r="B147" s="41"/>
      <c r="C147" s="229" t="s">
        <v>257</v>
      </c>
      <c r="D147" s="229" t="s">
        <v>225</v>
      </c>
      <c r="E147" s="230" t="s">
        <v>5621</v>
      </c>
      <c r="F147" s="231" t="s">
        <v>5622</v>
      </c>
      <c r="G147" s="232" t="s">
        <v>665</v>
      </c>
      <c r="H147" s="233">
        <v>14</v>
      </c>
      <c r="I147" s="234"/>
      <c r="J147" s="235">
        <f>ROUND(I147*H147,2)</f>
        <v>0</v>
      </c>
      <c r="K147" s="231" t="s">
        <v>1</v>
      </c>
      <c r="L147" s="46"/>
      <c r="M147" s="236" t="s">
        <v>1</v>
      </c>
      <c r="N147" s="237" t="s">
        <v>45</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224</v>
      </c>
      <c r="AT147" s="240" t="s">
        <v>225</v>
      </c>
      <c r="AU147" s="240" t="s">
        <v>88</v>
      </c>
      <c r="AY147" s="18" t="s">
        <v>221</v>
      </c>
      <c r="BE147" s="241">
        <f>IF(N147="základní",J147,0)</f>
        <v>0</v>
      </c>
      <c r="BF147" s="241">
        <f>IF(N147="snížená",J147,0)</f>
        <v>0</v>
      </c>
      <c r="BG147" s="241">
        <f>IF(N147="zákl. přenesená",J147,0)</f>
        <v>0</v>
      </c>
      <c r="BH147" s="241">
        <f>IF(N147="sníž. přenesená",J147,0)</f>
        <v>0</v>
      </c>
      <c r="BI147" s="241">
        <f>IF(N147="nulová",J147,0)</f>
        <v>0</v>
      </c>
      <c r="BJ147" s="18" t="s">
        <v>88</v>
      </c>
      <c r="BK147" s="241">
        <f>ROUND(I147*H147,2)</f>
        <v>0</v>
      </c>
      <c r="BL147" s="18" t="s">
        <v>224</v>
      </c>
      <c r="BM147" s="240" t="s">
        <v>5623</v>
      </c>
    </row>
    <row r="148" s="2" customFormat="1" ht="24.15" customHeight="1">
      <c r="A148" s="40"/>
      <c r="B148" s="41"/>
      <c r="C148" s="229" t="s">
        <v>262</v>
      </c>
      <c r="D148" s="229" t="s">
        <v>225</v>
      </c>
      <c r="E148" s="230" t="s">
        <v>5624</v>
      </c>
      <c r="F148" s="231" t="s">
        <v>5625</v>
      </c>
      <c r="G148" s="232" t="s">
        <v>507</v>
      </c>
      <c r="H148" s="233">
        <v>183</v>
      </c>
      <c r="I148" s="234"/>
      <c r="J148" s="235">
        <f>ROUND(I148*H148,2)</f>
        <v>0</v>
      </c>
      <c r="K148" s="231" t="s">
        <v>5600</v>
      </c>
      <c r="L148" s="46"/>
      <c r="M148" s="236" t="s">
        <v>1</v>
      </c>
      <c r="N148" s="237" t="s">
        <v>45</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224</v>
      </c>
      <c r="AT148" s="240" t="s">
        <v>225</v>
      </c>
      <c r="AU148" s="240" t="s">
        <v>88</v>
      </c>
      <c r="AY148" s="18" t="s">
        <v>221</v>
      </c>
      <c r="BE148" s="241">
        <f>IF(N148="základní",J148,0)</f>
        <v>0</v>
      </c>
      <c r="BF148" s="241">
        <f>IF(N148="snížená",J148,0)</f>
        <v>0</v>
      </c>
      <c r="BG148" s="241">
        <f>IF(N148="zákl. přenesená",J148,0)</f>
        <v>0</v>
      </c>
      <c r="BH148" s="241">
        <f>IF(N148="sníž. přenesená",J148,0)</f>
        <v>0</v>
      </c>
      <c r="BI148" s="241">
        <f>IF(N148="nulová",J148,0)</f>
        <v>0</v>
      </c>
      <c r="BJ148" s="18" t="s">
        <v>88</v>
      </c>
      <c r="BK148" s="241">
        <f>ROUND(I148*H148,2)</f>
        <v>0</v>
      </c>
      <c r="BL148" s="18" t="s">
        <v>224</v>
      </c>
      <c r="BM148" s="240" t="s">
        <v>5626</v>
      </c>
    </row>
    <row r="149" s="2" customFormat="1">
      <c r="A149" s="40"/>
      <c r="B149" s="41"/>
      <c r="C149" s="42"/>
      <c r="D149" s="242" t="s">
        <v>232</v>
      </c>
      <c r="E149" s="42"/>
      <c r="F149" s="243" t="s">
        <v>5627</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232</v>
      </c>
      <c r="AU149" s="18" t="s">
        <v>88</v>
      </c>
    </row>
    <row r="150" s="2" customFormat="1" ht="37.8" customHeight="1">
      <c r="A150" s="40"/>
      <c r="B150" s="41"/>
      <c r="C150" s="229" t="s">
        <v>267</v>
      </c>
      <c r="D150" s="229" t="s">
        <v>225</v>
      </c>
      <c r="E150" s="230" t="s">
        <v>5628</v>
      </c>
      <c r="F150" s="231" t="s">
        <v>5629</v>
      </c>
      <c r="G150" s="232" t="s">
        <v>665</v>
      </c>
      <c r="H150" s="233">
        <v>70</v>
      </c>
      <c r="I150" s="234"/>
      <c r="J150" s="235">
        <f>ROUND(I150*H150,2)</f>
        <v>0</v>
      </c>
      <c r="K150" s="231" t="s">
        <v>5600</v>
      </c>
      <c r="L150" s="46"/>
      <c r="M150" s="236" t="s">
        <v>1</v>
      </c>
      <c r="N150" s="237" t="s">
        <v>45</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224</v>
      </c>
      <c r="AT150" s="240" t="s">
        <v>225</v>
      </c>
      <c r="AU150" s="240" t="s">
        <v>88</v>
      </c>
      <c r="AY150" s="18" t="s">
        <v>221</v>
      </c>
      <c r="BE150" s="241">
        <f>IF(N150="základní",J150,0)</f>
        <v>0</v>
      </c>
      <c r="BF150" s="241">
        <f>IF(N150="snížená",J150,0)</f>
        <v>0</v>
      </c>
      <c r="BG150" s="241">
        <f>IF(N150="zákl. přenesená",J150,0)</f>
        <v>0</v>
      </c>
      <c r="BH150" s="241">
        <f>IF(N150="sníž. přenesená",J150,0)</f>
        <v>0</v>
      </c>
      <c r="BI150" s="241">
        <f>IF(N150="nulová",J150,0)</f>
        <v>0</v>
      </c>
      <c r="BJ150" s="18" t="s">
        <v>88</v>
      </c>
      <c r="BK150" s="241">
        <f>ROUND(I150*H150,2)</f>
        <v>0</v>
      </c>
      <c r="BL150" s="18" t="s">
        <v>224</v>
      </c>
      <c r="BM150" s="240" t="s">
        <v>5630</v>
      </c>
    </row>
    <row r="151" s="2" customFormat="1">
      <c r="A151" s="40"/>
      <c r="B151" s="41"/>
      <c r="C151" s="42"/>
      <c r="D151" s="242" t="s">
        <v>232</v>
      </c>
      <c r="E151" s="42"/>
      <c r="F151" s="243" t="s">
        <v>5631</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232</v>
      </c>
      <c r="AU151" s="18" t="s">
        <v>88</v>
      </c>
    </row>
    <row r="152" s="2" customFormat="1" ht="37.8" customHeight="1">
      <c r="A152" s="40"/>
      <c r="B152" s="41"/>
      <c r="C152" s="229" t="s">
        <v>272</v>
      </c>
      <c r="D152" s="229" t="s">
        <v>225</v>
      </c>
      <c r="E152" s="230" t="s">
        <v>5632</v>
      </c>
      <c r="F152" s="231" t="s">
        <v>5633</v>
      </c>
      <c r="G152" s="232" t="s">
        <v>665</v>
      </c>
      <c r="H152" s="233">
        <v>14</v>
      </c>
      <c r="I152" s="234"/>
      <c r="J152" s="235">
        <f>ROUND(I152*H152,2)</f>
        <v>0</v>
      </c>
      <c r="K152" s="231" t="s">
        <v>1</v>
      </c>
      <c r="L152" s="46"/>
      <c r="M152" s="236" t="s">
        <v>1</v>
      </c>
      <c r="N152" s="237" t="s">
        <v>45</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224</v>
      </c>
      <c r="AT152" s="240" t="s">
        <v>225</v>
      </c>
      <c r="AU152" s="240" t="s">
        <v>88</v>
      </c>
      <c r="AY152" s="18" t="s">
        <v>221</v>
      </c>
      <c r="BE152" s="241">
        <f>IF(N152="základní",J152,0)</f>
        <v>0</v>
      </c>
      <c r="BF152" s="241">
        <f>IF(N152="snížená",J152,0)</f>
        <v>0</v>
      </c>
      <c r="BG152" s="241">
        <f>IF(N152="zákl. přenesená",J152,0)</f>
        <v>0</v>
      </c>
      <c r="BH152" s="241">
        <f>IF(N152="sníž. přenesená",J152,0)</f>
        <v>0</v>
      </c>
      <c r="BI152" s="241">
        <f>IF(N152="nulová",J152,0)</f>
        <v>0</v>
      </c>
      <c r="BJ152" s="18" t="s">
        <v>88</v>
      </c>
      <c r="BK152" s="241">
        <f>ROUND(I152*H152,2)</f>
        <v>0</v>
      </c>
      <c r="BL152" s="18" t="s">
        <v>224</v>
      </c>
      <c r="BM152" s="240" t="s">
        <v>5634</v>
      </c>
    </row>
    <row r="153" s="2" customFormat="1" ht="49.05" customHeight="1">
      <c r="A153" s="40"/>
      <c r="B153" s="41"/>
      <c r="C153" s="229" t="s">
        <v>277</v>
      </c>
      <c r="D153" s="229" t="s">
        <v>225</v>
      </c>
      <c r="E153" s="230" t="s">
        <v>5635</v>
      </c>
      <c r="F153" s="231" t="s">
        <v>5636</v>
      </c>
      <c r="G153" s="232" t="s">
        <v>507</v>
      </c>
      <c r="H153" s="233">
        <v>565.20000000000005</v>
      </c>
      <c r="I153" s="234"/>
      <c r="J153" s="235">
        <f>ROUND(I153*H153,2)</f>
        <v>0</v>
      </c>
      <c r="K153" s="231" t="s">
        <v>5600</v>
      </c>
      <c r="L153" s="46"/>
      <c r="M153" s="236" t="s">
        <v>1</v>
      </c>
      <c r="N153" s="237" t="s">
        <v>45</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224</v>
      </c>
      <c r="AT153" s="240" t="s">
        <v>225</v>
      </c>
      <c r="AU153" s="240" t="s">
        <v>88</v>
      </c>
      <c r="AY153" s="18" t="s">
        <v>221</v>
      </c>
      <c r="BE153" s="241">
        <f>IF(N153="základní",J153,0)</f>
        <v>0</v>
      </c>
      <c r="BF153" s="241">
        <f>IF(N153="snížená",J153,0)</f>
        <v>0</v>
      </c>
      <c r="BG153" s="241">
        <f>IF(N153="zákl. přenesená",J153,0)</f>
        <v>0</v>
      </c>
      <c r="BH153" s="241">
        <f>IF(N153="sníž. přenesená",J153,0)</f>
        <v>0</v>
      </c>
      <c r="BI153" s="241">
        <f>IF(N153="nulová",J153,0)</f>
        <v>0</v>
      </c>
      <c r="BJ153" s="18" t="s">
        <v>88</v>
      </c>
      <c r="BK153" s="241">
        <f>ROUND(I153*H153,2)</f>
        <v>0</v>
      </c>
      <c r="BL153" s="18" t="s">
        <v>224</v>
      </c>
      <c r="BM153" s="240" t="s">
        <v>5637</v>
      </c>
    </row>
    <row r="154" s="2" customFormat="1">
      <c r="A154" s="40"/>
      <c r="B154" s="41"/>
      <c r="C154" s="42"/>
      <c r="D154" s="242" t="s">
        <v>232</v>
      </c>
      <c r="E154" s="42"/>
      <c r="F154" s="243" t="s">
        <v>5638</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232</v>
      </c>
      <c r="AU154" s="18" t="s">
        <v>88</v>
      </c>
    </row>
    <row r="155" s="14" customFormat="1">
      <c r="A155" s="14"/>
      <c r="B155" s="260"/>
      <c r="C155" s="261"/>
      <c r="D155" s="247" t="s">
        <v>236</v>
      </c>
      <c r="E155" s="262" t="s">
        <v>1</v>
      </c>
      <c r="F155" s="263" t="s">
        <v>5639</v>
      </c>
      <c r="G155" s="261"/>
      <c r="H155" s="262" t="s">
        <v>1</v>
      </c>
      <c r="I155" s="264"/>
      <c r="J155" s="261"/>
      <c r="K155" s="261"/>
      <c r="L155" s="265"/>
      <c r="M155" s="266"/>
      <c r="N155" s="267"/>
      <c r="O155" s="267"/>
      <c r="P155" s="267"/>
      <c r="Q155" s="267"/>
      <c r="R155" s="267"/>
      <c r="S155" s="267"/>
      <c r="T155" s="268"/>
      <c r="U155" s="14"/>
      <c r="V155" s="14"/>
      <c r="W155" s="14"/>
      <c r="X155" s="14"/>
      <c r="Y155" s="14"/>
      <c r="Z155" s="14"/>
      <c r="AA155" s="14"/>
      <c r="AB155" s="14"/>
      <c r="AC155" s="14"/>
      <c r="AD155" s="14"/>
      <c r="AE155" s="14"/>
      <c r="AT155" s="269" t="s">
        <v>236</v>
      </c>
      <c r="AU155" s="269" t="s">
        <v>88</v>
      </c>
      <c r="AV155" s="14" t="s">
        <v>88</v>
      </c>
      <c r="AW155" s="14" t="s">
        <v>36</v>
      </c>
      <c r="AX155" s="14" t="s">
        <v>80</v>
      </c>
      <c r="AY155" s="269" t="s">
        <v>221</v>
      </c>
    </row>
    <row r="156" s="13" customFormat="1">
      <c r="A156" s="13"/>
      <c r="B156" s="249"/>
      <c r="C156" s="250"/>
      <c r="D156" s="247" t="s">
        <v>236</v>
      </c>
      <c r="E156" s="251" t="s">
        <v>1</v>
      </c>
      <c r="F156" s="252" t="s">
        <v>5640</v>
      </c>
      <c r="G156" s="250"/>
      <c r="H156" s="253">
        <v>565.20000000000005</v>
      </c>
      <c r="I156" s="254"/>
      <c r="J156" s="250"/>
      <c r="K156" s="250"/>
      <c r="L156" s="255"/>
      <c r="M156" s="256"/>
      <c r="N156" s="257"/>
      <c r="O156" s="257"/>
      <c r="P156" s="257"/>
      <c r="Q156" s="257"/>
      <c r="R156" s="257"/>
      <c r="S156" s="257"/>
      <c r="T156" s="258"/>
      <c r="U156" s="13"/>
      <c r="V156" s="13"/>
      <c r="W156" s="13"/>
      <c r="X156" s="13"/>
      <c r="Y156" s="13"/>
      <c r="Z156" s="13"/>
      <c r="AA156" s="13"/>
      <c r="AB156" s="13"/>
      <c r="AC156" s="13"/>
      <c r="AD156" s="13"/>
      <c r="AE156" s="13"/>
      <c r="AT156" s="259" t="s">
        <v>236</v>
      </c>
      <c r="AU156" s="259" t="s">
        <v>88</v>
      </c>
      <c r="AV156" s="13" t="s">
        <v>19</v>
      </c>
      <c r="AW156" s="13" t="s">
        <v>36</v>
      </c>
      <c r="AX156" s="13" t="s">
        <v>80</v>
      </c>
      <c r="AY156" s="259" t="s">
        <v>221</v>
      </c>
    </row>
    <row r="157" s="15" customFormat="1">
      <c r="A157" s="15"/>
      <c r="B157" s="270"/>
      <c r="C157" s="271"/>
      <c r="D157" s="247" t="s">
        <v>236</v>
      </c>
      <c r="E157" s="272" t="s">
        <v>1</v>
      </c>
      <c r="F157" s="273" t="s">
        <v>356</v>
      </c>
      <c r="G157" s="271"/>
      <c r="H157" s="274">
        <v>565.20000000000005</v>
      </c>
      <c r="I157" s="275"/>
      <c r="J157" s="271"/>
      <c r="K157" s="271"/>
      <c r="L157" s="276"/>
      <c r="M157" s="277"/>
      <c r="N157" s="278"/>
      <c r="O157" s="278"/>
      <c r="P157" s="278"/>
      <c r="Q157" s="278"/>
      <c r="R157" s="278"/>
      <c r="S157" s="278"/>
      <c r="T157" s="279"/>
      <c r="U157" s="15"/>
      <c r="V157" s="15"/>
      <c r="W157" s="15"/>
      <c r="X157" s="15"/>
      <c r="Y157" s="15"/>
      <c r="Z157" s="15"/>
      <c r="AA157" s="15"/>
      <c r="AB157" s="15"/>
      <c r="AC157" s="15"/>
      <c r="AD157" s="15"/>
      <c r="AE157" s="15"/>
      <c r="AT157" s="280" t="s">
        <v>236</v>
      </c>
      <c r="AU157" s="280" t="s">
        <v>88</v>
      </c>
      <c r="AV157" s="15" t="s">
        <v>224</v>
      </c>
      <c r="AW157" s="15" t="s">
        <v>36</v>
      </c>
      <c r="AX157" s="15" t="s">
        <v>88</v>
      </c>
      <c r="AY157" s="280" t="s">
        <v>221</v>
      </c>
    </row>
    <row r="158" s="2" customFormat="1" ht="49.05" customHeight="1">
      <c r="A158" s="40"/>
      <c r="B158" s="41"/>
      <c r="C158" s="229" t="s">
        <v>283</v>
      </c>
      <c r="D158" s="229" t="s">
        <v>225</v>
      </c>
      <c r="E158" s="230" t="s">
        <v>5641</v>
      </c>
      <c r="F158" s="231" t="s">
        <v>5642</v>
      </c>
      <c r="G158" s="232" t="s">
        <v>515</v>
      </c>
      <c r="H158" s="233">
        <v>135.90000000000001</v>
      </c>
      <c r="I158" s="234"/>
      <c r="J158" s="235">
        <f>ROUND(I158*H158,2)</f>
        <v>0</v>
      </c>
      <c r="K158" s="231" t="s">
        <v>5600</v>
      </c>
      <c r="L158" s="46"/>
      <c r="M158" s="236" t="s">
        <v>1</v>
      </c>
      <c r="N158" s="237" t="s">
        <v>45</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224</v>
      </c>
      <c r="AT158" s="240" t="s">
        <v>225</v>
      </c>
      <c r="AU158" s="240" t="s">
        <v>88</v>
      </c>
      <c r="AY158" s="18" t="s">
        <v>221</v>
      </c>
      <c r="BE158" s="241">
        <f>IF(N158="základní",J158,0)</f>
        <v>0</v>
      </c>
      <c r="BF158" s="241">
        <f>IF(N158="snížená",J158,0)</f>
        <v>0</v>
      </c>
      <c r="BG158" s="241">
        <f>IF(N158="zákl. přenesená",J158,0)</f>
        <v>0</v>
      </c>
      <c r="BH158" s="241">
        <f>IF(N158="sníž. přenesená",J158,0)</f>
        <v>0</v>
      </c>
      <c r="BI158" s="241">
        <f>IF(N158="nulová",J158,0)</f>
        <v>0</v>
      </c>
      <c r="BJ158" s="18" t="s">
        <v>88</v>
      </c>
      <c r="BK158" s="241">
        <f>ROUND(I158*H158,2)</f>
        <v>0</v>
      </c>
      <c r="BL158" s="18" t="s">
        <v>224</v>
      </c>
      <c r="BM158" s="240" t="s">
        <v>5643</v>
      </c>
    </row>
    <row r="159" s="2" customFormat="1">
      <c r="A159" s="40"/>
      <c r="B159" s="41"/>
      <c r="C159" s="42"/>
      <c r="D159" s="242" t="s">
        <v>232</v>
      </c>
      <c r="E159" s="42"/>
      <c r="F159" s="243" t="s">
        <v>5644</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232</v>
      </c>
      <c r="AU159" s="18" t="s">
        <v>88</v>
      </c>
    </row>
    <row r="160" s="14" customFormat="1">
      <c r="A160" s="14"/>
      <c r="B160" s="260"/>
      <c r="C160" s="261"/>
      <c r="D160" s="247" t="s">
        <v>236</v>
      </c>
      <c r="E160" s="262" t="s">
        <v>1</v>
      </c>
      <c r="F160" s="263" t="s">
        <v>5645</v>
      </c>
      <c r="G160" s="261"/>
      <c r="H160" s="262" t="s">
        <v>1</v>
      </c>
      <c r="I160" s="264"/>
      <c r="J160" s="261"/>
      <c r="K160" s="261"/>
      <c r="L160" s="265"/>
      <c r="M160" s="266"/>
      <c r="N160" s="267"/>
      <c r="O160" s="267"/>
      <c r="P160" s="267"/>
      <c r="Q160" s="267"/>
      <c r="R160" s="267"/>
      <c r="S160" s="267"/>
      <c r="T160" s="268"/>
      <c r="U160" s="14"/>
      <c r="V160" s="14"/>
      <c r="W160" s="14"/>
      <c r="X160" s="14"/>
      <c r="Y160" s="14"/>
      <c r="Z160" s="14"/>
      <c r="AA160" s="14"/>
      <c r="AB160" s="14"/>
      <c r="AC160" s="14"/>
      <c r="AD160" s="14"/>
      <c r="AE160" s="14"/>
      <c r="AT160" s="269" t="s">
        <v>236</v>
      </c>
      <c r="AU160" s="269" t="s">
        <v>88</v>
      </c>
      <c r="AV160" s="14" t="s">
        <v>88</v>
      </c>
      <c r="AW160" s="14" t="s">
        <v>36</v>
      </c>
      <c r="AX160" s="14" t="s">
        <v>80</v>
      </c>
      <c r="AY160" s="269" t="s">
        <v>221</v>
      </c>
    </row>
    <row r="161" s="13" customFormat="1">
      <c r="A161" s="13"/>
      <c r="B161" s="249"/>
      <c r="C161" s="250"/>
      <c r="D161" s="247" t="s">
        <v>236</v>
      </c>
      <c r="E161" s="251" t="s">
        <v>1</v>
      </c>
      <c r="F161" s="252" t="s">
        <v>5646</v>
      </c>
      <c r="G161" s="250"/>
      <c r="H161" s="253">
        <v>135.90000000000001</v>
      </c>
      <c r="I161" s="254"/>
      <c r="J161" s="250"/>
      <c r="K161" s="250"/>
      <c r="L161" s="255"/>
      <c r="M161" s="256"/>
      <c r="N161" s="257"/>
      <c r="O161" s="257"/>
      <c r="P161" s="257"/>
      <c r="Q161" s="257"/>
      <c r="R161" s="257"/>
      <c r="S161" s="257"/>
      <c r="T161" s="258"/>
      <c r="U161" s="13"/>
      <c r="V161" s="13"/>
      <c r="W161" s="13"/>
      <c r="X161" s="13"/>
      <c r="Y161" s="13"/>
      <c r="Z161" s="13"/>
      <c r="AA161" s="13"/>
      <c r="AB161" s="13"/>
      <c r="AC161" s="13"/>
      <c r="AD161" s="13"/>
      <c r="AE161" s="13"/>
      <c r="AT161" s="259" t="s">
        <v>236</v>
      </c>
      <c r="AU161" s="259" t="s">
        <v>88</v>
      </c>
      <c r="AV161" s="13" t="s">
        <v>19</v>
      </c>
      <c r="AW161" s="13" t="s">
        <v>36</v>
      </c>
      <c r="AX161" s="13" t="s">
        <v>80</v>
      </c>
      <c r="AY161" s="259" t="s">
        <v>221</v>
      </c>
    </row>
    <row r="162" s="15" customFormat="1">
      <c r="A162" s="15"/>
      <c r="B162" s="270"/>
      <c r="C162" s="271"/>
      <c r="D162" s="247" t="s">
        <v>236</v>
      </c>
      <c r="E162" s="272" t="s">
        <v>1</v>
      </c>
      <c r="F162" s="273" t="s">
        <v>356</v>
      </c>
      <c r="G162" s="271"/>
      <c r="H162" s="274">
        <v>135.90000000000001</v>
      </c>
      <c r="I162" s="275"/>
      <c r="J162" s="271"/>
      <c r="K162" s="271"/>
      <c r="L162" s="276"/>
      <c r="M162" s="277"/>
      <c r="N162" s="278"/>
      <c r="O162" s="278"/>
      <c r="P162" s="278"/>
      <c r="Q162" s="278"/>
      <c r="R162" s="278"/>
      <c r="S162" s="278"/>
      <c r="T162" s="279"/>
      <c r="U162" s="15"/>
      <c r="V162" s="15"/>
      <c r="W162" s="15"/>
      <c r="X162" s="15"/>
      <c r="Y162" s="15"/>
      <c r="Z162" s="15"/>
      <c r="AA162" s="15"/>
      <c r="AB162" s="15"/>
      <c r="AC162" s="15"/>
      <c r="AD162" s="15"/>
      <c r="AE162" s="15"/>
      <c r="AT162" s="280" t="s">
        <v>236</v>
      </c>
      <c r="AU162" s="280" t="s">
        <v>88</v>
      </c>
      <c r="AV162" s="15" t="s">
        <v>224</v>
      </c>
      <c r="AW162" s="15" t="s">
        <v>36</v>
      </c>
      <c r="AX162" s="15" t="s">
        <v>88</v>
      </c>
      <c r="AY162" s="280" t="s">
        <v>221</v>
      </c>
    </row>
    <row r="163" s="2" customFormat="1" ht="49.05" customHeight="1">
      <c r="A163" s="40"/>
      <c r="B163" s="41"/>
      <c r="C163" s="229" t="s">
        <v>288</v>
      </c>
      <c r="D163" s="229" t="s">
        <v>225</v>
      </c>
      <c r="E163" s="230" t="s">
        <v>5647</v>
      </c>
      <c r="F163" s="231" t="s">
        <v>5648</v>
      </c>
      <c r="G163" s="232" t="s">
        <v>515</v>
      </c>
      <c r="H163" s="233">
        <v>5.4000000000000004</v>
      </c>
      <c r="I163" s="234"/>
      <c r="J163" s="235">
        <f>ROUND(I163*H163,2)</f>
        <v>0</v>
      </c>
      <c r="K163" s="231" t="s">
        <v>5600</v>
      </c>
      <c r="L163" s="46"/>
      <c r="M163" s="236" t="s">
        <v>1</v>
      </c>
      <c r="N163" s="237" t="s">
        <v>45</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224</v>
      </c>
      <c r="AT163" s="240" t="s">
        <v>225</v>
      </c>
      <c r="AU163" s="240" t="s">
        <v>88</v>
      </c>
      <c r="AY163" s="18" t="s">
        <v>221</v>
      </c>
      <c r="BE163" s="241">
        <f>IF(N163="základní",J163,0)</f>
        <v>0</v>
      </c>
      <c r="BF163" s="241">
        <f>IF(N163="snížená",J163,0)</f>
        <v>0</v>
      </c>
      <c r="BG163" s="241">
        <f>IF(N163="zákl. přenesená",J163,0)</f>
        <v>0</v>
      </c>
      <c r="BH163" s="241">
        <f>IF(N163="sníž. přenesená",J163,0)</f>
        <v>0</v>
      </c>
      <c r="BI163" s="241">
        <f>IF(N163="nulová",J163,0)</f>
        <v>0</v>
      </c>
      <c r="BJ163" s="18" t="s">
        <v>88</v>
      </c>
      <c r="BK163" s="241">
        <f>ROUND(I163*H163,2)</f>
        <v>0</v>
      </c>
      <c r="BL163" s="18" t="s">
        <v>224</v>
      </c>
      <c r="BM163" s="240" t="s">
        <v>5649</v>
      </c>
    </row>
    <row r="164" s="2" customFormat="1">
      <c r="A164" s="40"/>
      <c r="B164" s="41"/>
      <c r="C164" s="42"/>
      <c r="D164" s="242" t="s">
        <v>232</v>
      </c>
      <c r="E164" s="42"/>
      <c r="F164" s="243" t="s">
        <v>5650</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232</v>
      </c>
      <c r="AU164" s="18" t="s">
        <v>88</v>
      </c>
    </row>
    <row r="165" s="14" customFormat="1">
      <c r="A165" s="14"/>
      <c r="B165" s="260"/>
      <c r="C165" s="261"/>
      <c r="D165" s="247" t="s">
        <v>236</v>
      </c>
      <c r="E165" s="262" t="s">
        <v>1</v>
      </c>
      <c r="F165" s="263" t="s">
        <v>5645</v>
      </c>
      <c r="G165" s="261"/>
      <c r="H165" s="262" t="s">
        <v>1</v>
      </c>
      <c r="I165" s="264"/>
      <c r="J165" s="261"/>
      <c r="K165" s="261"/>
      <c r="L165" s="265"/>
      <c r="M165" s="266"/>
      <c r="N165" s="267"/>
      <c r="O165" s="267"/>
      <c r="P165" s="267"/>
      <c r="Q165" s="267"/>
      <c r="R165" s="267"/>
      <c r="S165" s="267"/>
      <c r="T165" s="268"/>
      <c r="U165" s="14"/>
      <c r="V165" s="14"/>
      <c r="W165" s="14"/>
      <c r="X165" s="14"/>
      <c r="Y165" s="14"/>
      <c r="Z165" s="14"/>
      <c r="AA165" s="14"/>
      <c r="AB165" s="14"/>
      <c r="AC165" s="14"/>
      <c r="AD165" s="14"/>
      <c r="AE165" s="14"/>
      <c r="AT165" s="269" t="s">
        <v>236</v>
      </c>
      <c r="AU165" s="269" t="s">
        <v>88</v>
      </c>
      <c r="AV165" s="14" t="s">
        <v>88</v>
      </c>
      <c r="AW165" s="14" t="s">
        <v>36</v>
      </c>
      <c r="AX165" s="14" t="s">
        <v>80</v>
      </c>
      <c r="AY165" s="269" t="s">
        <v>221</v>
      </c>
    </row>
    <row r="166" s="13" customFormat="1">
      <c r="A166" s="13"/>
      <c r="B166" s="249"/>
      <c r="C166" s="250"/>
      <c r="D166" s="247" t="s">
        <v>236</v>
      </c>
      <c r="E166" s="251" t="s">
        <v>1</v>
      </c>
      <c r="F166" s="252" t="s">
        <v>5651</v>
      </c>
      <c r="G166" s="250"/>
      <c r="H166" s="253">
        <v>5.4000000000000004</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236</v>
      </c>
      <c r="AU166" s="259" t="s">
        <v>88</v>
      </c>
      <c r="AV166" s="13" t="s">
        <v>19</v>
      </c>
      <c r="AW166" s="13" t="s">
        <v>36</v>
      </c>
      <c r="AX166" s="13" t="s">
        <v>80</v>
      </c>
      <c r="AY166" s="259" t="s">
        <v>221</v>
      </c>
    </row>
    <row r="167" s="15" customFormat="1">
      <c r="A167" s="15"/>
      <c r="B167" s="270"/>
      <c r="C167" s="271"/>
      <c r="D167" s="247" t="s">
        <v>236</v>
      </c>
      <c r="E167" s="272" t="s">
        <v>1</v>
      </c>
      <c r="F167" s="273" t="s">
        <v>356</v>
      </c>
      <c r="G167" s="271"/>
      <c r="H167" s="274">
        <v>5.4000000000000004</v>
      </c>
      <c r="I167" s="275"/>
      <c r="J167" s="271"/>
      <c r="K167" s="271"/>
      <c r="L167" s="276"/>
      <c r="M167" s="277"/>
      <c r="N167" s="278"/>
      <c r="O167" s="278"/>
      <c r="P167" s="278"/>
      <c r="Q167" s="278"/>
      <c r="R167" s="278"/>
      <c r="S167" s="278"/>
      <c r="T167" s="279"/>
      <c r="U167" s="15"/>
      <c r="V167" s="15"/>
      <c r="W167" s="15"/>
      <c r="X167" s="15"/>
      <c r="Y167" s="15"/>
      <c r="Z167" s="15"/>
      <c r="AA167" s="15"/>
      <c r="AB167" s="15"/>
      <c r="AC167" s="15"/>
      <c r="AD167" s="15"/>
      <c r="AE167" s="15"/>
      <c r="AT167" s="280" t="s">
        <v>236</v>
      </c>
      <c r="AU167" s="280" t="s">
        <v>88</v>
      </c>
      <c r="AV167" s="15" t="s">
        <v>224</v>
      </c>
      <c r="AW167" s="15" t="s">
        <v>36</v>
      </c>
      <c r="AX167" s="15" t="s">
        <v>88</v>
      </c>
      <c r="AY167" s="280" t="s">
        <v>221</v>
      </c>
    </row>
    <row r="168" s="2" customFormat="1" ht="49.05" customHeight="1">
      <c r="A168" s="40"/>
      <c r="B168" s="41"/>
      <c r="C168" s="229" t="s">
        <v>295</v>
      </c>
      <c r="D168" s="229" t="s">
        <v>225</v>
      </c>
      <c r="E168" s="230" t="s">
        <v>5652</v>
      </c>
      <c r="F168" s="231" t="s">
        <v>5653</v>
      </c>
      <c r="G168" s="232" t="s">
        <v>515</v>
      </c>
      <c r="H168" s="233">
        <v>135.90000000000001</v>
      </c>
      <c r="I168" s="234"/>
      <c r="J168" s="235">
        <f>ROUND(I168*H168,2)</f>
        <v>0</v>
      </c>
      <c r="K168" s="231" t="s">
        <v>5600</v>
      </c>
      <c r="L168" s="46"/>
      <c r="M168" s="236" t="s">
        <v>1</v>
      </c>
      <c r="N168" s="237" t="s">
        <v>45</v>
      </c>
      <c r="O168" s="93"/>
      <c r="P168" s="238">
        <f>O168*H168</f>
        <v>0</v>
      </c>
      <c r="Q168" s="238">
        <v>0</v>
      </c>
      <c r="R168" s="238">
        <f>Q168*H168</f>
        <v>0</v>
      </c>
      <c r="S168" s="238">
        <v>0</v>
      </c>
      <c r="T168" s="239">
        <f>S168*H168</f>
        <v>0</v>
      </c>
      <c r="U168" s="40"/>
      <c r="V168" s="40"/>
      <c r="W168" s="40"/>
      <c r="X168" s="40"/>
      <c r="Y168" s="40"/>
      <c r="Z168" s="40"/>
      <c r="AA168" s="40"/>
      <c r="AB168" s="40"/>
      <c r="AC168" s="40"/>
      <c r="AD168" s="40"/>
      <c r="AE168" s="40"/>
      <c r="AR168" s="240" t="s">
        <v>224</v>
      </c>
      <c r="AT168" s="240" t="s">
        <v>225</v>
      </c>
      <c r="AU168" s="240" t="s">
        <v>88</v>
      </c>
      <c r="AY168" s="18" t="s">
        <v>221</v>
      </c>
      <c r="BE168" s="241">
        <f>IF(N168="základní",J168,0)</f>
        <v>0</v>
      </c>
      <c r="BF168" s="241">
        <f>IF(N168="snížená",J168,0)</f>
        <v>0</v>
      </c>
      <c r="BG168" s="241">
        <f>IF(N168="zákl. přenesená",J168,0)</f>
        <v>0</v>
      </c>
      <c r="BH168" s="241">
        <f>IF(N168="sníž. přenesená",J168,0)</f>
        <v>0</v>
      </c>
      <c r="BI168" s="241">
        <f>IF(N168="nulová",J168,0)</f>
        <v>0</v>
      </c>
      <c r="BJ168" s="18" t="s">
        <v>88</v>
      </c>
      <c r="BK168" s="241">
        <f>ROUND(I168*H168,2)</f>
        <v>0</v>
      </c>
      <c r="BL168" s="18" t="s">
        <v>224</v>
      </c>
      <c r="BM168" s="240" t="s">
        <v>5654</v>
      </c>
    </row>
    <row r="169" s="2" customFormat="1">
      <c r="A169" s="40"/>
      <c r="B169" s="41"/>
      <c r="C169" s="42"/>
      <c r="D169" s="242" t="s">
        <v>232</v>
      </c>
      <c r="E169" s="42"/>
      <c r="F169" s="243" t="s">
        <v>5655</v>
      </c>
      <c r="G169" s="42"/>
      <c r="H169" s="42"/>
      <c r="I169" s="244"/>
      <c r="J169" s="42"/>
      <c r="K169" s="42"/>
      <c r="L169" s="46"/>
      <c r="M169" s="245"/>
      <c r="N169" s="246"/>
      <c r="O169" s="93"/>
      <c r="P169" s="93"/>
      <c r="Q169" s="93"/>
      <c r="R169" s="93"/>
      <c r="S169" s="93"/>
      <c r="T169" s="94"/>
      <c r="U169" s="40"/>
      <c r="V169" s="40"/>
      <c r="W169" s="40"/>
      <c r="X169" s="40"/>
      <c r="Y169" s="40"/>
      <c r="Z169" s="40"/>
      <c r="AA169" s="40"/>
      <c r="AB169" s="40"/>
      <c r="AC169" s="40"/>
      <c r="AD169" s="40"/>
      <c r="AE169" s="40"/>
      <c r="AT169" s="18" t="s">
        <v>232</v>
      </c>
      <c r="AU169" s="18" t="s">
        <v>88</v>
      </c>
    </row>
    <row r="170" s="2" customFormat="1" ht="37.8" customHeight="1">
      <c r="A170" s="40"/>
      <c r="B170" s="41"/>
      <c r="C170" s="229" t="s">
        <v>303</v>
      </c>
      <c r="D170" s="229" t="s">
        <v>225</v>
      </c>
      <c r="E170" s="230" t="s">
        <v>5656</v>
      </c>
      <c r="F170" s="231" t="s">
        <v>5657</v>
      </c>
      <c r="G170" s="232" t="s">
        <v>515</v>
      </c>
      <c r="H170" s="233">
        <v>135.90000000000001</v>
      </c>
      <c r="I170" s="234"/>
      <c r="J170" s="235">
        <f>ROUND(I170*H170,2)</f>
        <v>0</v>
      </c>
      <c r="K170" s="231" t="s">
        <v>5600</v>
      </c>
      <c r="L170" s="46"/>
      <c r="M170" s="236" t="s">
        <v>1</v>
      </c>
      <c r="N170" s="237" t="s">
        <v>45</v>
      </c>
      <c r="O170" s="93"/>
      <c r="P170" s="238">
        <f>O170*H170</f>
        <v>0</v>
      </c>
      <c r="Q170" s="238">
        <v>0</v>
      </c>
      <c r="R170" s="238">
        <f>Q170*H170</f>
        <v>0</v>
      </c>
      <c r="S170" s="238">
        <v>0</v>
      </c>
      <c r="T170" s="239">
        <f>S170*H170</f>
        <v>0</v>
      </c>
      <c r="U170" s="40"/>
      <c r="V170" s="40"/>
      <c r="W170" s="40"/>
      <c r="X170" s="40"/>
      <c r="Y170" s="40"/>
      <c r="Z170" s="40"/>
      <c r="AA170" s="40"/>
      <c r="AB170" s="40"/>
      <c r="AC170" s="40"/>
      <c r="AD170" s="40"/>
      <c r="AE170" s="40"/>
      <c r="AR170" s="240" t="s">
        <v>224</v>
      </c>
      <c r="AT170" s="240" t="s">
        <v>225</v>
      </c>
      <c r="AU170" s="240" t="s">
        <v>88</v>
      </c>
      <c r="AY170" s="18" t="s">
        <v>221</v>
      </c>
      <c r="BE170" s="241">
        <f>IF(N170="základní",J170,0)</f>
        <v>0</v>
      </c>
      <c r="BF170" s="241">
        <f>IF(N170="snížená",J170,0)</f>
        <v>0</v>
      </c>
      <c r="BG170" s="241">
        <f>IF(N170="zákl. přenesená",J170,0)</f>
        <v>0</v>
      </c>
      <c r="BH170" s="241">
        <f>IF(N170="sníž. přenesená",J170,0)</f>
        <v>0</v>
      </c>
      <c r="BI170" s="241">
        <f>IF(N170="nulová",J170,0)</f>
        <v>0</v>
      </c>
      <c r="BJ170" s="18" t="s">
        <v>88</v>
      </c>
      <c r="BK170" s="241">
        <f>ROUND(I170*H170,2)</f>
        <v>0</v>
      </c>
      <c r="BL170" s="18" t="s">
        <v>224</v>
      </c>
      <c r="BM170" s="240" t="s">
        <v>5658</v>
      </c>
    </row>
    <row r="171" s="2" customFormat="1">
      <c r="A171" s="40"/>
      <c r="B171" s="41"/>
      <c r="C171" s="42"/>
      <c r="D171" s="242" t="s">
        <v>232</v>
      </c>
      <c r="E171" s="42"/>
      <c r="F171" s="243" t="s">
        <v>5659</v>
      </c>
      <c r="G171" s="42"/>
      <c r="H171" s="42"/>
      <c r="I171" s="244"/>
      <c r="J171" s="42"/>
      <c r="K171" s="42"/>
      <c r="L171" s="46"/>
      <c r="M171" s="245"/>
      <c r="N171" s="246"/>
      <c r="O171" s="93"/>
      <c r="P171" s="93"/>
      <c r="Q171" s="93"/>
      <c r="R171" s="93"/>
      <c r="S171" s="93"/>
      <c r="T171" s="94"/>
      <c r="U171" s="40"/>
      <c r="V171" s="40"/>
      <c r="W171" s="40"/>
      <c r="X171" s="40"/>
      <c r="Y171" s="40"/>
      <c r="Z171" s="40"/>
      <c r="AA171" s="40"/>
      <c r="AB171" s="40"/>
      <c r="AC171" s="40"/>
      <c r="AD171" s="40"/>
      <c r="AE171" s="40"/>
      <c r="AT171" s="18" t="s">
        <v>232</v>
      </c>
      <c r="AU171" s="18" t="s">
        <v>88</v>
      </c>
    </row>
    <row r="172" s="2" customFormat="1" ht="24.15" customHeight="1">
      <c r="A172" s="40"/>
      <c r="B172" s="41"/>
      <c r="C172" s="229" t="s">
        <v>307</v>
      </c>
      <c r="D172" s="229" t="s">
        <v>225</v>
      </c>
      <c r="E172" s="230" t="s">
        <v>5660</v>
      </c>
      <c r="F172" s="231" t="s">
        <v>5661</v>
      </c>
      <c r="G172" s="232" t="s">
        <v>5514</v>
      </c>
      <c r="H172" s="233">
        <v>80</v>
      </c>
      <c r="I172" s="234"/>
      <c r="J172" s="235">
        <f>ROUND(I172*H172,2)</f>
        <v>0</v>
      </c>
      <c r="K172" s="231" t="s">
        <v>5600</v>
      </c>
      <c r="L172" s="46"/>
      <c r="M172" s="236" t="s">
        <v>1</v>
      </c>
      <c r="N172" s="237" t="s">
        <v>45</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224</v>
      </c>
      <c r="AT172" s="240" t="s">
        <v>225</v>
      </c>
      <c r="AU172" s="240" t="s">
        <v>88</v>
      </c>
      <c r="AY172" s="18" t="s">
        <v>221</v>
      </c>
      <c r="BE172" s="241">
        <f>IF(N172="základní",J172,0)</f>
        <v>0</v>
      </c>
      <c r="BF172" s="241">
        <f>IF(N172="snížená",J172,0)</f>
        <v>0</v>
      </c>
      <c r="BG172" s="241">
        <f>IF(N172="zákl. přenesená",J172,0)</f>
        <v>0</v>
      </c>
      <c r="BH172" s="241">
        <f>IF(N172="sníž. přenesená",J172,0)</f>
        <v>0</v>
      </c>
      <c r="BI172" s="241">
        <f>IF(N172="nulová",J172,0)</f>
        <v>0</v>
      </c>
      <c r="BJ172" s="18" t="s">
        <v>88</v>
      </c>
      <c r="BK172" s="241">
        <f>ROUND(I172*H172,2)</f>
        <v>0</v>
      </c>
      <c r="BL172" s="18" t="s">
        <v>224</v>
      </c>
      <c r="BM172" s="240" t="s">
        <v>5662</v>
      </c>
    </row>
    <row r="173" s="2" customFormat="1">
      <c r="A173" s="40"/>
      <c r="B173" s="41"/>
      <c r="C173" s="42"/>
      <c r="D173" s="242" t="s">
        <v>232</v>
      </c>
      <c r="E173" s="42"/>
      <c r="F173" s="243" t="s">
        <v>5663</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232</v>
      </c>
      <c r="AU173" s="18" t="s">
        <v>88</v>
      </c>
    </row>
    <row r="174" s="13" customFormat="1">
      <c r="A174" s="13"/>
      <c r="B174" s="249"/>
      <c r="C174" s="250"/>
      <c r="D174" s="247" t="s">
        <v>236</v>
      </c>
      <c r="E174" s="251" t="s">
        <v>1</v>
      </c>
      <c r="F174" s="252" t="s">
        <v>5664</v>
      </c>
      <c r="G174" s="250"/>
      <c r="H174" s="253">
        <v>80</v>
      </c>
      <c r="I174" s="254"/>
      <c r="J174" s="250"/>
      <c r="K174" s="250"/>
      <c r="L174" s="255"/>
      <c r="M174" s="256"/>
      <c r="N174" s="257"/>
      <c r="O174" s="257"/>
      <c r="P174" s="257"/>
      <c r="Q174" s="257"/>
      <c r="R174" s="257"/>
      <c r="S174" s="257"/>
      <c r="T174" s="258"/>
      <c r="U174" s="13"/>
      <c r="V174" s="13"/>
      <c r="W174" s="13"/>
      <c r="X174" s="13"/>
      <c r="Y174" s="13"/>
      <c r="Z174" s="13"/>
      <c r="AA174" s="13"/>
      <c r="AB174" s="13"/>
      <c r="AC174" s="13"/>
      <c r="AD174" s="13"/>
      <c r="AE174" s="13"/>
      <c r="AT174" s="259" t="s">
        <v>236</v>
      </c>
      <c r="AU174" s="259" t="s">
        <v>88</v>
      </c>
      <c r="AV174" s="13" t="s">
        <v>19</v>
      </c>
      <c r="AW174" s="13" t="s">
        <v>36</v>
      </c>
      <c r="AX174" s="13" t="s">
        <v>80</v>
      </c>
      <c r="AY174" s="259" t="s">
        <v>221</v>
      </c>
    </row>
    <row r="175" s="15" customFormat="1">
      <c r="A175" s="15"/>
      <c r="B175" s="270"/>
      <c r="C175" s="271"/>
      <c r="D175" s="247" t="s">
        <v>236</v>
      </c>
      <c r="E175" s="272" t="s">
        <v>1</v>
      </c>
      <c r="F175" s="273" t="s">
        <v>356</v>
      </c>
      <c r="G175" s="271"/>
      <c r="H175" s="274">
        <v>80</v>
      </c>
      <c r="I175" s="275"/>
      <c r="J175" s="271"/>
      <c r="K175" s="271"/>
      <c r="L175" s="276"/>
      <c r="M175" s="277"/>
      <c r="N175" s="278"/>
      <c r="O175" s="278"/>
      <c r="P175" s="278"/>
      <c r="Q175" s="278"/>
      <c r="R175" s="278"/>
      <c r="S175" s="278"/>
      <c r="T175" s="279"/>
      <c r="U175" s="15"/>
      <c r="V175" s="15"/>
      <c r="W175" s="15"/>
      <c r="X175" s="15"/>
      <c r="Y175" s="15"/>
      <c r="Z175" s="15"/>
      <c r="AA175" s="15"/>
      <c r="AB175" s="15"/>
      <c r="AC175" s="15"/>
      <c r="AD175" s="15"/>
      <c r="AE175" s="15"/>
      <c r="AT175" s="280" t="s">
        <v>236</v>
      </c>
      <c r="AU175" s="280" t="s">
        <v>88</v>
      </c>
      <c r="AV175" s="15" t="s">
        <v>224</v>
      </c>
      <c r="AW175" s="15" t="s">
        <v>36</v>
      </c>
      <c r="AX175" s="15" t="s">
        <v>88</v>
      </c>
      <c r="AY175" s="280" t="s">
        <v>221</v>
      </c>
    </row>
    <row r="176" s="2" customFormat="1" ht="37.8" customHeight="1">
      <c r="A176" s="40"/>
      <c r="B176" s="41"/>
      <c r="C176" s="229" t="s">
        <v>316</v>
      </c>
      <c r="D176" s="229" t="s">
        <v>225</v>
      </c>
      <c r="E176" s="230" t="s">
        <v>5665</v>
      </c>
      <c r="F176" s="231" t="s">
        <v>5666</v>
      </c>
      <c r="G176" s="232" t="s">
        <v>5667</v>
      </c>
      <c r="H176" s="233">
        <v>10</v>
      </c>
      <c r="I176" s="234"/>
      <c r="J176" s="235">
        <f>ROUND(I176*H176,2)</f>
        <v>0</v>
      </c>
      <c r="K176" s="231" t="s">
        <v>5600</v>
      </c>
      <c r="L176" s="46"/>
      <c r="M176" s="236" t="s">
        <v>1</v>
      </c>
      <c r="N176" s="237" t="s">
        <v>45</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224</v>
      </c>
      <c r="AT176" s="240" t="s">
        <v>225</v>
      </c>
      <c r="AU176" s="240" t="s">
        <v>88</v>
      </c>
      <c r="AY176" s="18" t="s">
        <v>221</v>
      </c>
      <c r="BE176" s="241">
        <f>IF(N176="základní",J176,0)</f>
        <v>0</v>
      </c>
      <c r="BF176" s="241">
        <f>IF(N176="snížená",J176,0)</f>
        <v>0</v>
      </c>
      <c r="BG176" s="241">
        <f>IF(N176="zákl. přenesená",J176,0)</f>
        <v>0</v>
      </c>
      <c r="BH176" s="241">
        <f>IF(N176="sníž. přenesená",J176,0)</f>
        <v>0</v>
      </c>
      <c r="BI176" s="241">
        <f>IF(N176="nulová",J176,0)</f>
        <v>0</v>
      </c>
      <c r="BJ176" s="18" t="s">
        <v>88</v>
      </c>
      <c r="BK176" s="241">
        <f>ROUND(I176*H176,2)</f>
        <v>0</v>
      </c>
      <c r="BL176" s="18" t="s">
        <v>224</v>
      </c>
      <c r="BM176" s="240" t="s">
        <v>5668</v>
      </c>
    </row>
    <row r="177" s="2" customFormat="1">
      <c r="A177" s="40"/>
      <c r="B177" s="41"/>
      <c r="C177" s="42"/>
      <c r="D177" s="242" t="s">
        <v>232</v>
      </c>
      <c r="E177" s="42"/>
      <c r="F177" s="243" t="s">
        <v>5669</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232</v>
      </c>
      <c r="AU177" s="18" t="s">
        <v>88</v>
      </c>
    </row>
    <row r="178" s="13" customFormat="1">
      <c r="A178" s="13"/>
      <c r="B178" s="249"/>
      <c r="C178" s="250"/>
      <c r="D178" s="247" t="s">
        <v>236</v>
      </c>
      <c r="E178" s="251" t="s">
        <v>1</v>
      </c>
      <c r="F178" s="252" t="s">
        <v>5670</v>
      </c>
      <c r="G178" s="250"/>
      <c r="H178" s="253">
        <v>10</v>
      </c>
      <c r="I178" s="254"/>
      <c r="J178" s="250"/>
      <c r="K178" s="250"/>
      <c r="L178" s="255"/>
      <c r="M178" s="256"/>
      <c r="N178" s="257"/>
      <c r="O178" s="257"/>
      <c r="P178" s="257"/>
      <c r="Q178" s="257"/>
      <c r="R178" s="257"/>
      <c r="S178" s="257"/>
      <c r="T178" s="258"/>
      <c r="U178" s="13"/>
      <c r="V178" s="13"/>
      <c r="W178" s="13"/>
      <c r="X178" s="13"/>
      <c r="Y178" s="13"/>
      <c r="Z178" s="13"/>
      <c r="AA178" s="13"/>
      <c r="AB178" s="13"/>
      <c r="AC178" s="13"/>
      <c r="AD178" s="13"/>
      <c r="AE178" s="13"/>
      <c r="AT178" s="259" t="s">
        <v>236</v>
      </c>
      <c r="AU178" s="259" t="s">
        <v>88</v>
      </c>
      <c r="AV178" s="13" t="s">
        <v>19</v>
      </c>
      <c r="AW178" s="13" t="s">
        <v>36</v>
      </c>
      <c r="AX178" s="13" t="s">
        <v>80</v>
      </c>
      <c r="AY178" s="259" t="s">
        <v>221</v>
      </c>
    </row>
    <row r="179" s="15" customFormat="1">
      <c r="A179" s="15"/>
      <c r="B179" s="270"/>
      <c r="C179" s="271"/>
      <c r="D179" s="247" t="s">
        <v>236</v>
      </c>
      <c r="E179" s="272" t="s">
        <v>1</v>
      </c>
      <c r="F179" s="273" t="s">
        <v>356</v>
      </c>
      <c r="G179" s="271"/>
      <c r="H179" s="274">
        <v>10</v>
      </c>
      <c r="I179" s="275"/>
      <c r="J179" s="271"/>
      <c r="K179" s="271"/>
      <c r="L179" s="276"/>
      <c r="M179" s="277"/>
      <c r="N179" s="278"/>
      <c r="O179" s="278"/>
      <c r="P179" s="278"/>
      <c r="Q179" s="278"/>
      <c r="R179" s="278"/>
      <c r="S179" s="278"/>
      <c r="T179" s="279"/>
      <c r="U179" s="15"/>
      <c r="V179" s="15"/>
      <c r="W179" s="15"/>
      <c r="X179" s="15"/>
      <c r="Y179" s="15"/>
      <c r="Z179" s="15"/>
      <c r="AA179" s="15"/>
      <c r="AB179" s="15"/>
      <c r="AC179" s="15"/>
      <c r="AD179" s="15"/>
      <c r="AE179" s="15"/>
      <c r="AT179" s="280" t="s">
        <v>236</v>
      </c>
      <c r="AU179" s="280" t="s">
        <v>88</v>
      </c>
      <c r="AV179" s="15" t="s">
        <v>224</v>
      </c>
      <c r="AW179" s="15" t="s">
        <v>36</v>
      </c>
      <c r="AX179" s="15" t="s">
        <v>88</v>
      </c>
      <c r="AY179" s="280" t="s">
        <v>221</v>
      </c>
    </row>
    <row r="180" s="2" customFormat="1" ht="24.15" customHeight="1">
      <c r="A180" s="40"/>
      <c r="B180" s="41"/>
      <c r="C180" s="229" t="s">
        <v>321</v>
      </c>
      <c r="D180" s="229" t="s">
        <v>225</v>
      </c>
      <c r="E180" s="230" t="s">
        <v>5671</v>
      </c>
      <c r="F180" s="231" t="s">
        <v>5672</v>
      </c>
      <c r="G180" s="232" t="s">
        <v>507</v>
      </c>
      <c r="H180" s="233">
        <v>3848.3499999999999</v>
      </c>
      <c r="I180" s="234"/>
      <c r="J180" s="235">
        <f>ROUND(I180*H180,2)</f>
        <v>0</v>
      </c>
      <c r="K180" s="231" t="s">
        <v>5600</v>
      </c>
      <c r="L180" s="46"/>
      <c r="M180" s="236" t="s">
        <v>1</v>
      </c>
      <c r="N180" s="237" t="s">
        <v>45</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224</v>
      </c>
      <c r="AT180" s="240" t="s">
        <v>225</v>
      </c>
      <c r="AU180" s="240" t="s">
        <v>88</v>
      </c>
      <c r="AY180" s="18" t="s">
        <v>221</v>
      </c>
      <c r="BE180" s="241">
        <f>IF(N180="základní",J180,0)</f>
        <v>0</v>
      </c>
      <c r="BF180" s="241">
        <f>IF(N180="snížená",J180,0)</f>
        <v>0</v>
      </c>
      <c r="BG180" s="241">
        <f>IF(N180="zákl. přenesená",J180,0)</f>
        <v>0</v>
      </c>
      <c r="BH180" s="241">
        <f>IF(N180="sníž. přenesená",J180,0)</f>
        <v>0</v>
      </c>
      <c r="BI180" s="241">
        <f>IF(N180="nulová",J180,0)</f>
        <v>0</v>
      </c>
      <c r="BJ180" s="18" t="s">
        <v>88</v>
      </c>
      <c r="BK180" s="241">
        <f>ROUND(I180*H180,2)</f>
        <v>0</v>
      </c>
      <c r="BL180" s="18" t="s">
        <v>224</v>
      </c>
      <c r="BM180" s="240" t="s">
        <v>5673</v>
      </c>
    </row>
    <row r="181" s="2" customFormat="1">
      <c r="A181" s="40"/>
      <c r="B181" s="41"/>
      <c r="C181" s="42"/>
      <c r="D181" s="242" t="s">
        <v>232</v>
      </c>
      <c r="E181" s="42"/>
      <c r="F181" s="243" t="s">
        <v>5674</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232</v>
      </c>
      <c r="AU181" s="18" t="s">
        <v>88</v>
      </c>
    </row>
    <row r="182" s="14" customFormat="1">
      <c r="A182" s="14"/>
      <c r="B182" s="260"/>
      <c r="C182" s="261"/>
      <c r="D182" s="247" t="s">
        <v>236</v>
      </c>
      <c r="E182" s="262" t="s">
        <v>1</v>
      </c>
      <c r="F182" s="263" t="s">
        <v>5675</v>
      </c>
      <c r="G182" s="261"/>
      <c r="H182" s="262" t="s">
        <v>1</v>
      </c>
      <c r="I182" s="264"/>
      <c r="J182" s="261"/>
      <c r="K182" s="261"/>
      <c r="L182" s="265"/>
      <c r="M182" s="266"/>
      <c r="N182" s="267"/>
      <c r="O182" s="267"/>
      <c r="P182" s="267"/>
      <c r="Q182" s="267"/>
      <c r="R182" s="267"/>
      <c r="S182" s="267"/>
      <c r="T182" s="268"/>
      <c r="U182" s="14"/>
      <c r="V182" s="14"/>
      <c r="W182" s="14"/>
      <c r="X182" s="14"/>
      <c r="Y182" s="14"/>
      <c r="Z182" s="14"/>
      <c r="AA182" s="14"/>
      <c r="AB182" s="14"/>
      <c r="AC182" s="14"/>
      <c r="AD182" s="14"/>
      <c r="AE182" s="14"/>
      <c r="AT182" s="269" t="s">
        <v>236</v>
      </c>
      <c r="AU182" s="269" t="s">
        <v>88</v>
      </c>
      <c r="AV182" s="14" t="s">
        <v>88</v>
      </c>
      <c r="AW182" s="14" t="s">
        <v>36</v>
      </c>
      <c r="AX182" s="14" t="s">
        <v>80</v>
      </c>
      <c r="AY182" s="269" t="s">
        <v>221</v>
      </c>
    </row>
    <row r="183" s="14" customFormat="1">
      <c r="A183" s="14"/>
      <c r="B183" s="260"/>
      <c r="C183" s="261"/>
      <c r="D183" s="247" t="s">
        <v>236</v>
      </c>
      <c r="E183" s="262" t="s">
        <v>1</v>
      </c>
      <c r="F183" s="263" t="s">
        <v>5676</v>
      </c>
      <c r="G183" s="261"/>
      <c r="H183" s="262" t="s">
        <v>1</v>
      </c>
      <c r="I183" s="264"/>
      <c r="J183" s="261"/>
      <c r="K183" s="261"/>
      <c r="L183" s="265"/>
      <c r="M183" s="266"/>
      <c r="N183" s="267"/>
      <c r="O183" s="267"/>
      <c r="P183" s="267"/>
      <c r="Q183" s="267"/>
      <c r="R183" s="267"/>
      <c r="S183" s="267"/>
      <c r="T183" s="268"/>
      <c r="U183" s="14"/>
      <c r="V183" s="14"/>
      <c r="W183" s="14"/>
      <c r="X183" s="14"/>
      <c r="Y183" s="14"/>
      <c r="Z183" s="14"/>
      <c r="AA183" s="14"/>
      <c r="AB183" s="14"/>
      <c r="AC183" s="14"/>
      <c r="AD183" s="14"/>
      <c r="AE183" s="14"/>
      <c r="AT183" s="269" t="s">
        <v>236</v>
      </c>
      <c r="AU183" s="269" t="s">
        <v>88</v>
      </c>
      <c r="AV183" s="14" t="s">
        <v>88</v>
      </c>
      <c r="AW183" s="14" t="s">
        <v>36</v>
      </c>
      <c r="AX183" s="14" t="s">
        <v>80</v>
      </c>
      <c r="AY183" s="269" t="s">
        <v>221</v>
      </c>
    </row>
    <row r="184" s="13" customFormat="1">
      <c r="A184" s="13"/>
      <c r="B184" s="249"/>
      <c r="C184" s="250"/>
      <c r="D184" s="247" t="s">
        <v>236</v>
      </c>
      <c r="E184" s="251" t="s">
        <v>1</v>
      </c>
      <c r="F184" s="252" t="s">
        <v>5677</v>
      </c>
      <c r="G184" s="250"/>
      <c r="H184" s="253">
        <v>2041.6099999999999</v>
      </c>
      <c r="I184" s="254"/>
      <c r="J184" s="250"/>
      <c r="K184" s="250"/>
      <c r="L184" s="255"/>
      <c r="M184" s="256"/>
      <c r="N184" s="257"/>
      <c r="O184" s="257"/>
      <c r="P184" s="257"/>
      <c r="Q184" s="257"/>
      <c r="R184" s="257"/>
      <c r="S184" s="257"/>
      <c r="T184" s="258"/>
      <c r="U184" s="13"/>
      <c r="V184" s="13"/>
      <c r="W184" s="13"/>
      <c r="X184" s="13"/>
      <c r="Y184" s="13"/>
      <c r="Z184" s="13"/>
      <c r="AA184" s="13"/>
      <c r="AB184" s="13"/>
      <c r="AC184" s="13"/>
      <c r="AD184" s="13"/>
      <c r="AE184" s="13"/>
      <c r="AT184" s="259" t="s">
        <v>236</v>
      </c>
      <c r="AU184" s="259" t="s">
        <v>88</v>
      </c>
      <c r="AV184" s="13" t="s">
        <v>19</v>
      </c>
      <c r="AW184" s="13" t="s">
        <v>36</v>
      </c>
      <c r="AX184" s="13" t="s">
        <v>80</v>
      </c>
      <c r="AY184" s="259" t="s">
        <v>221</v>
      </c>
    </row>
    <row r="185" s="16" customFormat="1">
      <c r="A185" s="16"/>
      <c r="B185" s="306"/>
      <c r="C185" s="307"/>
      <c r="D185" s="247" t="s">
        <v>236</v>
      </c>
      <c r="E185" s="308" t="s">
        <v>1</v>
      </c>
      <c r="F185" s="309" t="s">
        <v>2156</v>
      </c>
      <c r="G185" s="307"/>
      <c r="H185" s="310">
        <v>2041.6099999999999</v>
      </c>
      <c r="I185" s="311"/>
      <c r="J185" s="307"/>
      <c r="K185" s="307"/>
      <c r="L185" s="312"/>
      <c r="M185" s="313"/>
      <c r="N185" s="314"/>
      <c r="O185" s="314"/>
      <c r="P185" s="314"/>
      <c r="Q185" s="314"/>
      <c r="R185" s="314"/>
      <c r="S185" s="314"/>
      <c r="T185" s="315"/>
      <c r="U185" s="16"/>
      <c r="V185" s="16"/>
      <c r="W185" s="16"/>
      <c r="X185" s="16"/>
      <c r="Y185" s="16"/>
      <c r="Z185" s="16"/>
      <c r="AA185" s="16"/>
      <c r="AB185" s="16"/>
      <c r="AC185" s="16"/>
      <c r="AD185" s="16"/>
      <c r="AE185" s="16"/>
      <c r="AT185" s="316" t="s">
        <v>236</v>
      </c>
      <c r="AU185" s="316" t="s">
        <v>88</v>
      </c>
      <c r="AV185" s="16" t="s">
        <v>157</v>
      </c>
      <c r="AW185" s="16" t="s">
        <v>36</v>
      </c>
      <c r="AX185" s="16" t="s">
        <v>80</v>
      </c>
      <c r="AY185" s="316" t="s">
        <v>221</v>
      </c>
    </row>
    <row r="186" s="13" customFormat="1">
      <c r="A186" s="13"/>
      <c r="B186" s="249"/>
      <c r="C186" s="250"/>
      <c r="D186" s="247" t="s">
        <v>236</v>
      </c>
      <c r="E186" s="251" t="s">
        <v>1</v>
      </c>
      <c r="F186" s="252" t="s">
        <v>5678</v>
      </c>
      <c r="G186" s="250"/>
      <c r="H186" s="253">
        <v>1627.74</v>
      </c>
      <c r="I186" s="254"/>
      <c r="J186" s="250"/>
      <c r="K186" s="250"/>
      <c r="L186" s="255"/>
      <c r="M186" s="256"/>
      <c r="N186" s="257"/>
      <c r="O186" s="257"/>
      <c r="P186" s="257"/>
      <c r="Q186" s="257"/>
      <c r="R186" s="257"/>
      <c r="S186" s="257"/>
      <c r="T186" s="258"/>
      <c r="U186" s="13"/>
      <c r="V186" s="13"/>
      <c r="W186" s="13"/>
      <c r="X186" s="13"/>
      <c r="Y186" s="13"/>
      <c r="Z186" s="13"/>
      <c r="AA186" s="13"/>
      <c r="AB186" s="13"/>
      <c r="AC186" s="13"/>
      <c r="AD186" s="13"/>
      <c r="AE186" s="13"/>
      <c r="AT186" s="259" t="s">
        <v>236</v>
      </c>
      <c r="AU186" s="259" t="s">
        <v>88</v>
      </c>
      <c r="AV186" s="13" t="s">
        <v>19</v>
      </c>
      <c r="AW186" s="13" t="s">
        <v>36</v>
      </c>
      <c r="AX186" s="13" t="s">
        <v>80</v>
      </c>
      <c r="AY186" s="259" t="s">
        <v>221</v>
      </c>
    </row>
    <row r="187" s="13" customFormat="1">
      <c r="A187" s="13"/>
      <c r="B187" s="249"/>
      <c r="C187" s="250"/>
      <c r="D187" s="247" t="s">
        <v>236</v>
      </c>
      <c r="E187" s="251" t="s">
        <v>1</v>
      </c>
      <c r="F187" s="252" t="s">
        <v>5679</v>
      </c>
      <c r="G187" s="250"/>
      <c r="H187" s="253">
        <v>18</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236</v>
      </c>
      <c r="AU187" s="259" t="s">
        <v>88</v>
      </c>
      <c r="AV187" s="13" t="s">
        <v>19</v>
      </c>
      <c r="AW187" s="13" t="s">
        <v>36</v>
      </c>
      <c r="AX187" s="13" t="s">
        <v>80</v>
      </c>
      <c r="AY187" s="259" t="s">
        <v>221</v>
      </c>
    </row>
    <row r="188" s="13" customFormat="1">
      <c r="A188" s="13"/>
      <c r="B188" s="249"/>
      <c r="C188" s="250"/>
      <c r="D188" s="247" t="s">
        <v>236</v>
      </c>
      <c r="E188" s="251" t="s">
        <v>1</v>
      </c>
      <c r="F188" s="252" t="s">
        <v>5680</v>
      </c>
      <c r="G188" s="250"/>
      <c r="H188" s="253">
        <v>23</v>
      </c>
      <c r="I188" s="254"/>
      <c r="J188" s="250"/>
      <c r="K188" s="250"/>
      <c r="L188" s="255"/>
      <c r="M188" s="256"/>
      <c r="N188" s="257"/>
      <c r="O188" s="257"/>
      <c r="P188" s="257"/>
      <c r="Q188" s="257"/>
      <c r="R188" s="257"/>
      <c r="S188" s="257"/>
      <c r="T188" s="258"/>
      <c r="U188" s="13"/>
      <c r="V188" s="13"/>
      <c r="W188" s="13"/>
      <c r="X188" s="13"/>
      <c r="Y188" s="13"/>
      <c r="Z188" s="13"/>
      <c r="AA188" s="13"/>
      <c r="AB188" s="13"/>
      <c r="AC188" s="13"/>
      <c r="AD188" s="13"/>
      <c r="AE188" s="13"/>
      <c r="AT188" s="259" t="s">
        <v>236</v>
      </c>
      <c r="AU188" s="259" t="s">
        <v>88</v>
      </c>
      <c r="AV188" s="13" t="s">
        <v>19</v>
      </c>
      <c r="AW188" s="13" t="s">
        <v>36</v>
      </c>
      <c r="AX188" s="13" t="s">
        <v>80</v>
      </c>
      <c r="AY188" s="259" t="s">
        <v>221</v>
      </c>
    </row>
    <row r="189" s="16" customFormat="1">
      <c r="A189" s="16"/>
      <c r="B189" s="306"/>
      <c r="C189" s="307"/>
      <c r="D189" s="247" t="s">
        <v>236</v>
      </c>
      <c r="E189" s="308" t="s">
        <v>1</v>
      </c>
      <c r="F189" s="309" t="s">
        <v>2156</v>
      </c>
      <c r="G189" s="307"/>
      <c r="H189" s="310">
        <v>1668.74</v>
      </c>
      <c r="I189" s="311"/>
      <c r="J189" s="307"/>
      <c r="K189" s="307"/>
      <c r="L189" s="312"/>
      <c r="M189" s="313"/>
      <c r="N189" s="314"/>
      <c r="O189" s="314"/>
      <c r="P189" s="314"/>
      <c r="Q189" s="314"/>
      <c r="R189" s="314"/>
      <c r="S189" s="314"/>
      <c r="T189" s="315"/>
      <c r="U189" s="16"/>
      <c r="V189" s="16"/>
      <c r="W189" s="16"/>
      <c r="X189" s="16"/>
      <c r="Y189" s="16"/>
      <c r="Z189" s="16"/>
      <c r="AA189" s="16"/>
      <c r="AB189" s="16"/>
      <c r="AC189" s="16"/>
      <c r="AD189" s="16"/>
      <c r="AE189" s="16"/>
      <c r="AT189" s="316" t="s">
        <v>236</v>
      </c>
      <c r="AU189" s="316" t="s">
        <v>88</v>
      </c>
      <c r="AV189" s="16" t="s">
        <v>157</v>
      </c>
      <c r="AW189" s="16" t="s">
        <v>36</v>
      </c>
      <c r="AX189" s="16" t="s">
        <v>80</v>
      </c>
      <c r="AY189" s="316" t="s">
        <v>221</v>
      </c>
    </row>
    <row r="190" s="13" customFormat="1">
      <c r="A190" s="13"/>
      <c r="B190" s="249"/>
      <c r="C190" s="250"/>
      <c r="D190" s="247" t="s">
        <v>236</v>
      </c>
      <c r="E190" s="251" t="s">
        <v>1</v>
      </c>
      <c r="F190" s="252" t="s">
        <v>5681</v>
      </c>
      <c r="G190" s="250"/>
      <c r="H190" s="253">
        <v>82</v>
      </c>
      <c r="I190" s="254"/>
      <c r="J190" s="250"/>
      <c r="K190" s="250"/>
      <c r="L190" s="255"/>
      <c r="M190" s="256"/>
      <c r="N190" s="257"/>
      <c r="O190" s="257"/>
      <c r="P190" s="257"/>
      <c r="Q190" s="257"/>
      <c r="R190" s="257"/>
      <c r="S190" s="257"/>
      <c r="T190" s="258"/>
      <c r="U190" s="13"/>
      <c r="V190" s="13"/>
      <c r="W190" s="13"/>
      <c r="X190" s="13"/>
      <c r="Y190" s="13"/>
      <c r="Z190" s="13"/>
      <c r="AA190" s="13"/>
      <c r="AB190" s="13"/>
      <c r="AC190" s="13"/>
      <c r="AD190" s="13"/>
      <c r="AE190" s="13"/>
      <c r="AT190" s="259" t="s">
        <v>236</v>
      </c>
      <c r="AU190" s="259" t="s">
        <v>88</v>
      </c>
      <c r="AV190" s="13" t="s">
        <v>19</v>
      </c>
      <c r="AW190" s="13" t="s">
        <v>36</v>
      </c>
      <c r="AX190" s="13" t="s">
        <v>80</v>
      </c>
      <c r="AY190" s="259" t="s">
        <v>221</v>
      </c>
    </row>
    <row r="191" s="13" customFormat="1">
      <c r="A191" s="13"/>
      <c r="B191" s="249"/>
      <c r="C191" s="250"/>
      <c r="D191" s="247" t="s">
        <v>236</v>
      </c>
      <c r="E191" s="251" t="s">
        <v>1</v>
      </c>
      <c r="F191" s="252" t="s">
        <v>5682</v>
      </c>
      <c r="G191" s="250"/>
      <c r="H191" s="253">
        <v>56</v>
      </c>
      <c r="I191" s="254"/>
      <c r="J191" s="250"/>
      <c r="K191" s="250"/>
      <c r="L191" s="255"/>
      <c r="M191" s="256"/>
      <c r="N191" s="257"/>
      <c r="O191" s="257"/>
      <c r="P191" s="257"/>
      <c r="Q191" s="257"/>
      <c r="R191" s="257"/>
      <c r="S191" s="257"/>
      <c r="T191" s="258"/>
      <c r="U191" s="13"/>
      <c r="V191" s="13"/>
      <c r="W191" s="13"/>
      <c r="X191" s="13"/>
      <c r="Y191" s="13"/>
      <c r="Z191" s="13"/>
      <c r="AA191" s="13"/>
      <c r="AB191" s="13"/>
      <c r="AC191" s="13"/>
      <c r="AD191" s="13"/>
      <c r="AE191" s="13"/>
      <c r="AT191" s="259" t="s">
        <v>236</v>
      </c>
      <c r="AU191" s="259" t="s">
        <v>88</v>
      </c>
      <c r="AV191" s="13" t="s">
        <v>19</v>
      </c>
      <c r="AW191" s="13" t="s">
        <v>36</v>
      </c>
      <c r="AX191" s="13" t="s">
        <v>80</v>
      </c>
      <c r="AY191" s="259" t="s">
        <v>221</v>
      </c>
    </row>
    <row r="192" s="16" customFormat="1">
      <c r="A192" s="16"/>
      <c r="B192" s="306"/>
      <c r="C192" s="307"/>
      <c r="D192" s="247" t="s">
        <v>236</v>
      </c>
      <c r="E192" s="308" t="s">
        <v>1</v>
      </c>
      <c r="F192" s="309" t="s">
        <v>2156</v>
      </c>
      <c r="G192" s="307"/>
      <c r="H192" s="310">
        <v>138</v>
      </c>
      <c r="I192" s="311"/>
      <c r="J192" s="307"/>
      <c r="K192" s="307"/>
      <c r="L192" s="312"/>
      <c r="M192" s="313"/>
      <c r="N192" s="314"/>
      <c r="O192" s="314"/>
      <c r="P192" s="314"/>
      <c r="Q192" s="314"/>
      <c r="R192" s="314"/>
      <c r="S192" s="314"/>
      <c r="T192" s="315"/>
      <c r="U192" s="16"/>
      <c r="V192" s="16"/>
      <c r="W192" s="16"/>
      <c r="X192" s="16"/>
      <c r="Y192" s="16"/>
      <c r="Z192" s="16"/>
      <c r="AA192" s="16"/>
      <c r="AB192" s="16"/>
      <c r="AC192" s="16"/>
      <c r="AD192" s="16"/>
      <c r="AE192" s="16"/>
      <c r="AT192" s="316" t="s">
        <v>236</v>
      </c>
      <c r="AU192" s="316" t="s">
        <v>88</v>
      </c>
      <c r="AV192" s="16" t="s">
        <v>157</v>
      </c>
      <c r="AW192" s="16" t="s">
        <v>36</v>
      </c>
      <c r="AX192" s="16" t="s">
        <v>80</v>
      </c>
      <c r="AY192" s="316" t="s">
        <v>221</v>
      </c>
    </row>
    <row r="193" s="15" customFormat="1">
      <c r="A193" s="15"/>
      <c r="B193" s="270"/>
      <c r="C193" s="271"/>
      <c r="D193" s="247" t="s">
        <v>236</v>
      </c>
      <c r="E193" s="272" t="s">
        <v>1</v>
      </c>
      <c r="F193" s="273" t="s">
        <v>356</v>
      </c>
      <c r="G193" s="271"/>
      <c r="H193" s="274">
        <v>3848.3499999999999</v>
      </c>
      <c r="I193" s="275"/>
      <c r="J193" s="271"/>
      <c r="K193" s="271"/>
      <c r="L193" s="276"/>
      <c r="M193" s="277"/>
      <c r="N193" s="278"/>
      <c r="O193" s="278"/>
      <c r="P193" s="278"/>
      <c r="Q193" s="278"/>
      <c r="R193" s="278"/>
      <c r="S193" s="278"/>
      <c r="T193" s="279"/>
      <c r="U193" s="15"/>
      <c r="V193" s="15"/>
      <c r="W193" s="15"/>
      <c r="X193" s="15"/>
      <c r="Y193" s="15"/>
      <c r="Z193" s="15"/>
      <c r="AA193" s="15"/>
      <c r="AB193" s="15"/>
      <c r="AC193" s="15"/>
      <c r="AD193" s="15"/>
      <c r="AE193" s="15"/>
      <c r="AT193" s="280" t="s">
        <v>236</v>
      </c>
      <c r="AU193" s="280" t="s">
        <v>88</v>
      </c>
      <c r="AV193" s="15" t="s">
        <v>224</v>
      </c>
      <c r="AW193" s="15" t="s">
        <v>36</v>
      </c>
      <c r="AX193" s="15" t="s">
        <v>88</v>
      </c>
      <c r="AY193" s="280" t="s">
        <v>221</v>
      </c>
    </row>
    <row r="194" s="2" customFormat="1" ht="24.15" customHeight="1">
      <c r="A194" s="40"/>
      <c r="B194" s="41"/>
      <c r="C194" s="229" t="s">
        <v>327</v>
      </c>
      <c r="D194" s="229" t="s">
        <v>225</v>
      </c>
      <c r="E194" s="230" t="s">
        <v>505</v>
      </c>
      <c r="F194" s="231" t="s">
        <v>992</v>
      </c>
      <c r="G194" s="232" t="s">
        <v>507</v>
      </c>
      <c r="H194" s="233">
        <v>2079</v>
      </c>
      <c r="I194" s="234"/>
      <c r="J194" s="235">
        <f>ROUND(I194*H194,2)</f>
        <v>0</v>
      </c>
      <c r="K194" s="231" t="s">
        <v>5600</v>
      </c>
      <c r="L194" s="46"/>
      <c r="M194" s="236" t="s">
        <v>1</v>
      </c>
      <c r="N194" s="237" t="s">
        <v>45</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224</v>
      </c>
      <c r="AT194" s="240" t="s">
        <v>225</v>
      </c>
      <c r="AU194" s="240" t="s">
        <v>88</v>
      </c>
      <c r="AY194" s="18" t="s">
        <v>221</v>
      </c>
      <c r="BE194" s="241">
        <f>IF(N194="základní",J194,0)</f>
        <v>0</v>
      </c>
      <c r="BF194" s="241">
        <f>IF(N194="snížená",J194,0)</f>
        <v>0</v>
      </c>
      <c r="BG194" s="241">
        <f>IF(N194="zákl. přenesená",J194,0)</f>
        <v>0</v>
      </c>
      <c r="BH194" s="241">
        <f>IF(N194="sníž. přenesená",J194,0)</f>
        <v>0</v>
      </c>
      <c r="BI194" s="241">
        <f>IF(N194="nulová",J194,0)</f>
        <v>0</v>
      </c>
      <c r="BJ194" s="18" t="s">
        <v>88</v>
      </c>
      <c r="BK194" s="241">
        <f>ROUND(I194*H194,2)</f>
        <v>0</v>
      </c>
      <c r="BL194" s="18" t="s">
        <v>224</v>
      </c>
      <c r="BM194" s="240" t="s">
        <v>5683</v>
      </c>
    </row>
    <row r="195" s="2" customFormat="1">
      <c r="A195" s="40"/>
      <c r="B195" s="41"/>
      <c r="C195" s="42"/>
      <c r="D195" s="242" t="s">
        <v>232</v>
      </c>
      <c r="E195" s="42"/>
      <c r="F195" s="243" t="s">
        <v>5684</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232</v>
      </c>
      <c r="AU195" s="18" t="s">
        <v>88</v>
      </c>
    </row>
    <row r="196" s="14" customFormat="1">
      <c r="A196" s="14"/>
      <c r="B196" s="260"/>
      <c r="C196" s="261"/>
      <c r="D196" s="247" t="s">
        <v>236</v>
      </c>
      <c r="E196" s="262" t="s">
        <v>1</v>
      </c>
      <c r="F196" s="263" t="s">
        <v>5675</v>
      </c>
      <c r="G196" s="261"/>
      <c r="H196" s="262" t="s">
        <v>1</v>
      </c>
      <c r="I196" s="264"/>
      <c r="J196" s="261"/>
      <c r="K196" s="261"/>
      <c r="L196" s="265"/>
      <c r="M196" s="266"/>
      <c r="N196" s="267"/>
      <c r="O196" s="267"/>
      <c r="P196" s="267"/>
      <c r="Q196" s="267"/>
      <c r="R196" s="267"/>
      <c r="S196" s="267"/>
      <c r="T196" s="268"/>
      <c r="U196" s="14"/>
      <c r="V196" s="14"/>
      <c r="W196" s="14"/>
      <c r="X196" s="14"/>
      <c r="Y196" s="14"/>
      <c r="Z196" s="14"/>
      <c r="AA196" s="14"/>
      <c r="AB196" s="14"/>
      <c r="AC196" s="14"/>
      <c r="AD196" s="14"/>
      <c r="AE196" s="14"/>
      <c r="AT196" s="269" t="s">
        <v>236</v>
      </c>
      <c r="AU196" s="269" t="s">
        <v>88</v>
      </c>
      <c r="AV196" s="14" t="s">
        <v>88</v>
      </c>
      <c r="AW196" s="14" t="s">
        <v>36</v>
      </c>
      <c r="AX196" s="14" t="s">
        <v>80</v>
      </c>
      <c r="AY196" s="269" t="s">
        <v>221</v>
      </c>
    </row>
    <row r="197" s="13" customFormat="1">
      <c r="A197" s="13"/>
      <c r="B197" s="249"/>
      <c r="C197" s="250"/>
      <c r="D197" s="247" t="s">
        <v>236</v>
      </c>
      <c r="E197" s="251" t="s">
        <v>1</v>
      </c>
      <c r="F197" s="252" t="s">
        <v>5685</v>
      </c>
      <c r="G197" s="250"/>
      <c r="H197" s="253">
        <v>2079</v>
      </c>
      <c r="I197" s="254"/>
      <c r="J197" s="250"/>
      <c r="K197" s="250"/>
      <c r="L197" s="255"/>
      <c r="M197" s="256"/>
      <c r="N197" s="257"/>
      <c r="O197" s="257"/>
      <c r="P197" s="257"/>
      <c r="Q197" s="257"/>
      <c r="R197" s="257"/>
      <c r="S197" s="257"/>
      <c r="T197" s="258"/>
      <c r="U197" s="13"/>
      <c r="V197" s="13"/>
      <c r="W197" s="13"/>
      <c r="X197" s="13"/>
      <c r="Y197" s="13"/>
      <c r="Z197" s="13"/>
      <c r="AA197" s="13"/>
      <c r="AB197" s="13"/>
      <c r="AC197" s="13"/>
      <c r="AD197" s="13"/>
      <c r="AE197" s="13"/>
      <c r="AT197" s="259" t="s">
        <v>236</v>
      </c>
      <c r="AU197" s="259" t="s">
        <v>88</v>
      </c>
      <c r="AV197" s="13" t="s">
        <v>19</v>
      </c>
      <c r="AW197" s="13" t="s">
        <v>36</v>
      </c>
      <c r="AX197" s="13" t="s">
        <v>80</v>
      </c>
      <c r="AY197" s="259" t="s">
        <v>221</v>
      </c>
    </row>
    <row r="198" s="15" customFormat="1">
      <c r="A198" s="15"/>
      <c r="B198" s="270"/>
      <c r="C198" s="271"/>
      <c r="D198" s="247" t="s">
        <v>236</v>
      </c>
      <c r="E198" s="272" t="s">
        <v>1</v>
      </c>
      <c r="F198" s="273" t="s">
        <v>356</v>
      </c>
      <c r="G198" s="271"/>
      <c r="H198" s="274">
        <v>2079</v>
      </c>
      <c r="I198" s="275"/>
      <c r="J198" s="271"/>
      <c r="K198" s="271"/>
      <c r="L198" s="276"/>
      <c r="M198" s="277"/>
      <c r="N198" s="278"/>
      <c r="O198" s="278"/>
      <c r="P198" s="278"/>
      <c r="Q198" s="278"/>
      <c r="R198" s="278"/>
      <c r="S198" s="278"/>
      <c r="T198" s="279"/>
      <c r="U198" s="15"/>
      <c r="V198" s="15"/>
      <c r="W198" s="15"/>
      <c r="X198" s="15"/>
      <c r="Y198" s="15"/>
      <c r="Z198" s="15"/>
      <c r="AA198" s="15"/>
      <c r="AB198" s="15"/>
      <c r="AC198" s="15"/>
      <c r="AD198" s="15"/>
      <c r="AE198" s="15"/>
      <c r="AT198" s="280" t="s">
        <v>236</v>
      </c>
      <c r="AU198" s="280" t="s">
        <v>88</v>
      </c>
      <c r="AV198" s="15" t="s">
        <v>224</v>
      </c>
      <c r="AW198" s="15" t="s">
        <v>36</v>
      </c>
      <c r="AX198" s="15" t="s">
        <v>88</v>
      </c>
      <c r="AY198" s="280" t="s">
        <v>221</v>
      </c>
    </row>
    <row r="199" s="2" customFormat="1" ht="44.25" customHeight="1">
      <c r="A199" s="40"/>
      <c r="B199" s="41"/>
      <c r="C199" s="229" t="s">
        <v>337</v>
      </c>
      <c r="D199" s="229" t="s">
        <v>225</v>
      </c>
      <c r="E199" s="230" t="s">
        <v>5686</v>
      </c>
      <c r="F199" s="231" t="s">
        <v>5687</v>
      </c>
      <c r="G199" s="232" t="s">
        <v>515</v>
      </c>
      <c r="H199" s="233">
        <v>1427.2819999999999</v>
      </c>
      <c r="I199" s="234"/>
      <c r="J199" s="235">
        <f>ROUND(I199*H199,2)</f>
        <v>0</v>
      </c>
      <c r="K199" s="231" t="s">
        <v>5600</v>
      </c>
      <c r="L199" s="46"/>
      <c r="M199" s="236" t="s">
        <v>1</v>
      </c>
      <c r="N199" s="237" t="s">
        <v>45</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224</v>
      </c>
      <c r="AT199" s="240" t="s">
        <v>225</v>
      </c>
      <c r="AU199" s="240" t="s">
        <v>88</v>
      </c>
      <c r="AY199" s="18" t="s">
        <v>221</v>
      </c>
      <c r="BE199" s="241">
        <f>IF(N199="základní",J199,0)</f>
        <v>0</v>
      </c>
      <c r="BF199" s="241">
        <f>IF(N199="snížená",J199,0)</f>
        <v>0</v>
      </c>
      <c r="BG199" s="241">
        <f>IF(N199="zákl. přenesená",J199,0)</f>
        <v>0</v>
      </c>
      <c r="BH199" s="241">
        <f>IF(N199="sníž. přenesená",J199,0)</f>
        <v>0</v>
      </c>
      <c r="BI199" s="241">
        <f>IF(N199="nulová",J199,0)</f>
        <v>0</v>
      </c>
      <c r="BJ199" s="18" t="s">
        <v>88</v>
      </c>
      <c r="BK199" s="241">
        <f>ROUND(I199*H199,2)</f>
        <v>0</v>
      </c>
      <c r="BL199" s="18" t="s">
        <v>224</v>
      </c>
      <c r="BM199" s="240" t="s">
        <v>5688</v>
      </c>
    </row>
    <row r="200" s="2" customFormat="1">
      <c r="A200" s="40"/>
      <c r="B200" s="41"/>
      <c r="C200" s="42"/>
      <c r="D200" s="242" t="s">
        <v>232</v>
      </c>
      <c r="E200" s="42"/>
      <c r="F200" s="243" t="s">
        <v>5689</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232</v>
      </c>
      <c r="AU200" s="18" t="s">
        <v>88</v>
      </c>
    </row>
    <row r="201" s="2" customFormat="1" ht="16.5" customHeight="1">
      <c r="A201" s="40"/>
      <c r="B201" s="41"/>
      <c r="C201" s="284" t="s">
        <v>7</v>
      </c>
      <c r="D201" s="284" t="s">
        <v>330</v>
      </c>
      <c r="E201" s="285" t="s">
        <v>5690</v>
      </c>
      <c r="F201" s="286" t="s">
        <v>5691</v>
      </c>
      <c r="G201" s="287" t="s">
        <v>515</v>
      </c>
      <c r="H201" s="288">
        <v>1427.2819999999999</v>
      </c>
      <c r="I201" s="289"/>
      <c r="J201" s="290">
        <f>ROUND(I201*H201,2)</f>
        <v>0</v>
      </c>
      <c r="K201" s="286" t="s">
        <v>1</v>
      </c>
      <c r="L201" s="291"/>
      <c r="M201" s="292" t="s">
        <v>1</v>
      </c>
      <c r="N201" s="293" t="s">
        <v>45</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267</v>
      </c>
      <c r="AT201" s="240" t="s">
        <v>330</v>
      </c>
      <c r="AU201" s="240" t="s">
        <v>88</v>
      </c>
      <c r="AY201" s="18" t="s">
        <v>221</v>
      </c>
      <c r="BE201" s="241">
        <f>IF(N201="základní",J201,0)</f>
        <v>0</v>
      </c>
      <c r="BF201" s="241">
        <f>IF(N201="snížená",J201,0)</f>
        <v>0</v>
      </c>
      <c r="BG201" s="241">
        <f>IF(N201="zákl. přenesená",J201,0)</f>
        <v>0</v>
      </c>
      <c r="BH201" s="241">
        <f>IF(N201="sníž. přenesená",J201,0)</f>
        <v>0</v>
      </c>
      <c r="BI201" s="241">
        <f>IF(N201="nulová",J201,0)</f>
        <v>0</v>
      </c>
      <c r="BJ201" s="18" t="s">
        <v>88</v>
      </c>
      <c r="BK201" s="241">
        <f>ROUND(I201*H201,2)</f>
        <v>0</v>
      </c>
      <c r="BL201" s="18" t="s">
        <v>224</v>
      </c>
      <c r="BM201" s="240" t="s">
        <v>5692</v>
      </c>
    </row>
    <row r="202" s="2" customFormat="1" ht="33" customHeight="1">
      <c r="A202" s="40"/>
      <c r="B202" s="41"/>
      <c r="C202" s="229" t="s">
        <v>347</v>
      </c>
      <c r="D202" s="229" t="s">
        <v>225</v>
      </c>
      <c r="E202" s="230" t="s">
        <v>5693</v>
      </c>
      <c r="F202" s="231" t="s">
        <v>5694</v>
      </c>
      <c r="G202" s="232" t="s">
        <v>515</v>
      </c>
      <c r="H202" s="233">
        <v>1426.0350000000001</v>
      </c>
      <c r="I202" s="234"/>
      <c r="J202" s="235">
        <f>ROUND(I202*H202,2)</f>
        <v>0</v>
      </c>
      <c r="K202" s="231" t="s">
        <v>5600</v>
      </c>
      <c r="L202" s="46"/>
      <c r="M202" s="236" t="s">
        <v>1</v>
      </c>
      <c r="N202" s="237" t="s">
        <v>45</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224</v>
      </c>
      <c r="AT202" s="240" t="s">
        <v>225</v>
      </c>
      <c r="AU202" s="240" t="s">
        <v>88</v>
      </c>
      <c r="AY202" s="18" t="s">
        <v>221</v>
      </c>
      <c r="BE202" s="241">
        <f>IF(N202="základní",J202,0)</f>
        <v>0</v>
      </c>
      <c r="BF202" s="241">
        <f>IF(N202="snížená",J202,0)</f>
        <v>0</v>
      </c>
      <c r="BG202" s="241">
        <f>IF(N202="zákl. přenesená",J202,0)</f>
        <v>0</v>
      </c>
      <c r="BH202" s="241">
        <f>IF(N202="sníž. přenesená",J202,0)</f>
        <v>0</v>
      </c>
      <c r="BI202" s="241">
        <f>IF(N202="nulová",J202,0)</f>
        <v>0</v>
      </c>
      <c r="BJ202" s="18" t="s">
        <v>88</v>
      </c>
      <c r="BK202" s="241">
        <f>ROUND(I202*H202,2)</f>
        <v>0</v>
      </c>
      <c r="BL202" s="18" t="s">
        <v>224</v>
      </c>
      <c r="BM202" s="240" t="s">
        <v>5695</v>
      </c>
    </row>
    <row r="203" s="2" customFormat="1">
      <c r="A203" s="40"/>
      <c r="B203" s="41"/>
      <c r="C203" s="42"/>
      <c r="D203" s="242" t="s">
        <v>232</v>
      </c>
      <c r="E203" s="42"/>
      <c r="F203" s="243" t="s">
        <v>5696</v>
      </c>
      <c r="G203" s="42"/>
      <c r="H203" s="42"/>
      <c r="I203" s="244"/>
      <c r="J203" s="42"/>
      <c r="K203" s="42"/>
      <c r="L203" s="46"/>
      <c r="M203" s="245"/>
      <c r="N203" s="246"/>
      <c r="O203" s="93"/>
      <c r="P203" s="93"/>
      <c r="Q203" s="93"/>
      <c r="R203" s="93"/>
      <c r="S203" s="93"/>
      <c r="T203" s="94"/>
      <c r="U203" s="40"/>
      <c r="V203" s="40"/>
      <c r="W203" s="40"/>
      <c r="X203" s="40"/>
      <c r="Y203" s="40"/>
      <c r="Z203" s="40"/>
      <c r="AA203" s="40"/>
      <c r="AB203" s="40"/>
      <c r="AC203" s="40"/>
      <c r="AD203" s="40"/>
      <c r="AE203" s="40"/>
      <c r="AT203" s="18" t="s">
        <v>232</v>
      </c>
      <c r="AU203" s="18" t="s">
        <v>88</v>
      </c>
    </row>
    <row r="204" s="14" customFormat="1">
      <c r="A204" s="14"/>
      <c r="B204" s="260"/>
      <c r="C204" s="261"/>
      <c r="D204" s="247" t="s">
        <v>236</v>
      </c>
      <c r="E204" s="262" t="s">
        <v>1</v>
      </c>
      <c r="F204" s="263" t="s">
        <v>5645</v>
      </c>
      <c r="G204" s="261"/>
      <c r="H204" s="262" t="s">
        <v>1</v>
      </c>
      <c r="I204" s="264"/>
      <c r="J204" s="261"/>
      <c r="K204" s="261"/>
      <c r="L204" s="265"/>
      <c r="M204" s="266"/>
      <c r="N204" s="267"/>
      <c r="O204" s="267"/>
      <c r="P204" s="267"/>
      <c r="Q204" s="267"/>
      <c r="R204" s="267"/>
      <c r="S204" s="267"/>
      <c r="T204" s="268"/>
      <c r="U204" s="14"/>
      <c r="V204" s="14"/>
      <c r="W204" s="14"/>
      <c r="X204" s="14"/>
      <c r="Y204" s="14"/>
      <c r="Z204" s="14"/>
      <c r="AA204" s="14"/>
      <c r="AB204" s="14"/>
      <c r="AC204" s="14"/>
      <c r="AD204" s="14"/>
      <c r="AE204" s="14"/>
      <c r="AT204" s="269" t="s">
        <v>236</v>
      </c>
      <c r="AU204" s="269" t="s">
        <v>88</v>
      </c>
      <c r="AV204" s="14" t="s">
        <v>88</v>
      </c>
      <c r="AW204" s="14" t="s">
        <v>36</v>
      </c>
      <c r="AX204" s="14" t="s">
        <v>80</v>
      </c>
      <c r="AY204" s="269" t="s">
        <v>221</v>
      </c>
    </row>
    <row r="205" s="13" customFormat="1">
      <c r="A205" s="13"/>
      <c r="B205" s="249"/>
      <c r="C205" s="250"/>
      <c r="D205" s="247" t="s">
        <v>236</v>
      </c>
      <c r="E205" s="251" t="s">
        <v>1</v>
      </c>
      <c r="F205" s="252" t="s">
        <v>5697</v>
      </c>
      <c r="G205" s="250"/>
      <c r="H205" s="253">
        <v>1353.2000000000001</v>
      </c>
      <c r="I205" s="254"/>
      <c r="J205" s="250"/>
      <c r="K205" s="250"/>
      <c r="L205" s="255"/>
      <c r="M205" s="256"/>
      <c r="N205" s="257"/>
      <c r="O205" s="257"/>
      <c r="P205" s="257"/>
      <c r="Q205" s="257"/>
      <c r="R205" s="257"/>
      <c r="S205" s="257"/>
      <c r="T205" s="258"/>
      <c r="U205" s="13"/>
      <c r="V205" s="13"/>
      <c r="W205" s="13"/>
      <c r="X205" s="13"/>
      <c r="Y205" s="13"/>
      <c r="Z205" s="13"/>
      <c r="AA205" s="13"/>
      <c r="AB205" s="13"/>
      <c r="AC205" s="13"/>
      <c r="AD205" s="13"/>
      <c r="AE205" s="13"/>
      <c r="AT205" s="259" t="s">
        <v>236</v>
      </c>
      <c r="AU205" s="259" t="s">
        <v>88</v>
      </c>
      <c r="AV205" s="13" t="s">
        <v>19</v>
      </c>
      <c r="AW205" s="13" t="s">
        <v>36</v>
      </c>
      <c r="AX205" s="13" t="s">
        <v>80</v>
      </c>
      <c r="AY205" s="259" t="s">
        <v>221</v>
      </c>
    </row>
    <row r="206" s="13" customFormat="1">
      <c r="A206" s="13"/>
      <c r="B206" s="249"/>
      <c r="C206" s="250"/>
      <c r="D206" s="247" t="s">
        <v>236</v>
      </c>
      <c r="E206" s="251" t="s">
        <v>1</v>
      </c>
      <c r="F206" s="252" t="s">
        <v>5698</v>
      </c>
      <c r="G206" s="250"/>
      <c r="H206" s="253">
        <v>29.815000000000001</v>
      </c>
      <c r="I206" s="254"/>
      <c r="J206" s="250"/>
      <c r="K206" s="250"/>
      <c r="L206" s="255"/>
      <c r="M206" s="256"/>
      <c r="N206" s="257"/>
      <c r="O206" s="257"/>
      <c r="P206" s="257"/>
      <c r="Q206" s="257"/>
      <c r="R206" s="257"/>
      <c r="S206" s="257"/>
      <c r="T206" s="258"/>
      <c r="U206" s="13"/>
      <c r="V206" s="13"/>
      <c r="W206" s="13"/>
      <c r="X206" s="13"/>
      <c r="Y206" s="13"/>
      <c r="Z206" s="13"/>
      <c r="AA206" s="13"/>
      <c r="AB206" s="13"/>
      <c r="AC206" s="13"/>
      <c r="AD206" s="13"/>
      <c r="AE206" s="13"/>
      <c r="AT206" s="259" t="s">
        <v>236</v>
      </c>
      <c r="AU206" s="259" t="s">
        <v>88</v>
      </c>
      <c r="AV206" s="13" t="s">
        <v>19</v>
      </c>
      <c r="AW206" s="13" t="s">
        <v>36</v>
      </c>
      <c r="AX206" s="13" t="s">
        <v>80</v>
      </c>
      <c r="AY206" s="259" t="s">
        <v>221</v>
      </c>
    </row>
    <row r="207" s="13" customFormat="1">
      <c r="A207" s="13"/>
      <c r="B207" s="249"/>
      <c r="C207" s="250"/>
      <c r="D207" s="247" t="s">
        <v>236</v>
      </c>
      <c r="E207" s="251" t="s">
        <v>1</v>
      </c>
      <c r="F207" s="252" t="s">
        <v>5699</v>
      </c>
      <c r="G207" s="250"/>
      <c r="H207" s="253">
        <v>4.5</v>
      </c>
      <c r="I207" s="254"/>
      <c r="J207" s="250"/>
      <c r="K207" s="250"/>
      <c r="L207" s="255"/>
      <c r="M207" s="256"/>
      <c r="N207" s="257"/>
      <c r="O207" s="257"/>
      <c r="P207" s="257"/>
      <c r="Q207" s="257"/>
      <c r="R207" s="257"/>
      <c r="S207" s="257"/>
      <c r="T207" s="258"/>
      <c r="U207" s="13"/>
      <c r="V207" s="13"/>
      <c r="W207" s="13"/>
      <c r="X207" s="13"/>
      <c r="Y207" s="13"/>
      <c r="Z207" s="13"/>
      <c r="AA207" s="13"/>
      <c r="AB207" s="13"/>
      <c r="AC207" s="13"/>
      <c r="AD207" s="13"/>
      <c r="AE207" s="13"/>
      <c r="AT207" s="259" t="s">
        <v>236</v>
      </c>
      <c r="AU207" s="259" t="s">
        <v>88</v>
      </c>
      <c r="AV207" s="13" t="s">
        <v>19</v>
      </c>
      <c r="AW207" s="13" t="s">
        <v>36</v>
      </c>
      <c r="AX207" s="13" t="s">
        <v>80</v>
      </c>
      <c r="AY207" s="259" t="s">
        <v>221</v>
      </c>
    </row>
    <row r="208" s="13" customFormat="1">
      <c r="A208" s="13"/>
      <c r="B208" s="249"/>
      <c r="C208" s="250"/>
      <c r="D208" s="247" t="s">
        <v>236</v>
      </c>
      <c r="E208" s="251" t="s">
        <v>1</v>
      </c>
      <c r="F208" s="252" t="s">
        <v>5700</v>
      </c>
      <c r="G208" s="250"/>
      <c r="H208" s="253">
        <v>38.520000000000003</v>
      </c>
      <c r="I208" s="254"/>
      <c r="J208" s="250"/>
      <c r="K208" s="250"/>
      <c r="L208" s="255"/>
      <c r="M208" s="256"/>
      <c r="N208" s="257"/>
      <c r="O208" s="257"/>
      <c r="P208" s="257"/>
      <c r="Q208" s="257"/>
      <c r="R208" s="257"/>
      <c r="S208" s="257"/>
      <c r="T208" s="258"/>
      <c r="U208" s="13"/>
      <c r="V208" s="13"/>
      <c r="W208" s="13"/>
      <c r="X208" s="13"/>
      <c r="Y208" s="13"/>
      <c r="Z208" s="13"/>
      <c r="AA208" s="13"/>
      <c r="AB208" s="13"/>
      <c r="AC208" s="13"/>
      <c r="AD208" s="13"/>
      <c r="AE208" s="13"/>
      <c r="AT208" s="259" t="s">
        <v>236</v>
      </c>
      <c r="AU208" s="259" t="s">
        <v>88</v>
      </c>
      <c r="AV208" s="13" t="s">
        <v>19</v>
      </c>
      <c r="AW208" s="13" t="s">
        <v>36</v>
      </c>
      <c r="AX208" s="13" t="s">
        <v>80</v>
      </c>
      <c r="AY208" s="259" t="s">
        <v>221</v>
      </c>
    </row>
    <row r="209" s="15" customFormat="1">
      <c r="A209" s="15"/>
      <c r="B209" s="270"/>
      <c r="C209" s="271"/>
      <c r="D209" s="247" t="s">
        <v>236</v>
      </c>
      <c r="E209" s="272" t="s">
        <v>1</v>
      </c>
      <c r="F209" s="273" t="s">
        <v>356</v>
      </c>
      <c r="G209" s="271"/>
      <c r="H209" s="274">
        <v>1426.0350000000001</v>
      </c>
      <c r="I209" s="275"/>
      <c r="J209" s="271"/>
      <c r="K209" s="271"/>
      <c r="L209" s="276"/>
      <c r="M209" s="277"/>
      <c r="N209" s="278"/>
      <c r="O209" s="278"/>
      <c r="P209" s="278"/>
      <c r="Q209" s="278"/>
      <c r="R209" s="278"/>
      <c r="S209" s="278"/>
      <c r="T209" s="279"/>
      <c r="U209" s="15"/>
      <c r="V209" s="15"/>
      <c r="W209" s="15"/>
      <c r="X209" s="15"/>
      <c r="Y209" s="15"/>
      <c r="Z209" s="15"/>
      <c r="AA209" s="15"/>
      <c r="AB209" s="15"/>
      <c r="AC209" s="15"/>
      <c r="AD209" s="15"/>
      <c r="AE209" s="15"/>
      <c r="AT209" s="280" t="s">
        <v>236</v>
      </c>
      <c r="AU209" s="280" t="s">
        <v>88</v>
      </c>
      <c r="AV209" s="15" t="s">
        <v>224</v>
      </c>
      <c r="AW209" s="15" t="s">
        <v>36</v>
      </c>
      <c r="AX209" s="15" t="s">
        <v>88</v>
      </c>
      <c r="AY209" s="280" t="s">
        <v>221</v>
      </c>
    </row>
    <row r="210" s="2" customFormat="1" ht="44.25" customHeight="1">
      <c r="A210" s="40"/>
      <c r="B210" s="41"/>
      <c r="C210" s="229" t="s">
        <v>359</v>
      </c>
      <c r="D210" s="229" t="s">
        <v>225</v>
      </c>
      <c r="E210" s="230" t="s">
        <v>4769</v>
      </c>
      <c r="F210" s="231" t="s">
        <v>4770</v>
      </c>
      <c r="G210" s="232" t="s">
        <v>665</v>
      </c>
      <c r="H210" s="233">
        <v>70</v>
      </c>
      <c r="I210" s="234"/>
      <c r="J210" s="235">
        <f>ROUND(I210*H210,2)</f>
        <v>0</v>
      </c>
      <c r="K210" s="231" t="s">
        <v>5600</v>
      </c>
      <c r="L210" s="46"/>
      <c r="M210" s="236" t="s">
        <v>1</v>
      </c>
      <c r="N210" s="237" t="s">
        <v>45</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224</v>
      </c>
      <c r="AT210" s="240" t="s">
        <v>225</v>
      </c>
      <c r="AU210" s="240" t="s">
        <v>88</v>
      </c>
      <c r="AY210" s="18" t="s">
        <v>221</v>
      </c>
      <c r="BE210" s="241">
        <f>IF(N210="základní",J210,0)</f>
        <v>0</v>
      </c>
      <c r="BF210" s="241">
        <f>IF(N210="snížená",J210,0)</f>
        <v>0</v>
      </c>
      <c r="BG210" s="241">
        <f>IF(N210="zákl. přenesená",J210,0)</f>
        <v>0</v>
      </c>
      <c r="BH210" s="241">
        <f>IF(N210="sníž. přenesená",J210,0)</f>
        <v>0</v>
      </c>
      <c r="BI210" s="241">
        <f>IF(N210="nulová",J210,0)</f>
        <v>0</v>
      </c>
      <c r="BJ210" s="18" t="s">
        <v>88</v>
      </c>
      <c r="BK210" s="241">
        <f>ROUND(I210*H210,2)</f>
        <v>0</v>
      </c>
      <c r="BL210" s="18" t="s">
        <v>224</v>
      </c>
      <c r="BM210" s="240" t="s">
        <v>5701</v>
      </c>
    </row>
    <row r="211" s="2" customFormat="1">
      <c r="A211" s="40"/>
      <c r="B211" s="41"/>
      <c r="C211" s="42"/>
      <c r="D211" s="242" t="s">
        <v>232</v>
      </c>
      <c r="E211" s="42"/>
      <c r="F211" s="243" t="s">
        <v>5702</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232</v>
      </c>
      <c r="AU211" s="18" t="s">
        <v>88</v>
      </c>
    </row>
    <row r="212" s="2" customFormat="1" ht="44.25" customHeight="1">
      <c r="A212" s="40"/>
      <c r="B212" s="41"/>
      <c r="C212" s="229" t="s">
        <v>365</v>
      </c>
      <c r="D212" s="229" t="s">
        <v>225</v>
      </c>
      <c r="E212" s="230" t="s">
        <v>4775</v>
      </c>
      <c r="F212" s="231" t="s">
        <v>4776</v>
      </c>
      <c r="G212" s="232" t="s">
        <v>665</v>
      </c>
      <c r="H212" s="233">
        <v>14</v>
      </c>
      <c r="I212" s="234"/>
      <c r="J212" s="235">
        <f>ROUND(I212*H212,2)</f>
        <v>0</v>
      </c>
      <c r="K212" s="231" t="s">
        <v>1</v>
      </c>
      <c r="L212" s="46"/>
      <c r="M212" s="236" t="s">
        <v>1</v>
      </c>
      <c r="N212" s="237" t="s">
        <v>45</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224</v>
      </c>
      <c r="AT212" s="240" t="s">
        <v>225</v>
      </c>
      <c r="AU212" s="240" t="s">
        <v>88</v>
      </c>
      <c r="AY212" s="18" t="s">
        <v>221</v>
      </c>
      <c r="BE212" s="241">
        <f>IF(N212="základní",J212,0)</f>
        <v>0</v>
      </c>
      <c r="BF212" s="241">
        <f>IF(N212="snížená",J212,0)</f>
        <v>0</v>
      </c>
      <c r="BG212" s="241">
        <f>IF(N212="zákl. přenesená",J212,0)</f>
        <v>0</v>
      </c>
      <c r="BH212" s="241">
        <f>IF(N212="sníž. přenesená",J212,0)</f>
        <v>0</v>
      </c>
      <c r="BI212" s="241">
        <f>IF(N212="nulová",J212,0)</f>
        <v>0</v>
      </c>
      <c r="BJ212" s="18" t="s">
        <v>88</v>
      </c>
      <c r="BK212" s="241">
        <f>ROUND(I212*H212,2)</f>
        <v>0</v>
      </c>
      <c r="BL212" s="18" t="s">
        <v>224</v>
      </c>
      <c r="BM212" s="240" t="s">
        <v>5703</v>
      </c>
    </row>
    <row r="213" s="2" customFormat="1" ht="37.8" customHeight="1">
      <c r="A213" s="40"/>
      <c r="B213" s="41"/>
      <c r="C213" s="229" t="s">
        <v>371</v>
      </c>
      <c r="D213" s="229" t="s">
        <v>225</v>
      </c>
      <c r="E213" s="230" t="s">
        <v>5704</v>
      </c>
      <c r="F213" s="231" t="s">
        <v>5705</v>
      </c>
      <c r="G213" s="232" t="s">
        <v>665</v>
      </c>
      <c r="H213" s="233">
        <v>70</v>
      </c>
      <c r="I213" s="234"/>
      <c r="J213" s="235">
        <f>ROUND(I213*H213,2)</f>
        <v>0</v>
      </c>
      <c r="K213" s="231" t="s">
        <v>5600</v>
      </c>
      <c r="L213" s="46"/>
      <c r="M213" s="236" t="s">
        <v>1</v>
      </c>
      <c r="N213" s="237" t="s">
        <v>45</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224</v>
      </c>
      <c r="AT213" s="240" t="s">
        <v>225</v>
      </c>
      <c r="AU213" s="240" t="s">
        <v>88</v>
      </c>
      <c r="AY213" s="18" t="s">
        <v>221</v>
      </c>
      <c r="BE213" s="241">
        <f>IF(N213="základní",J213,0)</f>
        <v>0</v>
      </c>
      <c r="BF213" s="241">
        <f>IF(N213="snížená",J213,0)</f>
        <v>0</v>
      </c>
      <c r="BG213" s="241">
        <f>IF(N213="zákl. přenesená",J213,0)</f>
        <v>0</v>
      </c>
      <c r="BH213" s="241">
        <f>IF(N213="sníž. přenesená",J213,0)</f>
        <v>0</v>
      </c>
      <c r="BI213" s="241">
        <f>IF(N213="nulová",J213,0)</f>
        <v>0</v>
      </c>
      <c r="BJ213" s="18" t="s">
        <v>88</v>
      </c>
      <c r="BK213" s="241">
        <f>ROUND(I213*H213,2)</f>
        <v>0</v>
      </c>
      <c r="BL213" s="18" t="s">
        <v>224</v>
      </c>
      <c r="BM213" s="240" t="s">
        <v>5706</v>
      </c>
    </row>
    <row r="214" s="2" customFormat="1">
      <c r="A214" s="40"/>
      <c r="B214" s="41"/>
      <c r="C214" s="42"/>
      <c r="D214" s="242" t="s">
        <v>232</v>
      </c>
      <c r="E214" s="42"/>
      <c r="F214" s="243" t="s">
        <v>5707</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232</v>
      </c>
      <c r="AU214" s="18" t="s">
        <v>88</v>
      </c>
    </row>
    <row r="215" s="2" customFormat="1" ht="37.8" customHeight="1">
      <c r="A215" s="40"/>
      <c r="B215" s="41"/>
      <c r="C215" s="229" t="s">
        <v>376</v>
      </c>
      <c r="D215" s="229" t="s">
        <v>225</v>
      </c>
      <c r="E215" s="230" t="s">
        <v>5708</v>
      </c>
      <c r="F215" s="231" t="s">
        <v>5709</v>
      </c>
      <c r="G215" s="232" t="s">
        <v>665</v>
      </c>
      <c r="H215" s="233">
        <v>14</v>
      </c>
      <c r="I215" s="234"/>
      <c r="J215" s="235">
        <f>ROUND(I215*H215,2)</f>
        <v>0</v>
      </c>
      <c r="K215" s="231" t="s">
        <v>1</v>
      </c>
      <c r="L215" s="46"/>
      <c r="M215" s="236" t="s">
        <v>1</v>
      </c>
      <c r="N215" s="237" t="s">
        <v>45</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224</v>
      </c>
      <c r="AT215" s="240" t="s">
        <v>225</v>
      </c>
      <c r="AU215" s="240" t="s">
        <v>88</v>
      </c>
      <c r="AY215" s="18" t="s">
        <v>221</v>
      </c>
      <c r="BE215" s="241">
        <f>IF(N215="základní",J215,0)</f>
        <v>0</v>
      </c>
      <c r="BF215" s="241">
        <f>IF(N215="snížená",J215,0)</f>
        <v>0</v>
      </c>
      <c r="BG215" s="241">
        <f>IF(N215="zákl. přenesená",J215,0)</f>
        <v>0</v>
      </c>
      <c r="BH215" s="241">
        <f>IF(N215="sníž. přenesená",J215,0)</f>
        <v>0</v>
      </c>
      <c r="BI215" s="241">
        <f>IF(N215="nulová",J215,0)</f>
        <v>0</v>
      </c>
      <c r="BJ215" s="18" t="s">
        <v>88</v>
      </c>
      <c r="BK215" s="241">
        <f>ROUND(I215*H215,2)</f>
        <v>0</v>
      </c>
      <c r="BL215" s="18" t="s">
        <v>224</v>
      </c>
      <c r="BM215" s="240" t="s">
        <v>5710</v>
      </c>
    </row>
    <row r="216" s="2" customFormat="1" ht="62.7" customHeight="1">
      <c r="A216" s="40"/>
      <c r="B216" s="41"/>
      <c r="C216" s="229" t="s">
        <v>381</v>
      </c>
      <c r="D216" s="229" t="s">
        <v>225</v>
      </c>
      <c r="E216" s="230" t="s">
        <v>5711</v>
      </c>
      <c r="F216" s="231" t="s">
        <v>5712</v>
      </c>
      <c r="G216" s="232" t="s">
        <v>515</v>
      </c>
      <c r="H216" s="233">
        <v>713.64099999999996</v>
      </c>
      <c r="I216" s="234"/>
      <c r="J216" s="235">
        <f>ROUND(I216*H216,2)</f>
        <v>0</v>
      </c>
      <c r="K216" s="231" t="s">
        <v>5600</v>
      </c>
      <c r="L216" s="46"/>
      <c r="M216" s="236" t="s">
        <v>1</v>
      </c>
      <c r="N216" s="237" t="s">
        <v>45</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224</v>
      </c>
      <c r="AT216" s="240" t="s">
        <v>225</v>
      </c>
      <c r="AU216" s="240" t="s">
        <v>88</v>
      </c>
      <c r="AY216" s="18" t="s">
        <v>221</v>
      </c>
      <c r="BE216" s="241">
        <f>IF(N216="základní",J216,0)</f>
        <v>0</v>
      </c>
      <c r="BF216" s="241">
        <f>IF(N216="snížená",J216,0)</f>
        <v>0</v>
      </c>
      <c r="BG216" s="241">
        <f>IF(N216="zákl. přenesená",J216,0)</f>
        <v>0</v>
      </c>
      <c r="BH216" s="241">
        <f>IF(N216="sníž. přenesená",J216,0)</f>
        <v>0</v>
      </c>
      <c r="BI216" s="241">
        <f>IF(N216="nulová",J216,0)</f>
        <v>0</v>
      </c>
      <c r="BJ216" s="18" t="s">
        <v>88</v>
      </c>
      <c r="BK216" s="241">
        <f>ROUND(I216*H216,2)</f>
        <v>0</v>
      </c>
      <c r="BL216" s="18" t="s">
        <v>224</v>
      </c>
      <c r="BM216" s="240" t="s">
        <v>5713</v>
      </c>
    </row>
    <row r="217" s="2" customFormat="1">
      <c r="A217" s="40"/>
      <c r="B217" s="41"/>
      <c r="C217" s="42"/>
      <c r="D217" s="242" t="s">
        <v>232</v>
      </c>
      <c r="E217" s="42"/>
      <c r="F217" s="243" t="s">
        <v>5714</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232</v>
      </c>
      <c r="AU217" s="18" t="s">
        <v>88</v>
      </c>
    </row>
    <row r="218" s="2" customFormat="1" ht="62.7" customHeight="1">
      <c r="A218" s="40"/>
      <c r="B218" s="41"/>
      <c r="C218" s="229" t="s">
        <v>387</v>
      </c>
      <c r="D218" s="229" t="s">
        <v>225</v>
      </c>
      <c r="E218" s="230" t="s">
        <v>5715</v>
      </c>
      <c r="F218" s="231" t="s">
        <v>5716</v>
      </c>
      <c r="G218" s="232" t="s">
        <v>665</v>
      </c>
      <c r="H218" s="233">
        <v>1330</v>
      </c>
      <c r="I218" s="234"/>
      <c r="J218" s="235">
        <f>ROUND(I218*H218,2)</f>
        <v>0</v>
      </c>
      <c r="K218" s="231" t="s">
        <v>5600</v>
      </c>
      <c r="L218" s="46"/>
      <c r="M218" s="236" t="s">
        <v>1</v>
      </c>
      <c r="N218" s="237" t="s">
        <v>45</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224</v>
      </c>
      <c r="AT218" s="240" t="s">
        <v>225</v>
      </c>
      <c r="AU218" s="240" t="s">
        <v>88</v>
      </c>
      <c r="AY218" s="18" t="s">
        <v>221</v>
      </c>
      <c r="BE218" s="241">
        <f>IF(N218="základní",J218,0)</f>
        <v>0</v>
      </c>
      <c r="BF218" s="241">
        <f>IF(N218="snížená",J218,0)</f>
        <v>0</v>
      </c>
      <c r="BG218" s="241">
        <f>IF(N218="zákl. přenesená",J218,0)</f>
        <v>0</v>
      </c>
      <c r="BH218" s="241">
        <f>IF(N218="sníž. přenesená",J218,0)</f>
        <v>0</v>
      </c>
      <c r="BI218" s="241">
        <f>IF(N218="nulová",J218,0)</f>
        <v>0</v>
      </c>
      <c r="BJ218" s="18" t="s">
        <v>88</v>
      </c>
      <c r="BK218" s="241">
        <f>ROUND(I218*H218,2)</f>
        <v>0</v>
      </c>
      <c r="BL218" s="18" t="s">
        <v>224</v>
      </c>
      <c r="BM218" s="240" t="s">
        <v>5717</v>
      </c>
    </row>
    <row r="219" s="2" customFormat="1">
      <c r="A219" s="40"/>
      <c r="B219" s="41"/>
      <c r="C219" s="42"/>
      <c r="D219" s="242" t="s">
        <v>232</v>
      </c>
      <c r="E219" s="42"/>
      <c r="F219" s="243" t="s">
        <v>5718</v>
      </c>
      <c r="G219" s="42"/>
      <c r="H219" s="42"/>
      <c r="I219" s="244"/>
      <c r="J219" s="42"/>
      <c r="K219" s="42"/>
      <c r="L219" s="46"/>
      <c r="M219" s="245"/>
      <c r="N219" s="246"/>
      <c r="O219" s="93"/>
      <c r="P219" s="93"/>
      <c r="Q219" s="93"/>
      <c r="R219" s="93"/>
      <c r="S219" s="93"/>
      <c r="T219" s="94"/>
      <c r="U219" s="40"/>
      <c r="V219" s="40"/>
      <c r="W219" s="40"/>
      <c r="X219" s="40"/>
      <c r="Y219" s="40"/>
      <c r="Z219" s="40"/>
      <c r="AA219" s="40"/>
      <c r="AB219" s="40"/>
      <c r="AC219" s="40"/>
      <c r="AD219" s="40"/>
      <c r="AE219" s="40"/>
      <c r="AT219" s="18" t="s">
        <v>232</v>
      </c>
      <c r="AU219" s="18" t="s">
        <v>88</v>
      </c>
    </row>
    <row r="220" s="2" customFormat="1" ht="62.7" customHeight="1">
      <c r="A220" s="40"/>
      <c r="B220" s="41"/>
      <c r="C220" s="229" t="s">
        <v>393</v>
      </c>
      <c r="D220" s="229" t="s">
        <v>225</v>
      </c>
      <c r="E220" s="230" t="s">
        <v>5719</v>
      </c>
      <c r="F220" s="231" t="s">
        <v>5720</v>
      </c>
      <c r="G220" s="232" t="s">
        <v>665</v>
      </c>
      <c r="H220" s="233">
        <v>266</v>
      </c>
      <c r="I220" s="234"/>
      <c r="J220" s="235">
        <f>ROUND(I220*H220,2)</f>
        <v>0</v>
      </c>
      <c r="K220" s="231" t="s">
        <v>1</v>
      </c>
      <c r="L220" s="46"/>
      <c r="M220" s="236" t="s">
        <v>1</v>
      </c>
      <c r="N220" s="237" t="s">
        <v>45</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224</v>
      </c>
      <c r="AT220" s="240" t="s">
        <v>225</v>
      </c>
      <c r="AU220" s="240" t="s">
        <v>88</v>
      </c>
      <c r="AY220" s="18" t="s">
        <v>221</v>
      </c>
      <c r="BE220" s="241">
        <f>IF(N220="základní",J220,0)</f>
        <v>0</v>
      </c>
      <c r="BF220" s="241">
        <f>IF(N220="snížená",J220,0)</f>
        <v>0</v>
      </c>
      <c r="BG220" s="241">
        <f>IF(N220="zákl. přenesená",J220,0)</f>
        <v>0</v>
      </c>
      <c r="BH220" s="241">
        <f>IF(N220="sníž. přenesená",J220,0)</f>
        <v>0</v>
      </c>
      <c r="BI220" s="241">
        <f>IF(N220="nulová",J220,0)</f>
        <v>0</v>
      </c>
      <c r="BJ220" s="18" t="s">
        <v>88</v>
      </c>
      <c r="BK220" s="241">
        <f>ROUND(I220*H220,2)</f>
        <v>0</v>
      </c>
      <c r="BL220" s="18" t="s">
        <v>224</v>
      </c>
      <c r="BM220" s="240" t="s">
        <v>5721</v>
      </c>
    </row>
    <row r="221" s="2" customFormat="1" ht="55.5" customHeight="1">
      <c r="A221" s="40"/>
      <c r="B221" s="41"/>
      <c r="C221" s="229" t="s">
        <v>398</v>
      </c>
      <c r="D221" s="229" t="s">
        <v>225</v>
      </c>
      <c r="E221" s="230" t="s">
        <v>5722</v>
      </c>
      <c r="F221" s="231" t="s">
        <v>5723</v>
      </c>
      <c r="G221" s="232" t="s">
        <v>665</v>
      </c>
      <c r="H221" s="233">
        <v>1330</v>
      </c>
      <c r="I221" s="234"/>
      <c r="J221" s="235">
        <f>ROUND(I221*H221,2)</f>
        <v>0</v>
      </c>
      <c r="K221" s="231" t="s">
        <v>5600</v>
      </c>
      <c r="L221" s="46"/>
      <c r="M221" s="236" t="s">
        <v>1</v>
      </c>
      <c r="N221" s="237" t="s">
        <v>45</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224</v>
      </c>
      <c r="AT221" s="240" t="s">
        <v>225</v>
      </c>
      <c r="AU221" s="240" t="s">
        <v>88</v>
      </c>
      <c r="AY221" s="18" t="s">
        <v>221</v>
      </c>
      <c r="BE221" s="241">
        <f>IF(N221="základní",J221,0)</f>
        <v>0</v>
      </c>
      <c r="BF221" s="241">
        <f>IF(N221="snížená",J221,0)</f>
        <v>0</v>
      </c>
      <c r="BG221" s="241">
        <f>IF(N221="zákl. přenesená",J221,0)</f>
        <v>0</v>
      </c>
      <c r="BH221" s="241">
        <f>IF(N221="sníž. přenesená",J221,0)</f>
        <v>0</v>
      </c>
      <c r="BI221" s="241">
        <f>IF(N221="nulová",J221,0)</f>
        <v>0</v>
      </c>
      <c r="BJ221" s="18" t="s">
        <v>88</v>
      </c>
      <c r="BK221" s="241">
        <f>ROUND(I221*H221,2)</f>
        <v>0</v>
      </c>
      <c r="BL221" s="18" t="s">
        <v>224</v>
      </c>
      <c r="BM221" s="240" t="s">
        <v>5724</v>
      </c>
    </row>
    <row r="222" s="2" customFormat="1">
      <c r="A222" s="40"/>
      <c r="B222" s="41"/>
      <c r="C222" s="42"/>
      <c r="D222" s="242" t="s">
        <v>232</v>
      </c>
      <c r="E222" s="42"/>
      <c r="F222" s="243" t="s">
        <v>5725</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232</v>
      </c>
      <c r="AU222" s="18" t="s">
        <v>88</v>
      </c>
    </row>
    <row r="223" s="2" customFormat="1" ht="55.5" customHeight="1">
      <c r="A223" s="40"/>
      <c r="B223" s="41"/>
      <c r="C223" s="229" t="s">
        <v>404</v>
      </c>
      <c r="D223" s="229" t="s">
        <v>225</v>
      </c>
      <c r="E223" s="230" t="s">
        <v>5726</v>
      </c>
      <c r="F223" s="231" t="s">
        <v>5727</v>
      </c>
      <c r="G223" s="232" t="s">
        <v>665</v>
      </c>
      <c r="H223" s="233">
        <v>266</v>
      </c>
      <c r="I223" s="234"/>
      <c r="J223" s="235">
        <f>ROUND(I223*H223,2)</f>
        <v>0</v>
      </c>
      <c r="K223" s="231" t="s">
        <v>1</v>
      </c>
      <c r="L223" s="46"/>
      <c r="M223" s="236" t="s">
        <v>1</v>
      </c>
      <c r="N223" s="237" t="s">
        <v>45</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224</v>
      </c>
      <c r="AT223" s="240" t="s">
        <v>225</v>
      </c>
      <c r="AU223" s="240" t="s">
        <v>88</v>
      </c>
      <c r="AY223" s="18" t="s">
        <v>221</v>
      </c>
      <c r="BE223" s="241">
        <f>IF(N223="základní",J223,0)</f>
        <v>0</v>
      </c>
      <c r="BF223" s="241">
        <f>IF(N223="snížená",J223,0)</f>
        <v>0</v>
      </c>
      <c r="BG223" s="241">
        <f>IF(N223="zákl. přenesená",J223,0)</f>
        <v>0</v>
      </c>
      <c r="BH223" s="241">
        <f>IF(N223="sníž. přenesená",J223,0)</f>
        <v>0</v>
      </c>
      <c r="BI223" s="241">
        <f>IF(N223="nulová",J223,0)</f>
        <v>0</v>
      </c>
      <c r="BJ223" s="18" t="s">
        <v>88</v>
      </c>
      <c r="BK223" s="241">
        <f>ROUND(I223*H223,2)</f>
        <v>0</v>
      </c>
      <c r="BL223" s="18" t="s">
        <v>224</v>
      </c>
      <c r="BM223" s="240" t="s">
        <v>5728</v>
      </c>
    </row>
    <row r="224" s="2" customFormat="1" ht="62.7" customHeight="1">
      <c r="A224" s="40"/>
      <c r="B224" s="41"/>
      <c r="C224" s="229" t="s">
        <v>410</v>
      </c>
      <c r="D224" s="229" t="s">
        <v>225</v>
      </c>
      <c r="E224" s="230" t="s">
        <v>521</v>
      </c>
      <c r="F224" s="231" t="s">
        <v>522</v>
      </c>
      <c r="G224" s="232" t="s">
        <v>515</v>
      </c>
      <c r="H224" s="233">
        <v>2853.317</v>
      </c>
      <c r="I224" s="234"/>
      <c r="J224" s="235">
        <f>ROUND(I224*H224,2)</f>
        <v>0</v>
      </c>
      <c r="K224" s="231" t="s">
        <v>5600</v>
      </c>
      <c r="L224" s="46"/>
      <c r="M224" s="236" t="s">
        <v>1</v>
      </c>
      <c r="N224" s="237" t="s">
        <v>45</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224</v>
      </c>
      <c r="AT224" s="240" t="s">
        <v>225</v>
      </c>
      <c r="AU224" s="240" t="s">
        <v>88</v>
      </c>
      <c r="AY224" s="18" t="s">
        <v>221</v>
      </c>
      <c r="BE224" s="241">
        <f>IF(N224="základní",J224,0)</f>
        <v>0</v>
      </c>
      <c r="BF224" s="241">
        <f>IF(N224="snížená",J224,0)</f>
        <v>0</v>
      </c>
      <c r="BG224" s="241">
        <f>IF(N224="zákl. přenesená",J224,0)</f>
        <v>0</v>
      </c>
      <c r="BH224" s="241">
        <f>IF(N224="sníž. přenesená",J224,0)</f>
        <v>0</v>
      </c>
      <c r="BI224" s="241">
        <f>IF(N224="nulová",J224,0)</f>
        <v>0</v>
      </c>
      <c r="BJ224" s="18" t="s">
        <v>88</v>
      </c>
      <c r="BK224" s="241">
        <f>ROUND(I224*H224,2)</f>
        <v>0</v>
      </c>
      <c r="BL224" s="18" t="s">
        <v>224</v>
      </c>
      <c r="BM224" s="240" t="s">
        <v>5729</v>
      </c>
    </row>
    <row r="225" s="2" customFormat="1">
      <c r="A225" s="40"/>
      <c r="B225" s="41"/>
      <c r="C225" s="42"/>
      <c r="D225" s="242" t="s">
        <v>232</v>
      </c>
      <c r="E225" s="42"/>
      <c r="F225" s="243" t="s">
        <v>5730</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232</v>
      </c>
      <c r="AU225" s="18" t="s">
        <v>88</v>
      </c>
    </row>
    <row r="226" s="2" customFormat="1" ht="66.75" customHeight="1">
      <c r="A226" s="40"/>
      <c r="B226" s="41"/>
      <c r="C226" s="229" t="s">
        <v>416</v>
      </c>
      <c r="D226" s="229" t="s">
        <v>225</v>
      </c>
      <c r="E226" s="230" t="s">
        <v>1198</v>
      </c>
      <c r="F226" s="231" t="s">
        <v>1199</v>
      </c>
      <c r="G226" s="232" t="s">
        <v>515</v>
      </c>
      <c r="H226" s="233">
        <v>28533.172999999999</v>
      </c>
      <c r="I226" s="234"/>
      <c r="J226" s="235">
        <f>ROUND(I226*H226,2)</f>
        <v>0</v>
      </c>
      <c r="K226" s="231" t="s">
        <v>5600</v>
      </c>
      <c r="L226" s="46"/>
      <c r="M226" s="236" t="s">
        <v>1</v>
      </c>
      <c r="N226" s="237" t="s">
        <v>45</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224</v>
      </c>
      <c r="AT226" s="240" t="s">
        <v>225</v>
      </c>
      <c r="AU226" s="240" t="s">
        <v>88</v>
      </c>
      <c r="AY226" s="18" t="s">
        <v>221</v>
      </c>
      <c r="BE226" s="241">
        <f>IF(N226="základní",J226,0)</f>
        <v>0</v>
      </c>
      <c r="BF226" s="241">
        <f>IF(N226="snížená",J226,0)</f>
        <v>0</v>
      </c>
      <c r="BG226" s="241">
        <f>IF(N226="zákl. přenesená",J226,0)</f>
        <v>0</v>
      </c>
      <c r="BH226" s="241">
        <f>IF(N226="sníž. přenesená",J226,0)</f>
        <v>0</v>
      </c>
      <c r="BI226" s="241">
        <f>IF(N226="nulová",J226,0)</f>
        <v>0</v>
      </c>
      <c r="BJ226" s="18" t="s">
        <v>88</v>
      </c>
      <c r="BK226" s="241">
        <f>ROUND(I226*H226,2)</f>
        <v>0</v>
      </c>
      <c r="BL226" s="18" t="s">
        <v>224</v>
      </c>
      <c r="BM226" s="240" t="s">
        <v>5731</v>
      </c>
    </row>
    <row r="227" s="2" customFormat="1">
      <c r="A227" s="40"/>
      <c r="B227" s="41"/>
      <c r="C227" s="42"/>
      <c r="D227" s="242" t="s">
        <v>232</v>
      </c>
      <c r="E227" s="42"/>
      <c r="F227" s="243" t="s">
        <v>5732</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232</v>
      </c>
      <c r="AU227" s="18" t="s">
        <v>88</v>
      </c>
    </row>
    <row r="228" s="2" customFormat="1" ht="44.25" customHeight="1">
      <c r="A228" s="40"/>
      <c r="B228" s="41"/>
      <c r="C228" s="229" t="s">
        <v>421</v>
      </c>
      <c r="D228" s="229" t="s">
        <v>225</v>
      </c>
      <c r="E228" s="230" t="s">
        <v>568</v>
      </c>
      <c r="F228" s="231" t="s">
        <v>1989</v>
      </c>
      <c r="G228" s="232" t="s">
        <v>515</v>
      </c>
      <c r="H228" s="233">
        <v>713.64099999999996</v>
      </c>
      <c r="I228" s="234"/>
      <c r="J228" s="235">
        <f>ROUND(I228*H228,2)</f>
        <v>0</v>
      </c>
      <c r="K228" s="231" t="s">
        <v>5600</v>
      </c>
      <c r="L228" s="46"/>
      <c r="M228" s="236" t="s">
        <v>1</v>
      </c>
      <c r="N228" s="237" t="s">
        <v>45</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224</v>
      </c>
      <c r="AT228" s="240" t="s">
        <v>225</v>
      </c>
      <c r="AU228" s="240" t="s">
        <v>88</v>
      </c>
      <c r="AY228" s="18" t="s">
        <v>221</v>
      </c>
      <c r="BE228" s="241">
        <f>IF(N228="základní",J228,0)</f>
        <v>0</v>
      </c>
      <c r="BF228" s="241">
        <f>IF(N228="snížená",J228,0)</f>
        <v>0</v>
      </c>
      <c r="BG228" s="241">
        <f>IF(N228="zákl. přenesená",J228,0)</f>
        <v>0</v>
      </c>
      <c r="BH228" s="241">
        <f>IF(N228="sníž. přenesená",J228,0)</f>
        <v>0</v>
      </c>
      <c r="BI228" s="241">
        <f>IF(N228="nulová",J228,0)</f>
        <v>0</v>
      </c>
      <c r="BJ228" s="18" t="s">
        <v>88</v>
      </c>
      <c r="BK228" s="241">
        <f>ROUND(I228*H228,2)</f>
        <v>0</v>
      </c>
      <c r="BL228" s="18" t="s">
        <v>224</v>
      </c>
      <c r="BM228" s="240" t="s">
        <v>5733</v>
      </c>
    </row>
    <row r="229" s="2" customFormat="1">
      <c r="A229" s="40"/>
      <c r="B229" s="41"/>
      <c r="C229" s="42"/>
      <c r="D229" s="242" t="s">
        <v>232</v>
      </c>
      <c r="E229" s="42"/>
      <c r="F229" s="243" t="s">
        <v>5734</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232</v>
      </c>
      <c r="AU229" s="18" t="s">
        <v>88</v>
      </c>
    </row>
    <row r="230" s="2" customFormat="1" ht="44.25" customHeight="1">
      <c r="A230" s="40"/>
      <c r="B230" s="41"/>
      <c r="C230" s="229" t="s">
        <v>427</v>
      </c>
      <c r="D230" s="229" t="s">
        <v>225</v>
      </c>
      <c r="E230" s="230" t="s">
        <v>2017</v>
      </c>
      <c r="F230" s="231" t="s">
        <v>954</v>
      </c>
      <c r="G230" s="232" t="s">
        <v>651</v>
      </c>
      <c r="H230" s="233">
        <v>2566.8629999999998</v>
      </c>
      <c r="I230" s="234"/>
      <c r="J230" s="235">
        <f>ROUND(I230*H230,2)</f>
        <v>0</v>
      </c>
      <c r="K230" s="231" t="s">
        <v>5600</v>
      </c>
      <c r="L230" s="46"/>
      <c r="M230" s="236" t="s">
        <v>1</v>
      </c>
      <c r="N230" s="237" t="s">
        <v>45</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224</v>
      </c>
      <c r="AT230" s="240" t="s">
        <v>225</v>
      </c>
      <c r="AU230" s="240" t="s">
        <v>88</v>
      </c>
      <c r="AY230" s="18" t="s">
        <v>221</v>
      </c>
      <c r="BE230" s="241">
        <f>IF(N230="základní",J230,0)</f>
        <v>0</v>
      </c>
      <c r="BF230" s="241">
        <f>IF(N230="snížená",J230,0)</f>
        <v>0</v>
      </c>
      <c r="BG230" s="241">
        <f>IF(N230="zákl. přenesená",J230,0)</f>
        <v>0</v>
      </c>
      <c r="BH230" s="241">
        <f>IF(N230="sníž. přenesená",J230,0)</f>
        <v>0</v>
      </c>
      <c r="BI230" s="241">
        <f>IF(N230="nulová",J230,0)</f>
        <v>0</v>
      </c>
      <c r="BJ230" s="18" t="s">
        <v>88</v>
      </c>
      <c r="BK230" s="241">
        <f>ROUND(I230*H230,2)</f>
        <v>0</v>
      </c>
      <c r="BL230" s="18" t="s">
        <v>224</v>
      </c>
      <c r="BM230" s="240" t="s">
        <v>5735</v>
      </c>
    </row>
    <row r="231" s="2" customFormat="1">
      <c r="A231" s="40"/>
      <c r="B231" s="41"/>
      <c r="C231" s="42"/>
      <c r="D231" s="242" t="s">
        <v>232</v>
      </c>
      <c r="E231" s="42"/>
      <c r="F231" s="243" t="s">
        <v>5736</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232</v>
      </c>
      <c r="AU231" s="18" t="s">
        <v>88</v>
      </c>
    </row>
    <row r="232" s="2" customFormat="1" ht="37.8" customHeight="1">
      <c r="A232" s="40"/>
      <c r="B232" s="41"/>
      <c r="C232" s="229" t="s">
        <v>435</v>
      </c>
      <c r="D232" s="229" t="s">
        <v>225</v>
      </c>
      <c r="E232" s="230" t="s">
        <v>2025</v>
      </c>
      <c r="F232" s="231" t="s">
        <v>2026</v>
      </c>
      <c r="G232" s="232" t="s">
        <v>515</v>
      </c>
      <c r="H232" s="233">
        <v>713.64099999999996</v>
      </c>
      <c r="I232" s="234"/>
      <c r="J232" s="235">
        <f>ROUND(I232*H232,2)</f>
        <v>0</v>
      </c>
      <c r="K232" s="231" t="s">
        <v>5600</v>
      </c>
      <c r="L232" s="46"/>
      <c r="M232" s="236" t="s">
        <v>1</v>
      </c>
      <c r="N232" s="237" t="s">
        <v>45</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224</v>
      </c>
      <c r="AT232" s="240" t="s">
        <v>225</v>
      </c>
      <c r="AU232" s="240" t="s">
        <v>88</v>
      </c>
      <c r="AY232" s="18" t="s">
        <v>221</v>
      </c>
      <c r="BE232" s="241">
        <f>IF(N232="základní",J232,0)</f>
        <v>0</v>
      </c>
      <c r="BF232" s="241">
        <f>IF(N232="snížená",J232,0)</f>
        <v>0</v>
      </c>
      <c r="BG232" s="241">
        <f>IF(N232="zákl. přenesená",J232,0)</f>
        <v>0</v>
      </c>
      <c r="BH232" s="241">
        <f>IF(N232="sníž. přenesená",J232,0)</f>
        <v>0</v>
      </c>
      <c r="BI232" s="241">
        <f>IF(N232="nulová",J232,0)</f>
        <v>0</v>
      </c>
      <c r="BJ232" s="18" t="s">
        <v>88</v>
      </c>
      <c r="BK232" s="241">
        <f>ROUND(I232*H232,2)</f>
        <v>0</v>
      </c>
      <c r="BL232" s="18" t="s">
        <v>224</v>
      </c>
      <c r="BM232" s="240" t="s">
        <v>5737</v>
      </c>
    </row>
    <row r="233" s="2" customFormat="1">
      <c r="A233" s="40"/>
      <c r="B233" s="41"/>
      <c r="C233" s="42"/>
      <c r="D233" s="242" t="s">
        <v>232</v>
      </c>
      <c r="E233" s="42"/>
      <c r="F233" s="243" t="s">
        <v>5738</v>
      </c>
      <c r="G233" s="42"/>
      <c r="H233" s="42"/>
      <c r="I233" s="244"/>
      <c r="J233" s="42"/>
      <c r="K233" s="42"/>
      <c r="L233" s="46"/>
      <c r="M233" s="245"/>
      <c r="N233" s="246"/>
      <c r="O233" s="93"/>
      <c r="P233" s="93"/>
      <c r="Q233" s="93"/>
      <c r="R233" s="93"/>
      <c r="S233" s="93"/>
      <c r="T233" s="94"/>
      <c r="U233" s="40"/>
      <c r="V233" s="40"/>
      <c r="W233" s="40"/>
      <c r="X233" s="40"/>
      <c r="Y233" s="40"/>
      <c r="Z233" s="40"/>
      <c r="AA233" s="40"/>
      <c r="AB233" s="40"/>
      <c r="AC233" s="40"/>
      <c r="AD233" s="40"/>
      <c r="AE233" s="40"/>
      <c r="AT233" s="18" t="s">
        <v>232</v>
      </c>
      <c r="AU233" s="18" t="s">
        <v>88</v>
      </c>
    </row>
    <row r="234" s="2" customFormat="1" ht="62.7" customHeight="1">
      <c r="A234" s="40"/>
      <c r="B234" s="41"/>
      <c r="C234" s="229" t="s">
        <v>442</v>
      </c>
      <c r="D234" s="229" t="s">
        <v>225</v>
      </c>
      <c r="E234" s="230" t="s">
        <v>5739</v>
      </c>
      <c r="F234" s="231" t="s">
        <v>5740</v>
      </c>
      <c r="G234" s="232" t="s">
        <v>515</v>
      </c>
      <c r="H234" s="233">
        <v>1241.115</v>
      </c>
      <c r="I234" s="234"/>
      <c r="J234" s="235">
        <f>ROUND(I234*H234,2)</f>
        <v>0</v>
      </c>
      <c r="K234" s="231" t="s">
        <v>5600</v>
      </c>
      <c r="L234" s="46"/>
      <c r="M234" s="236" t="s">
        <v>1</v>
      </c>
      <c r="N234" s="237" t="s">
        <v>45</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224</v>
      </c>
      <c r="AT234" s="240" t="s">
        <v>225</v>
      </c>
      <c r="AU234" s="240" t="s">
        <v>88</v>
      </c>
      <c r="AY234" s="18" t="s">
        <v>221</v>
      </c>
      <c r="BE234" s="241">
        <f>IF(N234="základní",J234,0)</f>
        <v>0</v>
      </c>
      <c r="BF234" s="241">
        <f>IF(N234="snížená",J234,0)</f>
        <v>0</v>
      </c>
      <c r="BG234" s="241">
        <f>IF(N234="zákl. přenesená",J234,0)</f>
        <v>0</v>
      </c>
      <c r="BH234" s="241">
        <f>IF(N234="sníž. přenesená",J234,0)</f>
        <v>0</v>
      </c>
      <c r="BI234" s="241">
        <f>IF(N234="nulová",J234,0)</f>
        <v>0</v>
      </c>
      <c r="BJ234" s="18" t="s">
        <v>88</v>
      </c>
      <c r="BK234" s="241">
        <f>ROUND(I234*H234,2)</f>
        <v>0</v>
      </c>
      <c r="BL234" s="18" t="s">
        <v>224</v>
      </c>
      <c r="BM234" s="240" t="s">
        <v>5741</v>
      </c>
    </row>
    <row r="235" s="2" customFormat="1">
      <c r="A235" s="40"/>
      <c r="B235" s="41"/>
      <c r="C235" s="42"/>
      <c r="D235" s="242" t="s">
        <v>232</v>
      </c>
      <c r="E235" s="42"/>
      <c r="F235" s="243" t="s">
        <v>5742</v>
      </c>
      <c r="G235" s="42"/>
      <c r="H235" s="42"/>
      <c r="I235" s="244"/>
      <c r="J235" s="42"/>
      <c r="K235" s="42"/>
      <c r="L235" s="46"/>
      <c r="M235" s="245"/>
      <c r="N235" s="246"/>
      <c r="O235" s="93"/>
      <c r="P235" s="93"/>
      <c r="Q235" s="93"/>
      <c r="R235" s="93"/>
      <c r="S235" s="93"/>
      <c r="T235" s="94"/>
      <c r="U235" s="40"/>
      <c r="V235" s="40"/>
      <c r="W235" s="40"/>
      <c r="X235" s="40"/>
      <c r="Y235" s="40"/>
      <c r="Z235" s="40"/>
      <c r="AA235" s="40"/>
      <c r="AB235" s="40"/>
      <c r="AC235" s="40"/>
      <c r="AD235" s="40"/>
      <c r="AE235" s="40"/>
      <c r="AT235" s="18" t="s">
        <v>232</v>
      </c>
      <c r="AU235" s="18" t="s">
        <v>88</v>
      </c>
    </row>
    <row r="236" s="14" customFormat="1">
      <c r="A236" s="14"/>
      <c r="B236" s="260"/>
      <c r="C236" s="261"/>
      <c r="D236" s="247" t="s">
        <v>236</v>
      </c>
      <c r="E236" s="262" t="s">
        <v>1</v>
      </c>
      <c r="F236" s="263" t="s">
        <v>5645</v>
      </c>
      <c r="G236" s="261"/>
      <c r="H236" s="262" t="s">
        <v>1</v>
      </c>
      <c r="I236" s="264"/>
      <c r="J236" s="261"/>
      <c r="K236" s="261"/>
      <c r="L236" s="265"/>
      <c r="M236" s="266"/>
      <c r="N236" s="267"/>
      <c r="O236" s="267"/>
      <c r="P236" s="267"/>
      <c r="Q236" s="267"/>
      <c r="R236" s="267"/>
      <c r="S236" s="267"/>
      <c r="T236" s="268"/>
      <c r="U236" s="14"/>
      <c r="V236" s="14"/>
      <c r="W236" s="14"/>
      <c r="X236" s="14"/>
      <c r="Y236" s="14"/>
      <c r="Z236" s="14"/>
      <c r="AA236" s="14"/>
      <c r="AB236" s="14"/>
      <c r="AC236" s="14"/>
      <c r="AD236" s="14"/>
      <c r="AE236" s="14"/>
      <c r="AT236" s="269" t="s">
        <v>236</v>
      </c>
      <c r="AU236" s="269" t="s">
        <v>88</v>
      </c>
      <c r="AV236" s="14" t="s">
        <v>88</v>
      </c>
      <c r="AW236" s="14" t="s">
        <v>36</v>
      </c>
      <c r="AX236" s="14" t="s">
        <v>80</v>
      </c>
      <c r="AY236" s="269" t="s">
        <v>221</v>
      </c>
    </row>
    <row r="237" s="14" customFormat="1">
      <c r="A237" s="14"/>
      <c r="B237" s="260"/>
      <c r="C237" s="261"/>
      <c r="D237" s="247" t="s">
        <v>236</v>
      </c>
      <c r="E237" s="262" t="s">
        <v>1</v>
      </c>
      <c r="F237" s="263" t="s">
        <v>5743</v>
      </c>
      <c r="G237" s="261"/>
      <c r="H237" s="262" t="s">
        <v>1</v>
      </c>
      <c r="I237" s="264"/>
      <c r="J237" s="261"/>
      <c r="K237" s="261"/>
      <c r="L237" s="265"/>
      <c r="M237" s="266"/>
      <c r="N237" s="267"/>
      <c r="O237" s="267"/>
      <c r="P237" s="267"/>
      <c r="Q237" s="267"/>
      <c r="R237" s="267"/>
      <c r="S237" s="267"/>
      <c r="T237" s="268"/>
      <c r="U237" s="14"/>
      <c r="V237" s="14"/>
      <c r="W237" s="14"/>
      <c r="X237" s="14"/>
      <c r="Y237" s="14"/>
      <c r="Z237" s="14"/>
      <c r="AA237" s="14"/>
      <c r="AB237" s="14"/>
      <c r="AC237" s="14"/>
      <c r="AD237" s="14"/>
      <c r="AE237" s="14"/>
      <c r="AT237" s="269" t="s">
        <v>236</v>
      </c>
      <c r="AU237" s="269" t="s">
        <v>88</v>
      </c>
      <c r="AV237" s="14" t="s">
        <v>88</v>
      </c>
      <c r="AW237" s="14" t="s">
        <v>36</v>
      </c>
      <c r="AX237" s="14" t="s">
        <v>80</v>
      </c>
      <c r="AY237" s="269" t="s">
        <v>221</v>
      </c>
    </row>
    <row r="238" s="13" customFormat="1">
      <c r="A238" s="13"/>
      <c r="B238" s="249"/>
      <c r="C238" s="250"/>
      <c r="D238" s="247" t="s">
        <v>236</v>
      </c>
      <c r="E238" s="251" t="s">
        <v>1</v>
      </c>
      <c r="F238" s="252" t="s">
        <v>5744</v>
      </c>
      <c r="G238" s="250"/>
      <c r="H238" s="253">
        <v>1183.8499999999999</v>
      </c>
      <c r="I238" s="254"/>
      <c r="J238" s="250"/>
      <c r="K238" s="250"/>
      <c r="L238" s="255"/>
      <c r="M238" s="256"/>
      <c r="N238" s="257"/>
      <c r="O238" s="257"/>
      <c r="P238" s="257"/>
      <c r="Q238" s="257"/>
      <c r="R238" s="257"/>
      <c r="S238" s="257"/>
      <c r="T238" s="258"/>
      <c r="U238" s="13"/>
      <c r="V238" s="13"/>
      <c r="W238" s="13"/>
      <c r="X238" s="13"/>
      <c r="Y238" s="13"/>
      <c r="Z238" s="13"/>
      <c r="AA238" s="13"/>
      <c r="AB238" s="13"/>
      <c r="AC238" s="13"/>
      <c r="AD238" s="13"/>
      <c r="AE238" s="13"/>
      <c r="AT238" s="259" t="s">
        <v>236</v>
      </c>
      <c r="AU238" s="259" t="s">
        <v>88</v>
      </c>
      <c r="AV238" s="13" t="s">
        <v>19</v>
      </c>
      <c r="AW238" s="13" t="s">
        <v>36</v>
      </c>
      <c r="AX238" s="13" t="s">
        <v>80</v>
      </c>
      <c r="AY238" s="259" t="s">
        <v>221</v>
      </c>
    </row>
    <row r="239" s="13" customFormat="1">
      <c r="A239" s="13"/>
      <c r="B239" s="249"/>
      <c r="C239" s="250"/>
      <c r="D239" s="247" t="s">
        <v>236</v>
      </c>
      <c r="E239" s="251" t="s">
        <v>1</v>
      </c>
      <c r="F239" s="252" t="s">
        <v>5745</v>
      </c>
      <c r="G239" s="250"/>
      <c r="H239" s="253">
        <v>1.6499999999999999</v>
      </c>
      <c r="I239" s="254"/>
      <c r="J239" s="250"/>
      <c r="K239" s="250"/>
      <c r="L239" s="255"/>
      <c r="M239" s="256"/>
      <c r="N239" s="257"/>
      <c r="O239" s="257"/>
      <c r="P239" s="257"/>
      <c r="Q239" s="257"/>
      <c r="R239" s="257"/>
      <c r="S239" s="257"/>
      <c r="T239" s="258"/>
      <c r="U239" s="13"/>
      <c r="V239" s="13"/>
      <c r="W239" s="13"/>
      <c r="X239" s="13"/>
      <c r="Y239" s="13"/>
      <c r="Z239" s="13"/>
      <c r="AA239" s="13"/>
      <c r="AB239" s="13"/>
      <c r="AC239" s="13"/>
      <c r="AD239" s="13"/>
      <c r="AE239" s="13"/>
      <c r="AT239" s="259" t="s">
        <v>236</v>
      </c>
      <c r="AU239" s="259" t="s">
        <v>88</v>
      </c>
      <c r="AV239" s="13" t="s">
        <v>19</v>
      </c>
      <c r="AW239" s="13" t="s">
        <v>36</v>
      </c>
      <c r="AX239" s="13" t="s">
        <v>80</v>
      </c>
      <c r="AY239" s="259" t="s">
        <v>221</v>
      </c>
    </row>
    <row r="240" s="16" customFormat="1">
      <c r="A240" s="16"/>
      <c r="B240" s="306"/>
      <c r="C240" s="307"/>
      <c r="D240" s="247" t="s">
        <v>236</v>
      </c>
      <c r="E240" s="308" t="s">
        <v>1</v>
      </c>
      <c r="F240" s="309" t="s">
        <v>2156</v>
      </c>
      <c r="G240" s="307"/>
      <c r="H240" s="310">
        <v>1185.5</v>
      </c>
      <c r="I240" s="311"/>
      <c r="J240" s="307"/>
      <c r="K240" s="307"/>
      <c r="L240" s="312"/>
      <c r="M240" s="313"/>
      <c r="N240" s="314"/>
      <c r="O240" s="314"/>
      <c r="P240" s="314"/>
      <c r="Q240" s="314"/>
      <c r="R240" s="314"/>
      <c r="S240" s="314"/>
      <c r="T240" s="315"/>
      <c r="U240" s="16"/>
      <c r="V240" s="16"/>
      <c r="W240" s="16"/>
      <c r="X240" s="16"/>
      <c r="Y240" s="16"/>
      <c r="Z240" s="16"/>
      <c r="AA240" s="16"/>
      <c r="AB240" s="16"/>
      <c r="AC240" s="16"/>
      <c r="AD240" s="16"/>
      <c r="AE240" s="16"/>
      <c r="AT240" s="316" t="s">
        <v>236</v>
      </c>
      <c r="AU240" s="316" t="s">
        <v>88</v>
      </c>
      <c r="AV240" s="16" t="s">
        <v>157</v>
      </c>
      <c r="AW240" s="16" t="s">
        <v>36</v>
      </c>
      <c r="AX240" s="16" t="s">
        <v>80</v>
      </c>
      <c r="AY240" s="316" t="s">
        <v>221</v>
      </c>
    </row>
    <row r="241" s="13" customFormat="1">
      <c r="A241" s="13"/>
      <c r="B241" s="249"/>
      <c r="C241" s="250"/>
      <c r="D241" s="247" t="s">
        <v>236</v>
      </c>
      <c r="E241" s="251" t="s">
        <v>1</v>
      </c>
      <c r="F241" s="252" t="s">
        <v>5698</v>
      </c>
      <c r="G241" s="250"/>
      <c r="H241" s="253">
        <v>29.815000000000001</v>
      </c>
      <c r="I241" s="254"/>
      <c r="J241" s="250"/>
      <c r="K241" s="250"/>
      <c r="L241" s="255"/>
      <c r="M241" s="256"/>
      <c r="N241" s="257"/>
      <c r="O241" s="257"/>
      <c r="P241" s="257"/>
      <c r="Q241" s="257"/>
      <c r="R241" s="257"/>
      <c r="S241" s="257"/>
      <c r="T241" s="258"/>
      <c r="U241" s="13"/>
      <c r="V241" s="13"/>
      <c r="W241" s="13"/>
      <c r="X241" s="13"/>
      <c r="Y241" s="13"/>
      <c r="Z241" s="13"/>
      <c r="AA241" s="13"/>
      <c r="AB241" s="13"/>
      <c r="AC241" s="13"/>
      <c r="AD241" s="13"/>
      <c r="AE241" s="13"/>
      <c r="AT241" s="259" t="s">
        <v>236</v>
      </c>
      <c r="AU241" s="259" t="s">
        <v>88</v>
      </c>
      <c r="AV241" s="13" t="s">
        <v>19</v>
      </c>
      <c r="AW241" s="13" t="s">
        <v>36</v>
      </c>
      <c r="AX241" s="13" t="s">
        <v>80</v>
      </c>
      <c r="AY241" s="259" t="s">
        <v>221</v>
      </c>
    </row>
    <row r="242" s="13" customFormat="1">
      <c r="A242" s="13"/>
      <c r="B242" s="249"/>
      <c r="C242" s="250"/>
      <c r="D242" s="247" t="s">
        <v>236</v>
      </c>
      <c r="E242" s="251" t="s">
        <v>1</v>
      </c>
      <c r="F242" s="252" t="s">
        <v>5746</v>
      </c>
      <c r="G242" s="250"/>
      <c r="H242" s="253">
        <v>25.800000000000001</v>
      </c>
      <c r="I242" s="254"/>
      <c r="J242" s="250"/>
      <c r="K242" s="250"/>
      <c r="L242" s="255"/>
      <c r="M242" s="256"/>
      <c r="N242" s="257"/>
      <c r="O242" s="257"/>
      <c r="P242" s="257"/>
      <c r="Q242" s="257"/>
      <c r="R242" s="257"/>
      <c r="S242" s="257"/>
      <c r="T242" s="258"/>
      <c r="U242" s="13"/>
      <c r="V242" s="13"/>
      <c r="W242" s="13"/>
      <c r="X242" s="13"/>
      <c r="Y242" s="13"/>
      <c r="Z242" s="13"/>
      <c r="AA242" s="13"/>
      <c r="AB242" s="13"/>
      <c r="AC242" s="13"/>
      <c r="AD242" s="13"/>
      <c r="AE242" s="13"/>
      <c r="AT242" s="259" t="s">
        <v>236</v>
      </c>
      <c r="AU242" s="259" t="s">
        <v>88</v>
      </c>
      <c r="AV242" s="13" t="s">
        <v>19</v>
      </c>
      <c r="AW242" s="13" t="s">
        <v>36</v>
      </c>
      <c r="AX242" s="13" t="s">
        <v>80</v>
      </c>
      <c r="AY242" s="259" t="s">
        <v>221</v>
      </c>
    </row>
    <row r="243" s="15" customFormat="1">
      <c r="A243" s="15"/>
      <c r="B243" s="270"/>
      <c r="C243" s="271"/>
      <c r="D243" s="247" t="s">
        <v>236</v>
      </c>
      <c r="E243" s="272" t="s">
        <v>1</v>
      </c>
      <c r="F243" s="273" t="s">
        <v>356</v>
      </c>
      <c r="G243" s="271"/>
      <c r="H243" s="274">
        <v>1241.115</v>
      </c>
      <c r="I243" s="275"/>
      <c r="J243" s="271"/>
      <c r="K243" s="271"/>
      <c r="L243" s="276"/>
      <c r="M243" s="277"/>
      <c r="N243" s="278"/>
      <c r="O243" s="278"/>
      <c r="P243" s="278"/>
      <c r="Q243" s="278"/>
      <c r="R243" s="278"/>
      <c r="S243" s="278"/>
      <c r="T243" s="279"/>
      <c r="U243" s="15"/>
      <c r="V243" s="15"/>
      <c r="W243" s="15"/>
      <c r="X243" s="15"/>
      <c r="Y243" s="15"/>
      <c r="Z243" s="15"/>
      <c r="AA243" s="15"/>
      <c r="AB243" s="15"/>
      <c r="AC243" s="15"/>
      <c r="AD243" s="15"/>
      <c r="AE243" s="15"/>
      <c r="AT243" s="280" t="s">
        <v>236</v>
      </c>
      <c r="AU243" s="280" t="s">
        <v>88</v>
      </c>
      <c r="AV243" s="15" t="s">
        <v>224</v>
      </c>
      <c r="AW243" s="15" t="s">
        <v>36</v>
      </c>
      <c r="AX243" s="15" t="s">
        <v>88</v>
      </c>
      <c r="AY243" s="280" t="s">
        <v>221</v>
      </c>
    </row>
    <row r="244" s="2" customFormat="1" ht="49.05" customHeight="1">
      <c r="A244" s="40"/>
      <c r="B244" s="41"/>
      <c r="C244" s="229" t="s">
        <v>447</v>
      </c>
      <c r="D244" s="229" t="s">
        <v>225</v>
      </c>
      <c r="E244" s="230" t="s">
        <v>5747</v>
      </c>
      <c r="F244" s="231" t="s">
        <v>5748</v>
      </c>
      <c r="G244" s="232" t="s">
        <v>665</v>
      </c>
      <c r="H244" s="233">
        <v>70</v>
      </c>
      <c r="I244" s="234"/>
      <c r="J244" s="235">
        <f>ROUND(I244*H244,2)</f>
        <v>0</v>
      </c>
      <c r="K244" s="231" t="s">
        <v>5600</v>
      </c>
      <c r="L244" s="46"/>
      <c r="M244" s="236" t="s">
        <v>1</v>
      </c>
      <c r="N244" s="237" t="s">
        <v>45</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224</v>
      </c>
      <c r="AT244" s="240" t="s">
        <v>225</v>
      </c>
      <c r="AU244" s="240" t="s">
        <v>88</v>
      </c>
      <c r="AY244" s="18" t="s">
        <v>221</v>
      </c>
      <c r="BE244" s="241">
        <f>IF(N244="základní",J244,0)</f>
        <v>0</v>
      </c>
      <c r="BF244" s="241">
        <f>IF(N244="snížená",J244,0)</f>
        <v>0</v>
      </c>
      <c r="BG244" s="241">
        <f>IF(N244="zákl. přenesená",J244,0)</f>
        <v>0</v>
      </c>
      <c r="BH244" s="241">
        <f>IF(N244="sníž. přenesená",J244,0)</f>
        <v>0</v>
      </c>
      <c r="BI244" s="241">
        <f>IF(N244="nulová",J244,0)</f>
        <v>0</v>
      </c>
      <c r="BJ244" s="18" t="s">
        <v>88</v>
      </c>
      <c r="BK244" s="241">
        <f>ROUND(I244*H244,2)</f>
        <v>0</v>
      </c>
      <c r="BL244" s="18" t="s">
        <v>224</v>
      </c>
      <c r="BM244" s="240" t="s">
        <v>5749</v>
      </c>
    </row>
    <row r="245" s="2" customFormat="1">
      <c r="A245" s="40"/>
      <c r="B245" s="41"/>
      <c r="C245" s="42"/>
      <c r="D245" s="242" t="s">
        <v>232</v>
      </c>
      <c r="E245" s="42"/>
      <c r="F245" s="243" t="s">
        <v>5750</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232</v>
      </c>
      <c r="AU245" s="18" t="s">
        <v>88</v>
      </c>
    </row>
    <row r="246" s="2" customFormat="1" ht="49.05" customHeight="1">
      <c r="A246" s="40"/>
      <c r="B246" s="41"/>
      <c r="C246" s="229" t="s">
        <v>455</v>
      </c>
      <c r="D246" s="229" t="s">
        <v>225</v>
      </c>
      <c r="E246" s="230" t="s">
        <v>5751</v>
      </c>
      <c r="F246" s="231" t="s">
        <v>5752</v>
      </c>
      <c r="G246" s="232" t="s">
        <v>665</v>
      </c>
      <c r="H246" s="233">
        <v>14</v>
      </c>
      <c r="I246" s="234"/>
      <c r="J246" s="235">
        <f>ROUND(I246*H246,2)</f>
        <v>0</v>
      </c>
      <c r="K246" s="231" t="s">
        <v>1</v>
      </c>
      <c r="L246" s="46"/>
      <c r="M246" s="236" t="s">
        <v>1</v>
      </c>
      <c r="N246" s="237" t="s">
        <v>45</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224</v>
      </c>
      <c r="AT246" s="240" t="s">
        <v>225</v>
      </c>
      <c r="AU246" s="240" t="s">
        <v>88</v>
      </c>
      <c r="AY246" s="18" t="s">
        <v>221</v>
      </c>
      <c r="BE246" s="241">
        <f>IF(N246="základní",J246,0)</f>
        <v>0</v>
      </c>
      <c r="BF246" s="241">
        <f>IF(N246="snížená",J246,0)</f>
        <v>0</v>
      </c>
      <c r="BG246" s="241">
        <f>IF(N246="zákl. přenesená",J246,0)</f>
        <v>0</v>
      </c>
      <c r="BH246" s="241">
        <f>IF(N246="sníž. přenesená",J246,0)</f>
        <v>0</v>
      </c>
      <c r="BI246" s="241">
        <f>IF(N246="nulová",J246,0)</f>
        <v>0</v>
      </c>
      <c r="BJ246" s="18" t="s">
        <v>88</v>
      </c>
      <c r="BK246" s="241">
        <f>ROUND(I246*H246,2)</f>
        <v>0</v>
      </c>
      <c r="BL246" s="18" t="s">
        <v>224</v>
      </c>
      <c r="BM246" s="240" t="s">
        <v>5753</v>
      </c>
    </row>
    <row r="247" s="2" customFormat="1" ht="24.15" customHeight="1">
      <c r="A247" s="40"/>
      <c r="B247" s="41"/>
      <c r="C247" s="229" t="s">
        <v>461</v>
      </c>
      <c r="D247" s="229" t="s">
        <v>225</v>
      </c>
      <c r="E247" s="230" t="s">
        <v>5754</v>
      </c>
      <c r="F247" s="231" t="s">
        <v>5755</v>
      </c>
      <c r="G247" s="232" t="s">
        <v>651</v>
      </c>
      <c r="H247" s="233">
        <v>10.422000000000001</v>
      </c>
      <c r="I247" s="234"/>
      <c r="J247" s="235">
        <f>ROUND(I247*H247,2)</f>
        <v>0</v>
      </c>
      <c r="K247" s="231" t="s">
        <v>1</v>
      </c>
      <c r="L247" s="46"/>
      <c r="M247" s="236" t="s">
        <v>1</v>
      </c>
      <c r="N247" s="237" t="s">
        <v>45</v>
      </c>
      <c r="O247" s="93"/>
      <c r="P247" s="238">
        <f>O247*H247</f>
        <v>0</v>
      </c>
      <c r="Q247" s="238">
        <v>0</v>
      </c>
      <c r="R247" s="238">
        <f>Q247*H247</f>
        <v>0</v>
      </c>
      <c r="S247" s="238">
        <v>0</v>
      </c>
      <c r="T247" s="239">
        <f>S247*H247</f>
        <v>0</v>
      </c>
      <c r="U247" s="40"/>
      <c r="V247" s="40"/>
      <c r="W247" s="40"/>
      <c r="X247" s="40"/>
      <c r="Y247" s="40"/>
      <c r="Z247" s="40"/>
      <c r="AA247" s="40"/>
      <c r="AB247" s="40"/>
      <c r="AC247" s="40"/>
      <c r="AD247" s="40"/>
      <c r="AE247" s="40"/>
      <c r="AR247" s="240" t="s">
        <v>224</v>
      </c>
      <c r="AT247" s="240" t="s">
        <v>225</v>
      </c>
      <c r="AU247" s="240" t="s">
        <v>88</v>
      </c>
      <c r="AY247" s="18" t="s">
        <v>221</v>
      </c>
      <c r="BE247" s="241">
        <f>IF(N247="základní",J247,0)</f>
        <v>0</v>
      </c>
      <c r="BF247" s="241">
        <f>IF(N247="snížená",J247,0)</f>
        <v>0</v>
      </c>
      <c r="BG247" s="241">
        <f>IF(N247="zákl. přenesená",J247,0)</f>
        <v>0</v>
      </c>
      <c r="BH247" s="241">
        <f>IF(N247="sníž. přenesená",J247,0)</f>
        <v>0</v>
      </c>
      <c r="BI247" s="241">
        <f>IF(N247="nulová",J247,0)</f>
        <v>0</v>
      </c>
      <c r="BJ247" s="18" t="s">
        <v>88</v>
      </c>
      <c r="BK247" s="241">
        <f>ROUND(I247*H247,2)</f>
        <v>0</v>
      </c>
      <c r="BL247" s="18" t="s">
        <v>224</v>
      </c>
      <c r="BM247" s="240" t="s">
        <v>5756</v>
      </c>
    </row>
    <row r="248" s="2" customFormat="1" ht="24.15" customHeight="1">
      <c r="A248" s="40"/>
      <c r="B248" s="41"/>
      <c r="C248" s="229" t="s">
        <v>467</v>
      </c>
      <c r="D248" s="229" t="s">
        <v>225</v>
      </c>
      <c r="E248" s="230" t="s">
        <v>5757</v>
      </c>
      <c r="F248" s="231" t="s">
        <v>5758</v>
      </c>
      <c r="G248" s="232" t="s">
        <v>665</v>
      </c>
      <c r="H248" s="233">
        <v>70</v>
      </c>
      <c r="I248" s="234"/>
      <c r="J248" s="235">
        <f>ROUND(I248*H248,2)</f>
        <v>0</v>
      </c>
      <c r="K248" s="231" t="s">
        <v>1</v>
      </c>
      <c r="L248" s="46"/>
      <c r="M248" s="236" t="s">
        <v>1</v>
      </c>
      <c r="N248" s="237" t="s">
        <v>45</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224</v>
      </c>
      <c r="AT248" s="240" t="s">
        <v>225</v>
      </c>
      <c r="AU248" s="240" t="s">
        <v>88</v>
      </c>
      <c r="AY248" s="18" t="s">
        <v>221</v>
      </c>
      <c r="BE248" s="241">
        <f>IF(N248="základní",J248,0)</f>
        <v>0</v>
      </c>
      <c r="BF248" s="241">
        <f>IF(N248="snížená",J248,0)</f>
        <v>0</v>
      </c>
      <c r="BG248" s="241">
        <f>IF(N248="zákl. přenesená",J248,0)</f>
        <v>0</v>
      </c>
      <c r="BH248" s="241">
        <f>IF(N248="sníž. přenesená",J248,0)</f>
        <v>0</v>
      </c>
      <c r="BI248" s="241">
        <f>IF(N248="nulová",J248,0)</f>
        <v>0</v>
      </c>
      <c r="BJ248" s="18" t="s">
        <v>88</v>
      </c>
      <c r="BK248" s="241">
        <f>ROUND(I248*H248,2)</f>
        <v>0</v>
      </c>
      <c r="BL248" s="18" t="s">
        <v>224</v>
      </c>
      <c r="BM248" s="240" t="s">
        <v>5759</v>
      </c>
    </row>
    <row r="249" s="2" customFormat="1" ht="24.15" customHeight="1">
      <c r="A249" s="40"/>
      <c r="B249" s="41"/>
      <c r="C249" s="229" t="s">
        <v>475</v>
      </c>
      <c r="D249" s="229" t="s">
        <v>225</v>
      </c>
      <c r="E249" s="230" t="s">
        <v>5760</v>
      </c>
      <c r="F249" s="231" t="s">
        <v>5761</v>
      </c>
      <c r="G249" s="232" t="s">
        <v>665</v>
      </c>
      <c r="H249" s="233">
        <v>14</v>
      </c>
      <c r="I249" s="234"/>
      <c r="J249" s="235">
        <f>ROUND(I249*H249,2)</f>
        <v>0</v>
      </c>
      <c r="K249" s="231" t="s">
        <v>1</v>
      </c>
      <c r="L249" s="46"/>
      <c r="M249" s="236" t="s">
        <v>1</v>
      </c>
      <c r="N249" s="237" t="s">
        <v>45</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224</v>
      </c>
      <c r="AT249" s="240" t="s">
        <v>225</v>
      </c>
      <c r="AU249" s="240" t="s">
        <v>88</v>
      </c>
      <c r="AY249" s="18" t="s">
        <v>221</v>
      </c>
      <c r="BE249" s="241">
        <f>IF(N249="základní",J249,0)</f>
        <v>0</v>
      </c>
      <c r="BF249" s="241">
        <f>IF(N249="snížená",J249,0)</f>
        <v>0</v>
      </c>
      <c r="BG249" s="241">
        <f>IF(N249="zákl. přenesená",J249,0)</f>
        <v>0</v>
      </c>
      <c r="BH249" s="241">
        <f>IF(N249="sníž. přenesená",J249,0)</f>
        <v>0</v>
      </c>
      <c r="BI249" s="241">
        <f>IF(N249="nulová",J249,0)</f>
        <v>0</v>
      </c>
      <c r="BJ249" s="18" t="s">
        <v>88</v>
      </c>
      <c r="BK249" s="241">
        <f>ROUND(I249*H249,2)</f>
        <v>0</v>
      </c>
      <c r="BL249" s="18" t="s">
        <v>224</v>
      </c>
      <c r="BM249" s="240" t="s">
        <v>5762</v>
      </c>
    </row>
    <row r="250" s="2" customFormat="1" ht="37.8" customHeight="1">
      <c r="A250" s="40"/>
      <c r="B250" s="41"/>
      <c r="C250" s="229" t="s">
        <v>27</v>
      </c>
      <c r="D250" s="229" t="s">
        <v>225</v>
      </c>
      <c r="E250" s="230" t="s">
        <v>606</v>
      </c>
      <c r="F250" s="231" t="s">
        <v>5763</v>
      </c>
      <c r="G250" s="232" t="s">
        <v>507</v>
      </c>
      <c r="H250" s="233">
        <v>2246.2399999999998</v>
      </c>
      <c r="I250" s="234"/>
      <c r="J250" s="235">
        <f>ROUND(I250*H250,2)</f>
        <v>0</v>
      </c>
      <c r="K250" s="231" t="s">
        <v>1</v>
      </c>
      <c r="L250" s="46"/>
      <c r="M250" s="236" t="s">
        <v>1</v>
      </c>
      <c r="N250" s="237" t="s">
        <v>45</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224</v>
      </c>
      <c r="AT250" s="240" t="s">
        <v>225</v>
      </c>
      <c r="AU250" s="240" t="s">
        <v>88</v>
      </c>
      <c r="AY250" s="18" t="s">
        <v>221</v>
      </c>
      <c r="BE250" s="241">
        <f>IF(N250="základní",J250,0)</f>
        <v>0</v>
      </c>
      <c r="BF250" s="241">
        <f>IF(N250="snížená",J250,0)</f>
        <v>0</v>
      </c>
      <c r="BG250" s="241">
        <f>IF(N250="zákl. přenesená",J250,0)</f>
        <v>0</v>
      </c>
      <c r="BH250" s="241">
        <f>IF(N250="sníž. přenesená",J250,0)</f>
        <v>0</v>
      </c>
      <c r="BI250" s="241">
        <f>IF(N250="nulová",J250,0)</f>
        <v>0</v>
      </c>
      <c r="BJ250" s="18" t="s">
        <v>88</v>
      </c>
      <c r="BK250" s="241">
        <f>ROUND(I250*H250,2)</f>
        <v>0</v>
      </c>
      <c r="BL250" s="18" t="s">
        <v>224</v>
      </c>
      <c r="BM250" s="240" t="s">
        <v>5764</v>
      </c>
    </row>
    <row r="251" s="2" customFormat="1" ht="37.8" customHeight="1">
      <c r="A251" s="40"/>
      <c r="B251" s="41"/>
      <c r="C251" s="229" t="s">
        <v>757</v>
      </c>
      <c r="D251" s="229" t="s">
        <v>225</v>
      </c>
      <c r="E251" s="230" t="s">
        <v>5765</v>
      </c>
      <c r="F251" s="231" t="s">
        <v>5766</v>
      </c>
      <c r="G251" s="232" t="s">
        <v>507</v>
      </c>
      <c r="H251" s="233">
        <v>2079</v>
      </c>
      <c r="I251" s="234"/>
      <c r="J251" s="235">
        <f>ROUND(I251*H251,2)</f>
        <v>0</v>
      </c>
      <c r="K251" s="231" t="s">
        <v>5600</v>
      </c>
      <c r="L251" s="46"/>
      <c r="M251" s="236" t="s">
        <v>1</v>
      </c>
      <c r="N251" s="237" t="s">
        <v>45</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224</v>
      </c>
      <c r="AT251" s="240" t="s">
        <v>225</v>
      </c>
      <c r="AU251" s="240" t="s">
        <v>88</v>
      </c>
      <c r="AY251" s="18" t="s">
        <v>221</v>
      </c>
      <c r="BE251" s="241">
        <f>IF(N251="základní",J251,0)</f>
        <v>0</v>
      </c>
      <c r="BF251" s="241">
        <f>IF(N251="snížená",J251,0)</f>
        <v>0</v>
      </c>
      <c r="BG251" s="241">
        <f>IF(N251="zákl. přenesená",J251,0)</f>
        <v>0</v>
      </c>
      <c r="BH251" s="241">
        <f>IF(N251="sníž. přenesená",J251,0)</f>
        <v>0</v>
      </c>
      <c r="BI251" s="241">
        <f>IF(N251="nulová",J251,0)</f>
        <v>0</v>
      </c>
      <c r="BJ251" s="18" t="s">
        <v>88</v>
      </c>
      <c r="BK251" s="241">
        <f>ROUND(I251*H251,2)</f>
        <v>0</v>
      </c>
      <c r="BL251" s="18" t="s">
        <v>224</v>
      </c>
      <c r="BM251" s="240" t="s">
        <v>5767</v>
      </c>
    </row>
    <row r="252" s="2" customFormat="1">
      <c r="A252" s="40"/>
      <c r="B252" s="41"/>
      <c r="C252" s="42"/>
      <c r="D252" s="242" t="s">
        <v>232</v>
      </c>
      <c r="E252" s="42"/>
      <c r="F252" s="243" t="s">
        <v>5768</v>
      </c>
      <c r="G252" s="42"/>
      <c r="H252" s="42"/>
      <c r="I252" s="244"/>
      <c r="J252" s="42"/>
      <c r="K252" s="42"/>
      <c r="L252" s="46"/>
      <c r="M252" s="245"/>
      <c r="N252" s="246"/>
      <c r="O252" s="93"/>
      <c r="P252" s="93"/>
      <c r="Q252" s="93"/>
      <c r="R252" s="93"/>
      <c r="S252" s="93"/>
      <c r="T252" s="94"/>
      <c r="U252" s="40"/>
      <c r="V252" s="40"/>
      <c r="W252" s="40"/>
      <c r="X252" s="40"/>
      <c r="Y252" s="40"/>
      <c r="Z252" s="40"/>
      <c r="AA252" s="40"/>
      <c r="AB252" s="40"/>
      <c r="AC252" s="40"/>
      <c r="AD252" s="40"/>
      <c r="AE252" s="40"/>
      <c r="AT252" s="18" t="s">
        <v>232</v>
      </c>
      <c r="AU252" s="18" t="s">
        <v>88</v>
      </c>
    </row>
    <row r="253" s="2" customFormat="1" ht="37.8" customHeight="1">
      <c r="A253" s="40"/>
      <c r="B253" s="41"/>
      <c r="C253" s="229" t="s">
        <v>1399</v>
      </c>
      <c r="D253" s="229" t="s">
        <v>225</v>
      </c>
      <c r="E253" s="230" t="s">
        <v>1279</v>
      </c>
      <c r="F253" s="231" t="s">
        <v>1280</v>
      </c>
      <c r="G253" s="232" t="s">
        <v>507</v>
      </c>
      <c r="H253" s="233">
        <v>2246.2399999999998</v>
      </c>
      <c r="I253" s="234"/>
      <c r="J253" s="235">
        <f>ROUND(I253*H253,2)</f>
        <v>0</v>
      </c>
      <c r="K253" s="231" t="s">
        <v>5600</v>
      </c>
      <c r="L253" s="46"/>
      <c r="M253" s="236" t="s">
        <v>1</v>
      </c>
      <c r="N253" s="237" t="s">
        <v>45</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224</v>
      </c>
      <c r="AT253" s="240" t="s">
        <v>225</v>
      </c>
      <c r="AU253" s="240" t="s">
        <v>88</v>
      </c>
      <c r="AY253" s="18" t="s">
        <v>221</v>
      </c>
      <c r="BE253" s="241">
        <f>IF(N253="základní",J253,0)</f>
        <v>0</v>
      </c>
      <c r="BF253" s="241">
        <f>IF(N253="snížená",J253,0)</f>
        <v>0</v>
      </c>
      <c r="BG253" s="241">
        <f>IF(N253="zákl. přenesená",J253,0)</f>
        <v>0</v>
      </c>
      <c r="BH253" s="241">
        <f>IF(N253="sníž. přenesená",J253,0)</f>
        <v>0</v>
      </c>
      <c r="BI253" s="241">
        <f>IF(N253="nulová",J253,0)</f>
        <v>0</v>
      </c>
      <c r="BJ253" s="18" t="s">
        <v>88</v>
      </c>
      <c r="BK253" s="241">
        <f>ROUND(I253*H253,2)</f>
        <v>0</v>
      </c>
      <c r="BL253" s="18" t="s">
        <v>224</v>
      </c>
      <c r="BM253" s="240" t="s">
        <v>5769</v>
      </c>
    </row>
    <row r="254" s="2" customFormat="1">
      <c r="A254" s="40"/>
      <c r="B254" s="41"/>
      <c r="C254" s="42"/>
      <c r="D254" s="242" t="s">
        <v>232</v>
      </c>
      <c r="E254" s="42"/>
      <c r="F254" s="243" t="s">
        <v>5770</v>
      </c>
      <c r="G254" s="42"/>
      <c r="H254" s="42"/>
      <c r="I254" s="244"/>
      <c r="J254" s="42"/>
      <c r="K254" s="42"/>
      <c r="L254" s="46"/>
      <c r="M254" s="245"/>
      <c r="N254" s="246"/>
      <c r="O254" s="93"/>
      <c r="P254" s="93"/>
      <c r="Q254" s="93"/>
      <c r="R254" s="93"/>
      <c r="S254" s="93"/>
      <c r="T254" s="94"/>
      <c r="U254" s="40"/>
      <c r="V254" s="40"/>
      <c r="W254" s="40"/>
      <c r="X254" s="40"/>
      <c r="Y254" s="40"/>
      <c r="Z254" s="40"/>
      <c r="AA254" s="40"/>
      <c r="AB254" s="40"/>
      <c r="AC254" s="40"/>
      <c r="AD254" s="40"/>
      <c r="AE254" s="40"/>
      <c r="AT254" s="18" t="s">
        <v>232</v>
      </c>
      <c r="AU254" s="18" t="s">
        <v>88</v>
      </c>
    </row>
    <row r="255" s="2" customFormat="1" ht="16.5" customHeight="1">
      <c r="A255" s="40"/>
      <c r="B255" s="41"/>
      <c r="C255" s="284" t="s">
        <v>1403</v>
      </c>
      <c r="D255" s="284" t="s">
        <v>330</v>
      </c>
      <c r="E255" s="285" t="s">
        <v>5771</v>
      </c>
      <c r="F255" s="286" t="s">
        <v>5772</v>
      </c>
      <c r="G255" s="287" t="s">
        <v>584</v>
      </c>
      <c r="H255" s="288">
        <v>67.387</v>
      </c>
      <c r="I255" s="289"/>
      <c r="J255" s="290">
        <f>ROUND(I255*H255,2)</f>
        <v>0</v>
      </c>
      <c r="K255" s="286" t="s">
        <v>5600</v>
      </c>
      <c r="L255" s="291"/>
      <c r="M255" s="292" t="s">
        <v>1</v>
      </c>
      <c r="N255" s="293" t="s">
        <v>45</v>
      </c>
      <c r="O255" s="93"/>
      <c r="P255" s="238">
        <f>O255*H255</f>
        <v>0</v>
      </c>
      <c r="Q255" s="238">
        <v>0</v>
      </c>
      <c r="R255" s="238">
        <f>Q255*H255</f>
        <v>0</v>
      </c>
      <c r="S255" s="238">
        <v>0</v>
      </c>
      <c r="T255" s="239">
        <f>S255*H255</f>
        <v>0</v>
      </c>
      <c r="U255" s="40"/>
      <c r="V255" s="40"/>
      <c r="W255" s="40"/>
      <c r="X255" s="40"/>
      <c r="Y255" s="40"/>
      <c r="Z255" s="40"/>
      <c r="AA255" s="40"/>
      <c r="AB255" s="40"/>
      <c r="AC255" s="40"/>
      <c r="AD255" s="40"/>
      <c r="AE255" s="40"/>
      <c r="AR255" s="240" t="s">
        <v>267</v>
      </c>
      <c r="AT255" s="240" t="s">
        <v>330</v>
      </c>
      <c r="AU255" s="240" t="s">
        <v>88</v>
      </c>
      <c r="AY255" s="18" t="s">
        <v>221</v>
      </c>
      <c r="BE255" s="241">
        <f>IF(N255="základní",J255,0)</f>
        <v>0</v>
      </c>
      <c r="BF255" s="241">
        <f>IF(N255="snížená",J255,0)</f>
        <v>0</v>
      </c>
      <c r="BG255" s="241">
        <f>IF(N255="zákl. přenesená",J255,0)</f>
        <v>0</v>
      </c>
      <c r="BH255" s="241">
        <f>IF(N255="sníž. přenesená",J255,0)</f>
        <v>0</v>
      </c>
      <c r="BI255" s="241">
        <f>IF(N255="nulová",J255,0)</f>
        <v>0</v>
      </c>
      <c r="BJ255" s="18" t="s">
        <v>88</v>
      </c>
      <c r="BK255" s="241">
        <f>ROUND(I255*H255,2)</f>
        <v>0</v>
      </c>
      <c r="BL255" s="18" t="s">
        <v>224</v>
      </c>
      <c r="BM255" s="240" t="s">
        <v>5773</v>
      </c>
    </row>
    <row r="256" s="2" customFormat="1" ht="37.8" customHeight="1">
      <c r="A256" s="40"/>
      <c r="B256" s="41"/>
      <c r="C256" s="229" t="s">
        <v>1409</v>
      </c>
      <c r="D256" s="229" t="s">
        <v>225</v>
      </c>
      <c r="E256" s="230" t="s">
        <v>587</v>
      </c>
      <c r="F256" s="231" t="s">
        <v>5774</v>
      </c>
      <c r="G256" s="232" t="s">
        <v>507</v>
      </c>
      <c r="H256" s="233">
        <v>1602.1099999999999</v>
      </c>
      <c r="I256" s="234"/>
      <c r="J256" s="235">
        <f>ROUND(I256*H256,2)</f>
        <v>0</v>
      </c>
      <c r="K256" s="231" t="s">
        <v>5600</v>
      </c>
      <c r="L256" s="46"/>
      <c r="M256" s="236" t="s">
        <v>1</v>
      </c>
      <c r="N256" s="237" t="s">
        <v>45</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224</v>
      </c>
      <c r="AT256" s="240" t="s">
        <v>225</v>
      </c>
      <c r="AU256" s="240" t="s">
        <v>88</v>
      </c>
      <c r="AY256" s="18" t="s">
        <v>221</v>
      </c>
      <c r="BE256" s="241">
        <f>IF(N256="základní",J256,0)</f>
        <v>0</v>
      </c>
      <c r="BF256" s="241">
        <f>IF(N256="snížená",J256,0)</f>
        <v>0</v>
      </c>
      <c r="BG256" s="241">
        <f>IF(N256="zákl. přenesená",J256,0)</f>
        <v>0</v>
      </c>
      <c r="BH256" s="241">
        <f>IF(N256="sníž. přenesená",J256,0)</f>
        <v>0</v>
      </c>
      <c r="BI256" s="241">
        <f>IF(N256="nulová",J256,0)</f>
        <v>0</v>
      </c>
      <c r="BJ256" s="18" t="s">
        <v>88</v>
      </c>
      <c r="BK256" s="241">
        <f>ROUND(I256*H256,2)</f>
        <v>0</v>
      </c>
      <c r="BL256" s="18" t="s">
        <v>224</v>
      </c>
      <c r="BM256" s="240" t="s">
        <v>5775</v>
      </c>
    </row>
    <row r="257" s="2" customFormat="1">
      <c r="A257" s="40"/>
      <c r="B257" s="41"/>
      <c r="C257" s="42"/>
      <c r="D257" s="242" t="s">
        <v>232</v>
      </c>
      <c r="E257" s="42"/>
      <c r="F257" s="243" t="s">
        <v>5776</v>
      </c>
      <c r="G257" s="42"/>
      <c r="H257" s="42"/>
      <c r="I257" s="244"/>
      <c r="J257" s="42"/>
      <c r="K257" s="42"/>
      <c r="L257" s="46"/>
      <c r="M257" s="245"/>
      <c r="N257" s="246"/>
      <c r="O257" s="93"/>
      <c r="P257" s="93"/>
      <c r="Q257" s="93"/>
      <c r="R257" s="93"/>
      <c r="S257" s="93"/>
      <c r="T257" s="94"/>
      <c r="U257" s="40"/>
      <c r="V257" s="40"/>
      <c r="W257" s="40"/>
      <c r="X257" s="40"/>
      <c r="Y257" s="40"/>
      <c r="Z257" s="40"/>
      <c r="AA257" s="40"/>
      <c r="AB257" s="40"/>
      <c r="AC257" s="40"/>
      <c r="AD257" s="40"/>
      <c r="AE257" s="40"/>
      <c r="AT257" s="18" t="s">
        <v>232</v>
      </c>
      <c r="AU257" s="18" t="s">
        <v>88</v>
      </c>
    </row>
    <row r="258" s="2" customFormat="1" ht="16.5" customHeight="1">
      <c r="A258" s="40"/>
      <c r="B258" s="41"/>
      <c r="C258" s="284" t="s">
        <v>1415</v>
      </c>
      <c r="D258" s="284" t="s">
        <v>330</v>
      </c>
      <c r="E258" s="285" t="s">
        <v>822</v>
      </c>
      <c r="F258" s="286" t="s">
        <v>823</v>
      </c>
      <c r="G258" s="287" t="s">
        <v>584</v>
      </c>
      <c r="H258" s="288">
        <v>48.063000000000002</v>
      </c>
      <c r="I258" s="289"/>
      <c r="J258" s="290">
        <f>ROUND(I258*H258,2)</f>
        <v>0</v>
      </c>
      <c r="K258" s="286" t="s">
        <v>5600</v>
      </c>
      <c r="L258" s="291"/>
      <c r="M258" s="292" t="s">
        <v>1</v>
      </c>
      <c r="N258" s="293" t="s">
        <v>45</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267</v>
      </c>
      <c r="AT258" s="240" t="s">
        <v>330</v>
      </c>
      <c r="AU258" s="240" t="s">
        <v>88</v>
      </c>
      <c r="AY258" s="18" t="s">
        <v>221</v>
      </c>
      <c r="BE258" s="241">
        <f>IF(N258="základní",J258,0)</f>
        <v>0</v>
      </c>
      <c r="BF258" s="241">
        <f>IF(N258="snížená",J258,0)</f>
        <v>0</v>
      </c>
      <c r="BG258" s="241">
        <f>IF(N258="zákl. přenesená",J258,0)</f>
        <v>0</v>
      </c>
      <c r="BH258" s="241">
        <f>IF(N258="sníž. přenesená",J258,0)</f>
        <v>0</v>
      </c>
      <c r="BI258" s="241">
        <f>IF(N258="nulová",J258,0)</f>
        <v>0</v>
      </c>
      <c r="BJ258" s="18" t="s">
        <v>88</v>
      </c>
      <c r="BK258" s="241">
        <f>ROUND(I258*H258,2)</f>
        <v>0</v>
      </c>
      <c r="BL258" s="18" t="s">
        <v>224</v>
      </c>
      <c r="BM258" s="240" t="s">
        <v>5777</v>
      </c>
    </row>
    <row r="259" s="2" customFormat="1" ht="33" customHeight="1">
      <c r="A259" s="40"/>
      <c r="B259" s="41"/>
      <c r="C259" s="229" t="s">
        <v>1420</v>
      </c>
      <c r="D259" s="229" t="s">
        <v>225</v>
      </c>
      <c r="E259" s="230" t="s">
        <v>595</v>
      </c>
      <c r="F259" s="231" t="s">
        <v>5778</v>
      </c>
      <c r="G259" s="232" t="s">
        <v>507</v>
      </c>
      <c r="H259" s="233">
        <v>3893</v>
      </c>
      <c r="I259" s="234"/>
      <c r="J259" s="235">
        <f>ROUND(I259*H259,2)</f>
        <v>0</v>
      </c>
      <c r="K259" s="231" t="s">
        <v>5600</v>
      </c>
      <c r="L259" s="46"/>
      <c r="M259" s="236" t="s">
        <v>1</v>
      </c>
      <c r="N259" s="237" t="s">
        <v>45</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224</v>
      </c>
      <c r="AT259" s="240" t="s">
        <v>225</v>
      </c>
      <c r="AU259" s="240" t="s">
        <v>88</v>
      </c>
      <c r="AY259" s="18" t="s">
        <v>221</v>
      </c>
      <c r="BE259" s="241">
        <f>IF(N259="základní",J259,0)</f>
        <v>0</v>
      </c>
      <c r="BF259" s="241">
        <f>IF(N259="snížená",J259,0)</f>
        <v>0</v>
      </c>
      <c r="BG259" s="241">
        <f>IF(N259="zákl. přenesená",J259,0)</f>
        <v>0</v>
      </c>
      <c r="BH259" s="241">
        <f>IF(N259="sníž. přenesená",J259,0)</f>
        <v>0</v>
      </c>
      <c r="BI259" s="241">
        <f>IF(N259="nulová",J259,0)</f>
        <v>0</v>
      </c>
      <c r="BJ259" s="18" t="s">
        <v>88</v>
      </c>
      <c r="BK259" s="241">
        <f>ROUND(I259*H259,2)</f>
        <v>0</v>
      </c>
      <c r="BL259" s="18" t="s">
        <v>224</v>
      </c>
      <c r="BM259" s="240" t="s">
        <v>5779</v>
      </c>
    </row>
    <row r="260" s="2" customFormat="1">
      <c r="A260" s="40"/>
      <c r="B260" s="41"/>
      <c r="C260" s="42"/>
      <c r="D260" s="242" t="s">
        <v>232</v>
      </c>
      <c r="E260" s="42"/>
      <c r="F260" s="243" t="s">
        <v>5780</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232</v>
      </c>
      <c r="AU260" s="18" t="s">
        <v>88</v>
      </c>
    </row>
    <row r="261" s="2" customFormat="1" ht="49.05" customHeight="1">
      <c r="A261" s="40"/>
      <c r="B261" s="41"/>
      <c r="C261" s="229" t="s">
        <v>1423</v>
      </c>
      <c r="D261" s="229" t="s">
        <v>225</v>
      </c>
      <c r="E261" s="230" t="s">
        <v>614</v>
      </c>
      <c r="F261" s="231" t="s">
        <v>5781</v>
      </c>
      <c r="G261" s="232" t="s">
        <v>507</v>
      </c>
      <c r="H261" s="233">
        <v>1602.1099999999999</v>
      </c>
      <c r="I261" s="234"/>
      <c r="J261" s="235">
        <f>ROUND(I261*H261,2)</f>
        <v>0</v>
      </c>
      <c r="K261" s="231" t="s">
        <v>5600</v>
      </c>
      <c r="L261" s="46"/>
      <c r="M261" s="236" t="s">
        <v>1</v>
      </c>
      <c r="N261" s="237" t="s">
        <v>45</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224</v>
      </c>
      <c r="AT261" s="240" t="s">
        <v>225</v>
      </c>
      <c r="AU261" s="240" t="s">
        <v>88</v>
      </c>
      <c r="AY261" s="18" t="s">
        <v>221</v>
      </c>
      <c r="BE261" s="241">
        <f>IF(N261="základní",J261,0)</f>
        <v>0</v>
      </c>
      <c r="BF261" s="241">
        <f>IF(N261="snížená",J261,0)</f>
        <v>0</v>
      </c>
      <c r="BG261" s="241">
        <f>IF(N261="zákl. přenesená",J261,0)</f>
        <v>0</v>
      </c>
      <c r="BH261" s="241">
        <f>IF(N261="sníž. přenesená",J261,0)</f>
        <v>0</v>
      </c>
      <c r="BI261" s="241">
        <f>IF(N261="nulová",J261,0)</f>
        <v>0</v>
      </c>
      <c r="BJ261" s="18" t="s">
        <v>88</v>
      </c>
      <c r="BK261" s="241">
        <f>ROUND(I261*H261,2)</f>
        <v>0</v>
      </c>
      <c r="BL261" s="18" t="s">
        <v>224</v>
      </c>
      <c r="BM261" s="240" t="s">
        <v>5782</v>
      </c>
    </row>
    <row r="262" s="2" customFormat="1">
      <c r="A262" s="40"/>
      <c r="B262" s="41"/>
      <c r="C262" s="42"/>
      <c r="D262" s="242" t="s">
        <v>232</v>
      </c>
      <c r="E262" s="42"/>
      <c r="F262" s="243" t="s">
        <v>5783</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232</v>
      </c>
      <c r="AU262" s="18" t="s">
        <v>88</v>
      </c>
    </row>
    <row r="263" s="2" customFormat="1" ht="37.8" customHeight="1">
      <c r="A263" s="40"/>
      <c r="B263" s="41"/>
      <c r="C263" s="229" t="s">
        <v>1428</v>
      </c>
      <c r="D263" s="229" t="s">
        <v>225</v>
      </c>
      <c r="E263" s="230" t="s">
        <v>5784</v>
      </c>
      <c r="F263" s="231" t="s">
        <v>5785</v>
      </c>
      <c r="G263" s="232" t="s">
        <v>507</v>
      </c>
      <c r="H263" s="233">
        <v>1602.1099999999999</v>
      </c>
      <c r="I263" s="234"/>
      <c r="J263" s="235">
        <f>ROUND(I263*H263,2)</f>
        <v>0</v>
      </c>
      <c r="K263" s="231" t="s">
        <v>5600</v>
      </c>
      <c r="L263" s="46"/>
      <c r="M263" s="236" t="s">
        <v>1</v>
      </c>
      <c r="N263" s="237" t="s">
        <v>45</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224</v>
      </c>
      <c r="AT263" s="240" t="s">
        <v>225</v>
      </c>
      <c r="AU263" s="240" t="s">
        <v>88</v>
      </c>
      <c r="AY263" s="18" t="s">
        <v>221</v>
      </c>
      <c r="BE263" s="241">
        <f>IF(N263="základní",J263,0)</f>
        <v>0</v>
      </c>
      <c r="BF263" s="241">
        <f>IF(N263="snížená",J263,0)</f>
        <v>0</v>
      </c>
      <c r="BG263" s="241">
        <f>IF(N263="zákl. přenesená",J263,0)</f>
        <v>0</v>
      </c>
      <c r="BH263" s="241">
        <f>IF(N263="sníž. přenesená",J263,0)</f>
        <v>0</v>
      </c>
      <c r="BI263" s="241">
        <f>IF(N263="nulová",J263,0)</f>
        <v>0</v>
      </c>
      <c r="BJ263" s="18" t="s">
        <v>88</v>
      </c>
      <c r="BK263" s="241">
        <f>ROUND(I263*H263,2)</f>
        <v>0</v>
      </c>
      <c r="BL263" s="18" t="s">
        <v>224</v>
      </c>
      <c r="BM263" s="240" t="s">
        <v>5786</v>
      </c>
    </row>
    <row r="264" s="2" customFormat="1">
      <c r="A264" s="40"/>
      <c r="B264" s="41"/>
      <c r="C264" s="42"/>
      <c r="D264" s="242" t="s">
        <v>232</v>
      </c>
      <c r="E264" s="42"/>
      <c r="F264" s="243" t="s">
        <v>5787</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232</v>
      </c>
      <c r="AU264" s="18" t="s">
        <v>88</v>
      </c>
    </row>
    <row r="265" s="14" customFormat="1">
      <c r="A265" s="14"/>
      <c r="B265" s="260"/>
      <c r="C265" s="261"/>
      <c r="D265" s="247" t="s">
        <v>236</v>
      </c>
      <c r="E265" s="262" t="s">
        <v>1</v>
      </c>
      <c r="F265" s="263" t="s">
        <v>5645</v>
      </c>
      <c r="G265" s="261"/>
      <c r="H265" s="262" t="s">
        <v>1</v>
      </c>
      <c r="I265" s="264"/>
      <c r="J265" s="261"/>
      <c r="K265" s="261"/>
      <c r="L265" s="265"/>
      <c r="M265" s="266"/>
      <c r="N265" s="267"/>
      <c r="O265" s="267"/>
      <c r="P265" s="267"/>
      <c r="Q265" s="267"/>
      <c r="R265" s="267"/>
      <c r="S265" s="267"/>
      <c r="T265" s="268"/>
      <c r="U265" s="14"/>
      <c r="V265" s="14"/>
      <c r="W265" s="14"/>
      <c r="X265" s="14"/>
      <c r="Y265" s="14"/>
      <c r="Z265" s="14"/>
      <c r="AA265" s="14"/>
      <c r="AB265" s="14"/>
      <c r="AC265" s="14"/>
      <c r="AD265" s="14"/>
      <c r="AE265" s="14"/>
      <c r="AT265" s="269" t="s">
        <v>236</v>
      </c>
      <c r="AU265" s="269" t="s">
        <v>88</v>
      </c>
      <c r="AV265" s="14" t="s">
        <v>88</v>
      </c>
      <c r="AW265" s="14" t="s">
        <v>36</v>
      </c>
      <c r="AX265" s="14" t="s">
        <v>80</v>
      </c>
      <c r="AY265" s="269" t="s">
        <v>221</v>
      </c>
    </row>
    <row r="266" s="14" customFormat="1">
      <c r="A266" s="14"/>
      <c r="B266" s="260"/>
      <c r="C266" s="261"/>
      <c r="D266" s="247" t="s">
        <v>236</v>
      </c>
      <c r="E266" s="262" t="s">
        <v>1</v>
      </c>
      <c r="F266" s="263" t="s">
        <v>5788</v>
      </c>
      <c r="G266" s="261"/>
      <c r="H266" s="262" t="s">
        <v>1</v>
      </c>
      <c r="I266" s="264"/>
      <c r="J266" s="261"/>
      <c r="K266" s="261"/>
      <c r="L266" s="265"/>
      <c r="M266" s="266"/>
      <c r="N266" s="267"/>
      <c r="O266" s="267"/>
      <c r="P266" s="267"/>
      <c r="Q266" s="267"/>
      <c r="R266" s="267"/>
      <c r="S266" s="267"/>
      <c r="T266" s="268"/>
      <c r="U266" s="14"/>
      <c r="V266" s="14"/>
      <c r="W266" s="14"/>
      <c r="X266" s="14"/>
      <c r="Y266" s="14"/>
      <c r="Z266" s="14"/>
      <c r="AA266" s="14"/>
      <c r="AB266" s="14"/>
      <c r="AC266" s="14"/>
      <c r="AD266" s="14"/>
      <c r="AE266" s="14"/>
      <c r="AT266" s="269" t="s">
        <v>236</v>
      </c>
      <c r="AU266" s="269" t="s">
        <v>88</v>
      </c>
      <c r="AV266" s="14" t="s">
        <v>88</v>
      </c>
      <c r="AW266" s="14" t="s">
        <v>36</v>
      </c>
      <c r="AX266" s="14" t="s">
        <v>80</v>
      </c>
      <c r="AY266" s="269" t="s">
        <v>221</v>
      </c>
    </row>
    <row r="267" s="13" customFormat="1">
      <c r="A267" s="13"/>
      <c r="B267" s="249"/>
      <c r="C267" s="250"/>
      <c r="D267" s="247" t="s">
        <v>236</v>
      </c>
      <c r="E267" s="251" t="s">
        <v>1</v>
      </c>
      <c r="F267" s="252" t="s">
        <v>5789</v>
      </c>
      <c r="G267" s="250"/>
      <c r="H267" s="253">
        <v>1602.1099999999999</v>
      </c>
      <c r="I267" s="254"/>
      <c r="J267" s="250"/>
      <c r="K267" s="250"/>
      <c r="L267" s="255"/>
      <c r="M267" s="256"/>
      <c r="N267" s="257"/>
      <c r="O267" s="257"/>
      <c r="P267" s="257"/>
      <c r="Q267" s="257"/>
      <c r="R267" s="257"/>
      <c r="S267" s="257"/>
      <c r="T267" s="258"/>
      <c r="U267" s="13"/>
      <c r="V267" s="13"/>
      <c r="W267" s="13"/>
      <c r="X267" s="13"/>
      <c r="Y267" s="13"/>
      <c r="Z267" s="13"/>
      <c r="AA267" s="13"/>
      <c r="AB267" s="13"/>
      <c r="AC267" s="13"/>
      <c r="AD267" s="13"/>
      <c r="AE267" s="13"/>
      <c r="AT267" s="259" t="s">
        <v>236</v>
      </c>
      <c r="AU267" s="259" t="s">
        <v>88</v>
      </c>
      <c r="AV267" s="13" t="s">
        <v>19</v>
      </c>
      <c r="AW267" s="13" t="s">
        <v>36</v>
      </c>
      <c r="AX267" s="13" t="s">
        <v>80</v>
      </c>
      <c r="AY267" s="259" t="s">
        <v>221</v>
      </c>
    </row>
    <row r="268" s="15" customFormat="1">
      <c r="A268" s="15"/>
      <c r="B268" s="270"/>
      <c r="C268" s="271"/>
      <c r="D268" s="247" t="s">
        <v>236</v>
      </c>
      <c r="E268" s="272" t="s">
        <v>1</v>
      </c>
      <c r="F268" s="273" t="s">
        <v>356</v>
      </c>
      <c r="G268" s="271"/>
      <c r="H268" s="274">
        <v>1602.1099999999999</v>
      </c>
      <c r="I268" s="275"/>
      <c r="J268" s="271"/>
      <c r="K268" s="271"/>
      <c r="L268" s="276"/>
      <c r="M268" s="277"/>
      <c r="N268" s="278"/>
      <c r="O268" s="278"/>
      <c r="P268" s="278"/>
      <c r="Q268" s="278"/>
      <c r="R268" s="278"/>
      <c r="S268" s="278"/>
      <c r="T268" s="279"/>
      <c r="U268" s="15"/>
      <c r="V268" s="15"/>
      <c r="W268" s="15"/>
      <c r="X268" s="15"/>
      <c r="Y268" s="15"/>
      <c r="Z268" s="15"/>
      <c r="AA268" s="15"/>
      <c r="AB268" s="15"/>
      <c r="AC268" s="15"/>
      <c r="AD268" s="15"/>
      <c r="AE268" s="15"/>
      <c r="AT268" s="280" t="s">
        <v>236</v>
      </c>
      <c r="AU268" s="280" t="s">
        <v>88</v>
      </c>
      <c r="AV268" s="15" t="s">
        <v>224</v>
      </c>
      <c r="AW268" s="15" t="s">
        <v>36</v>
      </c>
      <c r="AX268" s="15" t="s">
        <v>88</v>
      </c>
      <c r="AY268" s="280" t="s">
        <v>221</v>
      </c>
    </row>
    <row r="269" s="2" customFormat="1" ht="49.05" customHeight="1">
      <c r="A269" s="40"/>
      <c r="B269" s="41"/>
      <c r="C269" s="229" t="s">
        <v>1433</v>
      </c>
      <c r="D269" s="229" t="s">
        <v>225</v>
      </c>
      <c r="E269" s="230" t="s">
        <v>5790</v>
      </c>
      <c r="F269" s="231" t="s">
        <v>5791</v>
      </c>
      <c r="G269" s="232" t="s">
        <v>665</v>
      </c>
      <c r="H269" s="233">
        <v>2</v>
      </c>
      <c r="I269" s="234"/>
      <c r="J269" s="235">
        <f>ROUND(I269*H269,2)</f>
        <v>0</v>
      </c>
      <c r="K269" s="231" t="s">
        <v>1</v>
      </c>
      <c r="L269" s="46"/>
      <c r="M269" s="236" t="s">
        <v>1</v>
      </c>
      <c r="N269" s="237" t="s">
        <v>45</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224</v>
      </c>
      <c r="AT269" s="240" t="s">
        <v>225</v>
      </c>
      <c r="AU269" s="240" t="s">
        <v>88</v>
      </c>
      <c r="AY269" s="18" t="s">
        <v>221</v>
      </c>
      <c r="BE269" s="241">
        <f>IF(N269="základní",J269,0)</f>
        <v>0</v>
      </c>
      <c r="BF269" s="241">
        <f>IF(N269="snížená",J269,0)</f>
        <v>0</v>
      </c>
      <c r="BG269" s="241">
        <f>IF(N269="zákl. přenesená",J269,0)</f>
        <v>0</v>
      </c>
      <c r="BH269" s="241">
        <f>IF(N269="sníž. přenesená",J269,0)</f>
        <v>0</v>
      </c>
      <c r="BI269" s="241">
        <f>IF(N269="nulová",J269,0)</f>
        <v>0</v>
      </c>
      <c r="BJ269" s="18" t="s">
        <v>88</v>
      </c>
      <c r="BK269" s="241">
        <f>ROUND(I269*H269,2)</f>
        <v>0</v>
      </c>
      <c r="BL269" s="18" t="s">
        <v>224</v>
      </c>
      <c r="BM269" s="240" t="s">
        <v>5792</v>
      </c>
    </row>
    <row r="270" s="13" customFormat="1">
      <c r="A270" s="13"/>
      <c r="B270" s="249"/>
      <c r="C270" s="250"/>
      <c r="D270" s="247" t="s">
        <v>236</v>
      </c>
      <c r="E270" s="251" t="s">
        <v>1</v>
      </c>
      <c r="F270" s="252" t="s">
        <v>5793</v>
      </c>
      <c r="G270" s="250"/>
      <c r="H270" s="253">
        <v>2</v>
      </c>
      <c r="I270" s="254"/>
      <c r="J270" s="250"/>
      <c r="K270" s="250"/>
      <c r="L270" s="255"/>
      <c r="M270" s="256"/>
      <c r="N270" s="257"/>
      <c r="O270" s="257"/>
      <c r="P270" s="257"/>
      <c r="Q270" s="257"/>
      <c r="R270" s="257"/>
      <c r="S270" s="257"/>
      <c r="T270" s="258"/>
      <c r="U270" s="13"/>
      <c r="V270" s="13"/>
      <c r="W270" s="13"/>
      <c r="X270" s="13"/>
      <c r="Y270" s="13"/>
      <c r="Z270" s="13"/>
      <c r="AA270" s="13"/>
      <c r="AB270" s="13"/>
      <c r="AC270" s="13"/>
      <c r="AD270" s="13"/>
      <c r="AE270" s="13"/>
      <c r="AT270" s="259" t="s">
        <v>236</v>
      </c>
      <c r="AU270" s="259" t="s">
        <v>88</v>
      </c>
      <c r="AV270" s="13" t="s">
        <v>19</v>
      </c>
      <c r="AW270" s="13" t="s">
        <v>36</v>
      </c>
      <c r="AX270" s="13" t="s">
        <v>80</v>
      </c>
      <c r="AY270" s="259" t="s">
        <v>221</v>
      </c>
    </row>
    <row r="271" s="15" customFormat="1">
      <c r="A271" s="15"/>
      <c r="B271" s="270"/>
      <c r="C271" s="271"/>
      <c r="D271" s="247" t="s">
        <v>236</v>
      </c>
      <c r="E271" s="272" t="s">
        <v>1</v>
      </c>
      <c r="F271" s="273" t="s">
        <v>356</v>
      </c>
      <c r="G271" s="271"/>
      <c r="H271" s="274">
        <v>2</v>
      </c>
      <c r="I271" s="275"/>
      <c r="J271" s="271"/>
      <c r="K271" s="271"/>
      <c r="L271" s="276"/>
      <c r="M271" s="277"/>
      <c r="N271" s="278"/>
      <c r="O271" s="278"/>
      <c r="P271" s="278"/>
      <c r="Q271" s="278"/>
      <c r="R271" s="278"/>
      <c r="S271" s="278"/>
      <c r="T271" s="279"/>
      <c r="U271" s="15"/>
      <c r="V271" s="15"/>
      <c r="W271" s="15"/>
      <c r="X271" s="15"/>
      <c r="Y271" s="15"/>
      <c r="Z271" s="15"/>
      <c r="AA271" s="15"/>
      <c r="AB271" s="15"/>
      <c r="AC271" s="15"/>
      <c r="AD271" s="15"/>
      <c r="AE271" s="15"/>
      <c r="AT271" s="280" t="s">
        <v>236</v>
      </c>
      <c r="AU271" s="280" t="s">
        <v>88</v>
      </c>
      <c r="AV271" s="15" t="s">
        <v>224</v>
      </c>
      <c r="AW271" s="15" t="s">
        <v>36</v>
      </c>
      <c r="AX271" s="15" t="s">
        <v>88</v>
      </c>
      <c r="AY271" s="280" t="s">
        <v>221</v>
      </c>
    </row>
    <row r="272" s="2" customFormat="1" ht="33" customHeight="1">
      <c r="A272" s="40"/>
      <c r="B272" s="41"/>
      <c r="C272" s="229" t="s">
        <v>1437</v>
      </c>
      <c r="D272" s="229" t="s">
        <v>225</v>
      </c>
      <c r="E272" s="230" t="s">
        <v>5794</v>
      </c>
      <c r="F272" s="231" t="s">
        <v>5795</v>
      </c>
      <c r="G272" s="232" t="s">
        <v>5596</v>
      </c>
      <c r="H272" s="233">
        <v>0.010999999999999999</v>
      </c>
      <c r="I272" s="234"/>
      <c r="J272" s="235">
        <f>ROUND(I272*H272,2)</f>
        <v>0</v>
      </c>
      <c r="K272" s="231" t="s">
        <v>1</v>
      </c>
      <c r="L272" s="46"/>
      <c r="M272" s="236" t="s">
        <v>1</v>
      </c>
      <c r="N272" s="237" t="s">
        <v>45</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224</v>
      </c>
      <c r="AT272" s="240" t="s">
        <v>225</v>
      </c>
      <c r="AU272" s="240" t="s">
        <v>88</v>
      </c>
      <c r="AY272" s="18" t="s">
        <v>221</v>
      </c>
      <c r="BE272" s="241">
        <f>IF(N272="základní",J272,0)</f>
        <v>0</v>
      </c>
      <c r="BF272" s="241">
        <f>IF(N272="snížená",J272,0)</f>
        <v>0</v>
      </c>
      <c r="BG272" s="241">
        <f>IF(N272="zákl. přenesená",J272,0)</f>
        <v>0</v>
      </c>
      <c r="BH272" s="241">
        <f>IF(N272="sníž. přenesená",J272,0)</f>
        <v>0</v>
      </c>
      <c r="BI272" s="241">
        <f>IF(N272="nulová",J272,0)</f>
        <v>0</v>
      </c>
      <c r="BJ272" s="18" t="s">
        <v>88</v>
      </c>
      <c r="BK272" s="241">
        <f>ROUND(I272*H272,2)</f>
        <v>0</v>
      </c>
      <c r="BL272" s="18" t="s">
        <v>224</v>
      </c>
      <c r="BM272" s="240" t="s">
        <v>5796</v>
      </c>
    </row>
    <row r="273" s="2" customFormat="1" ht="21.75" customHeight="1">
      <c r="A273" s="40"/>
      <c r="B273" s="41"/>
      <c r="C273" s="229" t="s">
        <v>1443</v>
      </c>
      <c r="D273" s="229" t="s">
        <v>225</v>
      </c>
      <c r="E273" s="230" t="s">
        <v>5797</v>
      </c>
      <c r="F273" s="231" t="s">
        <v>5798</v>
      </c>
      <c r="G273" s="232" t="s">
        <v>515</v>
      </c>
      <c r="H273" s="233">
        <v>115.45</v>
      </c>
      <c r="I273" s="234"/>
      <c r="J273" s="235">
        <f>ROUND(I273*H273,2)</f>
        <v>0</v>
      </c>
      <c r="K273" s="231" t="s">
        <v>5600</v>
      </c>
      <c r="L273" s="46"/>
      <c r="M273" s="236" t="s">
        <v>1</v>
      </c>
      <c r="N273" s="237" t="s">
        <v>45</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224</v>
      </c>
      <c r="AT273" s="240" t="s">
        <v>225</v>
      </c>
      <c r="AU273" s="240" t="s">
        <v>88</v>
      </c>
      <c r="AY273" s="18" t="s">
        <v>221</v>
      </c>
      <c r="BE273" s="241">
        <f>IF(N273="základní",J273,0)</f>
        <v>0</v>
      </c>
      <c r="BF273" s="241">
        <f>IF(N273="snížená",J273,0)</f>
        <v>0</v>
      </c>
      <c r="BG273" s="241">
        <f>IF(N273="zákl. přenesená",J273,0)</f>
        <v>0</v>
      </c>
      <c r="BH273" s="241">
        <f>IF(N273="sníž. přenesená",J273,0)</f>
        <v>0</v>
      </c>
      <c r="BI273" s="241">
        <f>IF(N273="nulová",J273,0)</f>
        <v>0</v>
      </c>
      <c r="BJ273" s="18" t="s">
        <v>88</v>
      </c>
      <c r="BK273" s="241">
        <f>ROUND(I273*H273,2)</f>
        <v>0</v>
      </c>
      <c r="BL273" s="18" t="s">
        <v>224</v>
      </c>
      <c r="BM273" s="240" t="s">
        <v>5799</v>
      </c>
    </row>
    <row r="274" s="2" customFormat="1">
      <c r="A274" s="40"/>
      <c r="B274" s="41"/>
      <c r="C274" s="42"/>
      <c r="D274" s="242" t="s">
        <v>232</v>
      </c>
      <c r="E274" s="42"/>
      <c r="F274" s="243" t="s">
        <v>5800</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232</v>
      </c>
      <c r="AU274" s="18" t="s">
        <v>88</v>
      </c>
    </row>
    <row r="275" s="2" customFormat="1" ht="21.75" customHeight="1">
      <c r="A275" s="40"/>
      <c r="B275" s="41"/>
      <c r="C275" s="229" t="s">
        <v>1447</v>
      </c>
      <c r="D275" s="229" t="s">
        <v>225</v>
      </c>
      <c r="E275" s="230" t="s">
        <v>2082</v>
      </c>
      <c r="F275" s="231" t="s">
        <v>5801</v>
      </c>
      <c r="G275" s="232" t="s">
        <v>515</v>
      </c>
      <c r="H275" s="233">
        <v>115.45</v>
      </c>
      <c r="I275" s="234"/>
      <c r="J275" s="235">
        <f>ROUND(I275*H275,2)</f>
        <v>0</v>
      </c>
      <c r="K275" s="231" t="s">
        <v>5600</v>
      </c>
      <c r="L275" s="46"/>
      <c r="M275" s="236" t="s">
        <v>1</v>
      </c>
      <c r="N275" s="237" t="s">
        <v>45</v>
      </c>
      <c r="O275" s="93"/>
      <c r="P275" s="238">
        <f>O275*H275</f>
        <v>0</v>
      </c>
      <c r="Q275" s="238">
        <v>0</v>
      </c>
      <c r="R275" s="238">
        <f>Q275*H275</f>
        <v>0</v>
      </c>
      <c r="S275" s="238">
        <v>0</v>
      </c>
      <c r="T275" s="239">
        <f>S275*H275</f>
        <v>0</v>
      </c>
      <c r="U275" s="40"/>
      <c r="V275" s="40"/>
      <c r="W275" s="40"/>
      <c r="X275" s="40"/>
      <c r="Y275" s="40"/>
      <c r="Z275" s="40"/>
      <c r="AA275" s="40"/>
      <c r="AB275" s="40"/>
      <c r="AC275" s="40"/>
      <c r="AD275" s="40"/>
      <c r="AE275" s="40"/>
      <c r="AR275" s="240" t="s">
        <v>224</v>
      </c>
      <c r="AT275" s="240" t="s">
        <v>225</v>
      </c>
      <c r="AU275" s="240" t="s">
        <v>88</v>
      </c>
      <c r="AY275" s="18" t="s">
        <v>221</v>
      </c>
      <c r="BE275" s="241">
        <f>IF(N275="základní",J275,0)</f>
        <v>0</v>
      </c>
      <c r="BF275" s="241">
        <f>IF(N275="snížená",J275,0)</f>
        <v>0</v>
      </c>
      <c r="BG275" s="241">
        <f>IF(N275="zákl. přenesená",J275,0)</f>
        <v>0</v>
      </c>
      <c r="BH275" s="241">
        <f>IF(N275="sníž. přenesená",J275,0)</f>
        <v>0</v>
      </c>
      <c r="BI275" s="241">
        <f>IF(N275="nulová",J275,0)</f>
        <v>0</v>
      </c>
      <c r="BJ275" s="18" t="s">
        <v>88</v>
      </c>
      <c r="BK275" s="241">
        <f>ROUND(I275*H275,2)</f>
        <v>0</v>
      </c>
      <c r="BL275" s="18" t="s">
        <v>224</v>
      </c>
      <c r="BM275" s="240" t="s">
        <v>5802</v>
      </c>
    </row>
    <row r="276" s="2" customFormat="1">
      <c r="A276" s="40"/>
      <c r="B276" s="41"/>
      <c r="C276" s="42"/>
      <c r="D276" s="242" t="s">
        <v>232</v>
      </c>
      <c r="E276" s="42"/>
      <c r="F276" s="243" t="s">
        <v>5803</v>
      </c>
      <c r="G276" s="42"/>
      <c r="H276" s="42"/>
      <c r="I276" s="244"/>
      <c r="J276" s="42"/>
      <c r="K276" s="42"/>
      <c r="L276" s="46"/>
      <c r="M276" s="245"/>
      <c r="N276" s="246"/>
      <c r="O276" s="93"/>
      <c r="P276" s="93"/>
      <c r="Q276" s="93"/>
      <c r="R276" s="93"/>
      <c r="S276" s="93"/>
      <c r="T276" s="94"/>
      <c r="U276" s="40"/>
      <c r="V276" s="40"/>
      <c r="W276" s="40"/>
      <c r="X276" s="40"/>
      <c r="Y276" s="40"/>
      <c r="Z276" s="40"/>
      <c r="AA276" s="40"/>
      <c r="AB276" s="40"/>
      <c r="AC276" s="40"/>
      <c r="AD276" s="40"/>
      <c r="AE276" s="40"/>
      <c r="AT276" s="18" t="s">
        <v>232</v>
      </c>
      <c r="AU276" s="18" t="s">
        <v>88</v>
      </c>
    </row>
    <row r="277" s="2" customFormat="1" ht="24.15" customHeight="1">
      <c r="A277" s="40"/>
      <c r="B277" s="41"/>
      <c r="C277" s="229" t="s">
        <v>1451</v>
      </c>
      <c r="D277" s="229" t="s">
        <v>225</v>
      </c>
      <c r="E277" s="230" t="s">
        <v>2093</v>
      </c>
      <c r="F277" s="231" t="s">
        <v>5804</v>
      </c>
      <c r="G277" s="232" t="s">
        <v>515</v>
      </c>
      <c r="H277" s="233">
        <v>115.45</v>
      </c>
      <c r="I277" s="234"/>
      <c r="J277" s="235">
        <f>ROUND(I277*H277,2)</f>
        <v>0</v>
      </c>
      <c r="K277" s="231" t="s">
        <v>5600</v>
      </c>
      <c r="L277" s="46"/>
      <c r="M277" s="236" t="s">
        <v>1</v>
      </c>
      <c r="N277" s="237" t="s">
        <v>45</v>
      </c>
      <c r="O277" s="93"/>
      <c r="P277" s="238">
        <f>O277*H277</f>
        <v>0</v>
      </c>
      <c r="Q277" s="238">
        <v>0</v>
      </c>
      <c r="R277" s="238">
        <f>Q277*H277</f>
        <v>0</v>
      </c>
      <c r="S277" s="238">
        <v>0</v>
      </c>
      <c r="T277" s="239">
        <f>S277*H277</f>
        <v>0</v>
      </c>
      <c r="U277" s="40"/>
      <c r="V277" s="40"/>
      <c r="W277" s="40"/>
      <c r="X277" s="40"/>
      <c r="Y277" s="40"/>
      <c r="Z277" s="40"/>
      <c r="AA277" s="40"/>
      <c r="AB277" s="40"/>
      <c r="AC277" s="40"/>
      <c r="AD277" s="40"/>
      <c r="AE277" s="40"/>
      <c r="AR277" s="240" t="s">
        <v>224</v>
      </c>
      <c r="AT277" s="240" t="s">
        <v>225</v>
      </c>
      <c r="AU277" s="240" t="s">
        <v>88</v>
      </c>
      <c r="AY277" s="18" t="s">
        <v>221</v>
      </c>
      <c r="BE277" s="241">
        <f>IF(N277="základní",J277,0)</f>
        <v>0</v>
      </c>
      <c r="BF277" s="241">
        <f>IF(N277="snížená",J277,0)</f>
        <v>0</v>
      </c>
      <c r="BG277" s="241">
        <f>IF(N277="zákl. přenesená",J277,0)</f>
        <v>0</v>
      </c>
      <c r="BH277" s="241">
        <f>IF(N277="sníž. přenesená",J277,0)</f>
        <v>0</v>
      </c>
      <c r="BI277" s="241">
        <f>IF(N277="nulová",J277,0)</f>
        <v>0</v>
      </c>
      <c r="BJ277" s="18" t="s">
        <v>88</v>
      </c>
      <c r="BK277" s="241">
        <f>ROUND(I277*H277,2)</f>
        <v>0</v>
      </c>
      <c r="BL277" s="18" t="s">
        <v>224</v>
      </c>
      <c r="BM277" s="240" t="s">
        <v>5805</v>
      </c>
    </row>
    <row r="278" s="2" customFormat="1">
      <c r="A278" s="40"/>
      <c r="B278" s="41"/>
      <c r="C278" s="42"/>
      <c r="D278" s="242" t="s">
        <v>232</v>
      </c>
      <c r="E278" s="42"/>
      <c r="F278" s="243" t="s">
        <v>5806</v>
      </c>
      <c r="G278" s="42"/>
      <c r="H278" s="42"/>
      <c r="I278" s="244"/>
      <c r="J278" s="42"/>
      <c r="K278" s="42"/>
      <c r="L278" s="46"/>
      <c r="M278" s="245"/>
      <c r="N278" s="246"/>
      <c r="O278" s="93"/>
      <c r="P278" s="93"/>
      <c r="Q278" s="93"/>
      <c r="R278" s="93"/>
      <c r="S278" s="93"/>
      <c r="T278" s="94"/>
      <c r="U278" s="40"/>
      <c r="V278" s="40"/>
      <c r="W278" s="40"/>
      <c r="X278" s="40"/>
      <c r="Y278" s="40"/>
      <c r="Z278" s="40"/>
      <c r="AA278" s="40"/>
      <c r="AB278" s="40"/>
      <c r="AC278" s="40"/>
      <c r="AD278" s="40"/>
      <c r="AE278" s="40"/>
      <c r="AT278" s="18" t="s">
        <v>232</v>
      </c>
      <c r="AU278" s="18" t="s">
        <v>88</v>
      </c>
    </row>
    <row r="279" s="2" customFormat="1" ht="24.15" customHeight="1">
      <c r="A279" s="40"/>
      <c r="B279" s="41"/>
      <c r="C279" s="229" t="s">
        <v>1455</v>
      </c>
      <c r="D279" s="229" t="s">
        <v>225</v>
      </c>
      <c r="E279" s="230" t="s">
        <v>5807</v>
      </c>
      <c r="F279" s="231" t="s">
        <v>5808</v>
      </c>
      <c r="G279" s="232" t="s">
        <v>651</v>
      </c>
      <c r="H279" s="233">
        <v>1.1000000000000001</v>
      </c>
      <c r="I279" s="234"/>
      <c r="J279" s="235">
        <f>ROUND(I279*H279,2)</f>
        <v>0</v>
      </c>
      <c r="K279" s="231" t="s">
        <v>1</v>
      </c>
      <c r="L279" s="46"/>
      <c r="M279" s="236" t="s">
        <v>1</v>
      </c>
      <c r="N279" s="237" t="s">
        <v>45</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224</v>
      </c>
      <c r="AT279" s="240" t="s">
        <v>225</v>
      </c>
      <c r="AU279" s="240" t="s">
        <v>88</v>
      </c>
      <c r="AY279" s="18" t="s">
        <v>221</v>
      </c>
      <c r="BE279" s="241">
        <f>IF(N279="základní",J279,0)</f>
        <v>0</v>
      </c>
      <c r="BF279" s="241">
        <f>IF(N279="snížená",J279,0)</f>
        <v>0</v>
      </c>
      <c r="BG279" s="241">
        <f>IF(N279="zákl. přenesená",J279,0)</f>
        <v>0</v>
      </c>
      <c r="BH279" s="241">
        <f>IF(N279="sníž. přenesená",J279,0)</f>
        <v>0</v>
      </c>
      <c r="BI279" s="241">
        <f>IF(N279="nulová",J279,0)</f>
        <v>0</v>
      </c>
      <c r="BJ279" s="18" t="s">
        <v>88</v>
      </c>
      <c r="BK279" s="241">
        <f>ROUND(I279*H279,2)</f>
        <v>0</v>
      </c>
      <c r="BL279" s="18" t="s">
        <v>224</v>
      </c>
      <c r="BM279" s="240" t="s">
        <v>5809</v>
      </c>
    </row>
    <row r="280" s="12" customFormat="1" ht="25.92" customHeight="1">
      <c r="A280" s="12"/>
      <c r="B280" s="213"/>
      <c r="C280" s="214"/>
      <c r="D280" s="215" t="s">
        <v>79</v>
      </c>
      <c r="E280" s="216" t="s">
        <v>224</v>
      </c>
      <c r="F280" s="216" t="s">
        <v>656</v>
      </c>
      <c r="G280" s="214"/>
      <c r="H280" s="214"/>
      <c r="I280" s="217"/>
      <c r="J280" s="218">
        <f>BK280</f>
        <v>0</v>
      </c>
      <c r="K280" s="214"/>
      <c r="L280" s="219"/>
      <c r="M280" s="220"/>
      <c r="N280" s="221"/>
      <c r="O280" s="221"/>
      <c r="P280" s="222">
        <f>SUM(P281:P304)</f>
        <v>0</v>
      </c>
      <c r="Q280" s="221"/>
      <c r="R280" s="222">
        <f>SUM(R281:R304)</f>
        <v>0</v>
      </c>
      <c r="S280" s="221"/>
      <c r="T280" s="223">
        <f>SUM(T281:T304)</f>
        <v>0</v>
      </c>
      <c r="U280" s="12"/>
      <c r="V280" s="12"/>
      <c r="W280" s="12"/>
      <c r="X280" s="12"/>
      <c r="Y280" s="12"/>
      <c r="Z280" s="12"/>
      <c r="AA280" s="12"/>
      <c r="AB280" s="12"/>
      <c r="AC280" s="12"/>
      <c r="AD280" s="12"/>
      <c r="AE280" s="12"/>
      <c r="AR280" s="224" t="s">
        <v>88</v>
      </c>
      <c r="AT280" s="225" t="s">
        <v>79</v>
      </c>
      <c r="AU280" s="225" t="s">
        <v>80</v>
      </c>
      <c r="AY280" s="224" t="s">
        <v>221</v>
      </c>
      <c r="BK280" s="226">
        <f>SUM(BK281:BK304)</f>
        <v>0</v>
      </c>
    </row>
    <row r="281" s="2" customFormat="1" ht="33" customHeight="1">
      <c r="A281" s="40"/>
      <c r="B281" s="41"/>
      <c r="C281" s="229" t="s">
        <v>1460</v>
      </c>
      <c r="D281" s="229" t="s">
        <v>225</v>
      </c>
      <c r="E281" s="230" t="s">
        <v>5810</v>
      </c>
      <c r="F281" s="231" t="s">
        <v>5811</v>
      </c>
      <c r="G281" s="232" t="s">
        <v>507</v>
      </c>
      <c r="H281" s="233">
        <v>68</v>
      </c>
      <c r="I281" s="234"/>
      <c r="J281" s="235">
        <f>ROUND(I281*H281,2)</f>
        <v>0</v>
      </c>
      <c r="K281" s="231" t="s">
        <v>5600</v>
      </c>
      <c r="L281" s="46"/>
      <c r="M281" s="236" t="s">
        <v>1</v>
      </c>
      <c r="N281" s="237" t="s">
        <v>45</v>
      </c>
      <c r="O281" s="93"/>
      <c r="P281" s="238">
        <f>O281*H281</f>
        <v>0</v>
      </c>
      <c r="Q281" s="238">
        <v>0</v>
      </c>
      <c r="R281" s="238">
        <f>Q281*H281</f>
        <v>0</v>
      </c>
      <c r="S281" s="238">
        <v>0</v>
      </c>
      <c r="T281" s="239">
        <f>S281*H281</f>
        <v>0</v>
      </c>
      <c r="U281" s="40"/>
      <c r="V281" s="40"/>
      <c r="W281" s="40"/>
      <c r="X281" s="40"/>
      <c r="Y281" s="40"/>
      <c r="Z281" s="40"/>
      <c r="AA281" s="40"/>
      <c r="AB281" s="40"/>
      <c r="AC281" s="40"/>
      <c r="AD281" s="40"/>
      <c r="AE281" s="40"/>
      <c r="AR281" s="240" t="s">
        <v>224</v>
      </c>
      <c r="AT281" s="240" t="s">
        <v>225</v>
      </c>
      <c r="AU281" s="240" t="s">
        <v>88</v>
      </c>
      <c r="AY281" s="18" t="s">
        <v>221</v>
      </c>
      <c r="BE281" s="241">
        <f>IF(N281="základní",J281,0)</f>
        <v>0</v>
      </c>
      <c r="BF281" s="241">
        <f>IF(N281="snížená",J281,0)</f>
        <v>0</v>
      </c>
      <c r="BG281" s="241">
        <f>IF(N281="zákl. přenesená",J281,0)</f>
        <v>0</v>
      </c>
      <c r="BH281" s="241">
        <f>IF(N281="sníž. přenesená",J281,0)</f>
        <v>0</v>
      </c>
      <c r="BI281" s="241">
        <f>IF(N281="nulová",J281,0)</f>
        <v>0</v>
      </c>
      <c r="BJ281" s="18" t="s">
        <v>88</v>
      </c>
      <c r="BK281" s="241">
        <f>ROUND(I281*H281,2)</f>
        <v>0</v>
      </c>
      <c r="BL281" s="18" t="s">
        <v>224</v>
      </c>
      <c r="BM281" s="240" t="s">
        <v>5812</v>
      </c>
    </row>
    <row r="282" s="2" customFormat="1">
      <c r="A282" s="40"/>
      <c r="B282" s="41"/>
      <c r="C282" s="42"/>
      <c r="D282" s="242" t="s">
        <v>232</v>
      </c>
      <c r="E282" s="42"/>
      <c r="F282" s="243" t="s">
        <v>5813</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232</v>
      </c>
      <c r="AU282" s="18" t="s">
        <v>88</v>
      </c>
    </row>
    <row r="283" s="2" customFormat="1" ht="24.15" customHeight="1">
      <c r="A283" s="40"/>
      <c r="B283" s="41"/>
      <c r="C283" s="229" t="s">
        <v>1467</v>
      </c>
      <c r="D283" s="229" t="s">
        <v>225</v>
      </c>
      <c r="E283" s="230" t="s">
        <v>5814</v>
      </c>
      <c r="F283" s="231" t="s">
        <v>5815</v>
      </c>
      <c r="G283" s="232" t="s">
        <v>507</v>
      </c>
      <c r="H283" s="233">
        <v>453</v>
      </c>
      <c r="I283" s="234"/>
      <c r="J283" s="235">
        <f>ROUND(I283*H283,2)</f>
        <v>0</v>
      </c>
      <c r="K283" s="231" t="s">
        <v>5600</v>
      </c>
      <c r="L283" s="46"/>
      <c r="M283" s="236" t="s">
        <v>1</v>
      </c>
      <c r="N283" s="237" t="s">
        <v>45</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224</v>
      </c>
      <c r="AT283" s="240" t="s">
        <v>225</v>
      </c>
      <c r="AU283" s="240" t="s">
        <v>88</v>
      </c>
      <c r="AY283" s="18" t="s">
        <v>221</v>
      </c>
      <c r="BE283" s="241">
        <f>IF(N283="základní",J283,0)</f>
        <v>0</v>
      </c>
      <c r="BF283" s="241">
        <f>IF(N283="snížená",J283,0)</f>
        <v>0</v>
      </c>
      <c r="BG283" s="241">
        <f>IF(N283="zákl. přenesená",J283,0)</f>
        <v>0</v>
      </c>
      <c r="BH283" s="241">
        <f>IF(N283="sníž. přenesená",J283,0)</f>
        <v>0</v>
      </c>
      <c r="BI283" s="241">
        <f>IF(N283="nulová",J283,0)</f>
        <v>0</v>
      </c>
      <c r="BJ283" s="18" t="s">
        <v>88</v>
      </c>
      <c r="BK283" s="241">
        <f>ROUND(I283*H283,2)</f>
        <v>0</v>
      </c>
      <c r="BL283" s="18" t="s">
        <v>224</v>
      </c>
      <c r="BM283" s="240" t="s">
        <v>5816</v>
      </c>
    </row>
    <row r="284" s="2" customFormat="1">
      <c r="A284" s="40"/>
      <c r="B284" s="41"/>
      <c r="C284" s="42"/>
      <c r="D284" s="242" t="s">
        <v>232</v>
      </c>
      <c r="E284" s="42"/>
      <c r="F284" s="243" t="s">
        <v>5817</v>
      </c>
      <c r="G284" s="42"/>
      <c r="H284" s="42"/>
      <c r="I284" s="244"/>
      <c r="J284" s="42"/>
      <c r="K284" s="42"/>
      <c r="L284" s="46"/>
      <c r="M284" s="245"/>
      <c r="N284" s="246"/>
      <c r="O284" s="93"/>
      <c r="P284" s="93"/>
      <c r="Q284" s="93"/>
      <c r="R284" s="93"/>
      <c r="S284" s="93"/>
      <c r="T284" s="94"/>
      <c r="U284" s="40"/>
      <c r="V284" s="40"/>
      <c r="W284" s="40"/>
      <c r="X284" s="40"/>
      <c r="Y284" s="40"/>
      <c r="Z284" s="40"/>
      <c r="AA284" s="40"/>
      <c r="AB284" s="40"/>
      <c r="AC284" s="40"/>
      <c r="AD284" s="40"/>
      <c r="AE284" s="40"/>
      <c r="AT284" s="18" t="s">
        <v>232</v>
      </c>
      <c r="AU284" s="18" t="s">
        <v>88</v>
      </c>
    </row>
    <row r="285" s="2" customFormat="1">
      <c r="A285" s="40"/>
      <c r="B285" s="41"/>
      <c r="C285" s="42"/>
      <c r="D285" s="247" t="s">
        <v>234</v>
      </c>
      <c r="E285" s="42"/>
      <c r="F285" s="248" t="s">
        <v>5818</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234</v>
      </c>
      <c r="AU285" s="18" t="s">
        <v>88</v>
      </c>
    </row>
    <row r="286" s="2" customFormat="1" ht="37.8" customHeight="1">
      <c r="A286" s="40"/>
      <c r="B286" s="41"/>
      <c r="C286" s="229" t="s">
        <v>1473</v>
      </c>
      <c r="D286" s="229" t="s">
        <v>225</v>
      </c>
      <c r="E286" s="230" t="s">
        <v>5819</v>
      </c>
      <c r="F286" s="231" t="s">
        <v>5820</v>
      </c>
      <c r="G286" s="232" t="s">
        <v>515</v>
      </c>
      <c r="H286" s="233">
        <v>1.3999999999999999</v>
      </c>
      <c r="I286" s="234"/>
      <c r="J286" s="235">
        <f>ROUND(I286*H286,2)</f>
        <v>0</v>
      </c>
      <c r="K286" s="231" t="s">
        <v>5600</v>
      </c>
      <c r="L286" s="46"/>
      <c r="M286" s="236" t="s">
        <v>1</v>
      </c>
      <c r="N286" s="237" t="s">
        <v>45</v>
      </c>
      <c r="O286" s="93"/>
      <c r="P286" s="238">
        <f>O286*H286</f>
        <v>0</v>
      </c>
      <c r="Q286" s="238">
        <v>0</v>
      </c>
      <c r="R286" s="238">
        <f>Q286*H286</f>
        <v>0</v>
      </c>
      <c r="S286" s="238">
        <v>0</v>
      </c>
      <c r="T286" s="239">
        <f>S286*H286</f>
        <v>0</v>
      </c>
      <c r="U286" s="40"/>
      <c r="V286" s="40"/>
      <c r="W286" s="40"/>
      <c r="X286" s="40"/>
      <c r="Y286" s="40"/>
      <c r="Z286" s="40"/>
      <c r="AA286" s="40"/>
      <c r="AB286" s="40"/>
      <c r="AC286" s="40"/>
      <c r="AD286" s="40"/>
      <c r="AE286" s="40"/>
      <c r="AR286" s="240" t="s">
        <v>224</v>
      </c>
      <c r="AT286" s="240" t="s">
        <v>225</v>
      </c>
      <c r="AU286" s="240" t="s">
        <v>88</v>
      </c>
      <c r="AY286" s="18" t="s">
        <v>221</v>
      </c>
      <c r="BE286" s="241">
        <f>IF(N286="základní",J286,0)</f>
        <v>0</v>
      </c>
      <c r="BF286" s="241">
        <f>IF(N286="snížená",J286,0)</f>
        <v>0</v>
      </c>
      <c r="BG286" s="241">
        <f>IF(N286="zákl. přenesená",J286,0)</f>
        <v>0</v>
      </c>
      <c r="BH286" s="241">
        <f>IF(N286="sníž. přenesená",J286,0)</f>
        <v>0</v>
      </c>
      <c r="BI286" s="241">
        <f>IF(N286="nulová",J286,0)</f>
        <v>0</v>
      </c>
      <c r="BJ286" s="18" t="s">
        <v>88</v>
      </c>
      <c r="BK286" s="241">
        <f>ROUND(I286*H286,2)</f>
        <v>0</v>
      </c>
      <c r="BL286" s="18" t="s">
        <v>224</v>
      </c>
      <c r="BM286" s="240" t="s">
        <v>5821</v>
      </c>
    </row>
    <row r="287" s="2" customFormat="1">
      <c r="A287" s="40"/>
      <c r="B287" s="41"/>
      <c r="C287" s="42"/>
      <c r="D287" s="242" t="s">
        <v>232</v>
      </c>
      <c r="E287" s="42"/>
      <c r="F287" s="243" t="s">
        <v>5822</v>
      </c>
      <c r="G287" s="42"/>
      <c r="H287" s="42"/>
      <c r="I287" s="244"/>
      <c r="J287" s="42"/>
      <c r="K287" s="42"/>
      <c r="L287" s="46"/>
      <c r="M287" s="245"/>
      <c r="N287" s="246"/>
      <c r="O287" s="93"/>
      <c r="P287" s="93"/>
      <c r="Q287" s="93"/>
      <c r="R287" s="93"/>
      <c r="S287" s="93"/>
      <c r="T287" s="94"/>
      <c r="U287" s="40"/>
      <c r="V287" s="40"/>
      <c r="W287" s="40"/>
      <c r="X287" s="40"/>
      <c r="Y287" s="40"/>
      <c r="Z287" s="40"/>
      <c r="AA287" s="40"/>
      <c r="AB287" s="40"/>
      <c r="AC287" s="40"/>
      <c r="AD287" s="40"/>
      <c r="AE287" s="40"/>
      <c r="AT287" s="18" t="s">
        <v>232</v>
      </c>
      <c r="AU287" s="18" t="s">
        <v>88</v>
      </c>
    </row>
    <row r="288" s="14" customFormat="1">
      <c r="A288" s="14"/>
      <c r="B288" s="260"/>
      <c r="C288" s="261"/>
      <c r="D288" s="247" t="s">
        <v>236</v>
      </c>
      <c r="E288" s="262" t="s">
        <v>1</v>
      </c>
      <c r="F288" s="263" t="s">
        <v>5645</v>
      </c>
      <c r="G288" s="261"/>
      <c r="H288" s="262" t="s">
        <v>1</v>
      </c>
      <c r="I288" s="264"/>
      <c r="J288" s="261"/>
      <c r="K288" s="261"/>
      <c r="L288" s="265"/>
      <c r="M288" s="266"/>
      <c r="N288" s="267"/>
      <c r="O288" s="267"/>
      <c r="P288" s="267"/>
      <c r="Q288" s="267"/>
      <c r="R288" s="267"/>
      <c r="S288" s="267"/>
      <c r="T288" s="268"/>
      <c r="U288" s="14"/>
      <c r="V288" s="14"/>
      <c r="W288" s="14"/>
      <c r="X288" s="14"/>
      <c r="Y288" s="14"/>
      <c r="Z288" s="14"/>
      <c r="AA288" s="14"/>
      <c r="AB288" s="14"/>
      <c r="AC288" s="14"/>
      <c r="AD288" s="14"/>
      <c r="AE288" s="14"/>
      <c r="AT288" s="269" t="s">
        <v>236</v>
      </c>
      <c r="AU288" s="269" t="s">
        <v>88</v>
      </c>
      <c r="AV288" s="14" t="s">
        <v>88</v>
      </c>
      <c r="AW288" s="14" t="s">
        <v>36</v>
      </c>
      <c r="AX288" s="14" t="s">
        <v>80</v>
      </c>
      <c r="AY288" s="269" t="s">
        <v>221</v>
      </c>
    </row>
    <row r="289" s="13" customFormat="1">
      <c r="A289" s="13"/>
      <c r="B289" s="249"/>
      <c r="C289" s="250"/>
      <c r="D289" s="247" t="s">
        <v>236</v>
      </c>
      <c r="E289" s="251" t="s">
        <v>1</v>
      </c>
      <c r="F289" s="252" t="s">
        <v>5823</v>
      </c>
      <c r="G289" s="250"/>
      <c r="H289" s="253">
        <v>1.3999999999999999</v>
      </c>
      <c r="I289" s="254"/>
      <c r="J289" s="250"/>
      <c r="K289" s="250"/>
      <c r="L289" s="255"/>
      <c r="M289" s="256"/>
      <c r="N289" s="257"/>
      <c r="O289" s="257"/>
      <c r="P289" s="257"/>
      <c r="Q289" s="257"/>
      <c r="R289" s="257"/>
      <c r="S289" s="257"/>
      <c r="T289" s="258"/>
      <c r="U289" s="13"/>
      <c r="V289" s="13"/>
      <c r="W289" s="13"/>
      <c r="X289" s="13"/>
      <c r="Y289" s="13"/>
      <c r="Z289" s="13"/>
      <c r="AA289" s="13"/>
      <c r="AB289" s="13"/>
      <c r="AC289" s="13"/>
      <c r="AD289" s="13"/>
      <c r="AE289" s="13"/>
      <c r="AT289" s="259" t="s">
        <v>236</v>
      </c>
      <c r="AU289" s="259" t="s">
        <v>88</v>
      </c>
      <c r="AV289" s="13" t="s">
        <v>19</v>
      </c>
      <c r="AW289" s="13" t="s">
        <v>36</v>
      </c>
      <c r="AX289" s="13" t="s">
        <v>80</v>
      </c>
      <c r="AY289" s="259" t="s">
        <v>221</v>
      </c>
    </row>
    <row r="290" s="15" customFormat="1">
      <c r="A290" s="15"/>
      <c r="B290" s="270"/>
      <c r="C290" s="271"/>
      <c r="D290" s="247" t="s">
        <v>236</v>
      </c>
      <c r="E290" s="272" t="s">
        <v>1</v>
      </c>
      <c r="F290" s="273" t="s">
        <v>356</v>
      </c>
      <c r="G290" s="271"/>
      <c r="H290" s="274">
        <v>1.3999999999999999</v>
      </c>
      <c r="I290" s="275"/>
      <c r="J290" s="271"/>
      <c r="K290" s="271"/>
      <c r="L290" s="276"/>
      <c r="M290" s="277"/>
      <c r="N290" s="278"/>
      <c r="O290" s="278"/>
      <c r="P290" s="278"/>
      <c r="Q290" s="278"/>
      <c r="R290" s="278"/>
      <c r="S290" s="278"/>
      <c r="T290" s="279"/>
      <c r="U290" s="15"/>
      <c r="V290" s="15"/>
      <c r="W290" s="15"/>
      <c r="X290" s="15"/>
      <c r="Y290" s="15"/>
      <c r="Z290" s="15"/>
      <c r="AA290" s="15"/>
      <c r="AB290" s="15"/>
      <c r="AC290" s="15"/>
      <c r="AD290" s="15"/>
      <c r="AE290" s="15"/>
      <c r="AT290" s="280" t="s">
        <v>236</v>
      </c>
      <c r="AU290" s="280" t="s">
        <v>88</v>
      </c>
      <c r="AV290" s="15" t="s">
        <v>224</v>
      </c>
      <c r="AW290" s="15" t="s">
        <v>36</v>
      </c>
      <c r="AX290" s="15" t="s">
        <v>88</v>
      </c>
      <c r="AY290" s="280" t="s">
        <v>221</v>
      </c>
    </row>
    <row r="291" s="2" customFormat="1" ht="33" customHeight="1">
      <c r="A291" s="40"/>
      <c r="B291" s="41"/>
      <c r="C291" s="229" t="s">
        <v>1348</v>
      </c>
      <c r="D291" s="229" t="s">
        <v>225</v>
      </c>
      <c r="E291" s="230" t="s">
        <v>2518</v>
      </c>
      <c r="F291" s="231" t="s">
        <v>5824</v>
      </c>
      <c r="G291" s="232" t="s">
        <v>515</v>
      </c>
      <c r="H291" s="233">
        <v>2.1000000000000001</v>
      </c>
      <c r="I291" s="234"/>
      <c r="J291" s="235">
        <f>ROUND(I291*H291,2)</f>
        <v>0</v>
      </c>
      <c r="K291" s="231" t="s">
        <v>5600</v>
      </c>
      <c r="L291" s="46"/>
      <c r="M291" s="236" t="s">
        <v>1</v>
      </c>
      <c r="N291" s="237" t="s">
        <v>45</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224</v>
      </c>
      <c r="AT291" s="240" t="s">
        <v>225</v>
      </c>
      <c r="AU291" s="240" t="s">
        <v>88</v>
      </c>
      <c r="AY291" s="18" t="s">
        <v>221</v>
      </c>
      <c r="BE291" s="241">
        <f>IF(N291="základní",J291,0)</f>
        <v>0</v>
      </c>
      <c r="BF291" s="241">
        <f>IF(N291="snížená",J291,0)</f>
        <v>0</v>
      </c>
      <c r="BG291" s="241">
        <f>IF(N291="zákl. přenesená",J291,0)</f>
        <v>0</v>
      </c>
      <c r="BH291" s="241">
        <f>IF(N291="sníž. přenesená",J291,0)</f>
        <v>0</v>
      </c>
      <c r="BI291" s="241">
        <f>IF(N291="nulová",J291,0)</f>
        <v>0</v>
      </c>
      <c r="BJ291" s="18" t="s">
        <v>88</v>
      </c>
      <c r="BK291" s="241">
        <f>ROUND(I291*H291,2)</f>
        <v>0</v>
      </c>
      <c r="BL291" s="18" t="s">
        <v>224</v>
      </c>
      <c r="BM291" s="240" t="s">
        <v>5825</v>
      </c>
    </row>
    <row r="292" s="2" customFormat="1">
      <c r="A292" s="40"/>
      <c r="B292" s="41"/>
      <c r="C292" s="42"/>
      <c r="D292" s="242" t="s">
        <v>232</v>
      </c>
      <c r="E292" s="42"/>
      <c r="F292" s="243" t="s">
        <v>5826</v>
      </c>
      <c r="G292" s="42"/>
      <c r="H292" s="42"/>
      <c r="I292" s="244"/>
      <c r="J292" s="42"/>
      <c r="K292" s="42"/>
      <c r="L292" s="46"/>
      <c r="M292" s="245"/>
      <c r="N292" s="246"/>
      <c r="O292" s="93"/>
      <c r="P292" s="93"/>
      <c r="Q292" s="93"/>
      <c r="R292" s="93"/>
      <c r="S292" s="93"/>
      <c r="T292" s="94"/>
      <c r="U292" s="40"/>
      <c r="V292" s="40"/>
      <c r="W292" s="40"/>
      <c r="X292" s="40"/>
      <c r="Y292" s="40"/>
      <c r="Z292" s="40"/>
      <c r="AA292" s="40"/>
      <c r="AB292" s="40"/>
      <c r="AC292" s="40"/>
      <c r="AD292" s="40"/>
      <c r="AE292" s="40"/>
      <c r="AT292" s="18" t="s">
        <v>232</v>
      </c>
      <c r="AU292" s="18" t="s">
        <v>88</v>
      </c>
    </row>
    <row r="293" s="14" customFormat="1">
      <c r="A293" s="14"/>
      <c r="B293" s="260"/>
      <c r="C293" s="261"/>
      <c r="D293" s="247" t="s">
        <v>236</v>
      </c>
      <c r="E293" s="262" t="s">
        <v>1</v>
      </c>
      <c r="F293" s="263" t="s">
        <v>5645</v>
      </c>
      <c r="G293" s="261"/>
      <c r="H293" s="262" t="s">
        <v>1</v>
      </c>
      <c r="I293" s="264"/>
      <c r="J293" s="261"/>
      <c r="K293" s="261"/>
      <c r="L293" s="265"/>
      <c r="M293" s="266"/>
      <c r="N293" s="267"/>
      <c r="O293" s="267"/>
      <c r="P293" s="267"/>
      <c r="Q293" s="267"/>
      <c r="R293" s="267"/>
      <c r="S293" s="267"/>
      <c r="T293" s="268"/>
      <c r="U293" s="14"/>
      <c r="V293" s="14"/>
      <c r="W293" s="14"/>
      <c r="X293" s="14"/>
      <c r="Y293" s="14"/>
      <c r="Z293" s="14"/>
      <c r="AA293" s="14"/>
      <c r="AB293" s="14"/>
      <c r="AC293" s="14"/>
      <c r="AD293" s="14"/>
      <c r="AE293" s="14"/>
      <c r="AT293" s="269" t="s">
        <v>236</v>
      </c>
      <c r="AU293" s="269" t="s">
        <v>88</v>
      </c>
      <c r="AV293" s="14" t="s">
        <v>88</v>
      </c>
      <c r="AW293" s="14" t="s">
        <v>36</v>
      </c>
      <c r="AX293" s="14" t="s">
        <v>80</v>
      </c>
      <c r="AY293" s="269" t="s">
        <v>221</v>
      </c>
    </row>
    <row r="294" s="14" customFormat="1">
      <c r="A294" s="14"/>
      <c r="B294" s="260"/>
      <c r="C294" s="261"/>
      <c r="D294" s="247" t="s">
        <v>236</v>
      </c>
      <c r="E294" s="262" t="s">
        <v>1</v>
      </c>
      <c r="F294" s="263" t="s">
        <v>5827</v>
      </c>
      <c r="G294" s="261"/>
      <c r="H294" s="262" t="s">
        <v>1</v>
      </c>
      <c r="I294" s="264"/>
      <c r="J294" s="261"/>
      <c r="K294" s="261"/>
      <c r="L294" s="265"/>
      <c r="M294" s="266"/>
      <c r="N294" s="267"/>
      <c r="O294" s="267"/>
      <c r="P294" s="267"/>
      <c r="Q294" s="267"/>
      <c r="R294" s="267"/>
      <c r="S294" s="267"/>
      <c r="T294" s="268"/>
      <c r="U294" s="14"/>
      <c r="V294" s="14"/>
      <c r="W294" s="14"/>
      <c r="X294" s="14"/>
      <c r="Y294" s="14"/>
      <c r="Z294" s="14"/>
      <c r="AA294" s="14"/>
      <c r="AB294" s="14"/>
      <c r="AC294" s="14"/>
      <c r="AD294" s="14"/>
      <c r="AE294" s="14"/>
      <c r="AT294" s="269" t="s">
        <v>236</v>
      </c>
      <c r="AU294" s="269" t="s">
        <v>88</v>
      </c>
      <c r="AV294" s="14" t="s">
        <v>88</v>
      </c>
      <c r="AW294" s="14" t="s">
        <v>36</v>
      </c>
      <c r="AX294" s="14" t="s">
        <v>80</v>
      </c>
      <c r="AY294" s="269" t="s">
        <v>221</v>
      </c>
    </row>
    <row r="295" s="13" customFormat="1">
      <c r="A295" s="13"/>
      <c r="B295" s="249"/>
      <c r="C295" s="250"/>
      <c r="D295" s="247" t="s">
        <v>236</v>
      </c>
      <c r="E295" s="251" t="s">
        <v>1</v>
      </c>
      <c r="F295" s="252" t="s">
        <v>5828</v>
      </c>
      <c r="G295" s="250"/>
      <c r="H295" s="253">
        <v>2.1000000000000001</v>
      </c>
      <c r="I295" s="254"/>
      <c r="J295" s="250"/>
      <c r="K295" s="250"/>
      <c r="L295" s="255"/>
      <c r="M295" s="256"/>
      <c r="N295" s="257"/>
      <c r="O295" s="257"/>
      <c r="P295" s="257"/>
      <c r="Q295" s="257"/>
      <c r="R295" s="257"/>
      <c r="S295" s="257"/>
      <c r="T295" s="258"/>
      <c r="U295" s="13"/>
      <c r="V295" s="13"/>
      <c r="W295" s="13"/>
      <c r="X295" s="13"/>
      <c r="Y295" s="13"/>
      <c r="Z295" s="13"/>
      <c r="AA295" s="13"/>
      <c r="AB295" s="13"/>
      <c r="AC295" s="13"/>
      <c r="AD295" s="13"/>
      <c r="AE295" s="13"/>
      <c r="AT295" s="259" t="s">
        <v>236</v>
      </c>
      <c r="AU295" s="259" t="s">
        <v>88</v>
      </c>
      <c r="AV295" s="13" t="s">
        <v>19</v>
      </c>
      <c r="AW295" s="13" t="s">
        <v>36</v>
      </c>
      <c r="AX295" s="13" t="s">
        <v>80</v>
      </c>
      <c r="AY295" s="259" t="s">
        <v>221</v>
      </c>
    </row>
    <row r="296" s="15" customFormat="1">
      <c r="A296" s="15"/>
      <c r="B296" s="270"/>
      <c r="C296" s="271"/>
      <c r="D296" s="247" t="s">
        <v>236</v>
      </c>
      <c r="E296" s="272" t="s">
        <v>1</v>
      </c>
      <c r="F296" s="273" t="s">
        <v>356</v>
      </c>
      <c r="G296" s="271"/>
      <c r="H296" s="274">
        <v>2.1000000000000001</v>
      </c>
      <c r="I296" s="275"/>
      <c r="J296" s="271"/>
      <c r="K296" s="271"/>
      <c r="L296" s="276"/>
      <c r="M296" s="277"/>
      <c r="N296" s="278"/>
      <c r="O296" s="278"/>
      <c r="P296" s="278"/>
      <c r="Q296" s="278"/>
      <c r="R296" s="278"/>
      <c r="S296" s="278"/>
      <c r="T296" s="279"/>
      <c r="U296" s="15"/>
      <c r="V296" s="15"/>
      <c r="W296" s="15"/>
      <c r="X296" s="15"/>
      <c r="Y296" s="15"/>
      <c r="Z296" s="15"/>
      <c r="AA296" s="15"/>
      <c r="AB296" s="15"/>
      <c r="AC296" s="15"/>
      <c r="AD296" s="15"/>
      <c r="AE296" s="15"/>
      <c r="AT296" s="280" t="s">
        <v>236</v>
      </c>
      <c r="AU296" s="280" t="s">
        <v>88</v>
      </c>
      <c r="AV296" s="15" t="s">
        <v>224</v>
      </c>
      <c r="AW296" s="15" t="s">
        <v>36</v>
      </c>
      <c r="AX296" s="15" t="s">
        <v>88</v>
      </c>
      <c r="AY296" s="280" t="s">
        <v>221</v>
      </c>
    </row>
    <row r="297" s="2" customFormat="1" ht="44.25" customHeight="1">
      <c r="A297" s="40"/>
      <c r="B297" s="41"/>
      <c r="C297" s="229" t="s">
        <v>1355</v>
      </c>
      <c r="D297" s="229" t="s">
        <v>225</v>
      </c>
      <c r="E297" s="230" t="s">
        <v>1105</v>
      </c>
      <c r="F297" s="231" t="s">
        <v>1371</v>
      </c>
      <c r="G297" s="232" t="s">
        <v>507</v>
      </c>
      <c r="H297" s="233">
        <v>68</v>
      </c>
      <c r="I297" s="234"/>
      <c r="J297" s="235">
        <f>ROUND(I297*H297,2)</f>
        <v>0</v>
      </c>
      <c r="K297" s="231" t="s">
        <v>5600</v>
      </c>
      <c r="L297" s="46"/>
      <c r="M297" s="236" t="s">
        <v>1</v>
      </c>
      <c r="N297" s="237" t="s">
        <v>45</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224</v>
      </c>
      <c r="AT297" s="240" t="s">
        <v>225</v>
      </c>
      <c r="AU297" s="240" t="s">
        <v>88</v>
      </c>
      <c r="AY297" s="18" t="s">
        <v>221</v>
      </c>
      <c r="BE297" s="241">
        <f>IF(N297="základní",J297,0)</f>
        <v>0</v>
      </c>
      <c r="BF297" s="241">
        <f>IF(N297="snížená",J297,0)</f>
        <v>0</v>
      </c>
      <c r="BG297" s="241">
        <f>IF(N297="zákl. přenesená",J297,0)</f>
        <v>0</v>
      </c>
      <c r="BH297" s="241">
        <f>IF(N297="sníž. přenesená",J297,0)</f>
        <v>0</v>
      </c>
      <c r="BI297" s="241">
        <f>IF(N297="nulová",J297,0)</f>
        <v>0</v>
      </c>
      <c r="BJ297" s="18" t="s">
        <v>88</v>
      </c>
      <c r="BK297" s="241">
        <f>ROUND(I297*H297,2)</f>
        <v>0</v>
      </c>
      <c r="BL297" s="18" t="s">
        <v>224</v>
      </c>
      <c r="BM297" s="240" t="s">
        <v>5829</v>
      </c>
    </row>
    <row r="298" s="2" customFormat="1">
      <c r="A298" s="40"/>
      <c r="B298" s="41"/>
      <c r="C298" s="42"/>
      <c r="D298" s="242" t="s">
        <v>232</v>
      </c>
      <c r="E298" s="42"/>
      <c r="F298" s="243" t="s">
        <v>5830</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232</v>
      </c>
      <c r="AU298" s="18" t="s">
        <v>88</v>
      </c>
    </row>
    <row r="299" s="14" customFormat="1">
      <c r="A299" s="14"/>
      <c r="B299" s="260"/>
      <c r="C299" s="261"/>
      <c r="D299" s="247" t="s">
        <v>236</v>
      </c>
      <c r="E299" s="262" t="s">
        <v>1</v>
      </c>
      <c r="F299" s="263" t="s">
        <v>5645</v>
      </c>
      <c r="G299" s="261"/>
      <c r="H299" s="262" t="s">
        <v>1</v>
      </c>
      <c r="I299" s="264"/>
      <c r="J299" s="261"/>
      <c r="K299" s="261"/>
      <c r="L299" s="265"/>
      <c r="M299" s="266"/>
      <c r="N299" s="267"/>
      <c r="O299" s="267"/>
      <c r="P299" s="267"/>
      <c r="Q299" s="267"/>
      <c r="R299" s="267"/>
      <c r="S299" s="267"/>
      <c r="T299" s="268"/>
      <c r="U299" s="14"/>
      <c r="V299" s="14"/>
      <c r="W299" s="14"/>
      <c r="X299" s="14"/>
      <c r="Y299" s="14"/>
      <c r="Z299" s="14"/>
      <c r="AA299" s="14"/>
      <c r="AB299" s="14"/>
      <c r="AC299" s="14"/>
      <c r="AD299" s="14"/>
      <c r="AE299" s="14"/>
      <c r="AT299" s="269" t="s">
        <v>236</v>
      </c>
      <c r="AU299" s="269" t="s">
        <v>88</v>
      </c>
      <c r="AV299" s="14" t="s">
        <v>88</v>
      </c>
      <c r="AW299" s="14" t="s">
        <v>36</v>
      </c>
      <c r="AX299" s="14" t="s">
        <v>80</v>
      </c>
      <c r="AY299" s="269" t="s">
        <v>221</v>
      </c>
    </row>
    <row r="300" s="13" customFormat="1">
      <c r="A300" s="13"/>
      <c r="B300" s="249"/>
      <c r="C300" s="250"/>
      <c r="D300" s="247" t="s">
        <v>236</v>
      </c>
      <c r="E300" s="251" t="s">
        <v>1</v>
      </c>
      <c r="F300" s="252" t="s">
        <v>5831</v>
      </c>
      <c r="G300" s="250"/>
      <c r="H300" s="253">
        <v>50</v>
      </c>
      <c r="I300" s="254"/>
      <c r="J300" s="250"/>
      <c r="K300" s="250"/>
      <c r="L300" s="255"/>
      <c r="M300" s="256"/>
      <c r="N300" s="257"/>
      <c r="O300" s="257"/>
      <c r="P300" s="257"/>
      <c r="Q300" s="257"/>
      <c r="R300" s="257"/>
      <c r="S300" s="257"/>
      <c r="T300" s="258"/>
      <c r="U300" s="13"/>
      <c r="V300" s="13"/>
      <c r="W300" s="13"/>
      <c r="X300" s="13"/>
      <c r="Y300" s="13"/>
      <c r="Z300" s="13"/>
      <c r="AA300" s="13"/>
      <c r="AB300" s="13"/>
      <c r="AC300" s="13"/>
      <c r="AD300" s="13"/>
      <c r="AE300" s="13"/>
      <c r="AT300" s="259" t="s">
        <v>236</v>
      </c>
      <c r="AU300" s="259" t="s">
        <v>88</v>
      </c>
      <c r="AV300" s="13" t="s">
        <v>19</v>
      </c>
      <c r="AW300" s="13" t="s">
        <v>36</v>
      </c>
      <c r="AX300" s="13" t="s">
        <v>80</v>
      </c>
      <c r="AY300" s="259" t="s">
        <v>221</v>
      </c>
    </row>
    <row r="301" s="13" customFormat="1">
      <c r="A301" s="13"/>
      <c r="B301" s="249"/>
      <c r="C301" s="250"/>
      <c r="D301" s="247" t="s">
        <v>236</v>
      </c>
      <c r="E301" s="251" t="s">
        <v>1</v>
      </c>
      <c r="F301" s="252" t="s">
        <v>5832</v>
      </c>
      <c r="G301" s="250"/>
      <c r="H301" s="253">
        <v>18</v>
      </c>
      <c r="I301" s="254"/>
      <c r="J301" s="250"/>
      <c r="K301" s="250"/>
      <c r="L301" s="255"/>
      <c r="M301" s="256"/>
      <c r="N301" s="257"/>
      <c r="O301" s="257"/>
      <c r="P301" s="257"/>
      <c r="Q301" s="257"/>
      <c r="R301" s="257"/>
      <c r="S301" s="257"/>
      <c r="T301" s="258"/>
      <c r="U301" s="13"/>
      <c r="V301" s="13"/>
      <c r="W301" s="13"/>
      <c r="X301" s="13"/>
      <c r="Y301" s="13"/>
      <c r="Z301" s="13"/>
      <c r="AA301" s="13"/>
      <c r="AB301" s="13"/>
      <c r="AC301" s="13"/>
      <c r="AD301" s="13"/>
      <c r="AE301" s="13"/>
      <c r="AT301" s="259" t="s">
        <v>236</v>
      </c>
      <c r="AU301" s="259" t="s">
        <v>88</v>
      </c>
      <c r="AV301" s="13" t="s">
        <v>19</v>
      </c>
      <c r="AW301" s="13" t="s">
        <v>36</v>
      </c>
      <c r="AX301" s="13" t="s">
        <v>80</v>
      </c>
      <c r="AY301" s="259" t="s">
        <v>221</v>
      </c>
    </row>
    <row r="302" s="15" customFormat="1">
      <c r="A302" s="15"/>
      <c r="B302" s="270"/>
      <c r="C302" s="271"/>
      <c r="D302" s="247" t="s">
        <v>236</v>
      </c>
      <c r="E302" s="272" t="s">
        <v>1</v>
      </c>
      <c r="F302" s="273" t="s">
        <v>356</v>
      </c>
      <c r="G302" s="271"/>
      <c r="H302" s="274">
        <v>68</v>
      </c>
      <c r="I302" s="275"/>
      <c r="J302" s="271"/>
      <c r="K302" s="271"/>
      <c r="L302" s="276"/>
      <c r="M302" s="277"/>
      <c r="N302" s="278"/>
      <c r="O302" s="278"/>
      <c r="P302" s="278"/>
      <c r="Q302" s="278"/>
      <c r="R302" s="278"/>
      <c r="S302" s="278"/>
      <c r="T302" s="279"/>
      <c r="U302" s="15"/>
      <c r="V302" s="15"/>
      <c r="W302" s="15"/>
      <c r="X302" s="15"/>
      <c r="Y302" s="15"/>
      <c r="Z302" s="15"/>
      <c r="AA302" s="15"/>
      <c r="AB302" s="15"/>
      <c r="AC302" s="15"/>
      <c r="AD302" s="15"/>
      <c r="AE302" s="15"/>
      <c r="AT302" s="280" t="s">
        <v>236</v>
      </c>
      <c r="AU302" s="280" t="s">
        <v>88</v>
      </c>
      <c r="AV302" s="15" t="s">
        <v>224</v>
      </c>
      <c r="AW302" s="15" t="s">
        <v>36</v>
      </c>
      <c r="AX302" s="15" t="s">
        <v>88</v>
      </c>
      <c r="AY302" s="280" t="s">
        <v>221</v>
      </c>
    </row>
    <row r="303" s="2" customFormat="1" ht="37.8" customHeight="1">
      <c r="A303" s="40"/>
      <c r="B303" s="41"/>
      <c r="C303" s="229" t="s">
        <v>1360</v>
      </c>
      <c r="D303" s="229" t="s">
        <v>225</v>
      </c>
      <c r="E303" s="230" t="s">
        <v>5833</v>
      </c>
      <c r="F303" s="231" t="s">
        <v>5834</v>
      </c>
      <c r="G303" s="232" t="s">
        <v>507</v>
      </c>
      <c r="H303" s="233">
        <v>453</v>
      </c>
      <c r="I303" s="234"/>
      <c r="J303" s="235">
        <f>ROUND(I303*H303,2)</f>
        <v>0</v>
      </c>
      <c r="K303" s="231" t="s">
        <v>1</v>
      </c>
      <c r="L303" s="46"/>
      <c r="M303" s="236" t="s">
        <v>1</v>
      </c>
      <c r="N303" s="237" t="s">
        <v>45</v>
      </c>
      <c r="O303" s="93"/>
      <c r="P303" s="238">
        <f>O303*H303</f>
        <v>0</v>
      </c>
      <c r="Q303" s="238">
        <v>0</v>
      </c>
      <c r="R303" s="238">
        <f>Q303*H303</f>
        <v>0</v>
      </c>
      <c r="S303" s="238">
        <v>0</v>
      </c>
      <c r="T303" s="239">
        <f>S303*H303</f>
        <v>0</v>
      </c>
      <c r="U303" s="40"/>
      <c r="V303" s="40"/>
      <c r="W303" s="40"/>
      <c r="X303" s="40"/>
      <c r="Y303" s="40"/>
      <c r="Z303" s="40"/>
      <c r="AA303" s="40"/>
      <c r="AB303" s="40"/>
      <c r="AC303" s="40"/>
      <c r="AD303" s="40"/>
      <c r="AE303" s="40"/>
      <c r="AR303" s="240" t="s">
        <v>224</v>
      </c>
      <c r="AT303" s="240" t="s">
        <v>225</v>
      </c>
      <c r="AU303" s="240" t="s">
        <v>88</v>
      </c>
      <c r="AY303" s="18" t="s">
        <v>221</v>
      </c>
      <c r="BE303" s="241">
        <f>IF(N303="základní",J303,0)</f>
        <v>0</v>
      </c>
      <c r="BF303" s="241">
        <f>IF(N303="snížená",J303,0)</f>
        <v>0</v>
      </c>
      <c r="BG303" s="241">
        <f>IF(N303="zákl. přenesená",J303,0)</f>
        <v>0</v>
      </c>
      <c r="BH303" s="241">
        <f>IF(N303="sníž. přenesená",J303,0)</f>
        <v>0</v>
      </c>
      <c r="BI303" s="241">
        <f>IF(N303="nulová",J303,0)</f>
        <v>0</v>
      </c>
      <c r="BJ303" s="18" t="s">
        <v>88</v>
      </c>
      <c r="BK303" s="241">
        <f>ROUND(I303*H303,2)</f>
        <v>0</v>
      </c>
      <c r="BL303" s="18" t="s">
        <v>224</v>
      </c>
      <c r="BM303" s="240" t="s">
        <v>5835</v>
      </c>
    </row>
    <row r="304" s="2" customFormat="1">
      <c r="A304" s="40"/>
      <c r="B304" s="41"/>
      <c r="C304" s="42"/>
      <c r="D304" s="247" t="s">
        <v>234</v>
      </c>
      <c r="E304" s="42"/>
      <c r="F304" s="248" t="s">
        <v>5836</v>
      </c>
      <c r="G304" s="42"/>
      <c r="H304" s="42"/>
      <c r="I304" s="244"/>
      <c r="J304" s="42"/>
      <c r="K304" s="42"/>
      <c r="L304" s="46"/>
      <c r="M304" s="245"/>
      <c r="N304" s="246"/>
      <c r="O304" s="93"/>
      <c r="P304" s="93"/>
      <c r="Q304" s="93"/>
      <c r="R304" s="93"/>
      <c r="S304" s="93"/>
      <c r="T304" s="94"/>
      <c r="U304" s="40"/>
      <c r="V304" s="40"/>
      <c r="W304" s="40"/>
      <c r="X304" s="40"/>
      <c r="Y304" s="40"/>
      <c r="Z304" s="40"/>
      <c r="AA304" s="40"/>
      <c r="AB304" s="40"/>
      <c r="AC304" s="40"/>
      <c r="AD304" s="40"/>
      <c r="AE304" s="40"/>
      <c r="AT304" s="18" t="s">
        <v>234</v>
      </c>
      <c r="AU304" s="18" t="s">
        <v>88</v>
      </c>
    </row>
    <row r="305" s="12" customFormat="1" ht="25.92" customHeight="1">
      <c r="A305" s="12"/>
      <c r="B305" s="213"/>
      <c r="C305" s="214"/>
      <c r="D305" s="215" t="s">
        <v>79</v>
      </c>
      <c r="E305" s="216" t="s">
        <v>220</v>
      </c>
      <c r="F305" s="216" t="s">
        <v>862</v>
      </c>
      <c r="G305" s="214"/>
      <c r="H305" s="214"/>
      <c r="I305" s="217"/>
      <c r="J305" s="218">
        <f>BK305</f>
        <v>0</v>
      </c>
      <c r="K305" s="214"/>
      <c r="L305" s="219"/>
      <c r="M305" s="220"/>
      <c r="N305" s="221"/>
      <c r="O305" s="221"/>
      <c r="P305" s="222">
        <f>SUM(P306:P309)</f>
        <v>0</v>
      </c>
      <c r="Q305" s="221"/>
      <c r="R305" s="222">
        <f>SUM(R306:R309)</f>
        <v>0</v>
      </c>
      <c r="S305" s="221"/>
      <c r="T305" s="223">
        <f>SUM(T306:T309)</f>
        <v>0</v>
      </c>
      <c r="U305" s="12"/>
      <c r="V305" s="12"/>
      <c r="W305" s="12"/>
      <c r="X305" s="12"/>
      <c r="Y305" s="12"/>
      <c r="Z305" s="12"/>
      <c r="AA305" s="12"/>
      <c r="AB305" s="12"/>
      <c r="AC305" s="12"/>
      <c r="AD305" s="12"/>
      <c r="AE305" s="12"/>
      <c r="AR305" s="224" t="s">
        <v>88</v>
      </c>
      <c r="AT305" s="225" t="s">
        <v>79</v>
      </c>
      <c r="AU305" s="225" t="s">
        <v>80</v>
      </c>
      <c r="AY305" s="224" t="s">
        <v>221</v>
      </c>
      <c r="BK305" s="226">
        <f>SUM(BK306:BK309)</f>
        <v>0</v>
      </c>
    </row>
    <row r="306" s="2" customFormat="1" ht="24.15" customHeight="1">
      <c r="A306" s="40"/>
      <c r="B306" s="41"/>
      <c r="C306" s="229" t="s">
        <v>1646</v>
      </c>
      <c r="D306" s="229" t="s">
        <v>225</v>
      </c>
      <c r="E306" s="230" t="s">
        <v>5837</v>
      </c>
      <c r="F306" s="231" t="s">
        <v>5838</v>
      </c>
      <c r="G306" s="232" t="s">
        <v>507</v>
      </c>
      <c r="H306" s="233">
        <v>565.20000000000005</v>
      </c>
      <c r="I306" s="234"/>
      <c r="J306" s="235">
        <f>ROUND(I306*H306,2)</f>
        <v>0</v>
      </c>
      <c r="K306" s="231" t="s">
        <v>5600</v>
      </c>
      <c r="L306" s="46"/>
      <c r="M306" s="236" t="s">
        <v>1</v>
      </c>
      <c r="N306" s="237" t="s">
        <v>45</v>
      </c>
      <c r="O306" s="93"/>
      <c r="P306" s="238">
        <f>O306*H306</f>
        <v>0</v>
      </c>
      <c r="Q306" s="238">
        <v>0</v>
      </c>
      <c r="R306" s="238">
        <f>Q306*H306</f>
        <v>0</v>
      </c>
      <c r="S306" s="238">
        <v>0</v>
      </c>
      <c r="T306" s="239">
        <f>S306*H306</f>
        <v>0</v>
      </c>
      <c r="U306" s="40"/>
      <c r="V306" s="40"/>
      <c r="W306" s="40"/>
      <c r="X306" s="40"/>
      <c r="Y306" s="40"/>
      <c r="Z306" s="40"/>
      <c r="AA306" s="40"/>
      <c r="AB306" s="40"/>
      <c r="AC306" s="40"/>
      <c r="AD306" s="40"/>
      <c r="AE306" s="40"/>
      <c r="AR306" s="240" t="s">
        <v>224</v>
      </c>
      <c r="AT306" s="240" t="s">
        <v>225</v>
      </c>
      <c r="AU306" s="240" t="s">
        <v>88</v>
      </c>
      <c r="AY306" s="18" t="s">
        <v>221</v>
      </c>
      <c r="BE306" s="241">
        <f>IF(N306="základní",J306,0)</f>
        <v>0</v>
      </c>
      <c r="BF306" s="241">
        <f>IF(N306="snížená",J306,0)</f>
        <v>0</v>
      </c>
      <c r="BG306" s="241">
        <f>IF(N306="zákl. přenesená",J306,0)</f>
        <v>0</v>
      </c>
      <c r="BH306" s="241">
        <f>IF(N306="sníž. přenesená",J306,0)</f>
        <v>0</v>
      </c>
      <c r="BI306" s="241">
        <f>IF(N306="nulová",J306,0)</f>
        <v>0</v>
      </c>
      <c r="BJ306" s="18" t="s">
        <v>88</v>
      </c>
      <c r="BK306" s="241">
        <f>ROUND(I306*H306,2)</f>
        <v>0</v>
      </c>
      <c r="BL306" s="18" t="s">
        <v>224</v>
      </c>
      <c r="BM306" s="240" t="s">
        <v>5839</v>
      </c>
    </row>
    <row r="307" s="2" customFormat="1">
      <c r="A307" s="40"/>
      <c r="B307" s="41"/>
      <c r="C307" s="42"/>
      <c r="D307" s="242" t="s">
        <v>232</v>
      </c>
      <c r="E307" s="42"/>
      <c r="F307" s="243" t="s">
        <v>5840</v>
      </c>
      <c r="G307" s="42"/>
      <c r="H307" s="42"/>
      <c r="I307" s="244"/>
      <c r="J307" s="42"/>
      <c r="K307" s="42"/>
      <c r="L307" s="46"/>
      <c r="M307" s="245"/>
      <c r="N307" s="246"/>
      <c r="O307" s="93"/>
      <c r="P307" s="93"/>
      <c r="Q307" s="93"/>
      <c r="R307" s="93"/>
      <c r="S307" s="93"/>
      <c r="T307" s="94"/>
      <c r="U307" s="40"/>
      <c r="V307" s="40"/>
      <c r="W307" s="40"/>
      <c r="X307" s="40"/>
      <c r="Y307" s="40"/>
      <c r="Z307" s="40"/>
      <c r="AA307" s="40"/>
      <c r="AB307" s="40"/>
      <c r="AC307" s="40"/>
      <c r="AD307" s="40"/>
      <c r="AE307" s="40"/>
      <c r="AT307" s="18" t="s">
        <v>232</v>
      </c>
      <c r="AU307" s="18" t="s">
        <v>88</v>
      </c>
    </row>
    <row r="308" s="2" customFormat="1" ht="44.25" customHeight="1">
      <c r="A308" s="40"/>
      <c r="B308" s="41"/>
      <c r="C308" s="229" t="s">
        <v>1470</v>
      </c>
      <c r="D308" s="229" t="s">
        <v>225</v>
      </c>
      <c r="E308" s="230" t="s">
        <v>1030</v>
      </c>
      <c r="F308" s="231" t="s">
        <v>5841</v>
      </c>
      <c r="G308" s="232" t="s">
        <v>507</v>
      </c>
      <c r="H308" s="233">
        <v>565.20000000000005</v>
      </c>
      <c r="I308" s="234"/>
      <c r="J308" s="235">
        <f>ROUND(I308*H308,2)</f>
        <v>0</v>
      </c>
      <c r="K308" s="231" t="s">
        <v>5600</v>
      </c>
      <c r="L308" s="46"/>
      <c r="M308" s="236" t="s">
        <v>1</v>
      </c>
      <c r="N308" s="237" t="s">
        <v>45</v>
      </c>
      <c r="O308" s="93"/>
      <c r="P308" s="238">
        <f>O308*H308</f>
        <v>0</v>
      </c>
      <c r="Q308" s="238">
        <v>0</v>
      </c>
      <c r="R308" s="238">
        <f>Q308*H308</f>
        <v>0</v>
      </c>
      <c r="S308" s="238">
        <v>0</v>
      </c>
      <c r="T308" s="239">
        <f>S308*H308</f>
        <v>0</v>
      </c>
      <c r="U308" s="40"/>
      <c r="V308" s="40"/>
      <c r="W308" s="40"/>
      <c r="X308" s="40"/>
      <c r="Y308" s="40"/>
      <c r="Z308" s="40"/>
      <c r="AA308" s="40"/>
      <c r="AB308" s="40"/>
      <c r="AC308" s="40"/>
      <c r="AD308" s="40"/>
      <c r="AE308" s="40"/>
      <c r="AR308" s="240" t="s">
        <v>224</v>
      </c>
      <c r="AT308" s="240" t="s">
        <v>225</v>
      </c>
      <c r="AU308" s="240" t="s">
        <v>88</v>
      </c>
      <c r="AY308" s="18" t="s">
        <v>221</v>
      </c>
      <c r="BE308" s="241">
        <f>IF(N308="základní",J308,0)</f>
        <v>0</v>
      </c>
      <c r="BF308" s="241">
        <f>IF(N308="snížená",J308,0)</f>
        <v>0</v>
      </c>
      <c r="BG308" s="241">
        <f>IF(N308="zákl. přenesená",J308,0)</f>
        <v>0</v>
      </c>
      <c r="BH308" s="241">
        <f>IF(N308="sníž. přenesená",J308,0)</f>
        <v>0</v>
      </c>
      <c r="BI308" s="241">
        <f>IF(N308="nulová",J308,0)</f>
        <v>0</v>
      </c>
      <c r="BJ308" s="18" t="s">
        <v>88</v>
      </c>
      <c r="BK308" s="241">
        <f>ROUND(I308*H308,2)</f>
        <v>0</v>
      </c>
      <c r="BL308" s="18" t="s">
        <v>224</v>
      </c>
      <c r="BM308" s="240" t="s">
        <v>5842</v>
      </c>
    </row>
    <row r="309" s="2" customFormat="1">
      <c r="A309" s="40"/>
      <c r="B309" s="41"/>
      <c r="C309" s="42"/>
      <c r="D309" s="242" t="s">
        <v>232</v>
      </c>
      <c r="E309" s="42"/>
      <c r="F309" s="243" t="s">
        <v>5843</v>
      </c>
      <c r="G309" s="42"/>
      <c r="H309" s="42"/>
      <c r="I309" s="244"/>
      <c r="J309" s="42"/>
      <c r="K309" s="42"/>
      <c r="L309" s="46"/>
      <c r="M309" s="245"/>
      <c r="N309" s="246"/>
      <c r="O309" s="93"/>
      <c r="P309" s="93"/>
      <c r="Q309" s="93"/>
      <c r="R309" s="93"/>
      <c r="S309" s="93"/>
      <c r="T309" s="94"/>
      <c r="U309" s="40"/>
      <c r="V309" s="40"/>
      <c r="W309" s="40"/>
      <c r="X309" s="40"/>
      <c r="Y309" s="40"/>
      <c r="Z309" s="40"/>
      <c r="AA309" s="40"/>
      <c r="AB309" s="40"/>
      <c r="AC309" s="40"/>
      <c r="AD309" s="40"/>
      <c r="AE309" s="40"/>
      <c r="AT309" s="18" t="s">
        <v>232</v>
      </c>
      <c r="AU309" s="18" t="s">
        <v>88</v>
      </c>
    </row>
    <row r="310" s="12" customFormat="1" ht="25.92" customHeight="1">
      <c r="A310" s="12"/>
      <c r="B310" s="213"/>
      <c r="C310" s="214"/>
      <c r="D310" s="215" t="s">
        <v>79</v>
      </c>
      <c r="E310" s="216" t="s">
        <v>272</v>
      </c>
      <c r="F310" s="216" t="s">
        <v>727</v>
      </c>
      <c r="G310" s="214"/>
      <c r="H310" s="214"/>
      <c r="I310" s="217"/>
      <c r="J310" s="218">
        <f>BK310</f>
        <v>0</v>
      </c>
      <c r="K310" s="214"/>
      <c r="L310" s="219"/>
      <c r="M310" s="220"/>
      <c r="N310" s="221"/>
      <c r="O310" s="221"/>
      <c r="P310" s="222">
        <f>SUM(P311:P314)</f>
        <v>0</v>
      </c>
      <c r="Q310" s="221"/>
      <c r="R310" s="222">
        <f>SUM(R311:R314)</f>
        <v>0</v>
      </c>
      <c r="S310" s="221"/>
      <c r="T310" s="223">
        <f>SUM(T311:T314)</f>
        <v>0</v>
      </c>
      <c r="U310" s="12"/>
      <c r="V310" s="12"/>
      <c r="W310" s="12"/>
      <c r="X310" s="12"/>
      <c r="Y310" s="12"/>
      <c r="Z310" s="12"/>
      <c r="AA310" s="12"/>
      <c r="AB310" s="12"/>
      <c r="AC310" s="12"/>
      <c r="AD310" s="12"/>
      <c r="AE310" s="12"/>
      <c r="AR310" s="224" t="s">
        <v>88</v>
      </c>
      <c r="AT310" s="225" t="s">
        <v>79</v>
      </c>
      <c r="AU310" s="225" t="s">
        <v>80</v>
      </c>
      <c r="AY310" s="224" t="s">
        <v>221</v>
      </c>
      <c r="BK310" s="226">
        <f>SUM(BK311:BK314)</f>
        <v>0</v>
      </c>
    </row>
    <row r="311" s="2" customFormat="1" ht="21.75" customHeight="1">
      <c r="A311" s="40"/>
      <c r="B311" s="41"/>
      <c r="C311" s="229" t="s">
        <v>1651</v>
      </c>
      <c r="D311" s="229" t="s">
        <v>225</v>
      </c>
      <c r="E311" s="230" t="s">
        <v>5844</v>
      </c>
      <c r="F311" s="231" t="s">
        <v>5845</v>
      </c>
      <c r="G311" s="232" t="s">
        <v>507</v>
      </c>
      <c r="H311" s="233">
        <v>220</v>
      </c>
      <c r="I311" s="234"/>
      <c r="J311" s="235">
        <f>ROUND(I311*H311,2)</f>
        <v>0</v>
      </c>
      <c r="K311" s="231" t="s">
        <v>1</v>
      </c>
      <c r="L311" s="46"/>
      <c r="M311" s="236" t="s">
        <v>1</v>
      </c>
      <c r="N311" s="237" t="s">
        <v>45</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224</v>
      </c>
      <c r="AT311" s="240" t="s">
        <v>225</v>
      </c>
      <c r="AU311" s="240" t="s">
        <v>88</v>
      </c>
      <c r="AY311" s="18" t="s">
        <v>221</v>
      </c>
      <c r="BE311" s="241">
        <f>IF(N311="základní",J311,0)</f>
        <v>0</v>
      </c>
      <c r="BF311" s="241">
        <f>IF(N311="snížená",J311,0)</f>
        <v>0</v>
      </c>
      <c r="BG311" s="241">
        <f>IF(N311="zákl. přenesená",J311,0)</f>
        <v>0</v>
      </c>
      <c r="BH311" s="241">
        <f>IF(N311="sníž. přenesená",J311,0)</f>
        <v>0</v>
      </c>
      <c r="BI311" s="241">
        <f>IF(N311="nulová",J311,0)</f>
        <v>0</v>
      </c>
      <c r="BJ311" s="18" t="s">
        <v>88</v>
      </c>
      <c r="BK311" s="241">
        <f>ROUND(I311*H311,2)</f>
        <v>0</v>
      </c>
      <c r="BL311" s="18" t="s">
        <v>224</v>
      </c>
      <c r="BM311" s="240" t="s">
        <v>5846</v>
      </c>
    </row>
    <row r="312" s="2" customFormat="1" ht="16.5" customHeight="1">
      <c r="A312" s="40"/>
      <c r="B312" s="41"/>
      <c r="C312" s="284" t="s">
        <v>1654</v>
      </c>
      <c r="D312" s="284" t="s">
        <v>330</v>
      </c>
      <c r="E312" s="285" t="s">
        <v>5847</v>
      </c>
      <c r="F312" s="286" t="s">
        <v>5848</v>
      </c>
      <c r="G312" s="287" t="s">
        <v>5849</v>
      </c>
      <c r="H312" s="288">
        <v>0.066000000000000003</v>
      </c>
      <c r="I312" s="289"/>
      <c r="J312" s="290">
        <f>ROUND(I312*H312,2)</f>
        <v>0</v>
      </c>
      <c r="K312" s="286" t="s">
        <v>1</v>
      </c>
      <c r="L312" s="291"/>
      <c r="M312" s="292" t="s">
        <v>1</v>
      </c>
      <c r="N312" s="293" t="s">
        <v>45</v>
      </c>
      <c r="O312" s="93"/>
      <c r="P312" s="238">
        <f>O312*H312</f>
        <v>0</v>
      </c>
      <c r="Q312" s="238">
        <v>0</v>
      </c>
      <c r="R312" s="238">
        <f>Q312*H312</f>
        <v>0</v>
      </c>
      <c r="S312" s="238">
        <v>0</v>
      </c>
      <c r="T312" s="239">
        <f>S312*H312</f>
        <v>0</v>
      </c>
      <c r="U312" s="40"/>
      <c r="V312" s="40"/>
      <c r="W312" s="40"/>
      <c r="X312" s="40"/>
      <c r="Y312" s="40"/>
      <c r="Z312" s="40"/>
      <c r="AA312" s="40"/>
      <c r="AB312" s="40"/>
      <c r="AC312" s="40"/>
      <c r="AD312" s="40"/>
      <c r="AE312" s="40"/>
      <c r="AR312" s="240" t="s">
        <v>267</v>
      </c>
      <c r="AT312" s="240" t="s">
        <v>330</v>
      </c>
      <c r="AU312" s="240" t="s">
        <v>88</v>
      </c>
      <c r="AY312" s="18" t="s">
        <v>221</v>
      </c>
      <c r="BE312" s="241">
        <f>IF(N312="základní",J312,0)</f>
        <v>0</v>
      </c>
      <c r="BF312" s="241">
        <f>IF(N312="snížená",J312,0)</f>
        <v>0</v>
      </c>
      <c r="BG312" s="241">
        <f>IF(N312="zákl. přenesená",J312,0)</f>
        <v>0</v>
      </c>
      <c r="BH312" s="241">
        <f>IF(N312="sníž. přenesená",J312,0)</f>
        <v>0</v>
      </c>
      <c r="BI312" s="241">
        <f>IF(N312="nulová",J312,0)</f>
        <v>0</v>
      </c>
      <c r="BJ312" s="18" t="s">
        <v>88</v>
      </c>
      <c r="BK312" s="241">
        <f>ROUND(I312*H312,2)</f>
        <v>0</v>
      </c>
      <c r="BL312" s="18" t="s">
        <v>224</v>
      </c>
      <c r="BM312" s="240" t="s">
        <v>5850</v>
      </c>
    </row>
    <row r="313" s="2" customFormat="1" ht="55.5" customHeight="1">
      <c r="A313" s="40"/>
      <c r="B313" s="41"/>
      <c r="C313" s="229" t="s">
        <v>1657</v>
      </c>
      <c r="D313" s="229" t="s">
        <v>225</v>
      </c>
      <c r="E313" s="230" t="s">
        <v>5851</v>
      </c>
      <c r="F313" s="231" t="s">
        <v>5852</v>
      </c>
      <c r="G313" s="232" t="s">
        <v>515</v>
      </c>
      <c r="H313" s="233">
        <v>3.6000000000000001</v>
      </c>
      <c r="I313" s="234"/>
      <c r="J313" s="235">
        <f>ROUND(I313*H313,2)</f>
        <v>0</v>
      </c>
      <c r="K313" s="231" t="s">
        <v>5600</v>
      </c>
      <c r="L313" s="46"/>
      <c r="M313" s="236" t="s">
        <v>1</v>
      </c>
      <c r="N313" s="237" t="s">
        <v>45</v>
      </c>
      <c r="O313" s="93"/>
      <c r="P313" s="238">
        <f>O313*H313</f>
        <v>0</v>
      </c>
      <c r="Q313" s="238">
        <v>0</v>
      </c>
      <c r="R313" s="238">
        <f>Q313*H313</f>
        <v>0</v>
      </c>
      <c r="S313" s="238">
        <v>0</v>
      </c>
      <c r="T313" s="239">
        <f>S313*H313</f>
        <v>0</v>
      </c>
      <c r="U313" s="40"/>
      <c r="V313" s="40"/>
      <c r="W313" s="40"/>
      <c r="X313" s="40"/>
      <c r="Y313" s="40"/>
      <c r="Z313" s="40"/>
      <c r="AA313" s="40"/>
      <c r="AB313" s="40"/>
      <c r="AC313" s="40"/>
      <c r="AD313" s="40"/>
      <c r="AE313" s="40"/>
      <c r="AR313" s="240" t="s">
        <v>224</v>
      </c>
      <c r="AT313" s="240" t="s">
        <v>225</v>
      </c>
      <c r="AU313" s="240" t="s">
        <v>88</v>
      </c>
      <c r="AY313" s="18" t="s">
        <v>221</v>
      </c>
      <c r="BE313" s="241">
        <f>IF(N313="základní",J313,0)</f>
        <v>0</v>
      </c>
      <c r="BF313" s="241">
        <f>IF(N313="snížená",J313,0)</f>
        <v>0</v>
      </c>
      <c r="BG313" s="241">
        <f>IF(N313="zákl. přenesená",J313,0)</f>
        <v>0</v>
      </c>
      <c r="BH313" s="241">
        <f>IF(N313="sníž. přenesená",J313,0)</f>
        <v>0</v>
      </c>
      <c r="BI313" s="241">
        <f>IF(N313="nulová",J313,0)</f>
        <v>0</v>
      </c>
      <c r="BJ313" s="18" t="s">
        <v>88</v>
      </c>
      <c r="BK313" s="241">
        <f>ROUND(I313*H313,2)</f>
        <v>0</v>
      </c>
      <c r="BL313" s="18" t="s">
        <v>224</v>
      </c>
      <c r="BM313" s="240" t="s">
        <v>5853</v>
      </c>
    </row>
    <row r="314" s="2" customFormat="1">
      <c r="A314" s="40"/>
      <c r="B314" s="41"/>
      <c r="C314" s="42"/>
      <c r="D314" s="242" t="s">
        <v>232</v>
      </c>
      <c r="E314" s="42"/>
      <c r="F314" s="243" t="s">
        <v>5854</v>
      </c>
      <c r="G314" s="42"/>
      <c r="H314" s="42"/>
      <c r="I314" s="244"/>
      <c r="J314" s="42"/>
      <c r="K314" s="42"/>
      <c r="L314" s="46"/>
      <c r="M314" s="245"/>
      <c r="N314" s="246"/>
      <c r="O314" s="93"/>
      <c r="P314" s="93"/>
      <c r="Q314" s="93"/>
      <c r="R314" s="93"/>
      <c r="S314" s="93"/>
      <c r="T314" s="94"/>
      <c r="U314" s="40"/>
      <c r="V314" s="40"/>
      <c r="W314" s="40"/>
      <c r="X314" s="40"/>
      <c r="Y314" s="40"/>
      <c r="Z314" s="40"/>
      <c r="AA314" s="40"/>
      <c r="AB314" s="40"/>
      <c r="AC314" s="40"/>
      <c r="AD314" s="40"/>
      <c r="AE314" s="40"/>
      <c r="AT314" s="18" t="s">
        <v>232</v>
      </c>
      <c r="AU314" s="18" t="s">
        <v>88</v>
      </c>
    </row>
    <row r="315" s="12" customFormat="1" ht="25.92" customHeight="1">
      <c r="A315" s="12"/>
      <c r="B315" s="213"/>
      <c r="C315" s="214"/>
      <c r="D315" s="215" t="s">
        <v>79</v>
      </c>
      <c r="E315" s="216" t="s">
        <v>933</v>
      </c>
      <c r="F315" s="216" t="s">
        <v>934</v>
      </c>
      <c r="G315" s="214"/>
      <c r="H315" s="214"/>
      <c r="I315" s="217"/>
      <c r="J315" s="218">
        <f>BK315</f>
        <v>0</v>
      </c>
      <c r="K315" s="214"/>
      <c r="L315" s="219"/>
      <c r="M315" s="220"/>
      <c r="N315" s="221"/>
      <c r="O315" s="221"/>
      <c r="P315" s="222">
        <f>SUM(P316:P331)</f>
        <v>0</v>
      </c>
      <c r="Q315" s="221"/>
      <c r="R315" s="222">
        <f>SUM(R316:R331)</f>
        <v>0</v>
      </c>
      <c r="S315" s="221"/>
      <c r="T315" s="223">
        <f>SUM(T316:T331)</f>
        <v>0</v>
      </c>
      <c r="U315" s="12"/>
      <c r="V315" s="12"/>
      <c r="W315" s="12"/>
      <c r="X315" s="12"/>
      <c r="Y315" s="12"/>
      <c r="Z315" s="12"/>
      <c r="AA315" s="12"/>
      <c r="AB315" s="12"/>
      <c r="AC315" s="12"/>
      <c r="AD315" s="12"/>
      <c r="AE315" s="12"/>
      <c r="AR315" s="224" t="s">
        <v>88</v>
      </c>
      <c r="AT315" s="225" t="s">
        <v>79</v>
      </c>
      <c r="AU315" s="225" t="s">
        <v>80</v>
      </c>
      <c r="AY315" s="224" t="s">
        <v>221</v>
      </c>
      <c r="BK315" s="226">
        <f>SUM(BK316:BK331)</f>
        <v>0</v>
      </c>
    </row>
    <row r="316" s="2" customFormat="1" ht="37.8" customHeight="1">
      <c r="A316" s="40"/>
      <c r="B316" s="41"/>
      <c r="C316" s="229" t="s">
        <v>1662</v>
      </c>
      <c r="D316" s="229" t="s">
        <v>225</v>
      </c>
      <c r="E316" s="230" t="s">
        <v>5855</v>
      </c>
      <c r="F316" s="231" t="s">
        <v>5856</v>
      </c>
      <c r="G316" s="232" t="s">
        <v>651</v>
      </c>
      <c r="H316" s="233">
        <v>64.998000000000005</v>
      </c>
      <c r="I316" s="234"/>
      <c r="J316" s="235">
        <f>ROUND(I316*H316,2)</f>
        <v>0</v>
      </c>
      <c r="K316" s="231" t="s">
        <v>5600</v>
      </c>
      <c r="L316" s="46"/>
      <c r="M316" s="236" t="s">
        <v>1</v>
      </c>
      <c r="N316" s="237" t="s">
        <v>45</v>
      </c>
      <c r="O316" s="93"/>
      <c r="P316" s="238">
        <f>O316*H316</f>
        <v>0</v>
      </c>
      <c r="Q316" s="238">
        <v>0</v>
      </c>
      <c r="R316" s="238">
        <f>Q316*H316</f>
        <v>0</v>
      </c>
      <c r="S316" s="238">
        <v>0</v>
      </c>
      <c r="T316" s="239">
        <f>S316*H316</f>
        <v>0</v>
      </c>
      <c r="U316" s="40"/>
      <c r="V316" s="40"/>
      <c r="W316" s="40"/>
      <c r="X316" s="40"/>
      <c r="Y316" s="40"/>
      <c r="Z316" s="40"/>
      <c r="AA316" s="40"/>
      <c r="AB316" s="40"/>
      <c r="AC316" s="40"/>
      <c r="AD316" s="40"/>
      <c r="AE316" s="40"/>
      <c r="AR316" s="240" t="s">
        <v>224</v>
      </c>
      <c r="AT316" s="240" t="s">
        <v>225</v>
      </c>
      <c r="AU316" s="240" t="s">
        <v>88</v>
      </c>
      <c r="AY316" s="18" t="s">
        <v>221</v>
      </c>
      <c r="BE316" s="241">
        <f>IF(N316="základní",J316,0)</f>
        <v>0</v>
      </c>
      <c r="BF316" s="241">
        <f>IF(N316="snížená",J316,0)</f>
        <v>0</v>
      </c>
      <c r="BG316" s="241">
        <f>IF(N316="zákl. přenesená",J316,0)</f>
        <v>0</v>
      </c>
      <c r="BH316" s="241">
        <f>IF(N316="sníž. přenesená",J316,0)</f>
        <v>0</v>
      </c>
      <c r="BI316" s="241">
        <f>IF(N316="nulová",J316,0)</f>
        <v>0</v>
      </c>
      <c r="BJ316" s="18" t="s">
        <v>88</v>
      </c>
      <c r="BK316" s="241">
        <f>ROUND(I316*H316,2)</f>
        <v>0</v>
      </c>
      <c r="BL316" s="18" t="s">
        <v>224</v>
      </c>
      <c r="BM316" s="240" t="s">
        <v>5857</v>
      </c>
    </row>
    <row r="317" s="2" customFormat="1">
      <c r="A317" s="40"/>
      <c r="B317" s="41"/>
      <c r="C317" s="42"/>
      <c r="D317" s="242" t="s">
        <v>232</v>
      </c>
      <c r="E317" s="42"/>
      <c r="F317" s="243" t="s">
        <v>5858</v>
      </c>
      <c r="G317" s="42"/>
      <c r="H317" s="42"/>
      <c r="I317" s="244"/>
      <c r="J317" s="42"/>
      <c r="K317" s="42"/>
      <c r="L317" s="46"/>
      <c r="M317" s="245"/>
      <c r="N317" s="246"/>
      <c r="O317" s="93"/>
      <c r="P317" s="93"/>
      <c r="Q317" s="93"/>
      <c r="R317" s="93"/>
      <c r="S317" s="93"/>
      <c r="T317" s="94"/>
      <c r="U317" s="40"/>
      <c r="V317" s="40"/>
      <c r="W317" s="40"/>
      <c r="X317" s="40"/>
      <c r="Y317" s="40"/>
      <c r="Z317" s="40"/>
      <c r="AA317" s="40"/>
      <c r="AB317" s="40"/>
      <c r="AC317" s="40"/>
      <c r="AD317" s="40"/>
      <c r="AE317" s="40"/>
      <c r="AT317" s="18" t="s">
        <v>232</v>
      </c>
      <c r="AU317" s="18" t="s">
        <v>88</v>
      </c>
    </row>
    <row r="318" s="2" customFormat="1" ht="37.8" customHeight="1">
      <c r="A318" s="40"/>
      <c r="B318" s="41"/>
      <c r="C318" s="229" t="s">
        <v>1665</v>
      </c>
      <c r="D318" s="229" t="s">
        <v>225</v>
      </c>
      <c r="E318" s="230" t="s">
        <v>5859</v>
      </c>
      <c r="F318" s="231" t="s">
        <v>5860</v>
      </c>
      <c r="G318" s="232" t="s">
        <v>651</v>
      </c>
      <c r="H318" s="233">
        <v>1234.962</v>
      </c>
      <c r="I318" s="234"/>
      <c r="J318" s="235">
        <f>ROUND(I318*H318,2)</f>
        <v>0</v>
      </c>
      <c r="K318" s="231" t="s">
        <v>5600</v>
      </c>
      <c r="L318" s="46"/>
      <c r="M318" s="236" t="s">
        <v>1</v>
      </c>
      <c r="N318" s="237" t="s">
        <v>45</v>
      </c>
      <c r="O318" s="93"/>
      <c r="P318" s="238">
        <f>O318*H318</f>
        <v>0</v>
      </c>
      <c r="Q318" s="238">
        <v>0</v>
      </c>
      <c r="R318" s="238">
        <f>Q318*H318</f>
        <v>0</v>
      </c>
      <c r="S318" s="238">
        <v>0</v>
      </c>
      <c r="T318" s="239">
        <f>S318*H318</f>
        <v>0</v>
      </c>
      <c r="U318" s="40"/>
      <c r="V318" s="40"/>
      <c r="W318" s="40"/>
      <c r="X318" s="40"/>
      <c r="Y318" s="40"/>
      <c r="Z318" s="40"/>
      <c r="AA318" s="40"/>
      <c r="AB318" s="40"/>
      <c r="AC318" s="40"/>
      <c r="AD318" s="40"/>
      <c r="AE318" s="40"/>
      <c r="AR318" s="240" t="s">
        <v>224</v>
      </c>
      <c r="AT318" s="240" t="s">
        <v>225</v>
      </c>
      <c r="AU318" s="240" t="s">
        <v>88</v>
      </c>
      <c r="AY318" s="18" t="s">
        <v>221</v>
      </c>
      <c r="BE318" s="241">
        <f>IF(N318="základní",J318,0)</f>
        <v>0</v>
      </c>
      <c r="BF318" s="241">
        <f>IF(N318="snížená",J318,0)</f>
        <v>0</v>
      </c>
      <c r="BG318" s="241">
        <f>IF(N318="zákl. přenesená",J318,0)</f>
        <v>0</v>
      </c>
      <c r="BH318" s="241">
        <f>IF(N318="sníž. přenesená",J318,0)</f>
        <v>0</v>
      </c>
      <c r="BI318" s="241">
        <f>IF(N318="nulová",J318,0)</f>
        <v>0</v>
      </c>
      <c r="BJ318" s="18" t="s">
        <v>88</v>
      </c>
      <c r="BK318" s="241">
        <f>ROUND(I318*H318,2)</f>
        <v>0</v>
      </c>
      <c r="BL318" s="18" t="s">
        <v>224</v>
      </c>
      <c r="BM318" s="240" t="s">
        <v>5861</v>
      </c>
    </row>
    <row r="319" s="2" customFormat="1">
      <c r="A319" s="40"/>
      <c r="B319" s="41"/>
      <c r="C319" s="42"/>
      <c r="D319" s="242" t="s">
        <v>232</v>
      </c>
      <c r="E319" s="42"/>
      <c r="F319" s="243" t="s">
        <v>5862</v>
      </c>
      <c r="G319" s="42"/>
      <c r="H319" s="42"/>
      <c r="I319" s="244"/>
      <c r="J319" s="42"/>
      <c r="K319" s="42"/>
      <c r="L319" s="46"/>
      <c r="M319" s="245"/>
      <c r="N319" s="246"/>
      <c r="O319" s="93"/>
      <c r="P319" s="93"/>
      <c r="Q319" s="93"/>
      <c r="R319" s="93"/>
      <c r="S319" s="93"/>
      <c r="T319" s="94"/>
      <c r="U319" s="40"/>
      <c r="V319" s="40"/>
      <c r="W319" s="40"/>
      <c r="X319" s="40"/>
      <c r="Y319" s="40"/>
      <c r="Z319" s="40"/>
      <c r="AA319" s="40"/>
      <c r="AB319" s="40"/>
      <c r="AC319" s="40"/>
      <c r="AD319" s="40"/>
      <c r="AE319" s="40"/>
      <c r="AT319" s="18" t="s">
        <v>232</v>
      </c>
      <c r="AU319" s="18" t="s">
        <v>88</v>
      </c>
    </row>
    <row r="320" s="2" customFormat="1" ht="44.25" customHeight="1">
      <c r="A320" s="40"/>
      <c r="B320" s="41"/>
      <c r="C320" s="229" t="s">
        <v>1671</v>
      </c>
      <c r="D320" s="229" t="s">
        <v>225</v>
      </c>
      <c r="E320" s="230" t="s">
        <v>5863</v>
      </c>
      <c r="F320" s="231" t="s">
        <v>5864</v>
      </c>
      <c r="G320" s="232" t="s">
        <v>651</v>
      </c>
      <c r="H320" s="233">
        <v>8.8089999999999993</v>
      </c>
      <c r="I320" s="234"/>
      <c r="J320" s="235">
        <f>ROUND(I320*H320,2)</f>
        <v>0</v>
      </c>
      <c r="K320" s="231" t="s">
        <v>5600</v>
      </c>
      <c r="L320" s="46"/>
      <c r="M320" s="236" t="s">
        <v>1</v>
      </c>
      <c r="N320" s="237" t="s">
        <v>45</v>
      </c>
      <c r="O320" s="93"/>
      <c r="P320" s="238">
        <f>O320*H320</f>
        <v>0</v>
      </c>
      <c r="Q320" s="238">
        <v>0</v>
      </c>
      <c r="R320" s="238">
        <f>Q320*H320</f>
        <v>0</v>
      </c>
      <c r="S320" s="238">
        <v>0</v>
      </c>
      <c r="T320" s="239">
        <f>S320*H320</f>
        <v>0</v>
      </c>
      <c r="U320" s="40"/>
      <c r="V320" s="40"/>
      <c r="W320" s="40"/>
      <c r="X320" s="40"/>
      <c r="Y320" s="40"/>
      <c r="Z320" s="40"/>
      <c r="AA320" s="40"/>
      <c r="AB320" s="40"/>
      <c r="AC320" s="40"/>
      <c r="AD320" s="40"/>
      <c r="AE320" s="40"/>
      <c r="AR320" s="240" t="s">
        <v>224</v>
      </c>
      <c r="AT320" s="240" t="s">
        <v>225</v>
      </c>
      <c r="AU320" s="240" t="s">
        <v>88</v>
      </c>
      <c r="AY320" s="18" t="s">
        <v>221</v>
      </c>
      <c r="BE320" s="241">
        <f>IF(N320="základní",J320,0)</f>
        <v>0</v>
      </c>
      <c r="BF320" s="241">
        <f>IF(N320="snížená",J320,0)</f>
        <v>0</v>
      </c>
      <c r="BG320" s="241">
        <f>IF(N320="zákl. přenesená",J320,0)</f>
        <v>0</v>
      </c>
      <c r="BH320" s="241">
        <f>IF(N320="sníž. přenesená",J320,0)</f>
        <v>0</v>
      </c>
      <c r="BI320" s="241">
        <f>IF(N320="nulová",J320,0)</f>
        <v>0</v>
      </c>
      <c r="BJ320" s="18" t="s">
        <v>88</v>
      </c>
      <c r="BK320" s="241">
        <f>ROUND(I320*H320,2)</f>
        <v>0</v>
      </c>
      <c r="BL320" s="18" t="s">
        <v>224</v>
      </c>
      <c r="BM320" s="240" t="s">
        <v>5865</v>
      </c>
    </row>
    <row r="321" s="2" customFormat="1">
      <c r="A321" s="40"/>
      <c r="B321" s="41"/>
      <c r="C321" s="42"/>
      <c r="D321" s="242" t="s">
        <v>232</v>
      </c>
      <c r="E321" s="42"/>
      <c r="F321" s="243" t="s">
        <v>5866</v>
      </c>
      <c r="G321" s="42"/>
      <c r="H321" s="42"/>
      <c r="I321" s="244"/>
      <c r="J321" s="42"/>
      <c r="K321" s="42"/>
      <c r="L321" s="46"/>
      <c r="M321" s="245"/>
      <c r="N321" s="246"/>
      <c r="O321" s="93"/>
      <c r="P321" s="93"/>
      <c r="Q321" s="93"/>
      <c r="R321" s="93"/>
      <c r="S321" s="93"/>
      <c r="T321" s="94"/>
      <c r="U321" s="40"/>
      <c r="V321" s="40"/>
      <c r="W321" s="40"/>
      <c r="X321" s="40"/>
      <c r="Y321" s="40"/>
      <c r="Z321" s="40"/>
      <c r="AA321" s="40"/>
      <c r="AB321" s="40"/>
      <c r="AC321" s="40"/>
      <c r="AD321" s="40"/>
      <c r="AE321" s="40"/>
      <c r="AT321" s="18" t="s">
        <v>232</v>
      </c>
      <c r="AU321" s="18" t="s">
        <v>88</v>
      </c>
    </row>
    <row r="322" s="2" customFormat="1" ht="44.25" customHeight="1">
      <c r="A322" s="40"/>
      <c r="B322" s="41"/>
      <c r="C322" s="229" t="s">
        <v>1675</v>
      </c>
      <c r="D322" s="229" t="s">
        <v>225</v>
      </c>
      <c r="E322" s="230" t="s">
        <v>953</v>
      </c>
      <c r="F322" s="231" t="s">
        <v>954</v>
      </c>
      <c r="G322" s="232" t="s">
        <v>651</v>
      </c>
      <c r="H322" s="233">
        <v>14.039999999999999</v>
      </c>
      <c r="I322" s="234"/>
      <c r="J322" s="235">
        <f>ROUND(I322*H322,2)</f>
        <v>0</v>
      </c>
      <c r="K322" s="231" t="s">
        <v>5600</v>
      </c>
      <c r="L322" s="46"/>
      <c r="M322" s="236" t="s">
        <v>1</v>
      </c>
      <c r="N322" s="237" t="s">
        <v>45</v>
      </c>
      <c r="O322" s="93"/>
      <c r="P322" s="238">
        <f>O322*H322</f>
        <v>0</v>
      </c>
      <c r="Q322" s="238">
        <v>0</v>
      </c>
      <c r="R322" s="238">
        <f>Q322*H322</f>
        <v>0</v>
      </c>
      <c r="S322" s="238">
        <v>0</v>
      </c>
      <c r="T322" s="239">
        <f>S322*H322</f>
        <v>0</v>
      </c>
      <c r="U322" s="40"/>
      <c r="V322" s="40"/>
      <c r="W322" s="40"/>
      <c r="X322" s="40"/>
      <c r="Y322" s="40"/>
      <c r="Z322" s="40"/>
      <c r="AA322" s="40"/>
      <c r="AB322" s="40"/>
      <c r="AC322" s="40"/>
      <c r="AD322" s="40"/>
      <c r="AE322" s="40"/>
      <c r="AR322" s="240" t="s">
        <v>224</v>
      </c>
      <c r="AT322" s="240" t="s">
        <v>225</v>
      </c>
      <c r="AU322" s="240" t="s">
        <v>88</v>
      </c>
      <c r="AY322" s="18" t="s">
        <v>221</v>
      </c>
      <c r="BE322" s="241">
        <f>IF(N322="základní",J322,0)</f>
        <v>0</v>
      </c>
      <c r="BF322" s="241">
        <f>IF(N322="snížená",J322,0)</f>
        <v>0</v>
      </c>
      <c r="BG322" s="241">
        <f>IF(N322="zákl. přenesená",J322,0)</f>
        <v>0</v>
      </c>
      <c r="BH322" s="241">
        <f>IF(N322="sníž. přenesená",J322,0)</f>
        <v>0</v>
      </c>
      <c r="BI322" s="241">
        <f>IF(N322="nulová",J322,0)</f>
        <v>0</v>
      </c>
      <c r="BJ322" s="18" t="s">
        <v>88</v>
      </c>
      <c r="BK322" s="241">
        <f>ROUND(I322*H322,2)</f>
        <v>0</v>
      </c>
      <c r="BL322" s="18" t="s">
        <v>224</v>
      </c>
      <c r="BM322" s="240" t="s">
        <v>5867</v>
      </c>
    </row>
    <row r="323" s="2" customFormat="1">
      <c r="A323" s="40"/>
      <c r="B323" s="41"/>
      <c r="C323" s="42"/>
      <c r="D323" s="242" t="s">
        <v>232</v>
      </c>
      <c r="E323" s="42"/>
      <c r="F323" s="243" t="s">
        <v>5868</v>
      </c>
      <c r="G323" s="42"/>
      <c r="H323" s="42"/>
      <c r="I323" s="244"/>
      <c r="J323" s="42"/>
      <c r="K323" s="42"/>
      <c r="L323" s="46"/>
      <c r="M323" s="245"/>
      <c r="N323" s="246"/>
      <c r="O323" s="93"/>
      <c r="P323" s="93"/>
      <c r="Q323" s="93"/>
      <c r="R323" s="93"/>
      <c r="S323" s="93"/>
      <c r="T323" s="94"/>
      <c r="U323" s="40"/>
      <c r="V323" s="40"/>
      <c r="W323" s="40"/>
      <c r="X323" s="40"/>
      <c r="Y323" s="40"/>
      <c r="Z323" s="40"/>
      <c r="AA323" s="40"/>
      <c r="AB323" s="40"/>
      <c r="AC323" s="40"/>
      <c r="AD323" s="40"/>
      <c r="AE323" s="40"/>
      <c r="AT323" s="18" t="s">
        <v>232</v>
      </c>
      <c r="AU323" s="18" t="s">
        <v>88</v>
      </c>
    </row>
    <row r="324" s="2" customFormat="1" ht="44.25" customHeight="1">
      <c r="A324" s="40"/>
      <c r="B324" s="41"/>
      <c r="C324" s="229" t="s">
        <v>1677</v>
      </c>
      <c r="D324" s="229" t="s">
        <v>225</v>
      </c>
      <c r="E324" s="230" t="s">
        <v>1052</v>
      </c>
      <c r="F324" s="231" t="s">
        <v>1053</v>
      </c>
      <c r="G324" s="232" t="s">
        <v>651</v>
      </c>
      <c r="H324" s="233">
        <v>64.998000000000005</v>
      </c>
      <c r="I324" s="234"/>
      <c r="J324" s="235">
        <f>ROUND(I324*H324,2)</f>
        <v>0</v>
      </c>
      <c r="K324" s="231" t="s">
        <v>5600</v>
      </c>
      <c r="L324" s="46"/>
      <c r="M324" s="236" t="s">
        <v>1</v>
      </c>
      <c r="N324" s="237" t="s">
        <v>45</v>
      </c>
      <c r="O324" s="93"/>
      <c r="P324" s="238">
        <f>O324*H324</f>
        <v>0</v>
      </c>
      <c r="Q324" s="238">
        <v>0</v>
      </c>
      <c r="R324" s="238">
        <f>Q324*H324</f>
        <v>0</v>
      </c>
      <c r="S324" s="238">
        <v>0</v>
      </c>
      <c r="T324" s="239">
        <f>S324*H324</f>
        <v>0</v>
      </c>
      <c r="U324" s="40"/>
      <c r="V324" s="40"/>
      <c r="W324" s="40"/>
      <c r="X324" s="40"/>
      <c r="Y324" s="40"/>
      <c r="Z324" s="40"/>
      <c r="AA324" s="40"/>
      <c r="AB324" s="40"/>
      <c r="AC324" s="40"/>
      <c r="AD324" s="40"/>
      <c r="AE324" s="40"/>
      <c r="AR324" s="240" t="s">
        <v>224</v>
      </c>
      <c r="AT324" s="240" t="s">
        <v>225</v>
      </c>
      <c r="AU324" s="240" t="s">
        <v>88</v>
      </c>
      <c r="AY324" s="18" t="s">
        <v>221</v>
      </c>
      <c r="BE324" s="241">
        <f>IF(N324="základní",J324,0)</f>
        <v>0</v>
      </c>
      <c r="BF324" s="241">
        <f>IF(N324="snížená",J324,0)</f>
        <v>0</v>
      </c>
      <c r="BG324" s="241">
        <f>IF(N324="zákl. přenesená",J324,0)</f>
        <v>0</v>
      </c>
      <c r="BH324" s="241">
        <f>IF(N324="sníž. přenesená",J324,0)</f>
        <v>0</v>
      </c>
      <c r="BI324" s="241">
        <f>IF(N324="nulová",J324,0)</f>
        <v>0</v>
      </c>
      <c r="BJ324" s="18" t="s">
        <v>88</v>
      </c>
      <c r="BK324" s="241">
        <f>ROUND(I324*H324,2)</f>
        <v>0</v>
      </c>
      <c r="BL324" s="18" t="s">
        <v>224</v>
      </c>
      <c r="BM324" s="240" t="s">
        <v>5869</v>
      </c>
    </row>
    <row r="325" s="2" customFormat="1">
      <c r="A325" s="40"/>
      <c r="B325" s="41"/>
      <c r="C325" s="42"/>
      <c r="D325" s="242" t="s">
        <v>232</v>
      </c>
      <c r="E325" s="42"/>
      <c r="F325" s="243" t="s">
        <v>5870</v>
      </c>
      <c r="G325" s="42"/>
      <c r="H325" s="42"/>
      <c r="I325" s="244"/>
      <c r="J325" s="42"/>
      <c r="K325" s="42"/>
      <c r="L325" s="46"/>
      <c r="M325" s="245"/>
      <c r="N325" s="246"/>
      <c r="O325" s="93"/>
      <c r="P325" s="93"/>
      <c r="Q325" s="93"/>
      <c r="R325" s="93"/>
      <c r="S325" s="93"/>
      <c r="T325" s="94"/>
      <c r="U325" s="40"/>
      <c r="V325" s="40"/>
      <c r="W325" s="40"/>
      <c r="X325" s="40"/>
      <c r="Y325" s="40"/>
      <c r="Z325" s="40"/>
      <c r="AA325" s="40"/>
      <c r="AB325" s="40"/>
      <c r="AC325" s="40"/>
      <c r="AD325" s="40"/>
      <c r="AE325" s="40"/>
      <c r="AT325" s="18" t="s">
        <v>232</v>
      </c>
      <c r="AU325" s="18" t="s">
        <v>88</v>
      </c>
    </row>
    <row r="326" s="2" customFormat="1" ht="37.8" customHeight="1">
      <c r="A326" s="40"/>
      <c r="B326" s="41"/>
      <c r="C326" s="229" t="s">
        <v>1679</v>
      </c>
      <c r="D326" s="229" t="s">
        <v>225</v>
      </c>
      <c r="E326" s="230" t="s">
        <v>5871</v>
      </c>
      <c r="F326" s="231" t="s">
        <v>5872</v>
      </c>
      <c r="G326" s="232" t="s">
        <v>651</v>
      </c>
      <c r="H326" s="233">
        <v>22.849</v>
      </c>
      <c r="I326" s="234"/>
      <c r="J326" s="235">
        <f>ROUND(I326*H326,2)</f>
        <v>0</v>
      </c>
      <c r="K326" s="231" t="s">
        <v>5600</v>
      </c>
      <c r="L326" s="46"/>
      <c r="M326" s="236" t="s">
        <v>1</v>
      </c>
      <c r="N326" s="237" t="s">
        <v>45</v>
      </c>
      <c r="O326" s="93"/>
      <c r="P326" s="238">
        <f>O326*H326</f>
        <v>0</v>
      </c>
      <c r="Q326" s="238">
        <v>0</v>
      </c>
      <c r="R326" s="238">
        <f>Q326*H326</f>
        <v>0</v>
      </c>
      <c r="S326" s="238">
        <v>0</v>
      </c>
      <c r="T326" s="239">
        <f>S326*H326</f>
        <v>0</v>
      </c>
      <c r="U326" s="40"/>
      <c r="V326" s="40"/>
      <c r="W326" s="40"/>
      <c r="X326" s="40"/>
      <c r="Y326" s="40"/>
      <c r="Z326" s="40"/>
      <c r="AA326" s="40"/>
      <c r="AB326" s="40"/>
      <c r="AC326" s="40"/>
      <c r="AD326" s="40"/>
      <c r="AE326" s="40"/>
      <c r="AR326" s="240" t="s">
        <v>224</v>
      </c>
      <c r="AT326" s="240" t="s">
        <v>225</v>
      </c>
      <c r="AU326" s="240" t="s">
        <v>88</v>
      </c>
      <c r="AY326" s="18" t="s">
        <v>221</v>
      </c>
      <c r="BE326" s="241">
        <f>IF(N326="základní",J326,0)</f>
        <v>0</v>
      </c>
      <c r="BF326" s="241">
        <f>IF(N326="snížená",J326,0)</f>
        <v>0</v>
      </c>
      <c r="BG326" s="241">
        <f>IF(N326="zákl. přenesená",J326,0)</f>
        <v>0</v>
      </c>
      <c r="BH326" s="241">
        <f>IF(N326="sníž. přenesená",J326,0)</f>
        <v>0</v>
      </c>
      <c r="BI326" s="241">
        <f>IF(N326="nulová",J326,0)</f>
        <v>0</v>
      </c>
      <c r="BJ326" s="18" t="s">
        <v>88</v>
      </c>
      <c r="BK326" s="241">
        <f>ROUND(I326*H326,2)</f>
        <v>0</v>
      </c>
      <c r="BL326" s="18" t="s">
        <v>224</v>
      </c>
      <c r="BM326" s="240" t="s">
        <v>5873</v>
      </c>
    </row>
    <row r="327" s="2" customFormat="1">
      <c r="A327" s="40"/>
      <c r="B327" s="41"/>
      <c r="C327" s="42"/>
      <c r="D327" s="242" t="s">
        <v>232</v>
      </c>
      <c r="E327" s="42"/>
      <c r="F327" s="243" t="s">
        <v>5874</v>
      </c>
      <c r="G327" s="42"/>
      <c r="H327" s="42"/>
      <c r="I327" s="244"/>
      <c r="J327" s="42"/>
      <c r="K327" s="42"/>
      <c r="L327" s="46"/>
      <c r="M327" s="245"/>
      <c r="N327" s="246"/>
      <c r="O327" s="93"/>
      <c r="P327" s="93"/>
      <c r="Q327" s="93"/>
      <c r="R327" s="93"/>
      <c r="S327" s="93"/>
      <c r="T327" s="94"/>
      <c r="U327" s="40"/>
      <c r="V327" s="40"/>
      <c r="W327" s="40"/>
      <c r="X327" s="40"/>
      <c r="Y327" s="40"/>
      <c r="Z327" s="40"/>
      <c r="AA327" s="40"/>
      <c r="AB327" s="40"/>
      <c r="AC327" s="40"/>
      <c r="AD327" s="40"/>
      <c r="AE327" s="40"/>
      <c r="AT327" s="18" t="s">
        <v>232</v>
      </c>
      <c r="AU327" s="18" t="s">
        <v>88</v>
      </c>
    </row>
    <row r="328" s="2" customFormat="1" ht="49.05" customHeight="1">
      <c r="A328" s="40"/>
      <c r="B328" s="41"/>
      <c r="C328" s="229" t="s">
        <v>1683</v>
      </c>
      <c r="D328" s="229" t="s">
        <v>225</v>
      </c>
      <c r="E328" s="230" t="s">
        <v>5875</v>
      </c>
      <c r="F328" s="231" t="s">
        <v>5876</v>
      </c>
      <c r="G328" s="232" t="s">
        <v>651</v>
      </c>
      <c r="H328" s="233">
        <v>434.13499999999999</v>
      </c>
      <c r="I328" s="234"/>
      <c r="J328" s="235">
        <f>ROUND(I328*H328,2)</f>
        <v>0</v>
      </c>
      <c r="K328" s="231" t="s">
        <v>5600</v>
      </c>
      <c r="L328" s="46"/>
      <c r="M328" s="236" t="s">
        <v>1</v>
      </c>
      <c r="N328" s="237" t="s">
        <v>45</v>
      </c>
      <c r="O328" s="93"/>
      <c r="P328" s="238">
        <f>O328*H328</f>
        <v>0</v>
      </c>
      <c r="Q328" s="238">
        <v>0</v>
      </c>
      <c r="R328" s="238">
        <f>Q328*H328</f>
        <v>0</v>
      </c>
      <c r="S328" s="238">
        <v>0</v>
      </c>
      <c r="T328" s="239">
        <f>S328*H328</f>
        <v>0</v>
      </c>
      <c r="U328" s="40"/>
      <c r="V328" s="40"/>
      <c r="W328" s="40"/>
      <c r="X328" s="40"/>
      <c r="Y328" s="40"/>
      <c r="Z328" s="40"/>
      <c r="AA328" s="40"/>
      <c r="AB328" s="40"/>
      <c r="AC328" s="40"/>
      <c r="AD328" s="40"/>
      <c r="AE328" s="40"/>
      <c r="AR328" s="240" t="s">
        <v>224</v>
      </c>
      <c r="AT328" s="240" t="s">
        <v>225</v>
      </c>
      <c r="AU328" s="240" t="s">
        <v>88</v>
      </c>
      <c r="AY328" s="18" t="s">
        <v>221</v>
      </c>
      <c r="BE328" s="241">
        <f>IF(N328="základní",J328,0)</f>
        <v>0</v>
      </c>
      <c r="BF328" s="241">
        <f>IF(N328="snížená",J328,0)</f>
        <v>0</v>
      </c>
      <c r="BG328" s="241">
        <f>IF(N328="zákl. přenesená",J328,0)</f>
        <v>0</v>
      </c>
      <c r="BH328" s="241">
        <f>IF(N328="sníž. přenesená",J328,0)</f>
        <v>0</v>
      </c>
      <c r="BI328" s="241">
        <f>IF(N328="nulová",J328,0)</f>
        <v>0</v>
      </c>
      <c r="BJ328" s="18" t="s">
        <v>88</v>
      </c>
      <c r="BK328" s="241">
        <f>ROUND(I328*H328,2)</f>
        <v>0</v>
      </c>
      <c r="BL328" s="18" t="s">
        <v>224</v>
      </c>
      <c r="BM328" s="240" t="s">
        <v>5877</v>
      </c>
    </row>
    <row r="329" s="2" customFormat="1">
      <c r="A329" s="40"/>
      <c r="B329" s="41"/>
      <c r="C329" s="42"/>
      <c r="D329" s="242" t="s">
        <v>232</v>
      </c>
      <c r="E329" s="42"/>
      <c r="F329" s="243" t="s">
        <v>5878</v>
      </c>
      <c r="G329" s="42"/>
      <c r="H329" s="42"/>
      <c r="I329" s="244"/>
      <c r="J329" s="42"/>
      <c r="K329" s="42"/>
      <c r="L329" s="46"/>
      <c r="M329" s="245"/>
      <c r="N329" s="246"/>
      <c r="O329" s="93"/>
      <c r="P329" s="93"/>
      <c r="Q329" s="93"/>
      <c r="R329" s="93"/>
      <c r="S329" s="93"/>
      <c r="T329" s="94"/>
      <c r="U329" s="40"/>
      <c r="V329" s="40"/>
      <c r="W329" s="40"/>
      <c r="X329" s="40"/>
      <c r="Y329" s="40"/>
      <c r="Z329" s="40"/>
      <c r="AA329" s="40"/>
      <c r="AB329" s="40"/>
      <c r="AC329" s="40"/>
      <c r="AD329" s="40"/>
      <c r="AE329" s="40"/>
      <c r="AT329" s="18" t="s">
        <v>232</v>
      </c>
      <c r="AU329" s="18" t="s">
        <v>88</v>
      </c>
    </row>
    <row r="330" s="2" customFormat="1" ht="55.5" customHeight="1">
      <c r="A330" s="40"/>
      <c r="B330" s="41"/>
      <c r="C330" s="229" t="s">
        <v>1687</v>
      </c>
      <c r="D330" s="229" t="s">
        <v>225</v>
      </c>
      <c r="E330" s="230" t="s">
        <v>5879</v>
      </c>
      <c r="F330" s="231" t="s">
        <v>5880</v>
      </c>
      <c r="G330" s="232" t="s">
        <v>651</v>
      </c>
      <c r="H330" s="233">
        <v>22.849</v>
      </c>
      <c r="I330" s="234"/>
      <c r="J330" s="235">
        <f>ROUND(I330*H330,2)</f>
        <v>0</v>
      </c>
      <c r="K330" s="231" t="s">
        <v>5600</v>
      </c>
      <c r="L330" s="46"/>
      <c r="M330" s="236" t="s">
        <v>1</v>
      </c>
      <c r="N330" s="237" t="s">
        <v>45</v>
      </c>
      <c r="O330" s="93"/>
      <c r="P330" s="238">
        <f>O330*H330</f>
        <v>0</v>
      </c>
      <c r="Q330" s="238">
        <v>0</v>
      </c>
      <c r="R330" s="238">
        <f>Q330*H330</f>
        <v>0</v>
      </c>
      <c r="S330" s="238">
        <v>0</v>
      </c>
      <c r="T330" s="239">
        <f>S330*H330</f>
        <v>0</v>
      </c>
      <c r="U330" s="40"/>
      <c r="V330" s="40"/>
      <c r="W330" s="40"/>
      <c r="X330" s="40"/>
      <c r="Y330" s="40"/>
      <c r="Z330" s="40"/>
      <c r="AA330" s="40"/>
      <c r="AB330" s="40"/>
      <c r="AC330" s="40"/>
      <c r="AD330" s="40"/>
      <c r="AE330" s="40"/>
      <c r="AR330" s="240" t="s">
        <v>224</v>
      </c>
      <c r="AT330" s="240" t="s">
        <v>225</v>
      </c>
      <c r="AU330" s="240" t="s">
        <v>88</v>
      </c>
      <c r="AY330" s="18" t="s">
        <v>221</v>
      </c>
      <c r="BE330" s="241">
        <f>IF(N330="základní",J330,0)</f>
        <v>0</v>
      </c>
      <c r="BF330" s="241">
        <f>IF(N330="snížená",J330,0)</f>
        <v>0</v>
      </c>
      <c r="BG330" s="241">
        <f>IF(N330="zákl. přenesená",J330,0)</f>
        <v>0</v>
      </c>
      <c r="BH330" s="241">
        <f>IF(N330="sníž. přenesená",J330,0)</f>
        <v>0</v>
      </c>
      <c r="BI330" s="241">
        <f>IF(N330="nulová",J330,0)</f>
        <v>0</v>
      </c>
      <c r="BJ330" s="18" t="s">
        <v>88</v>
      </c>
      <c r="BK330" s="241">
        <f>ROUND(I330*H330,2)</f>
        <v>0</v>
      </c>
      <c r="BL330" s="18" t="s">
        <v>224</v>
      </c>
      <c r="BM330" s="240" t="s">
        <v>5881</v>
      </c>
    </row>
    <row r="331" s="2" customFormat="1">
      <c r="A331" s="40"/>
      <c r="B331" s="41"/>
      <c r="C331" s="42"/>
      <c r="D331" s="242" t="s">
        <v>232</v>
      </c>
      <c r="E331" s="42"/>
      <c r="F331" s="243" t="s">
        <v>5882</v>
      </c>
      <c r="G331" s="42"/>
      <c r="H331" s="42"/>
      <c r="I331" s="244"/>
      <c r="J331" s="42"/>
      <c r="K331" s="42"/>
      <c r="L331" s="46"/>
      <c r="M331" s="245"/>
      <c r="N331" s="246"/>
      <c r="O331" s="93"/>
      <c r="P331" s="93"/>
      <c r="Q331" s="93"/>
      <c r="R331" s="93"/>
      <c r="S331" s="93"/>
      <c r="T331" s="94"/>
      <c r="U331" s="40"/>
      <c r="V331" s="40"/>
      <c r="W331" s="40"/>
      <c r="X331" s="40"/>
      <c r="Y331" s="40"/>
      <c r="Z331" s="40"/>
      <c r="AA331" s="40"/>
      <c r="AB331" s="40"/>
      <c r="AC331" s="40"/>
      <c r="AD331" s="40"/>
      <c r="AE331" s="40"/>
      <c r="AT331" s="18" t="s">
        <v>232</v>
      </c>
      <c r="AU331" s="18" t="s">
        <v>88</v>
      </c>
    </row>
    <row r="332" s="12" customFormat="1" ht="25.92" customHeight="1">
      <c r="A332" s="12"/>
      <c r="B332" s="213"/>
      <c r="C332" s="214"/>
      <c r="D332" s="215" t="s">
        <v>79</v>
      </c>
      <c r="E332" s="216" t="s">
        <v>742</v>
      </c>
      <c r="F332" s="216" t="s">
        <v>743</v>
      </c>
      <c r="G332" s="214"/>
      <c r="H332" s="214"/>
      <c r="I332" s="217"/>
      <c r="J332" s="218">
        <f>BK332</f>
        <v>0</v>
      </c>
      <c r="K332" s="214"/>
      <c r="L332" s="219"/>
      <c r="M332" s="220"/>
      <c r="N332" s="221"/>
      <c r="O332" s="221"/>
      <c r="P332" s="222">
        <f>SUM(P333:P334)</f>
        <v>0</v>
      </c>
      <c r="Q332" s="221"/>
      <c r="R332" s="222">
        <f>SUM(R333:R334)</f>
        <v>0</v>
      </c>
      <c r="S332" s="221"/>
      <c r="T332" s="223">
        <f>SUM(T333:T334)</f>
        <v>0</v>
      </c>
      <c r="U332" s="12"/>
      <c r="V332" s="12"/>
      <c r="W332" s="12"/>
      <c r="X332" s="12"/>
      <c r="Y332" s="12"/>
      <c r="Z332" s="12"/>
      <c r="AA332" s="12"/>
      <c r="AB332" s="12"/>
      <c r="AC332" s="12"/>
      <c r="AD332" s="12"/>
      <c r="AE332" s="12"/>
      <c r="AR332" s="224" t="s">
        <v>88</v>
      </c>
      <c r="AT332" s="225" t="s">
        <v>79</v>
      </c>
      <c r="AU332" s="225" t="s">
        <v>80</v>
      </c>
      <c r="AY332" s="224" t="s">
        <v>221</v>
      </c>
      <c r="BK332" s="226">
        <f>SUM(BK333:BK334)</f>
        <v>0</v>
      </c>
    </row>
    <row r="333" s="2" customFormat="1" ht="33" customHeight="1">
      <c r="A333" s="40"/>
      <c r="B333" s="41"/>
      <c r="C333" s="229" t="s">
        <v>1690</v>
      </c>
      <c r="D333" s="229" t="s">
        <v>225</v>
      </c>
      <c r="E333" s="230" t="s">
        <v>744</v>
      </c>
      <c r="F333" s="231" t="s">
        <v>745</v>
      </c>
      <c r="G333" s="232" t="s">
        <v>651</v>
      </c>
      <c r="H333" s="233">
        <v>438.64100000000002</v>
      </c>
      <c r="I333" s="234"/>
      <c r="J333" s="235">
        <f>ROUND(I333*H333,2)</f>
        <v>0</v>
      </c>
      <c r="K333" s="231" t="s">
        <v>5600</v>
      </c>
      <c r="L333" s="46"/>
      <c r="M333" s="236" t="s">
        <v>1</v>
      </c>
      <c r="N333" s="237" t="s">
        <v>45</v>
      </c>
      <c r="O333" s="93"/>
      <c r="P333" s="238">
        <f>O333*H333</f>
        <v>0</v>
      </c>
      <c r="Q333" s="238">
        <v>0</v>
      </c>
      <c r="R333" s="238">
        <f>Q333*H333</f>
        <v>0</v>
      </c>
      <c r="S333" s="238">
        <v>0</v>
      </c>
      <c r="T333" s="239">
        <f>S333*H333</f>
        <v>0</v>
      </c>
      <c r="U333" s="40"/>
      <c r="V333" s="40"/>
      <c r="W333" s="40"/>
      <c r="X333" s="40"/>
      <c r="Y333" s="40"/>
      <c r="Z333" s="40"/>
      <c r="AA333" s="40"/>
      <c r="AB333" s="40"/>
      <c r="AC333" s="40"/>
      <c r="AD333" s="40"/>
      <c r="AE333" s="40"/>
      <c r="AR333" s="240" t="s">
        <v>224</v>
      </c>
      <c r="AT333" s="240" t="s">
        <v>225</v>
      </c>
      <c r="AU333" s="240" t="s">
        <v>88</v>
      </c>
      <c r="AY333" s="18" t="s">
        <v>221</v>
      </c>
      <c r="BE333" s="241">
        <f>IF(N333="základní",J333,0)</f>
        <v>0</v>
      </c>
      <c r="BF333" s="241">
        <f>IF(N333="snížená",J333,0)</f>
        <v>0</v>
      </c>
      <c r="BG333" s="241">
        <f>IF(N333="zákl. přenesená",J333,0)</f>
        <v>0</v>
      </c>
      <c r="BH333" s="241">
        <f>IF(N333="sníž. přenesená",J333,0)</f>
        <v>0</v>
      </c>
      <c r="BI333" s="241">
        <f>IF(N333="nulová",J333,0)</f>
        <v>0</v>
      </c>
      <c r="BJ333" s="18" t="s">
        <v>88</v>
      </c>
      <c r="BK333" s="241">
        <f>ROUND(I333*H333,2)</f>
        <v>0</v>
      </c>
      <c r="BL333" s="18" t="s">
        <v>224</v>
      </c>
      <c r="BM333" s="240" t="s">
        <v>5883</v>
      </c>
    </row>
    <row r="334" s="2" customFormat="1">
      <c r="A334" s="40"/>
      <c r="B334" s="41"/>
      <c r="C334" s="42"/>
      <c r="D334" s="242" t="s">
        <v>232</v>
      </c>
      <c r="E334" s="42"/>
      <c r="F334" s="243" t="s">
        <v>5884</v>
      </c>
      <c r="G334" s="42"/>
      <c r="H334" s="42"/>
      <c r="I334" s="244"/>
      <c r="J334" s="42"/>
      <c r="K334" s="42"/>
      <c r="L334" s="46"/>
      <c r="M334" s="245"/>
      <c r="N334" s="246"/>
      <c r="O334" s="93"/>
      <c r="P334" s="93"/>
      <c r="Q334" s="93"/>
      <c r="R334" s="93"/>
      <c r="S334" s="93"/>
      <c r="T334" s="94"/>
      <c r="U334" s="40"/>
      <c r="V334" s="40"/>
      <c r="W334" s="40"/>
      <c r="X334" s="40"/>
      <c r="Y334" s="40"/>
      <c r="Z334" s="40"/>
      <c r="AA334" s="40"/>
      <c r="AB334" s="40"/>
      <c r="AC334" s="40"/>
      <c r="AD334" s="40"/>
      <c r="AE334" s="40"/>
      <c r="AT334" s="18" t="s">
        <v>232</v>
      </c>
      <c r="AU334" s="18" t="s">
        <v>88</v>
      </c>
    </row>
    <row r="335" s="12" customFormat="1" ht="25.92" customHeight="1">
      <c r="A335" s="12"/>
      <c r="B335" s="213"/>
      <c r="C335" s="214"/>
      <c r="D335" s="215" t="s">
        <v>79</v>
      </c>
      <c r="E335" s="216" t="s">
        <v>5885</v>
      </c>
      <c r="F335" s="216" t="s">
        <v>5886</v>
      </c>
      <c r="G335" s="214"/>
      <c r="H335" s="214"/>
      <c r="I335" s="217"/>
      <c r="J335" s="218">
        <f>BK335</f>
        <v>0</v>
      </c>
      <c r="K335" s="214"/>
      <c r="L335" s="219"/>
      <c r="M335" s="220"/>
      <c r="N335" s="221"/>
      <c r="O335" s="221"/>
      <c r="P335" s="222">
        <f>SUM(P336:P349)</f>
        <v>0</v>
      </c>
      <c r="Q335" s="221"/>
      <c r="R335" s="222">
        <f>SUM(R336:R349)</f>
        <v>0</v>
      </c>
      <c r="S335" s="221"/>
      <c r="T335" s="223">
        <f>SUM(T336:T349)</f>
        <v>0</v>
      </c>
      <c r="U335" s="12"/>
      <c r="V335" s="12"/>
      <c r="W335" s="12"/>
      <c r="X335" s="12"/>
      <c r="Y335" s="12"/>
      <c r="Z335" s="12"/>
      <c r="AA335" s="12"/>
      <c r="AB335" s="12"/>
      <c r="AC335" s="12"/>
      <c r="AD335" s="12"/>
      <c r="AE335" s="12"/>
      <c r="AR335" s="224" t="s">
        <v>157</v>
      </c>
      <c r="AT335" s="225" t="s">
        <v>79</v>
      </c>
      <c r="AU335" s="225" t="s">
        <v>80</v>
      </c>
      <c r="AY335" s="224" t="s">
        <v>221</v>
      </c>
      <c r="BK335" s="226">
        <f>SUM(BK336:BK349)</f>
        <v>0</v>
      </c>
    </row>
    <row r="336" s="2" customFormat="1" ht="66.75" customHeight="1">
      <c r="A336" s="40"/>
      <c r="B336" s="41"/>
      <c r="C336" s="229" t="s">
        <v>1695</v>
      </c>
      <c r="D336" s="229" t="s">
        <v>225</v>
      </c>
      <c r="E336" s="230" t="s">
        <v>5887</v>
      </c>
      <c r="F336" s="231" t="s">
        <v>5888</v>
      </c>
      <c r="G336" s="232" t="s">
        <v>699</v>
      </c>
      <c r="H336" s="233">
        <v>325</v>
      </c>
      <c r="I336" s="234"/>
      <c r="J336" s="235">
        <f>ROUND(I336*H336,2)</f>
        <v>0</v>
      </c>
      <c r="K336" s="231" t="s">
        <v>5600</v>
      </c>
      <c r="L336" s="46"/>
      <c r="M336" s="236" t="s">
        <v>1</v>
      </c>
      <c r="N336" s="237" t="s">
        <v>45</v>
      </c>
      <c r="O336" s="93"/>
      <c r="P336" s="238">
        <f>O336*H336</f>
        <v>0</v>
      </c>
      <c r="Q336" s="238">
        <v>0</v>
      </c>
      <c r="R336" s="238">
        <f>Q336*H336</f>
        <v>0</v>
      </c>
      <c r="S336" s="238">
        <v>0</v>
      </c>
      <c r="T336" s="239">
        <f>S336*H336</f>
        <v>0</v>
      </c>
      <c r="U336" s="40"/>
      <c r="V336" s="40"/>
      <c r="W336" s="40"/>
      <c r="X336" s="40"/>
      <c r="Y336" s="40"/>
      <c r="Z336" s="40"/>
      <c r="AA336" s="40"/>
      <c r="AB336" s="40"/>
      <c r="AC336" s="40"/>
      <c r="AD336" s="40"/>
      <c r="AE336" s="40"/>
      <c r="AR336" s="240" t="s">
        <v>1470</v>
      </c>
      <c r="AT336" s="240" t="s">
        <v>225</v>
      </c>
      <c r="AU336" s="240" t="s">
        <v>88</v>
      </c>
      <c r="AY336" s="18" t="s">
        <v>221</v>
      </c>
      <c r="BE336" s="241">
        <f>IF(N336="základní",J336,0)</f>
        <v>0</v>
      </c>
      <c r="BF336" s="241">
        <f>IF(N336="snížená",J336,0)</f>
        <v>0</v>
      </c>
      <c r="BG336" s="241">
        <f>IF(N336="zákl. přenesená",J336,0)</f>
        <v>0</v>
      </c>
      <c r="BH336" s="241">
        <f>IF(N336="sníž. přenesená",J336,0)</f>
        <v>0</v>
      </c>
      <c r="BI336" s="241">
        <f>IF(N336="nulová",J336,0)</f>
        <v>0</v>
      </c>
      <c r="BJ336" s="18" t="s">
        <v>88</v>
      </c>
      <c r="BK336" s="241">
        <f>ROUND(I336*H336,2)</f>
        <v>0</v>
      </c>
      <c r="BL336" s="18" t="s">
        <v>1470</v>
      </c>
      <c r="BM336" s="240" t="s">
        <v>5889</v>
      </c>
    </row>
    <row r="337" s="2" customFormat="1">
      <c r="A337" s="40"/>
      <c r="B337" s="41"/>
      <c r="C337" s="42"/>
      <c r="D337" s="242" t="s">
        <v>232</v>
      </c>
      <c r="E337" s="42"/>
      <c r="F337" s="243" t="s">
        <v>5890</v>
      </c>
      <c r="G337" s="42"/>
      <c r="H337" s="42"/>
      <c r="I337" s="244"/>
      <c r="J337" s="42"/>
      <c r="K337" s="42"/>
      <c r="L337" s="46"/>
      <c r="M337" s="245"/>
      <c r="N337" s="246"/>
      <c r="O337" s="93"/>
      <c r="P337" s="93"/>
      <c r="Q337" s="93"/>
      <c r="R337" s="93"/>
      <c r="S337" s="93"/>
      <c r="T337" s="94"/>
      <c r="U337" s="40"/>
      <c r="V337" s="40"/>
      <c r="W337" s="40"/>
      <c r="X337" s="40"/>
      <c r="Y337" s="40"/>
      <c r="Z337" s="40"/>
      <c r="AA337" s="40"/>
      <c r="AB337" s="40"/>
      <c r="AC337" s="40"/>
      <c r="AD337" s="40"/>
      <c r="AE337" s="40"/>
      <c r="AT337" s="18" t="s">
        <v>232</v>
      </c>
      <c r="AU337" s="18" t="s">
        <v>88</v>
      </c>
    </row>
    <row r="338" s="14" customFormat="1">
      <c r="A338" s="14"/>
      <c r="B338" s="260"/>
      <c r="C338" s="261"/>
      <c r="D338" s="247" t="s">
        <v>236</v>
      </c>
      <c r="E338" s="262" t="s">
        <v>1</v>
      </c>
      <c r="F338" s="263" t="s">
        <v>5891</v>
      </c>
      <c r="G338" s="261"/>
      <c r="H338" s="262" t="s">
        <v>1</v>
      </c>
      <c r="I338" s="264"/>
      <c r="J338" s="261"/>
      <c r="K338" s="261"/>
      <c r="L338" s="265"/>
      <c r="M338" s="266"/>
      <c r="N338" s="267"/>
      <c r="O338" s="267"/>
      <c r="P338" s="267"/>
      <c r="Q338" s="267"/>
      <c r="R338" s="267"/>
      <c r="S338" s="267"/>
      <c r="T338" s="268"/>
      <c r="U338" s="14"/>
      <c r="V338" s="14"/>
      <c r="W338" s="14"/>
      <c r="X338" s="14"/>
      <c r="Y338" s="14"/>
      <c r="Z338" s="14"/>
      <c r="AA338" s="14"/>
      <c r="AB338" s="14"/>
      <c r="AC338" s="14"/>
      <c r="AD338" s="14"/>
      <c r="AE338" s="14"/>
      <c r="AT338" s="269" t="s">
        <v>236</v>
      </c>
      <c r="AU338" s="269" t="s">
        <v>88</v>
      </c>
      <c r="AV338" s="14" t="s">
        <v>88</v>
      </c>
      <c r="AW338" s="14" t="s">
        <v>36</v>
      </c>
      <c r="AX338" s="14" t="s">
        <v>80</v>
      </c>
      <c r="AY338" s="269" t="s">
        <v>221</v>
      </c>
    </row>
    <row r="339" s="13" customFormat="1">
      <c r="A339" s="13"/>
      <c r="B339" s="249"/>
      <c r="C339" s="250"/>
      <c r="D339" s="247" t="s">
        <v>236</v>
      </c>
      <c r="E339" s="251" t="s">
        <v>1</v>
      </c>
      <c r="F339" s="252" t="s">
        <v>5892</v>
      </c>
      <c r="G339" s="250"/>
      <c r="H339" s="253">
        <v>325</v>
      </c>
      <c r="I339" s="254"/>
      <c r="J339" s="250"/>
      <c r="K339" s="250"/>
      <c r="L339" s="255"/>
      <c r="M339" s="256"/>
      <c r="N339" s="257"/>
      <c r="O339" s="257"/>
      <c r="P339" s="257"/>
      <c r="Q339" s="257"/>
      <c r="R339" s="257"/>
      <c r="S339" s="257"/>
      <c r="T339" s="258"/>
      <c r="U339" s="13"/>
      <c r="V339" s="13"/>
      <c r="W339" s="13"/>
      <c r="X339" s="13"/>
      <c r="Y339" s="13"/>
      <c r="Z339" s="13"/>
      <c r="AA339" s="13"/>
      <c r="AB339" s="13"/>
      <c r="AC339" s="13"/>
      <c r="AD339" s="13"/>
      <c r="AE339" s="13"/>
      <c r="AT339" s="259" t="s">
        <v>236</v>
      </c>
      <c r="AU339" s="259" t="s">
        <v>88</v>
      </c>
      <c r="AV339" s="13" t="s">
        <v>19</v>
      </c>
      <c r="AW339" s="13" t="s">
        <v>36</v>
      </c>
      <c r="AX339" s="13" t="s">
        <v>80</v>
      </c>
      <c r="AY339" s="259" t="s">
        <v>221</v>
      </c>
    </row>
    <row r="340" s="15" customFormat="1">
      <c r="A340" s="15"/>
      <c r="B340" s="270"/>
      <c r="C340" s="271"/>
      <c r="D340" s="247" t="s">
        <v>236</v>
      </c>
      <c r="E340" s="272" t="s">
        <v>1</v>
      </c>
      <c r="F340" s="273" t="s">
        <v>356</v>
      </c>
      <c r="G340" s="271"/>
      <c r="H340" s="274">
        <v>325</v>
      </c>
      <c r="I340" s="275"/>
      <c r="J340" s="271"/>
      <c r="K340" s="271"/>
      <c r="L340" s="276"/>
      <c r="M340" s="277"/>
      <c r="N340" s="278"/>
      <c r="O340" s="278"/>
      <c r="P340" s="278"/>
      <c r="Q340" s="278"/>
      <c r="R340" s="278"/>
      <c r="S340" s="278"/>
      <c r="T340" s="279"/>
      <c r="U340" s="15"/>
      <c r="V340" s="15"/>
      <c r="W340" s="15"/>
      <c r="X340" s="15"/>
      <c r="Y340" s="15"/>
      <c r="Z340" s="15"/>
      <c r="AA340" s="15"/>
      <c r="AB340" s="15"/>
      <c r="AC340" s="15"/>
      <c r="AD340" s="15"/>
      <c r="AE340" s="15"/>
      <c r="AT340" s="280" t="s">
        <v>236</v>
      </c>
      <c r="AU340" s="280" t="s">
        <v>88</v>
      </c>
      <c r="AV340" s="15" t="s">
        <v>224</v>
      </c>
      <c r="AW340" s="15" t="s">
        <v>36</v>
      </c>
      <c r="AX340" s="15" t="s">
        <v>88</v>
      </c>
      <c r="AY340" s="280" t="s">
        <v>221</v>
      </c>
    </row>
    <row r="341" s="2" customFormat="1" ht="55.5" customHeight="1">
      <c r="A341" s="40"/>
      <c r="B341" s="41"/>
      <c r="C341" s="229" t="s">
        <v>1702</v>
      </c>
      <c r="D341" s="229" t="s">
        <v>225</v>
      </c>
      <c r="E341" s="230" t="s">
        <v>5893</v>
      </c>
      <c r="F341" s="231" t="s">
        <v>5894</v>
      </c>
      <c r="G341" s="232" t="s">
        <v>699</v>
      </c>
      <c r="H341" s="233">
        <v>325</v>
      </c>
      <c r="I341" s="234"/>
      <c r="J341" s="235">
        <f>ROUND(I341*H341,2)</f>
        <v>0</v>
      </c>
      <c r="K341" s="231" t="s">
        <v>5600</v>
      </c>
      <c r="L341" s="46"/>
      <c r="M341" s="236" t="s">
        <v>1</v>
      </c>
      <c r="N341" s="237" t="s">
        <v>45</v>
      </c>
      <c r="O341" s="93"/>
      <c r="P341" s="238">
        <f>O341*H341</f>
        <v>0</v>
      </c>
      <c r="Q341" s="238">
        <v>0</v>
      </c>
      <c r="R341" s="238">
        <f>Q341*H341</f>
        <v>0</v>
      </c>
      <c r="S341" s="238">
        <v>0</v>
      </c>
      <c r="T341" s="239">
        <f>S341*H341</f>
        <v>0</v>
      </c>
      <c r="U341" s="40"/>
      <c r="V341" s="40"/>
      <c r="W341" s="40"/>
      <c r="X341" s="40"/>
      <c r="Y341" s="40"/>
      <c r="Z341" s="40"/>
      <c r="AA341" s="40"/>
      <c r="AB341" s="40"/>
      <c r="AC341" s="40"/>
      <c r="AD341" s="40"/>
      <c r="AE341" s="40"/>
      <c r="AR341" s="240" t="s">
        <v>1470</v>
      </c>
      <c r="AT341" s="240" t="s">
        <v>225</v>
      </c>
      <c r="AU341" s="240" t="s">
        <v>88</v>
      </c>
      <c r="AY341" s="18" t="s">
        <v>221</v>
      </c>
      <c r="BE341" s="241">
        <f>IF(N341="základní",J341,0)</f>
        <v>0</v>
      </c>
      <c r="BF341" s="241">
        <f>IF(N341="snížená",J341,0)</f>
        <v>0</v>
      </c>
      <c r="BG341" s="241">
        <f>IF(N341="zákl. přenesená",J341,0)</f>
        <v>0</v>
      </c>
      <c r="BH341" s="241">
        <f>IF(N341="sníž. přenesená",J341,0)</f>
        <v>0</v>
      </c>
      <c r="BI341" s="241">
        <f>IF(N341="nulová",J341,0)</f>
        <v>0</v>
      </c>
      <c r="BJ341" s="18" t="s">
        <v>88</v>
      </c>
      <c r="BK341" s="241">
        <f>ROUND(I341*H341,2)</f>
        <v>0</v>
      </c>
      <c r="BL341" s="18" t="s">
        <v>1470</v>
      </c>
      <c r="BM341" s="240" t="s">
        <v>5895</v>
      </c>
    </row>
    <row r="342" s="2" customFormat="1">
      <c r="A342" s="40"/>
      <c r="B342" s="41"/>
      <c r="C342" s="42"/>
      <c r="D342" s="242" t="s">
        <v>232</v>
      </c>
      <c r="E342" s="42"/>
      <c r="F342" s="243" t="s">
        <v>5896</v>
      </c>
      <c r="G342" s="42"/>
      <c r="H342" s="42"/>
      <c r="I342" s="244"/>
      <c r="J342" s="42"/>
      <c r="K342" s="42"/>
      <c r="L342" s="46"/>
      <c r="M342" s="245"/>
      <c r="N342" s="246"/>
      <c r="O342" s="93"/>
      <c r="P342" s="93"/>
      <c r="Q342" s="93"/>
      <c r="R342" s="93"/>
      <c r="S342" s="93"/>
      <c r="T342" s="94"/>
      <c r="U342" s="40"/>
      <c r="V342" s="40"/>
      <c r="W342" s="40"/>
      <c r="X342" s="40"/>
      <c r="Y342" s="40"/>
      <c r="Z342" s="40"/>
      <c r="AA342" s="40"/>
      <c r="AB342" s="40"/>
      <c r="AC342" s="40"/>
      <c r="AD342" s="40"/>
      <c r="AE342" s="40"/>
      <c r="AT342" s="18" t="s">
        <v>232</v>
      </c>
      <c r="AU342" s="18" t="s">
        <v>88</v>
      </c>
    </row>
    <row r="343" s="14" customFormat="1">
      <c r="A343" s="14"/>
      <c r="B343" s="260"/>
      <c r="C343" s="261"/>
      <c r="D343" s="247" t="s">
        <v>236</v>
      </c>
      <c r="E343" s="262" t="s">
        <v>1</v>
      </c>
      <c r="F343" s="263" t="s">
        <v>5891</v>
      </c>
      <c r="G343" s="261"/>
      <c r="H343" s="262" t="s">
        <v>1</v>
      </c>
      <c r="I343" s="264"/>
      <c r="J343" s="261"/>
      <c r="K343" s="261"/>
      <c r="L343" s="265"/>
      <c r="M343" s="266"/>
      <c r="N343" s="267"/>
      <c r="O343" s="267"/>
      <c r="P343" s="267"/>
      <c r="Q343" s="267"/>
      <c r="R343" s="267"/>
      <c r="S343" s="267"/>
      <c r="T343" s="268"/>
      <c r="U343" s="14"/>
      <c r="V343" s="14"/>
      <c r="W343" s="14"/>
      <c r="X343" s="14"/>
      <c r="Y343" s="14"/>
      <c r="Z343" s="14"/>
      <c r="AA343" s="14"/>
      <c r="AB343" s="14"/>
      <c r="AC343" s="14"/>
      <c r="AD343" s="14"/>
      <c r="AE343" s="14"/>
      <c r="AT343" s="269" t="s">
        <v>236</v>
      </c>
      <c r="AU343" s="269" t="s">
        <v>88</v>
      </c>
      <c r="AV343" s="14" t="s">
        <v>88</v>
      </c>
      <c r="AW343" s="14" t="s">
        <v>36</v>
      </c>
      <c r="AX343" s="14" t="s">
        <v>80</v>
      </c>
      <c r="AY343" s="269" t="s">
        <v>221</v>
      </c>
    </row>
    <row r="344" s="13" customFormat="1">
      <c r="A344" s="13"/>
      <c r="B344" s="249"/>
      <c r="C344" s="250"/>
      <c r="D344" s="247" t="s">
        <v>236</v>
      </c>
      <c r="E344" s="251" t="s">
        <v>1</v>
      </c>
      <c r="F344" s="252" t="s">
        <v>5897</v>
      </c>
      <c r="G344" s="250"/>
      <c r="H344" s="253">
        <v>325</v>
      </c>
      <c r="I344" s="254"/>
      <c r="J344" s="250"/>
      <c r="K344" s="250"/>
      <c r="L344" s="255"/>
      <c r="M344" s="256"/>
      <c r="N344" s="257"/>
      <c r="O344" s="257"/>
      <c r="P344" s="257"/>
      <c r="Q344" s="257"/>
      <c r="R344" s="257"/>
      <c r="S344" s="257"/>
      <c r="T344" s="258"/>
      <c r="U344" s="13"/>
      <c r="V344" s="13"/>
      <c r="W344" s="13"/>
      <c r="X344" s="13"/>
      <c r="Y344" s="13"/>
      <c r="Z344" s="13"/>
      <c r="AA344" s="13"/>
      <c r="AB344" s="13"/>
      <c r="AC344" s="13"/>
      <c r="AD344" s="13"/>
      <c r="AE344" s="13"/>
      <c r="AT344" s="259" t="s">
        <v>236</v>
      </c>
      <c r="AU344" s="259" t="s">
        <v>88</v>
      </c>
      <c r="AV344" s="13" t="s">
        <v>19</v>
      </c>
      <c r="AW344" s="13" t="s">
        <v>36</v>
      </c>
      <c r="AX344" s="13" t="s">
        <v>80</v>
      </c>
      <c r="AY344" s="259" t="s">
        <v>221</v>
      </c>
    </row>
    <row r="345" s="15" customFormat="1">
      <c r="A345" s="15"/>
      <c r="B345" s="270"/>
      <c r="C345" s="271"/>
      <c r="D345" s="247" t="s">
        <v>236</v>
      </c>
      <c r="E345" s="272" t="s">
        <v>1</v>
      </c>
      <c r="F345" s="273" t="s">
        <v>356</v>
      </c>
      <c r="G345" s="271"/>
      <c r="H345" s="274">
        <v>325</v>
      </c>
      <c r="I345" s="275"/>
      <c r="J345" s="271"/>
      <c r="K345" s="271"/>
      <c r="L345" s="276"/>
      <c r="M345" s="277"/>
      <c r="N345" s="278"/>
      <c r="O345" s="278"/>
      <c r="P345" s="278"/>
      <c r="Q345" s="278"/>
      <c r="R345" s="278"/>
      <c r="S345" s="278"/>
      <c r="T345" s="279"/>
      <c r="U345" s="15"/>
      <c r="V345" s="15"/>
      <c r="W345" s="15"/>
      <c r="X345" s="15"/>
      <c r="Y345" s="15"/>
      <c r="Z345" s="15"/>
      <c r="AA345" s="15"/>
      <c r="AB345" s="15"/>
      <c r="AC345" s="15"/>
      <c r="AD345" s="15"/>
      <c r="AE345" s="15"/>
      <c r="AT345" s="280" t="s">
        <v>236</v>
      </c>
      <c r="AU345" s="280" t="s">
        <v>88</v>
      </c>
      <c r="AV345" s="15" t="s">
        <v>224</v>
      </c>
      <c r="AW345" s="15" t="s">
        <v>36</v>
      </c>
      <c r="AX345" s="15" t="s">
        <v>88</v>
      </c>
      <c r="AY345" s="280" t="s">
        <v>221</v>
      </c>
    </row>
    <row r="346" s="2" customFormat="1" ht="24.15" customHeight="1">
      <c r="A346" s="40"/>
      <c r="B346" s="41"/>
      <c r="C346" s="229" t="s">
        <v>1706</v>
      </c>
      <c r="D346" s="229" t="s">
        <v>225</v>
      </c>
      <c r="E346" s="230" t="s">
        <v>5898</v>
      </c>
      <c r="F346" s="231" t="s">
        <v>5899</v>
      </c>
      <c r="G346" s="232" t="s">
        <v>699</v>
      </c>
      <c r="H346" s="233">
        <v>325</v>
      </c>
      <c r="I346" s="234"/>
      <c r="J346" s="235">
        <f>ROUND(I346*H346,2)</f>
        <v>0</v>
      </c>
      <c r="K346" s="231" t="s">
        <v>1</v>
      </c>
      <c r="L346" s="46"/>
      <c r="M346" s="236" t="s">
        <v>1</v>
      </c>
      <c r="N346" s="237" t="s">
        <v>45</v>
      </c>
      <c r="O346" s="93"/>
      <c r="P346" s="238">
        <f>O346*H346</f>
        <v>0</v>
      </c>
      <c r="Q346" s="238">
        <v>0</v>
      </c>
      <c r="R346" s="238">
        <f>Q346*H346</f>
        <v>0</v>
      </c>
      <c r="S346" s="238">
        <v>0</v>
      </c>
      <c r="T346" s="239">
        <f>S346*H346</f>
        <v>0</v>
      </c>
      <c r="U346" s="40"/>
      <c r="V346" s="40"/>
      <c r="W346" s="40"/>
      <c r="X346" s="40"/>
      <c r="Y346" s="40"/>
      <c r="Z346" s="40"/>
      <c r="AA346" s="40"/>
      <c r="AB346" s="40"/>
      <c r="AC346" s="40"/>
      <c r="AD346" s="40"/>
      <c r="AE346" s="40"/>
      <c r="AR346" s="240" t="s">
        <v>1470</v>
      </c>
      <c r="AT346" s="240" t="s">
        <v>225</v>
      </c>
      <c r="AU346" s="240" t="s">
        <v>88</v>
      </c>
      <c r="AY346" s="18" t="s">
        <v>221</v>
      </c>
      <c r="BE346" s="241">
        <f>IF(N346="základní",J346,0)</f>
        <v>0</v>
      </c>
      <c r="BF346" s="241">
        <f>IF(N346="snížená",J346,0)</f>
        <v>0</v>
      </c>
      <c r="BG346" s="241">
        <f>IF(N346="zákl. přenesená",J346,0)</f>
        <v>0</v>
      </c>
      <c r="BH346" s="241">
        <f>IF(N346="sníž. přenesená",J346,0)</f>
        <v>0</v>
      </c>
      <c r="BI346" s="241">
        <f>IF(N346="nulová",J346,0)</f>
        <v>0</v>
      </c>
      <c r="BJ346" s="18" t="s">
        <v>88</v>
      </c>
      <c r="BK346" s="241">
        <f>ROUND(I346*H346,2)</f>
        <v>0</v>
      </c>
      <c r="BL346" s="18" t="s">
        <v>1470</v>
      </c>
      <c r="BM346" s="240" t="s">
        <v>5900</v>
      </c>
    </row>
    <row r="347" s="14" customFormat="1">
      <c r="A347" s="14"/>
      <c r="B347" s="260"/>
      <c r="C347" s="261"/>
      <c r="D347" s="247" t="s">
        <v>236</v>
      </c>
      <c r="E347" s="262" t="s">
        <v>1</v>
      </c>
      <c r="F347" s="263" t="s">
        <v>5891</v>
      </c>
      <c r="G347" s="261"/>
      <c r="H347" s="262" t="s">
        <v>1</v>
      </c>
      <c r="I347" s="264"/>
      <c r="J347" s="261"/>
      <c r="K347" s="261"/>
      <c r="L347" s="265"/>
      <c r="M347" s="266"/>
      <c r="N347" s="267"/>
      <c r="O347" s="267"/>
      <c r="P347" s="267"/>
      <c r="Q347" s="267"/>
      <c r="R347" s="267"/>
      <c r="S347" s="267"/>
      <c r="T347" s="268"/>
      <c r="U347" s="14"/>
      <c r="V347" s="14"/>
      <c r="W347" s="14"/>
      <c r="X347" s="14"/>
      <c r="Y347" s="14"/>
      <c r="Z347" s="14"/>
      <c r="AA347" s="14"/>
      <c r="AB347" s="14"/>
      <c r="AC347" s="14"/>
      <c r="AD347" s="14"/>
      <c r="AE347" s="14"/>
      <c r="AT347" s="269" t="s">
        <v>236</v>
      </c>
      <c r="AU347" s="269" t="s">
        <v>88</v>
      </c>
      <c r="AV347" s="14" t="s">
        <v>88</v>
      </c>
      <c r="AW347" s="14" t="s">
        <v>36</v>
      </c>
      <c r="AX347" s="14" t="s">
        <v>80</v>
      </c>
      <c r="AY347" s="269" t="s">
        <v>221</v>
      </c>
    </row>
    <row r="348" s="13" customFormat="1">
      <c r="A348" s="13"/>
      <c r="B348" s="249"/>
      <c r="C348" s="250"/>
      <c r="D348" s="247" t="s">
        <v>236</v>
      </c>
      <c r="E348" s="251" t="s">
        <v>1</v>
      </c>
      <c r="F348" s="252" t="s">
        <v>5901</v>
      </c>
      <c r="G348" s="250"/>
      <c r="H348" s="253">
        <v>325</v>
      </c>
      <c r="I348" s="254"/>
      <c r="J348" s="250"/>
      <c r="K348" s="250"/>
      <c r="L348" s="255"/>
      <c r="M348" s="256"/>
      <c r="N348" s="257"/>
      <c r="O348" s="257"/>
      <c r="P348" s="257"/>
      <c r="Q348" s="257"/>
      <c r="R348" s="257"/>
      <c r="S348" s="257"/>
      <c r="T348" s="258"/>
      <c r="U348" s="13"/>
      <c r="V348" s="13"/>
      <c r="W348" s="13"/>
      <c r="X348" s="13"/>
      <c r="Y348" s="13"/>
      <c r="Z348" s="13"/>
      <c r="AA348" s="13"/>
      <c r="AB348" s="13"/>
      <c r="AC348" s="13"/>
      <c r="AD348" s="13"/>
      <c r="AE348" s="13"/>
      <c r="AT348" s="259" t="s">
        <v>236</v>
      </c>
      <c r="AU348" s="259" t="s">
        <v>88</v>
      </c>
      <c r="AV348" s="13" t="s">
        <v>19</v>
      </c>
      <c r="AW348" s="13" t="s">
        <v>36</v>
      </c>
      <c r="AX348" s="13" t="s">
        <v>80</v>
      </c>
      <c r="AY348" s="259" t="s">
        <v>221</v>
      </c>
    </row>
    <row r="349" s="15" customFormat="1">
      <c r="A349" s="15"/>
      <c r="B349" s="270"/>
      <c r="C349" s="271"/>
      <c r="D349" s="247" t="s">
        <v>236</v>
      </c>
      <c r="E349" s="272" t="s">
        <v>1</v>
      </c>
      <c r="F349" s="273" t="s">
        <v>356</v>
      </c>
      <c r="G349" s="271"/>
      <c r="H349" s="274">
        <v>325</v>
      </c>
      <c r="I349" s="275"/>
      <c r="J349" s="271"/>
      <c r="K349" s="271"/>
      <c r="L349" s="276"/>
      <c r="M349" s="318"/>
      <c r="N349" s="319"/>
      <c r="O349" s="319"/>
      <c r="P349" s="319"/>
      <c r="Q349" s="319"/>
      <c r="R349" s="319"/>
      <c r="S349" s="319"/>
      <c r="T349" s="320"/>
      <c r="U349" s="15"/>
      <c r="V349" s="15"/>
      <c r="W349" s="15"/>
      <c r="X349" s="15"/>
      <c r="Y349" s="15"/>
      <c r="Z349" s="15"/>
      <c r="AA349" s="15"/>
      <c r="AB349" s="15"/>
      <c r="AC349" s="15"/>
      <c r="AD349" s="15"/>
      <c r="AE349" s="15"/>
      <c r="AT349" s="280" t="s">
        <v>236</v>
      </c>
      <c r="AU349" s="280" t="s">
        <v>88</v>
      </c>
      <c r="AV349" s="15" t="s">
        <v>224</v>
      </c>
      <c r="AW349" s="15" t="s">
        <v>36</v>
      </c>
      <c r="AX349" s="15" t="s">
        <v>88</v>
      </c>
      <c r="AY349" s="280" t="s">
        <v>221</v>
      </c>
    </row>
    <row r="350" s="2" customFormat="1" ht="6.96" customHeight="1">
      <c r="A350" s="40"/>
      <c r="B350" s="68"/>
      <c r="C350" s="69"/>
      <c r="D350" s="69"/>
      <c r="E350" s="69"/>
      <c r="F350" s="69"/>
      <c r="G350" s="69"/>
      <c r="H350" s="69"/>
      <c r="I350" s="69"/>
      <c r="J350" s="69"/>
      <c r="K350" s="69"/>
      <c r="L350" s="46"/>
      <c r="M350" s="40"/>
      <c r="O350" s="40"/>
      <c r="P350" s="40"/>
      <c r="Q350" s="40"/>
      <c r="R350" s="40"/>
      <c r="S350" s="40"/>
      <c r="T350" s="40"/>
      <c r="U350" s="40"/>
      <c r="V350" s="40"/>
      <c r="W350" s="40"/>
      <c r="X350" s="40"/>
      <c r="Y350" s="40"/>
      <c r="Z350" s="40"/>
      <c r="AA350" s="40"/>
      <c r="AB350" s="40"/>
      <c r="AC350" s="40"/>
      <c r="AD350" s="40"/>
      <c r="AE350" s="40"/>
    </row>
  </sheetData>
  <sheetProtection sheet="1" autoFilter="0" formatColumns="0" formatRows="0" objects="1" scenarios="1" spinCount="100000" saltValue="Fq/C4K3d54dgjFirkLq+QBu2dxyJsZuGt/XyY7472TZSAUBNhF/mPLH5qyRN5TBf4qqQrWWiapDWcMWoA8kmJQ==" hashValue="uORxJVuAoRwOl0dnOKFInHw2GQVzdD3TsTrt2hGLpo1uQcbtlTYevzcuJUpfnd2GUPYOdCOksCw1PHydcBCsig==" algorithmName="SHA-512" password="CC35"/>
  <autoFilter ref="C126:K349"/>
  <mergeCells count="12">
    <mergeCell ref="E7:H7"/>
    <mergeCell ref="E9:H9"/>
    <mergeCell ref="E11:H11"/>
    <mergeCell ref="E20:H20"/>
    <mergeCell ref="E29:H29"/>
    <mergeCell ref="E85:H85"/>
    <mergeCell ref="E87:H87"/>
    <mergeCell ref="E89:H89"/>
    <mergeCell ref="E115:H115"/>
    <mergeCell ref="E117:H117"/>
    <mergeCell ref="E119:H119"/>
    <mergeCell ref="L2:V2"/>
  </mergeCells>
  <hyperlinks>
    <hyperlink ref="F131" r:id="rId1" display="https://podminky.urs.cz/item/CS_URS_2021_02/111251102"/>
    <hyperlink ref="F139" r:id="rId2" display="https://podminky.urs.cz/item/CS_URS_2021_02/112101101"/>
    <hyperlink ref="F146" r:id="rId3" display="https://podminky.urs.cz/item/CS_URS_2021_02/112155215"/>
    <hyperlink ref="F149" r:id="rId4" display="https://podminky.urs.cz/item/CS_URS_2021_02/112155315"/>
    <hyperlink ref="F151" r:id="rId5" display="https://podminky.urs.cz/item/CS_URS_2021_02/112251101"/>
    <hyperlink ref="F154" r:id="rId6" display="https://podminky.urs.cz/item/CS_URS_2021_02/113154123"/>
    <hyperlink ref="F159" r:id="rId7" display="https://podminky.urs.cz/item/CS_URS_2021_02/114203101"/>
    <hyperlink ref="F164" r:id="rId8" display="https://podminky.urs.cz/item/CS_URS_2021_02/114203103"/>
    <hyperlink ref="F169" r:id="rId9" display="https://podminky.urs.cz/item/CS_URS_2021_02/114203301"/>
    <hyperlink ref="F171" r:id="rId10" display="https://podminky.urs.cz/item/CS_URS_2021_02/114203401"/>
    <hyperlink ref="F173" r:id="rId11" display="https://podminky.urs.cz/item/CS_URS_2021_02/115101201"/>
    <hyperlink ref="F177" r:id="rId12" display="https://podminky.urs.cz/item/CS_URS_2021_02/115101301"/>
    <hyperlink ref="F181" r:id="rId13" display="https://podminky.urs.cz/item/CS_URS_2021_02/121151123"/>
    <hyperlink ref="F195" r:id="rId14" display="https://podminky.urs.cz/item/CS_URS_2021_02/121151125"/>
    <hyperlink ref="F200" r:id="rId15" display="https://podminky.urs.cz/item/CS_URS_2021_02/122251406"/>
    <hyperlink ref="F203" r:id="rId16" display="https://podminky.urs.cz/item/CS_URS_2021_02/124253102"/>
    <hyperlink ref="F211" r:id="rId17" display="https://podminky.urs.cz/item/CS_URS_2021_02/162201411"/>
    <hyperlink ref="F214" r:id="rId18" display="https://podminky.urs.cz/item/CS_URS_2021_02/162201421"/>
    <hyperlink ref="F217" r:id="rId19" display="https://podminky.urs.cz/item/CS_URS_2021_02/162251102"/>
    <hyperlink ref="F219" r:id="rId20" display="https://podminky.urs.cz/item/CS_URS_2021_02/162301951"/>
    <hyperlink ref="F222" r:id="rId21" display="https://podminky.urs.cz/item/CS_URS_2021_02/162301971"/>
    <hyperlink ref="F225" r:id="rId22" display="https://podminky.urs.cz/item/CS_URS_2021_02/162751117"/>
    <hyperlink ref="F227" r:id="rId23" display="https://podminky.urs.cz/item/CS_URS_2021_02/162751119"/>
    <hyperlink ref="F229" r:id="rId24" display="https://podminky.urs.cz/item/CS_URS_2021_02/167151111"/>
    <hyperlink ref="F231" r:id="rId25" display="https://podminky.urs.cz/item/CS_URS_2021_02/171201231"/>
    <hyperlink ref="F233" r:id="rId26" display="https://podminky.urs.cz/item/CS_URS_2021_02/171251201"/>
    <hyperlink ref="F235" r:id="rId27" display="https://podminky.urs.cz/item/CS_URS_2021_02/172153103"/>
    <hyperlink ref="F245" r:id="rId28" display="https://podminky.urs.cz/item/CS_URS_2021_02/174251201"/>
    <hyperlink ref="F252" r:id="rId29" display="https://podminky.urs.cz/item/CS_URS_2021_02/181351115"/>
    <hyperlink ref="F254" r:id="rId30" display="https://podminky.urs.cz/item/CS_URS_2021_02/181411121"/>
    <hyperlink ref="F257" r:id="rId31" display="https://podminky.urs.cz/item/CS_URS_2021_02/181451123"/>
    <hyperlink ref="F260" r:id="rId32" display="https://podminky.urs.cz/item/CS_URS_2021_02/181951111"/>
    <hyperlink ref="F262" r:id="rId33" display="https://podminky.urs.cz/item/CS_URS_2021_02/182151111"/>
    <hyperlink ref="F264" r:id="rId34" display="https://podminky.urs.cz/item/CS_URS_2021_02/182351133"/>
    <hyperlink ref="F274" r:id="rId35" display="https://podminky.urs.cz/item/CS_URS_2021_02/185804312"/>
    <hyperlink ref="F276" r:id="rId36" display="https://podminky.urs.cz/item/CS_URS_2021_02/185851121"/>
    <hyperlink ref="F278" r:id="rId37" display="https://podminky.urs.cz/item/CS_URS_2021_02/185851129"/>
    <hyperlink ref="F282" r:id="rId38" display="https://podminky.urs.cz/item/CS_URS_2021_02/451317113"/>
    <hyperlink ref="F284" r:id="rId39" display="https://podminky.urs.cz/item/CS_URS_2021_02/451561111"/>
    <hyperlink ref="F287" r:id="rId40" display="https://podminky.urs.cz/item/CS_URS_2021_02/457532112"/>
    <hyperlink ref="F292" r:id="rId41" display="https://podminky.urs.cz/item/CS_URS_2021_02/464511111"/>
    <hyperlink ref="F298" r:id="rId42" display="https://podminky.urs.cz/item/CS_URS_2021_02/465513327"/>
    <hyperlink ref="F307" r:id="rId43" display="https://podminky.urs.cz/item/CS_URS_2021_02/573231108"/>
    <hyperlink ref="F309" r:id="rId44" display="https://podminky.urs.cz/item/CS_URS_2021_02/577144111"/>
    <hyperlink ref="F314" r:id="rId45" display="https://podminky.urs.cz/item/CS_URS_2021_02/960111221R"/>
    <hyperlink ref="F317" r:id="rId46" display="https://podminky.urs.cz/item/CS_URS_2021_02/997221551"/>
    <hyperlink ref="F319" r:id="rId47" display="https://podminky.urs.cz/item/CS_URS_2021_02/997221559"/>
    <hyperlink ref="F321" r:id="rId48" display="https://podminky.urs.cz/item/CS_URS_2021_02/997221861"/>
    <hyperlink ref="F323" r:id="rId49" display="https://podminky.urs.cz/item/CS_URS_2021_02/997221873"/>
    <hyperlink ref="F325" r:id="rId50" display="https://podminky.urs.cz/item/CS_URS_2021_02/997221875"/>
    <hyperlink ref="F327" r:id="rId51" display="https://podminky.urs.cz/item/CS_URS_2021_02/997321511"/>
    <hyperlink ref="F329" r:id="rId52" display="https://podminky.urs.cz/item/CS_URS_2021_02/997321519"/>
    <hyperlink ref="F331" r:id="rId53" display="https://podminky.urs.cz/item/CS_URS_2021_02/997321611"/>
    <hyperlink ref="F334" r:id="rId54" display="https://podminky.urs.cz/item/CS_URS_2021_02/998332011"/>
    <hyperlink ref="F337" r:id="rId55" display="https://podminky.urs.cz/item/CS_URS_2021_02/460161242"/>
    <hyperlink ref="F342" r:id="rId56" display="https://podminky.urs.cz/item/CS_URS_2021_02/460431252"/>
  </hyperlinks>
  <pageMargins left="0.39375" right="0.39375" top="0.39375" bottom="0.39375" header="0" footer="0"/>
  <pageSetup paperSize="9" orientation="portrait" blackAndWhite="1" fitToHeight="100"/>
  <headerFooter>
    <oddFooter>&amp;CStrana &amp;P z &amp;N</oddFooter>
  </headerFooter>
  <drawing r:id="rId57"/>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179</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5591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5902</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38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Povodí Odry, s.p.</v>
      </c>
      <c r="F17" s="40"/>
      <c r="G17" s="40"/>
      <c r="H17" s="40"/>
      <c r="I17" s="153" t="s">
        <v>31</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Dopravoprojekt Brno a.s.</v>
      </c>
      <c r="F23" s="40"/>
      <c r="G23" s="40"/>
      <c r="H23" s="40"/>
      <c r="I23" s="153" t="s">
        <v>31</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ROUND(J129,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ROUND((SUM(BE129:BE282)),  2)</f>
        <v>0</v>
      </c>
      <c r="G35" s="40"/>
      <c r="H35" s="40"/>
      <c r="I35" s="167">
        <v>0.20000000000000001</v>
      </c>
      <c r="J35" s="166">
        <f>ROUND(((SUM(BE129:BE282))*I35),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ROUND((SUM(BF129:BF282)),  2)</f>
        <v>0</v>
      </c>
      <c r="G36" s="40"/>
      <c r="H36" s="40"/>
      <c r="I36" s="167">
        <v>0.20000000000000001</v>
      </c>
      <c r="J36" s="166">
        <f>ROUND(((SUM(BF129:BF282))*I36),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ROUND((SUM(BG129:BG282)),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ROUND((SUM(BH129:BH282)),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ROUND((SUM(BI129:BI282)),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5591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08.3 - Přitížení paty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 xml:space="preserve"> </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Dopravoprojekt Brno a.s.</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J129</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1901</v>
      </c>
      <c r="E99" s="194"/>
      <c r="F99" s="194"/>
      <c r="G99" s="194"/>
      <c r="H99" s="194"/>
      <c r="I99" s="194"/>
      <c r="J99" s="195">
        <f>J130</f>
        <v>0</v>
      </c>
      <c r="K99" s="192"/>
      <c r="L99" s="196"/>
      <c r="S99" s="9"/>
      <c r="T99" s="9"/>
      <c r="U99" s="9"/>
      <c r="V99" s="9"/>
      <c r="W99" s="9"/>
      <c r="X99" s="9"/>
      <c r="Y99" s="9"/>
      <c r="Z99" s="9"/>
      <c r="AA99" s="9"/>
      <c r="AB99" s="9"/>
      <c r="AC99" s="9"/>
      <c r="AD99" s="9"/>
      <c r="AE99" s="9"/>
    </row>
    <row r="100" s="9" customFormat="1" ht="24.96" customHeight="1">
      <c r="A100" s="9"/>
      <c r="B100" s="191"/>
      <c r="C100" s="192"/>
      <c r="D100" s="193" t="s">
        <v>1904</v>
      </c>
      <c r="E100" s="194"/>
      <c r="F100" s="194"/>
      <c r="G100" s="194"/>
      <c r="H100" s="194"/>
      <c r="I100" s="194"/>
      <c r="J100" s="195">
        <f>J232</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1905</v>
      </c>
      <c r="E101" s="194"/>
      <c r="F101" s="194"/>
      <c r="G101" s="194"/>
      <c r="H101" s="194"/>
      <c r="I101" s="194"/>
      <c r="J101" s="195">
        <f>J243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1909</v>
      </c>
      <c r="E102" s="194"/>
      <c r="F102" s="194"/>
      <c r="G102" s="194"/>
      <c r="H102" s="194"/>
      <c r="I102" s="194"/>
      <c r="J102" s="195">
        <f>J259</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1910</v>
      </c>
      <c r="E103" s="194"/>
      <c r="F103" s="194"/>
      <c r="G103" s="194"/>
      <c r="H103" s="194"/>
      <c r="I103" s="194"/>
      <c r="J103" s="195">
        <f>J262</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1911</v>
      </c>
      <c r="E104" s="194"/>
      <c r="F104" s="194"/>
      <c r="G104" s="194"/>
      <c r="H104" s="194"/>
      <c r="I104" s="194"/>
      <c r="J104" s="195">
        <f>J271</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492</v>
      </c>
      <c r="E105" s="194"/>
      <c r="F105" s="194"/>
      <c r="G105" s="194"/>
      <c r="H105" s="194"/>
      <c r="I105" s="194"/>
      <c r="J105" s="195">
        <f>J274</f>
        <v>0</v>
      </c>
      <c r="K105" s="192"/>
      <c r="L105" s="196"/>
      <c r="S105" s="9"/>
      <c r="T105" s="9"/>
      <c r="U105" s="9"/>
      <c r="V105" s="9"/>
      <c r="W105" s="9"/>
      <c r="X105" s="9"/>
      <c r="Y105" s="9"/>
      <c r="Z105" s="9"/>
      <c r="AA105" s="9"/>
      <c r="AB105" s="9"/>
      <c r="AC105" s="9"/>
      <c r="AD105" s="9"/>
      <c r="AE105" s="9"/>
    </row>
    <row r="106" s="10" customFormat="1" ht="19.92" customHeight="1">
      <c r="A106" s="10"/>
      <c r="B106" s="197"/>
      <c r="C106" s="135"/>
      <c r="D106" s="198" t="s">
        <v>494</v>
      </c>
      <c r="E106" s="199"/>
      <c r="F106" s="199"/>
      <c r="G106" s="199"/>
      <c r="H106" s="199"/>
      <c r="I106" s="199"/>
      <c r="J106" s="200">
        <f>J275</f>
        <v>0</v>
      </c>
      <c r="K106" s="135"/>
      <c r="L106" s="201"/>
      <c r="S106" s="10"/>
      <c r="T106" s="10"/>
      <c r="U106" s="10"/>
      <c r="V106" s="10"/>
      <c r="W106" s="10"/>
      <c r="X106" s="10"/>
      <c r="Y106" s="10"/>
      <c r="Z106" s="10"/>
      <c r="AA106" s="10"/>
      <c r="AB106" s="10"/>
      <c r="AC106" s="10"/>
      <c r="AD106" s="10"/>
      <c r="AE106" s="10"/>
    </row>
    <row r="107" s="9" customFormat="1" ht="24.96" customHeight="1">
      <c r="A107" s="9"/>
      <c r="B107" s="191"/>
      <c r="C107" s="192"/>
      <c r="D107" s="193" t="s">
        <v>5903</v>
      </c>
      <c r="E107" s="194"/>
      <c r="F107" s="194"/>
      <c r="G107" s="194"/>
      <c r="H107" s="194"/>
      <c r="I107" s="194"/>
      <c r="J107" s="195">
        <f>J281</f>
        <v>0</v>
      </c>
      <c r="K107" s="192"/>
      <c r="L107" s="196"/>
      <c r="S107" s="9"/>
      <c r="T107" s="9"/>
      <c r="U107" s="9"/>
      <c r="V107" s="9"/>
      <c r="W107" s="9"/>
      <c r="X107" s="9"/>
      <c r="Y107" s="9"/>
      <c r="Z107" s="9"/>
      <c r="AA107" s="9"/>
      <c r="AB107" s="9"/>
      <c r="AC107" s="9"/>
      <c r="AD107" s="9"/>
      <c r="AE107" s="9"/>
    </row>
    <row r="108" s="2" customFormat="1" ht="21.84"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68"/>
      <c r="C109" s="69"/>
      <c r="D109" s="69"/>
      <c r="E109" s="69"/>
      <c r="F109" s="69"/>
      <c r="G109" s="69"/>
      <c r="H109" s="69"/>
      <c r="I109" s="69"/>
      <c r="J109" s="69"/>
      <c r="K109" s="69"/>
      <c r="L109" s="65"/>
      <c r="S109" s="40"/>
      <c r="T109" s="40"/>
      <c r="U109" s="40"/>
      <c r="V109" s="40"/>
      <c r="W109" s="40"/>
      <c r="X109" s="40"/>
      <c r="Y109" s="40"/>
      <c r="Z109" s="40"/>
      <c r="AA109" s="40"/>
      <c r="AB109" s="40"/>
      <c r="AC109" s="40"/>
      <c r="AD109" s="40"/>
      <c r="AE109" s="40"/>
    </row>
    <row r="113" s="2" customFormat="1" ht="6.96" customHeight="1">
      <c r="A113" s="40"/>
      <c r="B113" s="70"/>
      <c r="C113" s="71"/>
      <c r="D113" s="71"/>
      <c r="E113" s="71"/>
      <c r="F113" s="71"/>
      <c r="G113" s="71"/>
      <c r="H113" s="71"/>
      <c r="I113" s="71"/>
      <c r="J113" s="71"/>
      <c r="K113" s="71"/>
      <c r="L113" s="65"/>
      <c r="S113" s="40"/>
      <c r="T113" s="40"/>
      <c r="U113" s="40"/>
      <c r="V113" s="40"/>
      <c r="W113" s="40"/>
      <c r="X113" s="40"/>
      <c r="Y113" s="40"/>
      <c r="Z113" s="40"/>
      <c r="AA113" s="40"/>
      <c r="AB113" s="40"/>
      <c r="AC113" s="40"/>
      <c r="AD113" s="40"/>
      <c r="AE113" s="40"/>
    </row>
    <row r="114" s="2" customFormat="1" ht="24.96" customHeight="1">
      <c r="A114" s="40"/>
      <c r="B114" s="41"/>
      <c r="C114" s="24" t="s">
        <v>205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15</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26.25" customHeight="1">
      <c r="A117" s="40"/>
      <c r="B117" s="41"/>
      <c r="C117" s="42"/>
      <c r="D117" s="42"/>
      <c r="E117" s="186" t="str">
        <f>E7</f>
        <v>Ochranná hráz na Odře a Orlovské Stružce, Bohumín-Pudlov, stavba č. 5047_2021_soutez</v>
      </c>
      <c r="F117" s="33"/>
      <c r="G117" s="33"/>
      <c r="H117" s="33"/>
      <c r="I117" s="42"/>
      <c r="J117" s="42"/>
      <c r="K117" s="42"/>
      <c r="L117" s="65"/>
      <c r="S117" s="40"/>
      <c r="T117" s="40"/>
      <c r="U117" s="40"/>
      <c r="V117" s="40"/>
      <c r="W117" s="40"/>
      <c r="X117" s="40"/>
      <c r="Y117" s="40"/>
      <c r="Z117" s="40"/>
      <c r="AA117" s="40"/>
      <c r="AB117" s="40"/>
      <c r="AC117" s="40"/>
      <c r="AD117" s="40"/>
      <c r="AE117" s="40"/>
    </row>
    <row r="118" s="1" customFormat="1" ht="12" customHeight="1">
      <c r="B118" s="22"/>
      <c r="C118" s="33" t="s">
        <v>189</v>
      </c>
      <c r="D118" s="23"/>
      <c r="E118" s="23"/>
      <c r="F118" s="23"/>
      <c r="G118" s="23"/>
      <c r="H118" s="23"/>
      <c r="I118" s="23"/>
      <c r="J118" s="23"/>
      <c r="K118" s="23"/>
      <c r="L118" s="21"/>
    </row>
    <row r="119" s="2" customFormat="1" ht="16.5" customHeight="1">
      <c r="A119" s="40"/>
      <c r="B119" s="41"/>
      <c r="C119" s="42"/>
      <c r="D119" s="42"/>
      <c r="E119" s="186" t="s">
        <v>5591</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486</v>
      </c>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6.5" customHeight="1">
      <c r="A121" s="40"/>
      <c r="B121" s="41"/>
      <c r="C121" s="42"/>
      <c r="D121" s="42"/>
      <c r="E121" s="78" t="str">
        <f>E11</f>
        <v>SO 08.3 - Přitížení paty ...</v>
      </c>
      <c r="F121" s="42"/>
      <c r="G121" s="42"/>
      <c r="H121" s="42"/>
      <c r="I121" s="42"/>
      <c r="J121" s="42"/>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12" customHeight="1">
      <c r="A123" s="40"/>
      <c r="B123" s="41"/>
      <c r="C123" s="33" t="s">
        <v>20</v>
      </c>
      <c r="D123" s="42"/>
      <c r="E123" s="42"/>
      <c r="F123" s="28" t="str">
        <f>F14</f>
        <v xml:space="preserve"> </v>
      </c>
      <c r="G123" s="42"/>
      <c r="H123" s="42"/>
      <c r="I123" s="33" t="s">
        <v>22</v>
      </c>
      <c r="J123" s="81" t="str">
        <f>IF(J14="","",J14)</f>
        <v>30. 11. 2020</v>
      </c>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25.65" customHeight="1">
      <c r="A125" s="40"/>
      <c r="B125" s="41"/>
      <c r="C125" s="33" t="s">
        <v>28</v>
      </c>
      <c r="D125" s="42"/>
      <c r="E125" s="42"/>
      <c r="F125" s="28" t="str">
        <f>E17</f>
        <v>Povodí Odry, s.p.</v>
      </c>
      <c r="G125" s="42"/>
      <c r="H125" s="42"/>
      <c r="I125" s="33" t="s">
        <v>34</v>
      </c>
      <c r="J125" s="38" t="str">
        <f>E23</f>
        <v>Dopravoprojekt Brno a.s.</v>
      </c>
      <c r="K125" s="42"/>
      <c r="L125" s="65"/>
      <c r="S125" s="40"/>
      <c r="T125" s="40"/>
      <c r="U125" s="40"/>
      <c r="V125" s="40"/>
      <c r="W125" s="40"/>
      <c r="X125" s="40"/>
      <c r="Y125" s="40"/>
      <c r="Z125" s="40"/>
      <c r="AA125" s="40"/>
      <c r="AB125" s="40"/>
      <c r="AC125" s="40"/>
      <c r="AD125" s="40"/>
      <c r="AE125" s="40"/>
    </row>
    <row r="126" s="2" customFormat="1" ht="15.15" customHeight="1">
      <c r="A126" s="40"/>
      <c r="B126" s="41"/>
      <c r="C126" s="33" t="s">
        <v>32</v>
      </c>
      <c r="D126" s="42"/>
      <c r="E126" s="42"/>
      <c r="F126" s="28" t="str">
        <f>IF(E20="","",E20)</f>
        <v>Vyplň údaj</v>
      </c>
      <c r="G126" s="42"/>
      <c r="H126" s="42"/>
      <c r="I126" s="33" t="s">
        <v>37</v>
      </c>
      <c r="J126" s="38" t="str">
        <f>E26</f>
        <v xml:space="preserve"> </v>
      </c>
      <c r="K126" s="42"/>
      <c r="L126" s="65"/>
      <c r="S126" s="40"/>
      <c r="T126" s="40"/>
      <c r="U126" s="40"/>
      <c r="V126" s="40"/>
      <c r="W126" s="40"/>
      <c r="X126" s="40"/>
      <c r="Y126" s="40"/>
      <c r="Z126" s="40"/>
      <c r="AA126" s="40"/>
      <c r="AB126" s="40"/>
      <c r="AC126" s="40"/>
      <c r="AD126" s="40"/>
      <c r="AE126" s="40"/>
    </row>
    <row r="127" s="2" customFormat="1" ht="10.32" customHeight="1">
      <c r="A127" s="40"/>
      <c r="B127" s="41"/>
      <c r="C127" s="42"/>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11" customFormat="1" ht="29.28" customHeight="1">
      <c r="A128" s="202"/>
      <c r="B128" s="203"/>
      <c r="C128" s="204" t="s">
        <v>206</v>
      </c>
      <c r="D128" s="205" t="s">
        <v>65</v>
      </c>
      <c r="E128" s="205" t="s">
        <v>61</v>
      </c>
      <c r="F128" s="205" t="s">
        <v>62</v>
      </c>
      <c r="G128" s="205" t="s">
        <v>207</v>
      </c>
      <c r="H128" s="205" t="s">
        <v>208</v>
      </c>
      <c r="I128" s="205" t="s">
        <v>209</v>
      </c>
      <c r="J128" s="205" t="s">
        <v>193</v>
      </c>
      <c r="K128" s="206" t="s">
        <v>210</v>
      </c>
      <c r="L128" s="207"/>
      <c r="M128" s="102" t="s">
        <v>1</v>
      </c>
      <c r="N128" s="103" t="s">
        <v>44</v>
      </c>
      <c r="O128" s="103" t="s">
        <v>211</v>
      </c>
      <c r="P128" s="103" t="s">
        <v>212</v>
      </c>
      <c r="Q128" s="103" t="s">
        <v>213</v>
      </c>
      <c r="R128" s="103" t="s">
        <v>214</v>
      </c>
      <c r="S128" s="103" t="s">
        <v>215</v>
      </c>
      <c r="T128" s="104" t="s">
        <v>216</v>
      </c>
      <c r="U128" s="202"/>
      <c r="V128" s="202"/>
      <c r="W128" s="202"/>
      <c r="X128" s="202"/>
      <c r="Y128" s="202"/>
      <c r="Z128" s="202"/>
      <c r="AA128" s="202"/>
      <c r="AB128" s="202"/>
      <c r="AC128" s="202"/>
      <c r="AD128" s="202"/>
      <c r="AE128" s="202"/>
    </row>
    <row r="129" s="2" customFormat="1" ht="22.8" customHeight="1">
      <c r="A129" s="40"/>
      <c r="B129" s="41"/>
      <c r="C129" s="109" t="s">
        <v>217</v>
      </c>
      <c r="D129" s="42"/>
      <c r="E129" s="42"/>
      <c r="F129" s="42"/>
      <c r="G129" s="42"/>
      <c r="H129" s="42"/>
      <c r="I129" s="42"/>
      <c r="J129" s="208">
        <f>BK129</f>
        <v>0</v>
      </c>
      <c r="K129" s="42"/>
      <c r="L129" s="46"/>
      <c r="M129" s="105"/>
      <c r="N129" s="209"/>
      <c r="O129" s="106"/>
      <c r="P129" s="210">
        <f>P130+P232+P243+P259+P262+P271+P274+P281</f>
        <v>0</v>
      </c>
      <c r="Q129" s="106"/>
      <c r="R129" s="210">
        <f>R130+R232+R243+R259+R262+R271+R274+R281</f>
        <v>0</v>
      </c>
      <c r="S129" s="106"/>
      <c r="T129" s="211">
        <f>T130+T232+T243+T259+T262+T271+T274+T281</f>
        <v>0</v>
      </c>
      <c r="U129" s="40"/>
      <c r="V129" s="40"/>
      <c r="W129" s="40"/>
      <c r="X129" s="40"/>
      <c r="Y129" s="40"/>
      <c r="Z129" s="40"/>
      <c r="AA129" s="40"/>
      <c r="AB129" s="40"/>
      <c r="AC129" s="40"/>
      <c r="AD129" s="40"/>
      <c r="AE129" s="40"/>
      <c r="AT129" s="18" t="s">
        <v>79</v>
      </c>
      <c r="AU129" s="18" t="s">
        <v>195</v>
      </c>
      <c r="BK129" s="212">
        <f>BK130+BK232+BK243+BK259+BK262+BK271+BK274+BK281</f>
        <v>0</v>
      </c>
    </row>
    <row r="130" s="12" customFormat="1" ht="25.92" customHeight="1">
      <c r="A130" s="12"/>
      <c r="B130" s="213"/>
      <c r="C130" s="214"/>
      <c r="D130" s="215" t="s">
        <v>79</v>
      </c>
      <c r="E130" s="216" t="s">
        <v>88</v>
      </c>
      <c r="F130" s="216" t="s">
        <v>504</v>
      </c>
      <c r="G130" s="214"/>
      <c r="H130" s="214"/>
      <c r="I130" s="217"/>
      <c r="J130" s="218">
        <f>BK130</f>
        <v>0</v>
      </c>
      <c r="K130" s="214"/>
      <c r="L130" s="219"/>
      <c r="M130" s="220"/>
      <c r="N130" s="221"/>
      <c r="O130" s="221"/>
      <c r="P130" s="222">
        <f>SUM(P131:P231)</f>
        <v>0</v>
      </c>
      <c r="Q130" s="221"/>
      <c r="R130" s="222">
        <f>SUM(R131:R231)</f>
        <v>0</v>
      </c>
      <c r="S130" s="221"/>
      <c r="T130" s="223">
        <f>SUM(T131:T231)</f>
        <v>0</v>
      </c>
      <c r="U130" s="12"/>
      <c r="V130" s="12"/>
      <c r="W130" s="12"/>
      <c r="X130" s="12"/>
      <c r="Y130" s="12"/>
      <c r="Z130" s="12"/>
      <c r="AA130" s="12"/>
      <c r="AB130" s="12"/>
      <c r="AC130" s="12"/>
      <c r="AD130" s="12"/>
      <c r="AE130" s="12"/>
      <c r="AR130" s="224" t="s">
        <v>88</v>
      </c>
      <c r="AT130" s="225" t="s">
        <v>79</v>
      </c>
      <c r="AU130" s="225" t="s">
        <v>80</v>
      </c>
      <c r="AY130" s="224" t="s">
        <v>221</v>
      </c>
      <c r="BK130" s="226">
        <f>SUM(BK131:BK231)</f>
        <v>0</v>
      </c>
    </row>
    <row r="131" s="2" customFormat="1" ht="24.15" customHeight="1">
      <c r="A131" s="40"/>
      <c r="B131" s="41"/>
      <c r="C131" s="229" t="s">
        <v>88</v>
      </c>
      <c r="D131" s="229" t="s">
        <v>225</v>
      </c>
      <c r="E131" s="230" t="s">
        <v>5594</v>
      </c>
      <c r="F131" s="231" t="s">
        <v>5595</v>
      </c>
      <c r="G131" s="232" t="s">
        <v>5596</v>
      </c>
      <c r="H131" s="233">
        <v>0.0080000000000000002</v>
      </c>
      <c r="I131" s="234"/>
      <c r="J131" s="235">
        <f>ROUND(I131*H131,2)</f>
        <v>0</v>
      </c>
      <c r="K131" s="231" t="s">
        <v>5600</v>
      </c>
      <c r="L131" s="46"/>
      <c r="M131" s="236" t="s">
        <v>1</v>
      </c>
      <c r="N131" s="237" t="s">
        <v>45</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224</v>
      </c>
      <c r="AT131" s="240" t="s">
        <v>225</v>
      </c>
      <c r="AU131" s="240" t="s">
        <v>88</v>
      </c>
      <c r="AY131" s="18" t="s">
        <v>221</v>
      </c>
      <c r="BE131" s="241">
        <f>IF(N131="základní",J131,0)</f>
        <v>0</v>
      </c>
      <c r="BF131" s="241">
        <f>IF(N131="snížená",J131,0)</f>
        <v>0</v>
      </c>
      <c r="BG131" s="241">
        <f>IF(N131="zákl. přenesená",J131,0)</f>
        <v>0</v>
      </c>
      <c r="BH131" s="241">
        <f>IF(N131="sníž. přenesená",J131,0)</f>
        <v>0</v>
      </c>
      <c r="BI131" s="241">
        <f>IF(N131="nulová",J131,0)</f>
        <v>0</v>
      </c>
      <c r="BJ131" s="18" t="s">
        <v>88</v>
      </c>
      <c r="BK131" s="241">
        <f>ROUND(I131*H131,2)</f>
        <v>0</v>
      </c>
      <c r="BL131" s="18" t="s">
        <v>224</v>
      </c>
      <c r="BM131" s="240" t="s">
        <v>5904</v>
      </c>
    </row>
    <row r="132" s="2" customFormat="1">
      <c r="A132" s="40"/>
      <c r="B132" s="41"/>
      <c r="C132" s="42"/>
      <c r="D132" s="242" t="s">
        <v>232</v>
      </c>
      <c r="E132" s="42"/>
      <c r="F132" s="243" t="s">
        <v>5905</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232</v>
      </c>
      <c r="AU132" s="18" t="s">
        <v>88</v>
      </c>
    </row>
    <row r="133" s="2" customFormat="1" ht="24.15" customHeight="1">
      <c r="A133" s="40"/>
      <c r="B133" s="41"/>
      <c r="C133" s="229" t="s">
        <v>19</v>
      </c>
      <c r="D133" s="229" t="s">
        <v>225</v>
      </c>
      <c r="E133" s="230" t="s">
        <v>4610</v>
      </c>
      <c r="F133" s="231" t="s">
        <v>5906</v>
      </c>
      <c r="G133" s="232" t="s">
        <v>507</v>
      </c>
      <c r="H133" s="233">
        <v>75</v>
      </c>
      <c r="I133" s="234"/>
      <c r="J133" s="235">
        <f>ROUND(I133*H133,2)</f>
        <v>0</v>
      </c>
      <c r="K133" s="231" t="s">
        <v>5600</v>
      </c>
      <c r="L133" s="46"/>
      <c r="M133" s="236" t="s">
        <v>1</v>
      </c>
      <c r="N133" s="237" t="s">
        <v>45</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224</v>
      </c>
      <c r="AT133" s="240" t="s">
        <v>225</v>
      </c>
      <c r="AU133" s="240" t="s">
        <v>88</v>
      </c>
      <c r="AY133" s="18" t="s">
        <v>221</v>
      </c>
      <c r="BE133" s="241">
        <f>IF(N133="základní",J133,0)</f>
        <v>0</v>
      </c>
      <c r="BF133" s="241">
        <f>IF(N133="snížená",J133,0)</f>
        <v>0</v>
      </c>
      <c r="BG133" s="241">
        <f>IF(N133="zákl. přenesená",J133,0)</f>
        <v>0</v>
      </c>
      <c r="BH133" s="241">
        <f>IF(N133="sníž. přenesená",J133,0)</f>
        <v>0</v>
      </c>
      <c r="BI133" s="241">
        <f>IF(N133="nulová",J133,0)</f>
        <v>0</v>
      </c>
      <c r="BJ133" s="18" t="s">
        <v>88</v>
      </c>
      <c r="BK133" s="241">
        <f>ROUND(I133*H133,2)</f>
        <v>0</v>
      </c>
      <c r="BL133" s="18" t="s">
        <v>224</v>
      </c>
      <c r="BM133" s="240" t="s">
        <v>5907</v>
      </c>
    </row>
    <row r="134" s="2" customFormat="1">
      <c r="A134" s="40"/>
      <c r="B134" s="41"/>
      <c r="C134" s="42"/>
      <c r="D134" s="242" t="s">
        <v>232</v>
      </c>
      <c r="E134" s="42"/>
      <c r="F134" s="243" t="s">
        <v>5908</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232</v>
      </c>
      <c r="AU134" s="18" t="s">
        <v>88</v>
      </c>
    </row>
    <row r="135" s="2" customFormat="1" ht="49.05" customHeight="1">
      <c r="A135" s="40"/>
      <c r="B135" s="41"/>
      <c r="C135" s="229" t="s">
        <v>157</v>
      </c>
      <c r="D135" s="229" t="s">
        <v>225</v>
      </c>
      <c r="E135" s="230" t="s">
        <v>5598</v>
      </c>
      <c r="F135" s="231" t="s">
        <v>5599</v>
      </c>
      <c r="G135" s="232" t="s">
        <v>507</v>
      </c>
      <c r="H135" s="233">
        <v>135</v>
      </c>
      <c r="I135" s="234"/>
      <c r="J135" s="235">
        <f>ROUND(I135*H135,2)</f>
        <v>0</v>
      </c>
      <c r="K135" s="231" t="s">
        <v>5600</v>
      </c>
      <c r="L135" s="46"/>
      <c r="M135" s="236" t="s">
        <v>1</v>
      </c>
      <c r="N135" s="237" t="s">
        <v>45</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224</v>
      </c>
      <c r="AT135" s="240" t="s">
        <v>225</v>
      </c>
      <c r="AU135" s="240" t="s">
        <v>88</v>
      </c>
      <c r="AY135" s="18" t="s">
        <v>221</v>
      </c>
      <c r="BE135" s="241">
        <f>IF(N135="základní",J135,0)</f>
        <v>0</v>
      </c>
      <c r="BF135" s="241">
        <f>IF(N135="snížená",J135,0)</f>
        <v>0</v>
      </c>
      <c r="BG135" s="241">
        <f>IF(N135="zákl. přenesená",J135,0)</f>
        <v>0</v>
      </c>
      <c r="BH135" s="241">
        <f>IF(N135="sníž. přenesená",J135,0)</f>
        <v>0</v>
      </c>
      <c r="BI135" s="241">
        <f>IF(N135="nulová",J135,0)</f>
        <v>0</v>
      </c>
      <c r="BJ135" s="18" t="s">
        <v>88</v>
      </c>
      <c r="BK135" s="241">
        <f>ROUND(I135*H135,2)</f>
        <v>0</v>
      </c>
      <c r="BL135" s="18" t="s">
        <v>224</v>
      </c>
      <c r="BM135" s="240" t="s">
        <v>5909</v>
      </c>
    </row>
    <row r="136" s="2" customFormat="1">
      <c r="A136" s="40"/>
      <c r="B136" s="41"/>
      <c r="C136" s="42"/>
      <c r="D136" s="242" t="s">
        <v>232</v>
      </c>
      <c r="E136" s="42"/>
      <c r="F136" s="243" t="s">
        <v>5602</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232</v>
      </c>
      <c r="AU136" s="18" t="s">
        <v>88</v>
      </c>
    </row>
    <row r="137" s="13" customFormat="1">
      <c r="A137" s="13"/>
      <c r="B137" s="249"/>
      <c r="C137" s="250"/>
      <c r="D137" s="247" t="s">
        <v>236</v>
      </c>
      <c r="E137" s="251" t="s">
        <v>1</v>
      </c>
      <c r="F137" s="252" t="s">
        <v>5910</v>
      </c>
      <c r="G137" s="250"/>
      <c r="H137" s="253">
        <v>135</v>
      </c>
      <c r="I137" s="254"/>
      <c r="J137" s="250"/>
      <c r="K137" s="250"/>
      <c r="L137" s="255"/>
      <c r="M137" s="256"/>
      <c r="N137" s="257"/>
      <c r="O137" s="257"/>
      <c r="P137" s="257"/>
      <c r="Q137" s="257"/>
      <c r="R137" s="257"/>
      <c r="S137" s="257"/>
      <c r="T137" s="258"/>
      <c r="U137" s="13"/>
      <c r="V137" s="13"/>
      <c r="W137" s="13"/>
      <c r="X137" s="13"/>
      <c r="Y137" s="13"/>
      <c r="Z137" s="13"/>
      <c r="AA137" s="13"/>
      <c r="AB137" s="13"/>
      <c r="AC137" s="13"/>
      <c r="AD137" s="13"/>
      <c r="AE137" s="13"/>
      <c r="AT137" s="259" t="s">
        <v>236</v>
      </c>
      <c r="AU137" s="259" t="s">
        <v>88</v>
      </c>
      <c r="AV137" s="13" t="s">
        <v>19</v>
      </c>
      <c r="AW137" s="13" t="s">
        <v>36</v>
      </c>
      <c r="AX137" s="13" t="s">
        <v>80</v>
      </c>
      <c r="AY137" s="259" t="s">
        <v>221</v>
      </c>
    </row>
    <row r="138" s="15" customFormat="1">
      <c r="A138" s="15"/>
      <c r="B138" s="270"/>
      <c r="C138" s="271"/>
      <c r="D138" s="247" t="s">
        <v>236</v>
      </c>
      <c r="E138" s="272" t="s">
        <v>1</v>
      </c>
      <c r="F138" s="273" t="s">
        <v>356</v>
      </c>
      <c r="G138" s="271"/>
      <c r="H138" s="274">
        <v>135</v>
      </c>
      <c r="I138" s="275"/>
      <c r="J138" s="271"/>
      <c r="K138" s="271"/>
      <c r="L138" s="276"/>
      <c r="M138" s="277"/>
      <c r="N138" s="278"/>
      <c r="O138" s="278"/>
      <c r="P138" s="278"/>
      <c r="Q138" s="278"/>
      <c r="R138" s="278"/>
      <c r="S138" s="278"/>
      <c r="T138" s="279"/>
      <c r="U138" s="15"/>
      <c r="V138" s="15"/>
      <c r="W138" s="15"/>
      <c r="X138" s="15"/>
      <c r="Y138" s="15"/>
      <c r="Z138" s="15"/>
      <c r="AA138" s="15"/>
      <c r="AB138" s="15"/>
      <c r="AC138" s="15"/>
      <c r="AD138" s="15"/>
      <c r="AE138" s="15"/>
      <c r="AT138" s="280" t="s">
        <v>236</v>
      </c>
      <c r="AU138" s="280" t="s">
        <v>88</v>
      </c>
      <c r="AV138" s="15" t="s">
        <v>224</v>
      </c>
      <c r="AW138" s="15" t="s">
        <v>36</v>
      </c>
      <c r="AX138" s="15" t="s">
        <v>88</v>
      </c>
      <c r="AY138" s="280" t="s">
        <v>221</v>
      </c>
    </row>
    <row r="139" s="2" customFormat="1" ht="33" customHeight="1">
      <c r="A139" s="40"/>
      <c r="B139" s="41"/>
      <c r="C139" s="229" t="s">
        <v>224</v>
      </c>
      <c r="D139" s="229" t="s">
        <v>225</v>
      </c>
      <c r="E139" s="230" t="s">
        <v>5608</v>
      </c>
      <c r="F139" s="231" t="s">
        <v>5609</v>
      </c>
      <c r="G139" s="232" t="s">
        <v>665</v>
      </c>
      <c r="H139" s="233">
        <v>21</v>
      </c>
      <c r="I139" s="234"/>
      <c r="J139" s="235">
        <f>ROUND(I139*H139,2)</f>
        <v>0</v>
      </c>
      <c r="K139" s="231" t="s">
        <v>5600</v>
      </c>
      <c r="L139" s="46"/>
      <c r="M139" s="236" t="s">
        <v>1</v>
      </c>
      <c r="N139" s="237" t="s">
        <v>45</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224</v>
      </c>
      <c r="AT139" s="240" t="s">
        <v>225</v>
      </c>
      <c r="AU139" s="240" t="s">
        <v>88</v>
      </c>
      <c r="AY139" s="18" t="s">
        <v>221</v>
      </c>
      <c r="BE139" s="241">
        <f>IF(N139="základní",J139,0)</f>
        <v>0</v>
      </c>
      <c r="BF139" s="241">
        <f>IF(N139="snížená",J139,0)</f>
        <v>0</v>
      </c>
      <c r="BG139" s="241">
        <f>IF(N139="zákl. přenesená",J139,0)</f>
        <v>0</v>
      </c>
      <c r="BH139" s="241">
        <f>IF(N139="sníž. přenesená",J139,0)</f>
        <v>0</v>
      </c>
      <c r="BI139" s="241">
        <f>IF(N139="nulová",J139,0)</f>
        <v>0</v>
      </c>
      <c r="BJ139" s="18" t="s">
        <v>88</v>
      </c>
      <c r="BK139" s="241">
        <f>ROUND(I139*H139,2)</f>
        <v>0</v>
      </c>
      <c r="BL139" s="18" t="s">
        <v>224</v>
      </c>
      <c r="BM139" s="240" t="s">
        <v>5911</v>
      </c>
    </row>
    <row r="140" s="2" customFormat="1">
      <c r="A140" s="40"/>
      <c r="B140" s="41"/>
      <c r="C140" s="42"/>
      <c r="D140" s="242" t="s">
        <v>232</v>
      </c>
      <c r="E140" s="42"/>
      <c r="F140" s="243" t="s">
        <v>5611</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232</v>
      </c>
      <c r="AU140" s="18" t="s">
        <v>88</v>
      </c>
    </row>
    <row r="141" s="13" customFormat="1">
      <c r="A141" s="13"/>
      <c r="B141" s="249"/>
      <c r="C141" s="250"/>
      <c r="D141" s="247" t="s">
        <v>236</v>
      </c>
      <c r="E141" s="251" t="s">
        <v>1</v>
      </c>
      <c r="F141" s="252" t="s">
        <v>5912</v>
      </c>
      <c r="G141" s="250"/>
      <c r="H141" s="253">
        <v>21</v>
      </c>
      <c r="I141" s="254"/>
      <c r="J141" s="250"/>
      <c r="K141" s="250"/>
      <c r="L141" s="255"/>
      <c r="M141" s="256"/>
      <c r="N141" s="257"/>
      <c r="O141" s="257"/>
      <c r="P141" s="257"/>
      <c r="Q141" s="257"/>
      <c r="R141" s="257"/>
      <c r="S141" s="257"/>
      <c r="T141" s="258"/>
      <c r="U141" s="13"/>
      <c r="V141" s="13"/>
      <c r="W141" s="13"/>
      <c r="X141" s="13"/>
      <c r="Y141" s="13"/>
      <c r="Z141" s="13"/>
      <c r="AA141" s="13"/>
      <c r="AB141" s="13"/>
      <c r="AC141" s="13"/>
      <c r="AD141" s="13"/>
      <c r="AE141" s="13"/>
      <c r="AT141" s="259" t="s">
        <v>236</v>
      </c>
      <c r="AU141" s="259" t="s">
        <v>88</v>
      </c>
      <c r="AV141" s="13" t="s">
        <v>19</v>
      </c>
      <c r="AW141" s="13" t="s">
        <v>36</v>
      </c>
      <c r="AX141" s="13" t="s">
        <v>80</v>
      </c>
      <c r="AY141" s="259" t="s">
        <v>221</v>
      </c>
    </row>
    <row r="142" s="15" customFormat="1">
      <c r="A142" s="15"/>
      <c r="B142" s="270"/>
      <c r="C142" s="271"/>
      <c r="D142" s="247" t="s">
        <v>236</v>
      </c>
      <c r="E142" s="272" t="s">
        <v>1</v>
      </c>
      <c r="F142" s="273" t="s">
        <v>356</v>
      </c>
      <c r="G142" s="271"/>
      <c r="H142" s="274">
        <v>21</v>
      </c>
      <c r="I142" s="275"/>
      <c r="J142" s="271"/>
      <c r="K142" s="271"/>
      <c r="L142" s="276"/>
      <c r="M142" s="277"/>
      <c r="N142" s="278"/>
      <c r="O142" s="278"/>
      <c r="P142" s="278"/>
      <c r="Q142" s="278"/>
      <c r="R142" s="278"/>
      <c r="S142" s="278"/>
      <c r="T142" s="279"/>
      <c r="U142" s="15"/>
      <c r="V142" s="15"/>
      <c r="W142" s="15"/>
      <c r="X142" s="15"/>
      <c r="Y142" s="15"/>
      <c r="Z142" s="15"/>
      <c r="AA142" s="15"/>
      <c r="AB142" s="15"/>
      <c r="AC142" s="15"/>
      <c r="AD142" s="15"/>
      <c r="AE142" s="15"/>
      <c r="AT142" s="280" t="s">
        <v>236</v>
      </c>
      <c r="AU142" s="280" t="s">
        <v>88</v>
      </c>
      <c r="AV142" s="15" t="s">
        <v>224</v>
      </c>
      <c r="AW142" s="15" t="s">
        <v>36</v>
      </c>
      <c r="AX142" s="15" t="s">
        <v>88</v>
      </c>
      <c r="AY142" s="280" t="s">
        <v>221</v>
      </c>
    </row>
    <row r="143" s="2" customFormat="1" ht="33" customHeight="1">
      <c r="A143" s="40"/>
      <c r="B143" s="41"/>
      <c r="C143" s="229" t="s">
        <v>220</v>
      </c>
      <c r="D143" s="229" t="s">
        <v>225</v>
      </c>
      <c r="E143" s="230" t="s">
        <v>5613</v>
      </c>
      <c r="F143" s="231" t="s">
        <v>5614</v>
      </c>
      <c r="G143" s="232" t="s">
        <v>665</v>
      </c>
      <c r="H143" s="233">
        <v>2</v>
      </c>
      <c r="I143" s="234"/>
      <c r="J143" s="235">
        <f>ROUND(I143*H143,2)</f>
        <v>0</v>
      </c>
      <c r="K143" s="231" t="s">
        <v>1</v>
      </c>
      <c r="L143" s="46"/>
      <c r="M143" s="236" t="s">
        <v>1</v>
      </c>
      <c r="N143" s="237" t="s">
        <v>45</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224</v>
      </c>
      <c r="AT143" s="240" t="s">
        <v>225</v>
      </c>
      <c r="AU143" s="240" t="s">
        <v>88</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5913</v>
      </c>
    </row>
    <row r="144" s="13" customFormat="1">
      <c r="A144" s="13"/>
      <c r="B144" s="249"/>
      <c r="C144" s="250"/>
      <c r="D144" s="247" t="s">
        <v>236</v>
      </c>
      <c r="E144" s="251" t="s">
        <v>1</v>
      </c>
      <c r="F144" s="252" t="s">
        <v>5914</v>
      </c>
      <c r="G144" s="250"/>
      <c r="H144" s="253">
        <v>2</v>
      </c>
      <c r="I144" s="254"/>
      <c r="J144" s="250"/>
      <c r="K144" s="250"/>
      <c r="L144" s="255"/>
      <c r="M144" s="256"/>
      <c r="N144" s="257"/>
      <c r="O144" s="257"/>
      <c r="P144" s="257"/>
      <c r="Q144" s="257"/>
      <c r="R144" s="257"/>
      <c r="S144" s="257"/>
      <c r="T144" s="258"/>
      <c r="U144" s="13"/>
      <c r="V144" s="13"/>
      <c r="W144" s="13"/>
      <c r="X144" s="13"/>
      <c r="Y144" s="13"/>
      <c r="Z144" s="13"/>
      <c r="AA144" s="13"/>
      <c r="AB144" s="13"/>
      <c r="AC144" s="13"/>
      <c r="AD144" s="13"/>
      <c r="AE144" s="13"/>
      <c r="AT144" s="259" t="s">
        <v>236</v>
      </c>
      <c r="AU144" s="259" t="s">
        <v>88</v>
      </c>
      <c r="AV144" s="13" t="s">
        <v>19</v>
      </c>
      <c r="AW144" s="13" t="s">
        <v>36</v>
      </c>
      <c r="AX144" s="13" t="s">
        <v>80</v>
      </c>
      <c r="AY144" s="259" t="s">
        <v>221</v>
      </c>
    </row>
    <row r="145" s="15" customFormat="1">
      <c r="A145" s="15"/>
      <c r="B145" s="270"/>
      <c r="C145" s="271"/>
      <c r="D145" s="247" t="s">
        <v>236</v>
      </c>
      <c r="E145" s="272" t="s">
        <v>1</v>
      </c>
      <c r="F145" s="273" t="s">
        <v>356</v>
      </c>
      <c r="G145" s="271"/>
      <c r="H145" s="274">
        <v>2</v>
      </c>
      <c r="I145" s="275"/>
      <c r="J145" s="271"/>
      <c r="K145" s="271"/>
      <c r="L145" s="276"/>
      <c r="M145" s="277"/>
      <c r="N145" s="278"/>
      <c r="O145" s="278"/>
      <c r="P145" s="278"/>
      <c r="Q145" s="278"/>
      <c r="R145" s="278"/>
      <c r="S145" s="278"/>
      <c r="T145" s="279"/>
      <c r="U145" s="15"/>
      <c r="V145" s="15"/>
      <c r="W145" s="15"/>
      <c r="X145" s="15"/>
      <c r="Y145" s="15"/>
      <c r="Z145" s="15"/>
      <c r="AA145" s="15"/>
      <c r="AB145" s="15"/>
      <c r="AC145" s="15"/>
      <c r="AD145" s="15"/>
      <c r="AE145" s="15"/>
      <c r="AT145" s="280" t="s">
        <v>236</v>
      </c>
      <c r="AU145" s="280" t="s">
        <v>88</v>
      </c>
      <c r="AV145" s="15" t="s">
        <v>224</v>
      </c>
      <c r="AW145" s="15" t="s">
        <v>36</v>
      </c>
      <c r="AX145" s="15" t="s">
        <v>88</v>
      </c>
      <c r="AY145" s="280" t="s">
        <v>221</v>
      </c>
    </row>
    <row r="146" s="2" customFormat="1" ht="37.8" customHeight="1">
      <c r="A146" s="40"/>
      <c r="B146" s="41"/>
      <c r="C146" s="229" t="s">
        <v>257</v>
      </c>
      <c r="D146" s="229" t="s">
        <v>225</v>
      </c>
      <c r="E146" s="230" t="s">
        <v>5617</v>
      </c>
      <c r="F146" s="231" t="s">
        <v>5618</v>
      </c>
      <c r="G146" s="232" t="s">
        <v>665</v>
      </c>
      <c r="H146" s="233">
        <v>21</v>
      </c>
      <c r="I146" s="234"/>
      <c r="J146" s="235">
        <f>ROUND(I146*H146,2)</f>
        <v>0</v>
      </c>
      <c r="K146" s="231" t="s">
        <v>1</v>
      </c>
      <c r="L146" s="46"/>
      <c r="M146" s="236" t="s">
        <v>1</v>
      </c>
      <c r="N146" s="237" t="s">
        <v>45</v>
      </c>
      <c r="O146" s="93"/>
      <c r="P146" s="238">
        <f>O146*H146</f>
        <v>0</v>
      </c>
      <c r="Q146" s="238">
        <v>0</v>
      </c>
      <c r="R146" s="238">
        <f>Q146*H146</f>
        <v>0</v>
      </c>
      <c r="S146" s="238">
        <v>0</v>
      </c>
      <c r="T146" s="239">
        <f>S146*H146</f>
        <v>0</v>
      </c>
      <c r="U146" s="40"/>
      <c r="V146" s="40"/>
      <c r="W146" s="40"/>
      <c r="X146" s="40"/>
      <c r="Y146" s="40"/>
      <c r="Z146" s="40"/>
      <c r="AA146" s="40"/>
      <c r="AB146" s="40"/>
      <c r="AC146" s="40"/>
      <c r="AD146" s="40"/>
      <c r="AE146" s="40"/>
      <c r="AR146" s="240" t="s">
        <v>224</v>
      </c>
      <c r="AT146" s="240" t="s">
        <v>225</v>
      </c>
      <c r="AU146" s="240" t="s">
        <v>88</v>
      </c>
      <c r="AY146" s="18" t="s">
        <v>221</v>
      </c>
      <c r="BE146" s="241">
        <f>IF(N146="základní",J146,0)</f>
        <v>0</v>
      </c>
      <c r="BF146" s="241">
        <f>IF(N146="snížená",J146,0)</f>
        <v>0</v>
      </c>
      <c r="BG146" s="241">
        <f>IF(N146="zákl. přenesená",J146,0)</f>
        <v>0</v>
      </c>
      <c r="BH146" s="241">
        <f>IF(N146="sníž. přenesená",J146,0)</f>
        <v>0</v>
      </c>
      <c r="BI146" s="241">
        <f>IF(N146="nulová",J146,0)</f>
        <v>0</v>
      </c>
      <c r="BJ146" s="18" t="s">
        <v>88</v>
      </c>
      <c r="BK146" s="241">
        <f>ROUND(I146*H146,2)</f>
        <v>0</v>
      </c>
      <c r="BL146" s="18" t="s">
        <v>224</v>
      </c>
      <c r="BM146" s="240" t="s">
        <v>5915</v>
      </c>
    </row>
    <row r="147" s="2" customFormat="1" ht="37.8" customHeight="1">
      <c r="A147" s="40"/>
      <c r="B147" s="41"/>
      <c r="C147" s="229" t="s">
        <v>262</v>
      </c>
      <c r="D147" s="229" t="s">
        <v>225</v>
      </c>
      <c r="E147" s="230" t="s">
        <v>5621</v>
      </c>
      <c r="F147" s="231" t="s">
        <v>5622</v>
      </c>
      <c r="G147" s="232" t="s">
        <v>665</v>
      </c>
      <c r="H147" s="233">
        <v>2</v>
      </c>
      <c r="I147" s="234"/>
      <c r="J147" s="235">
        <f>ROUND(I147*H147,2)</f>
        <v>0</v>
      </c>
      <c r="K147" s="231" t="s">
        <v>1</v>
      </c>
      <c r="L147" s="46"/>
      <c r="M147" s="236" t="s">
        <v>1</v>
      </c>
      <c r="N147" s="237" t="s">
        <v>45</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224</v>
      </c>
      <c r="AT147" s="240" t="s">
        <v>225</v>
      </c>
      <c r="AU147" s="240" t="s">
        <v>88</v>
      </c>
      <c r="AY147" s="18" t="s">
        <v>221</v>
      </c>
      <c r="BE147" s="241">
        <f>IF(N147="základní",J147,0)</f>
        <v>0</v>
      </c>
      <c r="BF147" s="241">
        <f>IF(N147="snížená",J147,0)</f>
        <v>0</v>
      </c>
      <c r="BG147" s="241">
        <f>IF(N147="zákl. přenesená",J147,0)</f>
        <v>0</v>
      </c>
      <c r="BH147" s="241">
        <f>IF(N147="sníž. přenesená",J147,0)</f>
        <v>0</v>
      </c>
      <c r="BI147" s="241">
        <f>IF(N147="nulová",J147,0)</f>
        <v>0</v>
      </c>
      <c r="BJ147" s="18" t="s">
        <v>88</v>
      </c>
      <c r="BK147" s="241">
        <f>ROUND(I147*H147,2)</f>
        <v>0</v>
      </c>
      <c r="BL147" s="18" t="s">
        <v>224</v>
      </c>
      <c r="BM147" s="240" t="s">
        <v>5916</v>
      </c>
    </row>
    <row r="148" s="2" customFormat="1" ht="24.15" customHeight="1">
      <c r="A148" s="40"/>
      <c r="B148" s="41"/>
      <c r="C148" s="229" t="s">
        <v>267</v>
      </c>
      <c r="D148" s="229" t="s">
        <v>225</v>
      </c>
      <c r="E148" s="230" t="s">
        <v>5624</v>
      </c>
      <c r="F148" s="231" t="s">
        <v>5625</v>
      </c>
      <c r="G148" s="232" t="s">
        <v>507</v>
      </c>
      <c r="H148" s="233">
        <v>135</v>
      </c>
      <c r="I148" s="234"/>
      <c r="J148" s="235">
        <f>ROUND(I148*H148,2)</f>
        <v>0</v>
      </c>
      <c r="K148" s="231" t="s">
        <v>5600</v>
      </c>
      <c r="L148" s="46"/>
      <c r="M148" s="236" t="s">
        <v>1</v>
      </c>
      <c r="N148" s="237" t="s">
        <v>45</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224</v>
      </c>
      <c r="AT148" s="240" t="s">
        <v>225</v>
      </c>
      <c r="AU148" s="240" t="s">
        <v>88</v>
      </c>
      <c r="AY148" s="18" t="s">
        <v>221</v>
      </c>
      <c r="BE148" s="241">
        <f>IF(N148="základní",J148,0)</f>
        <v>0</v>
      </c>
      <c r="BF148" s="241">
        <f>IF(N148="snížená",J148,0)</f>
        <v>0</v>
      </c>
      <c r="BG148" s="241">
        <f>IF(N148="zákl. přenesená",J148,0)</f>
        <v>0</v>
      </c>
      <c r="BH148" s="241">
        <f>IF(N148="sníž. přenesená",J148,0)</f>
        <v>0</v>
      </c>
      <c r="BI148" s="241">
        <f>IF(N148="nulová",J148,0)</f>
        <v>0</v>
      </c>
      <c r="BJ148" s="18" t="s">
        <v>88</v>
      </c>
      <c r="BK148" s="241">
        <f>ROUND(I148*H148,2)</f>
        <v>0</v>
      </c>
      <c r="BL148" s="18" t="s">
        <v>224</v>
      </c>
      <c r="BM148" s="240" t="s">
        <v>5917</v>
      </c>
    </row>
    <row r="149" s="2" customFormat="1">
      <c r="A149" s="40"/>
      <c r="B149" s="41"/>
      <c r="C149" s="42"/>
      <c r="D149" s="242" t="s">
        <v>232</v>
      </c>
      <c r="E149" s="42"/>
      <c r="F149" s="243" t="s">
        <v>5627</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232</v>
      </c>
      <c r="AU149" s="18" t="s">
        <v>88</v>
      </c>
    </row>
    <row r="150" s="2" customFormat="1" ht="37.8" customHeight="1">
      <c r="A150" s="40"/>
      <c r="B150" s="41"/>
      <c r="C150" s="229" t="s">
        <v>272</v>
      </c>
      <c r="D150" s="229" t="s">
        <v>225</v>
      </c>
      <c r="E150" s="230" t="s">
        <v>5628</v>
      </c>
      <c r="F150" s="231" t="s">
        <v>5629</v>
      </c>
      <c r="G150" s="232" t="s">
        <v>665</v>
      </c>
      <c r="H150" s="233">
        <v>21</v>
      </c>
      <c r="I150" s="234"/>
      <c r="J150" s="235">
        <f>ROUND(I150*H150,2)</f>
        <v>0</v>
      </c>
      <c r="K150" s="231" t="s">
        <v>5600</v>
      </c>
      <c r="L150" s="46"/>
      <c r="M150" s="236" t="s">
        <v>1</v>
      </c>
      <c r="N150" s="237" t="s">
        <v>45</v>
      </c>
      <c r="O150" s="93"/>
      <c r="P150" s="238">
        <f>O150*H150</f>
        <v>0</v>
      </c>
      <c r="Q150" s="238">
        <v>0</v>
      </c>
      <c r="R150" s="238">
        <f>Q150*H150</f>
        <v>0</v>
      </c>
      <c r="S150" s="238">
        <v>0</v>
      </c>
      <c r="T150" s="239">
        <f>S150*H150</f>
        <v>0</v>
      </c>
      <c r="U150" s="40"/>
      <c r="V150" s="40"/>
      <c r="W150" s="40"/>
      <c r="X150" s="40"/>
      <c r="Y150" s="40"/>
      <c r="Z150" s="40"/>
      <c r="AA150" s="40"/>
      <c r="AB150" s="40"/>
      <c r="AC150" s="40"/>
      <c r="AD150" s="40"/>
      <c r="AE150" s="40"/>
      <c r="AR150" s="240" t="s">
        <v>224</v>
      </c>
      <c r="AT150" s="240" t="s">
        <v>225</v>
      </c>
      <c r="AU150" s="240" t="s">
        <v>88</v>
      </c>
      <c r="AY150" s="18" t="s">
        <v>221</v>
      </c>
      <c r="BE150" s="241">
        <f>IF(N150="základní",J150,0)</f>
        <v>0</v>
      </c>
      <c r="BF150" s="241">
        <f>IF(N150="snížená",J150,0)</f>
        <v>0</v>
      </c>
      <c r="BG150" s="241">
        <f>IF(N150="zákl. přenesená",J150,0)</f>
        <v>0</v>
      </c>
      <c r="BH150" s="241">
        <f>IF(N150="sníž. přenesená",J150,0)</f>
        <v>0</v>
      </c>
      <c r="BI150" s="241">
        <f>IF(N150="nulová",J150,0)</f>
        <v>0</v>
      </c>
      <c r="BJ150" s="18" t="s">
        <v>88</v>
      </c>
      <c r="BK150" s="241">
        <f>ROUND(I150*H150,2)</f>
        <v>0</v>
      </c>
      <c r="BL150" s="18" t="s">
        <v>224</v>
      </c>
      <c r="BM150" s="240" t="s">
        <v>5918</v>
      </c>
    </row>
    <row r="151" s="2" customFormat="1">
      <c r="A151" s="40"/>
      <c r="B151" s="41"/>
      <c r="C151" s="42"/>
      <c r="D151" s="242" t="s">
        <v>232</v>
      </c>
      <c r="E151" s="42"/>
      <c r="F151" s="243" t="s">
        <v>5631</v>
      </c>
      <c r="G151" s="42"/>
      <c r="H151" s="42"/>
      <c r="I151" s="244"/>
      <c r="J151" s="42"/>
      <c r="K151" s="42"/>
      <c r="L151" s="46"/>
      <c r="M151" s="245"/>
      <c r="N151" s="246"/>
      <c r="O151" s="93"/>
      <c r="P151" s="93"/>
      <c r="Q151" s="93"/>
      <c r="R151" s="93"/>
      <c r="S151" s="93"/>
      <c r="T151" s="94"/>
      <c r="U151" s="40"/>
      <c r="V151" s="40"/>
      <c r="W151" s="40"/>
      <c r="X151" s="40"/>
      <c r="Y151" s="40"/>
      <c r="Z151" s="40"/>
      <c r="AA151" s="40"/>
      <c r="AB151" s="40"/>
      <c r="AC151" s="40"/>
      <c r="AD151" s="40"/>
      <c r="AE151" s="40"/>
      <c r="AT151" s="18" t="s">
        <v>232</v>
      </c>
      <c r="AU151" s="18" t="s">
        <v>88</v>
      </c>
    </row>
    <row r="152" s="2" customFormat="1" ht="37.8" customHeight="1">
      <c r="A152" s="40"/>
      <c r="B152" s="41"/>
      <c r="C152" s="229" t="s">
        <v>277</v>
      </c>
      <c r="D152" s="229" t="s">
        <v>225</v>
      </c>
      <c r="E152" s="230" t="s">
        <v>5632</v>
      </c>
      <c r="F152" s="231" t="s">
        <v>5633</v>
      </c>
      <c r="G152" s="232" t="s">
        <v>665</v>
      </c>
      <c r="H152" s="233">
        <v>2</v>
      </c>
      <c r="I152" s="234"/>
      <c r="J152" s="235">
        <f>ROUND(I152*H152,2)</f>
        <v>0</v>
      </c>
      <c r="K152" s="231" t="s">
        <v>1</v>
      </c>
      <c r="L152" s="46"/>
      <c r="M152" s="236" t="s">
        <v>1</v>
      </c>
      <c r="N152" s="237" t="s">
        <v>45</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224</v>
      </c>
      <c r="AT152" s="240" t="s">
        <v>225</v>
      </c>
      <c r="AU152" s="240" t="s">
        <v>88</v>
      </c>
      <c r="AY152" s="18" t="s">
        <v>221</v>
      </c>
      <c r="BE152" s="241">
        <f>IF(N152="základní",J152,0)</f>
        <v>0</v>
      </c>
      <c r="BF152" s="241">
        <f>IF(N152="snížená",J152,0)</f>
        <v>0</v>
      </c>
      <c r="BG152" s="241">
        <f>IF(N152="zákl. přenesená",J152,0)</f>
        <v>0</v>
      </c>
      <c r="BH152" s="241">
        <f>IF(N152="sníž. přenesená",J152,0)</f>
        <v>0</v>
      </c>
      <c r="BI152" s="241">
        <f>IF(N152="nulová",J152,0)</f>
        <v>0</v>
      </c>
      <c r="BJ152" s="18" t="s">
        <v>88</v>
      </c>
      <c r="BK152" s="241">
        <f>ROUND(I152*H152,2)</f>
        <v>0</v>
      </c>
      <c r="BL152" s="18" t="s">
        <v>224</v>
      </c>
      <c r="BM152" s="240" t="s">
        <v>5919</v>
      </c>
    </row>
    <row r="153" s="2" customFormat="1" ht="90" customHeight="1">
      <c r="A153" s="40"/>
      <c r="B153" s="41"/>
      <c r="C153" s="229" t="s">
        <v>283</v>
      </c>
      <c r="D153" s="229" t="s">
        <v>225</v>
      </c>
      <c r="E153" s="230" t="s">
        <v>5920</v>
      </c>
      <c r="F153" s="231" t="s">
        <v>5921</v>
      </c>
      <c r="G153" s="232" t="s">
        <v>507</v>
      </c>
      <c r="H153" s="233">
        <v>681</v>
      </c>
      <c r="I153" s="234"/>
      <c r="J153" s="235">
        <f>ROUND(I153*H153,2)</f>
        <v>0</v>
      </c>
      <c r="K153" s="231" t="s">
        <v>5600</v>
      </c>
      <c r="L153" s="46"/>
      <c r="M153" s="236" t="s">
        <v>1</v>
      </c>
      <c r="N153" s="237" t="s">
        <v>45</v>
      </c>
      <c r="O153" s="93"/>
      <c r="P153" s="238">
        <f>O153*H153</f>
        <v>0</v>
      </c>
      <c r="Q153" s="238">
        <v>0</v>
      </c>
      <c r="R153" s="238">
        <f>Q153*H153</f>
        <v>0</v>
      </c>
      <c r="S153" s="238">
        <v>0</v>
      </c>
      <c r="T153" s="239">
        <f>S153*H153</f>
        <v>0</v>
      </c>
      <c r="U153" s="40"/>
      <c r="V153" s="40"/>
      <c r="W153" s="40"/>
      <c r="X153" s="40"/>
      <c r="Y153" s="40"/>
      <c r="Z153" s="40"/>
      <c r="AA153" s="40"/>
      <c r="AB153" s="40"/>
      <c r="AC153" s="40"/>
      <c r="AD153" s="40"/>
      <c r="AE153" s="40"/>
      <c r="AR153" s="240" t="s">
        <v>224</v>
      </c>
      <c r="AT153" s="240" t="s">
        <v>225</v>
      </c>
      <c r="AU153" s="240" t="s">
        <v>88</v>
      </c>
      <c r="AY153" s="18" t="s">
        <v>221</v>
      </c>
      <c r="BE153" s="241">
        <f>IF(N153="základní",J153,0)</f>
        <v>0</v>
      </c>
      <c r="BF153" s="241">
        <f>IF(N153="snížená",J153,0)</f>
        <v>0</v>
      </c>
      <c r="BG153" s="241">
        <f>IF(N153="zákl. přenesená",J153,0)</f>
        <v>0</v>
      </c>
      <c r="BH153" s="241">
        <f>IF(N153="sníž. přenesená",J153,0)</f>
        <v>0</v>
      </c>
      <c r="BI153" s="241">
        <f>IF(N153="nulová",J153,0)</f>
        <v>0</v>
      </c>
      <c r="BJ153" s="18" t="s">
        <v>88</v>
      </c>
      <c r="BK153" s="241">
        <f>ROUND(I153*H153,2)</f>
        <v>0</v>
      </c>
      <c r="BL153" s="18" t="s">
        <v>224</v>
      </c>
      <c r="BM153" s="240" t="s">
        <v>5922</v>
      </c>
    </row>
    <row r="154" s="2" customFormat="1">
      <c r="A154" s="40"/>
      <c r="B154" s="41"/>
      <c r="C154" s="42"/>
      <c r="D154" s="242" t="s">
        <v>232</v>
      </c>
      <c r="E154" s="42"/>
      <c r="F154" s="243" t="s">
        <v>5923</v>
      </c>
      <c r="G154" s="42"/>
      <c r="H154" s="42"/>
      <c r="I154" s="244"/>
      <c r="J154" s="42"/>
      <c r="K154" s="42"/>
      <c r="L154" s="46"/>
      <c r="M154" s="245"/>
      <c r="N154" s="246"/>
      <c r="O154" s="93"/>
      <c r="P154" s="93"/>
      <c r="Q154" s="93"/>
      <c r="R154" s="93"/>
      <c r="S154" s="93"/>
      <c r="T154" s="94"/>
      <c r="U154" s="40"/>
      <c r="V154" s="40"/>
      <c r="W154" s="40"/>
      <c r="X154" s="40"/>
      <c r="Y154" s="40"/>
      <c r="Z154" s="40"/>
      <c r="AA154" s="40"/>
      <c r="AB154" s="40"/>
      <c r="AC154" s="40"/>
      <c r="AD154" s="40"/>
      <c r="AE154" s="40"/>
      <c r="AT154" s="18" t="s">
        <v>232</v>
      </c>
      <c r="AU154" s="18" t="s">
        <v>88</v>
      </c>
    </row>
    <row r="155" s="2" customFormat="1" ht="66.75" customHeight="1">
      <c r="A155" s="40"/>
      <c r="B155" s="41"/>
      <c r="C155" s="229" t="s">
        <v>288</v>
      </c>
      <c r="D155" s="229" t="s">
        <v>225</v>
      </c>
      <c r="E155" s="230" t="s">
        <v>5924</v>
      </c>
      <c r="F155" s="231" t="s">
        <v>5925</v>
      </c>
      <c r="G155" s="232" t="s">
        <v>507</v>
      </c>
      <c r="H155" s="233">
        <v>780.5</v>
      </c>
      <c r="I155" s="234"/>
      <c r="J155" s="235">
        <f>ROUND(I155*H155,2)</f>
        <v>0</v>
      </c>
      <c r="K155" s="231" t="s">
        <v>5600</v>
      </c>
      <c r="L155" s="46"/>
      <c r="M155" s="236" t="s">
        <v>1</v>
      </c>
      <c r="N155" s="237" t="s">
        <v>45</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224</v>
      </c>
      <c r="AT155" s="240" t="s">
        <v>225</v>
      </c>
      <c r="AU155" s="240" t="s">
        <v>88</v>
      </c>
      <c r="AY155" s="18" t="s">
        <v>221</v>
      </c>
      <c r="BE155" s="241">
        <f>IF(N155="základní",J155,0)</f>
        <v>0</v>
      </c>
      <c r="BF155" s="241">
        <f>IF(N155="snížená",J155,0)</f>
        <v>0</v>
      </c>
      <c r="BG155" s="241">
        <f>IF(N155="zákl. přenesená",J155,0)</f>
        <v>0</v>
      </c>
      <c r="BH155" s="241">
        <f>IF(N155="sníž. přenesená",J155,0)</f>
        <v>0</v>
      </c>
      <c r="BI155" s="241">
        <f>IF(N155="nulová",J155,0)</f>
        <v>0</v>
      </c>
      <c r="BJ155" s="18" t="s">
        <v>88</v>
      </c>
      <c r="BK155" s="241">
        <f>ROUND(I155*H155,2)</f>
        <v>0</v>
      </c>
      <c r="BL155" s="18" t="s">
        <v>224</v>
      </c>
      <c r="BM155" s="240" t="s">
        <v>5926</v>
      </c>
    </row>
    <row r="156" s="2" customFormat="1">
      <c r="A156" s="40"/>
      <c r="B156" s="41"/>
      <c r="C156" s="42"/>
      <c r="D156" s="242" t="s">
        <v>232</v>
      </c>
      <c r="E156" s="42"/>
      <c r="F156" s="243" t="s">
        <v>5927</v>
      </c>
      <c r="G156" s="42"/>
      <c r="H156" s="42"/>
      <c r="I156" s="244"/>
      <c r="J156" s="42"/>
      <c r="K156" s="42"/>
      <c r="L156" s="46"/>
      <c r="M156" s="245"/>
      <c r="N156" s="246"/>
      <c r="O156" s="93"/>
      <c r="P156" s="93"/>
      <c r="Q156" s="93"/>
      <c r="R156" s="93"/>
      <c r="S156" s="93"/>
      <c r="T156" s="94"/>
      <c r="U156" s="40"/>
      <c r="V156" s="40"/>
      <c r="W156" s="40"/>
      <c r="X156" s="40"/>
      <c r="Y156" s="40"/>
      <c r="Z156" s="40"/>
      <c r="AA156" s="40"/>
      <c r="AB156" s="40"/>
      <c r="AC156" s="40"/>
      <c r="AD156" s="40"/>
      <c r="AE156" s="40"/>
      <c r="AT156" s="18" t="s">
        <v>232</v>
      </c>
      <c r="AU156" s="18" t="s">
        <v>88</v>
      </c>
    </row>
    <row r="157" s="2" customFormat="1" ht="33" customHeight="1">
      <c r="A157" s="40"/>
      <c r="B157" s="41"/>
      <c r="C157" s="229" t="s">
        <v>295</v>
      </c>
      <c r="D157" s="229" t="s">
        <v>225</v>
      </c>
      <c r="E157" s="230" t="s">
        <v>5928</v>
      </c>
      <c r="F157" s="231" t="s">
        <v>5929</v>
      </c>
      <c r="G157" s="232" t="s">
        <v>507</v>
      </c>
      <c r="H157" s="233">
        <v>901.20000000000005</v>
      </c>
      <c r="I157" s="234"/>
      <c r="J157" s="235">
        <f>ROUND(I157*H157,2)</f>
        <v>0</v>
      </c>
      <c r="K157" s="231" t="s">
        <v>5600</v>
      </c>
      <c r="L157" s="46"/>
      <c r="M157" s="236" t="s">
        <v>1</v>
      </c>
      <c r="N157" s="237" t="s">
        <v>45</v>
      </c>
      <c r="O157" s="93"/>
      <c r="P157" s="238">
        <f>O157*H157</f>
        <v>0</v>
      </c>
      <c r="Q157" s="238">
        <v>0</v>
      </c>
      <c r="R157" s="238">
        <f>Q157*H157</f>
        <v>0</v>
      </c>
      <c r="S157" s="238">
        <v>0</v>
      </c>
      <c r="T157" s="239">
        <f>S157*H157</f>
        <v>0</v>
      </c>
      <c r="U157" s="40"/>
      <c r="V157" s="40"/>
      <c r="W157" s="40"/>
      <c r="X157" s="40"/>
      <c r="Y157" s="40"/>
      <c r="Z157" s="40"/>
      <c r="AA157" s="40"/>
      <c r="AB157" s="40"/>
      <c r="AC157" s="40"/>
      <c r="AD157" s="40"/>
      <c r="AE157" s="40"/>
      <c r="AR157" s="240" t="s">
        <v>224</v>
      </c>
      <c r="AT157" s="240" t="s">
        <v>225</v>
      </c>
      <c r="AU157" s="240" t="s">
        <v>88</v>
      </c>
      <c r="AY157" s="18" t="s">
        <v>221</v>
      </c>
      <c r="BE157" s="241">
        <f>IF(N157="základní",J157,0)</f>
        <v>0</v>
      </c>
      <c r="BF157" s="241">
        <f>IF(N157="snížená",J157,0)</f>
        <v>0</v>
      </c>
      <c r="BG157" s="241">
        <f>IF(N157="zákl. přenesená",J157,0)</f>
        <v>0</v>
      </c>
      <c r="BH157" s="241">
        <f>IF(N157="sníž. přenesená",J157,0)</f>
        <v>0</v>
      </c>
      <c r="BI157" s="241">
        <f>IF(N157="nulová",J157,0)</f>
        <v>0</v>
      </c>
      <c r="BJ157" s="18" t="s">
        <v>88</v>
      </c>
      <c r="BK157" s="241">
        <f>ROUND(I157*H157,2)</f>
        <v>0</v>
      </c>
      <c r="BL157" s="18" t="s">
        <v>224</v>
      </c>
      <c r="BM157" s="240" t="s">
        <v>5930</v>
      </c>
    </row>
    <row r="158" s="2" customFormat="1">
      <c r="A158" s="40"/>
      <c r="B158" s="41"/>
      <c r="C158" s="42"/>
      <c r="D158" s="242" t="s">
        <v>232</v>
      </c>
      <c r="E158" s="42"/>
      <c r="F158" s="243" t="s">
        <v>5931</v>
      </c>
      <c r="G158" s="42"/>
      <c r="H158" s="42"/>
      <c r="I158" s="244"/>
      <c r="J158" s="42"/>
      <c r="K158" s="42"/>
      <c r="L158" s="46"/>
      <c r="M158" s="245"/>
      <c r="N158" s="246"/>
      <c r="O158" s="93"/>
      <c r="P158" s="93"/>
      <c r="Q158" s="93"/>
      <c r="R158" s="93"/>
      <c r="S158" s="93"/>
      <c r="T158" s="94"/>
      <c r="U158" s="40"/>
      <c r="V158" s="40"/>
      <c r="W158" s="40"/>
      <c r="X158" s="40"/>
      <c r="Y158" s="40"/>
      <c r="Z158" s="40"/>
      <c r="AA158" s="40"/>
      <c r="AB158" s="40"/>
      <c r="AC158" s="40"/>
      <c r="AD158" s="40"/>
      <c r="AE158" s="40"/>
      <c r="AT158" s="18" t="s">
        <v>232</v>
      </c>
      <c r="AU158" s="18" t="s">
        <v>88</v>
      </c>
    </row>
    <row r="159" s="2" customFormat="1" ht="24.15" customHeight="1">
      <c r="A159" s="40"/>
      <c r="B159" s="41"/>
      <c r="C159" s="229" t="s">
        <v>303</v>
      </c>
      <c r="D159" s="229" t="s">
        <v>225</v>
      </c>
      <c r="E159" s="230" t="s">
        <v>5932</v>
      </c>
      <c r="F159" s="231" t="s">
        <v>5933</v>
      </c>
      <c r="G159" s="232" t="s">
        <v>507</v>
      </c>
      <c r="H159" s="233">
        <v>992.24000000000001</v>
      </c>
      <c r="I159" s="234"/>
      <c r="J159" s="235">
        <f>ROUND(I159*H159,2)</f>
        <v>0</v>
      </c>
      <c r="K159" s="231" t="s">
        <v>1</v>
      </c>
      <c r="L159" s="46"/>
      <c r="M159" s="236" t="s">
        <v>1</v>
      </c>
      <c r="N159" s="237" t="s">
        <v>45</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224</v>
      </c>
      <c r="AT159" s="240" t="s">
        <v>225</v>
      </c>
      <c r="AU159" s="240" t="s">
        <v>88</v>
      </c>
      <c r="AY159" s="18" t="s">
        <v>221</v>
      </c>
      <c r="BE159" s="241">
        <f>IF(N159="základní",J159,0)</f>
        <v>0</v>
      </c>
      <c r="BF159" s="241">
        <f>IF(N159="snížená",J159,0)</f>
        <v>0</v>
      </c>
      <c r="BG159" s="241">
        <f>IF(N159="zákl. přenesená",J159,0)</f>
        <v>0</v>
      </c>
      <c r="BH159" s="241">
        <f>IF(N159="sníž. přenesená",J159,0)</f>
        <v>0</v>
      </c>
      <c r="BI159" s="241">
        <f>IF(N159="nulová",J159,0)</f>
        <v>0</v>
      </c>
      <c r="BJ159" s="18" t="s">
        <v>88</v>
      </c>
      <c r="BK159" s="241">
        <f>ROUND(I159*H159,2)</f>
        <v>0</v>
      </c>
      <c r="BL159" s="18" t="s">
        <v>224</v>
      </c>
      <c r="BM159" s="240" t="s">
        <v>5934</v>
      </c>
    </row>
    <row r="160" s="14" customFormat="1">
      <c r="A160" s="14"/>
      <c r="B160" s="260"/>
      <c r="C160" s="261"/>
      <c r="D160" s="247" t="s">
        <v>236</v>
      </c>
      <c r="E160" s="262" t="s">
        <v>1</v>
      </c>
      <c r="F160" s="263" t="s">
        <v>5935</v>
      </c>
      <c r="G160" s="261"/>
      <c r="H160" s="262" t="s">
        <v>1</v>
      </c>
      <c r="I160" s="264"/>
      <c r="J160" s="261"/>
      <c r="K160" s="261"/>
      <c r="L160" s="265"/>
      <c r="M160" s="266"/>
      <c r="N160" s="267"/>
      <c r="O160" s="267"/>
      <c r="P160" s="267"/>
      <c r="Q160" s="267"/>
      <c r="R160" s="267"/>
      <c r="S160" s="267"/>
      <c r="T160" s="268"/>
      <c r="U160" s="14"/>
      <c r="V160" s="14"/>
      <c r="W160" s="14"/>
      <c r="X160" s="14"/>
      <c r="Y160" s="14"/>
      <c r="Z160" s="14"/>
      <c r="AA160" s="14"/>
      <c r="AB160" s="14"/>
      <c r="AC160" s="14"/>
      <c r="AD160" s="14"/>
      <c r="AE160" s="14"/>
      <c r="AT160" s="269" t="s">
        <v>236</v>
      </c>
      <c r="AU160" s="269" t="s">
        <v>88</v>
      </c>
      <c r="AV160" s="14" t="s">
        <v>88</v>
      </c>
      <c r="AW160" s="14" t="s">
        <v>36</v>
      </c>
      <c r="AX160" s="14" t="s">
        <v>80</v>
      </c>
      <c r="AY160" s="269" t="s">
        <v>221</v>
      </c>
    </row>
    <row r="161" s="13" customFormat="1">
      <c r="A161" s="13"/>
      <c r="B161" s="249"/>
      <c r="C161" s="250"/>
      <c r="D161" s="247" t="s">
        <v>236</v>
      </c>
      <c r="E161" s="251" t="s">
        <v>1</v>
      </c>
      <c r="F161" s="252" t="s">
        <v>5936</v>
      </c>
      <c r="G161" s="250"/>
      <c r="H161" s="253">
        <v>992.24000000000001</v>
      </c>
      <c r="I161" s="254"/>
      <c r="J161" s="250"/>
      <c r="K161" s="250"/>
      <c r="L161" s="255"/>
      <c r="M161" s="256"/>
      <c r="N161" s="257"/>
      <c r="O161" s="257"/>
      <c r="P161" s="257"/>
      <c r="Q161" s="257"/>
      <c r="R161" s="257"/>
      <c r="S161" s="257"/>
      <c r="T161" s="258"/>
      <c r="U161" s="13"/>
      <c r="V161" s="13"/>
      <c r="W161" s="13"/>
      <c r="X161" s="13"/>
      <c r="Y161" s="13"/>
      <c r="Z161" s="13"/>
      <c r="AA161" s="13"/>
      <c r="AB161" s="13"/>
      <c r="AC161" s="13"/>
      <c r="AD161" s="13"/>
      <c r="AE161" s="13"/>
      <c r="AT161" s="259" t="s">
        <v>236</v>
      </c>
      <c r="AU161" s="259" t="s">
        <v>88</v>
      </c>
      <c r="AV161" s="13" t="s">
        <v>19</v>
      </c>
      <c r="AW161" s="13" t="s">
        <v>36</v>
      </c>
      <c r="AX161" s="13" t="s">
        <v>80</v>
      </c>
      <c r="AY161" s="259" t="s">
        <v>221</v>
      </c>
    </row>
    <row r="162" s="15" customFormat="1">
      <c r="A162" s="15"/>
      <c r="B162" s="270"/>
      <c r="C162" s="271"/>
      <c r="D162" s="247" t="s">
        <v>236</v>
      </c>
      <c r="E162" s="272" t="s">
        <v>1</v>
      </c>
      <c r="F162" s="273" t="s">
        <v>356</v>
      </c>
      <c r="G162" s="271"/>
      <c r="H162" s="274">
        <v>992.24000000000001</v>
      </c>
      <c r="I162" s="275"/>
      <c r="J162" s="271"/>
      <c r="K162" s="271"/>
      <c r="L162" s="276"/>
      <c r="M162" s="277"/>
      <c r="N162" s="278"/>
      <c r="O162" s="278"/>
      <c r="P162" s="278"/>
      <c r="Q162" s="278"/>
      <c r="R162" s="278"/>
      <c r="S162" s="278"/>
      <c r="T162" s="279"/>
      <c r="U162" s="15"/>
      <c r="V162" s="15"/>
      <c r="W162" s="15"/>
      <c r="X162" s="15"/>
      <c r="Y162" s="15"/>
      <c r="Z162" s="15"/>
      <c r="AA162" s="15"/>
      <c r="AB162" s="15"/>
      <c r="AC162" s="15"/>
      <c r="AD162" s="15"/>
      <c r="AE162" s="15"/>
      <c r="AT162" s="280" t="s">
        <v>236</v>
      </c>
      <c r="AU162" s="280" t="s">
        <v>88</v>
      </c>
      <c r="AV162" s="15" t="s">
        <v>224</v>
      </c>
      <c r="AW162" s="15" t="s">
        <v>36</v>
      </c>
      <c r="AX162" s="15" t="s">
        <v>88</v>
      </c>
      <c r="AY162" s="280" t="s">
        <v>221</v>
      </c>
    </row>
    <row r="163" s="2" customFormat="1" ht="24.15" customHeight="1">
      <c r="A163" s="40"/>
      <c r="B163" s="41"/>
      <c r="C163" s="229" t="s">
        <v>307</v>
      </c>
      <c r="D163" s="229" t="s">
        <v>225</v>
      </c>
      <c r="E163" s="230" t="s">
        <v>5671</v>
      </c>
      <c r="F163" s="231" t="s">
        <v>5672</v>
      </c>
      <c r="G163" s="232" t="s">
        <v>507</v>
      </c>
      <c r="H163" s="233">
        <v>4044.3699999999999</v>
      </c>
      <c r="I163" s="234"/>
      <c r="J163" s="235">
        <f>ROUND(I163*H163,2)</f>
        <v>0</v>
      </c>
      <c r="K163" s="231" t="s">
        <v>5600</v>
      </c>
      <c r="L163" s="46"/>
      <c r="M163" s="236" t="s">
        <v>1</v>
      </c>
      <c r="N163" s="237" t="s">
        <v>45</v>
      </c>
      <c r="O163" s="93"/>
      <c r="P163" s="238">
        <f>O163*H163</f>
        <v>0</v>
      </c>
      <c r="Q163" s="238">
        <v>0</v>
      </c>
      <c r="R163" s="238">
        <f>Q163*H163</f>
        <v>0</v>
      </c>
      <c r="S163" s="238">
        <v>0</v>
      </c>
      <c r="T163" s="239">
        <f>S163*H163</f>
        <v>0</v>
      </c>
      <c r="U163" s="40"/>
      <c r="V163" s="40"/>
      <c r="W163" s="40"/>
      <c r="X163" s="40"/>
      <c r="Y163" s="40"/>
      <c r="Z163" s="40"/>
      <c r="AA163" s="40"/>
      <c r="AB163" s="40"/>
      <c r="AC163" s="40"/>
      <c r="AD163" s="40"/>
      <c r="AE163" s="40"/>
      <c r="AR163" s="240" t="s">
        <v>224</v>
      </c>
      <c r="AT163" s="240" t="s">
        <v>225</v>
      </c>
      <c r="AU163" s="240" t="s">
        <v>88</v>
      </c>
      <c r="AY163" s="18" t="s">
        <v>221</v>
      </c>
      <c r="BE163" s="241">
        <f>IF(N163="základní",J163,0)</f>
        <v>0</v>
      </c>
      <c r="BF163" s="241">
        <f>IF(N163="snížená",J163,0)</f>
        <v>0</v>
      </c>
      <c r="BG163" s="241">
        <f>IF(N163="zákl. přenesená",J163,0)</f>
        <v>0</v>
      </c>
      <c r="BH163" s="241">
        <f>IF(N163="sníž. přenesená",J163,0)</f>
        <v>0</v>
      </c>
      <c r="BI163" s="241">
        <f>IF(N163="nulová",J163,0)</f>
        <v>0</v>
      </c>
      <c r="BJ163" s="18" t="s">
        <v>88</v>
      </c>
      <c r="BK163" s="241">
        <f>ROUND(I163*H163,2)</f>
        <v>0</v>
      </c>
      <c r="BL163" s="18" t="s">
        <v>224</v>
      </c>
      <c r="BM163" s="240" t="s">
        <v>5937</v>
      </c>
    </row>
    <row r="164" s="2" customFormat="1">
      <c r="A164" s="40"/>
      <c r="B164" s="41"/>
      <c r="C164" s="42"/>
      <c r="D164" s="242" t="s">
        <v>232</v>
      </c>
      <c r="E164" s="42"/>
      <c r="F164" s="243" t="s">
        <v>5674</v>
      </c>
      <c r="G164" s="42"/>
      <c r="H164" s="42"/>
      <c r="I164" s="244"/>
      <c r="J164" s="42"/>
      <c r="K164" s="42"/>
      <c r="L164" s="46"/>
      <c r="M164" s="245"/>
      <c r="N164" s="246"/>
      <c r="O164" s="93"/>
      <c r="P164" s="93"/>
      <c r="Q164" s="93"/>
      <c r="R164" s="93"/>
      <c r="S164" s="93"/>
      <c r="T164" s="94"/>
      <c r="U164" s="40"/>
      <c r="V164" s="40"/>
      <c r="W164" s="40"/>
      <c r="X164" s="40"/>
      <c r="Y164" s="40"/>
      <c r="Z164" s="40"/>
      <c r="AA164" s="40"/>
      <c r="AB164" s="40"/>
      <c r="AC164" s="40"/>
      <c r="AD164" s="40"/>
      <c r="AE164" s="40"/>
      <c r="AT164" s="18" t="s">
        <v>232</v>
      </c>
      <c r="AU164" s="18" t="s">
        <v>88</v>
      </c>
    </row>
    <row r="165" s="14" customFormat="1">
      <c r="A165" s="14"/>
      <c r="B165" s="260"/>
      <c r="C165" s="261"/>
      <c r="D165" s="247" t="s">
        <v>236</v>
      </c>
      <c r="E165" s="262" t="s">
        <v>1</v>
      </c>
      <c r="F165" s="263" t="s">
        <v>5938</v>
      </c>
      <c r="G165" s="261"/>
      <c r="H165" s="262" t="s">
        <v>1</v>
      </c>
      <c r="I165" s="264"/>
      <c r="J165" s="261"/>
      <c r="K165" s="261"/>
      <c r="L165" s="265"/>
      <c r="M165" s="266"/>
      <c r="N165" s="267"/>
      <c r="O165" s="267"/>
      <c r="P165" s="267"/>
      <c r="Q165" s="267"/>
      <c r="R165" s="267"/>
      <c r="S165" s="267"/>
      <c r="T165" s="268"/>
      <c r="U165" s="14"/>
      <c r="V165" s="14"/>
      <c r="W165" s="14"/>
      <c r="X165" s="14"/>
      <c r="Y165" s="14"/>
      <c r="Z165" s="14"/>
      <c r="AA165" s="14"/>
      <c r="AB165" s="14"/>
      <c r="AC165" s="14"/>
      <c r="AD165" s="14"/>
      <c r="AE165" s="14"/>
      <c r="AT165" s="269" t="s">
        <v>236</v>
      </c>
      <c r="AU165" s="269" t="s">
        <v>88</v>
      </c>
      <c r="AV165" s="14" t="s">
        <v>88</v>
      </c>
      <c r="AW165" s="14" t="s">
        <v>36</v>
      </c>
      <c r="AX165" s="14" t="s">
        <v>80</v>
      </c>
      <c r="AY165" s="269" t="s">
        <v>221</v>
      </c>
    </row>
    <row r="166" s="13" customFormat="1">
      <c r="A166" s="13"/>
      <c r="B166" s="249"/>
      <c r="C166" s="250"/>
      <c r="D166" s="247" t="s">
        <v>236</v>
      </c>
      <c r="E166" s="251" t="s">
        <v>1</v>
      </c>
      <c r="F166" s="252" t="s">
        <v>5939</v>
      </c>
      <c r="G166" s="250"/>
      <c r="H166" s="253">
        <v>2622</v>
      </c>
      <c r="I166" s="254"/>
      <c r="J166" s="250"/>
      <c r="K166" s="250"/>
      <c r="L166" s="255"/>
      <c r="M166" s="256"/>
      <c r="N166" s="257"/>
      <c r="O166" s="257"/>
      <c r="P166" s="257"/>
      <c r="Q166" s="257"/>
      <c r="R166" s="257"/>
      <c r="S166" s="257"/>
      <c r="T166" s="258"/>
      <c r="U166" s="13"/>
      <c r="V166" s="13"/>
      <c r="W166" s="13"/>
      <c r="X166" s="13"/>
      <c r="Y166" s="13"/>
      <c r="Z166" s="13"/>
      <c r="AA166" s="13"/>
      <c r="AB166" s="13"/>
      <c r="AC166" s="13"/>
      <c r="AD166" s="13"/>
      <c r="AE166" s="13"/>
      <c r="AT166" s="259" t="s">
        <v>236</v>
      </c>
      <c r="AU166" s="259" t="s">
        <v>88</v>
      </c>
      <c r="AV166" s="13" t="s">
        <v>19</v>
      </c>
      <c r="AW166" s="13" t="s">
        <v>36</v>
      </c>
      <c r="AX166" s="13" t="s">
        <v>80</v>
      </c>
      <c r="AY166" s="259" t="s">
        <v>221</v>
      </c>
    </row>
    <row r="167" s="13" customFormat="1">
      <c r="A167" s="13"/>
      <c r="B167" s="249"/>
      <c r="C167" s="250"/>
      <c r="D167" s="247" t="s">
        <v>236</v>
      </c>
      <c r="E167" s="251" t="s">
        <v>1</v>
      </c>
      <c r="F167" s="252" t="s">
        <v>5940</v>
      </c>
      <c r="G167" s="250"/>
      <c r="H167" s="253">
        <v>526</v>
      </c>
      <c r="I167" s="254"/>
      <c r="J167" s="250"/>
      <c r="K167" s="250"/>
      <c r="L167" s="255"/>
      <c r="M167" s="256"/>
      <c r="N167" s="257"/>
      <c r="O167" s="257"/>
      <c r="P167" s="257"/>
      <c r="Q167" s="257"/>
      <c r="R167" s="257"/>
      <c r="S167" s="257"/>
      <c r="T167" s="258"/>
      <c r="U167" s="13"/>
      <c r="V167" s="13"/>
      <c r="W167" s="13"/>
      <c r="X167" s="13"/>
      <c r="Y167" s="13"/>
      <c r="Z167" s="13"/>
      <c r="AA167" s="13"/>
      <c r="AB167" s="13"/>
      <c r="AC167" s="13"/>
      <c r="AD167" s="13"/>
      <c r="AE167" s="13"/>
      <c r="AT167" s="259" t="s">
        <v>236</v>
      </c>
      <c r="AU167" s="259" t="s">
        <v>88</v>
      </c>
      <c r="AV167" s="13" t="s">
        <v>19</v>
      </c>
      <c r="AW167" s="13" t="s">
        <v>36</v>
      </c>
      <c r="AX167" s="13" t="s">
        <v>80</v>
      </c>
      <c r="AY167" s="259" t="s">
        <v>221</v>
      </c>
    </row>
    <row r="168" s="16" customFormat="1">
      <c r="A168" s="16"/>
      <c r="B168" s="306"/>
      <c r="C168" s="307"/>
      <c r="D168" s="247" t="s">
        <v>236</v>
      </c>
      <c r="E168" s="308" t="s">
        <v>1</v>
      </c>
      <c r="F168" s="309" t="s">
        <v>2156</v>
      </c>
      <c r="G168" s="307"/>
      <c r="H168" s="310">
        <v>3148</v>
      </c>
      <c r="I168" s="311"/>
      <c r="J168" s="307"/>
      <c r="K168" s="307"/>
      <c r="L168" s="312"/>
      <c r="M168" s="313"/>
      <c r="N168" s="314"/>
      <c r="O168" s="314"/>
      <c r="P168" s="314"/>
      <c r="Q168" s="314"/>
      <c r="R168" s="314"/>
      <c r="S168" s="314"/>
      <c r="T168" s="315"/>
      <c r="U168" s="16"/>
      <c r="V168" s="16"/>
      <c r="W168" s="16"/>
      <c r="X168" s="16"/>
      <c r="Y168" s="16"/>
      <c r="Z168" s="16"/>
      <c r="AA168" s="16"/>
      <c r="AB168" s="16"/>
      <c r="AC168" s="16"/>
      <c r="AD168" s="16"/>
      <c r="AE168" s="16"/>
      <c r="AT168" s="316" t="s">
        <v>236</v>
      </c>
      <c r="AU168" s="316" t="s">
        <v>88</v>
      </c>
      <c r="AV168" s="16" t="s">
        <v>157</v>
      </c>
      <c r="AW168" s="16" t="s">
        <v>36</v>
      </c>
      <c r="AX168" s="16" t="s">
        <v>80</v>
      </c>
      <c r="AY168" s="316" t="s">
        <v>221</v>
      </c>
    </row>
    <row r="169" s="13" customFormat="1">
      <c r="A169" s="13"/>
      <c r="B169" s="249"/>
      <c r="C169" s="250"/>
      <c r="D169" s="247" t="s">
        <v>236</v>
      </c>
      <c r="E169" s="251" t="s">
        <v>1</v>
      </c>
      <c r="F169" s="252" t="s">
        <v>5941</v>
      </c>
      <c r="G169" s="250"/>
      <c r="H169" s="253">
        <v>165</v>
      </c>
      <c r="I169" s="254"/>
      <c r="J169" s="250"/>
      <c r="K169" s="250"/>
      <c r="L169" s="255"/>
      <c r="M169" s="256"/>
      <c r="N169" s="257"/>
      <c r="O169" s="257"/>
      <c r="P169" s="257"/>
      <c r="Q169" s="257"/>
      <c r="R169" s="257"/>
      <c r="S169" s="257"/>
      <c r="T169" s="258"/>
      <c r="U169" s="13"/>
      <c r="V169" s="13"/>
      <c r="W169" s="13"/>
      <c r="X169" s="13"/>
      <c r="Y169" s="13"/>
      <c r="Z169" s="13"/>
      <c r="AA169" s="13"/>
      <c r="AB169" s="13"/>
      <c r="AC169" s="13"/>
      <c r="AD169" s="13"/>
      <c r="AE169" s="13"/>
      <c r="AT169" s="259" t="s">
        <v>236</v>
      </c>
      <c r="AU169" s="259" t="s">
        <v>88</v>
      </c>
      <c r="AV169" s="13" t="s">
        <v>19</v>
      </c>
      <c r="AW169" s="13" t="s">
        <v>36</v>
      </c>
      <c r="AX169" s="13" t="s">
        <v>80</v>
      </c>
      <c r="AY169" s="259" t="s">
        <v>221</v>
      </c>
    </row>
    <row r="170" s="13" customFormat="1">
      <c r="A170" s="13"/>
      <c r="B170" s="249"/>
      <c r="C170" s="250"/>
      <c r="D170" s="247" t="s">
        <v>236</v>
      </c>
      <c r="E170" s="251" t="s">
        <v>1</v>
      </c>
      <c r="F170" s="252" t="s">
        <v>5942</v>
      </c>
      <c r="G170" s="250"/>
      <c r="H170" s="253">
        <v>731.37</v>
      </c>
      <c r="I170" s="254"/>
      <c r="J170" s="250"/>
      <c r="K170" s="250"/>
      <c r="L170" s="255"/>
      <c r="M170" s="256"/>
      <c r="N170" s="257"/>
      <c r="O170" s="257"/>
      <c r="P170" s="257"/>
      <c r="Q170" s="257"/>
      <c r="R170" s="257"/>
      <c r="S170" s="257"/>
      <c r="T170" s="258"/>
      <c r="U170" s="13"/>
      <c r="V170" s="13"/>
      <c r="W170" s="13"/>
      <c r="X170" s="13"/>
      <c r="Y170" s="13"/>
      <c r="Z170" s="13"/>
      <c r="AA170" s="13"/>
      <c r="AB170" s="13"/>
      <c r="AC170" s="13"/>
      <c r="AD170" s="13"/>
      <c r="AE170" s="13"/>
      <c r="AT170" s="259" t="s">
        <v>236</v>
      </c>
      <c r="AU170" s="259" t="s">
        <v>88</v>
      </c>
      <c r="AV170" s="13" t="s">
        <v>19</v>
      </c>
      <c r="AW170" s="13" t="s">
        <v>36</v>
      </c>
      <c r="AX170" s="13" t="s">
        <v>80</v>
      </c>
      <c r="AY170" s="259" t="s">
        <v>221</v>
      </c>
    </row>
    <row r="171" s="16" customFormat="1">
      <c r="A171" s="16"/>
      <c r="B171" s="306"/>
      <c r="C171" s="307"/>
      <c r="D171" s="247" t="s">
        <v>236</v>
      </c>
      <c r="E171" s="308" t="s">
        <v>1</v>
      </c>
      <c r="F171" s="309" t="s">
        <v>2156</v>
      </c>
      <c r="G171" s="307"/>
      <c r="H171" s="310">
        <v>896.37</v>
      </c>
      <c r="I171" s="311"/>
      <c r="J171" s="307"/>
      <c r="K171" s="307"/>
      <c r="L171" s="312"/>
      <c r="M171" s="313"/>
      <c r="N171" s="314"/>
      <c r="O171" s="314"/>
      <c r="P171" s="314"/>
      <c r="Q171" s="314"/>
      <c r="R171" s="314"/>
      <c r="S171" s="314"/>
      <c r="T171" s="315"/>
      <c r="U171" s="16"/>
      <c r="V171" s="16"/>
      <c r="W171" s="16"/>
      <c r="X171" s="16"/>
      <c r="Y171" s="16"/>
      <c r="Z171" s="16"/>
      <c r="AA171" s="16"/>
      <c r="AB171" s="16"/>
      <c r="AC171" s="16"/>
      <c r="AD171" s="16"/>
      <c r="AE171" s="16"/>
      <c r="AT171" s="316" t="s">
        <v>236</v>
      </c>
      <c r="AU171" s="316" t="s">
        <v>88</v>
      </c>
      <c r="AV171" s="16" t="s">
        <v>157</v>
      </c>
      <c r="AW171" s="16" t="s">
        <v>36</v>
      </c>
      <c r="AX171" s="16" t="s">
        <v>80</v>
      </c>
      <c r="AY171" s="316" t="s">
        <v>221</v>
      </c>
    </row>
    <row r="172" s="15" customFormat="1">
      <c r="A172" s="15"/>
      <c r="B172" s="270"/>
      <c r="C172" s="271"/>
      <c r="D172" s="247" t="s">
        <v>236</v>
      </c>
      <c r="E172" s="272" t="s">
        <v>1</v>
      </c>
      <c r="F172" s="273" t="s">
        <v>356</v>
      </c>
      <c r="G172" s="271"/>
      <c r="H172" s="274">
        <v>4044.3699999999999</v>
      </c>
      <c r="I172" s="275"/>
      <c r="J172" s="271"/>
      <c r="K172" s="271"/>
      <c r="L172" s="276"/>
      <c r="M172" s="277"/>
      <c r="N172" s="278"/>
      <c r="O172" s="278"/>
      <c r="P172" s="278"/>
      <c r="Q172" s="278"/>
      <c r="R172" s="278"/>
      <c r="S172" s="278"/>
      <c r="T172" s="279"/>
      <c r="U172" s="15"/>
      <c r="V172" s="15"/>
      <c r="W172" s="15"/>
      <c r="X172" s="15"/>
      <c r="Y172" s="15"/>
      <c r="Z172" s="15"/>
      <c r="AA172" s="15"/>
      <c r="AB172" s="15"/>
      <c r="AC172" s="15"/>
      <c r="AD172" s="15"/>
      <c r="AE172" s="15"/>
      <c r="AT172" s="280" t="s">
        <v>236</v>
      </c>
      <c r="AU172" s="280" t="s">
        <v>88</v>
      </c>
      <c r="AV172" s="15" t="s">
        <v>224</v>
      </c>
      <c r="AW172" s="15" t="s">
        <v>36</v>
      </c>
      <c r="AX172" s="15" t="s">
        <v>88</v>
      </c>
      <c r="AY172" s="280" t="s">
        <v>221</v>
      </c>
    </row>
    <row r="173" s="2" customFormat="1" ht="33" customHeight="1">
      <c r="A173" s="40"/>
      <c r="B173" s="41"/>
      <c r="C173" s="229" t="s">
        <v>316</v>
      </c>
      <c r="D173" s="229" t="s">
        <v>225</v>
      </c>
      <c r="E173" s="230" t="s">
        <v>5943</v>
      </c>
      <c r="F173" s="231" t="s">
        <v>5944</v>
      </c>
      <c r="G173" s="232" t="s">
        <v>515</v>
      </c>
      <c r="H173" s="233">
        <v>29</v>
      </c>
      <c r="I173" s="234"/>
      <c r="J173" s="235">
        <f>ROUND(I173*H173,2)</f>
        <v>0</v>
      </c>
      <c r="K173" s="231" t="s">
        <v>1</v>
      </c>
      <c r="L173" s="46"/>
      <c r="M173" s="236" t="s">
        <v>1</v>
      </c>
      <c r="N173" s="237" t="s">
        <v>45</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224</v>
      </c>
      <c r="AT173" s="240" t="s">
        <v>225</v>
      </c>
      <c r="AU173" s="240" t="s">
        <v>88</v>
      </c>
      <c r="AY173" s="18" t="s">
        <v>221</v>
      </c>
      <c r="BE173" s="241">
        <f>IF(N173="základní",J173,0)</f>
        <v>0</v>
      </c>
      <c r="BF173" s="241">
        <f>IF(N173="snížená",J173,0)</f>
        <v>0</v>
      </c>
      <c r="BG173" s="241">
        <f>IF(N173="zákl. přenesená",J173,0)</f>
        <v>0</v>
      </c>
      <c r="BH173" s="241">
        <f>IF(N173="sníž. přenesená",J173,0)</f>
        <v>0</v>
      </c>
      <c r="BI173" s="241">
        <f>IF(N173="nulová",J173,0)</f>
        <v>0</v>
      </c>
      <c r="BJ173" s="18" t="s">
        <v>88</v>
      </c>
      <c r="BK173" s="241">
        <f>ROUND(I173*H173,2)</f>
        <v>0</v>
      </c>
      <c r="BL173" s="18" t="s">
        <v>224</v>
      </c>
      <c r="BM173" s="240" t="s">
        <v>5945</v>
      </c>
    </row>
    <row r="174" s="2" customFormat="1" ht="44.25" customHeight="1">
      <c r="A174" s="40"/>
      <c r="B174" s="41"/>
      <c r="C174" s="229" t="s">
        <v>321</v>
      </c>
      <c r="D174" s="229" t="s">
        <v>225</v>
      </c>
      <c r="E174" s="230" t="s">
        <v>5946</v>
      </c>
      <c r="F174" s="231" t="s">
        <v>5947</v>
      </c>
      <c r="G174" s="232" t="s">
        <v>515</v>
      </c>
      <c r="H174" s="233">
        <v>99.099999999999994</v>
      </c>
      <c r="I174" s="234"/>
      <c r="J174" s="235">
        <f>ROUND(I174*H174,2)</f>
        <v>0</v>
      </c>
      <c r="K174" s="231" t="s">
        <v>1</v>
      </c>
      <c r="L174" s="46"/>
      <c r="M174" s="236" t="s">
        <v>1</v>
      </c>
      <c r="N174" s="237" t="s">
        <v>45</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224</v>
      </c>
      <c r="AT174" s="240" t="s">
        <v>225</v>
      </c>
      <c r="AU174" s="240" t="s">
        <v>88</v>
      </c>
      <c r="AY174" s="18" t="s">
        <v>221</v>
      </c>
      <c r="BE174" s="241">
        <f>IF(N174="základní",J174,0)</f>
        <v>0</v>
      </c>
      <c r="BF174" s="241">
        <f>IF(N174="snížená",J174,0)</f>
        <v>0</v>
      </c>
      <c r="BG174" s="241">
        <f>IF(N174="zákl. přenesená",J174,0)</f>
        <v>0</v>
      </c>
      <c r="BH174" s="241">
        <f>IF(N174="sníž. přenesená",J174,0)</f>
        <v>0</v>
      </c>
      <c r="BI174" s="241">
        <f>IF(N174="nulová",J174,0)</f>
        <v>0</v>
      </c>
      <c r="BJ174" s="18" t="s">
        <v>88</v>
      </c>
      <c r="BK174" s="241">
        <f>ROUND(I174*H174,2)</f>
        <v>0</v>
      </c>
      <c r="BL174" s="18" t="s">
        <v>224</v>
      </c>
      <c r="BM174" s="240" t="s">
        <v>5948</v>
      </c>
    </row>
    <row r="175" s="14" customFormat="1">
      <c r="A175" s="14"/>
      <c r="B175" s="260"/>
      <c r="C175" s="261"/>
      <c r="D175" s="247" t="s">
        <v>236</v>
      </c>
      <c r="E175" s="262" t="s">
        <v>1</v>
      </c>
      <c r="F175" s="263" t="s">
        <v>5935</v>
      </c>
      <c r="G175" s="261"/>
      <c r="H175" s="262" t="s">
        <v>1</v>
      </c>
      <c r="I175" s="264"/>
      <c r="J175" s="261"/>
      <c r="K175" s="261"/>
      <c r="L175" s="265"/>
      <c r="M175" s="266"/>
      <c r="N175" s="267"/>
      <c r="O175" s="267"/>
      <c r="P175" s="267"/>
      <c r="Q175" s="267"/>
      <c r="R175" s="267"/>
      <c r="S175" s="267"/>
      <c r="T175" s="268"/>
      <c r="U175" s="14"/>
      <c r="V175" s="14"/>
      <c r="W175" s="14"/>
      <c r="X175" s="14"/>
      <c r="Y175" s="14"/>
      <c r="Z175" s="14"/>
      <c r="AA175" s="14"/>
      <c r="AB175" s="14"/>
      <c r="AC175" s="14"/>
      <c r="AD175" s="14"/>
      <c r="AE175" s="14"/>
      <c r="AT175" s="269" t="s">
        <v>236</v>
      </c>
      <c r="AU175" s="269" t="s">
        <v>88</v>
      </c>
      <c r="AV175" s="14" t="s">
        <v>88</v>
      </c>
      <c r="AW175" s="14" t="s">
        <v>36</v>
      </c>
      <c r="AX175" s="14" t="s">
        <v>80</v>
      </c>
      <c r="AY175" s="269" t="s">
        <v>221</v>
      </c>
    </row>
    <row r="176" s="13" customFormat="1">
      <c r="A176" s="13"/>
      <c r="B176" s="249"/>
      <c r="C176" s="250"/>
      <c r="D176" s="247" t="s">
        <v>236</v>
      </c>
      <c r="E176" s="251" t="s">
        <v>1</v>
      </c>
      <c r="F176" s="252" t="s">
        <v>5949</v>
      </c>
      <c r="G176" s="250"/>
      <c r="H176" s="253">
        <v>99.099999999999994</v>
      </c>
      <c r="I176" s="254"/>
      <c r="J176" s="250"/>
      <c r="K176" s="250"/>
      <c r="L176" s="255"/>
      <c r="M176" s="256"/>
      <c r="N176" s="257"/>
      <c r="O176" s="257"/>
      <c r="P176" s="257"/>
      <c r="Q176" s="257"/>
      <c r="R176" s="257"/>
      <c r="S176" s="257"/>
      <c r="T176" s="258"/>
      <c r="U176" s="13"/>
      <c r="V176" s="13"/>
      <c r="W176" s="13"/>
      <c r="X176" s="13"/>
      <c r="Y176" s="13"/>
      <c r="Z176" s="13"/>
      <c r="AA176" s="13"/>
      <c r="AB176" s="13"/>
      <c r="AC176" s="13"/>
      <c r="AD176" s="13"/>
      <c r="AE176" s="13"/>
      <c r="AT176" s="259" t="s">
        <v>236</v>
      </c>
      <c r="AU176" s="259" t="s">
        <v>88</v>
      </c>
      <c r="AV176" s="13" t="s">
        <v>19</v>
      </c>
      <c r="AW176" s="13" t="s">
        <v>36</v>
      </c>
      <c r="AX176" s="13" t="s">
        <v>80</v>
      </c>
      <c r="AY176" s="259" t="s">
        <v>221</v>
      </c>
    </row>
    <row r="177" s="15" customFormat="1">
      <c r="A177" s="15"/>
      <c r="B177" s="270"/>
      <c r="C177" s="271"/>
      <c r="D177" s="247" t="s">
        <v>236</v>
      </c>
      <c r="E177" s="272" t="s">
        <v>1</v>
      </c>
      <c r="F177" s="273" t="s">
        <v>356</v>
      </c>
      <c r="G177" s="271"/>
      <c r="H177" s="274">
        <v>99.099999999999994</v>
      </c>
      <c r="I177" s="275"/>
      <c r="J177" s="271"/>
      <c r="K177" s="271"/>
      <c r="L177" s="276"/>
      <c r="M177" s="277"/>
      <c r="N177" s="278"/>
      <c r="O177" s="278"/>
      <c r="P177" s="278"/>
      <c r="Q177" s="278"/>
      <c r="R177" s="278"/>
      <c r="S177" s="278"/>
      <c r="T177" s="279"/>
      <c r="U177" s="15"/>
      <c r="V177" s="15"/>
      <c r="W177" s="15"/>
      <c r="X177" s="15"/>
      <c r="Y177" s="15"/>
      <c r="Z177" s="15"/>
      <c r="AA177" s="15"/>
      <c r="AB177" s="15"/>
      <c r="AC177" s="15"/>
      <c r="AD177" s="15"/>
      <c r="AE177" s="15"/>
      <c r="AT177" s="280" t="s">
        <v>236</v>
      </c>
      <c r="AU177" s="280" t="s">
        <v>88</v>
      </c>
      <c r="AV177" s="15" t="s">
        <v>224</v>
      </c>
      <c r="AW177" s="15" t="s">
        <v>36</v>
      </c>
      <c r="AX177" s="15" t="s">
        <v>88</v>
      </c>
      <c r="AY177" s="280" t="s">
        <v>221</v>
      </c>
    </row>
    <row r="178" s="2" customFormat="1" ht="49.05" customHeight="1">
      <c r="A178" s="40"/>
      <c r="B178" s="41"/>
      <c r="C178" s="229" t="s">
        <v>327</v>
      </c>
      <c r="D178" s="229" t="s">
        <v>225</v>
      </c>
      <c r="E178" s="230" t="s">
        <v>5950</v>
      </c>
      <c r="F178" s="231" t="s">
        <v>5951</v>
      </c>
      <c r="G178" s="232" t="s">
        <v>515</v>
      </c>
      <c r="H178" s="233">
        <v>369.36000000000001</v>
      </c>
      <c r="I178" s="234"/>
      <c r="J178" s="235">
        <f>ROUND(I178*H178,2)</f>
        <v>0</v>
      </c>
      <c r="K178" s="231" t="s">
        <v>5600</v>
      </c>
      <c r="L178" s="46"/>
      <c r="M178" s="236" t="s">
        <v>1</v>
      </c>
      <c r="N178" s="237" t="s">
        <v>45</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224</v>
      </c>
      <c r="AT178" s="240" t="s">
        <v>225</v>
      </c>
      <c r="AU178" s="240" t="s">
        <v>88</v>
      </c>
      <c r="AY178" s="18" t="s">
        <v>221</v>
      </c>
      <c r="BE178" s="241">
        <f>IF(N178="základní",J178,0)</f>
        <v>0</v>
      </c>
      <c r="BF178" s="241">
        <f>IF(N178="snížená",J178,0)</f>
        <v>0</v>
      </c>
      <c r="BG178" s="241">
        <f>IF(N178="zákl. přenesená",J178,0)</f>
        <v>0</v>
      </c>
      <c r="BH178" s="241">
        <f>IF(N178="sníž. přenesená",J178,0)</f>
        <v>0</v>
      </c>
      <c r="BI178" s="241">
        <f>IF(N178="nulová",J178,0)</f>
        <v>0</v>
      </c>
      <c r="BJ178" s="18" t="s">
        <v>88</v>
      </c>
      <c r="BK178" s="241">
        <f>ROUND(I178*H178,2)</f>
        <v>0</v>
      </c>
      <c r="BL178" s="18" t="s">
        <v>224</v>
      </c>
      <c r="BM178" s="240" t="s">
        <v>5952</v>
      </c>
    </row>
    <row r="179" s="2" customFormat="1">
      <c r="A179" s="40"/>
      <c r="B179" s="41"/>
      <c r="C179" s="42"/>
      <c r="D179" s="242" t="s">
        <v>232</v>
      </c>
      <c r="E179" s="42"/>
      <c r="F179" s="243" t="s">
        <v>5953</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232</v>
      </c>
      <c r="AU179" s="18" t="s">
        <v>88</v>
      </c>
    </row>
    <row r="180" s="2" customFormat="1" ht="44.25" customHeight="1">
      <c r="A180" s="40"/>
      <c r="B180" s="41"/>
      <c r="C180" s="229" t="s">
        <v>337</v>
      </c>
      <c r="D180" s="229" t="s">
        <v>225</v>
      </c>
      <c r="E180" s="230" t="s">
        <v>4769</v>
      </c>
      <c r="F180" s="231" t="s">
        <v>4770</v>
      </c>
      <c r="G180" s="232" t="s">
        <v>665</v>
      </c>
      <c r="H180" s="233">
        <v>21</v>
      </c>
      <c r="I180" s="234"/>
      <c r="J180" s="235">
        <f>ROUND(I180*H180,2)</f>
        <v>0</v>
      </c>
      <c r="K180" s="231" t="s">
        <v>5600</v>
      </c>
      <c r="L180" s="46"/>
      <c r="M180" s="236" t="s">
        <v>1</v>
      </c>
      <c r="N180" s="237" t="s">
        <v>45</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224</v>
      </c>
      <c r="AT180" s="240" t="s">
        <v>225</v>
      </c>
      <c r="AU180" s="240" t="s">
        <v>88</v>
      </c>
      <c r="AY180" s="18" t="s">
        <v>221</v>
      </c>
      <c r="BE180" s="241">
        <f>IF(N180="základní",J180,0)</f>
        <v>0</v>
      </c>
      <c r="BF180" s="241">
        <f>IF(N180="snížená",J180,0)</f>
        <v>0</v>
      </c>
      <c r="BG180" s="241">
        <f>IF(N180="zákl. přenesená",J180,0)</f>
        <v>0</v>
      </c>
      <c r="BH180" s="241">
        <f>IF(N180="sníž. přenesená",J180,0)</f>
        <v>0</v>
      </c>
      <c r="BI180" s="241">
        <f>IF(N180="nulová",J180,0)</f>
        <v>0</v>
      </c>
      <c r="BJ180" s="18" t="s">
        <v>88</v>
      </c>
      <c r="BK180" s="241">
        <f>ROUND(I180*H180,2)</f>
        <v>0</v>
      </c>
      <c r="BL180" s="18" t="s">
        <v>224</v>
      </c>
      <c r="BM180" s="240" t="s">
        <v>5954</v>
      </c>
    </row>
    <row r="181" s="2" customFormat="1">
      <c r="A181" s="40"/>
      <c r="B181" s="41"/>
      <c r="C181" s="42"/>
      <c r="D181" s="242" t="s">
        <v>232</v>
      </c>
      <c r="E181" s="42"/>
      <c r="F181" s="243" t="s">
        <v>5702</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232</v>
      </c>
      <c r="AU181" s="18" t="s">
        <v>88</v>
      </c>
    </row>
    <row r="182" s="2" customFormat="1" ht="44.25" customHeight="1">
      <c r="A182" s="40"/>
      <c r="B182" s="41"/>
      <c r="C182" s="229" t="s">
        <v>7</v>
      </c>
      <c r="D182" s="229" t="s">
        <v>225</v>
      </c>
      <c r="E182" s="230" t="s">
        <v>4775</v>
      </c>
      <c r="F182" s="231" t="s">
        <v>4776</v>
      </c>
      <c r="G182" s="232" t="s">
        <v>665</v>
      </c>
      <c r="H182" s="233">
        <v>2</v>
      </c>
      <c r="I182" s="234"/>
      <c r="J182" s="235">
        <f>ROUND(I182*H182,2)</f>
        <v>0</v>
      </c>
      <c r="K182" s="231" t="s">
        <v>1</v>
      </c>
      <c r="L182" s="46"/>
      <c r="M182" s="236" t="s">
        <v>1</v>
      </c>
      <c r="N182" s="237" t="s">
        <v>45</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224</v>
      </c>
      <c r="AT182" s="240" t="s">
        <v>225</v>
      </c>
      <c r="AU182" s="240" t="s">
        <v>88</v>
      </c>
      <c r="AY182" s="18" t="s">
        <v>221</v>
      </c>
      <c r="BE182" s="241">
        <f>IF(N182="základní",J182,0)</f>
        <v>0</v>
      </c>
      <c r="BF182" s="241">
        <f>IF(N182="snížená",J182,0)</f>
        <v>0</v>
      </c>
      <c r="BG182" s="241">
        <f>IF(N182="zákl. přenesená",J182,0)</f>
        <v>0</v>
      </c>
      <c r="BH182" s="241">
        <f>IF(N182="sníž. přenesená",J182,0)</f>
        <v>0</v>
      </c>
      <c r="BI182" s="241">
        <f>IF(N182="nulová",J182,0)</f>
        <v>0</v>
      </c>
      <c r="BJ182" s="18" t="s">
        <v>88</v>
      </c>
      <c r="BK182" s="241">
        <f>ROUND(I182*H182,2)</f>
        <v>0</v>
      </c>
      <c r="BL182" s="18" t="s">
        <v>224</v>
      </c>
      <c r="BM182" s="240" t="s">
        <v>5955</v>
      </c>
    </row>
    <row r="183" s="2" customFormat="1" ht="37.8" customHeight="1">
      <c r="A183" s="40"/>
      <c r="B183" s="41"/>
      <c r="C183" s="229" t="s">
        <v>347</v>
      </c>
      <c r="D183" s="229" t="s">
        <v>225</v>
      </c>
      <c r="E183" s="230" t="s">
        <v>5704</v>
      </c>
      <c r="F183" s="231" t="s">
        <v>5705</v>
      </c>
      <c r="G183" s="232" t="s">
        <v>665</v>
      </c>
      <c r="H183" s="233">
        <v>21</v>
      </c>
      <c r="I183" s="234"/>
      <c r="J183" s="235">
        <f>ROUND(I183*H183,2)</f>
        <v>0</v>
      </c>
      <c r="K183" s="231" t="s">
        <v>5600</v>
      </c>
      <c r="L183" s="46"/>
      <c r="M183" s="236" t="s">
        <v>1</v>
      </c>
      <c r="N183" s="237" t="s">
        <v>45</v>
      </c>
      <c r="O183" s="93"/>
      <c r="P183" s="238">
        <f>O183*H183</f>
        <v>0</v>
      </c>
      <c r="Q183" s="238">
        <v>0</v>
      </c>
      <c r="R183" s="238">
        <f>Q183*H183</f>
        <v>0</v>
      </c>
      <c r="S183" s="238">
        <v>0</v>
      </c>
      <c r="T183" s="239">
        <f>S183*H183</f>
        <v>0</v>
      </c>
      <c r="U183" s="40"/>
      <c r="V183" s="40"/>
      <c r="W183" s="40"/>
      <c r="X183" s="40"/>
      <c r="Y183" s="40"/>
      <c r="Z183" s="40"/>
      <c r="AA183" s="40"/>
      <c r="AB183" s="40"/>
      <c r="AC183" s="40"/>
      <c r="AD183" s="40"/>
      <c r="AE183" s="40"/>
      <c r="AR183" s="240" t="s">
        <v>224</v>
      </c>
      <c r="AT183" s="240" t="s">
        <v>225</v>
      </c>
      <c r="AU183" s="240" t="s">
        <v>88</v>
      </c>
      <c r="AY183" s="18" t="s">
        <v>221</v>
      </c>
      <c r="BE183" s="241">
        <f>IF(N183="základní",J183,0)</f>
        <v>0</v>
      </c>
      <c r="BF183" s="241">
        <f>IF(N183="snížená",J183,0)</f>
        <v>0</v>
      </c>
      <c r="BG183" s="241">
        <f>IF(N183="zákl. přenesená",J183,0)</f>
        <v>0</v>
      </c>
      <c r="BH183" s="241">
        <f>IF(N183="sníž. přenesená",J183,0)</f>
        <v>0</v>
      </c>
      <c r="BI183" s="241">
        <f>IF(N183="nulová",J183,0)</f>
        <v>0</v>
      </c>
      <c r="BJ183" s="18" t="s">
        <v>88</v>
      </c>
      <c r="BK183" s="241">
        <f>ROUND(I183*H183,2)</f>
        <v>0</v>
      </c>
      <c r="BL183" s="18" t="s">
        <v>224</v>
      </c>
      <c r="BM183" s="240" t="s">
        <v>5956</v>
      </c>
    </row>
    <row r="184" s="2" customFormat="1">
      <c r="A184" s="40"/>
      <c r="B184" s="41"/>
      <c r="C184" s="42"/>
      <c r="D184" s="242" t="s">
        <v>232</v>
      </c>
      <c r="E184" s="42"/>
      <c r="F184" s="243" t="s">
        <v>5707</v>
      </c>
      <c r="G184" s="42"/>
      <c r="H184" s="42"/>
      <c r="I184" s="244"/>
      <c r="J184" s="42"/>
      <c r="K184" s="42"/>
      <c r="L184" s="46"/>
      <c r="M184" s="245"/>
      <c r="N184" s="246"/>
      <c r="O184" s="93"/>
      <c r="P184" s="93"/>
      <c r="Q184" s="93"/>
      <c r="R184" s="93"/>
      <c r="S184" s="93"/>
      <c r="T184" s="94"/>
      <c r="U184" s="40"/>
      <c r="V184" s="40"/>
      <c r="W184" s="40"/>
      <c r="X184" s="40"/>
      <c r="Y184" s="40"/>
      <c r="Z184" s="40"/>
      <c r="AA184" s="40"/>
      <c r="AB184" s="40"/>
      <c r="AC184" s="40"/>
      <c r="AD184" s="40"/>
      <c r="AE184" s="40"/>
      <c r="AT184" s="18" t="s">
        <v>232</v>
      </c>
      <c r="AU184" s="18" t="s">
        <v>88</v>
      </c>
    </row>
    <row r="185" s="2" customFormat="1" ht="37.8" customHeight="1">
      <c r="A185" s="40"/>
      <c r="B185" s="41"/>
      <c r="C185" s="229" t="s">
        <v>359</v>
      </c>
      <c r="D185" s="229" t="s">
        <v>225</v>
      </c>
      <c r="E185" s="230" t="s">
        <v>5708</v>
      </c>
      <c r="F185" s="231" t="s">
        <v>5709</v>
      </c>
      <c r="G185" s="232" t="s">
        <v>665</v>
      </c>
      <c r="H185" s="233">
        <v>2</v>
      </c>
      <c r="I185" s="234"/>
      <c r="J185" s="235">
        <f>ROUND(I185*H185,2)</f>
        <v>0</v>
      </c>
      <c r="K185" s="231" t="s">
        <v>1</v>
      </c>
      <c r="L185" s="46"/>
      <c r="M185" s="236" t="s">
        <v>1</v>
      </c>
      <c r="N185" s="237" t="s">
        <v>45</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224</v>
      </c>
      <c r="AT185" s="240" t="s">
        <v>225</v>
      </c>
      <c r="AU185" s="240" t="s">
        <v>88</v>
      </c>
      <c r="AY185" s="18" t="s">
        <v>221</v>
      </c>
      <c r="BE185" s="241">
        <f>IF(N185="základní",J185,0)</f>
        <v>0</v>
      </c>
      <c r="BF185" s="241">
        <f>IF(N185="snížená",J185,0)</f>
        <v>0</v>
      </c>
      <c r="BG185" s="241">
        <f>IF(N185="zákl. přenesená",J185,0)</f>
        <v>0</v>
      </c>
      <c r="BH185" s="241">
        <f>IF(N185="sníž. přenesená",J185,0)</f>
        <v>0</v>
      </c>
      <c r="BI185" s="241">
        <f>IF(N185="nulová",J185,0)</f>
        <v>0</v>
      </c>
      <c r="BJ185" s="18" t="s">
        <v>88</v>
      </c>
      <c r="BK185" s="241">
        <f>ROUND(I185*H185,2)</f>
        <v>0</v>
      </c>
      <c r="BL185" s="18" t="s">
        <v>224</v>
      </c>
      <c r="BM185" s="240" t="s">
        <v>5957</v>
      </c>
    </row>
    <row r="186" s="2" customFormat="1" ht="62.7" customHeight="1">
      <c r="A186" s="40"/>
      <c r="B186" s="41"/>
      <c r="C186" s="229" t="s">
        <v>365</v>
      </c>
      <c r="D186" s="229" t="s">
        <v>225</v>
      </c>
      <c r="E186" s="230" t="s">
        <v>5715</v>
      </c>
      <c r="F186" s="231" t="s">
        <v>5716</v>
      </c>
      <c r="G186" s="232" t="s">
        <v>665</v>
      </c>
      <c r="H186" s="233">
        <v>399</v>
      </c>
      <c r="I186" s="234"/>
      <c r="J186" s="235">
        <f>ROUND(I186*H186,2)</f>
        <v>0</v>
      </c>
      <c r="K186" s="231" t="s">
        <v>5600</v>
      </c>
      <c r="L186" s="46"/>
      <c r="M186" s="236" t="s">
        <v>1</v>
      </c>
      <c r="N186" s="237" t="s">
        <v>45</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224</v>
      </c>
      <c r="AT186" s="240" t="s">
        <v>225</v>
      </c>
      <c r="AU186" s="240" t="s">
        <v>88</v>
      </c>
      <c r="AY186" s="18" t="s">
        <v>221</v>
      </c>
      <c r="BE186" s="241">
        <f>IF(N186="základní",J186,0)</f>
        <v>0</v>
      </c>
      <c r="BF186" s="241">
        <f>IF(N186="snížená",J186,0)</f>
        <v>0</v>
      </c>
      <c r="BG186" s="241">
        <f>IF(N186="zákl. přenesená",J186,0)</f>
        <v>0</v>
      </c>
      <c r="BH186" s="241">
        <f>IF(N186="sníž. přenesená",J186,0)</f>
        <v>0</v>
      </c>
      <c r="BI186" s="241">
        <f>IF(N186="nulová",J186,0)</f>
        <v>0</v>
      </c>
      <c r="BJ186" s="18" t="s">
        <v>88</v>
      </c>
      <c r="BK186" s="241">
        <f>ROUND(I186*H186,2)</f>
        <v>0</v>
      </c>
      <c r="BL186" s="18" t="s">
        <v>224</v>
      </c>
      <c r="BM186" s="240" t="s">
        <v>5958</v>
      </c>
    </row>
    <row r="187" s="2" customFormat="1">
      <c r="A187" s="40"/>
      <c r="B187" s="41"/>
      <c r="C187" s="42"/>
      <c r="D187" s="242" t="s">
        <v>232</v>
      </c>
      <c r="E187" s="42"/>
      <c r="F187" s="243" t="s">
        <v>5718</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232</v>
      </c>
      <c r="AU187" s="18" t="s">
        <v>88</v>
      </c>
    </row>
    <row r="188" s="2" customFormat="1" ht="62.7" customHeight="1">
      <c r="A188" s="40"/>
      <c r="B188" s="41"/>
      <c r="C188" s="229" t="s">
        <v>371</v>
      </c>
      <c r="D188" s="229" t="s">
        <v>225</v>
      </c>
      <c r="E188" s="230" t="s">
        <v>5719</v>
      </c>
      <c r="F188" s="231" t="s">
        <v>5720</v>
      </c>
      <c r="G188" s="232" t="s">
        <v>665</v>
      </c>
      <c r="H188" s="233">
        <v>38</v>
      </c>
      <c r="I188" s="234"/>
      <c r="J188" s="235">
        <f>ROUND(I188*H188,2)</f>
        <v>0</v>
      </c>
      <c r="K188" s="231" t="s">
        <v>1</v>
      </c>
      <c r="L188" s="46"/>
      <c r="M188" s="236" t="s">
        <v>1</v>
      </c>
      <c r="N188" s="237" t="s">
        <v>45</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224</v>
      </c>
      <c r="AT188" s="240" t="s">
        <v>225</v>
      </c>
      <c r="AU188" s="240" t="s">
        <v>88</v>
      </c>
      <c r="AY188" s="18" t="s">
        <v>221</v>
      </c>
      <c r="BE188" s="241">
        <f>IF(N188="základní",J188,0)</f>
        <v>0</v>
      </c>
      <c r="BF188" s="241">
        <f>IF(N188="snížená",J188,0)</f>
        <v>0</v>
      </c>
      <c r="BG188" s="241">
        <f>IF(N188="zákl. přenesená",J188,0)</f>
        <v>0</v>
      </c>
      <c r="BH188" s="241">
        <f>IF(N188="sníž. přenesená",J188,0)</f>
        <v>0</v>
      </c>
      <c r="BI188" s="241">
        <f>IF(N188="nulová",J188,0)</f>
        <v>0</v>
      </c>
      <c r="BJ188" s="18" t="s">
        <v>88</v>
      </c>
      <c r="BK188" s="241">
        <f>ROUND(I188*H188,2)</f>
        <v>0</v>
      </c>
      <c r="BL188" s="18" t="s">
        <v>224</v>
      </c>
      <c r="BM188" s="240" t="s">
        <v>5959</v>
      </c>
    </row>
    <row r="189" s="2" customFormat="1" ht="55.5" customHeight="1">
      <c r="A189" s="40"/>
      <c r="B189" s="41"/>
      <c r="C189" s="229" t="s">
        <v>376</v>
      </c>
      <c r="D189" s="229" t="s">
        <v>225</v>
      </c>
      <c r="E189" s="230" t="s">
        <v>5722</v>
      </c>
      <c r="F189" s="231" t="s">
        <v>5723</v>
      </c>
      <c r="G189" s="232" t="s">
        <v>665</v>
      </c>
      <c r="H189" s="233">
        <v>399</v>
      </c>
      <c r="I189" s="234"/>
      <c r="J189" s="235">
        <f>ROUND(I189*H189,2)</f>
        <v>0</v>
      </c>
      <c r="K189" s="231" t="s">
        <v>5600</v>
      </c>
      <c r="L189" s="46"/>
      <c r="M189" s="236" t="s">
        <v>1</v>
      </c>
      <c r="N189" s="237" t="s">
        <v>45</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224</v>
      </c>
      <c r="AT189" s="240" t="s">
        <v>225</v>
      </c>
      <c r="AU189" s="240" t="s">
        <v>88</v>
      </c>
      <c r="AY189" s="18" t="s">
        <v>221</v>
      </c>
      <c r="BE189" s="241">
        <f>IF(N189="základní",J189,0)</f>
        <v>0</v>
      </c>
      <c r="BF189" s="241">
        <f>IF(N189="snížená",J189,0)</f>
        <v>0</v>
      </c>
      <c r="BG189" s="241">
        <f>IF(N189="zákl. přenesená",J189,0)</f>
        <v>0</v>
      </c>
      <c r="BH189" s="241">
        <f>IF(N189="sníž. přenesená",J189,0)</f>
        <v>0</v>
      </c>
      <c r="BI189" s="241">
        <f>IF(N189="nulová",J189,0)</f>
        <v>0</v>
      </c>
      <c r="BJ189" s="18" t="s">
        <v>88</v>
      </c>
      <c r="BK189" s="241">
        <f>ROUND(I189*H189,2)</f>
        <v>0</v>
      </c>
      <c r="BL189" s="18" t="s">
        <v>224</v>
      </c>
      <c r="BM189" s="240" t="s">
        <v>5960</v>
      </c>
    </row>
    <row r="190" s="2" customFormat="1">
      <c r="A190" s="40"/>
      <c r="B190" s="41"/>
      <c r="C190" s="42"/>
      <c r="D190" s="242" t="s">
        <v>232</v>
      </c>
      <c r="E190" s="42"/>
      <c r="F190" s="243" t="s">
        <v>5725</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232</v>
      </c>
      <c r="AU190" s="18" t="s">
        <v>88</v>
      </c>
    </row>
    <row r="191" s="2" customFormat="1" ht="55.5" customHeight="1">
      <c r="A191" s="40"/>
      <c r="B191" s="41"/>
      <c r="C191" s="229" t="s">
        <v>381</v>
      </c>
      <c r="D191" s="229" t="s">
        <v>225</v>
      </c>
      <c r="E191" s="230" t="s">
        <v>5726</v>
      </c>
      <c r="F191" s="231" t="s">
        <v>5727</v>
      </c>
      <c r="G191" s="232" t="s">
        <v>665</v>
      </c>
      <c r="H191" s="233">
        <v>38</v>
      </c>
      <c r="I191" s="234"/>
      <c r="J191" s="235">
        <f>ROUND(I191*H191,2)</f>
        <v>0</v>
      </c>
      <c r="K191" s="231" t="s">
        <v>1</v>
      </c>
      <c r="L191" s="46"/>
      <c r="M191" s="236" t="s">
        <v>1</v>
      </c>
      <c r="N191" s="237" t="s">
        <v>45</v>
      </c>
      <c r="O191" s="93"/>
      <c r="P191" s="238">
        <f>O191*H191</f>
        <v>0</v>
      </c>
      <c r="Q191" s="238">
        <v>0</v>
      </c>
      <c r="R191" s="238">
        <f>Q191*H191</f>
        <v>0</v>
      </c>
      <c r="S191" s="238">
        <v>0</v>
      </c>
      <c r="T191" s="239">
        <f>S191*H191</f>
        <v>0</v>
      </c>
      <c r="U191" s="40"/>
      <c r="V191" s="40"/>
      <c r="W191" s="40"/>
      <c r="X191" s="40"/>
      <c r="Y191" s="40"/>
      <c r="Z191" s="40"/>
      <c r="AA191" s="40"/>
      <c r="AB191" s="40"/>
      <c r="AC191" s="40"/>
      <c r="AD191" s="40"/>
      <c r="AE191" s="40"/>
      <c r="AR191" s="240" t="s">
        <v>224</v>
      </c>
      <c r="AT191" s="240" t="s">
        <v>225</v>
      </c>
      <c r="AU191" s="240" t="s">
        <v>88</v>
      </c>
      <c r="AY191" s="18" t="s">
        <v>221</v>
      </c>
      <c r="BE191" s="241">
        <f>IF(N191="základní",J191,0)</f>
        <v>0</v>
      </c>
      <c r="BF191" s="241">
        <f>IF(N191="snížená",J191,0)</f>
        <v>0</v>
      </c>
      <c r="BG191" s="241">
        <f>IF(N191="zákl. přenesená",J191,0)</f>
        <v>0</v>
      </c>
      <c r="BH191" s="241">
        <f>IF(N191="sníž. přenesená",J191,0)</f>
        <v>0</v>
      </c>
      <c r="BI191" s="241">
        <f>IF(N191="nulová",J191,0)</f>
        <v>0</v>
      </c>
      <c r="BJ191" s="18" t="s">
        <v>88</v>
      </c>
      <c r="BK191" s="241">
        <f>ROUND(I191*H191,2)</f>
        <v>0</v>
      </c>
      <c r="BL191" s="18" t="s">
        <v>224</v>
      </c>
      <c r="BM191" s="240" t="s">
        <v>5961</v>
      </c>
    </row>
    <row r="192" s="2" customFormat="1" ht="62.7" customHeight="1">
      <c r="A192" s="40"/>
      <c r="B192" s="41"/>
      <c r="C192" s="229" t="s">
        <v>387</v>
      </c>
      <c r="D192" s="229" t="s">
        <v>225</v>
      </c>
      <c r="E192" s="230" t="s">
        <v>521</v>
      </c>
      <c r="F192" s="231" t="s">
        <v>522</v>
      </c>
      <c r="G192" s="232" t="s">
        <v>515</v>
      </c>
      <c r="H192" s="233">
        <v>620.20899999999995</v>
      </c>
      <c r="I192" s="234"/>
      <c r="J192" s="235">
        <f>ROUND(I192*H192,2)</f>
        <v>0</v>
      </c>
      <c r="K192" s="231" t="s">
        <v>5600</v>
      </c>
      <c r="L192" s="46"/>
      <c r="M192" s="236" t="s">
        <v>1</v>
      </c>
      <c r="N192" s="237" t="s">
        <v>45</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224</v>
      </c>
      <c r="AT192" s="240" t="s">
        <v>225</v>
      </c>
      <c r="AU192" s="240" t="s">
        <v>88</v>
      </c>
      <c r="AY192" s="18" t="s">
        <v>221</v>
      </c>
      <c r="BE192" s="241">
        <f>IF(N192="základní",J192,0)</f>
        <v>0</v>
      </c>
      <c r="BF192" s="241">
        <f>IF(N192="snížená",J192,0)</f>
        <v>0</v>
      </c>
      <c r="BG192" s="241">
        <f>IF(N192="zákl. přenesená",J192,0)</f>
        <v>0</v>
      </c>
      <c r="BH192" s="241">
        <f>IF(N192="sníž. přenesená",J192,0)</f>
        <v>0</v>
      </c>
      <c r="BI192" s="241">
        <f>IF(N192="nulová",J192,0)</f>
        <v>0</v>
      </c>
      <c r="BJ192" s="18" t="s">
        <v>88</v>
      </c>
      <c r="BK192" s="241">
        <f>ROUND(I192*H192,2)</f>
        <v>0</v>
      </c>
      <c r="BL192" s="18" t="s">
        <v>224</v>
      </c>
      <c r="BM192" s="240" t="s">
        <v>5962</v>
      </c>
    </row>
    <row r="193" s="2" customFormat="1">
      <c r="A193" s="40"/>
      <c r="B193" s="41"/>
      <c r="C193" s="42"/>
      <c r="D193" s="242" t="s">
        <v>232</v>
      </c>
      <c r="E193" s="42"/>
      <c r="F193" s="243" t="s">
        <v>5730</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232</v>
      </c>
      <c r="AU193" s="18" t="s">
        <v>88</v>
      </c>
    </row>
    <row r="194" s="2" customFormat="1" ht="66.75" customHeight="1">
      <c r="A194" s="40"/>
      <c r="B194" s="41"/>
      <c r="C194" s="229" t="s">
        <v>393</v>
      </c>
      <c r="D194" s="229" t="s">
        <v>225</v>
      </c>
      <c r="E194" s="230" t="s">
        <v>1198</v>
      </c>
      <c r="F194" s="231" t="s">
        <v>1199</v>
      </c>
      <c r="G194" s="232" t="s">
        <v>515</v>
      </c>
      <c r="H194" s="233">
        <v>6202.0900000000001</v>
      </c>
      <c r="I194" s="234"/>
      <c r="J194" s="235">
        <f>ROUND(I194*H194,2)</f>
        <v>0</v>
      </c>
      <c r="K194" s="231" t="s">
        <v>5600</v>
      </c>
      <c r="L194" s="46"/>
      <c r="M194" s="236" t="s">
        <v>1</v>
      </c>
      <c r="N194" s="237" t="s">
        <v>45</v>
      </c>
      <c r="O194" s="93"/>
      <c r="P194" s="238">
        <f>O194*H194</f>
        <v>0</v>
      </c>
      <c r="Q194" s="238">
        <v>0</v>
      </c>
      <c r="R194" s="238">
        <f>Q194*H194</f>
        <v>0</v>
      </c>
      <c r="S194" s="238">
        <v>0</v>
      </c>
      <c r="T194" s="239">
        <f>S194*H194</f>
        <v>0</v>
      </c>
      <c r="U194" s="40"/>
      <c r="V194" s="40"/>
      <c r="W194" s="40"/>
      <c r="X194" s="40"/>
      <c r="Y194" s="40"/>
      <c r="Z194" s="40"/>
      <c r="AA194" s="40"/>
      <c r="AB194" s="40"/>
      <c r="AC194" s="40"/>
      <c r="AD194" s="40"/>
      <c r="AE194" s="40"/>
      <c r="AR194" s="240" t="s">
        <v>224</v>
      </c>
      <c r="AT194" s="240" t="s">
        <v>225</v>
      </c>
      <c r="AU194" s="240" t="s">
        <v>88</v>
      </c>
      <c r="AY194" s="18" t="s">
        <v>221</v>
      </c>
      <c r="BE194" s="241">
        <f>IF(N194="základní",J194,0)</f>
        <v>0</v>
      </c>
      <c r="BF194" s="241">
        <f>IF(N194="snížená",J194,0)</f>
        <v>0</v>
      </c>
      <c r="BG194" s="241">
        <f>IF(N194="zákl. přenesená",J194,0)</f>
        <v>0</v>
      </c>
      <c r="BH194" s="241">
        <f>IF(N194="sníž. přenesená",J194,0)</f>
        <v>0</v>
      </c>
      <c r="BI194" s="241">
        <f>IF(N194="nulová",J194,0)</f>
        <v>0</v>
      </c>
      <c r="BJ194" s="18" t="s">
        <v>88</v>
      </c>
      <c r="BK194" s="241">
        <f>ROUND(I194*H194,2)</f>
        <v>0</v>
      </c>
      <c r="BL194" s="18" t="s">
        <v>224</v>
      </c>
      <c r="BM194" s="240" t="s">
        <v>5963</v>
      </c>
    </row>
    <row r="195" s="2" customFormat="1">
      <c r="A195" s="40"/>
      <c r="B195" s="41"/>
      <c r="C195" s="42"/>
      <c r="D195" s="242" t="s">
        <v>232</v>
      </c>
      <c r="E195" s="42"/>
      <c r="F195" s="243" t="s">
        <v>5732</v>
      </c>
      <c r="G195" s="42"/>
      <c r="H195" s="42"/>
      <c r="I195" s="244"/>
      <c r="J195" s="42"/>
      <c r="K195" s="42"/>
      <c r="L195" s="46"/>
      <c r="M195" s="245"/>
      <c r="N195" s="246"/>
      <c r="O195" s="93"/>
      <c r="P195" s="93"/>
      <c r="Q195" s="93"/>
      <c r="R195" s="93"/>
      <c r="S195" s="93"/>
      <c r="T195" s="94"/>
      <c r="U195" s="40"/>
      <c r="V195" s="40"/>
      <c r="W195" s="40"/>
      <c r="X195" s="40"/>
      <c r="Y195" s="40"/>
      <c r="Z195" s="40"/>
      <c r="AA195" s="40"/>
      <c r="AB195" s="40"/>
      <c r="AC195" s="40"/>
      <c r="AD195" s="40"/>
      <c r="AE195" s="40"/>
      <c r="AT195" s="18" t="s">
        <v>232</v>
      </c>
      <c r="AU195" s="18" t="s">
        <v>88</v>
      </c>
    </row>
    <row r="196" s="2" customFormat="1" ht="44.25" customHeight="1">
      <c r="A196" s="40"/>
      <c r="B196" s="41"/>
      <c r="C196" s="229" t="s">
        <v>398</v>
      </c>
      <c r="D196" s="229" t="s">
        <v>225</v>
      </c>
      <c r="E196" s="230" t="s">
        <v>2017</v>
      </c>
      <c r="F196" s="231" t="s">
        <v>954</v>
      </c>
      <c r="G196" s="232" t="s">
        <v>651</v>
      </c>
      <c r="H196" s="233">
        <v>1116.376</v>
      </c>
      <c r="I196" s="234"/>
      <c r="J196" s="235">
        <f>ROUND(I196*H196,2)</f>
        <v>0</v>
      </c>
      <c r="K196" s="231" t="s">
        <v>5600</v>
      </c>
      <c r="L196" s="46"/>
      <c r="M196" s="236" t="s">
        <v>1</v>
      </c>
      <c r="N196" s="237" t="s">
        <v>45</v>
      </c>
      <c r="O196" s="93"/>
      <c r="P196" s="238">
        <f>O196*H196</f>
        <v>0</v>
      </c>
      <c r="Q196" s="238">
        <v>0</v>
      </c>
      <c r="R196" s="238">
        <f>Q196*H196</f>
        <v>0</v>
      </c>
      <c r="S196" s="238">
        <v>0</v>
      </c>
      <c r="T196" s="239">
        <f>S196*H196</f>
        <v>0</v>
      </c>
      <c r="U196" s="40"/>
      <c r="V196" s="40"/>
      <c r="W196" s="40"/>
      <c r="X196" s="40"/>
      <c r="Y196" s="40"/>
      <c r="Z196" s="40"/>
      <c r="AA196" s="40"/>
      <c r="AB196" s="40"/>
      <c r="AC196" s="40"/>
      <c r="AD196" s="40"/>
      <c r="AE196" s="40"/>
      <c r="AR196" s="240" t="s">
        <v>224</v>
      </c>
      <c r="AT196" s="240" t="s">
        <v>225</v>
      </c>
      <c r="AU196" s="240" t="s">
        <v>88</v>
      </c>
      <c r="AY196" s="18" t="s">
        <v>221</v>
      </c>
      <c r="BE196" s="241">
        <f>IF(N196="základní",J196,0)</f>
        <v>0</v>
      </c>
      <c r="BF196" s="241">
        <f>IF(N196="snížená",J196,0)</f>
        <v>0</v>
      </c>
      <c r="BG196" s="241">
        <f>IF(N196="zákl. přenesená",J196,0)</f>
        <v>0</v>
      </c>
      <c r="BH196" s="241">
        <f>IF(N196="sníž. přenesená",J196,0)</f>
        <v>0</v>
      </c>
      <c r="BI196" s="241">
        <f>IF(N196="nulová",J196,0)</f>
        <v>0</v>
      </c>
      <c r="BJ196" s="18" t="s">
        <v>88</v>
      </c>
      <c r="BK196" s="241">
        <f>ROUND(I196*H196,2)</f>
        <v>0</v>
      </c>
      <c r="BL196" s="18" t="s">
        <v>224</v>
      </c>
      <c r="BM196" s="240" t="s">
        <v>5964</v>
      </c>
    </row>
    <row r="197" s="2" customFormat="1">
      <c r="A197" s="40"/>
      <c r="B197" s="41"/>
      <c r="C197" s="42"/>
      <c r="D197" s="242" t="s">
        <v>232</v>
      </c>
      <c r="E197" s="42"/>
      <c r="F197" s="243" t="s">
        <v>5736</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232</v>
      </c>
      <c r="AU197" s="18" t="s">
        <v>88</v>
      </c>
    </row>
    <row r="198" s="2" customFormat="1" ht="49.05" customHeight="1">
      <c r="A198" s="40"/>
      <c r="B198" s="41"/>
      <c r="C198" s="229" t="s">
        <v>404</v>
      </c>
      <c r="D198" s="229" t="s">
        <v>225</v>
      </c>
      <c r="E198" s="230" t="s">
        <v>5747</v>
      </c>
      <c r="F198" s="231" t="s">
        <v>5748</v>
      </c>
      <c r="G198" s="232" t="s">
        <v>665</v>
      </c>
      <c r="H198" s="233">
        <v>21</v>
      </c>
      <c r="I198" s="234"/>
      <c r="J198" s="235">
        <f>ROUND(I198*H198,2)</f>
        <v>0</v>
      </c>
      <c r="K198" s="231" t="s">
        <v>5600</v>
      </c>
      <c r="L198" s="46"/>
      <c r="M198" s="236" t="s">
        <v>1</v>
      </c>
      <c r="N198" s="237" t="s">
        <v>45</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224</v>
      </c>
      <c r="AT198" s="240" t="s">
        <v>225</v>
      </c>
      <c r="AU198" s="240" t="s">
        <v>88</v>
      </c>
      <c r="AY198" s="18" t="s">
        <v>221</v>
      </c>
      <c r="BE198" s="241">
        <f>IF(N198="základní",J198,0)</f>
        <v>0</v>
      </c>
      <c r="BF198" s="241">
        <f>IF(N198="snížená",J198,0)</f>
        <v>0</v>
      </c>
      <c r="BG198" s="241">
        <f>IF(N198="zákl. přenesená",J198,0)</f>
        <v>0</v>
      </c>
      <c r="BH198" s="241">
        <f>IF(N198="sníž. přenesená",J198,0)</f>
        <v>0</v>
      </c>
      <c r="BI198" s="241">
        <f>IF(N198="nulová",J198,0)</f>
        <v>0</v>
      </c>
      <c r="BJ198" s="18" t="s">
        <v>88</v>
      </c>
      <c r="BK198" s="241">
        <f>ROUND(I198*H198,2)</f>
        <v>0</v>
      </c>
      <c r="BL198" s="18" t="s">
        <v>224</v>
      </c>
      <c r="BM198" s="240" t="s">
        <v>5965</v>
      </c>
    </row>
    <row r="199" s="2" customFormat="1">
      <c r="A199" s="40"/>
      <c r="B199" s="41"/>
      <c r="C199" s="42"/>
      <c r="D199" s="242" t="s">
        <v>232</v>
      </c>
      <c r="E199" s="42"/>
      <c r="F199" s="243" t="s">
        <v>5750</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232</v>
      </c>
      <c r="AU199" s="18" t="s">
        <v>88</v>
      </c>
    </row>
    <row r="200" s="2" customFormat="1" ht="49.05" customHeight="1">
      <c r="A200" s="40"/>
      <c r="B200" s="41"/>
      <c r="C200" s="229" t="s">
        <v>410</v>
      </c>
      <c r="D200" s="229" t="s">
        <v>225</v>
      </c>
      <c r="E200" s="230" t="s">
        <v>5751</v>
      </c>
      <c r="F200" s="231" t="s">
        <v>5752</v>
      </c>
      <c r="G200" s="232" t="s">
        <v>665</v>
      </c>
      <c r="H200" s="233">
        <v>2</v>
      </c>
      <c r="I200" s="234"/>
      <c r="J200" s="235">
        <f>ROUND(I200*H200,2)</f>
        <v>0</v>
      </c>
      <c r="K200" s="231" t="s">
        <v>1</v>
      </c>
      <c r="L200" s="46"/>
      <c r="M200" s="236" t="s">
        <v>1</v>
      </c>
      <c r="N200" s="237" t="s">
        <v>45</v>
      </c>
      <c r="O200" s="93"/>
      <c r="P200" s="238">
        <f>O200*H200</f>
        <v>0</v>
      </c>
      <c r="Q200" s="238">
        <v>0</v>
      </c>
      <c r="R200" s="238">
        <f>Q200*H200</f>
        <v>0</v>
      </c>
      <c r="S200" s="238">
        <v>0</v>
      </c>
      <c r="T200" s="239">
        <f>S200*H200</f>
        <v>0</v>
      </c>
      <c r="U200" s="40"/>
      <c r="V200" s="40"/>
      <c r="W200" s="40"/>
      <c r="X200" s="40"/>
      <c r="Y200" s="40"/>
      <c r="Z200" s="40"/>
      <c r="AA200" s="40"/>
      <c r="AB200" s="40"/>
      <c r="AC200" s="40"/>
      <c r="AD200" s="40"/>
      <c r="AE200" s="40"/>
      <c r="AR200" s="240" t="s">
        <v>224</v>
      </c>
      <c r="AT200" s="240" t="s">
        <v>225</v>
      </c>
      <c r="AU200" s="240" t="s">
        <v>88</v>
      </c>
      <c r="AY200" s="18" t="s">
        <v>221</v>
      </c>
      <c r="BE200" s="241">
        <f>IF(N200="základní",J200,0)</f>
        <v>0</v>
      </c>
      <c r="BF200" s="241">
        <f>IF(N200="snížená",J200,0)</f>
        <v>0</v>
      </c>
      <c r="BG200" s="241">
        <f>IF(N200="zákl. přenesená",J200,0)</f>
        <v>0</v>
      </c>
      <c r="BH200" s="241">
        <f>IF(N200="sníž. přenesená",J200,0)</f>
        <v>0</v>
      </c>
      <c r="BI200" s="241">
        <f>IF(N200="nulová",J200,0)</f>
        <v>0</v>
      </c>
      <c r="BJ200" s="18" t="s">
        <v>88</v>
      </c>
      <c r="BK200" s="241">
        <f>ROUND(I200*H200,2)</f>
        <v>0</v>
      </c>
      <c r="BL200" s="18" t="s">
        <v>224</v>
      </c>
      <c r="BM200" s="240" t="s">
        <v>5966</v>
      </c>
    </row>
    <row r="201" s="2" customFormat="1" ht="24.15" customHeight="1">
      <c r="A201" s="40"/>
      <c r="B201" s="41"/>
      <c r="C201" s="229" t="s">
        <v>416</v>
      </c>
      <c r="D201" s="229" t="s">
        <v>225</v>
      </c>
      <c r="E201" s="230" t="s">
        <v>5754</v>
      </c>
      <c r="F201" s="231" t="s">
        <v>5755</v>
      </c>
      <c r="G201" s="232" t="s">
        <v>651</v>
      </c>
      <c r="H201" s="233">
        <v>2.9590000000000001</v>
      </c>
      <c r="I201" s="234"/>
      <c r="J201" s="235">
        <f>ROUND(I201*H201,2)</f>
        <v>0</v>
      </c>
      <c r="K201" s="231" t="s">
        <v>1</v>
      </c>
      <c r="L201" s="46"/>
      <c r="M201" s="236" t="s">
        <v>1</v>
      </c>
      <c r="N201" s="237" t="s">
        <v>45</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224</v>
      </c>
      <c r="AT201" s="240" t="s">
        <v>225</v>
      </c>
      <c r="AU201" s="240" t="s">
        <v>88</v>
      </c>
      <c r="AY201" s="18" t="s">
        <v>221</v>
      </c>
      <c r="BE201" s="241">
        <f>IF(N201="základní",J201,0)</f>
        <v>0</v>
      </c>
      <c r="BF201" s="241">
        <f>IF(N201="snížená",J201,0)</f>
        <v>0</v>
      </c>
      <c r="BG201" s="241">
        <f>IF(N201="zákl. přenesená",J201,0)</f>
        <v>0</v>
      </c>
      <c r="BH201" s="241">
        <f>IF(N201="sníž. přenesená",J201,0)</f>
        <v>0</v>
      </c>
      <c r="BI201" s="241">
        <f>IF(N201="nulová",J201,0)</f>
        <v>0</v>
      </c>
      <c r="BJ201" s="18" t="s">
        <v>88</v>
      </c>
      <c r="BK201" s="241">
        <f>ROUND(I201*H201,2)</f>
        <v>0</v>
      </c>
      <c r="BL201" s="18" t="s">
        <v>224</v>
      </c>
      <c r="BM201" s="240" t="s">
        <v>5967</v>
      </c>
    </row>
    <row r="202" s="2" customFormat="1" ht="24.15" customHeight="1">
      <c r="A202" s="40"/>
      <c r="B202" s="41"/>
      <c r="C202" s="229" t="s">
        <v>421</v>
      </c>
      <c r="D202" s="229" t="s">
        <v>225</v>
      </c>
      <c r="E202" s="230" t="s">
        <v>5757</v>
      </c>
      <c r="F202" s="231" t="s">
        <v>5758</v>
      </c>
      <c r="G202" s="232" t="s">
        <v>665</v>
      </c>
      <c r="H202" s="233">
        <v>21</v>
      </c>
      <c r="I202" s="234"/>
      <c r="J202" s="235">
        <f>ROUND(I202*H202,2)</f>
        <v>0</v>
      </c>
      <c r="K202" s="231" t="s">
        <v>1</v>
      </c>
      <c r="L202" s="46"/>
      <c r="M202" s="236" t="s">
        <v>1</v>
      </c>
      <c r="N202" s="237" t="s">
        <v>45</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224</v>
      </c>
      <c r="AT202" s="240" t="s">
        <v>225</v>
      </c>
      <c r="AU202" s="240" t="s">
        <v>88</v>
      </c>
      <c r="AY202" s="18" t="s">
        <v>221</v>
      </c>
      <c r="BE202" s="241">
        <f>IF(N202="základní",J202,0)</f>
        <v>0</v>
      </c>
      <c r="BF202" s="241">
        <f>IF(N202="snížená",J202,0)</f>
        <v>0</v>
      </c>
      <c r="BG202" s="241">
        <f>IF(N202="zákl. přenesená",J202,0)</f>
        <v>0</v>
      </c>
      <c r="BH202" s="241">
        <f>IF(N202="sníž. přenesená",J202,0)</f>
        <v>0</v>
      </c>
      <c r="BI202" s="241">
        <f>IF(N202="nulová",J202,0)</f>
        <v>0</v>
      </c>
      <c r="BJ202" s="18" t="s">
        <v>88</v>
      </c>
      <c r="BK202" s="241">
        <f>ROUND(I202*H202,2)</f>
        <v>0</v>
      </c>
      <c r="BL202" s="18" t="s">
        <v>224</v>
      </c>
      <c r="BM202" s="240" t="s">
        <v>5968</v>
      </c>
    </row>
    <row r="203" s="2" customFormat="1" ht="24.15" customHeight="1">
      <c r="A203" s="40"/>
      <c r="B203" s="41"/>
      <c r="C203" s="229" t="s">
        <v>427</v>
      </c>
      <c r="D203" s="229" t="s">
        <v>225</v>
      </c>
      <c r="E203" s="230" t="s">
        <v>5760</v>
      </c>
      <c r="F203" s="231" t="s">
        <v>5761</v>
      </c>
      <c r="G203" s="232" t="s">
        <v>665</v>
      </c>
      <c r="H203" s="233">
        <v>2</v>
      </c>
      <c r="I203" s="234"/>
      <c r="J203" s="235">
        <f>ROUND(I203*H203,2)</f>
        <v>0</v>
      </c>
      <c r="K203" s="231" t="s">
        <v>1</v>
      </c>
      <c r="L203" s="46"/>
      <c r="M203" s="236" t="s">
        <v>1</v>
      </c>
      <c r="N203" s="237" t="s">
        <v>45</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224</v>
      </c>
      <c r="AT203" s="240" t="s">
        <v>225</v>
      </c>
      <c r="AU203" s="240" t="s">
        <v>88</v>
      </c>
      <c r="AY203" s="18" t="s">
        <v>221</v>
      </c>
      <c r="BE203" s="241">
        <f>IF(N203="základní",J203,0)</f>
        <v>0</v>
      </c>
      <c r="BF203" s="241">
        <f>IF(N203="snížená",J203,0)</f>
        <v>0</v>
      </c>
      <c r="BG203" s="241">
        <f>IF(N203="zákl. přenesená",J203,0)</f>
        <v>0</v>
      </c>
      <c r="BH203" s="241">
        <f>IF(N203="sníž. přenesená",J203,0)</f>
        <v>0</v>
      </c>
      <c r="BI203" s="241">
        <f>IF(N203="nulová",J203,0)</f>
        <v>0</v>
      </c>
      <c r="BJ203" s="18" t="s">
        <v>88</v>
      </c>
      <c r="BK203" s="241">
        <f>ROUND(I203*H203,2)</f>
        <v>0</v>
      </c>
      <c r="BL203" s="18" t="s">
        <v>224</v>
      </c>
      <c r="BM203" s="240" t="s">
        <v>5969</v>
      </c>
    </row>
    <row r="204" s="2" customFormat="1" ht="37.8" customHeight="1">
      <c r="A204" s="40"/>
      <c r="B204" s="41"/>
      <c r="C204" s="229" t="s">
        <v>435</v>
      </c>
      <c r="D204" s="229" t="s">
        <v>225</v>
      </c>
      <c r="E204" s="230" t="s">
        <v>606</v>
      </c>
      <c r="F204" s="231" t="s">
        <v>5763</v>
      </c>
      <c r="G204" s="232" t="s">
        <v>507</v>
      </c>
      <c r="H204" s="233">
        <v>3230.5</v>
      </c>
      <c r="I204" s="234"/>
      <c r="J204" s="235">
        <f>ROUND(I204*H204,2)</f>
        <v>0</v>
      </c>
      <c r="K204" s="231" t="s">
        <v>5600</v>
      </c>
      <c r="L204" s="46"/>
      <c r="M204" s="236" t="s">
        <v>1</v>
      </c>
      <c r="N204" s="237" t="s">
        <v>45</v>
      </c>
      <c r="O204" s="93"/>
      <c r="P204" s="238">
        <f>O204*H204</f>
        <v>0</v>
      </c>
      <c r="Q204" s="238">
        <v>0</v>
      </c>
      <c r="R204" s="238">
        <f>Q204*H204</f>
        <v>0</v>
      </c>
      <c r="S204" s="238">
        <v>0</v>
      </c>
      <c r="T204" s="239">
        <f>S204*H204</f>
        <v>0</v>
      </c>
      <c r="U204" s="40"/>
      <c r="V204" s="40"/>
      <c r="W204" s="40"/>
      <c r="X204" s="40"/>
      <c r="Y204" s="40"/>
      <c r="Z204" s="40"/>
      <c r="AA204" s="40"/>
      <c r="AB204" s="40"/>
      <c r="AC204" s="40"/>
      <c r="AD204" s="40"/>
      <c r="AE204" s="40"/>
      <c r="AR204" s="240" t="s">
        <v>224</v>
      </c>
      <c r="AT204" s="240" t="s">
        <v>225</v>
      </c>
      <c r="AU204" s="240" t="s">
        <v>88</v>
      </c>
      <c r="AY204" s="18" t="s">
        <v>221</v>
      </c>
      <c r="BE204" s="241">
        <f>IF(N204="základní",J204,0)</f>
        <v>0</v>
      </c>
      <c r="BF204" s="241">
        <f>IF(N204="snížená",J204,0)</f>
        <v>0</v>
      </c>
      <c r="BG204" s="241">
        <f>IF(N204="zákl. přenesená",J204,0)</f>
        <v>0</v>
      </c>
      <c r="BH204" s="241">
        <f>IF(N204="sníž. přenesená",J204,0)</f>
        <v>0</v>
      </c>
      <c r="BI204" s="241">
        <f>IF(N204="nulová",J204,0)</f>
        <v>0</v>
      </c>
      <c r="BJ204" s="18" t="s">
        <v>88</v>
      </c>
      <c r="BK204" s="241">
        <f>ROUND(I204*H204,2)</f>
        <v>0</v>
      </c>
      <c r="BL204" s="18" t="s">
        <v>224</v>
      </c>
      <c r="BM204" s="240" t="s">
        <v>5970</v>
      </c>
    </row>
    <row r="205" s="2" customFormat="1">
      <c r="A205" s="40"/>
      <c r="B205" s="41"/>
      <c r="C205" s="42"/>
      <c r="D205" s="242" t="s">
        <v>232</v>
      </c>
      <c r="E205" s="42"/>
      <c r="F205" s="243" t="s">
        <v>5971</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232</v>
      </c>
      <c r="AU205" s="18" t="s">
        <v>88</v>
      </c>
    </row>
    <row r="206" s="2" customFormat="1" ht="37.8" customHeight="1">
      <c r="A206" s="40"/>
      <c r="B206" s="41"/>
      <c r="C206" s="229" t="s">
        <v>442</v>
      </c>
      <c r="D206" s="229" t="s">
        <v>225</v>
      </c>
      <c r="E206" s="230" t="s">
        <v>575</v>
      </c>
      <c r="F206" s="231" t="s">
        <v>5972</v>
      </c>
      <c r="G206" s="232" t="s">
        <v>507</v>
      </c>
      <c r="H206" s="233">
        <v>3230.5</v>
      </c>
      <c r="I206" s="234"/>
      <c r="J206" s="235">
        <f>ROUND(I206*H206,2)</f>
        <v>0</v>
      </c>
      <c r="K206" s="231" t="s">
        <v>5600</v>
      </c>
      <c r="L206" s="46"/>
      <c r="M206" s="236" t="s">
        <v>1</v>
      </c>
      <c r="N206" s="237" t="s">
        <v>45</v>
      </c>
      <c r="O206" s="93"/>
      <c r="P206" s="238">
        <f>O206*H206</f>
        <v>0</v>
      </c>
      <c r="Q206" s="238">
        <v>0</v>
      </c>
      <c r="R206" s="238">
        <f>Q206*H206</f>
        <v>0</v>
      </c>
      <c r="S206" s="238">
        <v>0</v>
      </c>
      <c r="T206" s="239">
        <f>S206*H206</f>
        <v>0</v>
      </c>
      <c r="U206" s="40"/>
      <c r="V206" s="40"/>
      <c r="W206" s="40"/>
      <c r="X206" s="40"/>
      <c r="Y206" s="40"/>
      <c r="Z206" s="40"/>
      <c r="AA206" s="40"/>
      <c r="AB206" s="40"/>
      <c r="AC206" s="40"/>
      <c r="AD206" s="40"/>
      <c r="AE206" s="40"/>
      <c r="AR206" s="240" t="s">
        <v>224</v>
      </c>
      <c r="AT206" s="240" t="s">
        <v>225</v>
      </c>
      <c r="AU206" s="240" t="s">
        <v>88</v>
      </c>
      <c r="AY206" s="18" t="s">
        <v>221</v>
      </c>
      <c r="BE206" s="241">
        <f>IF(N206="základní",J206,0)</f>
        <v>0</v>
      </c>
      <c r="BF206" s="241">
        <f>IF(N206="snížená",J206,0)</f>
        <v>0</v>
      </c>
      <c r="BG206" s="241">
        <f>IF(N206="zákl. přenesená",J206,0)</f>
        <v>0</v>
      </c>
      <c r="BH206" s="241">
        <f>IF(N206="sníž. přenesená",J206,0)</f>
        <v>0</v>
      </c>
      <c r="BI206" s="241">
        <f>IF(N206="nulová",J206,0)</f>
        <v>0</v>
      </c>
      <c r="BJ206" s="18" t="s">
        <v>88</v>
      </c>
      <c r="BK206" s="241">
        <f>ROUND(I206*H206,2)</f>
        <v>0</v>
      </c>
      <c r="BL206" s="18" t="s">
        <v>224</v>
      </c>
      <c r="BM206" s="240" t="s">
        <v>5973</v>
      </c>
    </row>
    <row r="207" s="2" customFormat="1">
      <c r="A207" s="40"/>
      <c r="B207" s="41"/>
      <c r="C207" s="42"/>
      <c r="D207" s="242" t="s">
        <v>232</v>
      </c>
      <c r="E207" s="42"/>
      <c r="F207" s="243" t="s">
        <v>5974</v>
      </c>
      <c r="G207" s="42"/>
      <c r="H207" s="42"/>
      <c r="I207" s="244"/>
      <c r="J207" s="42"/>
      <c r="K207" s="42"/>
      <c r="L207" s="46"/>
      <c r="M207" s="245"/>
      <c r="N207" s="246"/>
      <c r="O207" s="93"/>
      <c r="P207" s="93"/>
      <c r="Q207" s="93"/>
      <c r="R207" s="93"/>
      <c r="S207" s="93"/>
      <c r="T207" s="94"/>
      <c r="U207" s="40"/>
      <c r="V207" s="40"/>
      <c r="W207" s="40"/>
      <c r="X207" s="40"/>
      <c r="Y207" s="40"/>
      <c r="Z207" s="40"/>
      <c r="AA207" s="40"/>
      <c r="AB207" s="40"/>
      <c r="AC207" s="40"/>
      <c r="AD207" s="40"/>
      <c r="AE207" s="40"/>
      <c r="AT207" s="18" t="s">
        <v>232</v>
      </c>
      <c r="AU207" s="18" t="s">
        <v>88</v>
      </c>
    </row>
    <row r="208" s="2" customFormat="1" ht="16.5" customHeight="1">
      <c r="A208" s="40"/>
      <c r="B208" s="41"/>
      <c r="C208" s="284" t="s">
        <v>447</v>
      </c>
      <c r="D208" s="284" t="s">
        <v>330</v>
      </c>
      <c r="E208" s="285" t="s">
        <v>5771</v>
      </c>
      <c r="F208" s="286" t="s">
        <v>5772</v>
      </c>
      <c r="G208" s="287" t="s">
        <v>584</v>
      </c>
      <c r="H208" s="288">
        <v>96.915000000000006</v>
      </c>
      <c r="I208" s="289"/>
      <c r="J208" s="290">
        <f>ROUND(I208*H208,2)</f>
        <v>0</v>
      </c>
      <c r="K208" s="286" t="s">
        <v>5600</v>
      </c>
      <c r="L208" s="291"/>
      <c r="M208" s="292" t="s">
        <v>1</v>
      </c>
      <c r="N208" s="293" t="s">
        <v>45</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267</v>
      </c>
      <c r="AT208" s="240" t="s">
        <v>330</v>
      </c>
      <c r="AU208" s="240" t="s">
        <v>88</v>
      </c>
      <c r="AY208" s="18" t="s">
        <v>221</v>
      </c>
      <c r="BE208" s="241">
        <f>IF(N208="základní",J208,0)</f>
        <v>0</v>
      </c>
      <c r="BF208" s="241">
        <f>IF(N208="snížená",J208,0)</f>
        <v>0</v>
      </c>
      <c r="BG208" s="241">
        <f>IF(N208="zákl. přenesená",J208,0)</f>
        <v>0</v>
      </c>
      <c r="BH208" s="241">
        <f>IF(N208="sníž. přenesená",J208,0)</f>
        <v>0</v>
      </c>
      <c r="BI208" s="241">
        <f>IF(N208="nulová",J208,0)</f>
        <v>0</v>
      </c>
      <c r="BJ208" s="18" t="s">
        <v>88</v>
      </c>
      <c r="BK208" s="241">
        <f>ROUND(I208*H208,2)</f>
        <v>0</v>
      </c>
      <c r="BL208" s="18" t="s">
        <v>224</v>
      </c>
      <c r="BM208" s="240" t="s">
        <v>5975</v>
      </c>
    </row>
    <row r="209" s="2" customFormat="1" ht="33" customHeight="1">
      <c r="A209" s="40"/>
      <c r="B209" s="41"/>
      <c r="C209" s="229" t="s">
        <v>455</v>
      </c>
      <c r="D209" s="229" t="s">
        <v>225</v>
      </c>
      <c r="E209" s="230" t="s">
        <v>595</v>
      </c>
      <c r="F209" s="231" t="s">
        <v>5778</v>
      </c>
      <c r="G209" s="232" t="s">
        <v>507</v>
      </c>
      <c r="H209" s="233">
        <v>3230.5</v>
      </c>
      <c r="I209" s="234"/>
      <c r="J209" s="235">
        <f>ROUND(I209*H209,2)</f>
        <v>0</v>
      </c>
      <c r="K209" s="231" t="s">
        <v>5600</v>
      </c>
      <c r="L209" s="46"/>
      <c r="M209" s="236" t="s">
        <v>1</v>
      </c>
      <c r="N209" s="237" t="s">
        <v>45</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224</v>
      </c>
      <c r="AT209" s="240" t="s">
        <v>225</v>
      </c>
      <c r="AU209" s="240" t="s">
        <v>88</v>
      </c>
      <c r="AY209" s="18" t="s">
        <v>221</v>
      </c>
      <c r="BE209" s="241">
        <f>IF(N209="základní",J209,0)</f>
        <v>0</v>
      </c>
      <c r="BF209" s="241">
        <f>IF(N209="snížená",J209,0)</f>
        <v>0</v>
      </c>
      <c r="BG209" s="241">
        <f>IF(N209="zákl. přenesená",J209,0)</f>
        <v>0</v>
      </c>
      <c r="BH209" s="241">
        <f>IF(N209="sníž. přenesená",J209,0)</f>
        <v>0</v>
      </c>
      <c r="BI209" s="241">
        <f>IF(N209="nulová",J209,0)</f>
        <v>0</v>
      </c>
      <c r="BJ209" s="18" t="s">
        <v>88</v>
      </c>
      <c r="BK209" s="241">
        <f>ROUND(I209*H209,2)</f>
        <v>0</v>
      </c>
      <c r="BL209" s="18" t="s">
        <v>224</v>
      </c>
      <c r="BM209" s="240" t="s">
        <v>5976</v>
      </c>
    </row>
    <row r="210" s="2" customFormat="1">
      <c r="A210" s="40"/>
      <c r="B210" s="41"/>
      <c r="C210" s="42"/>
      <c r="D210" s="242" t="s">
        <v>232</v>
      </c>
      <c r="E210" s="42"/>
      <c r="F210" s="243" t="s">
        <v>5780</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232</v>
      </c>
      <c r="AU210" s="18" t="s">
        <v>88</v>
      </c>
    </row>
    <row r="211" s="2" customFormat="1" ht="49.05" customHeight="1">
      <c r="A211" s="40"/>
      <c r="B211" s="41"/>
      <c r="C211" s="229" t="s">
        <v>461</v>
      </c>
      <c r="D211" s="229" t="s">
        <v>225</v>
      </c>
      <c r="E211" s="230" t="s">
        <v>614</v>
      </c>
      <c r="F211" s="231" t="s">
        <v>5781</v>
      </c>
      <c r="G211" s="232" t="s">
        <v>507</v>
      </c>
      <c r="H211" s="233">
        <v>962.38999999999999</v>
      </c>
      <c r="I211" s="234"/>
      <c r="J211" s="235">
        <f>ROUND(I211*H211,2)</f>
        <v>0</v>
      </c>
      <c r="K211" s="231" t="s">
        <v>5600</v>
      </c>
      <c r="L211" s="46"/>
      <c r="M211" s="236" t="s">
        <v>1</v>
      </c>
      <c r="N211" s="237" t="s">
        <v>45</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224</v>
      </c>
      <c r="AT211" s="240" t="s">
        <v>225</v>
      </c>
      <c r="AU211" s="240" t="s">
        <v>88</v>
      </c>
      <c r="AY211" s="18" t="s">
        <v>221</v>
      </c>
      <c r="BE211" s="241">
        <f>IF(N211="základní",J211,0)</f>
        <v>0</v>
      </c>
      <c r="BF211" s="241">
        <f>IF(N211="snížená",J211,0)</f>
        <v>0</v>
      </c>
      <c r="BG211" s="241">
        <f>IF(N211="zákl. přenesená",J211,0)</f>
        <v>0</v>
      </c>
      <c r="BH211" s="241">
        <f>IF(N211="sníž. přenesená",J211,0)</f>
        <v>0</v>
      </c>
      <c r="BI211" s="241">
        <f>IF(N211="nulová",J211,0)</f>
        <v>0</v>
      </c>
      <c r="BJ211" s="18" t="s">
        <v>88</v>
      </c>
      <c r="BK211" s="241">
        <f>ROUND(I211*H211,2)</f>
        <v>0</v>
      </c>
      <c r="BL211" s="18" t="s">
        <v>224</v>
      </c>
      <c r="BM211" s="240" t="s">
        <v>5977</v>
      </c>
    </row>
    <row r="212" s="2" customFormat="1">
      <c r="A212" s="40"/>
      <c r="B212" s="41"/>
      <c r="C212" s="42"/>
      <c r="D212" s="242" t="s">
        <v>232</v>
      </c>
      <c r="E212" s="42"/>
      <c r="F212" s="243" t="s">
        <v>5783</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232</v>
      </c>
      <c r="AU212" s="18" t="s">
        <v>88</v>
      </c>
    </row>
    <row r="213" s="14" customFormat="1">
      <c r="A213" s="14"/>
      <c r="B213" s="260"/>
      <c r="C213" s="261"/>
      <c r="D213" s="247" t="s">
        <v>236</v>
      </c>
      <c r="E213" s="262" t="s">
        <v>1</v>
      </c>
      <c r="F213" s="263" t="s">
        <v>5935</v>
      </c>
      <c r="G213" s="261"/>
      <c r="H213" s="262" t="s">
        <v>1</v>
      </c>
      <c r="I213" s="264"/>
      <c r="J213" s="261"/>
      <c r="K213" s="261"/>
      <c r="L213" s="265"/>
      <c r="M213" s="266"/>
      <c r="N213" s="267"/>
      <c r="O213" s="267"/>
      <c r="P213" s="267"/>
      <c r="Q213" s="267"/>
      <c r="R213" s="267"/>
      <c r="S213" s="267"/>
      <c r="T213" s="268"/>
      <c r="U213" s="14"/>
      <c r="V213" s="14"/>
      <c r="W213" s="14"/>
      <c r="X213" s="14"/>
      <c r="Y213" s="14"/>
      <c r="Z213" s="14"/>
      <c r="AA213" s="14"/>
      <c r="AB213" s="14"/>
      <c r="AC213" s="14"/>
      <c r="AD213" s="14"/>
      <c r="AE213" s="14"/>
      <c r="AT213" s="269" t="s">
        <v>236</v>
      </c>
      <c r="AU213" s="269" t="s">
        <v>88</v>
      </c>
      <c r="AV213" s="14" t="s">
        <v>88</v>
      </c>
      <c r="AW213" s="14" t="s">
        <v>36</v>
      </c>
      <c r="AX213" s="14" t="s">
        <v>80</v>
      </c>
      <c r="AY213" s="269" t="s">
        <v>221</v>
      </c>
    </row>
    <row r="214" s="13" customFormat="1">
      <c r="A214" s="13"/>
      <c r="B214" s="249"/>
      <c r="C214" s="250"/>
      <c r="D214" s="247" t="s">
        <v>236</v>
      </c>
      <c r="E214" s="251" t="s">
        <v>1</v>
      </c>
      <c r="F214" s="252" t="s">
        <v>5978</v>
      </c>
      <c r="G214" s="250"/>
      <c r="H214" s="253">
        <v>962.38999999999999</v>
      </c>
      <c r="I214" s="254"/>
      <c r="J214" s="250"/>
      <c r="K214" s="250"/>
      <c r="L214" s="255"/>
      <c r="M214" s="256"/>
      <c r="N214" s="257"/>
      <c r="O214" s="257"/>
      <c r="P214" s="257"/>
      <c r="Q214" s="257"/>
      <c r="R214" s="257"/>
      <c r="S214" s="257"/>
      <c r="T214" s="258"/>
      <c r="U214" s="13"/>
      <c r="V214" s="13"/>
      <c r="W214" s="13"/>
      <c r="X214" s="13"/>
      <c r="Y214" s="13"/>
      <c r="Z214" s="13"/>
      <c r="AA214" s="13"/>
      <c r="AB214" s="13"/>
      <c r="AC214" s="13"/>
      <c r="AD214" s="13"/>
      <c r="AE214" s="13"/>
      <c r="AT214" s="259" t="s">
        <v>236</v>
      </c>
      <c r="AU214" s="259" t="s">
        <v>88</v>
      </c>
      <c r="AV214" s="13" t="s">
        <v>19</v>
      </c>
      <c r="AW214" s="13" t="s">
        <v>36</v>
      </c>
      <c r="AX214" s="13" t="s">
        <v>80</v>
      </c>
      <c r="AY214" s="259" t="s">
        <v>221</v>
      </c>
    </row>
    <row r="215" s="15" customFormat="1">
      <c r="A215" s="15"/>
      <c r="B215" s="270"/>
      <c r="C215" s="271"/>
      <c r="D215" s="247" t="s">
        <v>236</v>
      </c>
      <c r="E215" s="272" t="s">
        <v>1</v>
      </c>
      <c r="F215" s="273" t="s">
        <v>356</v>
      </c>
      <c r="G215" s="271"/>
      <c r="H215" s="274">
        <v>962.38999999999999</v>
      </c>
      <c r="I215" s="275"/>
      <c r="J215" s="271"/>
      <c r="K215" s="271"/>
      <c r="L215" s="276"/>
      <c r="M215" s="277"/>
      <c r="N215" s="278"/>
      <c r="O215" s="278"/>
      <c r="P215" s="278"/>
      <c r="Q215" s="278"/>
      <c r="R215" s="278"/>
      <c r="S215" s="278"/>
      <c r="T215" s="279"/>
      <c r="U215" s="15"/>
      <c r="V215" s="15"/>
      <c r="W215" s="15"/>
      <c r="X215" s="15"/>
      <c r="Y215" s="15"/>
      <c r="Z215" s="15"/>
      <c r="AA215" s="15"/>
      <c r="AB215" s="15"/>
      <c r="AC215" s="15"/>
      <c r="AD215" s="15"/>
      <c r="AE215" s="15"/>
      <c r="AT215" s="280" t="s">
        <v>236</v>
      </c>
      <c r="AU215" s="280" t="s">
        <v>88</v>
      </c>
      <c r="AV215" s="15" t="s">
        <v>224</v>
      </c>
      <c r="AW215" s="15" t="s">
        <v>36</v>
      </c>
      <c r="AX215" s="15" t="s">
        <v>88</v>
      </c>
      <c r="AY215" s="280" t="s">
        <v>221</v>
      </c>
    </row>
    <row r="216" s="2" customFormat="1" ht="49.05" customHeight="1">
      <c r="A216" s="40"/>
      <c r="B216" s="41"/>
      <c r="C216" s="229" t="s">
        <v>467</v>
      </c>
      <c r="D216" s="229" t="s">
        <v>225</v>
      </c>
      <c r="E216" s="230" t="s">
        <v>837</v>
      </c>
      <c r="F216" s="231" t="s">
        <v>5979</v>
      </c>
      <c r="G216" s="232" t="s">
        <v>507</v>
      </c>
      <c r="H216" s="233">
        <v>75</v>
      </c>
      <c r="I216" s="234"/>
      <c r="J216" s="235">
        <f>ROUND(I216*H216,2)</f>
        <v>0</v>
      </c>
      <c r="K216" s="231" t="s">
        <v>5600</v>
      </c>
      <c r="L216" s="46"/>
      <c r="M216" s="236" t="s">
        <v>1</v>
      </c>
      <c r="N216" s="237" t="s">
        <v>45</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224</v>
      </c>
      <c r="AT216" s="240" t="s">
        <v>225</v>
      </c>
      <c r="AU216" s="240" t="s">
        <v>88</v>
      </c>
      <c r="AY216" s="18" t="s">
        <v>221</v>
      </c>
      <c r="BE216" s="241">
        <f>IF(N216="základní",J216,0)</f>
        <v>0</v>
      </c>
      <c r="BF216" s="241">
        <f>IF(N216="snížená",J216,0)</f>
        <v>0</v>
      </c>
      <c r="BG216" s="241">
        <f>IF(N216="zákl. přenesená",J216,0)</f>
        <v>0</v>
      </c>
      <c r="BH216" s="241">
        <f>IF(N216="sníž. přenesená",J216,0)</f>
        <v>0</v>
      </c>
      <c r="BI216" s="241">
        <f>IF(N216="nulová",J216,0)</f>
        <v>0</v>
      </c>
      <c r="BJ216" s="18" t="s">
        <v>88</v>
      </c>
      <c r="BK216" s="241">
        <f>ROUND(I216*H216,2)</f>
        <v>0</v>
      </c>
      <c r="BL216" s="18" t="s">
        <v>224</v>
      </c>
      <c r="BM216" s="240" t="s">
        <v>5980</v>
      </c>
    </row>
    <row r="217" s="2" customFormat="1">
      <c r="A217" s="40"/>
      <c r="B217" s="41"/>
      <c r="C217" s="42"/>
      <c r="D217" s="242" t="s">
        <v>232</v>
      </c>
      <c r="E217" s="42"/>
      <c r="F217" s="243" t="s">
        <v>5981</v>
      </c>
      <c r="G217" s="42"/>
      <c r="H217" s="42"/>
      <c r="I217" s="244"/>
      <c r="J217" s="42"/>
      <c r="K217" s="42"/>
      <c r="L217" s="46"/>
      <c r="M217" s="245"/>
      <c r="N217" s="246"/>
      <c r="O217" s="93"/>
      <c r="P217" s="93"/>
      <c r="Q217" s="93"/>
      <c r="R217" s="93"/>
      <c r="S217" s="93"/>
      <c r="T217" s="94"/>
      <c r="U217" s="40"/>
      <c r="V217" s="40"/>
      <c r="W217" s="40"/>
      <c r="X217" s="40"/>
      <c r="Y217" s="40"/>
      <c r="Z217" s="40"/>
      <c r="AA217" s="40"/>
      <c r="AB217" s="40"/>
      <c r="AC217" s="40"/>
      <c r="AD217" s="40"/>
      <c r="AE217" s="40"/>
      <c r="AT217" s="18" t="s">
        <v>232</v>
      </c>
      <c r="AU217" s="18" t="s">
        <v>88</v>
      </c>
    </row>
    <row r="218" s="14" customFormat="1">
      <c r="A218" s="14"/>
      <c r="B218" s="260"/>
      <c r="C218" s="261"/>
      <c r="D218" s="247" t="s">
        <v>236</v>
      </c>
      <c r="E218" s="262" t="s">
        <v>1</v>
      </c>
      <c r="F218" s="263" t="s">
        <v>5982</v>
      </c>
      <c r="G218" s="261"/>
      <c r="H218" s="262" t="s">
        <v>1</v>
      </c>
      <c r="I218" s="264"/>
      <c r="J218" s="261"/>
      <c r="K218" s="261"/>
      <c r="L218" s="265"/>
      <c r="M218" s="266"/>
      <c r="N218" s="267"/>
      <c r="O218" s="267"/>
      <c r="P218" s="267"/>
      <c r="Q218" s="267"/>
      <c r="R218" s="267"/>
      <c r="S218" s="267"/>
      <c r="T218" s="268"/>
      <c r="U218" s="14"/>
      <c r="V218" s="14"/>
      <c r="W218" s="14"/>
      <c r="X218" s="14"/>
      <c r="Y218" s="14"/>
      <c r="Z218" s="14"/>
      <c r="AA218" s="14"/>
      <c r="AB218" s="14"/>
      <c r="AC218" s="14"/>
      <c r="AD218" s="14"/>
      <c r="AE218" s="14"/>
      <c r="AT218" s="269" t="s">
        <v>236</v>
      </c>
      <c r="AU218" s="269" t="s">
        <v>88</v>
      </c>
      <c r="AV218" s="14" t="s">
        <v>88</v>
      </c>
      <c r="AW218" s="14" t="s">
        <v>36</v>
      </c>
      <c r="AX218" s="14" t="s">
        <v>80</v>
      </c>
      <c r="AY218" s="269" t="s">
        <v>221</v>
      </c>
    </row>
    <row r="219" s="13" customFormat="1">
      <c r="A219" s="13"/>
      <c r="B219" s="249"/>
      <c r="C219" s="250"/>
      <c r="D219" s="247" t="s">
        <v>236</v>
      </c>
      <c r="E219" s="251" t="s">
        <v>1</v>
      </c>
      <c r="F219" s="252" t="s">
        <v>5983</v>
      </c>
      <c r="G219" s="250"/>
      <c r="H219" s="253">
        <v>75</v>
      </c>
      <c r="I219" s="254"/>
      <c r="J219" s="250"/>
      <c r="K219" s="250"/>
      <c r="L219" s="255"/>
      <c r="M219" s="256"/>
      <c r="N219" s="257"/>
      <c r="O219" s="257"/>
      <c r="P219" s="257"/>
      <c r="Q219" s="257"/>
      <c r="R219" s="257"/>
      <c r="S219" s="257"/>
      <c r="T219" s="258"/>
      <c r="U219" s="13"/>
      <c r="V219" s="13"/>
      <c r="W219" s="13"/>
      <c r="X219" s="13"/>
      <c r="Y219" s="13"/>
      <c r="Z219" s="13"/>
      <c r="AA219" s="13"/>
      <c r="AB219" s="13"/>
      <c r="AC219" s="13"/>
      <c r="AD219" s="13"/>
      <c r="AE219" s="13"/>
      <c r="AT219" s="259" t="s">
        <v>236</v>
      </c>
      <c r="AU219" s="259" t="s">
        <v>88</v>
      </c>
      <c r="AV219" s="13" t="s">
        <v>19</v>
      </c>
      <c r="AW219" s="13" t="s">
        <v>36</v>
      </c>
      <c r="AX219" s="13" t="s">
        <v>80</v>
      </c>
      <c r="AY219" s="259" t="s">
        <v>221</v>
      </c>
    </row>
    <row r="220" s="14" customFormat="1">
      <c r="A220" s="14"/>
      <c r="B220" s="260"/>
      <c r="C220" s="261"/>
      <c r="D220" s="247" t="s">
        <v>236</v>
      </c>
      <c r="E220" s="262" t="s">
        <v>1</v>
      </c>
      <c r="F220" s="263" t="s">
        <v>5984</v>
      </c>
      <c r="G220" s="261"/>
      <c r="H220" s="262" t="s">
        <v>1</v>
      </c>
      <c r="I220" s="264"/>
      <c r="J220" s="261"/>
      <c r="K220" s="261"/>
      <c r="L220" s="265"/>
      <c r="M220" s="266"/>
      <c r="N220" s="267"/>
      <c r="O220" s="267"/>
      <c r="P220" s="267"/>
      <c r="Q220" s="267"/>
      <c r="R220" s="267"/>
      <c r="S220" s="267"/>
      <c r="T220" s="268"/>
      <c r="U220" s="14"/>
      <c r="V220" s="14"/>
      <c r="W220" s="14"/>
      <c r="X220" s="14"/>
      <c r="Y220" s="14"/>
      <c r="Z220" s="14"/>
      <c r="AA220" s="14"/>
      <c r="AB220" s="14"/>
      <c r="AC220" s="14"/>
      <c r="AD220" s="14"/>
      <c r="AE220" s="14"/>
      <c r="AT220" s="269" t="s">
        <v>236</v>
      </c>
      <c r="AU220" s="269" t="s">
        <v>88</v>
      </c>
      <c r="AV220" s="14" t="s">
        <v>88</v>
      </c>
      <c r="AW220" s="14" t="s">
        <v>36</v>
      </c>
      <c r="AX220" s="14" t="s">
        <v>80</v>
      </c>
      <c r="AY220" s="269" t="s">
        <v>221</v>
      </c>
    </row>
    <row r="221" s="15" customFormat="1">
      <c r="A221" s="15"/>
      <c r="B221" s="270"/>
      <c r="C221" s="271"/>
      <c r="D221" s="247" t="s">
        <v>236</v>
      </c>
      <c r="E221" s="272" t="s">
        <v>1</v>
      </c>
      <c r="F221" s="273" t="s">
        <v>356</v>
      </c>
      <c r="G221" s="271"/>
      <c r="H221" s="274">
        <v>75</v>
      </c>
      <c r="I221" s="275"/>
      <c r="J221" s="271"/>
      <c r="K221" s="271"/>
      <c r="L221" s="276"/>
      <c r="M221" s="277"/>
      <c r="N221" s="278"/>
      <c r="O221" s="278"/>
      <c r="P221" s="278"/>
      <c r="Q221" s="278"/>
      <c r="R221" s="278"/>
      <c r="S221" s="278"/>
      <c r="T221" s="279"/>
      <c r="U221" s="15"/>
      <c r="V221" s="15"/>
      <c r="W221" s="15"/>
      <c r="X221" s="15"/>
      <c r="Y221" s="15"/>
      <c r="Z221" s="15"/>
      <c r="AA221" s="15"/>
      <c r="AB221" s="15"/>
      <c r="AC221" s="15"/>
      <c r="AD221" s="15"/>
      <c r="AE221" s="15"/>
      <c r="AT221" s="280" t="s">
        <v>236</v>
      </c>
      <c r="AU221" s="280" t="s">
        <v>88</v>
      </c>
      <c r="AV221" s="15" t="s">
        <v>224</v>
      </c>
      <c r="AW221" s="15" t="s">
        <v>36</v>
      </c>
      <c r="AX221" s="15" t="s">
        <v>88</v>
      </c>
      <c r="AY221" s="280" t="s">
        <v>221</v>
      </c>
    </row>
    <row r="222" s="2" customFormat="1" ht="16.5" customHeight="1">
      <c r="A222" s="40"/>
      <c r="B222" s="41"/>
      <c r="C222" s="284" t="s">
        <v>475</v>
      </c>
      <c r="D222" s="284" t="s">
        <v>330</v>
      </c>
      <c r="E222" s="285" t="s">
        <v>5847</v>
      </c>
      <c r="F222" s="286" t="s">
        <v>5848</v>
      </c>
      <c r="G222" s="287" t="s">
        <v>5849</v>
      </c>
      <c r="H222" s="288">
        <v>0.14999999999999999</v>
      </c>
      <c r="I222" s="289"/>
      <c r="J222" s="290">
        <f>ROUND(I222*H222,2)</f>
        <v>0</v>
      </c>
      <c r="K222" s="286" t="s">
        <v>5600</v>
      </c>
      <c r="L222" s="291"/>
      <c r="M222" s="292" t="s">
        <v>1</v>
      </c>
      <c r="N222" s="293" t="s">
        <v>45</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267</v>
      </c>
      <c r="AT222" s="240" t="s">
        <v>330</v>
      </c>
      <c r="AU222" s="240" t="s">
        <v>88</v>
      </c>
      <c r="AY222" s="18" t="s">
        <v>221</v>
      </c>
      <c r="BE222" s="241">
        <f>IF(N222="základní",J222,0)</f>
        <v>0</v>
      </c>
      <c r="BF222" s="241">
        <f>IF(N222="snížená",J222,0)</f>
        <v>0</v>
      </c>
      <c r="BG222" s="241">
        <f>IF(N222="zákl. přenesená",J222,0)</f>
        <v>0</v>
      </c>
      <c r="BH222" s="241">
        <f>IF(N222="sníž. přenesená",J222,0)</f>
        <v>0</v>
      </c>
      <c r="BI222" s="241">
        <f>IF(N222="nulová",J222,0)</f>
        <v>0</v>
      </c>
      <c r="BJ222" s="18" t="s">
        <v>88</v>
      </c>
      <c r="BK222" s="241">
        <f>ROUND(I222*H222,2)</f>
        <v>0</v>
      </c>
      <c r="BL222" s="18" t="s">
        <v>224</v>
      </c>
      <c r="BM222" s="240" t="s">
        <v>5985</v>
      </c>
    </row>
    <row r="223" s="2" customFormat="1" ht="16.5" customHeight="1">
      <c r="A223" s="40"/>
      <c r="B223" s="41"/>
      <c r="C223" s="284" t="s">
        <v>27</v>
      </c>
      <c r="D223" s="284" t="s">
        <v>330</v>
      </c>
      <c r="E223" s="285" t="s">
        <v>5986</v>
      </c>
      <c r="F223" s="286" t="s">
        <v>5987</v>
      </c>
      <c r="G223" s="287" t="s">
        <v>515</v>
      </c>
      <c r="H223" s="288">
        <v>0.0060000000000000001</v>
      </c>
      <c r="I223" s="289"/>
      <c r="J223" s="290">
        <f>ROUND(I223*H223,2)</f>
        <v>0</v>
      </c>
      <c r="K223" s="286" t="s">
        <v>5600</v>
      </c>
      <c r="L223" s="291"/>
      <c r="M223" s="292" t="s">
        <v>1</v>
      </c>
      <c r="N223" s="293" t="s">
        <v>45</v>
      </c>
      <c r="O223" s="93"/>
      <c r="P223" s="238">
        <f>O223*H223</f>
        <v>0</v>
      </c>
      <c r="Q223" s="238">
        <v>0</v>
      </c>
      <c r="R223" s="238">
        <f>Q223*H223</f>
        <v>0</v>
      </c>
      <c r="S223" s="238">
        <v>0</v>
      </c>
      <c r="T223" s="239">
        <f>S223*H223</f>
        <v>0</v>
      </c>
      <c r="U223" s="40"/>
      <c r="V223" s="40"/>
      <c r="W223" s="40"/>
      <c r="X223" s="40"/>
      <c r="Y223" s="40"/>
      <c r="Z223" s="40"/>
      <c r="AA223" s="40"/>
      <c r="AB223" s="40"/>
      <c r="AC223" s="40"/>
      <c r="AD223" s="40"/>
      <c r="AE223" s="40"/>
      <c r="AR223" s="240" t="s">
        <v>267</v>
      </c>
      <c r="AT223" s="240" t="s">
        <v>330</v>
      </c>
      <c r="AU223" s="240" t="s">
        <v>88</v>
      </c>
      <c r="AY223" s="18" t="s">
        <v>221</v>
      </c>
      <c r="BE223" s="241">
        <f>IF(N223="základní",J223,0)</f>
        <v>0</v>
      </c>
      <c r="BF223" s="241">
        <f>IF(N223="snížená",J223,0)</f>
        <v>0</v>
      </c>
      <c r="BG223" s="241">
        <f>IF(N223="zákl. přenesená",J223,0)</f>
        <v>0</v>
      </c>
      <c r="BH223" s="241">
        <f>IF(N223="sníž. přenesená",J223,0)</f>
        <v>0</v>
      </c>
      <c r="BI223" s="241">
        <f>IF(N223="nulová",J223,0)</f>
        <v>0</v>
      </c>
      <c r="BJ223" s="18" t="s">
        <v>88</v>
      </c>
      <c r="BK223" s="241">
        <f>ROUND(I223*H223,2)</f>
        <v>0</v>
      </c>
      <c r="BL223" s="18" t="s">
        <v>224</v>
      </c>
      <c r="BM223" s="240" t="s">
        <v>5988</v>
      </c>
    </row>
    <row r="224" s="2" customFormat="1" ht="44.25" customHeight="1">
      <c r="A224" s="40"/>
      <c r="B224" s="41"/>
      <c r="C224" s="229" t="s">
        <v>757</v>
      </c>
      <c r="D224" s="229" t="s">
        <v>225</v>
      </c>
      <c r="E224" s="230" t="s">
        <v>5989</v>
      </c>
      <c r="F224" s="231" t="s">
        <v>5990</v>
      </c>
      <c r="G224" s="232" t="s">
        <v>665</v>
      </c>
      <c r="H224" s="233">
        <v>1</v>
      </c>
      <c r="I224" s="234"/>
      <c r="J224" s="235">
        <f>ROUND(I224*H224,2)</f>
        <v>0</v>
      </c>
      <c r="K224" s="231" t="s">
        <v>5600</v>
      </c>
      <c r="L224" s="46"/>
      <c r="M224" s="236" t="s">
        <v>1</v>
      </c>
      <c r="N224" s="237" t="s">
        <v>45</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224</v>
      </c>
      <c r="AT224" s="240" t="s">
        <v>225</v>
      </c>
      <c r="AU224" s="240" t="s">
        <v>88</v>
      </c>
      <c r="AY224" s="18" t="s">
        <v>221</v>
      </c>
      <c r="BE224" s="241">
        <f>IF(N224="základní",J224,0)</f>
        <v>0</v>
      </c>
      <c r="BF224" s="241">
        <f>IF(N224="snížená",J224,0)</f>
        <v>0</v>
      </c>
      <c r="BG224" s="241">
        <f>IF(N224="zákl. přenesená",J224,0)</f>
        <v>0</v>
      </c>
      <c r="BH224" s="241">
        <f>IF(N224="sníž. přenesená",J224,0)</f>
        <v>0</v>
      </c>
      <c r="BI224" s="241">
        <f>IF(N224="nulová",J224,0)</f>
        <v>0</v>
      </c>
      <c r="BJ224" s="18" t="s">
        <v>88</v>
      </c>
      <c r="BK224" s="241">
        <f>ROUND(I224*H224,2)</f>
        <v>0</v>
      </c>
      <c r="BL224" s="18" t="s">
        <v>224</v>
      </c>
      <c r="BM224" s="240" t="s">
        <v>5991</v>
      </c>
    </row>
    <row r="225" s="2" customFormat="1">
      <c r="A225" s="40"/>
      <c r="B225" s="41"/>
      <c r="C225" s="42"/>
      <c r="D225" s="242" t="s">
        <v>232</v>
      </c>
      <c r="E225" s="42"/>
      <c r="F225" s="243" t="s">
        <v>5992</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232</v>
      </c>
      <c r="AU225" s="18" t="s">
        <v>88</v>
      </c>
    </row>
    <row r="226" s="2" customFormat="1" ht="21.75" customHeight="1">
      <c r="A226" s="40"/>
      <c r="B226" s="41"/>
      <c r="C226" s="229" t="s">
        <v>1399</v>
      </c>
      <c r="D226" s="229" t="s">
        <v>225</v>
      </c>
      <c r="E226" s="230" t="s">
        <v>5797</v>
      </c>
      <c r="F226" s="231" t="s">
        <v>5798</v>
      </c>
      <c r="G226" s="232" t="s">
        <v>515</v>
      </c>
      <c r="H226" s="233">
        <v>96.915000000000006</v>
      </c>
      <c r="I226" s="234"/>
      <c r="J226" s="235">
        <f>ROUND(I226*H226,2)</f>
        <v>0</v>
      </c>
      <c r="K226" s="231" t="s">
        <v>5600</v>
      </c>
      <c r="L226" s="46"/>
      <c r="M226" s="236" t="s">
        <v>1</v>
      </c>
      <c r="N226" s="237" t="s">
        <v>45</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224</v>
      </c>
      <c r="AT226" s="240" t="s">
        <v>225</v>
      </c>
      <c r="AU226" s="240" t="s">
        <v>88</v>
      </c>
      <c r="AY226" s="18" t="s">
        <v>221</v>
      </c>
      <c r="BE226" s="241">
        <f>IF(N226="základní",J226,0)</f>
        <v>0</v>
      </c>
      <c r="BF226" s="241">
        <f>IF(N226="snížená",J226,0)</f>
        <v>0</v>
      </c>
      <c r="BG226" s="241">
        <f>IF(N226="zákl. přenesená",J226,0)</f>
        <v>0</v>
      </c>
      <c r="BH226" s="241">
        <f>IF(N226="sníž. přenesená",J226,0)</f>
        <v>0</v>
      </c>
      <c r="BI226" s="241">
        <f>IF(N226="nulová",J226,0)</f>
        <v>0</v>
      </c>
      <c r="BJ226" s="18" t="s">
        <v>88</v>
      </c>
      <c r="BK226" s="241">
        <f>ROUND(I226*H226,2)</f>
        <v>0</v>
      </c>
      <c r="BL226" s="18" t="s">
        <v>224</v>
      </c>
      <c r="BM226" s="240" t="s">
        <v>5993</v>
      </c>
    </row>
    <row r="227" s="2" customFormat="1">
      <c r="A227" s="40"/>
      <c r="B227" s="41"/>
      <c r="C227" s="42"/>
      <c r="D227" s="242" t="s">
        <v>232</v>
      </c>
      <c r="E227" s="42"/>
      <c r="F227" s="243" t="s">
        <v>5800</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232</v>
      </c>
      <c r="AU227" s="18" t="s">
        <v>88</v>
      </c>
    </row>
    <row r="228" s="2" customFormat="1" ht="21.75" customHeight="1">
      <c r="A228" s="40"/>
      <c r="B228" s="41"/>
      <c r="C228" s="229" t="s">
        <v>1403</v>
      </c>
      <c r="D228" s="229" t="s">
        <v>225</v>
      </c>
      <c r="E228" s="230" t="s">
        <v>2082</v>
      </c>
      <c r="F228" s="231" t="s">
        <v>5801</v>
      </c>
      <c r="G228" s="232" t="s">
        <v>515</v>
      </c>
      <c r="H228" s="233">
        <v>96.915000000000006</v>
      </c>
      <c r="I228" s="234"/>
      <c r="J228" s="235">
        <f>ROUND(I228*H228,2)</f>
        <v>0</v>
      </c>
      <c r="K228" s="231" t="s">
        <v>5600</v>
      </c>
      <c r="L228" s="46"/>
      <c r="M228" s="236" t="s">
        <v>1</v>
      </c>
      <c r="N228" s="237" t="s">
        <v>45</v>
      </c>
      <c r="O228" s="93"/>
      <c r="P228" s="238">
        <f>O228*H228</f>
        <v>0</v>
      </c>
      <c r="Q228" s="238">
        <v>0</v>
      </c>
      <c r="R228" s="238">
        <f>Q228*H228</f>
        <v>0</v>
      </c>
      <c r="S228" s="238">
        <v>0</v>
      </c>
      <c r="T228" s="239">
        <f>S228*H228</f>
        <v>0</v>
      </c>
      <c r="U228" s="40"/>
      <c r="V228" s="40"/>
      <c r="W228" s="40"/>
      <c r="X228" s="40"/>
      <c r="Y228" s="40"/>
      <c r="Z228" s="40"/>
      <c r="AA228" s="40"/>
      <c r="AB228" s="40"/>
      <c r="AC228" s="40"/>
      <c r="AD228" s="40"/>
      <c r="AE228" s="40"/>
      <c r="AR228" s="240" t="s">
        <v>224</v>
      </c>
      <c r="AT228" s="240" t="s">
        <v>225</v>
      </c>
      <c r="AU228" s="240" t="s">
        <v>88</v>
      </c>
      <c r="AY228" s="18" t="s">
        <v>221</v>
      </c>
      <c r="BE228" s="241">
        <f>IF(N228="základní",J228,0)</f>
        <v>0</v>
      </c>
      <c r="BF228" s="241">
        <f>IF(N228="snížená",J228,0)</f>
        <v>0</v>
      </c>
      <c r="BG228" s="241">
        <f>IF(N228="zákl. přenesená",J228,0)</f>
        <v>0</v>
      </c>
      <c r="BH228" s="241">
        <f>IF(N228="sníž. přenesená",J228,0)</f>
        <v>0</v>
      </c>
      <c r="BI228" s="241">
        <f>IF(N228="nulová",J228,0)</f>
        <v>0</v>
      </c>
      <c r="BJ228" s="18" t="s">
        <v>88</v>
      </c>
      <c r="BK228" s="241">
        <f>ROUND(I228*H228,2)</f>
        <v>0</v>
      </c>
      <c r="BL228" s="18" t="s">
        <v>224</v>
      </c>
      <c r="BM228" s="240" t="s">
        <v>5994</v>
      </c>
    </row>
    <row r="229" s="2" customFormat="1">
      <c r="A229" s="40"/>
      <c r="B229" s="41"/>
      <c r="C229" s="42"/>
      <c r="D229" s="242" t="s">
        <v>232</v>
      </c>
      <c r="E229" s="42"/>
      <c r="F229" s="243" t="s">
        <v>5803</v>
      </c>
      <c r="G229" s="42"/>
      <c r="H229" s="42"/>
      <c r="I229" s="244"/>
      <c r="J229" s="42"/>
      <c r="K229" s="42"/>
      <c r="L229" s="46"/>
      <c r="M229" s="245"/>
      <c r="N229" s="246"/>
      <c r="O229" s="93"/>
      <c r="P229" s="93"/>
      <c r="Q229" s="93"/>
      <c r="R229" s="93"/>
      <c r="S229" s="93"/>
      <c r="T229" s="94"/>
      <c r="U229" s="40"/>
      <c r="V229" s="40"/>
      <c r="W229" s="40"/>
      <c r="X229" s="40"/>
      <c r="Y229" s="40"/>
      <c r="Z229" s="40"/>
      <c r="AA229" s="40"/>
      <c r="AB229" s="40"/>
      <c r="AC229" s="40"/>
      <c r="AD229" s="40"/>
      <c r="AE229" s="40"/>
      <c r="AT229" s="18" t="s">
        <v>232</v>
      </c>
      <c r="AU229" s="18" t="s">
        <v>88</v>
      </c>
    </row>
    <row r="230" s="2" customFormat="1" ht="24.15" customHeight="1">
      <c r="A230" s="40"/>
      <c r="B230" s="41"/>
      <c r="C230" s="229" t="s">
        <v>1409</v>
      </c>
      <c r="D230" s="229" t="s">
        <v>225</v>
      </c>
      <c r="E230" s="230" t="s">
        <v>2093</v>
      </c>
      <c r="F230" s="231" t="s">
        <v>5804</v>
      </c>
      <c r="G230" s="232" t="s">
        <v>515</v>
      </c>
      <c r="H230" s="233">
        <v>96.915000000000006</v>
      </c>
      <c r="I230" s="234"/>
      <c r="J230" s="235">
        <f>ROUND(I230*H230,2)</f>
        <v>0</v>
      </c>
      <c r="K230" s="231" t="s">
        <v>5600</v>
      </c>
      <c r="L230" s="46"/>
      <c r="M230" s="236" t="s">
        <v>1</v>
      </c>
      <c r="N230" s="237" t="s">
        <v>45</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224</v>
      </c>
      <c r="AT230" s="240" t="s">
        <v>225</v>
      </c>
      <c r="AU230" s="240" t="s">
        <v>88</v>
      </c>
      <c r="AY230" s="18" t="s">
        <v>221</v>
      </c>
      <c r="BE230" s="241">
        <f>IF(N230="základní",J230,0)</f>
        <v>0</v>
      </c>
      <c r="BF230" s="241">
        <f>IF(N230="snížená",J230,0)</f>
        <v>0</v>
      </c>
      <c r="BG230" s="241">
        <f>IF(N230="zákl. přenesená",J230,0)</f>
        <v>0</v>
      </c>
      <c r="BH230" s="241">
        <f>IF(N230="sníž. přenesená",J230,0)</f>
        <v>0</v>
      </c>
      <c r="BI230" s="241">
        <f>IF(N230="nulová",J230,0)</f>
        <v>0</v>
      </c>
      <c r="BJ230" s="18" t="s">
        <v>88</v>
      </c>
      <c r="BK230" s="241">
        <f>ROUND(I230*H230,2)</f>
        <v>0</v>
      </c>
      <c r="BL230" s="18" t="s">
        <v>224</v>
      </c>
      <c r="BM230" s="240" t="s">
        <v>5995</v>
      </c>
    </row>
    <row r="231" s="2" customFormat="1">
      <c r="A231" s="40"/>
      <c r="B231" s="41"/>
      <c r="C231" s="42"/>
      <c r="D231" s="242" t="s">
        <v>232</v>
      </c>
      <c r="E231" s="42"/>
      <c r="F231" s="243" t="s">
        <v>5806</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232</v>
      </c>
      <c r="AU231" s="18" t="s">
        <v>88</v>
      </c>
    </row>
    <row r="232" s="12" customFormat="1" ht="25.92" customHeight="1">
      <c r="A232" s="12"/>
      <c r="B232" s="213"/>
      <c r="C232" s="214"/>
      <c r="D232" s="215" t="s">
        <v>79</v>
      </c>
      <c r="E232" s="216" t="s">
        <v>224</v>
      </c>
      <c r="F232" s="216" t="s">
        <v>656</v>
      </c>
      <c r="G232" s="214"/>
      <c r="H232" s="214"/>
      <c r="I232" s="217"/>
      <c r="J232" s="218">
        <f>BK232</f>
        <v>0</v>
      </c>
      <c r="K232" s="214"/>
      <c r="L232" s="219"/>
      <c r="M232" s="220"/>
      <c r="N232" s="221"/>
      <c r="O232" s="221"/>
      <c r="P232" s="222">
        <f>SUM(P233:P242)</f>
        <v>0</v>
      </c>
      <c r="Q232" s="221"/>
      <c r="R232" s="222">
        <f>SUM(R233:R242)</f>
        <v>0</v>
      </c>
      <c r="S232" s="221"/>
      <c r="T232" s="223">
        <f>SUM(T233:T242)</f>
        <v>0</v>
      </c>
      <c r="U232" s="12"/>
      <c r="V232" s="12"/>
      <c r="W232" s="12"/>
      <c r="X232" s="12"/>
      <c r="Y232" s="12"/>
      <c r="Z232" s="12"/>
      <c r="AA232" s="12"/>
      <c r="AB232" s="12"/>
      <c r="AC232" s="12"/>
      <c r="AD232" s="12"/>
      <c r="AE232" s="12"/>
      <c r="AR232" s="224" t="s">
        <v>88</v>
      </c>
      <c r="AT232" s="225" t="s">
        <v>79</v>
      </c>
      <c r="AU232" s="225" t="s">
        <v>80</v>
      </c>
      <c r="AY232" s="224" t="s">
        <v>221</v>
      </c>
      <c r="BK232" s="226">
        <f>SUM(BK233:BK242)</f>
        <v>0</v>
      </c>
    </row>
    <row r="233" s="2" customFormat="1" ht="37.8" customHeight="1">
      <c r="A233" s="40"/>
      <c r="B233" s="41"/>
      <c r="C233" s="229" t="s">
        <v>1420</v>
      </c>
      <c r="D233" s="229" t="s">
        <v>225</v>
      </c>
      <c r="E233" s="230" t="s">
        <v>5819</v>
      </c>
      <c r="F233" s="231" t="s">
        <v>5820</v>
      </c>
      <c r="G233" s="232" t="s">
        <v>515</v>
      </c>
      <c r="H233" s="233">
        <v>1136.0799999999999</v>
      </c>
      <c r="I233" s="234"/>
      <c r="J233" s="235">
        <f>ROUND(I233*H233,2)</f>
        <v>0</v>
      </c>
      <c r="K233" s="231" t="s">
        <v>5600</v>
      </c>
      <c r="L233" s="46"/>
      <c r="M233" s="236" t="s">
        <v>1</v>
      </c>
      <c r="N233" s="237" t="s">
        <v>45</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224</v>
      </c>
      <c r="AT233" s="240" t="s">
        <v>225</v>
      </c>
      <c r="AU233" s="240" t="s">
        <v>88</v>
      </c>
      <c r="AY233" s="18" t="s">
        <v>221</v>
      </c>
      <c r="BE233" s="241">
        <f>IF(N233="základní",J233,0)</f>
        <v>0</v>
      </c>
      <c r="BF233" s="241">
        <f>IF(N233="snížená",J233,0)</f>
        <v>0</v>
      </c>
      <c r="BG233" s="241">
        <f>IF(N233="zákl. přenesená",J233,0)</f>
        <v>0</v>
      </c>
      <c r="BH233" s="241">
        <f>IF(N233="sníž. přenesená",J233,0)</f>
        <v>0</v>
      </c>
      <c r="BI233" s="241">
        <f>IF(N233="nulová",J233,0)</f>
        <v>0</v>
      </c>
      <c r="BJ233" s="18" t="s">
        <v>88</v>
      </c>
      <c r="BK233" s="241">
        <f>ROUND(I233*H233,2)</f>
        <v>0</v>
      </c>
      <c r="BL233" s="18" t="s">
        <v>224</v>
      </c>
      <c r="BM233" s="240" t="s">
        <v>5996</v>
      </c>
    </row>
    <row r="234" s="2" customFormat="1">
      <c r="A234" s="40"/>
      <c r="B234" s="41"/>
      <c r="C234" s="42"/>
      <c r="D234" s="242" t="s">
        <v>232</v>
      </c>
      <c r="E234" s="42"/>
      <c r="F234" s="243" t="s">
        <v>5822</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232</v>
      </c>
      <c r="AU234" s="18" t="s">
        <v>88</v>
      </c>
    </row>
    <row r="235" s="14" customFormat="1">
      <c r="A235" s="14"/>
      <c r="B235" s="260"/>
      <c r="C235" s="261"/>
      <c r="D235" s="247" t="s">
        <v>236</v>
      </c>
      <c r="E235" s="262" t="s">
        <v>1</v>
      </c>
      <c r="F235" s="263" t="s">
        <v>5935</v>
      </c>
      <c r="G235" s="261"/>
      <c r="H235" s="262" t="s">
        <v>1</v>
      </c>
      <c r="I235" s="264"/>
      <c r="J235" s="261"/>
      <c r="K235" s="261"/>
      <c r="L235" s="265"/>
      <c r="M235" s="266"/>
      <c r="N235" s="267"/>
      <c r="O235" s="267"/>
      <c r="P235" s="267"/>
      <c r="Q235" s="267"/>
      <c r="R235" s="267"/>
      <c r="S235" s="267"/>
      <c r="T235" s="268"/>
      <c r="U235" s="14"/>
      <c r="V235" s="14"/>
      <c r="W235" s="14"/>
      <c r="X235" s="14"/>
      <c r="Y235" s="14"/>
      <c r="Z235" s="14"/>
      <c r="AA235" s="14"/>
      <c r="AB235" s="14"/>
      <c r="AC235" s="14"/>
      <c r="AD235" s="14"/>
      <c r="AE235" s="14"/>
      <c r="AT235" s="269" t="s">
        <v>236</v>
      </c>
      <c r="AU235" s="269" t="s">
        <v>88</v>
      </c>
      <c r="AV235" s="14" t="s">
        <v>88</v>
      </c>
      <c r="AW235" s="14" t="s">
        <v>36</v>
      </c>
      <c r="AX235" s="14" t="s">
        <v>80</v>
      </c>
      <c r="AY235" s="269" t="s">
        <v>221</v>
      </c>
    </row>
    <row r="236" s="13" customFormat="1">
      <c r="A236" s="13"/>
      <c r="B236" s="249"/>
      <c r="C236" s="250"/>
      <c r="D236" s="247" t="s">
        <v>236</v>
      </c>
      <c r="E236" s="251" t="s">
        <v>1</v>
      </c>
      <c r="F236" s="252" t="s">
        <v>5997</v>
      </c>
      <c r="G236" s="250"/>
      <c r="H236" s="253">
        <v>1136.0799999999999</v>
      </c>
      <c r="I236" s="254"/>
      <c r="J236" s="250"/>
      <c r="K236" s="250"/>
      <c r="L236" s="255"/>
      <c r="M236" s="256"/>
      <c r="N236" s="257"/>
      <c r="O236" s="257"/>
      <c r="P236" s="257"/>
      <c r="Q236" s="257"/>
      <c r="R236" s="257"/>
      <c r="S236" s="257"/>
      <c r="T236" s="258"/>
      <c r="U236" s="13"/>
      <c r="V236" s="13"/>
      <c r="W236" s="13"/>
      <c r="X236" s="13"/>
      <c r="Y236" s="13"/>
      <c r="Z236" s="13"/>
      <c r="AA236" s="13"/>
      <c r="AB236" s="13"/>
      <c r="AC236" s="13"/>
      <c r="AD236" s="13"/>
      <c r="AE236" s="13"/>
      <c r="AT236" s="259" t="s">
        <v>236</v>
      </c>
      <c r="AU236" s="259" t="s">
        <v>88</v>
      </c>
      <c r="AV236" s="13" t="s">
        <v>19</v>
      </c>
      <c r="AW236" s="13" t="s">
        <v>36</v>
      </c>
      <c r="AX236" s="13" t="s">
        <v>80</v>
      </c>
      <c r="AY236" s="259" t="s">
        <v>221</v>
      </c>
    </row>
    <row r="237" s="15" customFormat="1">
      <c r="A237" s="15"/>
      <c r="B237" s="270"/>
      <c r="C237" s="271"/>
      <c r="D237" s="247" t="s">
        <v>236</v>
      </c>
      <c r="E237" s="272" t="s">
        <v>1</v>
      </c>
      <c r="F237" s="273" t="s">
        <v>356</v>
      </c>
      <c r="G237" s="271"/>
      <c r="H237" s="274">
        <v>1136.0799999999999</v>
      </c>
      <c r="I237" s="275"/>
      <c r="J237" s="271"/>
      <c r="K237" s="271"/>
      <c r="L237" s="276"/>
      <c r="M237" s="277"/>
      <c r="N237" s="278"/>
      <c r="O237" s="278"/>
      <c r="P237" s="278"/>
      <c r="Q237" s="278"/>
      <c r="R237" s="278"/>
      <c r="S237" s="278"/>
      <c r="T237" s="279"/>
      <c r="U237" s="15"/>
      <c r="V237" s="15"/>
      <c r="W237" s="15"/>
      <c r="X237" s="15"/>
      <c r="Y237" s="15"/>
      <c r="Z237" s="15"/>
      <c r="AA237" s="15"/>
      <c r="AB237" s="15"/>
      <c r="AC237" s="15"/>
      <c r="AD237" s="15"/>
      <c r="AE237" s="15"/>
      <c r="AT237" s="280" t="s">
        <v>236</v>
      </c>
      <c r="AU237" s="280" t="s">
        <v>88</v>
      </c>
      <c r="AV237" s="15" t="s">
        <v>224</v>
      </c>
      <c r="AW237" s="15" t="s">
        <v>36</v>
      </c>
      <c r="AX237" s="15" t="s">
        <v>88</v>
      </c>
      <c r="AY237" s="280" t="s">
        <v>221</v>
      </c>
    </row>
    <row r="238" s="2" customFormat="1" ht="37.8" customHeight="1">
      <c r="A238" s="40"/>
      <c r="B238" s="41"/>
      <c r="C238" s="229" t="s">
        <v>1423</v>
      </c>
      <c r="D238" s="229" t="s">
        <v>225</v>
      </c>
      <c r="E238" s="230" t="s">
        <v>5998</v>
      </c>
      <c r="F238" s="231" t="s">
        <v>5999</v>
      </c>
      <c r="G238" s="232" t="s">
        <v>515</v>
      </c>
      <c r="H238" s="233">
        <v>502.83999999999998</v>
      </c>
      <c r="I238" s="234"/>
      <c r="J238" s="235">
        <f>ROUND(I238*H238,2)</f>
        <v>0</v>
      </c>
      <c r="K238" s="231" t="s">
        <v>5600</v>
      </c>
      <c r="L238" s="46"/>
      <c r="M238" s="236" t="s">
        <v>1</v>
      </c>
      <c r="N238" s="237" t="s">
        <v>45</v>
      </c>
      <c r="O238" s="93"/>
      <c r="P238" s="238">
        <f>O238*H238</f>
        <v>0</v>
      </c>
      <c r="Q238" s="238">
        <v>0</v>
      </c>
      <c r="R238" s="238">
        <f>Q238*H238</f>
        <v>0</v>
      </c>
      <c r="S238" s="238">
        <v>0</v>
      </c>
      <c r="T238" s="239">
        <f>S238*H238</f>
        <v>0</v>
      </c>
      <c r="U238" s="40"/>
      <c r="V238" s="40"/>
      <c r="W238" s="40"/>
      <c r="X238" s="40"/>
      <c r="Y238" s="40"/>
      <c r="Z238" s="40"/>
      <c r="AA238" s="40"/>
      <c r="AB238" s="40"/>
      <c r="AC238" s="40"/>
      <c r="AD238" s="40"/>
      <c r="AE238" s="40"/>
      <c r="AR238" s="240" t="s">
        <v>224</v>
      </c>
      <c r="AT238" s="240" t="s">
        <v>225</v>
      </c>
      <c r="AU238" s="240" t="s">
        <v>88</v>
      </c>
      <c r="AY238" s="18" t="s">
        <v>221</v>
      </c>
      <c r="BE238" s="241">
        <f>IF(N238="základní",J238,0)</f>
        <v>0</v>
      </c>
      <c r="BF238" s="241">
        <f>IF(N238="snížená",J238,0)</f>
        <v>0</v>
      </c>
      <c r="BG238" s="241">
        <f>IF(N238="zákl. přenesená",J238,0)</f>
        <v>0</v>
      </c>
      <c r="BH238" s="241">
        <f>IF(N238="sníž. přenesená",J238,0)</f>
        <v>0</v>
      </c>
      <c r="BI238" s="241">
        <f>IF(N238="nulová",J238,0)</f>
        <v>0</v>
      </c>
      <c r="BJ238" s="18" t="s">
        <v>88</v>
      </c>
      <c r="BK238" s="241">
        <f>ROUND(I238*H238,2)</f>
        <v>0</v>
      </c>
      <c r="BL238" s="18" t="s">
        <v>224</v>
      </c>
      <c r="BM238" s="240" t="s">
        <v>6000</v>
      </c>
    </row>
    <row r="239" s="2" customFormat="1">
      <c r="A239" s="40"/>
      <c r="B239" s="41"/>
      <c r="C239" s="42"/>
      <c r="D239" s="242" t="s">
        <v>232</v>
      </c>
      <c r="E239" s="42"/>
      <c r="F239" s="243" t="s">
        <v>6001</v>
      </c>
      <c r="G239" s="42"/>
      <c r="H239" s="42"/>
      <c r="I239" s="244"/>
      <c r="J239" s="42"/>
      <c r="K239" s="42"/>
      <c r="L239" s="46"/>
      <c r="M239" s="245"/>
      <c r="N239" s="246"/>
      <c r="O239" s="93"/>
      <c r="P239" s="93"/>
      <c r="Q239" s="93"/>
      <c r="R239" s="93"/>
      <c r="S239" s="93"/>
      <c r="T239" s="94"/>
      <c r="U239" s="40"/>
      <c r="V239" s="40"/>
      <c r="W239" s="40"/>
      <c r="X239" s="40"/>
      <c r="Y239" s="40"/>
      <c r="Z239" s="40"/>
      <c r="AA239" s="40"/>
      <c r="AB239" s="40"/>
      <c r="AC239" s="40"/>
      <c r="AD239" s="40"/>
      <c r="AE239" s="40"/>
      <c r="AT239" s="18" t="s">
        <v>232</v>
      </c>
      <c r="AU239" s="18" t="s">
        <v>88</v>
      </c>
    </row>
    <row r="240" s="14" customFormat="1">
      <c r="A240" s="14"/>
      <c r="B240" s="260"/>
      <c r="C240" s="261"/>
      <c r="D240" s="247" t="s">
        <v>236</v>
      </c>
      <c r="E240" s="262" t="s">
        <v>1</v>
      </c>
      <c r="F240" s="263" t="s">
        <v>5935</v>
      </c>
      <c r="G240" s="261"/>
      <c r="H240" s="262" t="s">
        <v>1</v>
      </c>
      <c r="I240" s="264"/>
      <c r="J240" s="261"/>
      <c r="K240" s="261"/>
      <c r="L240" s="265"/>
      <c r="M240" s="266"/>
      <c r="N240" s="267"/>
      <c r="O240" s="267"/>
      <c r="P240" s="267"/>
      <c r="Q240" s="267"/>
      <c r="R240" s="267"/>
      <c r="S240" s="267"/>
      <c r="T240" s="268"/>
      <c r="U240" s="14"/>
      <c r="V240" s="14"/>
      <c r="W240" s="14"/>
      <c r="X240" s="14"/>
      <c r="Y240" s="14"/>
      <c r="Z240" s="14"/>
      <c r="AA240" s="14"/>
      <c r="AB240" s="14"/>
      <c r="AC240" s="14"/>
      <c r="AD240" s="14"/>
      <c r="AE240" s="14"/>
      <c r="AT240" s="269" t="s">
        <v>236</v>
      </c>
      <c r="AU240" s="269" t="s">
        <v>88</v>
      </c>
      <c r="AV240" s="14" t="s">
        <v>88</v>
      </c>
      <c r="AW240" s="14" t="s">
        <v>36</v>
      </c>
      <c r="AX240" s="14" t="s">
        <v>80</v>
      </c>
      <c r="AY240" s="269" t="s">
        <v>221</v>
      </c>
    </row>
    <row r="241" s="13" customFormat="1">
      <c r="A241" s="13"/>
      <c r="B241" s="249"/>
      <c r="C241" s="250"/>
      <c r="D241" s="247" t="s">
        <v>236</v>
      </c>
      <c r="E241" s="251" t="s">
        <v>1</v>
      </c>
      <c r="F241" s="252" t="s">
        <v>6002</v>
      </c>
      <c r="G241" s="250"/>
      <c r="H241" s="253">
        <v>502.83999999999998</v>
      </c>
      <c r="I241" s="254"/>
      <c r="J241" s="250"/>
      <c r="K241" s="250"/>
      <c r="L241" s="255"/>
      <c r="M241" s="256"/>
      <c r="N241" s="257"/>
      <c r="O241" s="257"/>
      <c r="P241" s="257"/>
      <c r="Q241" s="257"/>
      <c r="R241" s="257"/>
      <c r="S241" s="257"/>
      <c r="T241" s="258"/>
      <c r="U241" s="13"/>
      <c r="V241" s="13"/>
      <c r="W241" s="13"/>
      <c r="X241" s="13"/>
      <c r="Y241" s="13"/>
      <c r="Z241" s="13"/>
      <c r="AA241" s="13"/>
      <c r="AB241" s="13"/>
      <c r="AC241" s="13"/>
      <c r="AD241" s="13"/>
      <c r="AE241" s="13"/>
      <c r="AT241" s="259" t="s">
        <v>236</v>
      </c>
      <c r="AU241" s="259" t="s">
        <v>88</v>
      </c>
      <c r="AV241" s="13" t="s">
        <v>19</v>
      </c>
      <c r="AW241" s="13" t="s">
        <v>36</v>
      </c>
      <c r="AX241" s="13" t="s">
        <v>80</v>
      </c>
      <c r="AY241" s="259" t="s">
        <v>221</v>
      </c>
    </row>
    <row r="242" s="15" customFormat="1">
      <c r="A242" s="15"/>
      <c r="B242" s="270"/>
      <c r="C242" s="271"/>
      <c r="D242" s="247" t="s">
        <v>236</v>
      </c>
      <c r="E242" s="272" t="s">
        <v>1</v>
      </c>
      <c r="F242" s="273" t="s">
        <v>356</v>
      </c>
      <c r="G242" s="271"/>
      <c r="H242" s="274">
        <v>502.83999999999998</v>
      </c>
      <c r="I242" s="275"/>
      <c r="J242" s="271"/>
      <c r="K242" s="271"/>
      <c r="L242" s="276"/>
      <c r="M242" s="277"/>
      <c r="N242" s="278"/>
      <c r="O242" s="278"/>
      <c r="P242" s="278"/>
      <c r="Q242" s="278"/>
      <c r="R242" s="278"/>
      <c r="S242" s="278"/>
      <c r="T242" s="279"/>
      <c r="U242" s="15"/>
      <c r="V242" s="15"/>
      <c r="W242" s="15"/>
      <c r="X242" s="15"/>
      <c r="Y242" s="15"/>
      <c r="Z242" s="15"/>
      <c r="AA242" s="15"/>
      <c r="AB242" s="15"/>
      <c r="AC242" s="15"/>
      <c r="AD242" s="15"/>
      <c r="AE242" s="15"/>
      <c r="AT242" s="280" t="s">
        <v>236</v>
      </c>
      <c r="AU242" s="280" t="s">
        <v>88</v>
      </c>
      <c r="AV242" s="15" t="s">
        <v>224</v>
      </c>
      <c r="AW242" s="15" t="s">
        <v>36</v>
      </c>
      <c r="AX242" s="15" t="s">
        <v>88</v>
      </c>
      <c r="AY242" s="280" t="s">
        <v>221</v>
      </c>
    </row>
    <row r="243" s="12" customFormat="1" ht="25.92" customHeight="1">
      <c r="A243" s="12"/>
      <c r="B243" s="213"/>
      <c r="C243" s="214"/>
      <c r="D243" s="215" t="s">
        <v>79</v>
      </c>
      <c r="E243" s="216" t="s">
        <v>220</v>
      </c>
      <c r="F243" s="216" t="s">
        <v>862</v>
      </c>
      <c r="G243" s="214"/>
      <c r="H243" s="214"/>
      <c r="I243" s="217"/>
      <c r="J243" s="218">
        <f>BK243</f>
        <v>0</v>
      </c>
      <c r="K243" s="214"/>
      <c r="L243" s="219"/>
      <c r="M243" s="220"/>
      <c r="N243" s="221"/>
      <c r="O243" s="221"/>
      <c r="P243" s="222">
        <f>SUM(P244:P258)</f>
        <v>0</v>
      </c>
      <c r="Q243" s="221"/>
      <c r="R243" s="222">
        <f>SUM(R244:R258)</f>
        <v>0</v>
      </c>
      <c r="S243" s="221"/>
      <c r="T243" s="223">
        <f>SUM(T244:T258)</f>
        <v>0</v>
      </c>
      <c r="U243" s="12"/>
      <c r="V243" s="12"/>
      <c r="W243" s="12"/>
      <c r="X243" s="12"/>
      <c r="Y243" s="12"/>
      <c r="Z243" s="12"/>
      <c r="AA243" s="12"/>
      <c r="AB243" s="12"/>
      <c r="AC243" s="12"/>
      <c r="AD243" s="12"/>
      <c r="AE243" s="12"/>
      <c r="AR243" s="224" t="s">
        <v>88</v>
      </c>
      <c r="AT243" s="225" t="s">
        <v>79</v>
      </c>
      <c r="AU243" s="225" t="s">
        <v>80</v>
      </c>
      <c r="AY243" s="224" t="s">
        <v>221</v>
      </c>
      <c r="BK243" s="226">
        <f>SUM(BK244:BK258)</f>
        <v>0</v>
      </c>
    </row>
    <row r="244" s="2" customFormat="1" ht="37.8" customHeight="1">
      <c r="A244" s="40"/>
      <c r="B244" s="41"/>
      <c r="C244" s="229" t="s">
        <v>1428</v>
      </c>
      <c r="D244" s="229" t="s">
        <v>225</v>
      </c>
      <c r="E244" s="230" t="s">
        <v>6003</v>
      </c>
      <c r="F244" s="231" t="s">
        <v>6004</v>
      </c>
      <c r="G244" s="232" t="s">
        <v>507</v>
      </c>
      <c r="H244" s="233">
        <v>780.5</v>
      </c>
      <c r="I244" s="234"/>
      <c r="J244" s="235">
        <f>ROUND(I244*H244,2)</f>
        <v>0</v>
      </c>
      <c r="K244" s="231" t="s">
        <v>5600</v>
      </c>
      <c r="L244" s="46"/>
      <c r="M244" s="236" t="s">
        <v>1</v>
      </c>
      <c r="N244" s="237" t="s">
        <v>45</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224</v>
      </c>
      <c r="AT244" s="240" t="s">
        <v>225</v>
      </c>
      <c r="AU244" s="240" t="s">
        <v>88</v>
      </c>
      <c r="AY244" s="18" t="s">
        <v>221</v>
      </c>
      <c r="BE244" s="241">
        <f>IF(N244="základní",J244,0)</f>
        <v>0</v>
      </c>
      <c r="BF244" s="241">
        <f>IF(N244="snížená",J244,0)</f>
        <v>0</v>
      </c>
      <c r="BG244" s="241">
        <f>IF(N244="zákl. přenesená",J244,0)</f>
        <v>0</v>
      </c>
      <c r="BH244" s="241">
        <f>IF(N244="sníž. přenesená",J244,0)</f>
        <v>0</v>
      </c>
      <c r="BI244" s="241">
        <f>IF(N244="nulová",J244,0)</f>
        <v>0</v>
      </c>
      <c r="BJ244" s="18" t="s">
        <v>88</v>
      </c>
      <c r="BK244" s="241">
        <f>ROUND(I244*H244,2)</f>
        <v>0</v>
      </c>
      <c r="BL244" s="18" t="s">
        <v>224</v>
      </c>
      <c r="BM244" s="240" t="s">
        <v>6005</v>
      </c>
    </row>
    <row r="245" s="2" customFormat="1">
      <c r="A245" s="40"/>
      <c r="B245" s="41"/>
      <c r="C245" s="42"/>
      <c r="D245" s="242" t="s">
        <v>232</v>
      </c>
      <c r="E245" s="42"/>
      <c r="F245" s="243" t="s">
        <v>6006</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232</v>
      </c>
      <c r="AU245" s="18" t="s">
        <v>88</v>
      </c>
    </row>
    <row r="246" s="14" customFormat="1">
      <c r="A246" s="14"/>
      <c r="B246" s="260"/>
      <c r="C246" s="261"/>
      <c r="D246" s="247" t="s">
        <v>236</v>
      </c>
      <c r="E246" s="262" t="s">
        <v>1</v>
      </c>
      <c r="F246" s="263" t="s">
        <v>6007</v>
      </c>
      <c r="G246" s="261"/>
      <c r="H246" s="262" t="s">
        <v>1</v>
      </c>
      <c r="I246" s="264"/>
      <c r="J246" s="261"/>
      <c r="K246" s="261"/>
      <c r="L246" s="265"/>
      <c r="M246" s="266"/>
      <c r="N246" s="267"/>
      <c r="O246" s="267"/>
      <c r="P246" s="267"/>
      <c r="Q246" s="267"/>
      <c r="R246" s="267"/>
      <c r="S246" s="267"/>
      <c r="T246" s="268"/>
      <c r="U246" s="14"/>
      <c r="V246" s="14"/>
      <c r="W246" s="14"/>
      <c r="X246" s="14"/>
      <c r="Y246" s="14"/>
      <c r="Z246" s="14"/>
      <c r="AA246" s="14"/>
      <c r="AB246" s="14"/>
      <c r="AC246" s="14"/>
      <c r="AD246" s="14"/>
      <c r="AE246" s="14"/>
      <c r="AT246" s="269" t="s">
        <v>236</v>
      </c>
      <c r="AU246" s="269" t="s">
        <v>88</v>
      </c>
      <c r="AV246" s="14" t="s">
        <v>88</v>
      </c>
      <c r="AW246" s="14" t="s">
        <v>36</v>
      </c>
      <c r="AX246" s="14" t="s">
        <v>80</v>
      </c>
      <c r="AY246" s="269" t="s">
        <v>221</v>
      </c>
    </row>
    <row r="247" s="13" customFormat="1">
      <c r="A247" s="13"/>
      <c r="B247" s="249"/>
      <c r="C247" s="250"/>
      <c r="D247" s="247" t="s">
        <v>236</v>
      </c>
      <c r="E247" s="251" t="s">
        <v>1</v>
      </c>
      <c r="F247" s="252" t="s">
        <v>6008</v>
      </c>
      <c r="G247" s="250"/>
      <c r="H247" s="253">
        <v>717.5</v>
      </c>
      <c r="I247" s="254"/>
      <c r="J247" s="250"/>
      <c r="K247" s="250"/>
      <c r="L247" s="255"/>
      <c r="M247" s="256"/>
      <c r="N247" s="257"/>
      <c r="O247" s="257"/>
      <c r="P247" s="257"/>
      <c r="Q247" s="257"/>
      <c r="R247" s="257"/>
      <c r="S247" s="257"/>
      <c r="T247" s="258"/>
      <c r="U247" s="13"/>
      <c r="V247" s="13"/>
      <c r="W247" s="13"/>
      <c r="X247" s="13"/>
      <c r="Y247" s="13"/>
      <c r="Z247" s="13"/>
      <c r="AA247" s="13"/>
      <c r="AB247" s="13"/>
      <c r="AC247" s="13"/>
      <c r="AD247" s="13"/>
      <c r="AE247" s="13"/>
      <c r="AT247" s="259" t="s">
        <v>236</v>
      </c>
      <c r="AU247" s="259" t="s">
        <v>88</v>
      </c>
      <c r="AV247" s="13" t="s">
        <v>19</v>
      </c>
      <c r="AW247" s="13" t="s">
        <v>36</v>
      </c>
      <c r="AX247" s="13" t="s">
        <v>80</v>
      </c>
      <c r="AY247" s="259" t="s">
        <v>221</v>
      </c>
    </row>
    <row r="248" s="13" customFormat="1">
      <c r="A248" s="13"/>
      <c r="B248" s="249"/>
      <c r="C248" s="250"/>
      <c r="D248" s="247" t="s">
        <v>236</v>
      </c>
      <c r="E248" s="251" t="s">
        <v>1</v>
      </c>
      <c r="F248" s="252" t="s">
        <v>6009</v>
      </c>
      <c r="G248" s="250"/>
      <c r="H248" s="253">
        <v>63</v>
      </c>
      <c r="I248" s="254"/>
      <c r="J248" s="250"/>
      <c r="K248" s="250"/>
      <c r="L248" s="255"/>
      <c r="M248" s="256"/>
      <c r="N248" s="257"/>
      <c r="O248" s="257"/>
      <c r="P248" s="257"/>
      <c r="Q248" s="257"/>
      <c r="R248" s="257"/>
      <c r="S248" s="257"/>
      <c r="T248" s="258"/>
      <c r="U248" s="13"/>
      <c r="V248" s="13"/>
      <c r="W248" s="13"/>
      <c r="X248" s="13"/>
      <c r="Y248" s="13"/>
      <c r="Z248" s="13"/>
      <c r="AA248" s="13"/>
      <c r="AB248" s="13"/>
      <c r="AC248" s="13"/>
      <c r="AD248" s="13"/>
      <c r="AE248" s="13"/>
      <c r="AT248" s="259" t="s">
        <v>236</v>
      </c>
      <c r="AU248" s="259" t="s">
        <v>88</v>
      </c>
      <c r="AV248" s="13" t="s">
        <v>19</v>
      </c>
      <c r="AW248" s="13" t="s">
        <v>36</v>
      </c>
      <c r="AX248" s="13" t="s">
        <v>80</v>
      </c>
      <c r="AY248" s="259" t="s">
        <v>221</v>
      </c>
    </row>
    <row r="249" s="15" customFormat="1">
      <c r="A249" s="15"/>
      <c r="B249" s="270"/>
      <c r="C249" s="271"/>
      <c r="D249" s="247" t="s">
        <v>236</v>
      </c>
      <c r="E249" s="272" t="s">
        <v>1</v>
      </c>
      <c r="F249" s="273" t="s">
        <v>356</v>
      </c>
      <c r="G249" s="271"/>
      <c r="H249" s="274">
        <v>780.5</v>
      </c>
      <c r="I249" s="275"/>
      <c r="J249" s="271"/>
      <c r="K249" s="271"/>
      <c r="L249" s="276"/>
      <c r="M249" s="277"/>
      <c r="N249" s="278"/>
      <c r="O249" s="278"/>
      <c r="P249" s="278"/>
      <c r="Q249" s="278"/>
      <c r="R249" s="278"/>
      <c r="S249" s="278"/>
      <c r="T249" s="279"/>
      <c r="U249" s="15"/>
      <c r="V249" s="15"/>
      <c r="W249" s="15"/>
      <c r="X249" s="15"/>
      <c r="Y249" s="15"/>
      <c r="Z249" s="15"/>
      <c r="AA249" s="15"/>
      <c r="AB249" s="15"/>
      <c r="AC249" s="15"/>
      <c r="AD249" s="15"/>
      <c r="AE249" s="15"/>
      <c r="AT249" s="280" t="s">
        <v>236</v>
      </c>
      <c r="AU249" s="280" t="s">
        <v>88</v>
      </c>
      <c r="AV249" s="15" t="s">
        <v>224</v>
      </c>
      <c r="AW249" s="15" t="s">
        <v>36</v>
      </c>
      <c r="AX249" s="15" t="s">
        <v>88</v>
      </c>
      <c r="AY249" s="280" t="s">
        <v>221</v>
      </c>
    </row>
    <row r="250" s="2" customFormat="1" ht="49.05" customHeight="1">
      <c r="A250" s="40"/>
      <c r="B250" s="41"/>
      <c r="C250" s="229" t="s">
        <v>1433</v>
      </c>
      <c r="D250" s="229" t="s">
        <v>225</v>
      </c>
      <c r="E250" s="230" t="s">
        <v>6010</v>
      </c>
      <c r="F250" s="231" t="s">
        <v>6011</v>
      </c>
      <c r="G250" s="232" t="s">
        <v>507</v>
      </c>
      <c r="H250" s="233">
        <v>681</v>
      </c>
      <c r="I250" s="234"/>
      <c r="J250" s="235">
        <f>ROUND(I250*H250,2)</f>
        <v>0</v>
      </c>
      <c r="K250" s="231" t="s">
        <v>5600</v>
      </c>
      <c r="L250" s="46"/>
      <c r="M250" s="236" t="s">
        <v>1</v>
      </c>
      <c r="N250" s="237" t="s">
        <v>45</v>
      </c>
      <c r="O250" s="93"/>
      <c r="P250" s="238">
        <f>O250*H250</f>
        <v>0</v>
      </c>
      <c r="Q250" s="238">
        <v>0</v>
      </c>
      <c r="R250" s="238">
        <f>Q250*H250</f>
        <v>0</v>
      </c>
      <c r="S250" s="238">
        <v>0</v>
      </c>
      <c r="T250" s="239">
        <f>S250*H250</f>
        <v>0</v>
      </c>
      <c r="U250" s="40"/>
      <c r="V250" s="40"/>
      <c r="W250" s="40"/>
      <c r="X250" s="40"/>
      <c r="Y250" s="40"/>
      <c r="Z250" s="40"/>
      <c r="AA250" s="40"/>
      <c r="AB250" s="40"/>
      <c r="AC250" s="40"/>
      <c r="AD250" s="40"/>
      <c r="AE250" s="40"/>
      <c r="AR250" s="240" t="s">
        <v>224</v>
      </c>
      <c r="AT250" s="240" t="s">
        <v>225</v>
      </c>
      <c r="AU250" s="240" t="s">
        <v>88</v>
      </c>
      <c r="AY250" s="18" t="s">
        <v>221</v>
      </c>
      <c r="BE250" s="241">
        <f>IF(N250="základní",J250,0)</f>
        <v>0</v>
      </c>
      <c r="BF250" s="241">
        <f>IF(N250="snížená",J250,0)</f>
        <v>0</v>
      </c>
      <c r="BG250" s="241">
        <f>IF(N250="zákl. přenesená",J250,0)</f>
        <v>0</v>
      </c>
      <c r="BH250" s="241">
        <f>IF(N250="sníž. přenesená",J250,0)</f>
        <v>0</v>
      </c>
      <c r="BI250" s="241">
        <f>IF(N250="nulová",J250,0)</f>
        <v>0</v>
      </c>
      <c r="BJ250" s="18" t="s">
        <v>88</v>
      </c>
      <c r="BK250" s="241">
        <f>ROUND(I250*H250,2)</f>
        <v>0</v>
      </c>
      <c r="BL250" s="18" t="s">
        <v>224</v>
      </c>
      <c r="BM250" s="240" t="s">
        <v>6012</v>
      </c>
    </row>
    <row r="251" s="2" customFormat="1">
      <c r="A251" s="40"/>
      <c r="B251" s="41"/>
      <c r="C251" s="42"/>
      <c r="D251" s="242" t="s">
        <v>232</v>
      </c>
      <c r="E251" s="42"/>
      <c r="F251" s="243" t="s">
        <v>6013</v>
      </c>
      <c r="G251" s="42"/>
      <c r="H251" s="42"/>
      <c r="I251" s="244"/>
      <c r="J251" s="42"/>
      <c r="K251" s="42"/>
      <c r="L251" s="46"/>
      <c r="M251" s="245"/>
      <c r="N251" s="246"/>
      <c r="O251" s="93"/>
      <c r="P251" s="93"/>
      <c r="Q251" s="93"/>
      <c r="R251" s="93"/>
      <c r="S251" s="93"/>
      <c r="T251" s="94"/>
      <c r="U251" s="40"/>
      <c r="V251" s="40"/>
      <c r="W251" s="40"/>
      <c r="X251" s="40"/>
      <c r="Y251" s="40"/>
      <c r="Z251" s="40"/>
      <c r="AA251" s="40"/>
      <c r="AB251" s="40"/>
      <c r="AC251" s="40"/>
      <c r="AD251" s="40"/>
      <c r="AE251" s="40"/>
      <c r="AT251" s="18" t="s">
        <v>232</v>
      </c>
      <c r="AU251" s="18" t="s">
        <v>88</v>
      </c>
    </row>
    <row r="252" s="14" customFormat="1">
      <c r="A252" s="14"/>
      <c r="B252" s="260"/>
      <c r="C252" s="261"/>
      <c r="D252" s="247" t="s">
        <v>236</v>
      </c>
      <c r="E252" s="262" t="s">
        <v>1</v>
      </c>
      <c r="F252" s="263" t="s">
        <v>6007</v>
      </c>
      <c r="G252" s="261"/>
      <c r="H252" s="262" t="s">
        <v>1</v>
      </c>
      <c r="I252" s="264"/>
      <c r="J252" s="261"/>
      <c r="K252" s="261"/>
      <c r="L252" s="265"/>
      <c r="M252" s="266"/>
      <c r="N252" s="267"/>
      <c r="O252" s="267"/>
      <c r="P252" s="267"/>
      <c r="Q252" s="267"/>
      <c r="R252" s="267"/>
      <c r="S252" s="267"/>
      <c r="T252" s="268"/>
      <c r="U252" s="14"/>
      <c r="V252" s="14"/>
      <c r="W252" s="14"/>
      <c r="X252" s="14"/>
      <c r="Y252" s="14"/>
      <c r="Z252" s="14"/>
      <c r="AA252" s="14"/>
      <c r="AB252" s="14"/>
      <c r="AC252" s="14"/>
      <c r="AD252" s="14"/>
      <c r="AE252" s="14"/>
      <c r="AT252" s="269" t="s">
        <v>236</v>
      </c>
      <c r="AU252" s="269" t="s">
        <v>88</v>
      </c>
      <c r="AV252" s="14" t="s">
        <v>88</v>
      </c>
      <c r="AW252" s="14" t="s">
        <v>36</v>
      </c>
      <c r="AX252" s="14" t="s">
        <v>80</v>
      </c>
      <c r="AY252" s="269" t="s">
        <v>221</v>
      </c>
    </row>
    <row r="253" s="14" customFormat="1">
      <c r="A253" s="14"/>
      <c r="B253" s="260"/>
      <c r="C253" s="261"/>
      <c r="D253" s="247" t="s">
        <v>236</v>
      </c>
      <c r="E253" s="262" t="s">
        <v>1</v>
      </c>
      <c r="F253" s="263" t="s">
        <v>6014</v>
      </c>
      <c r="G253" s="261"/>
      <c r="H253" s="262" t="s">
        <v>1</v>
      </c>
      <c r="I253" s="264"/>
      <c r="J253" s="261"/>
      <c r="K253" s="261"/>
      <c r="L253" s="265"/>
      <c r="M253" s="266"/>
      <c r="N253" s="267"/>
      <c r="O253" s="267"/>
      <c r="P253" s="267"/>
      <c r="Q253" s="267"/>
      <c r="R253" s="267"/>
      <c r="S253" s="267"/>
      <c r="T253" s="268"/>
      <c r="U253" s="14"/>
      <c r="V253" s="14"/>
      <c r="W253" s="14"/>
      <c r="X253" s="14"/>
      <c r="Y253" s="14"/>
      <c r="Z253" s="14"/>
      <c r="AA253" s="14"/>
      <c r="AB253" s="14"/>
      <c r="AC253" s="14"/>
      <c r="AD253" s="14"/>
      <c r="AE253" s="14"/>
      <c r="AT253" s="269" t="s">
        <v>236</v>
      </c>
      <c r="AU253" s="269" t="s">
        <v>88</v>
      </c>
      <c r="AV253" s="14" t="s">
        <v>88</v>
      </c>
      <c r="AW253" s="14" t="s">
        <v>36</v>
      </c>
      <c r="AX253" s="14" t="s">
        <v>80</v>
      </c>
      <c r="AY253" s="269" t="s">
        <v>221</v>
      </c>
    </row>
    <row r="254" s="13" customFormat="1">
      <c r="A254" s="13"/>
      <c r="B254" s="249"/>
      <c r="C254" s="250"/>
      <c r="D254" s="247" t="s">
        <v>236</v>
      </c>
      <c r="E254" s="251" t="s">
        <v>1</v>
      </c>
      <c r="F254" s="252" t="s">
        <v>6015</v>
      </c>
      <c r="G254" s="250"/>
      <c r="H254" s="253">
        <v>618</v>
      </c>
      <c r="I254" s="254"/>
      <c r="J254" s="250"/>
      <c r="K254" s="250"/>
      <c r="L254" s="255"/>
      <c r="M254" s="256"/>
      <c r="N254" s="257"/>
      <c r="O254" s="257"/>
      <c r="P254" s="257"/>
      <c r="Q254" s="257"/>
      <c r="R254" s="257"/>
      <c r="S254" s="257"/>
      <c r="T254" s="258"/>
      <c r="U254" s="13"/>
      <c r="V254" s="13"/>
      <c r="W254" s="13"/>
      <c r="X254" s="13"/>
      <c r="Y254" s="13"/>
      <c r="Z254" s="13"/>
      <c r="AA254" s="13"/>
      <c r="AB254" s="13"/>
      <c r="AC254" s="13"/>
      <c r="AD254" s="13"/>
      <c r="AE254" s="13"/>
      <c r="AT254" s="259" t="s">
        <v>236</v>
      </c>
      <c r="AU254" s="259" t="s">
        <v>88</v>
      </c>
      <c r="AV254" s="13" t="s">
        <v>19</v>
      </c>
      <c r="AW254" s="13" t="s">
        <v>36</v>
      </c>
      <c r="AX254" s="13" t="s">
        <v>80</v>
      </c>
      <c r="AY254" s="259" t="s">
        <v>221</v>
      </c>
    </row>
    <row r="255" s="14" customFormat="1">
      <c r="A255" s="14"/>
      <c r="B255" s="260"/>
      <c r="C255" s="261"/>
      <c r="D255" s="247" t="s">
        <v>236</v>
      </c>
      <c r="E255" s="262" t="s">
        <v>1</v>
      </c>
      <c r="F255" s="263" t="s">
        <v>6016</v>
      </c>
      <c r="G255" s="261"/>
      <c r="H255" s="262" t="s">
        <v>1</v>
      </c>
      <c r="I255" s="264"/>
      <c r="J255" s="261"/>
      <c r="K255" s="261"/>
      <c r="L255" s="265"/>
      <c r="M255" s="266"/>
      <c r="N255" s="267"/>
      <c r="O255" s="267"/>
      <c r="P255" s="267"/>
      <c r="Q255" s="267"/>
      <c r="R255" s="267"/>
      <c r="S255" s="267"/>
      <c r="T255" s="268"/>
      <c r="U255" s="14"/>
      <c r="V255" s="14"/>
      <c r="W255" s="14"/>
      <c r="X255" s="14"/>
      <c r="Y255" s="14"/>
      <c r="Z255" s="14"/>
      <c r="AA255" s="14"/>
      <c r="AB255" s="14"/>
      <c r="AC255" s="14"/>
      <c r="AD255" s="14"/>
      <c r="AE255" s="14"/>
      <c r="AT255" s="269" t="s">
        <v>236</v>
      </c>
      <c r="AU255" s="269" t="s">
        <v>88</v>
      </c>
      <c r="AV255" s="14" t="s">
        <v>88</v>
      </c>
      <c r="AW255" s="14" t="s">
        <v>36</v>
      </c>
      <c r="AX255" s="14" t="s">
        <v>80</v>
      </c>
      <c r="AY255" s="269" t="s">
        <v>221</v>
      </c>
    </row>
    <row r="256" s="13" customFormat="1">
      <c r="A256" s="13"/>
      <c r="B256" s="249"/>
      <c r="C256" s="250"/>
      <c r="D256" s="247" t="s">
        <v>236</v>
      </c>
      <c r="E256" s="251" t="s">
        <v>1</v>
      </c>
      <c r="F256" s="252" t="s">
        <v>1646</v>
      </c>
      <c r="G256" s="250"/>
      <c r="H256" s="253">
        <v>63</v>
      </c>
      <c r="I256" s="254"/>
      <c r="J256" s="250"/>
      <c r="K256" s="250"/>
      <c r="L256" s="255"/>
      <c r="M256" s="256"/>
      <c r="N256" s="257"/>
      <c r="O256" s="257"/>
      <c r="P256" s="257"/>
      <c r="Q256" s="257"/>
      <c r="R256" s="257"/>
      <c r="S256" s="257"/>
      <c r="T256" s="258"/>
      <c r="U256" s="13"/>
      <c r="V256" s="13"/>
      <c r="W256" s="13"/>
      <c r="X256" s="13"/>
      <c r="Y256" s="13"/>
      <c r="Z256" s="13"/>
      <c r="AA256" s="13"/>
      <c r="AB256" s="13"/>
      <c r="AC256" s="13"/>
      <c r="AD256" s="13"/>
      <c r="AE256" s="13"/>
      <c r="AT256" s="259" t="s">
        <v>236</v>
      </c>
      <c r="AU256" s="259" t="s">
        <v>88</v>
      </c>
      <c r="AV256" s="13" t="s">
        <v>19</v>
      </c>
      <c r="AW256" s="13" t="s">
        <v>36</v>
      </c>
      <c r="AX256" s="13" t="s">
        <v>80</v>
      </c>
      <c r="AY256" s="259" t="s">
        <v>221</v>
      </c>
    </row>
    <row r="257" s="15" customFormat="1">
      <c r="A257" s="15"/>
      <c r="B257" s="270"/>
      <c r="C257" s="271"/>
      <c r="D257" s="247" t="s">
        <v>236</v>
      </c>
      <c r="E257" s="272" t="s">
        <v>1</v>
      </c>
      <c r="F257" s="273" t="s">
        <v>356</v>
      </c>
      <c r="G257" s="271"/>
      <c r="H257" s="274">
        <v>681</v>
      </c>
      <c r="I257" s="275"/>
      <c r="J257" s="271"/>
      <c r="K257" s="271"/>
      <c r="L257" s="276"/>
      <c r="M257" s="277"/>
      <c r="N257" s="278"/>
      <c r="O257" s="278"/>
      <c r="P257" s="278"/>
      <c r="Q257" s="278"/>
      <c r="R257" s="278"/>
      <c r="S257" s="278"/>
      <c r="T257" s="279"/>
      <c r="U257" s="15"/>
      <c r="V257" s="15"/>
      <c r="W257" s="15"/>
      <c r="X257" s="15"/>
      <c r="Y257" s="15"/>
      <c r="Z257" s="15"/>
      <c r="AA257" s="15"/>
      <c r="AB257" s="15"/>
      <c r="AC257" s="15"/>
      <c r="AD257" s="15"/>
      <c r="AE257" s="15"/>
      <c r="AT257" s="280" t="s">
        <v>236</v>
      </c>
      <c r="AU257" s="280" t="s">
        <v>88</v>
      </c>
      <c r="AV257" s="15" t="s">
        <v>224</v>
      </c>
      <c r="AW257" s="15" t="s">
        <v>36</v>
      </c>
      <c r="AX257" s="15" t="s">
        <v>88</v>
      </c>
      <c r="AY257" s="280" t="s">
        <v>221</v>
      </c>
    </row>
    <row r="258" s="2" customFormat="1" ht="55.5" customHeight="1">
      <c r="A258" s="40"/>
      <c r="B258" s="41"/>
      <c r="C258" s="284" t="s">
        <v>1437</v>
      </c>
      <c r="D258" s="284" t="s">
        <v>330</v>
      </c>
      <c r="E258" s="285" t="s">
        <v>6017</v>
      </c>
      <c r="F258" s="286" t="s">
        <v>6018</v>
      </c>
      <c r="G258" s="287" t="s">
        <v>665</v>
      </c>
      <c r="H258" s="288">
        <v>227</v>
      </c>
      <c r="I258" s="289"/>
      <c r="J258" s="290">
        <f>ROUND(I258*H258,2)</f>
        <v>0</v>
      </c>
      <c r="K258" s="286" t="s">
        <v>1</v>
      </c>
      <c r="L258" s="291"/>
      <c r="M258" s="292" t="s">
        <v>1</v>
      </c>
      <c r="N258" s="293" t="s">
        <v>45</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267</v>
      </c>
      <c r="AT258" s="240" t="s">
        <v>330</v>
      </c>
      <c r="AU258" s="240" t="s">
        <v>88</v>
      </c>
      <c r="AY258" s="18" t="s">
        <v>221</v>
      </c>
      <c r="BE258" s="241">
        <f>IF(N258="základní",J258,0)</f>
        <v>0</v>
      </c>
      <c r="BF258" s="241">
        <f>IF(N258="snížená",J258,0)</f>
        <v>0</v>
      </c>
      <c r="BG258" s="241">
        <f>IF(N258="zákl. přenesená",J258,0)</f>
        <v>0</v>
      </c>
      <c r="BH258" s="241">
        <f>IF(N258="sníž. přenesená",J258,0)</f>
        <v>0</v>
      </c>
      <c r="BI258" s="241">
        <f>IF(N258="nulová",J258,0)</f>
        <v>0</v>
      </c>
      <c r="BJ258" s="18" t="s">
        <v>88</v>
      </c>
      <c r="BK258" s="241">
        <f>ROUND(I258*H258,2)</f>
        <v>0</v>
      </c>
      <c r="BL258" s="18" t="s">
        <v>224</v>
      </c>
      <c r="BM258" s="240" t="s">
        <v>6019</v>
      </c>
    </row>
    <row r="259" s="12" customFormat="1" ht="25.92" customHeight="1">
      <c r="A259" s="12"/>
      <c r="B259" s="213"/>
      <c r="C259" s="214"/>
      <c r="D259" s="215" t="s">
        <v>79</v>
      </c>
      <c r="E259" s="216" t="s">
        <v>272</v>
      </c>
      <c r="F259" s="216" t="s">
        <v>727</v>
      </c>
      <c r="G259" s="214"/>
      <c r="H259" s="214"/>
      <c r="I259" s="217"/>
      <c r="J259" s="218">
        <f>BK259</f>
        <v>0</v>
      </c>
      <c r="K259" s="214"/>
      <c r="L259" s="219"/>
      <c r="M259" s="220"/>
      <c r="N259" s="221"/>
      <c r="O259" s="221"/>
      <c r="P259" s="222">
        <f>SUM(P260:P261)</f>
        <v>0</v>
      </c>
      <c r="Q259" s="221"/>
      <c r="R259" s="222">
        <f>SUM(R260:R261)</f>
        <v>0</v>
      </c>
      <c r="S259" s="221"/>
      <c r="T259" s="223">
        <f>SUM(T260:T261)</f>
        <v>0</v>
      </c>
      <c r="U259" s="12"/>
      <c r="V259" s="12"/>
      <c r="W259" s="12"/>
      <c r="X259" s="12"/>
      <c r="Y259" s="12"/>
      <c r="Z259" s="12"/>
      <c r="AA259" s="12"/>
      <c r="AB259" s="12"/>
      <c r="AC259" s="12"/>
      <c r="AD259" s="12"/>
      <c r="AE259" s="12"/>
      <c r="AR259" s="224" t="s">
        <v>88</v>
      </c>
      <c r="AT259" s="225" t="s">
        <v>79</v>
      </c>
      <c r="AU259" s="225" t="s">
        <v>80</v>
      </c>
      <c r="AY259" s="224" t="s">
        <v>221</v>
      </c>
      <c r="BK259" s="226">
        <f>SUM(BK260:BK261)</f>
        <v>0</v>
      </c>
    </row>
    <row r="260" s="2" customFormat="1" ht="24.15" customHeight="1">
      <c r="A260" s="40"/>
      <c r="B260" s="41"/>
      <c r="C260" s="229" t="s">
        <v>1443</v>
      </c>
      <c r="D260" s="229" t="s">
        <v>225</v>
      </c>
      <c r="E260" s="230" t="s">
        <v>6020</v>
      </c>
      <c r="F260" s="231" t="s">
        <v>6021</v>
      </c>
      <c r="G260" s="232" t="s">
        <v>507</v>
      </c>
      <c r="H260" s="233">
        <v>901.20000000000005</v>
      </c>
      <c r="I260" s="234"/>
      <c r="J260" s="235">
        <f>ROUND(I260*H260,2)</f>
        <v>0</v>
      </c>
      <c r="K260" s="231" t="s">
        <v>5600</v>
      </c>
      <c r="L260" s="46"/>
      <c r="M260" s="236" t="s">
        <v>1</v>
      </c>
      <c r="N260" s="237" t="s">
        <v>45</v>
      </c>
      <c r="O260" s="93"/>
      <c r="P260" s="238">
        <f>O260*H260</f>
        <v>0</v>
      </c>
      <c r="Q260" s="238">
        <v>0</v>
      </c>
      <c r="R260" s="238">
        <f>Q260*H260</f>
        <v>0</v>
      </c>
      <c r="S260" s="238">
        <v>0</v>
      </c>
      <c r="T260" s="239">
        <f>S260*H260</f>
        <v>0</v>
      </c>
      <c r="U260" s="40"/>
      <c r="V260" s="40"/>
      <c r="W260" s="40"/>
      <c r="X260" s="40"/>
      <c r="Y260" s="40"/>
      <c r="Z260" s="40"/>
      <c r="AA260" s="40"/>
      <c r="AB260" s="40"/>
      <c r="AC260" s="40"/>
      <c r="AD260" s="40"/>
      <c r="AE260" s="40"/>
      <c r="AR260" s="240" t="s">
        <v>224</v>
      </c>
      <c r="AT260" s="240" t="s">
        <v>225</v>
      </c>
      <c r="AU260" s="240" t="s">
        <v>88</v>
      </c>
      <c r="AY260" s="18" t="s">
        <v>221</v>
      </c>
      <c r="BE260" s="241">
        <f>IF(N260="základní",J260,0)</f>
        <v>0</v>
      </c>
      <c r="BF260" s="241">
        <f>IF(N260="snížená",J260,0)</f>
        <v>0</v>
      </c>
      <c r="BG260" s="241">
        <f>IF(N260="zákl. přenesená",J260,0)</f>
        <v>0</v>
      </c>
      <c r="BH260" s="241">
        <f>IF(N260="sníž. přenesená",J260,0)</f>
        <v>0</v>
      </c>
      <c r="BI260" s="241">
        <f>IF(N260="nulová",J260,0)</f>
        <v>0</v>
      </c>
      <c r="BJ260" s="18" t="s">
        <v>88</v>
      </c>
      <c r="BK260" s="241">
        <f>ROUND(I260*H260,2)</f>
        <v>0</v>
      </c>
      <c r="BL260" s="18" t="s">
        <v>224</v>
      </c>
      <c r="BM260" s="240" t="s">
        <v>6022</v>
      </c>
    </row>
    <row r="261" s="2" customFormat="1">
      <c r="A261" s="40"/>
      <c r="B261" s="41"/>
      <c r="C261" s="42"/>
      <c r="D261" s="242" t="s">
        <v>232</v>
      </c>
      <c r="E261" s="42"/>
      <c r="F261" s="243" t="s">
        <v>6023</v>
      </c>
      <c r="G261" s="42"/>
      <c r="H261" s="42"/>
      <c r="I261" s="244"/>
      <c r="J261" s="42"/>
      <c r="K261" s="42"/>
      <c r="L261" s="46"/>
      <c r="M261" s="245"/>
      <c r="N261" s="246"/>
      <c r="O261" s="93"/>
      <c r="P261" s="93"/>
      <c r="Q261" s="93"/>
      <c r="R261" s="93"/>
      <c r="S261" s="93"/>
      <c r="T261" s="94"/>
      <c r="U261" s="40"/>
      <c r="V261" s="40"/>
      <c r="W261" s="40"/>
      <c r="X261" s="40"/>
      <c r="Y261" s="40"/>
      <c r="Z261" s="40"/>
      <c r="AA261" s="40"/>
      <c r="AB261" s="40"/>
      <c r="AC261" s="40"/>
      <c r="AD261" s="40"/>
      <c r="AE261" s="40"/>
      <c r="AT261" s="18" t="s">
        <v>232</v>
      </c>
      <c r="AU261" s="18" t="s">
        <v>88</v>
      </c>
    </row>
    <row r="262" s="12" customFormat="1" ht="25.92" customHeight="1">
      <c r="A262" s="12"/>
      <c r="B262" s="213"/>
      <c r="C262" s="214"/>
      <c r="D262" s="215" t="s">
        <v>79</v>
      </c>
      <c r="E262" s="216" t="s">
        <v>933</v>
      </c>
      <c r="F262" s="216" t="s">
        <v>934</v>
      </c>
      <c r="G262" s="214"/>
      <c r="H262" s="214"/>
      <c r="I262" s="217"/>
      <c r="J262" s="218">
        <f>BK262</f>
        <v>0</v>
      </c>
      <c r="K262" s="214"/>
      <c r="L262" s="219"/>
      <c r="M262" s="220"/>
      <c r="N262" s="221"/>
      <c r="O262" s="221"/>
      <c r="P262" s="222">
        <f>SUM(P263:P270)</f>
        <v>0</v>
      </c>
      <c r="Q262" s="221"/>
      <c r="R262" s="222">
        <f>SUM(R263:R270)</f>
        <v>0</v>
      </c>
      <c r="S262" s="221"/>
      <c r="T262" s="223">
        <f>SUM(T263:T270)</f>
        <v>0</v>
      </c>
      <c r="U262" s="12"/>
      <c r="V262" s="12"/>
      <c r="W262" s="12"/>
      <c r="X262" s="12"/>
      <c r="Y262" s="12"/>
      <c r="Z262" s="12"/>
      <c r="AA262" s="12"/>
      <c r="AB262" s="12"/>
      <c r="AC262" s="12"/>
      <c r="AD262" s="12"/>
      <c r="AE262" s="12"/>
      <c r="AR262" s="224" t="s">
        <v>88</v>
      </c>
      <c r="AT262" s="225" t="s">
        <v>79</v>
      </c>
      <c r="AU262" s="225" t="s">
        <v>80</v>
      </c>
      <c r="AY262" s="224" t="s">
        <v>221</v>
      </c>
      <c r="BK262" s="226">
        <f>SUM(BK263:BK270)</f>
        <v>0</v>
      </c>
    </row>
    <row r="263" s="2" customFormat="1" ht="44.25" customHeight="1">
      <c r="A263" s="40"/>
      <c r="B263" s="41"/>
      <c r="C263" s="229" t="s">
        <v>1447</v>
      </c>
      <c r="D263" s="229" t="s">
        <v>225</v>
      </c>
      <c r="E263" s="230" t="s">
        <v>6024</v>
      </c>
      <c r="F263" s="231" t="s">
        <v>6025</v>
      </c>
      <c r="G263" s="232" t="s">
        <v>651</v>
      </c>
      <c r="H263" s="233">
        <v>0.90100000000000002</v>
      </c>
      <c r="I263" s="234"/>
      <c r="J263" s="235">
        <f>ROUND(I263*H263,2)</f>
        <v>0</v>
      </c>
      <c r="K263" s="231" t="s">
        <v>5600</v>
      </c>
      <c r="L263" s="46"/>
      <c r="M263" s="236" t="s">
        <v>1</v>
      </c>
      <c r="N263" s="237" t="s">
        <v>45</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224</v>
      </c>
      <c r="AT263" s="240" t="s">
        <v>225</v>
      </c>
      <c r="AU263" s="240" t="s">
        <v>88</v>
      </c>
      <c r="AY263" s="18" t="s">
        <v>221</v>
      </c>
      <c r="BE263" s="241">
        <f>IF(N263="základní",J263,0)</f>
        <v>0</v>
      </c>
      <c r="BF263" s="241">
        <f>IF(N263="snížená",J263,0)</f>
        <v>0</v>
      </c>
      <c r="BG263" s="241">
        <f>IF(N263="zákl. přenesená",J263,0)</f>
        <v>0</v>
      </c>
      <c r="BH263" s="241">
        <f>IF(N263="sníž. přenesená",J263,0)</f>
        <v>0</v>
      </c>
      <c r="BI263" s="241">
        <f>IF(N263="nulová",J263,0)</f>
        <v>0</v>
      </c>
      <c r="BJ263" s="18" t="s">
        <v>88</v>
      </c>
      <c r="BK263" s="241">
        <f>ROUND(I263*H263,2)</f>
        <v>0</v>
      </c>
      <c r="BL263" s="18" t="s">
        <v>224</v>
      </c>
      <c r="BM263" s="240" t="s">
        <v>6026</v>
      </c>
    </row>
    <row r="264" s="2" customFormat="1">
      <c r="A264" s="40"/>
      <c r="B264" s="41"/>
      <c r="C264" s="42"/>
      <c r="D264" s="242" t="s">
        <v>232</v>
      </c>
      <c r="E264" s="42"/>
      <c r="F264" s="243" t="s">
        <v>6027</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232</v>
      </c>
      <c r="AU264" s="18" t="s">
        <v>88</v>
      </c>
    </row>
    <row r="265" s="2" customFormat="1" ht="44.25" customHeight="1">
      <c r="A265" s="40"/>
      <c r="B265" s="41"/>
      <c r="C265" s="229" t="s">
        <v>1451</v>
      </c>
      <c r="D265" s="229" t="s">
        <v>225</v>
      </c>
      <c r="E265" s="230" t="s">
        <v>953</v>
      </c>
      <c r="F265" s="231" t="s">
        <v>954</v>
      </c>
      <c r="G265" s="232" t="s">
        <v>651</v>
      </c>
      <c r="H265" s="233">
        <v>226.345</v>
      </c>
      <c r="I265" s="234"/>
      <c r="J265" s="235">
        <f>ROUND(I265*H265,2)</f>
        <v>0</v>
      </c>
      <c r="K265" s="231" t="s">
        <v>5600</v>
      </c>
      <c r="L265" s="46"/>
      <c r="M265" s="236" t="s">
        <v>1</v>
      </c>
      <c r="N265" s="237" t="s">
        <v>45</v>
      </c>
      <c r="O265" s="93"/>
      <c r="P265" s="238">
        <f>O265*H265</f>
        <v>0</v>
      </c>
      <c r="Q265" s="238">
        <v>0</v>
      </c>
      <c r="R265" s="238">
        <f>Q265*H265</f>
        <v>0</v>
      </c>
      <c r="S265" s="238">
        <v>0</v>
      </c>
      <c r="T265" s="239">
        <f>S265*H265</f>
        <v>0</v>
      </c>
      <c r="U265" s="40"/>
      <c r="V265" s="40"/>
      <c r="W265" s="40"/>
      <c r="X265" s="40"/>
      <c r="Y265" s="40"/>
      <c r="Z265" s="40"/>
      <c r="AA265" s="40"/>
      <c r="AB265" s="40"/>
      <c r="AC265" s="40"/>
      <c r="AD265" s="40"/>
      <c r="AE265" s="40"/>
      <c r="AR265" s="240" t="s">
        <v>224</v>
      </c>
      <c r="AT265" s="240" t="s">
        <v>225</v>
      </c>
      <c r="AU265" s="240" t="s">
        <v>88</v>
      </c>
      <c r="AY265" s="18" t="s">
        <v>221</v>
      </c>
      <c r="BE265" s="241">
        <f>IF(N265="základní",J265,0)</f>
        <v>0</v>
      </c>
      <c r="BF265" s="241">
        <f>IF(N265="snížená",J265,0)</f>
        <v>0</v>
      </c>
      <c r="BG265" s="241">
        <f>IF(N265="zákl. přenesená",J265,0)</f>
        <v>0</v>
      </c>
      <c r="BH265" s="241">
        <f>IF(N265="sníž. přenesená",J265,0)</f>
        <v>0</v>
      </c>
      <c r="BI265" s="241">
        <f>IF(N265="nulová",J265,0)</f>
        <v>0</v>
      </c>
      <c r="BJ265" s="18" t="s">
        <v>88</v>
      </c>
      <c r="BK265" s="241">
        <f>ROUND(I265*H265,2)</f>
        <v>0</v>
      </c>
      <c r="BL265" s="18" t="s">
        <v>224</v>
      </c>
      <c r="BM265" s="240" t="s">
        <v>6028</v>
      </c>
    </row>
    <row r="266" s="2" customFormat="1">
      <c r="A266" s="40"/>
      <c r="B266" s="41"/>
      <c r="C266" s="42"/>
      <c r="D266" s="242" t="s">
        <v>232</v>
      </c>
      <c r="E266" s="42"/>
      <c r="F266" s="243" t="s">
        <v>5868</v>
      </c>
      <c r="G266" s="42"/>
      <c r="H266" s="42"/>
      <c r="I266" s="244"/>
      <c r="J266" s="42"/>
      <c r="K266" s="42"/>
      <c r="L266" s="46"/>
      <c r="M266" s="245"/>
      <c r="N266" s="246"/>
      <c r="O266" s="93"/>
      <c r="P266" s="93"/>
      <c r="Q266" s="93"/>
      <c r="R266" s="93"/>
      <c r="S266" s="93"/>
      <c r="T266" s="94"/>
      <c r="U266" s="40"/>
      <c r="V266" s="40"/>
      <c r="W266" s="40"/>
      <c r="X266" s="40"/>
      <c r="Y266" s="40"/>
      <c r="Z266" s="40"/>
      <c r="AA266" s="40"/>
      <c r="AB266" s="40"/>
      <c r="AC266" s="40"/>
      <c r="AD266" s="40"/>
      <c r="AE266" s="40"/>
      <c r="AT266" s="18" t="s">
        <v>232</v>
      </c>
      <c r="AU266" s="18" t="s">
        <v>88</v>
      </c>
    </row>
    <row r="267" s="2" customFormat="1" ht="37.8" customHeight="1">
      <c r="A267" s="40"/>
      <c r="B267" s="41"/>
      <c r="C267" s="229" t="s">
        <v>1455</v>
      </c>
      <c r="D267" s="229" t="s">
        <v>225</v>
      </c>
      <c r="E267" s="230" t="s">
        <v>5871</v>
      </c>
      <c r="F267" s="231" t="s">
        <v>5872</v>
      </c>
      <c r="G267" s="232" t="s">
        <v>651</v>
      </c>
      <c r="H267" s="233">
        <v>227.24600000000001</v>
      </c>
      <c r="I267" s="234"/>
      <c r="J267" s="235">
        <f>ROUND(I267*H267,2)</f>
        <v>0</v>
      </c>
      <c r="K267" s="231" t="s">
        <v>5600</v>
      </c>
      <c r="L267" s="46"/>
      <c r="M267" s="236" t="s">
        <v>1</v>
      </c>
      <c r="N267" s="237" t="s">
        <v>45</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224</v>
      </c>
      <c r="AT267" s="240" t="s">
        <v>225</v>
      </c>
      <c r="AU267" s="240" t="s">
        <v>88</v>
      </c>
      <c r="AY267" s="18" t="s">
        <v>221</v>
      </c>
      <c r="BE267" s="241">
        <f>IF(N267="základní",J267,0)</f>
        <v>0</v>
      </c>
      <c r="BF267" s="241">
        <f>IF(N267="snížená",J267,0)</f>
        <v>0</v>
      </c>
      <c r="BG267" s="241">
        <f>IF(N267="zákl. přenesená",J267,0)</f>
        <v>0</v>
      </c>
      <c r="BH267" s="241">
        <f>IF(N267="sníž. přenesená",J267,0)</f>
        <v>0</v>
      </c>
      <c r="BI267" s="241">
        <f>IF(N267="nulová",J267,0)</f>
        <v>0</v>
      </c>
      <c r="BJ267" s="18" t="s">
        <v>88</v>
      </c>
      <c r="BK267" s="241">
        <f>ROUND(I267*H267,2)</f>
        <v>0</v>
      </c>
      <c r="BL267" s="18" t="s">
        <v>224</v>
      </c>
      <c r="BM267" s="240" t="s">
        <v>6029</v>
      </c>
    </row>
    <row r="268" s="2" customFormat="1">
      <c r="A268" s="40"/>
      <c r="B268" s="41"/>
      <c r="C268" s="42"/>
      <c r="D268" s="242" t="s">
        <v>232</v>
      </c>
      <c r="E268" s="42"/>
      <c r="F268" s="243" t="s">
        <v>5874</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232</v>
      </c>
      <c r="AU268" s="18" t="s">
        <v>88</v>
      </c>
    </row>
    <row r="269" s="2" customFormat="1" ht="49.05" customHeight="1">
      <c r="A269" s="40"/>
      <c r="B269" s="41"/>
      <c r="C269" s="229" t="s">
        <v>1460</v>
      </c>
      <c r="D269" s="229" t="s">
        <v>225</v>
      </c>
      <c r="E269" s="230" t="s">
        <v>5875</v>
      </c>
      <c r="F269" s="231" t="s">
        <v>5876</v>
      </c>
      <c r="G269" s="232" t="s">
        <v>651</v>
      </c>
      <c r="H269" s="233">
        <v>4317.674</v>
      </c>
      <c r="I269" s="234"/>
      <c r="J269" s="235">
        <f>ROUND(I269*H269,2)</f>
        <v>0</v>
      </c>
      <c r="K269" s="231" t="s">
        <v>5600</v>
      </c>
      <c r="L269" s="46"/>
      <c r="M269" s="236" t="s">
        <v>1</v>
      </c>
      <c r="N269" s="237" t="s">
        <v>45</v>
      </c>
      <c r="O269" s="93"/>
      <c r="P269" s="238">
        <f>O269*H269</f>
        <v>0</v>
      </c>
      <c r="Q269" s="238">
        <v>0</v>
      </c>
      <c r="R269" s="238">
        <f>Q269*H269</f>
        <v>0</v>
      </c>
      <c r="S269" s="238">
        <v>0</v>
      </c>
      <c r="T269" s="239">
        <f>S269*H269</f>
        <v>0</v>
      </c>
      <c r="U269" s="40"/>
      <c r="V269" s="40"/>
      <c r="W269" s="40"/>
      <c r="X269" s="40"/>
      <c r="Y269" s="40"/>
      <c r="Z269" s="40"/>
      <c r="AA269" s="40"/>
      <c r="AB269" s="40"/>
      <c r="AC269" s="40"/>
      <c r="AD269" s="40"/>
      <c r="AE269" s="40"/>
      <c r="AR269" s="240" t="s">
        <v>224</v>
      </c>
      <c r="AT269" s="240" t="s">
        <v>225</v>
      </c>
      <c r="AU269" s="240" t="s">
        <v>88</v>
      </c>
      <c r="AY269" s="18" t="s">
        <v>221</v>
      </c>
      <c r="BE269" s="241">
        <f>IF(N269="základní",J269,0)</f>
        <v>0</v>
      </c>
      <c r="BF269" s="241">
        <f>IF(N269="snížená",J269,0)</f>
        <v>0</v>
      </c>
      <c r="BG269" s="241">
        <f>IF(N269="zákl. přenesená",J269,0)</f>
        <v>0</v>
      </c>
      <c r="BH269" s="241">
        <f>IF(N269="sníž. přenesená",J269,0)</f>
        <v>0</v>
      </c>
      <c r="BI269" s="241">
        <f>IF(N269="nulová",J269,0)</f>
        <v>0</v>
      </c>
      <c r="BJ269" s="18" t="s">
        <v>88</v>
      </c>
      <c r="BK269" s="241">
        <f>ROUND(I269*H269,2)</f>
        <v>0</v>
      </c>
      <c r="BL269" s="18" t="s">
        <v>224</v>
      </c>
      <c r="BM269" s="240" t="s">
        <v>6030</v>
      </c>
    </row>
    <row r="270" s="2" customFormat="1">
      <c r="A270" s="40"/>
      <c r="B270" s="41"/>
      <c r="C270" s="42"/>
      <c r="D270" s="242" t="s">
        <v>232</v>
      </c>
      <c r="E270" s="42"/>
      <c r="F270" s="243" t="s">
        <v>5878</v>
      </c>
      <c r="G270" s="42"/>
      <c r="H270" s="42"/>
      <c r="I270" s="244"/>
      <c r="J270" s="42"/>
      <c r="K270" s="42"/>
      <c r="L270" s="46"/>
      <c r="M270" s="245"/>
      <c r="N270" s="246"/>
      <c r="O270" s="93"/>
      <c r="P270" s="93"/>
      <c r="Q270" s="93"/>
      <c r="R270" s="93"/>
      <c r="S270" s="93"/>
      <c r="T270" s="94"/>
      <c r="U270" s="40"/>
      <c r="V270" s="40"/>
      <c r="W270" s="40"/>
      <c r="X270" s="40"/>
      <c r="Y270" s="40"/>
      <c r="Z270" s="40"/>
      <c r="AA270" s="40"/>
      <c r="AB270" s="40"/>
      <c r="AC270" s="40"/>
      <c r="AD270" s="40"/>
      <c r="AE270" s="40"/>
      <c r="AT270" s="18" t="s">
        <v>232</v>
      </c>
      <c r="AU270" s="18" t="s">
        <v>88</v>
      </c>
    </row>
    <row r="271" s="12" customFormat="1" ht="25.92" customHeight="1">
      <c r="A271" s="12"/>
      <c r="B271" s="213"/>
      <c r="C271" s="214"/>
      <c r="D271" s="215" t="s">
        <v>79</v>
      </c>
      <c r="E271" s="216" t="s">
        <v>742</v>
      </c>
      <c r="F271" s="216" t="s">
        <v>743</v>
      </c>
      <c r="G271" s="214"/>
      <c r="H271" s="214"/>
      <c r="I271" s="217"/>
      <c r="J271" s="218">
        <f>BK271</f>
        <v>0</v>
      </c>
      <c r="K271" s="214"/>
      <c r="L271" s="219"/>
      <c r="M271" s="220"/>
      <c r="N271" s="221"/>
      <c r="O271" s="221"/>
      <c r="P271" s="222">
        <f>SUM(P272:P273)</f>
        <v>0</v>
      </c>
      <c r="Q271" s="221"/>
      <c r="R271" s="222">
        <f>SUM(R272:R273)</f>
        <v>0</v>
      </c>
      <c r="S271" s="221"/>
      <c r="T271" s="223">
        <f>SUM(T272:T273)</f>
        <v>0</v>
      </c>
      <c r="U271" s="12"/>
      <c r="V271" s="12"/>
      <c r="W271" s="12"/>
      <c r="X271" s="12"/>
      <c r="Y271" s="12"/>
      <c r="Z271" s="12"/>
      <c r="AA271" s="12"/>
      <c r="AB271" s="12"/>
      <c r="AC271" s="12"/>
      <c r="AD271" s="12"/>
      <c r="AE271" s="12"/>
      <c r="AR271" s="224" t="s">
        <v>88</v>
      </c>
      <c r="AT271" s="225" t="s">
        <v>79</v>
      </c>
      <c r="AU271" s="225" t="s">
        <v>80</v>
      </c>
      <c r="AY271" s="224" t="s">
        <v>221</v>
      </c>
      <c r="BK271" s="226">
        <f>SUM(BK272:BK273)</f>
        <v>0</v>
      </c>
    </row>
    <row r="272" s="2" customFormat="1" ht="33" customHeight="1">
      <c r="A272" s="40"/>
      <c r="B272" s="41"/>
      <c r="C272" s="229" t="s">
        <v>1467</v>
      </c>
      <c r="D272" s="229" t="s">
        <v>225</v>
      </c>
      <c r="E272" s="230" t="s">
        <v>744</v>
      </c>
      <c r="F272" s="231" t="s">
        <v>745</v>
      </c>
      <c r="G272" s="232" t="s">
        <v>651</v>
      </c>
      <c r="H272" s="233">
        <v>3980.1460000000002</v>
      </c>
      <c r="I272" s="234"/>
      <c r="J272" s="235">
        <f>ROUND(I272*H272,2)</f>
        <v>0</v>
      </c>
      <c r="K272" s="231" t="s">
        <v>5600</v>
      </c>
      <c r="L272" s="46"/>
      <c r="M272" s="236" t="s">
        <v>1</v>
      </c>
      <c r="N272" s="237" t="s">
        <v>45</v>
      </c>
      <c r="O272" s="93"/>
      <c r="P272" s="238">
        <f>O272*H272</f>
        <v>0</v>
      </c>
      <c r="Q272" s="238">
        <v>0</v>
      </c>
      <c r="R272" s="238">
        <f>Q272*H272</f>
        <v>0</v>
      </c>
      <c r="S272" s="238">
        <v>0</v>
      </c>
      <c r="T272" s="239">
        <f>S272*H272</f>
        <v>0</v>
      </c>
      <c r="U272" s="40"/>
      <c r="V272" s="40"/>
      <c r="W272" s="40"/>
      <c r="X272" s="40"/>
      <c r="Y272" s="40"/>
      <c r="Z272" s="40"/>
      <c r="AA272" s="40"/>
      <c r="AB272" s="40"/>
      <c r="AC272" s="40"/>
      <c r="AD272" s="40"/>
      <c r="AE272" s="40"/>
      <c r="AR272" s="240" t="s">
        <v>224</v>
      </c>
      <c r="AT272" s="240" t="s">
        <v>225</v>
      </c>
      <c r="AU272" s="240" t="s">
        <v>88</v>
      </c>
      <c r="AY272" s="18" t="s">
        <v>221</v>
      </c>
      <c r="BE272" s="241">
        <f>IF(N272="základní",J272,0)</f>
        <v>0</v>
      </c>
      <c r="BF272" s="241">
        <f>IF(N272="snížená",J272,0)</f>
        <v>0</v>
      </c>
      <c r="BG272" s="241">
        <f>IF(N272="zákl. přenesená",J272,0)</f>
        <v>0</v>
      </c>
      <c r="BH272" s="241">
        <f>IF(N272="sníž. přenesená",J272,0)</f>
        <v>0</v>
      </c>
      <c r="BI272" s="241">
        <f>IF(N272="nulová",J272,0)</f>
        <v>0</v>
      </c>
      <c r="BJ272" s="18" t="s">
        <v>88</v>
      </c>
      <c r="BK272" s="241">
        <f>ROUND(I272*H272,2)</f>
        <v>0</v>
      </c>
      <c r="BL272" s="18" t="s">
        <v>224</v>
      </c>
      <c r="BM272" s="240" t="s">
        <v>6031</v>
      </c>
    </row>
    <row r="273" s="2" customFormat="1">
      <c r="A273" s="40"/>
      <c r="B273" s="41"/>
      <c r="C273" s="42"/>
      <c r="D273" s="242" t="s">
        <v>232</v>
      </c>
      <c r="E273" s="42"/>
      <c r="F273" s="243" t="s">
        <v>5884</v>
      </c>
      <c r="G273" s="42"/>
      <c r="H273" s="42"/>
      <c r="I273" s="244"/>
      <c r="J273" s="42"/>
      <c r="K273" s="42"/>
      <c r="L273" s="46"/>
      <c r="M273" s="245"/>
      <c r="N273" s="246"/>
      <c r="O273" s="93"/>
      <c r="P273" s="93"/>
      <c r="Q273" s="93"/>
      <c r="R273" s="93"/>
      <c r="S273" s="93"/>
      <c r="T273" s="94"/>
      <c r="U273" s="40"/>
      <c r="V273" s="40"/>
      <c r="W273" s="40"/>
      <c r="X273" s="40"/>
      <c r="Y273" s="40"/>
      <c r="Z273" s="40"/>
      <c r="AA273" s="40"/>
      <c r="AB273" s="40"/>
      <c r="AC273" s="40"/>
      <c r="AD273" s="40"/>
      <c r="AE273" s="40"/>
      <c r="AT273" s="18" t="s">
        <v>232</v>
      </c>
      <c r="AU273" s="18" t="s">
        <v>88</v>
      </c>
    </row>
    <row r="274" s="12" customFormat="1" ht="25.92" customHeight="1">
      <c r="A274" s="12"/>
      <c r="B274" s="213"/>
      <c r="C274" s="214"/>
      <c r="D274" s="215" t="s">
        <v>79</v>
      </c>
      <c r="E274" s="216" t="s">
        <v>502</v>
      </c>
      <c r="F274" s="216" t="s">
        <v>503</v>
      </c>
      <c r="G274" s="214"/>
      <c r="H274" s="214"/>
      <c r="I274" s="217"/>
      <c r="J274" s="218">
        <f>BK274</f>
        <v>0</v>
      </c>
      <c r="K274" s="214"/>
      <c r="L274" s="219"/>
      <c r="M274" s="220"/>
      <c r="N274" s="221"/>
      <c r="O274" s="221"/>
      <c r="P274" s="222">
        <f>P275</f>
        <v>0</v>
      </c>
      <c r="Q274" s="221"/>
      <c r="R274" s="222">
        <f>R275</f>
        <v>0</v>
      </c>
      <c r="S274" s="221"/>
      <c r="T274" s="223">
        <f>T275</f>
        <v>0</v>
      </c>
      <c r="U274" s="12"/>
      <c r="V274" s="12"/>
      <c r="W274" s="12"/>
      <c r="X274" s="12"/>
      <c r="Y274" s="12"/>
      <c r="Z274" s="12"/>
      <c r="AA274" s="12"/>
      <c r="AB274" s="12"/>
      <c r="AC274" s="12"/>
      <c r="AD274" s="12"/>
      <c r="AE274" s="12"/>
      <c r="AR274" s="224" t="s">
        <v>88</v>
      </c>
      <c r="AT274" s="225" t="s">
        <v>79</v>
      </c>
      <c r="AU274" s="225" t="s">
        <v>80</v>
      </c>
      <c r="AY274" s="224" t="s">
        <v>221</v>
      </c>
      <c r="BK274" s="226">
        <f>BK275</f>
        <v>0</v>
      </c>
    </row>
    <row r="275" s="12" customFormat="1" ht="22.8" customHeight="1">
      <c r="A275" s="12"/>
      <c r="B275" s="213"/>
      <c r="C275" s="214"/>
      <c r="D275" s="215" t="s">
        <v>79</v>
      </c>
      <c r="E275" s="227" t="s">
        <v>19</v>
      </c>
      <c r="F275" s="227" t="s">
        <v>626</v>
      </c>
      <c r="G275" s="214"/>
      <c r="H275" s="214"/>
      <c r="I275" s="217"/>
      <c r="J275" s="228">
        <f>BK275</f>
        <v>0</v>
      </c>
      <c r="K275" s="214"/>
      <c r="L275" s="219"/>
      <c r="M275" s="220"/>
      <c r="N275" s="221"/>
      <c r="O275" s="221"/>
      <c r="P275" s="222">
        <f>SUM(P276:P280)</f>
        <v>0</v>
      </c>
      <c r="Q275" s="221"/>
      <c r="R275" s="222">
        <f>SUM(R276:R280)</f>
        <v>0</v>
      </c>
      <c r="S275" s="221"/>
      <c r="T275" s="223">
        <f>SUM(T276:T280)</f>
        <v>0</v>
      </c>
      <c r="U275" s="12"/>
      <c r="V275" s="12"/>
      <c r="W275" s="12"/>
      <c r="X275" s="12"/>
      <c r="Y275" s="12"/>
      <c r="Z275" s="12"/>
      <c r="AA275" s="12"/>
      <c r="AB275" s="12"/>
      <c r="AC275" s="12"/>
      <c r="AD275" s="12"/>
      <c r="AE275" s="12"/>
      <c r="AR275" s="224" t="s">
        <v>88</v>
      </c>
      <c r="AT275" s="225" t="s">
        <v>79</v>
      </c>
      <c r="AU275" s="225" t="s">
        <v>88</v>
      </c>
      <c r="AY275" s="224" t="s">
        <v>221</v>
      </c>
      <c r="BK275" s="226">
        <f>SUM(BK276:BK280)</f>
        <v>0</v>
      </c>
    </row>
    <row r="276" s="2" customFormat="1" ht="24.15" customHeight="1">
      <c r="A276" s="40"/>
      <c r="B276" s="41"/>
      <c r="C276" s="229" t="s">
        <v>1415</v>
      </c>
      <c r="D276" s="229" t="s">
        <v>225</v>
      </c>
      <c r="E276" s="230" t="s">
        <v>6032</v>
      </c>
      <c r="F276" s="231" t="s">
        <v>6033</v>
      </c>
      <c r="G276" s="232" t="s">
        <v>515</v>
      </c>
      <c r="H276" s="233">
        <v>29</v>
      </c>
      <c r="I276" s="234"/>
      <c r="J276" s="235">
        <f>ROUND(I276*H276,2)</f>
        <v>0</v>
      </c>
      <c r="K276" s="231" t="s">
        <v>1</v>
      </c>
      <c r="L276" s="46"/>
      <c r="M276" s="236" t="s">
        <v>1</v>
      </c>
      <c r="N276" s="237" t="s">
        <v>45</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224</v>
      </c>
      <c r="AT276" s="240" t="s">
        <v>225</v>
      </c>
      <c r="AU276" s="240" t="s">
        <v>19</v>
      </c>
      <c r="AY276" s="18" t="s">
        <v>221</v>
      </c>
      <c r="BE276" s="241">
        <f>IF(N276="základní",J276,0)</f>
        <v>0</v>
      </c>
      <c r="BF276" s="241">
        <f>IF(N276="snížená",J276,0)</f>
        <v>0</v>
      </c>
      <c r="BG276" s="241">
        <f>IF(N276="zákl. přenesená",J276,0)</f>
        <v>0</v>
      </c>
      <c r="BH276" s="241">
        <f>IF(N276="sníž. přenesená",J276,0)</f>
        <v>0</v>
      </c>
      <c r="BI276" s="241">
        <f>IF(N276="nulová",J276,0)</f>
        <v>0</v>
      </c>
      <c r="BJ276" s="18" t="s">
        <v>88</v>
      </c>
      <c r="BK276" s="241">
        <f>ROUND(I276*H276,2)</f>
        <v>0</v>
      </c>
      <c r="BL276" s="18" t="s">
        <v>224</v>
      </c>
      <c r="BM276" s="240" t="s">
        <v>6034</v>
      </c>
    </row>
    <row r="277" s="14" customFormat="1">
      <c r="A277" s="14"/>
      <c r="B277" s="260"/>
      <c r="C277" s="261"/>
      <c r="D277" s="247" t="s">
        <v>236</v>
      </c>
      <c r="E277" s="262" t="s">
        <v>1</v>
      </c>
      <c r="F277" s="263" t="s">
        <v>6007</v>
      </c>
      <c r="G277" s="261"/>
      <c r="H277" s="262" t="s">
        <v>1</v>
      </c>
      <c r="I277" s="264"/>
      <c r="J277" s="261"/>
      <c r="K277" s="261"/>
      <c r="L277" s="265"/>
      <c r="M277" s="266"/>
      <c r="N277" s="267"/>
      <c r="O277" s="267"/>
      <c r="P277" s="267"/>
      <c r="Q277" s="267"/>
      <c r="R277" s="267"/>
      <c r="S277" s="267"/>
      <c r="T277" s="268"/>
      <c r="U277" s="14"/>
      <c r="V277" s="14"/>
      <c r="W277" s="14"/>
      <c r="X277" s="14"/>
      <c r="Y277" s="14"/>
      <c r="Z277" s="14"/>
      <c r="AA277" s="14"/>
      <c r="AB277" s="14"/>
      <c r="AC277" s="14"/>
      <c r="AD277" s="14"/>
      <c r="AE277" s="14"/>
      <c r="AT277" s="269" t="s">
        <v>236</v>
      </c>
      <c r="AU277" s="269" t="s">
        <v>19</v>
      </c>
      <c r="AV277" s="14" t="s">
        <v>88</v>
      </c>
      <c r="AW277" s="14" t="s">
        <v>36</v>
      </c>
      <c r="AX277" s="14" t="s">
        <v>80</v>
      </c>
      <c r="AY277" s="269" t="s">
        <v>221</v>
      </c>
    </row>
    <row r="278" s="13" customFormat="1">
      <c r="A278" s="13"/>
      <c r="B278" s="249"/>
      <c r="C278" s="250"/>
      <c r="D278" s="247" t="s">
        <v>236</v>
      </c>
      <c r="E278" s="251" t="s">
        <v>1</v>
      </c>
      <c r="F278" s="252" t="s">
        <v>6035</v>
      </c>
      <c r="G278" s="250"/>
      <c r="H278" s="253">
        <v>24</v>
      </c>
      <c r="I278" s="254"/>
      <c r="J278" s="250"/>
      <c r="K278" s="250"/>
      <c r="L278" s="255"/>
      <c r="M278" s="256"/>
      <c r="N278" s="257"/>
      <c r="O278" s="257"/>
      <c r="P278" s="257"/>
      <c r="Q278" s="257"/>
      <c r="R278" s="257"/>
      <c r="S278" s="257"/>
      <c r="T278" s="258"/>
      <c r="U278" s="13"/>
      <c r="V278" s="13"/>
      <c r="W278" s="13"/>
      <c r="X278" s="13"/>
      <c r="Y278" s="13"/>
      <c r="Z278" s="13"/>
      <c r="AA278" s="13"/>
      <c r="AB278" s="13"/>
      <c r="AC278" s="13"/>
      <c r="AD278" s="13"/>
      <c r="AE278" s="13"/>
      <c r="AT278" s="259" t="s">
        <v>236</v>
      </c>
      <c r="AU278" s="259" t="s">
        <v>19</v>
      </c>
      <c r="AV278" s="13" t="s">
        <v>19</v>
      </c>
      <c r="AW278" s="13" t="s">
        <v>36</v>
      </c>
      <c r="AX278" s="13" t="s">
        <v>80</v>
      </c>
      <c r="AY278" s="259" t="s">
        <v>221</v>
      </c>
    </row>
    <row r="279" s="13" customFormat="1">
      <c r="A279" s="13"/>
      <c r="B279" s="249"/>
      <c r="C279" s="250"/>
      <c r="D279" s="247" t="s">
        <v>236</v>
      </c>
      <c r="E279" s="251" t="s">
        <v>1</v>
      </c>
      <c r="F279" s="252" t="s">
        <v>6036</v>
      </c>
      <c r="G279" s="250"/>
      <c r="H279" s="253">
        <v>5</v>
      </c>
      <c r="I279" s="254"/>
      <c r="J279" s="250"/>
      <c r="K279" s="250"/>
      <c r="L279" s="255"/>
      <c r="M279" s="256"/>
      <c r="N279" s="257"/>
      <c r="O279" s="257"/>
      <c r="P279" s="257"/>
      <c r="Q279" s="257"/>
      <c r="R279" s="257"/>
      <c r="S279" s="257"/>
      <c r="T279" s="258"/>
      <c r="U279" s="13"/>
      <c r="V279" s="13"/>
      <c r="W279" s="13"/>
      <c r="X279" s="13"/>
      <c r="Y279" s="13"/>
      <c r="Z279" s="13"/>
      <c r="AA279" s="13"/>
      <c r="AB279" s="13"/>
      <c r="AC279" s="13"/>
      <c r="AD279" s="13"/>
      <c r="AE279" s="13"/>
      <c r="AT279" s="259" t="s">
        <v>236</v>
      </c>
      <c r="AU279" s="259" t="s">
        <v>19</v>
      </c>
      <c r="AV279" s="13" t="s">
        <v>19</v>
      </c>
      <c r="AW279" s="13" t="s">
        <v>36</v>
      </c>
      <c r="AX279" s="13" t="s">
        <v>80</v>
      </c>
      <c r="AY279" s="259" t="s">
        <v>221</v>
      </c>
    </row>
    <row r="280" s="15" customFormat="1">
      <c r="A280" s="15"/>
      <c r="B280" s="270"/>
      <c r="C280" s="271"/>
      <c r="D280" s="247" t="s">
        <v>236</v>
      </c>
      <c r="E280" s="272" t="s">
        <v>1</v>
      </c>
      <c r="F280" s="273" t="s">
        <v>356</v>
      </c>
      <c r="G280" s="271"/>
      <c r="H280" s="274">
        <v>29</v>
      </c>
      <c r="I280" s="275"/>
      <c r="J280" s="271"/>
      <c r="K280" s="271"/>
      <c r="L280" s="276"/>
      <c r="M280" s="277"/>
      <c r="N280" s="278"/>
      <c r="O280" s="278"/>
      <c r="P280" s="278"/>
      <c r="Q280" s="278"/>
      <c r="R280" s="278"/>
      <c r="S280" s="278"/>
      <c r="T280" s="279"/>
      <c r="U280" s="15"/>
      <c r="V280" s="15"/>
      <c r="W280" s="15"/>
      <c r="X280" s="15"/>
      <c r="Y280" s="15"/>
      <c r="Z280" s="15"/>
      <c r="AA280" s="15"/>
      <c r="AB280" s="15"/>
      <c r="AC280" s="15"/>
      <c r="AD280" s="15"/>
      <c r="AE280" s="15"/>
      <c r="AT280" s="280" t="s">
        <v>236</v>
      </c>
      <c r="AU280" s="280" t="s">
        <v>19</v>
      </c>
      <c r="AV280" s="15" t="s">
        <v>224</v>
      </c>
      <c r="AW280" s="15" t="s">
        <v>36</v>
      </c>
      <c r="AX280" s="15" t="s">
        <v>88</v>
      </c>
      <c r="AY280" s="280" t="s">
        <v>221</v>
      </c>
    </row>
    <row r="281" s="12" customFormat="1" ht="25.92" customHeight="1">
      <c r="A281" s="12"/>
      <c r="B281" s="213"/>
      <c r="C281" s="214"/>
      <c r="D281" s="215" t="s">
        <v>79</v>
      </c>
      <c r="E281" s="216" t="s">
        <v>6037</v>
      </c>
      <c r="F281" s="216" t="s">
        <v>6038</v>
      </c>
      <c r="G281" s="214"/>
      <c r="H281" s="214"/>
      <c r="I281" s="217"/>
      <c r="J281" s="218">
        <f>BK281</f>
        <v>0</v>
      </c>
      <c r="K281" s="214"/>
      <c r="L281" s="219"/>
      <c r="M281" s="220"/>
      <c r="N281" s="221"/>
      <c r="O281" s="221"/>
      <c r="P281" s="222">
        <f>P282</f>
        <v>0</v>
      </c>
      <c r="Q281" s="221"/>
      <c r="R281" s="222">
        <f>R282</f>
        <v>0</v>
      </c>
      <c r="S281" s="221"/>
      <c r="T281" s="223">
        <f>T282</f>
        <v>0</v>
      </c>
      <c r="U281" s="12"/>
      <c r="V281" s="12"/>
      <c r="W281" s="12"/>
      <c r="X281" s="12"/>
      <c r="Y281" s="12"/>
      <c r="Z281" s="12"/>
      <c r="AA281" s="12"/>
      <c r="AB281" s="12"/>
      <c r="AC281" s="12"/>
      <c r="AD281" s="12"/>
      <c r="AE281" s="12"/>
      <c r="AR281" s="224" t="s">
        <v>224</v>
      </c>
      <c r="AT281" s="225" t="s">
        <v>79</v>
      </c>
      <c r="AU281" s="225" t="s">
        <v>80</v>
      </c>
      <c r="AY281" s="224" t="s">
        <v>221</v>
      </c>
      <c r="BK281" s="226">
        <f>BK282</f>
        <v>0</v>
      </c>
    </row>
    <row r="282" s="2" customFormat="1" ht="33" customHeight="1">
      <c r="A282" s="40"/>
      <c r="B282" s="41"/>
      <c r="C282" s="229" t="s">
        <v>1473</v>
      </c>
      <c r="D282" s="229" t="s">
        <v>225</v>
      </c>
      <c r="E282" s="230" t="s">
        <v>6039</v>
      </c>
      <c r="F282" s="231" t="s">
        <v>6040</v>
      </c>
      <c r="G282" s="232" t="s">
        <v>6041</v>
      </c>
      <c r="H282" s="233">
        <v>1</v>
      </c>
      <c r="I282" s="234"/>
      <c r="J282" s="235">
        <f>ROUND(I282*H282,2)</f>
        <v>0</v>
      </c>
      <c r="K282" s="231" t="s">
        <v>1</v>
      </c>
      <c r="L282" s="46"/>
      <c r="M282" s="322" t="s">
        <v>1</v>
      </c>
      <c r="N282" s="323" t="s">
        <v>45</v>
      </c>
      <c r="O282" s="296"/>
      <c r="P282" s="302">
        <f>O282*H282</f>
        <v>0</v>
      </c>
      <c r="Q282" s="302">
        <v>0</v>
      </c>
      <c r="R282" s="302">
        <f>Q282*H282</f>
        <v>0</v>
      </c>
      <c r="S282" s="302">
        <v>0</v>
      </c>
      <c r="T282" s="303">
        <f>S282*H282</f>
        <v>0</v>
      </c>
      <c r="U282" s="40"/>
      <c r="V282" s="40"/>
      <c r="W282" s="40"/>
      <c r="X282" s="40"/>
      <c r="Y282" s="40"/>
      <c r="Z282" s="40"/>
      <c r="AA282" s="40"/>
      <c r="AB282" s="40"/>
      <c r="AC282" s="40"/>
      <c r="AD282" s="40"/>
      <c r="AE282" s="40"/>
      <c r="AR282" s="240" t="s">
        <v>6042</v>
      </c>
      <c r="AT282" s="240" t="s">
        <v>225</v>
      </c>
      <c r="AU282" s="240" t="s">
        <v>88</v>
      </c>
      <c r="AY282" s="18" t="s">
        <v>221</v>
      </c>
      <c r="BE282" s="241">
        <f>IF(N282="základní",J282,0)</f>
        <v>0</v>
      </c>
      <c r="BF282" s="241">
        <f>IF(N282="snížená",J282,0)</f>
        <v>0</v>
      </c>
      <c r="BG282" s="241">
        <f>IF(N282="zákl. přenesená",J282,0)</f>
        <v>0</v>
      </c>
      <c r="BH282" s="241">
        <f>IF(N282="sníž. přenesená",J282,0)</f>
        <v>0</v>
      </c>
      <c r="BI282" s="241">
        <f>IF(N282="nulová",J282,0)</f>
        <v>0</v>
      </c>
      <c r="BJ282" s="18" t="s">
        <v>88</v>
      </c>
      <c r="BK282" s="241">
        <f>ROUND(I282*H282,2)</f>
        <v>0</v>
      </c>
      <c r="BL282" s="18" t="s">
        <v>6042</v>
      </c>
      <c r="BM282" s="240" t="s">
        <v>6043</v>
      </c>
    </row>
    <row r="283" s="2" customFormat="1" ht="6.96" customHeight="1">
      <c r="A283" s="40"/>
      <c r="B283" s="68"/>
      <c r="C283" s="69"/>
      <c r="D283" s="69"/>
      <c r="E283" s="69"/>
      <c r="F283" s="69"/>
      <c r="G283" s="69"/>
      <c r="H283" s="69"/>
      <c r="I283" s="69"/>
      <c r="J283" s="69"/>
      <c r="K283" s="69"/>
      <c r="L283" s="46"/>
      <c r="M283" s="40"/>
      <c r="O283" s="40"/>
      <c r="P283" s="40"/>
      <c r="Q283" s="40"/>
      <c r="R283" s="40"/>
      <c r="S283" s="40"/>
      <c r="T283" s="40"/>
      <c r="U283" s="40"/>
      <c r="V283" s="40"/>
      <c r="W283" s="40"/>
      <c r="X283" s="40"/>
      <c r="Y283" s="40"/>
      <c r="Z283" s="40"/>
      <c r="AA283" s="40"/>
      <c r="AB283" s="40"/>
      <c r="AC283" s="40"/>
      <c r="AD283" s="40"/>
      <c r="AE283" s="40"/>
    </row>
  </sheetData>
  <sheetProtection sheet="1" autoFilter="0" formatColumns="0" formatRows="0" objects="1" scenarios="1" spinCount="100000" saltValue="j4YI9sPZ7b+YZPCwdwRo9h+xAuypafq9fT4Qtbx6W+ghTqzFRAZlAXmSNTtgMVQD+GR/A16YhypV6FcP3lYpIA==" hashValue="4Nda6Cdp/RMVKh/Kqiwc+PndYpMggsW1QlRHRwYE7AK57H3mLYH/5wQgYzEssPUoVAt+KE13KuOnxhGYDNStiQ==" algorithmName="SHA-512" password="CC35"/>
  <autoFilter ref="C128:K282"/>
  <mergeCells count="12">
    <mergeCell ref="E7:H7"/>
    <mergeCell ref="E9:H9"/>
    <mergeCell ref="E11:H11"/>
    <mergeCell ref="E20:H20"/>
    <mergeCell ref="E29:H29"/>
    <mergeCell ref="E85:H85"/>
    <mergeCell ref="E87:H87"/>
    <mergeCell ref="E89:H89"/>
    <mergeCell ref="E117:H117"/>
    <mergeCell ref="E119:H119"/>
    <mergeCell ref="E121:H121"/>
    <mergeCell ref="L2:V2"/>
  </mergeCells>
  <hyperlinks>
    <hyperlink ref="F132" r:id="rId1" display="https://podminky.urs.cz/item/CS_URS_2021_02/111103313"/>
    <hyperlink ref="F134" r:id="rId2" display="https://podminky.urs.cz/item/CS_URS_2021_02/111209111"/>
    <hyperlink ref="F136" r:id="rId3" display="https://podminky.urs.cz/item/CS_URS_2021_02/111251102"/>
    <hyperlink ref="F140" r:id="rId4" display="https://podminky.urs.cz/item/CS_URS_2021_02/112101101"/>
    <hyperlink ref="F149" r:id="rId5" display="https://podminky.urs.cz/item/CS_URS_2021_02/112155315"/>
    <hyperlink ref="F151" r:id="rId6" display="https://podminky.urs.cz/item/CS_URS_2021_02/112251101"/>
    <hyperlink ref="F154" r:id="rId7" display="https://podminky.urs.cz/item/CS_URS_2021_02/113106242"/>
    <hyperlink ref="F156" r:id="rId8" display="https://podminky.urs.cz/item/CS_URS_2021_02/113107222"/>
    <hyperlink ref="F158" r:id="rId9" display="https://podminky.urs.cz/item/CS_URS_2021_02/113311121"/>
    <hyperlink ref="F164" r:id="rId10" display="https://podminky.urs.cz/item/CS_URS_2021_02/121151123"/>
    <hyperlink ref="F179" r:id="rId11" display="https://podminky.urs.cz/item/CS_URS_2021_02/132251255"/>
    <hyperlink ref="F181" r:id="rId12" display="https://podminky.urs.cz/item/CS_URS_2021_02/162201411"/>
    <hyperlink ref="F184" r:id="rId13" display="https://podminky.urs.cz/item/CS_URS_2021_02/162201421"/>
    <hyperlink ref="F187" r:id="rId14" display="https://podminky.urs.cz/item/CS_URS_2021_02/162301951"/>
    <hyperlink ref="F190" r:id="rId15" display="https://podminky.urs.cz/item/CS_URS_2021_02/162301971"/>
    <hyperlink ref="F193" r:id="rId16" display="https://podminky.urs.cz/item/CS_URS_2021_02/162751117"/>
    <hyperlink ref="F195" r:id="rId17" display="https://podminky.urs.cz/item/CS_URS_2021_02/162751119"/>
    <hyperlink ref="F197" r:id="rId18" display="https://podminky.urs.cz/item/CS_URS_2021_02/171201231"/>
    <hyperlink ref="F199" r:id="rId19" display="https://podminky.urs.cz/item/CS_URS_2021_02/174251201"/>
    <hyperlink ref="F205" r:id="rId20" display="https://podminky.urs.cz/item/CS_URS_2021_02/181351113"/>
    <hyperlink ref="F207" r:id="rId21" display="https://podminky.urs.cz/item/CS_URS_2021_02/181451121"/>
    <hyperlink ref="F210" r:id="rId22" display="https://podminky.urs.cz/item/CS_URS_2021_02/181951111"/>
    <hyperlink ref="F212" r:id="rId23" display="https://podminky.urs.cz/item/CS_URS_2021_02/182151111"/>
    <hyperlink ref="F217" r:id="rId24" display="https://podminky.urs.cz/item/CS_URS_2021_02/184802311"/>
    <hyperlink ref="F225" r:id="rId25" display="https://podminky.urs.cz/item/CS_URS_2021_02/184818232"/>
    <hyperlink ref="F227" r:id="rId26" display="https://podminky.urs.cz/item/CS_URS_2021_02/185804312"/>
    <hyperlink ref="F229" r:id="rId27" display="https://podminky.urs.cz/item/CS_URS_2021_02/185851121"/>
    <hyperlink ref="F231" r:id="rId28" display="https://podminky.urs.cz/item/CS_URS_2021_02/185851129"/>
    <hyperlink ref="F234" r:id="rId29" display="https://podminky.urs.cz/item/CS_URS_2021_02/457532112"/>
    <hyperlink ref="F239" r:id="rId30" display="https://podminky.urs.cz/item/CS_URS_2021_02/457572111"/>
    <hyperlink ref="F245" r:id="rId31" display="https://podminky.urs.cz/item/CS_URS_2021_02/564261111"/>
    <hyperlink ref="F251" r:id="rId32" display="https://podminky.urs.cz/item/CS_URS_2021_02/584121112"/>
    <hyperlink ref="F261" r:id="rId33" display="https://podminky.urs.cz/item/CS_URS_2021_02/919726122"/>
    <hyperlink ref="F264" r:id="rId34" display="https://podminky.urs.cz/item/CS_URS_2021_02/997013813"/>
    <hyperlink ref="F266" r:id="rId35" display="https://podminky.urs.cz/item/CS_URS_2021_02/997221873"/>
    <hyperlink ref="F268" r:id="rId36" display="https://podminky.urs.cz/item/CS_URS_2021_02/997321511"/>
    <hyperlink ref="F270" r:id="rId37" display="https://podminky.urs.cz/item/CS_URS_2021_02/997321519"/>
    <hyperlink ref="F273" r:id="rId38" display="https://podminky.urs.cz/item/CS_URS_2021_02/998332011"/>
  </hyperlinks>
  <pageMargins left="0.39375" right="0.39375" top="0.39375" bottom="0.39375" header="0" footer="0"/>
  <pageSetup paperSize="9" orientation="portrait" blackAndWhite="1" fitToHeight="100"/>
  <headerFooter>
    <oddFooter>&amp;CStrana &amp;P z &amp;N</oddFooter>
  </headerFooter>
  <drawing r:id="rId39"/>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182</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5591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6044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38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Povodí Odry, s.p.</v>
      </c>
      <c r="F17" s="40"/>
      <c r="G17" s="40"/>
      <c r="H17" s="40"/>
      <c r="I17" s="153" t="s">
        <v>31</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Dopravoprojekt Brno a.s.</v>
      </c>
      <c r="F23" s="40"/>
      <c r="G23" s="40"/>
      <c r="H23" s="40"/>
      <c r="I23" s="153" t="s">
        <v>31</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ROUND((SUM(BE126:BE293)),  2)</f>
        <v>0</v>
      </c>
      <c r="G35" s="40"/>
      <c r="H35" s="40"/>
      <c r="I35" s="167">
        <v>0.20000000000000001</v>
      </c>
      <c r="J35" s="166">
        <f>ROUND(((SUM(BE126:BE293))*I35),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ROUND((SUM(BF126:BF293)),  2)</f>
        <v>0</v>
      </c>
      <c r="G36" s="40"/>
      <c r="H36" s="40"/>
      <c r="I36" s="167">
        <v>0.20000000000000001</v>
      </c>
      <c r="J36" s="166">
        <f>ROUND(((SUM(BF126:BF293))*I36),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ROUND((SUM(BG126:BG293)),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ROUND((SUM(BH126:BH293)),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ROUND((SUM(BI126:BI293)),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5591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08.4 - Úprava křížení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 xml:space="preserve"> </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Dopravoprojekt Brno a.s.</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J126</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1901</v>
      </c>
      <c r="E99" s="194"/>
      <c r="F99" s="194"/>
      <c r="G99" s="194"/>
      <c r="H99" s="194"/>
      <c r="I99" s="194"/>
      <c r="J99" s="195">
        <f>J127</f>
        <v>0</v>
      </c>
      <c r="K99" s="192"/>
      <c r="L99" s="196"/>
      <c r="S99" s="9"/>
      <c r="T99" s="9"/>
      <c r="U99" s="9"/>
      <c r="V99" s="9"/>
      <c r="W99" s="9"/>
      <c r="X99" s="9"/>
      <c r="Y99" s="9"/>
      <c r="Z99" s="9"/>
      <c r="AA99" s="9"/>
      <c r="AB99" s="9"/>
      <c r="AC99" s="9"/>
      <c r="AD99" s="9"/>
      <c r="AE99" s="9"/>
    </row>
    <row r="100" s="9" customFormat="1" ht="24.96" customHeight="1">
      <c r="A100" s="9"/>
      <c r="B100" s="191"/>
      <c r="C100" s="192"/>
      <c r="D100" s="193" t="s">
        <v>1905</v>
      </c>
      <c r="E100" s="194"/>
      <c r="F100" s="194"/>
      <c r="G100" s="194"/>
      <c r="H100" s="194"/>
      <c r="I100" s="194"/>
      <c r="J100" s="195">
        <f>J248</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1908</v>
      </c>
      <c r="E101" s="194"/>
      <c r="F101" s="194"/>
      <c r="G101" s="194"/>
      <c r="H101" s="194"/>
      <c r="I101" s="194"/>
      <c r="J101" s="195">
        <f>J263</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1909</v>
      </c>
      <c r="E102" s="194"/>
      <c r="F102" s="194"/>
      <c r="G102" s="194"/>
      <c r="H102" s="194"/>
      <c r="I102" s="194"/>
      <c r="J102" s="195">
        <f>J272</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1910</v>
      </c>
      <c r="E103" s="194"/>
      <c r="F103" s="194"/>
      <c r="G103" s="194"/>
      <c r="H103" s="194"/>
      <c r="I103" s="194"/>
      <c r="J103" s="195">
        <f>J275</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1911</v>
      </c>
      <c r="E104" s="194"/>
      <c r="F104" s="194"/>
      <c r="G104" s="194"/>
      <c r="H104" s="194"/>
      <c r="I104" s="194"/>
      <c r="J104" s="195">
        <f>J291</f>
        <v>0</v>
      </c>
      <c r="K104" s="192"/>
      <c r="L104" s="196"/>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4" t="s">
        <v>205</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3" t="s">
        <v>15</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26.25" customHeight="1">
      <c r="A114" s="40"/>
      <c r="B114" s="41"/>
      <c r="C114" s="42"/>
      <c r="D114" s="42"/>
      <c r="E114" s="186" t="str">
        <f>E7</f>
        <v>Ochranná hráz na Odře a Orlovské Stružce, Bohumín-Pudlov, stavba č. 5047_2021_soutez</v>
      </c>
      <c r="F114" s="33"/>
      <c r="G114" s="33"/>
      <c r="H114" s="33"/>
      <c r="I114" s="42"/>
      <c r="J114" s="42"/>
      <c r="K114" s="42"/>
      <c r="L114" s="65"/>
      <c r="S114" s="40"/>
      <c r="T114" s="40"/>
      <c r="U114" s="40"/>
      <c r="V114" s="40"/>
      <c r="W114" s="40"/>
      <c r="X114" s="40"/>
      <c r="Y114" s="40"/>
      <c r="Z114" s="40"/>
      <c r="AA114" s="40"/>
      <c r="AB114" s="40"/>
      <c r="AC114" s="40"/>
      <c r="AD114" s="40"/>
      <c r="AE114" s="40"/>
    </row>
    <row r="115" s="1" customFormat="1" ht="12" customHeight="1">
      <c r="B115" s="22"/>
      <c r="C115" s="33" t="s">
        <v>189</v>
      </c>
      <c r="D115" s="23"/>
      <c r="E115" s="23"/>
      <c r="F115" s="23"/>
      <c r="G115" s="23"/>
      <c r="H115" s="23"/>
      <c r="I115" s="23"/>
      <c r="J115" s="23"/>
      <c r="K115" s="23"/>
      <c r="L115" s="21"/>
    </row>
    <row r="116" s="2" customFormat="1" ht="16.5" customHeight="1">
      <c r="A116" s="40"/>
      <c r="B116" s="41"/>
      <c r="C116" s="42"/>
      <c r="D116" s="42"/>
      <c r="E116" s="186" t="s">
        <v>5591</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3" t="s">
        <v>486</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SO 08.4 - Úprava křížení ...</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3" t="s">
        <v>20</v>
      </c>
      <c r="D120" s="42"/>
      <c r="E120" s="42"/>
      <c r="F120" s="28" t="str">
        <f>F14</f>
        <v xml:space="preserve"> </v>
      </c>
      <c r="G120" s="42"/>
      <c r="H120" s="42"/>
      <c r="I120" s="33" t="s">
        <v>22</v>
      </c>
      <c r="J120" s="81" t="str">
        <f>IF(J14="","",J14)</f>
        <v>30. 11. 2020</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25.65" customHeight="1">
      <c r="A122" s="40"/>
      <c r="B122" s="41"/>
      <c r="C122" s="33" t="s">
        <v>28</v>
      </c>
      <c r="D122" s="42"/>
      <c r="E122" s="42"/>
      <c r="F122" s="28" t="str">
        <f>E17</f>
        <v>Povodí Odry, s.p.</v>
      </c>
      <c r="G122" s="42"/>
      <c r="H122" s="42"/>
      <c r="I122" s="33" t="s">
        <v>34</v>
      </c>
      <c r="J122" s="38" t="str">
        <f>E23</f>
        <v>Dopravoprojekt Brno a.s.</v>
      </c>
      <c r="K122" s="42"/>
      <c r="L122" s="65"/>
      <c r="S122" s="40"/>
      <c r="T122" s="40"/>
      <c r="U122" s="40"/>
      <c r="V122" s="40"/>
      <c r="W122" s="40"/>
      <c r="X122" s="40"/>
      <c r="Y122" s="40"/>
      <c r="Z122" s="40"/>
      <c r="AA122" s="40"/>
      <c r="AB122" s="40"/>
      <c r="AC122" s="40"/>
      <c r="AD122" s="40"/>
      <c r="AE122" s="40"/>
    </row>
    <row r="123" s="2" customFormat="1" ht="15.15" customHeight="1">
      <c r="A123" s="40"/>
      <c r="B123" s="41"/>
      <c r="C123" s="33" t="s">
        <v>32</v>
      </c>
      <c r="D123" s="42"/>
      <c r="E123" s="42"/>
      <c r="F123" s="28" t="str">
        <f>IF(E20="","",E20)</f>
        <v>Vyplň údaj</v>
      </c>
      <c r="G123" s="42"/>
      <c r="H123" s="42"/>
      <c r="I123" s="33" t="s">
        <v>37</v>
      </c>
      <c r="J123" s="38" t="str">
        <f>E26</f>
        <v xml:space="preserve"> </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2"/>
      <c r="B125" s="203"/>
      <c r="C125" s="204" t="s">
        <v>206</v>
      </c>
      <c r="D125" s="205" t="s">
        <v>65</v>
      </c>
      <c r="E125" s="205" t="s">
        <v>61</v>
      </c>
      <c r="F125" s="205" t="s">
        <v>62</v>
      </c>
      <c r="G125" s="205" t="s">
        <v>207</v>
      </c>
      <c r="H125" s="205" t="s">
        <v>208</v>
      </c>
      <c r="I125" s="205" t="s">
        <v>209</v>
      </c>
      <c r="J125" s="205" t="s">
        <v>193</v>
      </c>
      <c r="K125" s="206" t="s">
        <v>210</v>
      </c>
      <c r="L125" s="207"/>
      <c r="M125" s="102" t="s">
        <v>1</v>
      </c>
      <c r="N125" s="103" t="s">
        <v>44</v>
      </c>
      <c r="O125" s="103" t="s">
        <v>211</v>
      </c>
      <c r="P125" s="103" t="s">
        <v>212</v>
      </c>
      <c r="Q125" s="103" t="s">
        <v>213</v>
      </c>
      <c r="R125" s="103" t="s">
        <v>214</v>
      </c>
      <c r="S125" s="103" t="s">
        <v>215</v>
      </c>
      <c r="T125" s="104" t="s">
        <v>216</v>
      </c>
      <c r="U125" s="202"/>
      <c r="V125" s="202"/>
      <c r="W125" s="202"/>
      <c r="X125" s="202"/>
      <c r="Y125" s="202"/>
      <c r="Z125" s="202"/>
      <c r="AA125" s="202"/>
      <c r="AB125" s="202"/>
      <c r="AC125" s="202"/>
      <c r="AD125" s="202"/>
      <c r="AE125" s="202"/>
    </row>
    <row r="126" s="2" customFormat="1" ht="22.8" customHeight="1">
      <c r="A126" s="40"/>
      <c r="B126" s="41"/>
      <c r="C126" s="109" t="s">
        <v>217</v>
      </c>
      <c r="D126" s="42"/>
      <c r="E126" s="42"/>
      <c r="F126" s="42"/>
      <c r="G126" s="42"/>
      <c r="H126" s="42"/>
      <c r="I126" s="42"/>
      <c r="J126" s="208">
        <f>BK126</f>
        <v>0</v>
      </c>
      <c r="K126" s="42"/>
      <c r="L126" s="46"/>
      <c r="M126" s="105"/>
      <c r="N126" s="209"/>
      <c r="O126" s="106"/>
      <c r="P126" s="210">
        <f>P127+P248+P263+P272+P275+P291</f>
        <v>0</v>
      </c>
      <c r="Q126" s="106"/>
      <c r="R126" s="210">
        <f>R127+R248+R263+R272+R275+R291</f>
        <v>0</v>
      </c>
      <c r="S126" s="106"/>
      <c r="T126" s="211">
        <f>T127+T248+T263+T272+T275+T291</f>
        <v>0</v>
      </c>
      <c r="U126" s="40"/>
      <c r="V126" s="40"/>
      <c r="W126" s="40"/>
      <c r="X126" s="40"/>
      <c r="Y126" s="40"/>
      <c r="Z126" s="40"/>
      <c r="AA126" s="40"/>
      <c r="AB126" s="40"/>
      <c r="AC126" s="40"/>
      <c r="AD126" s="40"/>
      <c r="AE126" s="40"/>
      <c r="AT126" s="18" t="s">
        <v>79</v>
      </c>
      <c r="AU126" s="18" t="s">
        <v>195</v>
      </c>
      <c r="BK126" s="212">
        <f>BK127+BK248+BK263+BK272+BK275+BK291</f>
        <v>0</v>
      </c>
    </row>
    <row r="127" s="12" customFormat="1" ht="25.92" customHeight="1">
      <c r="A127" s="12"/>
      <c r="B127" s="213"/>
      <c r="C127" s="214"/>
      <c r="D127" s="215" t="s">
        <v>79</v>
      </c>
      <c r="E127" s="216" t="s">
        <v>88</v>
      </c>
      <c r="F127" s="216" t="s">
        <v>504</v>
      </c>
      <c r="G127" s="214"/>
      <c r="H127" s="214"/>
      <c r="I127" s="217"/>
      <c r="J127" s="218">
        <f>BK127</f>
        <v>0</v>
      </c>
      <c r="K127" s="214"/>
      <c r="L127" s="219"/>
      <c r="M127" s="220"/>
      <c r="N127" s="221"/>
      <c r="O127" s="221"/>
      <c r="P127" s="222">
        <f>SUM(P128:P247)</f>
        <v>0</v>
      </c>
      <c r="Q127" s="221"/>
      <c r="R127" s="222">
        <f>SUM(R128:R247)</f>
        <v>0</v>
      </c>
      <c r="S127" s="221"/>
      <c r="T127" s="223">
        <f>SUM(T128:T247)</f>
        <v>0</v>
      </c>
      <c r="U127" s="12"/>
      <c r="V127" s="12"/>
      <c r="W127" s="12"/>
      <c r="X127" s="12"/>
      <c r="Y127" s="12"/>
      <c r="Z127" s="12"/>
      <c r="AA127" s="12"/>
      <c r="AB127" s="12"/>
      <c r="AC127" s="12"/>
      <c r="AD127" s="12"/>
      <c r="AE127" s="12"/>
      <c r="AR127" s="224" t="s">
        <v>88</v>
      </c>
      <c r="AT127" s="225" t="s">
        <v>79</v>
      </c>
      <c r="AU127" s="225" t="s">
        <v>80</v>
      </c>
      <c r="AY127" s="224" t="s">
        <v>221</v>
      </c>
      <c r="BK127" s="226">
        <f>SUM(BK128:BK247)</f>
        <v>0</v>
      </c>
    </row>
    <row r="128" s="2" customFormat="1" ht="33" customHeight="1">
      <c r="A128" s="40"/>
      <c r="B128" s="41"/>
      <c r="C128" s="229" t="s">
        <v>88</v>
      </c>
      <c r="D128" s="229" t="s">
        <v>225</v>
      </c>
      <c r="E128" s="230" t="s">
        <v>5608</v>
      </c>
      <c r="F128" s="231" t="s">
        <v>5609</v>
      </c>
      <c r="G128" s="232" t="s">
        <v>665</v>
      </c>
      <c r="H128" s="233">
        <v>1</v>
      </c>
      <c r="I128" s="234"/>
      <c r="J128" s="235">
        <f>ROUND(I128*H128,2)</f>
        <v>0</v>
      </c>
      <c r="K128" s="231" t="s">
        <v>5600</v>
      </c>
      <c r="L128" s="46"/>
      <c r="M128" s="236" t="s">
        <v>1</v>
      </c>
      <c r="N128" s="237" t="s">
        <v>45</v>
      </c>
      <c r="O128" s="93"/>
      <c r="P128" s="238">
        <f>O128*H128</f>
        <v>0</v>
      </c>
      <c r="Q128" s="238">
        <v>0</v>
      </c>
      <c r="R128" s="238">
        <f>Q128*H128</f>
        <v>0</v>
      </c>
      <c r="S128" s="238">
        <v>0</v>
      </c>
      <c r="T128" s="239">
        <f>S128*H128</f>
        <v>0</v>
      </c>
      <c r="U128" s="40"/>
      <c r="V128" s="40"/>
      <c r="W128" s="40"/>
      <c r="X128" s="40"/>
      <c r="Y128" s="40"/>
      <c r="Z128" s="40"/>
      <c r="AA128" s="40"/>
      <c r="AB128" s="40"/>
      <c r="AC128" s="40"/>
      <c r="AD128" s="40"/>
      <c r="AE128" s="40"/>
      <c r="AR128" s="240" t="s">
        <v>224</v>
      </c>
      <c r="AT128" s="240" t="s">
        <v>225</v>
      </c>
      <c r="AU128" s="240" t="s">
        <v>88</v>
      </c>
      <c r="AY128" s="18" t="s">
        <v>221</v>
      </c>
      <c r="BE128" s="241">
        <f>IF(N128="základní",J128,0)</f>
        <v>0</v>
      </c>
      <c r="BF128" s="241">
        <f>IF(N128="snížená",J128,0)</f>
        <v>0</v>
      </c>
      <c r="BG128" s="241">
        <f>IF(N128="zákl. přenesená",J128,0)</f>
        <v>0</v>
      </c>
      <c r="BH128" s="241">
        <f>IF(N128="sníž. přenesená",J128,0)</f>
        <v>0</v>
      </c>
      <c r="BI128" s="241">
        <f>IF(N128="nulová",J128,0)</f>
        <v>0</v>
      </c>
      <c r="BJ128" s="18" t="s">
        <v>88</v>
      </c>
      <c r="BK128" s="241">
        <f>ROUND(I128*H128,2)</f>
        <v>0</v>
      </c>
      <c r="BL128" s="18" t="s">
        <v>224</v>
      </c>
      <c r="BM128" s="240" t="s">
        <v>6045</v>
      </c>
    </row>
    <row r="129" s="2" customFormat="1">
      <c r="A129" s="40"/>
      <c r="B129" s="41"/>
      <c r="C129" s="42"/>
      <c r="D129" s="242" t="s">
        <v>232</v>
      </c>
      <c r="E129" s="42"/>
      <c r="F129" s="243" t="s">
        <v>5611</v>
      </c>
      <c r="G129" s="42"/>
      <c r="H129" s="42"/>
      <c r="I129" s="244"/>
      <c r="J129" s="42"/>
      <c r="K129" s="42"/>
      <c r="L129" s="46"/>
      <c r="M129" s="245"/>
      <c r="N129" s="246"/>
      <c r="O129" s="93"/>
      <c r="P129" s="93"/>
      <c r="Q129" s="93"/>
      <c r="R129" s="93"/>
      <c r="S129" s="93"/>
      <c r="T129" s="94"/>
      <c r="U129" s="40"/>
      <c r="V129" s="40"/>
      <c r="W129" s="40"/>
      <c r="X129" s="40"/>
      <c r="Y129" s="40"/>
      <c r="Z129" s="40"/>
      <c r="AA129" s="40"/>
      <c r="AB129" s="40"/>
      <c r="AC129" s="40"/>
      <c r="AD129" s="40"/>
      <c r="AE129" s="40"/>
      <c r="AT129" s="18" t="s">
        <v>232</v>
      </c>
      <c r="AU129" s="18" t="s">
        <v>88</v>
      </c>
    </row>
    <row r="130" s="13" customFormat="1">
      <c r="A130" s="13"/>
      <c r="B130" s="249"/>
      <c r="C130" s="250"/>
      <c r="D130" s="247" t="s">
        <v>236</v>
      </c>
      <c r="E130" s="251" t="s">
        <v>1</v>
      </c>
      <c r="F130" s="252" t="s">
        <v>6046</v>
      </c>
      <c r="G130" s="250"/>
      <c r="H130" s="253">
        <v>1</v>
      </c>
      <c r="I130" s="254"/>
      <c r="J130" s="250"/>
      <c r="K130" s="250"/>
      <c r="L130" s="255"/>
      <c r="M130" s="256"/>
      <c r="N130" s="257"/>
      <c r="O130" s="257"/>
      <c r="P130" s="257"/>
      <c r="Q130" s="257"/>
      <c r="R130" s="257"/>
      <c r="S130" s="257"/>
      <c r="T130" s="258"/>
      <c r="U130" s="13"/>
      <c r="V130" s="13"/>
      <c r="W130" s="13"/>
      <c r="X130" s="13"/>
      <c r="Y130" s="13"/>
      <c r="Z130" s="13"/>
      <c r="AA130" s="13"/>
      <c r="AB130" s="13"/>
      <c r="AC130" s="13"/>
      <c r="AD130" s="13"/>
      <c r="AE130" s="13"/>
      <c r="AT130" s="259" t="s">
        <v>236</v>
      </c>
      <c r="AU130" s="259" t="s">
        <v>88</v>
      </c>
      <c r="AV130" s="13" t="s">
        <v>19</v>
      </c>
      <c r="AW130" s="13" t="s">
        <v>36</v>
      </c>
      <c r="AX130" s="13" t="s">
        <v>80</v>
      </c>
      <c r="AY130" s="259" t="s">
        <v>221</v>
      </c>
    </row>
    <row r="131" s="15" customFormat="1">
      <c r="A131" s="15"/>
      <c r="B131" s="270"/>
      <c r="C131" s="271"/>
      <c r="D131" s="247" t="s">
        <v>236</v>
      </c>
      <c r="E131" s="272" t="s">
        <v>1</v>
      </c>
      <c r="F131" s="273" t="s">
        <v>356</v>
      </c>
      <c r="G131" s="271"/>
      <c r="H131" s="274">
        <v>1</v>
      </c>
      <c r="I131" s="275"/>
      <c r="J131" s="271"/>
      <c r="K131" s="271"/>
      <c r="L131" s="276"/>
      <c r="M131" s="277"/>
      <c r="N131" s="278"/>
      <c r="O131" s="278"/>
      <c r="P131" s="278"/>
      <c r="Q131" s="278"/>
      <c r="R131" s="278"/>
      <c r="S131" s="278"/>
      <c r="T131" s="279"/>
      <c r="U131" s="15"/>
      <c r="V131" s="15"/>
      <c r="W131" s="15"/>
      <c r="X131" s="15"/>
      <c r="Y131" s="15"/>
      <c r="Z131" s="15"/>
      <c r="AA131" s="15"/>
      <c r="AB131" s="15"/>
      <c r="AC131" s="15"/>
      <c r="AD131" s="15"/>
      <c r="AE131" s="15"/>
      <c r="AT131" s="280" t="s">
        <v>236</v>
      </c>
      <c r="AU131" s="280" t="s">
        <v>88</v>
      </c>
      <c r="AV131" s="15" t="s">
        <v>224</v>
      </c>
      <c r="AW131" s="15" t="s">
        <v>36</v>
      </c>
      <c r="AX131" s="15" t="s">
        <v>88</v>
      </c>
      <c r="AY131" s="280" t="s">
        <v>221</v>
      </c>
    </row>
    <row r="132" s="2" customFormat="1" ht="33" customHeight="1">
      <c r="A132" s="40"/>
      <c r="B132" s="41"/>
      <c r="C132" s="229" t="s">
        <v>19</v>
      </c>
      <c r="D132" s="229" t="s">
        <v>225</v>
      </c>
      <c r="E132" s="230" t="s">
        <v>5613</v>
      </c>
      <c r="F132" s="231" t="s">
        <v>5614</v>
      </c>
      <c r="G132" s="232" t="s">
        <v>665</v>
      </c>
      <c r="H132" s="233">
        <v>1</v>
      </c>
      <c r="I132" s="234"/>
      <c r="J132" s="235">
        <f>ROUND(I132*H132,2)</f>
        <v>0</v>
      </c>
      <c r="K132" s="231" t="s">
        <v>1</v>
      </c>
      <c r="L132" s="46"/>
      <c r="M132" s="236" t="s">
        <v>1</v>
      </c>
      <c r="N132" s="237" t="s">
        <v>45</v>
      </c>
      <c r="O132" s="93"/>
      <c r="P132" s="238">
        <f>O132*H132</f>
        <v>0</v>
      </c>
      <c r="Q132" s="238">
        <v>0</v>
      </c>
      <c r="R132" s="238">
        <f>Q132*H132</f>
        <v>0</v>
      </c>
      <c r="S132" s="238">
        <v>0</v>
      </c>
      <c r="T132" s="239">
        <f>S132*H132</f>
        <v>0</v>
      </c>
      <c r="U132" s="40"/>
      <c r="V132" s="40"/>
      <c r="W132" s="40"/>
      <c r="X132" s="40"/>
      <c r="Y132" s="40"/>
      <c r="Z132" s="40"/>
      <c r="AA132" s="40"/>
      <c r="AB132" s="40"/>
      <c r="AC132" s="40"/>
      <c r="AD132" s="40"/>
      <c r="AE132" s="40"/>
      <c r="AR132" s="240" t="s">
        <v>224</v>
      </c>
      <c r="AT132" s="240" t="s">
        <v>225</v>
      </c>
      <c r="AU132" s="240" t="s">
        <v>88</v>
      </c>
      <c r="AY132" s="18" t="s">
        <v>221</v>
      </c>
      <c r="BE132" s="241">
        <f>IF(N132="základní",J132,0)</f>
        <v>0</v>
      </c>
      <c r="BF132" s="241">
        <f>IF(N132="snížená",J132,0)</f>
        <v>0</v>
      </c>
      <c r="BG132" s="241">
        <f>IF(N132="zákl. přenesená",J132,0)</f>
        <v>0</v>
      </c>
      <c r="BH132" s="241">
        <f>IF(N132="sníž. přenesená",J132,0)</f>
        <v>0</v>
      </c>
      <c r="BI132" s="241">
        <f>IF(N132="nulová",J132,0)</f>
        <v>0</v>
      </c>
      <c r="BJ132" s="18" t="s">
        <v>88</v>
      </c>
      <c r="BK132" s="241">
        <f>ROUND(I132*H132,2)</f>
        <v>0</v>
      </c>
      <c r="BL132" s="18" t="s">
        <v>224</v>
      </c>
      <c r="BM132" s="240" t="s">
        <v>6047</v>
      </c>
    </row>
    <row r="133" s="13" customFormat="1">
      <c r="A133" s="13"/>
      <c r="B133" s="249"/>
      <c r="C133" s="250"/>
      <c r="D133" s="247" t="s">
        <v>236</v>
      </c>
      <c r="E133" s="251" t="s">
        <v>1</v>
      </c>
      <c r="F133" s="252" t="s">
        <v>6046</v>
      </c>
      <c r="G133" s="250"/>
      <c r="H133" s="253">
        <v>1</v>
      </c>
      <c r="I133" s="254"/>
      <c r="J133" s="250"/>
      <c r="K133" s="250"/>
      <c r="L133" s="255"/>
      <c r="M133" s="256"/>
      <c r="N133" s="257"/>
      <c r="O133" s="257"/>
      <c r="P133" s="257"/>
      <c r="Q133" s="257"/>
      <c r="R133" s="257"/>
      <c r="S133" s="257"/>
      <c r="T133" s="258"/>
      <c r="U133" s="13"/>
      <c r="V133" s="13"/>
      <c r="W133" s="13"/>
      <c r="X133" s="13"/>
      <c r="Y133" s="13"/>
      <c r="Z133" s="13"/>
      <c r="AA133" s="13"/>
      <c r="AB133" s="13"/>
      <c r="AC133" s="13"/>
      <c r="AD133" s="13"/>
      <c r="AE133" s="13"/>
      <c r="AT133" s="259" t="s">
        <v>236</v>
      </c>
      <c r="AU133" s="259" t="s">
        <v>88</v>
      </c>
      <c r="AV133" s="13" t="s">
        <v>19</v>
      </c>
      <c r="AW133" s="13" t="s">
        <v>36</v>
      </c>
      <c r="AX133" s="13" t="s">
        <v>80</v>
      </c>
      <c r="AY133" s="259" t="s">
        <v>221</v>
      </c>
    </row>
    <row r="134" s="15" customFormat="1">
      <c r="A134" s="15"/>
      <c r="B134" s="270"/>
      <c r="C134" s="271"/>
      <c r="D134" s="247" t="s">
        <v>236</v>
      </c>
      <c r="E134" s="272" t="s">
        <v>1</v>
      </c>
      <c r="F134" s="273" t="s">
        <v>356</v>
      </c>
      <c r="G134" s="271"/>
      <c r="H134" s="274">
        <v>1</v>
      </c>
      <c r="I134" s="275"/>
      <c r="J134" s="271"/>
      <c r="K134" s="271"/>
      <c r="L134" s="276"/>
      <c r="M134" s="277"/>
      <c r="N134" s="278"/>
      <c r="O134" s="278"/>
      <c r="P134" s="278"/>
      <c r="Q134" s="278"/>
      <c r="R134" s="278"/>
      <c r="S134" s="278"/>
      <c r="T134" s="279"/>
      <c r="U134" s="15"/>
      <c r="V134" s="15"/>
      <c r="W134" s="15"/>
      <c r="X134" s="15"/>
      <c r="Y134" s="15"/>
      <c r="Z134" s="15"/>
      <c r="AA134" s="15"/>
      <c r="AB134" s="15"/>
      <c r="AC134" s="15"/>
      <c r="AD134" s="15"/>
      <c r="AE134" s="15"/>
      <c r="AT134" s="280" t="s">
        <v>236</v>
      </c>
      <c r="AU134" s="280" t="s">
        <v>88</v>
      </c>
      <c r="AV134" s="15" t="s">
        <v>224</v>
      </c>
      <c r="AW134" s="15" t="s">
        <v>36</v>
      </c>
      <c r="AX134" s="15" t="s">
        <v>88</v>
      </c>
      <c r="AY134" s="280" t="s">
        <v>221</v>
      </c>
    </row>
    <row r="135" s="2" customFormat="1" ht="37.8" customHeight="1">
      <c r="A135" s="40"/>
      <c r="B135" s="41"/>
      <c r="C135" s="229" t="s">
        <v>157</v>
      </c>
      <c r="D135" s="229" t="s">
        <v>225</v>
      </c>
      <c r="E135" s="230" t="s">
        <v>5617</v>
      </c>
      <c r="F135" s="231" t="s">
        <v>5618</v>
      </c>
      <c r="G135" s="232" t="s">
        <v>665</v>
      </c>
      <c r="H135" s="233">
        <v>1</v>
      </c>
      <c r="I135" s="234"/>
      <c r="J135" s="235">
        <f>ROUND(I135*H135,2)</f>
        <v>0</v>
      </c>
      <c r="K135" s="231" t="s">
        <v>1</v>
      </c>
      <c r="L135" s="46"/>
      <c r="M135" s="236" t="s">
        <v>1</v>
      </c>
      <c r="N135" s="237" t="s">
        <v>45</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224</v>
      </c>
      <c r="AT135" s="240" t="s">
        <v>225</v>
      </c>
      <c r="AU135" s="240" t="s">
        <v>88</v>
      </c>
      <c r="AY135" s="18" t="s">
        <v>221</v>
      </c>
      <c r="BE135" s="241">
        <f>IF(N135="základní",J135,0)</f>
        <v>0</v>
      </c>
      <c r="BF135" s="241">
        <f>IF(N135="snížená",J135,0)</f>
        <v>0</v>
      </c>
      <c r="BG135" s="241">
        <f>IF(N135="zákl. přenesená",J135,0)</f>
        <v>0</v>
      </c>
      <c r="BH135" s="241">
        <f>IF(N135="sníž. přenesená",J135,0)</f>
        <v>0</v>
      </c>
      <c r="BI135" s="241">
        <f>IF(N135="nulová",J135,0)</f>
        <v>0</v>
      </c>
      <c r="BJ135" s="18" t="s">
        <v>88</v>
      </c>
      <c r="BK135" s="241">
        <f>ROUND(I135*H135,2)</f>
        <v>0</v>
      </c>
      <c r="BL135" s="18" t="s">
        <v>224</v>
      </c>
      <c r="BM135" s="240" t="s">
        <v>6048</v>
      </c>
    </row>
    <row r="136" s="2" customFormat="1" ht="37.8" customHeight="1">
      <c r="A136" s="40"/>
      <c r="B136" s="41"/>
      <c r="C136" s="229" t="s">
        <v>224</v>
      </c>
      <c r="D136" s="229" t="s">
        <v>225</v>
      </c>
      <c r="E136" s="230" t="s">
        <v>5621</v>
      </c>
      <c r="F136" s="231" t="s">
        <v>5622</v>
      </c>
      <c r="G136" s="232" t="s">
        <v>665</v>
      </c>
      <c r="H136" s="233">
        <v>1</v>
      </c>
      <c r="I136" s="234"/>
      <c r="J136" s="235">
        <f>ROUND(I136*H136,2)</f>
        <v>0</v>
      </c>
      <c r="K136" s="231" t="s">
        <v>1</v>
      </c>
      <c r="L136" s="46"/>
      <c r="M136" s="236" t="s">
        <v>1</v>
      </c>
      <c r="N136" s="237" t="s">
        <v>45</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224</v>
      </c>
      <c r="AT136" s="240" t="s">
        <v>225</v>
      </c>
      <c r="AU136" s="240" t="s">
        <v>88</v>
      </c>
      <c r="AY136" s="18" t="s">
        <v>221</v>
      </c>
      <c r="BE136" s="241">
        <f>IF(N136="základní",J136,0)</f>
        <v>0</v>
      </c>
      <c r="BF136" s="241">
        <f>IF(N136="snížená",J136,0)</f>
        <v>0</v>
      </c>
      <c r="BG136" s="241">
        <f>IF(N136="zákl. přenesená",J136,0)</f>
        <v>0</v>
      </c>
      <c r="BH136" s="241">
        <f>IF(N136="sníž. přenesená",J136,0)</f>
        <v>0</v>
      </c>
      <c r="BI136" s="241">
        <f>IF(N136="nulová",J136,0)</f>
        <v>0</v>
      </c>
      <c r="BJ136" s="18" t="s">
        <v>88</v>
      </c>
      <c r="BK136" s="241">
        <f>ROUND(I136*H136,2)</f>
        <v>0</v>
      </c>
      <c r="BL136" s="18" t="s">
        <v>224</v>
      </c>
      <c r="BM136" s="240" t="s">
        <v>6049</v>
      </c>
    </row>
    <row r="137" s="2" customFormat="1" ht="37.8" customHeight="1">
      <c r="A137" s="40"/>
      <c r="B137" s="41"/>
      <c r="C137" s="229" t="s">
        <v>220</v>
      </c>
      <c r="D137" s="229" t="s">
        <v>225</v>
      </c>
      <c r="E137" s="230" t="s">
        <v>5628</v>
      </c>
      <c r="F137" s="231" t="s">
        <v>5629</v>
      </c>
      <c r="G137" s="232" t="s">
        <v>665</v>
      </c>
      <c r="H137" s="233">
        <v>1</v>
      </c>
      <c r="I137" s="234"/>
      <c r="J137" s="235">
        <f>ROUND(I137*H137,2)</f>
        <v>0</v>
      </c>
      <c r="K137" s="231" t="s">
        <v>5600</v>
      </c>
      <c r="L137" s="46"/>
      <c r="M137" s="236" t="s">
        <v>1</v>
      </c>
      <c r="N137" s="237" t="s">
        <v>45</v>
      </c>
      <c r="O137" s="93"/>
      <c r="P137" s="238">
        <f>O137*H137</f>
        <v>0</v>
      </c>
      <c r="Q137" s="238">
        <v>0</v>
      </c>
      <c r="R137" s="238">
        <f>Q137*H137</f>
        <v>0</v>
      </c>
      <c r="S137" s="238">
        <v>0</v>
      </c>
      <c r="T137" s="239">
        <f>S137*H137</f>
        <v>0</v>
      </c>
      <c r="U137" s="40"/>
      <c r="V137" s="40"/>
      <c r="W137" s="40"/>
      <c r="X137" s="40"/>
      <c r="Y137" s="40"/>
      <c r="Z137" s="40"/>
      <c r="AA137" s="40"/>
      <c r="AB137" s="40"/>
      <c r="AC137" s="40"/>
      <c r="AD137" s="40"/>
      <c r="AE137" s="40"/>
      <c r="AR137" s="240" t="s">
        <v>224</v>
      </c>
      <c r="AT137" s="240" t="s">
        <v>225</v>
      </c>
      <c r="AU137" s="240" t="s">
        <v>88</v>
      </c>
      <c r="AY137" s="18" t="s">
        <v>221</v>
      </c>
      <c r="BE137" s="241">
        <f>IF(N137="základní",J137,0)</f>
        <v>0</v>
      </c>
      <c r="BF137" s="241">
        <f>IF(N137="snížená",J137,0)</f>
        <v>0</v>
      </c>
      <c r="BG137" s="241">
        <f>IF(N137="zákl. přenesená",J137,0)</f>
        <v>0</v>
      </c>
      <c r="BH137" s="241">
        <f>IF(N137="sníž. přenesená",J137,0)</f>
        <v>0</v>
      </c>
      <c r="BI137" s="241">
        <f>IF(N137="nulová",J137,0)</f>
        <v>0</v>
      </c>
      <c r="BJ137" s="18" t="s">
        <v>88</v>
      </c>
      <c r="BK137" s="241">
        <f>ROUND(I137*H137,2)</f>
        <v>0</v>
      </c>
      <c r="BL137" s="18" t="s">
        <v>224</v>
      </c>
      <c r="BM137" s="240" t="s">
        <v>6050</v>
      </c>
    </row>
    <row r="138" s="2" customFormat="1">
      <c r="A138" s="40"/>
      <c r="B138" s="41"/>
      <c r="C138" s="42"/>
      <c r="D138" s="242" t="s">
        <v>232</v>
      </c>
      <c r="E138" s="42"/>
      <c r="F138" s="243" t="s">
        <v>5631</v>
      </c>
      <c r="G138" s="42"/>
      <c r="H138" s="42"/>
      <c r="I138" s="244"/>
      <c r="J138" s="42"/>
      <c r="K138" s="42"/>
      <c r="L138" s="46"/>
      <c r="M138" s="245"/>
      <c r="N138" s="246"/>
      <c r="O138" s="93"/>
      <c r="P138" s="93"/>
      <c r="Q138" s="93"/>
      <c r="R138" s="93"/>
      <c r="S138" s="93"/>
      <c r="T138" s="94"/>
      <c r="U138" s="40"/>
      <c r="V138" s="40"/>
      <c r="W138" s="40"/>
      <c r="X138" s="40"/>
      <c r="Y138" s="40"/>
      <c r="Z138" s="40"/>
      <c r="AA138" s="40"/>
      <c r="AB138" s="40"/>
      <c r="AC138" s="40"/>
      <c r="AD138" s="40"/>
      <c r="AE138" s="40"/>
      <c r="AT138" s="18" t="s">
        <v>232</v>
      </c>
      <c r="AU138" s="18" t="s">
        <v>88</v>
      </c>
    </row>
    <row r="139" s="2" customFormat="1" ht="37.8" customHeight="1">
      <c r="A139" s="40"/>
      <c r="B139" s="41"/>
      <c r="C139" s="229" t="s">
        <v>257</v>
      </c>
      <c r="D139" s="229" t="s">
        <v>225</v>
      </c>
      <c r="E139" s="230" t="s">
        <v>5632</v>
      </c>
      <c r="F139" s="231" t="s">
        <v>5633</v>
      </c>
      <c r="G139" s="232" t="s">
        <v>665</v>
      </c>
      <c r="H139" s="233">
        <v>1</v>
      </c>
      <c r="I139" s="234"/>
      <c r="J139" s="235">
        <f>ROUND(I139*H139,2)</f>
        <v>0</v>
      </c>
      <c r="K139" s="231" t="s">
        <v>1</v>
      </c>
      <c r="L139" s="46"/>
      <c r="M139" s="236" t="s">
        <v>1</v>
      </c>
      <c r="N139" s="237" t="s">
        <v>45</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224</v>
      </c>
      <c r="AT139" s="240" t="s">
        <v>225</v>
      </c>
      <c r="AU139" s="240" t="s">
        <v>88</v>
      </c>
      <c r="AY139" s="18" t="s">
        <v>221</v>
      </c>
      <c r="BE139" s="241">
        <f>IF(N139="základní",J139,0)</f>
        <v>0</v>
      </c>
      <c r="BF139" s="241">
        <f>IF(N139="snížená",J139,0)</f>
        <v>0</v>
      </c>
      <c r="BG139" s="241">
        <f>IF(N139="zákl. přenesená",J139,0)</f>
        <v>0</v>
      </c>
      <c r="BH139" s="241">
        <f>IF(N139="sníž. přenesená",J139,0)</f>
        <v>0</v>
      </c>
      <c r="BI139" s="241">
        <f>IF(N139="nulová",J139,0)</f>
        <v>0</v>
      </c>
      <c r="BJ139" s="18" t="s">
        <v>88</v>
      </c>
      <c r="BK139" s="241">
        <f>ROUND(I139*H139,2)</f>
        <v>0</v>
      </c>
      <c r="BL139" s="18" t="s">
        <v>224</v>
      </c>
      <c r="BM139" s="240" t="s">
        <v>6051</v>
      </c>
    </row>
    <row r="140" s="2" customFormat="1" ht="90" customHeight="1">
      <c r="A140" s="40"/>
      <c r="B140" s="41"/>
      <c r="C140" s="229" t="s">
        <v>262</v>
      </c>
      <c r="D140" s="229" t="s">
        <v>225</v>
      </c>
      <c r="E140" s="230" t="s">
        <v>6052</v>
      </c>
      <c r="F140" s="231" t="s">
        <v>6053</v>
      </c>
      <c r="G140" s="232" t="s">
        <v>507</v>
      </c>
      <c r="H140" s="233">
        <v>90</v>
      </c>
      <c r="I140" s="234"/>
      <c r="J140" s="235">
        <f>ROUND(I140*H140,2)</f>
        <v>0</v>
      </c>
      <c r="K140" s="231" t="s">
        <v>5600</v>
      </c>
      <c r="L140" s="46"/>
      <c r="M140" s="236" t="s">
        <v>1</v>
      </c>
      <c r="N140" s="237" t="s">
        <v>45</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224</v>
      </c>
      <c r="AT140" s="240" t="s">
        <v>225</v>
      </c>
      <c r="AU140" s="240" t="s">
        <v>88</v>
      </c>
      <c r="AY140" s="18" t="s">
        <v>221</v>
      </c>
      <c r="BE140" s="241">
        <f>IF(N140="základní",J140,0)</f>
        <v>0</v>
      </c>
      <c r="BF140" s="241">
        <f>IF(N140="snížená",J140,0)</f>
        <v>0</v>
      </c>
      <c r="BG140" s="241">
        <f>IF(N140="zákl. přenesená",J140,0)</f>
        <v>0</v>
      </c>
      <c r="BH140" s="241">
        <f>IF(N140="sníž. přenesená",J140,0)</f>
        <v>0</v>
      </c>
      <c r="BI140" s="241">
        <f>IF(N140="nulová",J140,0)</f>
        <v>0</v>
      </c>
      <c r="BJ140" s="18" t="s">
        <v>88</v>
      </c>
      <c r="BK140" s="241">
        <f>ROUND(I140*H140,2)</f>
        <v>0</v>
      </c>
      <c r="BL140" s="18" t="s">
        <v>224</v>
      </c>
      <c r="BM140" s="240" t="s">
        <v>6054</v>
      </c>
    </row>
    <row r="141" s="2" customFormat="1">
      <c r="A141" s="40"/>
      <c r="B141" s="41"/>
      <c r="C141" s="42"/>
      <c r="D141" s="242" t="s">
        <v>232</v>
      </c>
      <c r="E141" s="42"/>
      <c r="F141" s="243" t="s">
        <v>6055</v>
      </c>
      <c r="G141" s="42"/>
      <c r="H141" s="42"/>
      <c r="I141" s="244"/>
      <c r="J141" s="42"/>
      <c r="K141" s="42"/>
      <c r="L141" s="46"/>
      <c r="M141" s="245"/>
      <c r="N141" s="246"/>
      <c r="O141" s="93"/>
      <c r="P141" s="93"/>
      <c r="Q141" s="93"/>
      <c r="R141" s="93"/>
      <c r="S141" s="93"/>
      <c r="T141" s="94"/>
      <c r="U141" s="40"/>
      <c r="V141" s="40"/>
      <c r="W141" s="40"/>
      <c r="X141" s="40"/>
      <c r="Y141" s="40"/>
      <c r="Z141" s="40"/>
      <c r="AA141" s="40"/>
      <c r="AB141" s="40"/>
      <c r="AC141" s="40"/>
      <c r="AD141" s="40"/>
      <c r="AE141" s="40"/>
      <c r="AT141" s="18" t="s">
        <v>232</v>
      </c>
      <c r="AU141" s="18" t="s">
        <v>88</v>
      </c>
    </row>
    <row r="142" s="2" customFormat="1" ht="66.75" customHeight="1">
      <c r="A142" s="40"/>
      <c r="B142" s="41"/>
      <c r="C142" s="229" t="s">
        <v>267</v>
      </c>
      <c r="D142" s="229" t="s">
        <v>225</v>
      </c>
      <c r="E142" s="230" t="s">
        <v>6056</v>
      </c>
      <c r="F142" s="231" t="s">
        <v>6057</v>
      </c>
      <c r="G142" s="232" t="s">
        <v>507</v>
      </c>
      <c r="H142" s="233">
        <v>60</v>
      </c>
      <c r="I142" s="234"/>
      <c r="J142" s="235">
        <f>ROUND(I142*H142,2)</f>
        <v>0</v>
      </c>
      <c r="K142" s="231" t="s">
        <v>5600</v>
      </c>
      <c r="L142" s="46"/>
      <c r="M142" s="236" t="s">
        <v>1</v>
      </c>
      <c r="N142" s="237" t="s">
        <v>45</v>
      </c>
      <c r="O142" s="93"/>
      <c r="P142" s="238">
        <f>O142*H142</f>
        <v>0</v>
      </c>
      <c r="Q142" s="238">
        <v>0</v>
      </c>
      <c r="R142" s="238">
        <f>Q142*H142</f>
        <v>0</v>
      </c>
      <c r="S142" s="238">
        <v>0</v>
      </c>
      <c r="T142" s="239">
        <f>S142*H142</f>
        <v>0</v>
      </c>
      <c r="U142" s="40"/>
      <c r="V142" s="40"/>
      <c r="W142" s="40"/>
      <c r="X142" s="40"/>
      <c r="Y142" s="40"/>
      <c r="Z142" s="40"/>
      <c r="AA142" s="40"/>
      <c r="AB142" s="40"/>
      <c r="AC142" s="40"/>
      <c r="AD142" s="40"/>
      <c r="AE142" s="40"/>
      <c r="AR142" s="240" t="s">
        <v>224</v>
      </c>
      <c r="AT142" s="240" t="s">
        <v>225</v>
      </c>
      <c r="AU142" s="240" t="s">
        <v>88</v>
      </c>
      <c r="AY142" s="18" t="s">
        <v>221</v>
      </c>
      <c r="BE142" s="241">
        <f>IF(N142="základní",J142,0)</f>
        <v>0</v>
      </c>
      <c r="BF142" s="241">
        <f>IF(N142="snížená",J142,0)</f>
        <v>0</v>
      </c>
      <c r="BG142" s="241">
        <f>IF(N142="zákl. přenesená",J142,0)</f>
        <v>0</v>
      </c>
      <c r="BH142" s="241">
        <f>IF(N142="sníž. přenesená",J142,0)</f>
        <v>0</v>
      </c>
      <c r="BI142" s="241">
        <f>IF(N142="nulová",J142,0)</f>
        <v>0</v>
      </c>
      <c r="BJ142" s="18" t="s">
        <v>88</v>
      </c>
      <c r="BK142" s="241">
        <f>ROUND(I142*H142,2)</f>
        <v>0</v>
      </c>
      <c r="BL142" s="18" t="s">
        <v>224</v>
      </c>
      <c r="BM142" s="240" t="s">
        <v>6058</v>
      </c>
    </row>
    <row r="143" s="2" customFormat="1">
      <c r="A143" s="40"/>
      <c r="B143" s="41"/>
      <c r="C143" s="42"/>
      <c r="D143" s="242" t="s">
        <v>232</v>
      </c>
      <c r="E143" s="42"/>
      <c r="F143" s="243" t="s">
        <v>6059</v>
      </c>
      <c r="G143" s="42"/>
      <c r="H143" s="42"/>
      <c r="I143" s="244"/>
      <c r="J143" s="42"/>
      <c r="K143" s="42"/>
      <c r="L143" s="46"/>
      <c r="M143" s="245"/>
      <c r="N143" s="246"/>
      <c r="O143" s="93"/>
      <c r="P143" s="93"/>
      <c r="Q143" s="93"/>
      <c r="R143" s="93"/>
      <c r="S143" s="93"/>
      <c r="T143" s="94"/>
      <c r="U143" s="40"/>
      <c r="V143" s="40"/>
      <c r="W143" s="40"/>
      <c r="X143" s="40"/>
      <c r="Y143" s="40"/>
      <c r="Z143" s="40"/>
      <c r="AA143" s="40"/>
      <c r="AB143" s="40"/>
      <c r="AC143" s="40"/>
      <c r="AD143" s="40"/>
      <c r="AE143" s="40"/>
      <c r="AT143" s="18" t="s">
        <v>232</v>
      </c>
      <c r="AU143" s="18" t="s">
        <v>88</v>
      </c>
    </row>
    <row r="144" s="2" customFormat="1" ht="66.75" customHeight="1">
      <c r="A144" s="40"/>
      <c r="B144" s="41"/>
      <c r="C144" s="229" t="s">
        <v>272</v>
      </c>
      <c r="D144" s="229" t="s">
        <v>225</v>
      </c>
      <c r="E144" s="230" t="s">
        <v>6060</v>
      </c>
      <c r="F144" s="231" t="s">
        <v>6061</v>
      </c>
      <c r="G144" s="232" t="s">
        <v>507</v>
      </c>
      <c r="H144" s="233">
        <v>15</v>
      </c>
      <c r="I144" s="234"/>
      <c r="J144" s="235">
        <f>ROUND(I144*H144,2)</f>
        <v>0</v>
      </c>
      <c r="K144" s="231" t="s">
        <v>1</v>
      </c>
      <c r="L144" s="46"/>
      <c r="M144" s="236" t="s">
        <v>1</v>
      </c>
      <c r="N144" s="237" t="s">
        <v>45</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224</v>
      </c>
      <c r="AT144" s="240" t="s">
        <v>225</v>
      </c>
      <c r="AU144" s="240" t="s">
        <v>88</v>
      </c>
      <c r="AY144" s="18" t="s">
        <v>221</v>
      </c>
      <c r="BE144" s="241">
        <f>IF(N144="základní",J144,0)</f>
        <v>0</v>
      </c>
      <c r="BF144" s="241">
        <f>IF(N144="snížená",J144,0)</f>
        <v>0</v>
      </c>
      <c r="BG144" s="241">
        <f>IF(N144="zákl. přenesená",J144,0)</f>
        <v>0</v>
      </c>
      <c r="BH144" s="241">
        <f>IF(N144="sníž. přenesená",J144,0)</f>
        <v>0</v>
      </c>
      <c r="BI144" s="241">
        <f>IF(N144="nulová",J144,0)</f>
        <v>0</v>
      </c>
      <c r="BJ144" s="18" t="s">
        <v>88</v>
      </c>
      <c r="BK144" s="241">
        <f>ROUND(I144*H144,2)</f>
        <v>0</v>
      </c>
      <c r="BL144" s="18" t="s">
        <v>224</v>
      </c>
      <c r="BM144" s="240" t="s">
        <v>6062</v>
      </c>
    </row>
    <row r="145" s="2" customFormat="1" ht="33" customHeight="1">
      <c r="A145" s="40"/>
      <c r="B145" s="41"/>
      <c r="C145" s="229" t="s">
        <v>277</v>
      </c>
      <c r="D145" s="229" t="s">
        <v>225</v>
      </c>
      <c r="E145" s="230" t="s">
        <v>5928</v>
      </c>
      <c r="F145" s="231" t="s">
        <v>5929</v>
      </c>
      <c r="G145" s="232" t="s">
        <v>507</v>
      </c>
      <c r="H145" s="233">
        <v>108</v>
      </c>
      <c r="I145" s="234"/>
      <c r="J145" s="235">
        <f>ROUND(I145*H145,2)</f>
        <v>0</v>
      </c>
      <c r="K145" s="231" t="s">
        <v>5600</v>
      </c>
      <c r="L145" s="46"/>
      <c r="M145" s="236" t="s">
        <v>1</v>
      </c>
      <c r="N145" s="237" t="s">
        <v>45</v>
      </c>
      <c r="O145" s="93"/>
      <c r="P145" s="238">
        <f>O145*H145</f>
        <v>0</v>
      </c>
      <c r="Q145" s="238">
        <v>0</v>
      </c>
      <c r="R145" s="238">
        <f>Q145*H145</f>
        <v>0</v>
      </c>
      <c r="S145" s="238">
        <v>0</v>
      </c>
      <c r="T145" s="239">
        <f>S145*H145</f>
        <v>0</v>
      </c>
      <c r="U145" s="40"/>
      <c r="V145" s="40"/>
      <c r="W145" s="40"/>
      <c r="X145" s="40"/>
      <c r="Y145" s="40"/>
      <c r="Z145" s="40"/>
      <c r="AA145" s="40"/>
      <c r="AB145" s="40"/>
      <c r="AC145" s="40"/>
      <c r="AD145" s="40"/>
      <c r="AE145" s="40"/>
      <c r="AR145" s="240" t="s">
        <v>224</v>
      </c>
      <c r="AT145" s="240" t="s">
        <v>225</v>
      </c>
      <c r="AU145" s="240" t="s">
        <v>88</v>
      </c>
      <c r="AY145" s="18" t="s">
        <v>221</v>
      </c>
      <c r="BE145" s="241">
        <f>IF(N145="základní",J145,0)</f>
        <v>0</v>
      </c>
      <c r="BF145" s="241">
        <f>IF(N145="snížená",J145,0)</f>
        <v>0</v>
      </c>
      <c r="BG145" s="241">
        <f>IF(N145="zákl. přenesená",J145,0)</f>
        <v>0</v>
      </c>
      <c r="BH145" s="241">
        <f>IF(N145="sníž. přenesená",J145,0)</f>
        <v>0</v>
      </c>
      <c r="BI145" s="241">
        <f>IF(N145="nulová",J145,0)</f>
        <v>0</v>
      </c>
      <c r="BJ145" s="18" t="s">
        <v>88</v>
      </c>
      <c r="BK145" s="241">
        <f>ROUND(I145*H145,2)</f>
        <v>0</v>
      </c>
      <c r="BL145" s="18" t="s">
        <v>224</v>
      </c>
      <c r="BM145" s="240" t="s">
        <v>6063</v>
      </c>
    </row>
    <row r="146" s="2" customFormat="1">
      <c r="A146" s="40"/>
      <c r="B146" s="41"/>
      <c r="C146" s="42"/>
      <c r="D146" s="242" t="s">
        <v>232</v>
      </c>
      <c r="E146" s="42"/>
      <c r="F146" s="243" t="s">
        <v>5931</v>
      </c>
      <c r="G146" s="42"/>
      <c r="H146" s="42"/>
      <c r="I146" s="244"/>
      <c r="J146" s="42"/>
      <c r="K146" s="42"/>
      <c r="L146" s="46"/>
      <c r="M146" s="245"/>
      <c r="N146" s="246"/>
      <c r="O146" s="93"/>
      <c r="P146" s="93"/>
      <c r="Q146" s="93"/>
      <c r="R146" s="93"/>
      <c r="S146" s="93"/>
      <c r="T146" s="94"/>
      <c r="U146" s="40"/>
      <c r="V146" s="40"/>
      <c r="W146" s="40"/>
      <c r="X146" s="40"/>
      <c r="Y146" s="40"/>
      <c r="Z146" s="40"/>
      <c r="AA146" s="40"/>
      <c r="AB146" s="40"/>
      <c r="AC146" s="40"/>
      <c r="AD146" s="40"/>
      <c r="AE146" s="40"/>
      <c r="AT146" s="18" t="s">
        <v>232</v>
      </c>
      <c r="AU146" s="18" t="s">
        <v>88</v>
      </c>
    </row>
    <row r="147" s="2" customFormat="1" ht="24.15" customHeight="1">
      <c r="A147" s="40"/>
      <c r="B147" s="41"/>
      <c r="C147" s="229" t="s">
        <v>283</v>
      </c>
      <c r="D147" s="229" t="s">
        <v>225</v>
      </c>
      <c r="E147" s="230" t="s">
        <v>5660</v>
      </c>
      <c r="F147" s="231" t="s">
        <v>5661</v>
      </c>
      <c r="G147" s="232" t="s">
        <v>5514</v>
      </c>
      <c r="H147" s="233">
        <v>80</v>
      </c>
      <c r="I147" s="234"/>
      <c r="J147" s="235">
        <f>ROUND(I147*H147,2)</f>
        <v>0</v>
      </c>
      <c r="K147" s="231" t="s">
        <v>5600</v>
      </c>
      <c r="L147" s="46"/>
      <c r="M147" s="236" t="s">
        <v>1</v>
      </c>
      <c r="N147" s="237" t="s">
        <v>45</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224</v>
      </c>
      <c r="AT147" s="240" t="s">
        <v>225</v>
      </c>
      <c r="AU147" s="240" t="s">
        <v>88</v>
      </c>
      <c r="AY147" s="18" t="s">
        <v>221</v>
      </c>
      <c r="BE147" s="241">
        <f>IF(N147="základní",J147,0)</f>
        <v>0</v>
      </c>
      <c r="BF147" s="241">
        <f>IF(N147="snížená",J147,0)</f>
        <v>0</v>
      </c>
      <c r="BG147" s="241">
        <f>IF(N147="zákl. přenesená",J147,0)</f>
        <v>0</v>
      </c>
      <c r="BH147" s="241">
        <f>IF(N147="sníž. přenesená",J147,0)</f>
        <v>0</v>
      </c>
      <c r="BI147" s="241">
        <f>IF(N147="nulová",J147,0)</f>
        <v>0</v>
      </c>
      <c r="BJ147" s="18" t="s">
        <v>88</v>
      </c>
      <c r="BK147" s="241">
        <f>ROUND(I147*H147,2)</f>
        <v>0</v>
      </c>
      <c r="BL147" s="18" t="s">
        <v>224</v>
      </c>
      <c r="BM147" s="240" t="s">
        <v>6064</v>
      </c>
    </row>
    <row r="148" s="2" customFormat="1">
      <c r="A148" s="40"/>
      <c r="B148" s="41"/>
      <c r="C148" s="42"/>
      <c r="D148" s="242" t="s">
        <v>232</v>
      </c>
      <c r="E148" s="42"/>
      <c r="F148" s="243" t="s">
        <v>5663</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232</v>
      </c>
      <c r="AU148" s="18" t="s">
        <v>88</v>
      </c>
    </row>
    <row r="149" s="13" customFormat="1">
      <c r="A149" s="13"/>
      <c r="B149" s="249"/>
      <c r="C149" s="250"/>
      <c r="D149" s="247" t="s">
        <v>236</v>
      </c>
      <c r="E149" s="251" t="s">
        <v>1</v>
      </c>
      <c r="F149" s="252" t="s">
        <v>5664</v>
      </c>
      <c r="G149" s="250"/>
      <c r="H149" s="253">
        <v>80</v>
      </c>
      <c r="I149" s="254"/>
      <c r="J149" s="250"/>
      <c r="K149" s="250"/>
      <c r="L149" s="255"/>
      <c r="M149" s="256"/>
      <c r="N149" s="257"/>
      <c r="O149" s="257"/>
      <c r="P149" s="257"/>
      <c r="Q149" s="257"/>
      <c r="R149" s="257"/>
      <c r="S149" s="257"/>
      <c r="T149" s="258"/>
      <c r="U149" s="13"/>
      <c r="V149" s="13"/>
      <c r="W149" s="13"/>
      <c r="X149" s="13"/>
      <c r="Y149" s="13"/>
      <c r="Z149" s="13"/>
      <c r="AA149" s="13"/>
      <c r="AB149" s="13"/>
      <c r="AC149" s="13"/>
      <c r="AD149" s="13"/>
      <c r="AE149" s="13"/>
      <c r="AT149" s="259" t="s">
        <v>236</v>
      </c>
      <c r="AU149" s="259" t="s">
        <v>88</v>
      </c>
      <c r="AV149" s="13" t="s">
        <v>19</v>
      </c>
      <c r="AW149" s="13" t="s">
        <v>36</v>
      </c>
      <c r="AX149" s="13" t="s">
        <v>80</v>
      </c>
      <c r="AY149" s="259" t="s">
        <v>221</v>
      </c>
    </row>
    <row r="150" s="15" customFormat="1">
      <c r="A150" s="15"/>
      <c r="B150" s="270"/>
      <c r="C150" s="271"/>
      <c r="D150" s="247" t="s">
        <v>236</v>
      </c>
      <c r="E150" s="272" t="s">
        <v>1</v>
      </c>
      <c r="F150" s="273" t="s">
        <v>356</v>
      </c>
      <c r="G150" s="271"/>
      <c r="H150" s="274">
        <v>80</v>
      </c>
      <c r="I150" s="275"/>
      <c r="J150" s="271"/>
      <c r="K150" s="271"/>
      <c r="L150" s="276"/>
      <c r="M150" s="277"/>
      <c r="N150" s="278"/>
      <c r="O150" s="278"/>
      <c r="P150" s="278"/>
      <c r="Q150" s="278"/>
      <c r="R150" s="278"/>
      <c r="S150" s="278"/>
      <c r="T150" s="279"/>
      <c r="U150" s="15"/>
      <c r="V150" s="15"/>
      <c r="W150" s="15"/>
      <c r="X150" s="15"/>
      <c r="Y150" s="15"/>
      <c r="Z150" s="15"/>
      <c r="AA150" s="15"/>
      <c r="AB150" s="15"/>
      <c r="AC150" s="15"/>
      <c r="AD150" s="15"/>
      <c r="AE150" s="15"/>
      <c r="AT150" s="280" t="s">
        <v>236</v>
      </c>
      <c r="AU150" s="280" t="s">
        <v>88</v>
      </c>
      <c r="AV150" s="15" t="s">
        <v>224</v>
      </c>
      <c r="AW150" s="15" t="s">
        <v>36</v>
      </c>
      <c r="AX150" s="15" t="s">
        <v>88</v>
      </c>
      <c r="AY150" s="280" t="s">
        <v>221</v>
      </c>
    </row>
    <row r="151" s="2" customFormat="1" ht="37.8" customHeight="1">
      <c r="A151" s="40"/>
      <c r="B151" s="41"/>
      <c r="C151" s="229" t="s">
        <v>288</v>
      </c>
      <c r="D151" s="229" t="s">
        <v>225</v>
      </c>
      <c r="E151" s="230" t="s">
        <v>5665</v>
      </c>
      <c r="F151" s="231" t="s">
        <v>5666</v>
      </c>
      <c r="G151" s="232" t="s">
        <v>5667</v>
      </c>
      <c r="H151" s="233">
        <v>10</v>
      </c>
      <c r="I151" s="234"/>
      <c r="J151" s="235">
        <f>ROUND(I151*H151,2)</f>
        <v>0</v>
      </c>
      <c r="K151" s="231" t="s">
        <v>5600</v>
      </c>
      <c r="L151" s="46"/>
      <c r="M151" s="236" t="s">
        <v>1</v>
      </c>
      <c r="N151" s="237" t="s">
        <v>45</v>
      </c>
      <c r="O151" s="93"/>
      <c r="P151" s="238">
        <f>O151*H151</f>
        <v>0</v>
      </c>
      <c r="Q151" s="238">
        <v>0</v>
      </c>
      <c r="R151" s="238">
        <f>Q151*H151</f>
        <v>0</v>
      </c>
      <c r="S151" s="238">
        <v>0</v>
      </c>
      <c r="T151" s="239">
        <f>S151*H151</f>
        <v>0</v>
      </c>
      <c r="U151" s="40"/>
      <c r="V151" s="40"/>
      <c r="W151" s="40"/>
      <c r="X151" s="40"/>
      <c r="Y151" s="40"/>
      <c r="Z151" s="40"/>
      <c r="AA151" s="40"/>
      <c r="AB151" s="40"/>
      <c r="AC151" s="40"/>
      <c r="AD151" s="40"/>
      <c r="AE151" s="40"/>
      <c r="AR151" s="240" t="s">
        <v>224</v>
      </c>
      <c r="AT151" s="240" t="s">
        <v>225</v>
      </c>
      <c r="AU151" s="240" t="s">
        <v>88</v>
      </c>
      <c r="AY151" s="18" t="s">
        <v>221</v>
      </c>
      <c r="BE151" s="241">
        <f>IF(N151="základní",J151,0)</f>
        <v>0</v>
      </c>
      <c r="BF151" s="241">
        <f>IF(N151="snížená",J151,0)</f>
        <v>0</v>
      </c>
      <c r="BG151" s="241">
        <f>IF(N151="zákl. přenesená",J151,0)</f>
        <v>0</v>
      </c>
      <c r="BH151" s="241">
        <f>IF(N151="sníž. přenesená",J151,0)</f>
        <v>0</v>
      </c>
      <c r="BI151" s="241">
        <f>IF(N151="nulová",J151,0)</f>
        <v>0</v>
      </c>
      <c r="BJ151" s="18" t="s">
        <v>88</v>
      </c>
      <c r="BK151" s="241">
        <f>ROUND(I151*H151,2)</f>
        <v>0</v>
      </c>
      <c r="BL151" s="18" t="s">
        <v>224</v>
      </c>
      <c r="BM151" s="240" t="s">
        <v>6065</v>
      </c>
    </row>
    <row r="152" s="2" customFormat="1">
      <c r="A152" s="40"/>
      <c r="B152" s="41"/>
      <c r="C152" s="42"/>
      <c r="D152" s="242" t="s">
        <v>232</v>
      </c>
      <c r="E152" s="42"/>
      <c r="F152" s="243" t="s">
        <v>5669</v>
      </c>
      <c r="G152" s="42"/>
      <c r="H152" s="42"/>
      <c r="I152" s="244"/>
      <c r="J152" s="42"/>
      <c r="K152" s="42"/>
      <c r="L152" s="46"/>
      <c r="M152" s="245"/>
      <c r="N152" s="246"/>
      <c r="O152" s="93"/>
      <c r="P152" s="93"/>
      <c r="Q152" s="93"/>
      <c r="R152" s="93"/>
      <c r="S152" s="93"/>
      <c r="T152" s="94"/>
      <c r="U152" s="40"/>
      <c r="V152" s="40"/>
      <c r="W152" s="40"/>
      <c r="X152" s="40"/>
      <c r="Y152" s="40"/>
      <c r="Z152" s="40"/>
      <c r="AA152" s="40"/>
      <c r="AB152" s="40"/>
      <c r="AC152" s="40"/>
      <c r="AD152" s="40"/>
      <c r="AE152" s="40"/>
      <c r="AT152" s="18" t="s">
        <v>232</v>
      </c>
      <c r="AU152" s="18" t="s">
        <v>88</v>
      </c>
    </row>
    <row r="153" s="13" customFormat="1">
      <c r="A153" s="13"/>
      <c r="B153" s="249"/>
      <c r="C153" s="250"/>
      <c r="D153" s="247" t="s">
        <v>236</v>
      </c>
      <c r="E153" s="251" t="s">
        <v>1</v>
      </c>
      <c r="F153" s="252" t="s">
        <v>5670</v>
      </c>
      <c r="G153" s="250"/>
      <c r="H153" s="253">
        <v>10</v>
      </c>
      <c r="I153" s="254"/>
      <c r="J153" s="250"/>
      <c r="K153" s="250"/>
      <c r="L153" s="255"/>
      <c r="M153" s="256"/>
      <c r="N153" s="257"/>
      <c r="O153" s="257"/>
      <c r="P153" s="257"/>
      <c r="Q153" s="257"/>
      <c r="R153" s="257"/>
      <c r="S153" s="257"/>
      <c r="T153" s="258"/>
      <c r="U153" s="13"/>
      <c r="V153" s="13"/>
      <c r="W153" s="13"/>
      <c r="X153" s="13"/>
      <c r="Y153" s="13"/>
      <c r="Z153" s="13"/>
      <c r="AA153" s="13"/>
      <c r="AB153" s="13"/>
      <c r="AC153" s="13"/>
      <c r="AD153" s="13"/>
      <c r="AE153" s="13"/>
      <c r="AT153" s="259" t="s">
        <v>236</v>
      </c>
      <c r="AU153" s="259" t="s">
        <v>88</v>
      </c>
      <c r="AV153" s="13" t="s">
        <v>19</v>
      </c>
      <c r="AW153" s="13" t="s">
        <v>36</v>
      </c>
      <c r="AX153" s="13" t="s">
        <v>80</v>
      </c>
      <c r="AY153" s="259" t="s">
        <v>221</v>
      </c>
    </row>
    <row r="154" s="15" customFormat="1">
      <c r="A154" s="15"/>
      <c r="B154" s="270"/>
      <c r="C154" s="271"/>
      <c r="D154" s="247" t="s">
        <v>236</v>
      </c>
      <c r="E154" s="272" t="s">
        <v>1</v>
      </c>
      <c r="F154" s="273" t="s">
        <v>356</v>
      </c>
      <c r="G154" s="271"/>
      <c r="H154" s="274">
        <v>10</v>
      </c>
      <c r="I154" s="275"/>
      <c r="J154" s="271"/>
      <c r="K154" s="271"/>
      <c r="L154" s="276"/>
      <c r="M154" s="277"/>
      <c r="N154" s="278"/>
      <c r="O154" s="278"/>
      <c r="P154" s="278"/>
      <c r="Q154" s="278"/>
      <c r="R154" s="278"/>
      <c r="S154" s="278"/>
      <c r="T154" s="279"/>
      <c r="U154" s="15"/>
      <c r="V154" s="15"/>
      <c r="W154" s="15"/>
      <c r="X154" s="15"/>
      <c r="Y154" s="15"/>
      <c r="Z154" s="15"/>
      <c r="AA154" s="15"/>
      <c r="AB154" s="15"/>
      <c r="AC154" s="15"/>
      <c r="AD154" s="15"/>
      <c r="AE154" s="15"/>
      <c r="AT154" s="280" t="s">
        <v>236</v>
      </c>
      <c r="AU154" s="280" t="s">
        <v>88</v>
      </c>
      <c r="AV154" s="15" t="s">
        <v>224</v>
      </c>
      <c r="AW154" s="15" t="s">
        <v>36</v>
      </c>
      <c r="AX154" s="15" t="s">
        <v>88</v>
      </c>
      <c r="AY154" s="280" t="s">
        <v>221</v>
      </c>
    </row>
    <row r="155" s="2" customFormat="1" ht="24.15" customHeight="1">
      <c r="A155" s="40"/>
      <c r="B155" s="41"/>
      <c r="C155" s="229" t="s">
        <v>295</v>
      </c>
      <c r="D155" s="229" t="s">
        <v>225</v>
      </c>
      <c r="E155" s="230" t="s">
        <v>6066</v>
      </c>
      <c r="F155" s="231" t="s">
        <v>6067</v>
      </c>
      <c r="G155" s="232" t="s">
        <v>507</v>
      </c>
      <c r="H155" s="233">
        <v>22.600000000000001</v>
      </c>
      <c r="I155" s="234"/>
      <c r="J155" s="235">
        <f>ROUND(I155*H155,2)</f>
        <v>0</v>
      </c>
      <c r="K155" s="231" t="s">
        <v>1</v>
      </c>
      <c r="L155" s="46"/>
      <c r="M155" s="236" t="s">
        <v>1</v>
      </c>
      <c r="N155" s="237" t="s">
        <v>45</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224</v>
      </c>
      <c r="AT155" s="240" t="s">
        <v>225</v>
      </c>
      <c r="AU155" s="240" t="s">
        <v>88</v>
      </c>
      <c r="AY155" s="18" t="s">
        <v>221</v>
      </c>
      <c r="BE155" s="241">
        <f>IF(N155="základní",J155,0)</f>
        <v>0</v>
      </c>
      <c r="BF155" s="241">
        <f>IF(N155="snížená",J155,0)</f>
        <v>0</v>
      </c>
      <c r="BG155" s="241">
        <f>IF(N155="zákl. přenesená",J155,0)</f>
        <v>0</v>
      </c>
      <c r="BH155" s="241">
        <f>IF(N155="sníž. přenesená",J155,0)</f>
        <v>0</v>
      </c>
      <c r="BI155" s="241">
        <f>IF(N155="nulová",J155,0)</f>
        <v>0</v>
      </c>
      <c r="BJ155" s="18" t="s">
        <v>88</v>
      </c>
      <c r="BK155" s="241">
        <f>ROUND(I155*H155,2)</f>
        <v>0</v>
      </c>
      <c r="BL155" s="18" t="s">
        <v>224</v>
      </c>
      <c r="BM155" s="240" t="s">
        <v>6068</v>
      </c>
    </row>
    <row r="156" s="14" customFormat="1">
      <c r="A156" s="14"/>
      <c r="B156" s="260"/>
      <c r="C156" s="261"/>
      <c r="D156" s="247" t="s">
        <v>236</v>
      </c>
      <c r="E156" s="262" t="s">
        <v>1</v>
      </c>
      <c r="F156" s="263" t="s">
        <v>6069</v>
      </c>
      <c r="G156" s="261"/>
      <c r="H156" s="262" t="s">
        <v>1</v>
      </c>
      <c r="I156" s="264"/>
      <c r="J156" s="261"/>
      <c r="K156" s="261"/>
      <c r="L156" s="265"/>
      <c r="M156" s="266"/>
      <c r="N156" s="267"/>
      <c r="O156" s="267"/>
      <c r="P156" s="267"/>
      <c r="Q156" s="267"/>
      <c r="R156" s="267"/>
      <c r="S156" s="267"/>
      <c r="T156" s="268"/>
      <c r="U156" s="14"/>
      <c r="V156" s="14"/>
      <c r="W156" s="14"/>
      <c r="X156" s="14"/>
      <c r="Y156" s="14"/>
      <c r="Z156" s="14"/>
      <c r="AA156" s="14"/>
      <c r="AB156" s="14"/>
      <c r="AC156" s="14"/>
      <c r="AD156" s="14"/>
      <c r="AE156" s="14"/>
      <c r="AT156" s="269" t="s">
        <v>236</v>
      </c>
      <c r="AU156" s="269" t="s">
        <v>88</v>
      </c>
      <c r="AV156" s="14" t="s">
        <v>88</v>
      </c>
      <c r="AW156" s="14" t="s">
        <v>36</v>
      </c>
      <c r="AX156" s="14" t="s">
        <v>80</v>
      </c>
      <c r="AY156" s="269" t="s">
        <v>221</v>
      </c>
    </row>
    <row r="157" s="13" customFormat="1">
      <c r="A157" s="13"/>
      <c r="B157" s="249"/>
      <c r="C157" s="250"/>
      <c r="D157" s="247" t="s">
        <v>236</v>
      </c>
      <c r="E157" s="251" t="s">
        <v>1</v>
      </c>
      <c r="F157" s="252" t="s">
        <v>6070</v>
      </c>
      <c r="G157" s="250"/>
      <c r="H157" s="253">
        <v>22.600000000000001</v>
      </c>
      <c r="I157" s="254"/>
      <c r="J157" s="250"/>
      <c r="K157" s="250"/>
      <c r="L157" s="255"/>
      <c r="M157" s="256"/>
      <c r="N157" s="257"/>
      <c r="O157" s="257"/>
      <c r="P157" s="257"/>
      <c r="Q157" s="257"/>
      <c r="R157" s="257"/>
      <c r="S157" s="257"/>
      <c r="T157" s="258"/>
      <c r="U157" s="13"/>
      <c r="V157" s="13"/>
      <c r="W157" s="13"/>
      <c r="X157" s="13"/>
      <c r="Y157" s="13"/>
      <c r="Z157" s="13"/>
      <c r="AA157" s="13"/>
      <c r="AB157" s="13"/>
      <c r="AC157" s="13"/>
      <c r="AD157" s="13"/>
      <c r="AE157" s="13"/>
      <c r="AT157" s="259" t="s">
        <v>236</v>
      </c>
      <c r="AU157" s="259" t="s">
        <v>88</v>
      </c>
      <c r="AV157" s="13" t="s">
        <v>19</v>
      </c>
      <c r="AW157" s="13" t="s">
        <v>36</v>
      </c>
      <c r="AX157" s="13" t="s">
        <v>80</v>
      </c>
      <c r="AY157" s="259" t="s">
        <v>221</v>
      </c>
    </row>
    <row r="158" s="15" customFormat="1">
      <c r="A158" s="15"/>
      <c r="B158" s="270"/>
      <c r="C158" s="271"/>
      <c r="D158" s="247" t="s">
        <v>236</v>
      </c>
      <c r="E158" s="272" t="s">
        <v>1</v>
      </c>
      <c r="F158" s="273" t="s">
        <v>356</v>
      </c>
      <c r="G158" s="271"/>
      <c r="H158" s="274">
        <v>22.600000000000001</v>
      </c>
      <c r="I158" s="275"/>
      <c r="J158" s="271"/>
      <c r="K158" s="271"/>
      <c r="L158" s="276"/>
      <c r="M158" s="277"/>
      <c r="N158" s="278"/>
      <c r="O158" s="278"/>
      <c r="P158" s="278"/>
      <c r="Q158" s="278"/>
      <c r="R158" s="278"/>
      <c r="S158" s="278"/>
      <c r="T158" s="279"/>
      <c r="U158" s="15"/>
      <c r="V158" s="15"/>
      <c r="W158" s="15"/>
      <c r="X158" s="15"/>
      <c r="Y158" s="15"/>
      <c r="Z158" s="15"/>
      <c r="AA158" s="15"/>
      <c r="AB158" s="15"/>
      <c r="AC158" s="15"/>
      <c r="AD158" s="15"/>
      <c r="AE158" s="15"/>
      <c r="AT158" s="280" t="s">
        <v>236</v>
      </c>
      <c r="AU158" s="280" t="s">
        <v>88</v>
      </c>
      <c r="AV158" s="15" t="s">
        <v>224</v>
      </c>
      <c r="AW158" s="15" t="s">
        <v>36</v>
      </c>
      <c r="AX158" s="15" t="s">
        <v>88</v>
      </c>
      <c r="AY158" s="280" t="s">
        <v>221</v>
      </c>
    </row>
    <row r="159" s="2" customFormat="1" ht="24.15" customHeight="1">
      <c r="A159" s="40"/>
      <c r="B159" s="41"/>
      <c r="C159" s="229" t="s">
        <v>303</v>
      </c>
      <c r="D159" s="229" t="s">
        <v>225</v>
      </c>
      <c r="E159" s="230" t="s">
        <v>6071</v>
      </c>
      <c r="F159" s="231" t="s">
        <v>6072</v>
      </c>
      <c r="G159" s="232" t="s">
        <v>507</v>
      </c>
      <c r="H159" s="233">
        <v>160</v>
      </c>
      <c r="I159" s="234"/>
      <c r="J159" s="235">
        <f>ROUND(I159*H159,2)</f>
        <v>0</v>
      </c>
      <c r="K159" s="231" t="s">
        <v>5600</v>
      </c>
      <c r="L159" s="46"/>
      <c r="M159" s="236" t="s">
        <v>1</v>
      </c>
      <c r="N159" s="237" t="s">
        <v>45</v>
      </c>
      <c r="O159" s="93"/>
      <c r="P159" s="238">
        <f>O159*H159</f>
        <v>0</v>
      </c>
      <c r="Q159" s="238">
        <v>0</v>
      </c>
      <c r="R159" s="238">
        <f>Q159*H159</f>
        <v>0</v>
      </c>
      <c r="S159" s="238">
        <v>0</v>
      </c>
      <c r="T159" s="239">
        <f>S159*H159</f>
        <v>0</v>
      </c>
      <c r="U159" s="40"/>
      <c r="V159" s="40"/>
      <c r="W159" s="40"/>
      <c r="X159" s="40"/>
      <c r="Y159" s="40"/>
      <c r="Z159" s="40"/>
      <c r="AA159" s="40"/>
      <c r="AB159" s="40"/>
      <c r="AC159" s="40"/>
      <c r="AD159" s="40"/>
      <c r="AE159" s="40"/>
      <c r="AR159" s="240" t="s">
        <v>224</v>
      </c>
      <c r="AT159" s="240" t="s">
        <v>225</v>
      </c>
      <c r="AU159" s="240" t="s">
        <v>88</v>
      </c>
      <c r="AY159" s="18" t="s">
        <v>221</v>
      </c>
      <c r="BE159" s="241">
        <f>IF(N159="základní",J159,0)</f>
        <v>0</v>
      </c>
      <c r="BF159" s="241">
        <f>IF(N159="snížená",J159,0)</f>
        <v>0</v>
      </c>
      <c r="BG159" s="241">
        <f>IF(N159="zákl. přenesená",J159,0)</f>
        <v>0</v>
      </c>
      <c r="BH159" s="241">
        <f>IF(N159="sníž. přenesená",J159,0)</f>
        <v>0</v>
      </c>
      <c r="BI159" s="241">
        <f>IF(N159="nulová",J159,0)</f>
        <v>0</v>
      </c>
      <c r="BJ159" s="18" t="s">
        <v>88</v>
      </c>
      <c r="BK159" s="241">
        <f>ROUND(I159*H159,2)</f>
        <v>0</v>
      </c>
      <c r="BL159" s="18" t="s">
        <v>224</v>
      </c>
      <c r="BM159" s="240" t="s">
        <v>6073</v>
      </c>
    </row>
    <row r="160" s="2" customFormat="1">
      <c r="A160" s="40"/>
      <c r="B160" s="41"/>
      <c r="C160" s="42"/>
      <c r="D160" s="242" t="s">
        <v>232</v>
      </c>
      <c r="E160" s="42"/>
      <c r="F160" s="243" t="s">
        <v>6074</v>
      </c>
      <c r="G160" s="42"/>
      <c r="H160" s="42"/>
      <c r="I160" s="244"/>
      <c r="J160" s="42"/>
      <c r="K160" s="42"/>
      <c r="L160" s="46"/>
      <c r="M160" s="245"/>
      <c r="N160" s="246"/>
      <c r="O160" s="93"/>
      <c r="P160" s="93"/>
      <c r="Q160" s="93"/>
      <c r="R160" s="93"/>
      <c r="S160" s="93"/>
      <c r="T160" s="94"/>
      <c r="U160" s="40"/>
      <c r="V160" s="40"/>
      <c r="W160" s="40"/>
      <c r="X160" s="40"/>
      <c r="Y160" s="40"/>
      <c r="Z160" s="40"/>
      <c r="AA160" s="40"/>
      <c r="AB160" s="40"/>
      <c r="AC160" s="40"/>
      <c r="AD160" s="40"/>
      <c r="AE160" s="40"/>
      <c r="AT160" s="18" t="s">
        <v>232</v>
      </c>
      <c r="AU160" s="18" t="s">
        <v>88</v>
      </c>
    </row>
    <row r="161" s="14" customFormat="1">
      <c r="A161" s="14"/>
      <c r="B161" s="260"/>
      <c r="C161" s="261"/>
      <c r="D161" s="247" t="s">
        <v>236</v>
      </c>
      <c r="E161" s="262" t="s">
        <v>1</v>
      </c>
      <c r="F161" s="263" t="s">
        <v>5938</v>
      </c>
      <c r="G161" s="261"/>
      <c r="H161" s="262" t="s">
        <v>1</v>
      </c>
      <c r="I161" s="264"/>
      <c r="J161" s="261"/>
      <c r="K161" s="261"/>
      <c r="L161" s="265"/>
      <c r="M161" s="266"/>
      <c r="N161" s="267"/>
      <c r="O161" s="267"/>
      <c r="P161" s="267"/>
      <c r="Q161" s="267"/>
      <c r="R161" s="267"/>
      <c r="S161" s="267"/>
      <c r="T161" s="268"/>
      <c r="U161" s="14"/>
      <c r="V161" s="14"/>
      <c r="W161" s="14"/>
      <c r="X161" s="14"/>
      <c r="Y161" s="14"/>
      <c r="Z161" s="14"/>
      <c r="AA161" s="14"/>
      <c r="AB161" s="14"/>
      <c r="AC161" s="14"/>
      <c r="AD161" s="14"/>
      <c r="AE161" s="14"/>
      <c r="AT161" s="269" t="s">
        <v>236</v>
      </c>
      <c r="AU161" s="269" t="s">
        <v>88</v>
      </c>
      <c r="AV161" s="14" t="s">
        <v>88</v>
      </c>
      <c r="AW161" s="14" t="s">
        <v>36</v>
      </c>
      <c r="AX161" s="14" t="s">
        <v>80</v>
      </c>
      <c r="AY161" s="269" t="s">
        <v>221</v>
      </c>
    </row>
    <row r="162" s="13" customFormat="1">
      <c r="A162" s="13"/>
      <c r="B162" s="249"/>
      <c r="C162" s="250"/>
      <c r="D162" s="247" t="s">
        <v>236</v>
      </c>
      <c r="E162" s="251" t="s">
        <v>1</v>
      </c>
      <c r="F162" s="252" t="s">
        <v>6075</v>
      </c>
      <c r="G162" s="250"/>
      <c r="H162" s="253">
        <v>66</v>
      </c>
      <c r="I162" s="254"/>
      <c r="J162" s="250"/>
      <c r="K162" s="250"/>
      <c r="L162" s="255"/>
      <c r="M162" s="256"/>
      <c r="N162" s="257"/>
      <c r="O162" s="257"/>
      <c r="P162" s="257"/>
      <c r="Q162" s="257"/>
      <c r="R162" s="257"/>
      <c r="S162" s="257"/>
      <c r="T162" s="258"/>
      <c r="U162" s="13"/>
      <c r="V162" s="13"/>
      <c r="W162" s="13"/>
      <c r="X162" s="13"/>
      <c r="Y162" s="13"/>
      <c r="Z162" s="13"/>
      <c r="AA162" s="13"/>
      <c r="AB162" s="13"/>
      <c r="AC162" s="13"/>
      <c r="AD162" s="13"/>
      <c r="AE162" s="13"/>
      <c r="AT162" s="259" t="s">
        <v>236</v>
      </c>
      <c r="AU162" s="259" t="s">
        <v>88</v>
      </c>
      <c r="AV162" s="13" t="s">
        <v>19</v>
      </c>
      <c r="AW162" s="13" t="s">
        <v>36</v>
      </c>
      <c r="AX162" s="13" t="s">
        <v>80</v>
      </c>
      <c r="AY162" s="259" t="s">
        <v>221</v>
      </c>
    </row>
    <row r="163" s="13" customFormat="1">
      <c r="A163" s="13"/>
      <c r="B163" s="249"/>
      <c r="C163" s="250"/>
      <c r="D163" s="247" t="s">
        <v>236</v>
      </c>
      <c r="E163" s="251" t="s">
        <v>1</v>
      </c>
      <c r="F163" s="252" t="s">
        <v>6076</v>
      </c>
      <c r="G163" s="250"/>
      <c r="H163" s="253">
        <v>36.799999999999997</v>
      </c>
      <c r="I163" s="254"/>
      <c r="J163" s="250"/>
      <c r="K163" s="250"/>
      <c r="L163" s="255"/>
      <c r="M163" s="256"/>
      <c r="N163" s="257"/>
      <c r="O163" s="257"/>
      <c r="P163" s="257"/>
      <c r="Q163" s="257"/>
      <c r="R163" s="257"/>
      <c r="S163" s="257"/>
      <c r="T163" s="258"/>
      <c r="U163" s="13"/>
      <c r="V163" s="13"/>
      <c r="W163" s="13"/>
      <c r="X163" s="13"/>
      <c r="Y163" s="13"/>
      <c r="Z163" s="13"/>
      <c r="AA163" s="13"/>
      <c r="AB163" s="13"/>
      <c r="AC163" s="13"/>
      <c r="AD163" s="13"/>
      <c r="AE163" s="13"/>
      <c r="AT163" s="259" t="s">
        <v>236</v>
      </c>
      <c r="AU163" s="259" t="s">
        <v>88</v>
      </c>
      <c r="AV163" s="13" t="s">
        <v>19</v>
      </c>
      <c r="AW163" s="13" t="s">
        <v>36</v>
      </c>
      <c r="AX163" s="13" t="s">
        <v>80</v>
      </c>
      <c r="AY163" s="259" t="s">
        <v>221</v>
      </c>
    </row>
    <row r="164" s="13" customFormat="1">
      <c r="A164" s="13"/>
      <c r="B164" s="249"/>
      <c r="C164" s="250"/>
      <c r="D164" s="247" t="s">
        <v>236</v>
      </c>
      <c r="E164" s="251" t="s">
        <v>1</v>
      </c>
      <c r="F164" s="252" t="s">
        <v>6077</v>
      </c>
      <c r="G164" s="250"/>
      <c r="H164" s="253">
        <v>25</v>
      </c>
      <c r="I164" s="254"/>
      <c r="J164" s="250"/>
      <c r="K164" s="250"/>
      <c r="L164" s="255"/>
      <c r="M164" s="256"/>
      <c r="N164" s="257"/>
      <c r="O164" s="257"/>
      <c r="P164" s="257"/>
      <c r="Q164" s="257"/>
      <c r="R164" s="257"/>
      <c r="S164" s="257"/>
      <c r="T164" s="258"/>
      <c r="U164" s="13"/>
      <c r="V164" s="13"/>
      <c r="W164" s="13"/>
      <c r="X164" s="13"/>
      <c r="Y164" s="13"/>
      <c r="Z164" s="13"/>
      <c r="AA164" s="13"/>
      <c r="AB164" s="13"/>
      <c r="AC164" s="13"/>
      <c r="AD164" s="13"/>
      <c r="AE164" s="13"/>
      <c r="AT164" s="259" t="s">
        <v>236</v>
      </c>
      <c r="AU164" s="259" t="s">
        <v>88</v>
      </c>
      <c r="AV164" s="13" t="s">
        <v>19</v>
      </c>
      <c r="AW164" s="13" t="s">
        <v>36</v>
      </c>
      <c r="AX164" s="13" t="s">
        <v>80</v>
      </c>
      <c r="AY164" s="259" t="s">
        <v>221</v>
      </c>
    </row>
    <row r="165" s="13" customFormat="1">
      <c r="A165" s="13"/>
      <c r="B165" s="249"/>
      <c r="C165" s="250"/>
      <c r="D165" s="247" t="s">
        <v>236</v>
      </c>
      <c r="E165" s="251" t="s">
        <v>1</v>
      </c>
      <c r="F165" s="252" t="s">
        <v>6078</v>
      </c>
      <c r="G165" s="250"/>
      <c r="H165" s="253">
        <v>32.200000000000003</v>
      </c>
      <c r="I165" s="254"/>
      <c r="J165" s="250"/>
      <c r="K165" s="250"/>
      <c r="L165" s="255"/>
      <c r="M165" s="256"/>
      <c r="N165" s="257"/>
      <c r="O165" s="257"/>
      <c r="P165" s="257"/>
      <c r="Q165" s="257"/>
      <c r="R165" s="257"/>
      <c r="S165" s="257"/>
      <c r="T165" s="258"/>
      <c r="U165" s="13"/>
      <c r="V165" s="13"/>
      <c r="W165" s="13"/>
      <c r="X165" s="13"/>
      <c r="Y165" s="13"/>
      <c r="Z165" s="13"/>
      <c r="AA165" s="13"/>
      <c r="AB165" s="13"/>
      <c r="AC165" s="13"/>
      <c r="AD165" s="13"/>
      <c r="AE165" s="13"/>
      <c r="AT165" s="259" t="s">
        <v>236</v>
      </c>
      <c r="AU165" s="259" t="s">
        <v>88</v>
      </c>
      <c r="AV165" s="13" t="s">
        <v>19</v>
      </c>
      <c r="AW165" s="13" t="s">
        <v>36</v>
      </c>
      <c r="AX165" s="13" t="s">
        <v>80</v>
      </c>
      <c r="AY165" s="259" t="s">
        <v>221</v>
      </c>
    </row>
    <row r="166" s="15" customFormat="1">
      <c r="A166" s="15"/>
      <c r="B166" s="270"/>
      <c r="C166" s="271"/>
      <c r="D166" s="247" t="s">
        <v>236</v>
      </c>
      <c r="E166" s="272" t="s">
        <v>1</v>
      </c>
      <c r="F166" s="273" t="s">
        <v>356</v>
      </c>
      <c r="G166" s="271"/>
      <c r="H166" s="274">
        <v>160</v>
      </c>
      <c r="I166" s="275"/>
      <c r="J166" s="271"/>
      <c r="K166" s="271"/>
      <c r="L166" s="276"/>
      <c r="M166" s="277"/>
      <c r="N166" s="278"/>
      <c r="O166" s="278"/>
      <c r="P166" s="278"/>
      <c r="Q166" s="278"/>
      <c r="R166" s="278"/>
      <c r="S166" s="278"/>
      <c r="T166" s="279"/>
      <c r="U166" s="15"/>
      <c r="V166" s="15"/>
      <c r="W166" s="15"/>
      <c r="X166" s="15"/>
      <c r="Y166" s="15"/>
      <c r="Z166" s="15"/>
      <c r="AA166" s="15"/>
      <c r="AB166" s="15"/>
      <c r="AC166" s="15"/>
      <c r="AD166" s="15"/>
      <c r="AE166" s="15"/>
      <c r="AT166" s="280" t="s">
        <v>236</v>
      </c>
      <c r="AU166" s="280" t="s">
        <v>88</v>
      </c>
      <c r="AV166" s="15" t="s">
        <v>224</v>
      </c>
      <c r="AW166" s="15" t="s">
        <v>36</v>
      </c>
      <c r="AX166" s="15" t="s">
        <v>88</v>
      </c>
      <c r="AY166" s="280" t="s">
        <v>221</v>
      </c>
    </row>
    <row r="167" s="2" customFormat="1" ht="24.15" customHeight="1">
      <c r="A167" s="40"/>
      <c r="B167" s="41"/>
      <c r="C167" s="229" t="s">
        <v>307</v>
      </c>
      <c r="D167" s="229" t="s">
        <v>225</v>
      </c>
      <c r="E167" s="230" t="s">
        <v>505</v>
      </c>
      <c r="F167" s="231" t="s">
        <v>992</v>
      </c>
      <c r="G167" s="232" t="s">
        <v>507</v>
      </c>
      <c r="H167" s="233">
        <v>1009.4</v>
      </c>
      <c r="I167" s="234"/>
      <c r="J167" s="235">
        <f>ROUND(I167*H167,2)</f>
        <v>0</v>
      </c>
      <c r="K167" s="231" t="s">
        <v>5600</v>
      </c>
      <c r="L167" s="46"/>
      <c r="M167" s="236" t="s">
        <v>1</v>
      </c>
      <c r="N167" s="237" t="s">
        <v>45</v>
      </c>
      <c r="O167" s="93"/>
      <c r="P167" s="238">
        <f>O167*H167</f>
        <v>0</v>
      </c>
      <c r="Q167" s="238">
        <v>0</v>
      </c>
      <c r="R167" s="238">
        <f>Q167*H167</f>
        <v>0</v>
      </c>
      <c r="S167" s="238">
        <v>0</v>
      </c>
      <c r="T167" s="239">
        <f>S167*H167</f>
        <v>0</v>
      </c>
      <c r="U167" s="40"/>
      <c r="V167" s="40"/>
      <c r="W167" s="40"/>
      <c r="X167" s="40"/>
      <c r="Y167" s="40"/>
      <c r="Z167" s="40"/>
      <c r="AA167" s="40"/>
      <c r="AB167" s="40"/>
      <c r="AC167" s="40"/>
      <c r="AD167" s="40"/>
      <c r="AE167" s="40"/>
      <c r="AR167" s="240" t="s">
        <v>224</v>
      </c>
      <c r="AT167" s="240" t="s">
        <v>225</v>
      </c>
      <c r="AU167" s="240" t="s">
        <v>88</v>
      </c>
      <c r="AY167" s="18" t="s">
        <v>221</v>
      </c>
      <c r="BE167" s="241">
        <f>IF(N167="základní",J167,0)</f>
        <v>0</v>
      </c>
      <c r="BF167" s="241">
        <f>IF(N167="snížená",J167,0)</f>
        <v>0</v>
      </c>
      <c r="BG167" s="241">
        <f>IF(N167="zákl. přenesená",J167,0)</f>
        <v>0</v>
      </c>
      <c r="BH167" s="241">
        <f>IF(N167="sníž. přenesená",J167,0)</f>
        <v>0</v>
      </c>
      <c r="BI167" s="241">
        <f>IF(N167="nulová",J167,0)</f>
        <v>0</v>
      </c>
      <c r="BJ167" s="18" t="s">
        <v>88</v>
      </c>
      <c r="BK167" s="241">
        <f>ROUND(I167*H167,2)</f>
        <v>0</v>
      </c>
      <c r="BL167" s="18" t="s">
        <v>224</v>
      </c>
      <c r="BM167" s="240" t="s">
        <v>6079</v>
      </c>
    </row>
    <row r="168" s="2" customFormat="1">
      <c r="A168" s="40"/>
      <c r="B168" s="41"/>
      <c r="C168" s="42"/>
      <c r="D168" s="242" t="s">
        <v>232</v>
      </c>
      <c r="E168" s="42"/>
      <c r="F168" s="243" t="s">
        <v>5684</v>
      </c>
      <c r="G168" s="42"/>
      <c r="H168" s="42"/>
      <c r="I168" s="244"/>
      <c r="J168" s="42"/>
      <c r="K168" s="42"/>
      <c r="L168" s="46"/>
      <c r="M168" s="245"/>
      <c r="N168" s="246"/>
      <c r="O168" s="93"/>
      <c r="P168" s="93"/>
      <c r="Q168" s="93"/>
      <c r="R168" s="93"/>
      <c r="S168" s="93"/>
      <c r="T168" s="94"/>
      <c r="U168" s="40"/>
      <c r="V168" s="40"/>
      <c r="W168" s="40"/>
      <c r="X168" s="40"/>
      <c r="Y168" s="40"/>
      <c r="Z168" s="40"/>
      <c r="AA168" s="40"/>
      <c r="AB168" s="40"/>
      <c r="AC168" s="40"/>
      <c r="AD168" s="40"/>
      <c r="AE168" s="40"/>
      <c r="AT168" s="18" t="s">
        <v>232</v>
      </c>
      <c r="AU168" s="18" t="s">
        <v>88</v>
      </c>
    </row>
    <row r="169" s="2" customFormat="1" ht="37.8" customHeight="1">
      <c r="A169" s="40"/>
      <c r="B169" s="41"/>
      <c r="C169" s="229" t="s">
        <v>316</v>
      </c>
      <c r="D169" s="229" t="s">
        <v>225</v>
      </c>
      <c r="E169" s="230" t="s">
        <v>6080</v>
      </c>
      <c r="F169" s="231" t="s">
        <v>6081</v>
      </c>
      <c r="G169" s="232" t="s">
        <v>515</v>
      </c>
      <c r="H169" s="233">
        <v>70.287999999999997</v>
      </c>
      <c r="I169" s="234"/>
      <c r="J169" s="235">
        <f>ROUND(I169*H169,2)</f>
        <v>0</v>
      </c>
      <c r="K169" s="231" t="s">
        <v>5600</v>
      </c>
      <c r="L169" s="46"/>
      <c r="M169" s="236" t="s">
        <v>1</v>
      </c>
      <c r="N169" s="237" t="s">
        <v>45</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224</v>
      </c>
      <c r="AT169" s="240" t="s">
        <v>225</v>
      </c>
      <c r="AU169" s="240" t="s">
        <v>88</v>
      </c>
      <c r="AY169" s="18" t="s">
        <v>221</v>
      </c>
      <c r="BE169" s="241">
        <f>IF(N169="základní",J169,0)</f>
        <v>0</v>
      </c>
      <c r="BF169" s="241">
        <f>IF(N169="snížená",J169,0)</f>
        <v>0</v>
      </c>
      <c r="BG169" s="241">
        <f>IF(N169="zákl. přenesená",J169,0)</f>
        <v>0</v>
      </c>
      <c r="BH169" s="241">
        <f>IF(N169="sníž. přenesená",J169,0)</f>
        <v>0</v>
      </c>
      <c r="BI169" s="241">
        <f>IF(N169="nulová",J169,0)</f>
        <v>0</v>
      </c>
      <c r="BJ169" s="18" t="s">
        <v>88</v>
      </c>
      <c r="BK169" s="241">
        <f>ROUND(I169*H169,2)</f>
        <v>0</v>
      </c>
      <c r="BL169" s="18" t="s">
        <v>224</v>
      </c>
      <c r="BM169" s="240" t="s">
        <v>6082</v>
      </c>
    </row>
    <row r="170" s="2" customFormat="1">
      <c r="A170" s="40"/>
      <c r="B170" s="41"/>
      <c r="C170" s="42"/>
      <c r="D170" s="242" t="s">
        <v>232</v>
      </c>
      <c r="E170" s="42"/>
      <c r="F170" s="243" t="s">
        <v>6083</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232</v>
      </c>
      <c r="AU170" s="18" t="s">
        <v>88</v>
      </c>
    </row>
    <row r="171" s="2" customFormat="1" ht="16.5" customHeight="1">
      <c r="A171" s="40"/>
      <c r="B171" s="41"/>
      <c r="C171" s="284" t="s">
        <v>321</v>
      </c>
      <c r="D171" s="284" t="s">
        <v>330</v>
      </c>
      <c r="E171" s="285" t="s">
        <v>5690</v>
      </c>
      <c r="F171" s="286" t="s">
        <v>5691</v>
      </c>
      <c r="G171" s="287" t="s">
        <v>515</v>
      </c>
      <c r="H171" s="288">
        <v>70.287999999999997</v>
      </c>
      <c r="I171" s="289"/>
      <c r="J171" s="290">
        <f>ROUND(I171*H171,2)</f>
        <v>0</v>
      </c>
      <c r="K171" s="286" t="s">
        <v>1</v>
      </c>
      <c r="L171" s="291"/>
      <c r="M171" s="292" t="s">
        <v>1</v>
      </c>
      <c r="N171" s="293" t="s">
        <v>45</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267</v>
      </c>
      <c r="AT171" s="240" t="s">
        <v>330</v>
      </c>
      <c r="AU171" s="240" t="s">
        <v>88</v>
      </c>
      <c r="AY171" s="18" t="s">
        <v>221</v>
      </c>
      <c r="BE171" s="241">
        <f>IF(N171="základní",J171,0)</f>
        <v>0</v>
      </c>
      <c r="BF171" s="241">
        <f>IF(N171="snížená",J171,0)</f>
        <v>0</v>
      </c>
      <c r="BG171" s="241">
        <f>IF(N171="zákl. přenesená",J171,0)</f>
        <v>0</v>
      </c>
      <c r="BH171" s="241">
        <f>IF(N171="sníž. přenesená",J171,0)</f>
        <v>0</v>
      </c>
      <c r="BI171" s="241">
        <f>IF(N171="nulová",J171,0)</f>
        <v>0</v>
      </c>
      <c r="BJ171" s="18" t="s">
        <v>88</v>
      </c>
      <c r="BK171" s="241">
        <f>ROUND(I171*H171,2)</f>
        <v>0</v>
      </c>
      <c r="BL171" s="18" t="s">
        <v>224</v>
      </c>
      <c r="BM171" s="240" t="s">
        <v>6084</v>
      </c>
    </row>
    <row r="172" s="2" customFormat="1" ht="66.75" customHeight="1">
      <c r="A172" s="40"/>
      <c r="B172" s="41"/>
      <c r="C172" s="229" t="s">
        <v>327</v>
      </c>
      <c r="D172" s="229" t="s">
        <v>225</v>
      </c>
      <c r="E172" s="230" t="s">
        <v>6085</v>
      </c>
      <c r="F172" s="231" t="s">
        <v>6086</v>
      </c>
      <c r="G172" s="232" t="s">
        <v>515</v>
      </c>
      <c r="H172" s="233">
        <v>59.409999999999997</v>
      </c>
      <c r="I172" s="234"/>
      <c r="J172" s="235">
        <f>ROUND(I172*H172,2)</f>
        <v>0</v>
      </c>
      <c r="K172" s="231" t="s">
        <v>1</v>
      </c>
      <c r="L172" s="46"/>
      <c r="M172" s="236" t="s">
        <v>1</v>
      </c>
      <c r="N172" s="237" t="s">
        <v>45</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224</v>
      </c>
      <c r="AT172" s="240" t="s">
        <v>225</v>
      </c>
      <c r="AU172" s="240" t="s">
        <v>88</v>
      </c>
      <c r="AY172" s="18" t="s">
        <v>221</v>
      </c>
      <c r="BE172" s="241">
        <f>IF(N172="základní",J172,0)</f>
        <v>0</v>
      </c>
      <c r="BF172" s="241">
        <f>IF(N172="snížená",J172,0)</f>
        <v>0</v>
      </c>
      <c r="BG172" s="241">
        <f>IF(N172="zákl. přenesená",J172,0)</f>
        <v>0</v>
      </c>
      <c r="BH172" s="241">
        <f>IF(N172="sníž. přenesená",J172,0)</f>
        <v>0</v>
      </c>
      <c r="BI172" s="241">
        <f>IF(N172="nulová",J172,0)</f>
        <v>0</v>
      </c>
      <c r="BJ172" s="18" t="s">
        <v>88</v>
      </c>
      <c r="BK172" s="241">
        <f>ROUND(I172*H172,2)</f>
        <v>0</v>
      </c>
      <c r="BL172" s="18" t="s">
        <v>224</v>
      </c>
      <c r="BM172" s="240" t="s">
        <v>6087</v>
      </c>
    </row>
    <row r="173" s="13" customFormat="1">
      <c r="A173" s="13"/>
      <c r="B173" s="249"/>
      <c r="C173" s="250"/>
      <c r="D173" s="247" t="s">
        <v>236</v>
      </c>
      <c r="E173" s="251" t="s">
        <v>1</v>
      </c>
      <c r="F173" s="252" t="s">
        <v>6088</v>
      </c>
      <c r="G173" s="250"/>
      <c r="H173" s="253">
        <v>3</v>
      </c>
      <c r="I173" s="254"/>
      <c r="J173" s="250"/>
      <c r="K173" s="250"/>
      <c r="L173" s="255"/>
      <c r="M173" s="256"/>
      <c r="N173" s="257"/>
      <c r="O173" s="257"/>
      <c r="P173" s="257"/>
      <c r="Q173" s="257"/>
      <c r="R173" s="257"/>
      <c r="S173" s="257"/>
      <c r="T173" s="258"/>
      <c r="U173" s="13"/>
      <c r="V173" s="13"/>
      <c r="W173" s="13"/>
      <c r="X173" s="13"/>
      <c r="Y173" s="13"/>
      <c r="Z173" s="13"/>
      <c r="AA173" s="13"/>
      <c r="AB173" s="13"/>
      <c r="AC173" s="13"/>
      <c r="AD173" s="13"/>
      <c r="AE173" s="13"/>
      <c r="AT173" s="259" t="s">
        <v>236</v>
      </c>
      <c r="AU173" s="259" t="s">
        <v>88</v>
      </c>
      <c r="AV173" s="13" t="s">
        <v>19</v>
      </c>
      <c r="AW173" s="13" t="s">
        <v>36</v>
      </c>
      <c r="AX173" s="13" t="s">
        <v>80</v>
      </c>
      <c r="AY173" s="259" t="s">
        <v>221</v>
      </c>
    </row>
    <row r="174" s="14" customFormat="1">
      <c r="A174" s="14"/>
      <c r="B174" s="260"/>
      <c r="C174" s="261"/>
      <c r="D174" s="247" t="s">
        <v>236</v>
      </c>
      <c r="E174" s="262" t="s">
        <v>1</v>
      </c>
      <c r="F174" s="263" t="s">
        <v>6089</v>
      </c>
      <c r="G174" s="261"/>
      <c r="H174" s="262" t="s">
        <v>1</v>
      </c>
      <c r="I174" s="264"/>
      <c r="J174" s="261"/>
      <c r="K174" s="261"/>
      <c r="L174" s="265"/>
      <c r="M174" s="266"/>
      <c r="N174" s="267"/>
      <c r="O174" s="267"/>
      <c r="P174" s="267"/>
      <c r="Q174" s="267"/>
      <c r="R174" s="267"/>
      <c r="S174" s="267"/>
      <c r="T174" s="268"/>
      <c r="U174" s="14"/>
      <c r="V174" s="14"/>
      <c r="W174" s="14"/>
      <c r="X174" s="14"/>
      <c r="Y174" s="14"/>
      <c r="Z174" s="14"/>
      <c r="AA174" s="14"/>
      <c r="AB174" s="14"/>
      <c r="AC174" s="14"/>
      <c r="AD174" s="14"/>
      <c r="AE174" s="14"/>
      <c r="AT174" s="269" t="s">
        <v>236</v>
      </c>
      <c r="AU174" s="269" t="s">
        <v>88</v>
      </c>
      <c r="AV174" s="14" t="s">
        <v>88</v>
      </c>
      <c r="AW174" s="14" t="s">
        <v>36</v>
      </c>
      <c r="AX174" s="14" t="s">
        <v>80</v>
      </c>
      <c r="AY174" s="269" t="s">
        <v>221</v>
      </c>
    </row>
    <row r="175" s="13" customFormat="1">
      <c r="A175" s="13"/>
      <c r="B175" s="249"/>
      <c r="C175" s="250"/>
      <c r="D175" s="247" t="s">
        <v>236</v>
      </c>
      <c r="E175" s="251" t="s">
        <v>1</v>
      </c>
      <c r="F175" s="252" t="s">
        <v>6090</v>
      </c>
      <c r="G175" s="250"/>
      <c r="H175" s="253">
        <v>56.409999999999997</v>
      </c>
      <c r="I175" s="254"/>
      <c r="J175" s="250"/>
      <c r="K175" s="250"/>
      <c r="L175" s="255"/>
      <c r="M175" s="256"/>
      <c r="N175" s="257"/>
      <c r="O175" s="257"/>
      <c r="P175" s="257"/>
      <c r="Q175" s="257"/>
      <c r="R175" s="257"/>
      <c r="S175" s="257"/>
      <c r="T175" s="258"/>
      <c r="U175" s="13"/>
      <c r="V175" s="13"/>
      <c r="W175" s="13"/>
      <c r="X175" s="13"/>
      <c r="Y175" s="13"/>
      <c r="Z175" s="13"/>
      <c r="AA175" s="13"/>
      <c r="AB175" s="13"/>
      <c r="AC175" s="13"/>
      <c r="AD175" s="13"/>
      <c r="AE175" s="13"/>
      <c r="AT175" s="259" t="s">
        <v>236</v>
      </c>
      <c r="AU175" s="259" t="s">
        <v>88</v>
      </c>
      <c r="AV175" s="13" t="s">
        <v>19</v>
      </c>
      <c r="AW175" s="13" t="s">
        <v>36</v>
      </c>
      <c r="AX175" s="13" t="s">
        <v>80</v>
      </c>
      <c r="AY175" s="259" t="s">
        <v>221</v>
      </c>
    </row>
    <row r="176" s="15" customFormat="1">
      <c r="A176" s="15"/>
      <c r="B176" s="270"/>
      <c r="C176" s="271"/>
      <c r="D176" s="247" t="s">
        <v>236</v>
      </c>
      <c r="E176" s="272" t="s">
        <v>1</v>
      </c>
      <c r="F176" s="273" t="s">
        <v>356</v>
      </c>
      <c r="G176" s="271"/>
      <c r="H176" s="274">
        <v>59.409999999999997</v>
      </c>
      <c r="I176" s="275"/>
      <c r="J176" s="271"/>
      <c r="K176" s="271"/>
      <c r="L176" s="276"/>
      <c r="M176" s="277"/>
      <c r="N176" s="278"/>
      <c r="O176" s="278"/>
      <c r="P176" s="278"/>
      <c r="Q176" s="278"/>
      <c r="R176" s="278"/>
      <c r="S176" s="278"/>
      <c r="T176" s="279"/>
      <c r="U176" s="15"/>
      <c r="V176" s="15"/>
      <c r="W176" s="15"/>
      <c r="X176" s="15"/>
      <c r="Y176" s="15"/>
      <c r="Z176" s="15"/>
      <c r="AA176" s="15"/>
      <c r="AB176" s="15"/>
      <c r="AC176" s="15"/>
      <c r="AD176" s="15"/>
      <c r="AE176" s="15"/>
      <c r="AT176" s="280" t="s">
        <v>236</v>
      </c>
      <c r="AU176" s="280" t="s">
        <v>88</v>
      </c>
      <c r="AV176" s="15" t="s">
        <v>224</v>
      </c>
      <c r="AW176" s="15" t="s">
        <v>36</v>
      </c>
      <c r="AX176" s="15" t="s">
        <v>88</v>
      </c>
      <c r="AY176" s="280" t="s">
        <v>221</v>
      </c>
    </row>
    <row r="177" s="2" customFormat="1" ht="49.05" customHeight="1">
      <c r="A177" s="40"/>
      <c r="B177" s="41"/>
      <c r="C177" s="229" t="s">
        <v>337</v>
      </c>
      <c r="D177" s="229" t="s">
        <v>225</v>
      </c>
      <c r="E177" s="230" t="s">
        <v>1946</v>
      </c>
      <c r="F177" s="231" t="s">
        <v>1947</v>
      </c>
      <c r="G177" s="232" t="s">
        <v>515</v>
      </c>
      <c r="H177" s="233">
        <v>62.100000000000001</v>
      </c>
      <c r="I177" s="234"/>
      <c r="J177" s="235">
        <f>ROUND(I177*H177,2)</f>
        <v>0</v>
      </c>
      <c r="K177" s="231" t="s">
        <v>5600</v>
      </c>
      <c r="L177" s="46"/>
      <c r="M177" s="236" t="s">
        <v>1</v>
      </c>
      <c r="N177" s="237" t="s">
        <v>45</v>
      </c>
      <c r="O177" s="93"/>
      <c r="P177" s="238">
        <f>O177*H177</f>
        <v>0</v>
      </c>
      <c r="Q177" s="238">
        <v>0</v>
      </c>
      <c r="R177" s="238">
        <f>Q177*H177</f>
        <v>0</v>
      </c>
      <c r="S177" s="238">
        <v>0</v>
      </c>
      <c r="T177" s="239">
        <f>S177*H177</f>
        <v>0</v>
      </c>
      <c r="U177" s="40"/>
      <c r="V177" s="40"/>
      <c r="W177" s="40"/>
      <c r="X177" s="40"/>
      <c r="Y177" s="40"/>
      <c r="Z177" s="40"/>
      <c r="AA177" s="40"/>
      <c r="AB177" s="40"/>
      <c r="AC177" s="40"/>
      <c r="AD177" s="40"/>
      <c r="AE177" s="40"/>
      <c r="AR177" s="240" t="s">
        <v>224</v>
      </c>
      <c r="AT177" s="240" t="s">
        <v>225</v>
      </c>
      <c r="AU177" s="240" t="s">
        <v>88</v>
      </c>
      <c r="AY177" s="18" t="s">
        <v>221</v>
      </c>
      <c r="BE177" s="241">
        <f>IF(N177="základní",J177,0)</f>
        <v>0</v>
      </c>
      <c r="BF177" s="241">
        <f>IF(N177="snížená",J177,0)</f>
        <v>0</v>
      </c>
      <c r="BG177" s="241">
        <f>IF(N177="zákl. přenesená",J177,0)</f>
        <v>0</v>
      </c>
      <c r="BH177" s="241">
        <f>IF(N177="sníž. přenesená",J177,0)</f>
        <v>0</v>
      </c>
      <c r="BI177" s="241">
        <f>IF(N177="nulová",J177,0)</f>
        <v>0</v>
      </c>
      <c r="BJ177" s="18" t="s">
        <v>88</v>
      </c>
      <c r="BK177" s="241">
        <f>ROUND(I177*H177,2)</f>
        <v>0</v>
      </c>
      <c r="BL177" s="18" t="s">
        <v>224</v>
      </c>
      <c r="BM177" s="240" t="s">
        <v>6091</v>
      </c>
    </row>
    <row r="178" s="2" customFormat="1">
      <c r="A178" s="40"/>
      <c r="B178" s="41"/>
      <c r="C178" s="42"/>
      <c r="D178" s="242" t="s">
        <v>232</v>
      </c>
      <c r="E178" s="42"/>
      <c r="F178" s="243" t="s">
        <v>6092</v>
      </c>
      <c r="G178" s="42"/>
      <c r="H178" s="42"/>
      <c r="I178" s="244"/>
      <c r="J178" s="42"/>
      <c r="K178" s="42"/>
      <c r="L178" s="46"/>
      <c r="M178" s="245"/>
      <c r="N178" s="246"/>
      <c r="O178" s="93"/>
      <c r="P178" s="93"/>
      <c r="Q178" s="93"/>
      <c r="R178" s="93"/>
      <c r="S178" s="93"/>
      <c r="T178" s="94"/>
      <c r="U178" s="40"/>
      <c r="V178" s="40"/>
      <c r="W178" s="40"/>
      <c r="X178" s="40"/>
      <c r="Y178" s="40"/>
      <c r="Z178" s="40"/>
      <c r="AA178" s="40"/>
      <c r="AB178" s="40"/>
      <c r="AC178" s="40"/>
      <c r="AD178" s="40"/>
      <c r="AE178" s="40"/>
      <c r="AT178" s="18" t="s">
        <v>232</v>
      </c>
      <c r="AU178" s="18" t="s">
        <v>88</v>
      </c>
    </row>
    <row r="179" s="2" customFormat="1" ht="44.25" customHeight="1">
      <c r="A179" s="40"/>
      <c r="B179" s="41"/>
      <c r="C179" s="229" t="s">
        <v>7</v>
      </c>
      <c r="D179" s="229" t="s">
        <v>225</v>
      </c>
      <c r="E179" s="230" t="s">
        <v>4769</v>
      </c>
      <c r="F179" s="231" t="s">
        <v>4770</v>
      </c>
      <c r="G179" s="232" t="s">
        <v>665</v>
      </c>
      <c r="H179" s="233">
        <v>1</v>
      </c>
      <c r="I179" s="234"/>
      <c r="J179" s="235">
        <f>ROUND(I179*H179,2)</f>
        <v>0</v>
      </c>
      <c r="K179" s="231" t="s">
        <v>5600</v>
      </c>
      <c r="L179" s="46"/>
      <c r="M179" s="236" t="s">
        <v>1</v>
      </c>
      <c r="N179" s="237" t="s">
        <v>45</v>
      </c>
      <c r="O179" s="93"/>
      <c r="P179" s="238">
        <f>O179*H179</f>
        <v>0</v>
      </c>
      <c r="Q179" s="238">
        <v>0</v>
      </c>
      <c r="R179" s="238">
        <f>Q179*H179</f>
        <v>0</v>
      </c>
      <c r="S179" s="238">
        <v>0</v>
      </c>
      <c r="T179" s="239">
        <f>S179*H179</f>
        <v>0</v>
      </c>
      <c r="U179" s="40"/>
      <c r="V179" s="40"/>
      <c r="W179" s="40"/>
      <c r="X179" s="40"/>
      <c r="Y179" s="40"/>
      <c r="Z179" s="40"/>
      <c r="AA179" s="40"/>
      <c r="AB179" s="40"/>
      <c r="AC179" s="40"/>
      <c r="AD179" s="40"/>
      <c r="AE179" s="40"/>
      <c r="AR179" s="240" t="s">
        <v>224</v>
      </c>
      <c r="AT179" s="240" t="s">
        <v>225</v>
      </c>
      <c r="AU179" s="240" t="s">
        <v>88</v>
      </c>
      <c r="AY179" s="18" t="s">
        <v>221</v>
      </c>
      <c r="BE179" s="241">
        <f>IF(N179="základní",J179,0)</f>
        <v>0</v>
      </c>
      <c r="BF179" s="241">
        <f>IF(N179="snížená",J179,0)</f>
        <v>0</v>
      </c>
      <c r="BG179" s="241">
        <f>IF(N179="zákl. přenesená",J179,0)</f>
        <v>0</v>
      </c>
      <c r="BH179" s="241">
        <f>IF(N179="sníž. přenesená",J179,0)</f>
        <v>0</v>
      </c>
      <c r="BI179" s="241">
        <f>IF(N179="nulová",J179,0)</f>
        <v>0</v>
      </c>
      <c r="BJ179" s="18" t="s">
        <v>88</v>
      </c>
      <c r="BK179" s="241">
        <f>ROUND(I179*H179,2)</f>
        <v>0</v>
      </c>
      <c r="BL179" s="18" t="s">
        <v>224</v>
      </c>
      <c r="BM179" s="240" t="s">
        <v>6093</v>
      </c>
    </row>
    <row r="180" s="2" customFormat="1">
      <c r="A180" s="40"/>
      <c r="B180" s="41"/>
      <c r="C180" s="42"/>
      <c r="D180" s="242" t="s">
        <v>232</v>
      </c>
      <c r="E180" s="42"/>
      <c r="F180" s="243" t="s">
        <v>5702</v>
      </c>
      <c r="G180" s="42"/>
      <c r="H180" s="42"/>
      <c r="I180" s="244"/>
      <c r="J180" s="42"/>
      <c r="K180" s="42"/>
      <c r="L180" s="46"/>
      <c r="M180" s="245"/>
      <c r="N180" s="246"/>
      <c r="O180" s="93"/>
      <c r="P180" s="93"/>
      <c r="Q180" s="93"/>
      <c r="R180" s="93"/>
      <c r="S180" s="93"/>
      <c r="T180" s="94"/>
      <c r="U180" s="40"/>
      <c r="V180" s="40"/>
      <c r="W180" s="40"/>
      <c r="X180" s="40"/>
      <c r="Y180" s="40"/>
      <c r="Z180" s="40"/>
      <c r="AA180" s="40"/>
      <c r="AB180" s="40"/>
      <c r="AC180" s="40"/>
      <c r="AD180" s="40"/>
      <c r="AE180" s="40"/>
      <c r="AT180" s="18" t="s">
        <v>232</v>
      </c>
      <c r="AU180" s="18" t="s">
        <v>88</v>
      </c>
    </row>
    <row r="181" s="2" customFormat="1" ht="44.25" customHeight="1">
      <c r="A181" s="40"/>
      <c r="B181" s="41"/>
      <c r="C181" s="229" t="s">
        <v>347</v>
      </c>
      <c r="D181" s="229" t="s">
        <v>225</v>
      </c>
      <c r="E181" s="230" t="s">
        <v>4775</v>
      </c>
      <c r="F181" s="231" t="s">
        <v>4776</v>
      </c>
      <c r="G181" s="232" t="s">
        <v>665</v>
      </c>
      <c r="H181" s="233">
        <v>1</v>
      </c>
      <c r="I181" s="234"/>
      <c r="J181" s="235">
        <f>ROUND(I181*H181,2)</f>
        <v>0</v>
      </c>
      <c r="K181" s="231" t="s">
        <v>1</v>
      </c>
      <c r="L181" s="46"/>
      <c r="M181" s="236" t="s">
        <v>1</v>
      </c>
      <c r="N181" s="237" t="s">
        <v>45</v>
      </c>
      <c r="O181" s="93"/>
      <c r="P181" s="238">
        <f>O181*H181</f>
        <v>0</v>
      </c>
      <c r="Q181" s="238">
        <v>0</v>
      </c>
      <c r="R181" s="238">
        <f>Q181*H181</f>
        <v>0</v>
      </c>
      <c r="S181" s="238">
        <v>0</v>
      </c>
      <c r="T181" s="239">
        <f>S181*H181</f>
        <v>0</v>
      </c>
      <c r="U181" s="40"/>
      <c r="V181" s="40"/>
      <c r="W181" s="40"/>
      <c r="X181" s="40"/>
      <c r="Y181" s="40"/>
      <c r="Z181" s="40"/>
      <c r="AA181" s="40"/>
      <c r="AB181" s="40"/>
      <c r="AC181" s="40"/>
      <c r="AD181" s="40"/>
      <c r="AE181" s="40"/>
      <c r="AR181" s="240" t="s">
        <v>224</v>
      </c>
      <c r="AT181" s="240" t="s">
        <v>225</v>
      </c>
      <c r="AU181" s="240" t="s">
        <v>88</v>
      </c>
      <c r="AY181" s="18" t="s">
        <v>221</v>
      </c>
      <c r="BE181" s="241">
        <f>IF(N181="základní",J181,0)</f>
        <v>0</v>
      </c>
      <c r="BF181" s="241">
        <f>IF(N181="snížená",J181,0)</f>
        <v>0</v>
      </c>
      <c r="BG181" s="241">
        <f>IF(N181="zákl. přenesená",J181,0)</f>
        <v>0</v>
      </c>
      <c r="BH181" s="241">
        <f>IF(N181="sníž. přenesená",J181,0)</f>
        <v>0</v>
      </c>
      <c r="BI181" s="241">
        <f>IF(N181="nulová",J181,0)</f>
        <v>0</v>
      </c>
      <c r="BJ181" s="18" t="s">
        <v>88</v>
      </c>
      <c r="BK181" s="241">
        <f>ROUND(I181*H181,2)</f>
        <v>0</v>
      </c>
      <c r="BL181" s="18" t="s">
        <v>224</v>
      </c>
      <c r="BM181" s="240" t="s">
        <v>6094</v>
      </c>
    </row>
    <row r="182" s="2" customFormat="1" ht="37.8" customHeight="1">
      <c r="A182" s="40"/>
      <c r="B182" s="41"/>
      <c r="C182" s="229" t="s">
        <v>359</v>
      </c>
      <c r="D182" s="229" t="s">
        <v>225</v>
      </c>
      <c r="E182" s="230" t="s">
        <v>5704</v>
      </c>
      <c r="F182" s="231" t="s">
        <v>5705</v>
      </c>
      <c r="G182" s="232" t="s">
        <v>665</v>
      </c>
      <c r="H182" s="233">
        <v>1</v>
      </c>
      <c r="I182" s="234"/>
      <c r="J182" s="235">
        <f>ROUND(I182*H182,2)</f>
        <v>0</v>
      </c>
      <c r="K182" s="231" t="s">
        <v>5600</v>
      </c>
      <c r="L182" s="46"/>
      <c r="M182" s="236" t="s">
        <v>1</v>
      </c>
      <c r="N182" s="237" t="s">
        <v>45</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224</v>
      </c>
      <c r="AT182" s="240" t="s">
        <v>225</v>
      </c>
      <c r="AU182" s="240" t="s">
        <v>88</v>
      </c>
      <c r="AY182" s="18" t="s">
        <v>221</v>
      </c>
      <c r="BE182" s="241">
        <f>IF(N182="základní",J182,0)</f>
        <v>0</v>
      </c>
      <c r="BF182" s="241">
        <f>IF(N182="snížená",J182,0)</f>
        <v>0</v>
      </c>
      <c r="BG182" s="241">
        <f>IF(N182="zákl. přenesená",J182,0)</f>
        <v>0</v>
      </c>
      <c r="BH182" s="241">
        <f>IF(N182="sníž. přenesená",J182,0)</f>
        <v>0</v>
      </c>
      <c r="BI182" s="241">
        <f>IF(N182="nulová",J182,0)</f>
        <v>0</v>
      </c>
      <c r="BJ182" s="18" t="s">
        <v>88</v>
      </c>
      <c r="BK182" s="241">
        <f>ROUND(I182*H182,2)</f>
        <v>0</v>
      </c>
      <c r="BL182" s="18" t="s">
        <v>224</v>
      </c>
      <c r="BM182" s="240" t="s">
        <v>6095</v>
      </c>
    </row>
    <row r="183" s="2" customFormat="1">
      <c r="A183" s="40"/>
      <c r="B183" s="41"/>
      <c r="C183" s="42"/>
      <c r="D183" s="242" t="s">
        <v>232</v>
      </c>
      <c r="E183" s="42"/>
      <c r="F183" s="243" t="s">
        <v>5707</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232</v>
      </c>
      <c r="AU183" s="18" t="s">
        <v>88</v>
      </c>
    </row>
    <row r="184" s="2" customFormat="1" ht="37.8" customHeight="1">
      <c r="A184" s="40"/>
      <c r="B184" s="41"/>
      <c r="C184" s="229" t="s">
        <v>365</v>
      </c>
      <c r="D184" s="229" t="s">
        <v>225</v>
      </c>
      <c r="E184" s="230" t="s">
        <v>5708</v>
      </c>
      <c r="F184" s="231" t="s">
        <v>5709</v>
      </c>
      <c r="G184" s="232" t="s">
        <v>665</v>
      </c>
      <c r="H184" s="233">
        <v>1</v>
      </c>
      <c r="I184" s="234"/>
      <c r="J184" s="235">
        <f>ROUND(I184*H184,2)</f>
        <v>0</v>
      </c>
      <c r="K184" s="231" t="s">
        <v>1</v>
      </c>
      <c r="L184" s="46"/>
      <c r="M184" s="236" t="s">
        <v>1</v>
      </c>
      <c r="N184" s="237" t="s">
        <v>45</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224</v>
      </c>
      <c r="AT184" s="240" t="s">
        <v>225</v>
      </c>
      <c r="AU184" s="240" t="s">
        <v>88</v>
      </c>
      <c r="AY184" s="18" t="s">
        <v>221</v>
      </c>
      <c r="BE184" s="241">
        <f>IF(N184="základní",J184,0)</f>
        <v>0</v>
      </c>
      <c r="BF184" s="241">
        <f>IF(N184="snížená",J184,0)</f>
        <v>0</v>
      </c>
      <c r="BG184" s="241">
        <f>IF(N184="zákl. přenesená",J184,0)</f>
        <v>0</v>
      </c>
      <c r="BH184" s="241">
        <f>IF(N184="sníž. přenesená",J184,0)</f>
        <v>0</v>
      </c>
      <c r="BI184" s="241">
        <f>IF(N184="nulová",J184,0)</f>
        <v>0</v>
      </c>
      <c r="BJ184" s="18" t="s">
        <v>88</v>
      </c>
      <c r="BK184" s="241">
        <f>ROUND(I184*H184,2)</f>
        <v>0</v>
      </c>
      <c r="BL184" s="18" t="s">
        <v>224</v>
      </c>
      <c r="BM184" s="240" t="s">
        <v>6096</v>
      </c>
    </row>
    <row r="185" s="2" customFormat="1" ht="62.7" customHeight="1">
      <c r="A185" s="40"/>
      <c r="B185" s="41"/>
      <c r="C185" s="229" t="s">
        <v>371</v>
      </c>
      <c r="D185" s="229" t="s">
        <v>225</v>
      </c>
      <c r="E185" s="230" t="s">
        <v>5711</v>
      </c>
      <c r="F185" s="231" t="s">
        <v>5712</v>
      </c>
      <c r="G185" s="232" t="s">
        <v>515</v>
      </c>
      <c r="H185" s="233">
        <v>149.92400000000001</v>
      </c>
      <c r="I185" s="234"/>
      <c r="J185" s="235">
        <f>ROUND(I185*H185,2)</f>
        <v>0</v>
      </c>
      <c r="K185" s="231" t="s">
        <v>5600</v>
      </c>
      <c r="L185" s="46"/>
      <c r="M185" s="236" t="s">
        <v>1</v>
      </c>
      <c r="N185" s="237" t="s">
        <v>45</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224</v>
      </c>
      <c r="AT185" s="240" t="s">
        <v>225</v>
      </c>
      <c r="AU185" s="240" t="s">
        <v>88</v>
      </c>
      <c r="AY185" s="18" t="s">
        <v>221</v>
      </c>
      <c r="BE185" s="241">
        <f>IF(N185="základní",J185,0)</f>
        <v>0</v>
      </c>
      <c r="BF185" s="241">
        <f>IF(N185="snížená",J185,0)</f>
        <v>0</v>
      </c>
      <c r="BG185" s="241">
        <f>IF(N185="zákl. přenesená",J185,0)</f>
        <v>0</v>
      </c>
      <c r="BH185" s="241">
        <f>IF(N185="sníž. přenesená",J185,0)</f>
        <v>0</v>
      </c>
      <c r="BI185" s="241">
        <f>IF(N185="nulová",J185,0)</f>
        <v>0</v>
      </c>
      <c r="BJ185" s="18" t="s">
        <v>88</v>
      </c>
      <c r="BK185" s="241">
        <f>ROUND(I185*H185,2)</f>
        <v>0</v>
      </c>
      <c r="BL185" s="18" t="s">
        <v>224</v>
      </c>
      <c r="BM185" s="240" t="s">
        <v>6097</v>
      </c>
    </row>
    <row r="186" s="2" customFormat="1">
      <c r="A186" s="40"/>
      <c r="B186" s="41"/>
      <c r="C186" s="42"/>
      <c r="D186" s="242" t="s">
        <v>232</v>
      </c>
      <c r="E186" s="42"/>
      <c r="F186" s="243" t="s">
        <v>5714</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232</v>
      </c>
      <c r="AU186" s="18" t="s">
        <v>88</v>
      </c>
    </row>
    <row r="187" s="2" customFormat="1" ht="62.7" customHeight="1">
      <c r="A187" s="40"/>
      <c r="B187" s="41"/>
      <c r="C187" s="229" t="s">
        <v>376</v>
      </c>
      <c r="D187" s="229" t="s">
        <v>225</v>
      </c>
      <c r="E187" s="230" t="s">
        <v>5715</v>
      </c>
      <c r="F187" s="231" t="s">
        <v>5716</v>
      </c>
      <c r="G187" s="232" t="s">
        <v>665</v>
      </c>
      <c r="H187" s="233">
        <v>19</v>
      </c>
      <c r="I187" s="234"/>
      <c r="J187" s="235">
        <f>ROUND(I187*H187,2)</f>
        <v>0</v>
      </c>
      <c r="K187" s="231" t="s">
        <v>5600</v>
      </c>
      <c r="L187" s="46"/>
      <c r="M187" s="236" t="s">
        <v>1</v>
      </c>
      <c r="N187" s="237" t="s">
        <v>45</v>
      </c>
      <c r="O187" s="93"/>
      <c r="P187" s="238">
        <f>O187*H187</f>
        <v>0</v>
      </c>
      <c r="Q187" s="238">
        <v>0</v>
      </c>
      <c r="R187" s="238">
        <f>Q187*H187</f>
        <v>0</v>
      </c>
      <c r="S187" s="238">
        <v>0</v>
      </c>
      <c r="T187" s="239">
        <f>S187*H187</f>
        <v>0</v>
      </c>
      <c r="U187" s="40"/>
      <c r="V187" s="40"/>
      <c r="W187" s="40"/>
      <c r="X187" s="40"/>
      <c r="Y187" s="40"/>
      <c r="Z187" s="40"/>
      <c r="AA187" s="40"/>
      <c r="AB187" s="40"/>
      <c r="AC187" s="40"/>
      <c r="AD187" s="40"/>
      <c r="AE187" s="40"/>
      <c r="AR187" s="240" t="s">
        <v>224</v>
      </c>
      <c r="AT187" s="240" t="s">
        <v>225</v>
      </c>
      <c r="AU187" s="240" t="s">
        <v>88</v>
      </c>
      <c r="AY187" s="18" t="s">
        <v>221</v>
      </c>
      <c r="BE187" s="241">
        <f>IF(N187="základní",J187,0)</f>
        <v>0</v>
      </c>
      <c r="BF187" s="241">
        <f>IF(N187="snížená",J187,0)</f>
        <v>0</v>
      </c>
      <c r="BG187" s="241">
        <f>IF(N187="zákl. přenesená",J187,0)</f>
        <v>0</v>
      </c>
      <c r="BH187" s="241">
        <f>IF(N187="sníž. přenesená",J187,0)</f>
        <v>0</v>
      </c>
      <c r="BI187" s="241">
        <f>IF(N187="nulová",J187,0)</f>
        <v>0</v>
      </c>
      <c r="BJ187" s="18" t="s">
        <v>88</v>
      </c>
      <c r="BK187" s="241">
        <f>ROUND(I187*H187,2)</f>
        <v>0</v>
      </c>
      <c r="BL187" s="18" t="s">
        <v>224</v>
      </c>
      <c r="BM187" s="240" t="s">
        <v>6098</v>
      </c>
    </row>
    <row r="188" s="2" customFormat="1">
      <c r="A188" s="40"/>
      <c r="B188" s="41"/>
      <c r="C188" s="42"/>
      <c r="D188" s="242" t="s">
        <v>232</v>
      </c>
      <c r="E188" s="42"/>
      <c r="F188" s="243" t="s">
        <v>5718</v>
      </c>
      <c r="G188" s="42"/>
      <c r="H188" s="42"/>
      <c r="I188" s="244"/>
      <c r="J188" s="42"/>
      <c r="K188" s="42"/>
      <c r="L188" s="46"/>
      <c r="M188" s="245"/>
      <c r="N188" s="246"/>
      <c r="O188" s="93"/>
      <c r="P188" s="93"/>
      <c r="Q188" s="93"/>
      <c r="R188" s="93"/>
      <c r="S188" s="93"/>
      <c r="T188" s="94"/>
      <c r="U188" s="40"/>
      <c r="V188" s="40"/>
      <c r="W188" s="40"/>
      <c r="X188" s="40"/>
      <c r="Y188" s="40"/>
      <c r="Z188" s="40"/>
      <c r="AA188" s="40"/>
      <c r="AB188" s="40"/>
      <c r="AC188" s="40"/>
      <c r="AD188" s="40"/>
      <c r="AE188" s="40"/>
      <c r="AT188" s="18" t="s">
        <v>232</v>
      </c>
      <c r="AU188" s="18" t="s">
        <v>88</v>
      </c>
    </row>
    <row r="189" s="2" customFormat="1" ht="62.7" customHeight="1">
      <c r="A189" s="40"/>
      <c r="B189" s="41"/>
      <c r="C189" s="229" t="s">
        <v>381</v>
      </c>
      <c r="D189" s="229" t="s">
        <v>225</v>
      </c>
      <c r="E189" s="230" t="s">
        <v>5719</v>
      </c>
      <c r="F189" s="231" t="s">
        <v>5720</v>
      </c>
      <c r="G189" s="232" t="s">
        <v>665</v>
      </c>
      <c r="H189" s="233">
        <v>19</v>
      </c>
      <c r="I189" s="234"/>
      <c r="J189" s="235">
        <f>ROUND(I189*H189,2)</f>
        <v>0</v>
      </c>
      <c r="K189" s="231" t="s">
        <v>1</v>
      </c>
      <c r="L189" s="46"/>
      <c r="M189" s="236" t="s">
        <v>1</v>
      </c>
      <c r="N189" s="237" t="s">
        <v>45</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224</v>
      </c>
      <c r="AT189" s="240" t="s">
        <v>225</v>
      </c>
      <c r="AU189" s="240" t="s">
        <v>88</v>
      </c>
      <c r="AY189" s="18" t="s">
        <v>221</v>
      </c>
      <c r="BE189" s="241">
        <f>IF(N189="základní",J189,0)</f>
        <v>0</v>
      </c>
      <c r="BF189" s="241">
        <f>IF(N189="snížená",J189,0)</f>
        <v>0</v>
      </c>
      <c r="BG189" s="241">
        <f>IF(N189="zákl. přenesená",J189,0)</f>
        <v>0</v>
      </c>
      <c r="BH189" s="241">
        <f>IF(N189="sníž. přenesená",J189,0)</f>
        <v>0</v>
      </c>
      <c r="BI189" s="241">
        <f>IF(N189="nulová",J189,0)</f>
        <v>0</v>
      </c>
      <c r="BJ189" s="18" t="s">
        <v>88</v>
      </c>
      <c r="BK189" s="241">
        <f>ROUND(I189*H189,2)</f>
        <v>0</v>
      </c>
      <c r="BL189" s="18" t="s">
        <v>224</v>
      </c>
      <c r="BM189" s="240" t="s">
        <v>6099</v>
      </c>
    </row>
    <row r="190" s="2" customFormat="1" ht="55.5" customHeight="1">
      <c r="A190" s="40"/>
      <c r="B190" s="41"/>
      <c r="C190" s="229" t="s">
        <v>387</v>
      </c>
      <c r="D190" s="229" t="s">
        <v>225</v>
      </c>
      <c r="E190" s="230" t="s">
        <v>5722</v>
      </c>
      <c r="F190" s="231" t="s">
        <v>5723</v>
      </c>
      <c r="G190" s="232" t="s">
        <v>665</v>
      </c>
      <c r="H190" s="233">
        <v>19</v>
      </c>
      <c r="I190" s="234"/>
      <c r="J190" s="235">
        <f>ROUND(I190*H190,2)</f>
        <v>0</v>
      </c>
      <c r="K190" s="231" t="s">
        <v>5600</v>
      </c>
      <c r="L190" s="46"/>
      <c r="M190" s="236" t="s">
        <v>1</v>
      </c>
      <c r="N190" s="237" t="s">
        <v>45</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224</v>
      </c>
      <c r="AT190" s="240" t="s">
        <v>225</v>
      </c>
      <c r="AU190" s="240" t="s">
        <v>88</v>
      </c>
      <c r="AY190" s="18" t="s">
        <v>221</v>
      </c>
      <c r="BE190" s="241">
        <f>IF(N190="základní",J190,0)</f>
        <v>0</v>
      </c>
      <c r="BF190" s="241">
        <f>IF(N190="snížená",J190,0)</f>
        <v>0</v>
      </c>
      <c r="BG190" s="241">
        <f>IF(N190="zákl. přenesená",J190,0)</f>
        <v>0</v>
      </c>
      <c r="BH190" s="241">
        <f>IF(N190="sníž. přenesená",J190,0)</f>
        <v>0</v>
      </c>
      <c r="BI190" s="241">
        <f>IF(N190="nulová",J190,0)</f>
        <v>0</v>
      </c>
      <c r="BJ190" s="18" t="s">
        <v>88</v>
      </c>
      <c r="BK190" s="241">
        <f>ROUND(I190*H190,2)</f>
        <v>0</v>
      </c>
      <c r="BL190" s="18" t="s">
        <v>224</v>
      </c>
      <c r="BM190" s="240" t="s">
        <v>6100</v>
      </c>
    </row>
    <row r="191" s="2" customFormat="1">
      <c r="A191" s="40"/>
      <c r="B191" s="41"/>
      <c r="C191" s="42"/>
      <c r="D191" s="242" t="s">
        <v>232</v>
      </c>
      <c r="E191" s="42"/>
      <c r="F191" s="243" t="s">
        <v>5725</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232</v>
      </c>
      <c r="AU191" s="18" t="s">
        <v>88</v>
      </c>
    </row>
    <row r="192" s="2" customFormat="1" ht="55.5" customHeight="1">
      <c r="A192" s="40"/>
      <c r="B192" s="41"/>
      <c r="C192" s="229" t="s">
        <v>393</v>
      </c>
      <c r="D192" s="229" t="s">
        <v>225</v>
      </c>
      <c r="E192" s="230" t="s">
        <v>5726</v>
      </c>
      <c r="F192" s="231" t="s">
        <v>5727</v>
      </c>
      <c r="G192" s="232" t="s">
        <v>665</v>
      </c>
      <c r="H192" s="233">
        <v>19</v>
      </c>
      <c r="I192" s="234"/>
      <c r="J192" s="235">
        <f>ROUND(I192*H192,2)</f>
        <v>0</v>
      </c>
      <c r="K192" s="231" t="s">
        <v>1</v>
      </c>
      <c r="L192" s="46"/>
      <c r="M192" s="236" t="s">
        <v>1</v>
      </c>
      <c r="N192" s="237" t="s">
        <v>45</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224</v>
      </c>
      <c r="AT192" s="240" t="s">
        <v>225</v>
      </c>
      <c r="AU192" s="240" t="s">
        <v>88</v>
      </c>
      <c r="AY192" s="18" t="s">
        <v>221</v>
      </c>
      <c r="BE192" s="241">
        <f>IF(N192="základní",J192,0)</f>
        <v>0</v>
      </c>
      <c r="BF192" s="241">
        <f>IF(N192="snížená",J192,0)</f>
        <v>0</v>
      </c>
      <c r="BG192" s="241">
        <f>IF(N192="zákl. přenesená",J192,0)</f>
        <v>0</v>
      </c>
      <c r="BH192" s="241">
        <f>IF(N192="sníž. přenesená",J192,0)</f>
        <v>0</v>
      </c>
      <c r="BI192" s="241">
        <f>IF(N192="nulová",J192,0)</f>
        <v>0</v>
      </c>
      <c r="BJ192" s="18" t="s">
        <v>88</v>
      </c>
      <c r="BK192" s="241">
        <f>ROUND(I192*H192,2)</f>
        <v>0</v>
      </c>
      <c r="BL192" s="18" t="s">
        <v>224</v>
      </c>
      <c r="BM192" s="240" t="s">
        <v>6101</v>
      </c>
    </row>
    <row r="193" s="2" customFormat="1" ht="62.7" customHeight="1">
      <c r="A193" s="40"/>
      <c r="B193" s="41"/>
      <c r="C193" s="229" t="s">
        <v>398</v>
      </c>
      <c r="D193" s="229" t="s">
        <v>225</v>
      </c>
      <c r="E193" s="230" t="s">
        <v>521</v>
      </c>
      <c r="F193" s="231" t="s">
        <v>522</v>
      </c>
      <c r="G193" s="232" t="s">
        <v>515</v>
      </c>
      <c r="H193" s="233">
        <v>134.40799999999999</v>
      </c>
      <c r="I193" s="234"/>
      <c r="J193" s="235">
        <f>ROUND(I193*H193,2)</f>
        <v>0</v>
      </c>
      <c r="K193" s="231" t="s">
        <v>5600</v>
      </c>
      <c r="L193" s="46"/>
      <c r="M193" s="236" t="s">
        <v>1</v>
      </c>
      <c r="N193" s="237" t="s">
        <v>45</v>
      </c>
      <c r="O193" s="93"/>
      <c r="P193" s="238">
        <f>O193*H193</f>
        <v>0</v>
      </c>
      <c r="Q193" s="238">
        <v>0</v>
      </c>
      <c r="R193" s="238">
        <f>Q193*H193</f>
        <v>0</v>
      </c>
      <c r="S193" s="238">
        <v>0</v>
      </c>
      <c r="T193" s="239">
        <f>S193*H193</f>
        <v>0</v>
      </c>
      <c r="U193" s="40"/>
      <c r="V193" s="40"/>
      <c r="W193" s="40"/>
      <c r="X193" s="40"/>
      <c r="Y193" s="40"/>
      <c r="Z193" s="40"/>
      <c r="AA193" s="40"/>
      <c r="AB193" s="40"/>
      <c r="AC193" s="40"/>
      <c r="AD193" s="40"/>
      <c r="AE193" s="40"/>
      <c r="AR193" s="240" t="s">
        <v>224</v>
      </c>
      <c r="AT193" s="240" t="s">
        <v>225</v>
      </c>
      <c r="AU193" s="240" t="s">
        <v>88</v>
      </c>
      <c r="AY193" s="18" t="s">
        <v>221</v>
      </c>
      <c r="BE193" s="241">
        <f>IF(N193="základní",J193,0)</f>
        <v>0</v>
      </c>
      <c r="BF193" s="241">
        <f>IF(N193="snížená",J193,0)</f>
        <v>0</v>
      </c>
      <c r="BG193" s="241">
        <f>IF(N193="zákl. přenesená",J193,0)</f>
        <v>0</v>
      </c>
      <c r="BH193" s="241">
        <f>IF(N193="sníž. přenesená",J193,0)</f>
        <v>0</v>
      </c>
      <c r="BI193" s="241">
        <f>IF(N193="nulová",J193,0)</f>
        <v>0</v>
      </c>
      <c r="BJ193" s="18" t="s">
        <v>88</v>
      </c>
      <c r="BK193" s="241">
        <f>ROUND(I193*H193,2)</f>
        <v>0</v>
      </c>
      <c r="BL193" s="18" t="s">
        <v>224</v>
      </c>
      <c r="BM193" s="240" t="s">
        <v>6102</v>
      </c>
    </row>
    <row r="194" s="2" customFormat="1">
      <c r="A194" s="40"/>
      <c r="B194" s="41"/>
      <c r="C194" s="42"/>
      <c r="D194" s="242" t="s">
        <v>232</v>
      </c>
      <c r="E194" s="42"/>
      <c r="F194" s="243" t="s">
        <v>5730</v>
      </c>
      <c r="G194" s="42"/>
      <c r="H194" s="42"/>
      <c r="I194" s="244"/>
      <c r="J194" s="42"/>
      <c r="K194" s="42"/>
      <c r="L194" s="46"/>
      <c r="M194" s="245"/>
      <c r="N194" s="246"/>
      <c r="O194" s="93"/>
      <c r="P194" s="93"/>
      <c r="Q194" s="93"/>
      <c r="R194" s="93"/>
      <c r="S194" s="93"/>
      <c r="T194" s="94"/>
      <c r="U194" s="40"/>
      <c r="V194" s="40"/>
      <c r="W194" s="40"/>
      <c r="X194" s="40"/>
      <c r="Y194" s="40"/>
      <c r="Z194" s="40"/>
      <c r="AA194" s="40"/>
      <c r="AB194" s="40"/>
      <c r="AC194" s="40"/>
      <c r="AD194" s="40"/>
      <c r="AE194" s="40"/>
      <c r="AT194" s="18" t="s">
        <v>232</v>
      </c>
      <c r="AU194" s="18" t="s">
        <v>88</v>
      </c>
    </row>
    <row r="195" s="2" customFormat="1" ht="66.75" customHeight="1">
      <c r="A195" s="40"/>
      <c r="B195" s="41"/>
      <c r="C195" s="229" t="s">
        <v>404</v>
      </c>
      <c r="D195" s="229" t="s">
        <v>225</v>
      </c>
      <c r="E195" s="230" t="s">
        <v>1198</v>
      </c>
      <c r="F195" s="231" t="s">
        <v>1199</v>
      </c>
      <c r="G195" s="232" t="s">
        <v>515</v>
      </c>
      <c r="H195" s="233">
        <v>1344.0799999999999</v>
      </c>
      <c r="I195" s="234"/>
      <c r="J195" s="235">
        <f>ROUND(I195*H195,2)</f>
        <v>0</v>
      </c>
      <c r="K195" s="231" t="s">
        <v>5600</v>
      </c>
      <c r="L195" s="46"/>
      <c r="M195" s="236" t="s">
        <v>1</v>
      </c>
      <c r="N195" s="237" t="s">
        <v>45</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224</v>
      </c>
      <c r="AT195" s="240" t="s">
        <v>225</v>
      </c>
      <c r="AU195" s="240" t="s">
        <v>88</v>
      </c>
      <c r="AY195" s="18" t="s">
        <v>221</v>
      </c>
      <c r="BE195" s="241">
        <f>IF(N195="základní",J195,0)</f>
        <v>0</v>
      </c>
      <c r="BF195" s="241">
        <f>IF(N195="snížená",J195,0)</f>
        <v>0</v>
      </c>
      <c r="BG195" s="241">
        <f>IF(N195="zákl. přenesená",J195,0)</f>
        <v>0</v>
      </c>
      <c r="BH195" s="241">
        <f>IF(N195="sníž. přenesená",J195,0)</f>
        <v>0</v>
      </c>
      <c r="BI195" s="241">
        <f>IF(N195="nulová",J195,0)</f>
        <v>0</v>
      </c>
      <c r="BJ195" s="18" t="s">
        <v>88</v>
      </c>
      <c r="BK195" s="241">
        <f>ROUND(I195*H195,2)</f>
        <v>0</v>
      </c>
      <c r="BL195" s="18" t="s">
        <v>224</v>
      </c>
      <c r="BM195" s="240" t="s">
        <v>6103</v>
      </c>
    </row>
    <row r="196" s="2" customFormat="1">
      <c r="A196" s="40"/>
      <c r="B196" s="41"/>
      <c r="C196" s="42"/>
      <c r="D196" s="242" t="s">
        <v>232</v>
      </c>
      <c r="E196" s="42"/>
      <c r="F196" s="243" t="s">
        <v>5732</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232</v>
      </c>
      <c r="AU196" s="18" t="s">
        <v>88</v>
      </c>
    </row>
    <row r="197" s="2" customFormat="1" ht="44.25" customHeight="1">
      <c r="A197" s="40"/>
      <c r="B197" s="41"/>
      <c r="C197" s="229" t="s">
        <v>410</v>
      </c>
      <c r="D197" s="229" t="s">
        <v>225</v>
      </c>
      <c r="E197" s="230" t="s">
        <v>6104</v>
      </c>
      <c r="F197" s="231" t="s">
        <v>6105</v>
      </c>
      <c r="G197" s="232" t="s">
        <v>515</v>
      </c>
      <c r="H197" s="233">
        <v>92.534000000000006</v>
      </c>
      <c r="I197" s="234"/>
      <c r="J197" s="235">
        <f>ROUND(I197*H197,2)</f>
        <v>0</v>
      </c>
      <c r="K197" s="231" t="s">
        <v>5600</v>
      </c>
      <c r="L197" s="46"/>
      <c r="M197" s="236" t="s">
        <v>1</v>
      </c>
      <c r="N197" s="237" t="s">
        <v>45</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224</v>
      </c>
      <c r="AT197" s="240" t="s">
        <v>225</v>
      </c>
      <c r="AU197" s="240" t="s">
        <v>88</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224</v>
      </c>
      <c r="BM197" s="240" t="s">
        <v>6106</v>
      </c>
    </row>
    <row r="198" s="2" customFormat="1">
      <c r="A198" s="40"/>
      <c r="B198" s="41"/>
      <c r="C198" s="42"/>
      <c r="D198" s="242" t="s">
        <v>232</v>
      </c>
      <c r="E198" s="42"/>
      <c r="F198" s="243" t="s">
        <v>6107</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232</v>
      </c>
      <c r="AU198" s="18" t="s">
        <v>88</v>
      </c>
    </row>
    <row r="199" s="2" customFormat="1" ht="44.25" customHeight="1">
      <c r="A199" s="40"/>
      <c r="B199" s="41"/>
      <c r="C199" s="229" t="s">
        <v>416</v>
      </c>
      <c r="D199" s="229" t="s">
        <v>225</v>
      </c>
      <c r="E199" s="230" t="s">
        <v>2017</v>
      </c>
      <c r="F199" s="231" t="s">
        <v>954</v>
      </c>
      <c r="G199" s="232" t="s">
        <v>651</v>
      </c>
      <c r="H199" s="233">
        <v>115.416</v>
      </c>
      <c r="I199" s="234"/>
      <c r="J199" s="235">
        <f>ROUND(I199*H199,2)</f>
        <v>0</v>
      </c>
      <c r="K199" s="231" t="s">
        <v>5600</v>
      </c>
      <c r="L199" s="46"/>
      <c r="M199" s="236" t="s">
        <v>1</v>
      </c>
      <c r="N199" s="237" t="s">
        <v>45</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224</v>
      </c>
      <c r="AT199" s="240" t="s">
        <v>225</v>
      </c>
      <c r="AU199" s="240" t="s">
        <v>88</v>
      </c>
      <c r="AY199" s="18" t="s">
        <v>221</v>
      </c>
      <c r="BE199" s="241">
        <f>IF(N199="základní",J199,0)</f>
        <v>0</v>
      </c>
      <c r="BF199" s="241">
        <f>IF(N199="snížená",J199,0)</f>
        <v>0</v>
      </c>
      <c r="BG199" s="241">
        <f>IF(N199="zákl. přenesená",J199,0)</f>
        <v>0</v>
      </c>
      <c r="BH199" s="241">
        <f>IF(N199="sníž. přenesená",J199,0)</f>
        <v>0</v>
      </c>
      <c r="BI199" s="241">
        <f>IF(N199="nulová",J199,0)</f>
        <v>0</v>
      </c>
      <c r="BJ199" s="18" t="s">
        <v>88</v>
      </c>
      <c r="BK199" s="241">
        <f>ROUND(I199*H199,2)</f>
        <v>0</v>
      </c>
      <c r="BL199" s="18" t="s">
        <v>224</v>
      </c>
      <c r="BM199" s="240" t="s">
        <v>6108</v>
      </c>
    </row>
    <row r="200" s="2" customFormat="1">
      <c r="A200" s="40"/>
      <c r="B200" s="41"/>
      <c r="C200" s="42"/>
      <c r="D200" s="242" t="s">
        <v>232</v>
      </c>
      <c r="E200" s="42"/>
      <c r="F200" s="243" t="s">
        <v>5736</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232</v>
      </c>
      <c r="AU200" s="18" t="s">
        <v>88</v>
      </c>
    </row>
    <row r="201" s="2" customFormat="1" ht="37.8" customHeight="1">
      <c r="A201" s="40"/>
      <c r="B201" s="41"/>
      <c r="C201" s="229" t="s">
        <v>421</v>
      </c>
      <c r="D201" s="229" t="s">
        <v>225</v>
      </c>
      <c r="E201" s="230" t="s">
        <v>2025</v>
      </c>
      <c r="F201" s="231" t="s">
        <v>2026</v>
      </c>
      <c r="G201" s="232" t="s">
        <v>515</v>
      </c>
      <c r="H201" s="233">
        <v>92.534000000000006</v>
      </c>
      <c r="I201" s="234"/>
      <c r="J201" s="235">
        <f>ROUND(I201*H201,2)</f>
        <v>0</v>
      </c>
      <c r="K201" s="231" t="s">
        <v>5600</v>
      </c>
      <c r="L201" s="46"/>
      <c r="M201" s="236" t="s">
        <v>1</v>
      </c>
      <c r="N201" s="237" t="s">
        <v>45</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224</v>
      </c>
      <c r="AT201" s="240" t="s">
        <v>225</v>
      </c>
      <c r="AU201" s="240" t="s">
        <v>88</v>
      </c>
      <c r="AY201" s="18" t="s">
        <v>221</v>
      </c>
      <c r="BE201" s="241">
        <f>IF(N201="základní",J201,0)</f>
        <v>0</v>
      </c>
      <c r="BF201" s="241">
        <f>IF(N201="snížená",J201,0)</f>
        <v>0</v>
      </c>
      <c r="BG201" s="241">
        <f>IF(N201="zákl. přenesená",J201,0)</f>
        <v>0</v>
      </c>
      <c r="BH201" s="241">
        <f>IF(N201="sníž. přenesená",J201,0)</f>
        <v>0</v>
      </c>
      <c r="BI201" s="241">
        <f>IF(N201="nulová",J201,0)</f>
        <v>0</v>
      </c>
      <c r="BJ201" s="18" t="s">
        <v>88</v>
      </c>
      <c r="BK201" s="241">
        <f>ROUND(I201*H201,2)</f>
        <v>0</v>
      </c>
      <c r="BL201" s="18" t="s">
        <v>224</v>
      </c>
      <c r="BM201" s="240" t="s">
        <v>6109</v>
      </c>
    </row>
    <row r="202" s="2" customFormat="1">
      <c r="A202" s="40"/>
      <c r="B202" s="41"/>
      <c r="C202" s="42"/>
      <c r="D202" s="242" t="s">
        <v>232</v>
      </c>
      <c r="E202" s="42"/>
      <c r="F202" s="243" t="s">
        <v>5738</v>
      </c>
      <c r="G202" s="42"/>
      <c r="H202" s="42"/>
      <c r="I202" s="244"/>
      <c r="J202" s="42"/>
      <c r="K202" s="42"/>
      <c r="L202" s="46"/>
      <c r="M202" s="245"/>
      <c r="N202" s="246"/>
      <c r="O202" s="93"/>
      <c r="P202" s="93"/>
      <c r="Q202" s="93"/>
      <c r="R202" s="93"/>
      <c r="S202" s="93"/>
      <c r="T202" s="94"/>
      <c r="U202" s="40"/>
      <c r="V202" s="40"/>
      <c r="W202" s="40"/>
      <c r="X202" s="40"/>
      <c r="Y202" s="40"/>
      <c r="Z202" s="40"/>
      <c r="AA202" s="40"/>
      <c r="AB202" s="40"/>
      <c r="AC202" s="40"/>
      <c r="AD202" s="40"/>
      <c r="AE202" s="40"/>
      <c r="AT202" s="18" t="s">
        <v>232</v>
      </c>
      <c r="AU202" s="18" t="s">
        <v>88</v>
      </c>
    </row>
    <row r="203" s="2" customFormat="1" ht="62.7" customHeight="1">
      <c r="A203" s="40"/>
      <c r="B203" s="41"/>
      <c r="C203" s="229" t="s">
        <v>427</v>
      </c>
      <c r="D203" s="229" t="s">
        <v>225</v>
      </c>
      <c r="E203" s="230" t="s">
        <v>5739</v>
      </c>
      <c r="F203" s="231" t="s">
        <v>5740</v>
      </c>
      <c r="G203" s="232" t="s">
        <v>515</v>
      </c>
      <c r="H203" s="233">
        <v>61.119999999999997</v>
      </c>
      <c r="I203" s="234"/>
      <c r="J203" s="235">
        <f>ROUND(I203*H203,2)</f>
        <v>0</v>
      </c>
      <c r="K203" s="231" t="s">
        <v>5600</v>
      </c>
      <c r="L203" s="46"/>
      <c r="M203" s="236" t="s">
        <v>1</v>
      </c>
      <c r="N203" s="237" t="s">
        <v>45</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224</v>
      </c>
      <c r="AT203" s="240" t="s">
        <v>225</v>
      </c>
      <c r="AU203" s="240" t="s">
        <v>88</v>
      </c>
      <c r="AY203" s="18" t="s">
        <v>221</v>
      </c>
      <c r="BE203" s="241">
        <f>IF(N203="základní",J203,0)</f>
        <v>0</v>
      </c>
      <c r="BF203" s="241">
        <f>IF(N203="snížená",J203,0)</f>
        <v>0</v>
      </c>
      <c r="BG203" s="241">
        <f>IF(N203="zákl. přenesená",J203,0)</f>
        <v>0</v>
      </c>
      <c r="BH203" s="241">
        <f>IF(N203="sníž. přenesená",J203,0)</f>
        <v>0</v>
      </c>
      <c r="BI203" s="241">
        <f>IF(N203="nulová",J203,0)</f>
        <v>0</v>
      </c>
      <c r="BJ203" s="18" t="s">
        <v>88</v>
      </c>
      <c r="BK203" s="241">
        <f>ROUND(I203*H203,2)</f>
        <v>0</v>
      </c>
      <c r="BL203" s="18" t="s">
        <v>224</v>
      </c>
      <c r="BM203" s="240" t="s">
        <v>6110</v>
      </c>
    </row>
    <row r="204" s="2" customFormat="1">
      <c r="A204" s="40"/>
      <c r="B204" s="41"/>
      <c r="C204" s="42"/>
      <c r="D204" s="242" t="s">
        <v>232</v>
      </c>
      <c r="E204" s="42"/>
      <c r="F204" s="243" t="s">
        <v>5742</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232</v>
      </c>
      <c r="AU204" s="18" t="s">
        <v>88</v>
      </c>
    </row>
    <row r="205" s="14" customFormat="1">
      <c r="A205" s="14"/>
      <c r="B205" s="260"/>
      <c r="C205" s="261"/>
      <c r="D205" s="247" t="s">
        <v>236</v>
      </c>
      <c r="E205" s="262" t="s">
        <v>1</v>
      </c>
      <c r="F205" s="263" t="s">
        <v>6111</v>
      </c>
      <c r="G205" s="261"/>
      <c r="H205" s="262" t="s">
        <v>1</v>
      </c>
      <c r="I205" s="264"/>
      <c r="J205" s="261"/>
      <c r="K205" s="261"/>
      <c r="L205" s="265"/>
      <c r="M205" s="266"/>
      <c r="N205" s="267"/>
      <c r="O205" s="267"/>
      <c r="P205" s="267"/>
      <c r="Q205" s="267"/>
      <c r="R205" s="267"/>
      <c r="S205" s="267"/>
      <c r="T205" s="268"/>
      <c r="U205" s="14"/>
      <c r="V205" s="14"/>
      <c r="W205" s="14"/>
      <c r="X205" s="14"/>
      <c r="Y205" s="14"/>
      <c r="Z205" s="14"/>
      <c r="AA205" s="14"/>
      <c r="AB205" s="14"/>
      <c r="AC205" s="14"/>
      <c r="AD205" s="14"/>
      <c r="AE205" s="14"/>
      <c r="AT205" s="269" t="s">
        <v>236</v>
      </c>
      <c r="AU205" s="269" t="s">
        <v>88</v>
      </c>
      <c r="AV205" s="14" t="s">
        <v>88</v>
      </c>
      <c r="AW205" s="14" t="s">
        <v>36</v>
      </c>
      <c r="AX205" s="14" t="s">
        <v>80</v>
      </c>
      <c r="AY205" s="269" t="s">
        <v>221</v>
      </c>
    </row>
    <row r="206" s="14" customFormat="1">
      <c r="A206" s="14"/>
      <c r="B206" s="260"/>
      <c r="C206" s="261"/>
      <c r="D206" s="247" t="s">
        <v>236</v>
      </c>
      <c r="E206" s="262" t="s">
        <v>1</v>
      </c>
      <c r="F206" s="263" t="s">
        <v>5743</v>
      </c>
      <c r="G206" s="261"/>
      <c r="H206" s="262" t="s">
        <v>1</v>
      </c>
      <c r="I206" s="264"/>
      <c r="J206" s="261"/>
      <c r="K206" s="261"/>
      <c r="L206" s="265"/>
      <c r="M206" s="266"/>
      <c r="N206" s="267"/>
      <c r="O206" s="267"/>
      <c r="P206" s="267"/>
      <c r="Q206" s="267"/>
      <c r="R206" s="267"/>
      <c r="S206" s="267"/>
      <c r="T206" s="268"/>
      <c r="U206" s="14"/>
      <c r="V206" s="14"/>
      <c r="W206" s="14"/>
      <c r="X206" s="14"/>
      <c r="Y206" s="14"/>
      <c r="Z206" s="14"/>
      <c r="AA206" s="14"/>
      <c r="AB206" s="14"/>
      <c r="AC206" s="14"/>
      <c r="AD206" s="14"/>
      <c r="AE206" s="14"/>
      <c r="AT206" s="269" t="s">
        <v>236</v>
      </c>
      <c r="AU206" s="269" t="s">
        <v>88</v>
      </c>
      <c r="AV206" s="14" t="s">
        <v>88</v>
      </c>
      <c r="AW206" s="14" t="s">
        <v>36</v>
      </c>
      <c r="AX206" s="14" t="s">
        <v>80</v>
      </c>
      <c r="AY206" s="269" t="s">
        <v>221</v>
      </c>
    </row>
    <row r="207" s="13" customFormat="1">
      <c r="A207" s="13"/>
      <c r="B207" s="249"/>
      <c r="C207" s="250"/>
      <c r="D207" s="247" t="s">
        <v>236</v>
      </c>
      <c r="E207" s="251" t="s">
        <v>1</v>
      </c>
      <c r="F207" s="252" t="s">
        <v>6112</v>
      </c>
      <c r="G207" s="250"/>
      <c r="H207" s="253">
        <v>61.119999999999997</v>
      </c>
      <c r="I207" s="254"/>
      <c r="J207" s="250"/>
      <c r="K207" s="250"/>
      <c r="L207" s="255"/>
      <c r="M207" s="256"/>
      <c r="N207" s="257"/>
      <c r="O207" s="257"/>
      <c r="P207" s="257"/>
      <c r="Q207" s="257"/>
      <c r="R207" s="257"/>
      <c r="S207" s="257"/>
      <c r="T207" s="258"/>
      <c r="U207" s="13"/>
      <c r="V207" s="13"/>
      <c r="W207" s="13"/>
      <c r="X207" s="13"/>
      <c r="Y207" s="13"/>
      <c r="Z207" s="13"/>
      <c r="AA207" s="13"/>
      <c r="AB207" s="13"/>
      <c r="AC207" s="13"/>
      <c r="AD207" s="13"/>
      <c r="AE207" s="13"/>
      <c r="AT207" s="259" t="s">
        <v>236</v>
      </c>
      <c r="AU207" s="259" t="s">
        <v>88</v>
      </c>
      <c r="AV207" s="13" t="s">
        <v>19</v>
      </c>
      <c r="AW207" s="13" t="s">
        <v>36</v>
      </c>
      <c r="AX207" s="13" t="s">
        <v>80</v>
      </c>
      <c r="AY207" s="259" t="s">
        <v>221</v>
      </c>
    </row>
    <row r="208" s="15" customFormat="1">
      <c r="A208" s="15"/>
      <c r="B208" s="270"/>
      <c r="C208" s="271"/>
      <c r="D208" s="247" t="s">
        <v>236</v>
      </c>
      <c r="E208" s="272" t="s">
        <v>1</v>
      </c>
      <c r="F208" s="273" t="s">
        <v>356</v>
      </c>
      <c r="G208" s="271"/>
      <c r="H208" s="274">
        <v>61.119999999999997</v>
      </c>
      <c r="I208" s="275"/>
      <c r="J208" s="271"/>
      <c r="K208" s="271"/>
      <c r="L208" s="276"/>
      <c r="M208" s="277"/>
      <c r="N208" s="278"/>
      <c r="O208" s="278"/>
      <c r="P208" s="278"/>
      <c r="Q208" s="278"/>
      <c r="R208" s="278"/>
      <c r="S208" s="278"/>
      <c r="T208" s="279"/>
      <c r="U208" s="15"/>
      <c r="V208" s="15"/>
      <c r="W208" s="15"/>
      <c r="X208" s="15"/>
      <c r="Y208" s="15"/>
      <c r="Z208" s="15"/>
      <c r="AA208" s="15"/>
      <c r="AB208" s="15"/>
      <c r="AC208" s="15"/>
      <c r="AD208" s="15"/>
      <c r="AE208" s="15"/>
      <c r="AT208" s="280" t="s">
        <v>236</v>
      </c>
      <c r="AU208" s="280" t="s">
        <v>88</v>
      </c>
      <c r="AV208" s="15" t="s">
        <v>224</v>
      </c>
      <c r="AW208" s="15" t="s">
        <v>36</v>
      </c>
      <c r="AX208" s="15" t="s">
        <v>88</v>
      </c>
      <c r="AY208" s="280" t="s">
        <v>221</v>
      </c>
    </row>
    <row r="209" s="2" customFormat="1" ht="44.25" customHeight="1">
      <c r="A209" s="40"/>
      <c r="B209" s="41"/>
      <c r="C209" s="229" t="s">
        <v>435</v>
      </c>
      <c r="D209" s="229" t="s">
        <v>225</v>
      </c>
      <c r="E209" s="230" t="s">
        <v>1380</v>
      </c>
      <c r="F209" s="231" t="s">
        <v>1381</v>
      </c>
      <c r="G209" s="232" t="s">
        <v>515</v>
      </c>
      <c r="H209" s="233">
        <v>57.390000000000001</v>
      </c>
      <c r="I209" s="234"/>
      <c r="J209" s="235">
        <f>ROUND(I209*H209,2)</f>
        <v>0</v>
      </c>
      <c r="K209" s="231" t="s">
        <v>5600</v>
      </c>
      <c r="L209" s="46"/>
      <c r="M209" s="236" t="s">
        <v>1</v>
      </c>
      <c r="N209" s="237" t="s">
        <v>45</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224</v>
      </c>
      <c r="AT209" s="240" t="s">
        <v>225</v>
      </c>
      <c r="AU209" s="240" t="s">
        <v>88</v>
      </c>
      <c r="AY209" s="18" t="s">
        <v>221</v>
      </c>
      <c r="BE209" s="241">
        <f>IF(N209="základní",J209,0)</f>
        <v>0</v>
      </c>
      <c r="BF209" s="241">
        <f>IF(N209="snížená",J209,0)</f>
        <v>0</v>
      </c>
      <c r="BG209" s="241">
        <f>IF(N209="zákl. přenesená",J209,0)</f>
        <v>0</v>
      </c>
      <c r="BH209" s="241">
        <f>IF(N209="sníž. přenesená",J209,0)</f>
        <v>0</v>
      </c>
      <c r="BI209" s="241">
        <f>IF(N209="nulová",J209,0)</f>
        <v>0</v>
      </c>
      <c r="BJ209" s="18" t="s">
        <v>88</v>
      </c>
      <c r="BK209" s="241">
        <f>ROUND(I209*H209,2)</f>
        <v>0</v>
      </c>
      <c r="BL209" s="18" t="s">
        <v>224</v>
      </c>
      <c r="BM209" s="240" t="s">
        <v>6113</v>
      </c>
    </row>
    <row r="210" s="2" customFormat="1">
      <c r="A210" s="40"/>
      <c r="B210" s="41"/>
      <c r="C210" s="42"/>
      <c r="D210" s="242" t="s">
        <v>232</v>
      </c>
      <c r="E210" s="42"/>
      <c r="F210" s="243" t="s">
        <v>6114</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232</v>
      </c>
      <c r="AU210" s="18" t="s">
        <v>88</v>
      </c>
    </row>
    <row r="211" s="14" customFormat="1">
      <c r="A211" s="14"/>
      <c r="B211" s="260"/>
      <c r="C211" s="261"/>
      <c r="D211" s="247" t="s">
        <v>236</v>
      </c>
      <c r="E211" s="262" t="s">
        <v>1</v>
      </c>
      <c r="F211" s="263" t="s">
        <v>6111</v>
      </c>
      <c r="G211" s="261"/>
      <c r="H211" s="262" t="s">
        <v>1</v>
      </c>
      <c r="I211" s="264"/>
      <c r="J211" s="261"/>
      <c r="K211" s="261"/>
      <c r="L211" s="265"/>
      <c r="M211" s="266"/>
      <c r="N211" s="267"/>
      <c r="O211" s="267"/>
      <c r="P211" s="267"/>
      <c r="Q211" s="267"/>
      <c r="R211" s="267"/>
      <c r="S211" s="267"/>
      <c r="T211" s="268"/>
      <c r="U211" s="14"/>
      <c r="V211" s="14"/>
      <c r="W211" s="14"/>
      <c r="X211" s="14"/>
      <c r="Y211" s="14"/>
      <c r="Z211" s="14"/>
      <c r="AA211" s="14"/>
      <c r="AB211" s="14"/>
      <c r="AC211" s="14"/>
      <c r="AD211" s="14"/>
      <c r="AE211" s="14"/>
      <c r="AT211" s="269" t="s">
        <v>236</v>
      </c>
      <c r="AU211" s="269" t="s">
        <v>88</v>
      </c>
      <c r="AV211" s="14" t="s">
        <v>88</v>
      </c>
      <c r="AW211" s="14" t="s">
        <v>36</v>
      </c>
      <c r="AX211" s="14" t="s">
        <v>80</v>
      </c>
      <c r="AY211" s="269" t="s">
        <v>221</v>
      </c>
    </row>
    <row r="212" s="13" customFormat="1">
      <c r="A212" s="13"/>
      <c r="B212" s="249"/>
      <c r="C212" s="250"/>
      <c r="D212" s="247" t="s">
        <v>236</v>
      </c>
      <c r="E212" s="251" t="s">
        <v>1</v>
      </c>
      <c r="F212" s="252" t="s">
        <v>6115</v>
      </c>
      <c r="G212" s="250"/>
      <c r="H212" s="253">
        <v>57.390000000000001</v>
      </c>
      <c r="I212" s="254"/>
      <c r="J212" s="250"/>
      <c r="K212" s="250"/>
      <c r="L212" s="255"/>
      <c r="M212" s="256"/>
      <c r="N212" s="257"/>
      <c r="O212" s="257"/>
      <c r="P212" s="257"/>
      <c r="Q212" s="257"/>
      <c r="R212" s="257"/>
      <c r="S212" s="257"/>
      <c r="T212" s="258"/>
      <c r="U212" s="13"/>
      <c r="V212" s="13"/>
      <c r="W212" s="13"/>
      <c r="X212" s="13"/>
      <c r="Y212" s="13"/>
      <c r="Z212" s="13"/>
      <c r="AA212" s="13"/>
      <c r="AB212" s="13"/>
      <c r="AC212" s="13"/>
      <c r="AD212" s="13"/>
      <c r="AE212" s="13"/>
      <c r="AT212" s="259" t="s">
        <v>236</v>
      </c>
      <c r="AU212" s="259" t="s">
        <v>88</v>
      </c>
      <c r="AV212" s="13" t="s">
        <v>19</v>
      </c>
      <c r="AW212" s="13" t="s">
        <v>36</v>
      </c>
      <c r="AX212" s="13" t="s">
        <v>80</v>
      </c>
      <c r="AY212" s="259" t="s">
        <v>221</v>
      </c>
    </row>
    <row r="213" s="15" customFormat="1">
      <c r="A213" s="15"/>
      <c r="B213" s="270"/>
      <c r="C213" s="271"/>
      <c r="D213" s="247" t="s">
        <v>236</v>
      </c>
      <c r="E213" s="272" t="s">
        <v>1</v>
      </c>
      <c r="F213" s="273" t="s">
        <v>356</v>
      </c>
      <c r="G213" s="271"/>
      <c r="H213" s="274">
        <v>57.390000000000001</v>
      </c>
      <c r="I213" s="275"/>
      <c r="J213" s="271"/>
      <c r="K213" s="271"/>
      <c r="L213" s="276"/>
      <c r="M213" s="277"/>
      <c r="N213" s="278"/>
      <c r="O213" s="278"/>
      <c r="P213" s="278"/>
      <c r="Q213" s="278"/>
      <c r="R213" s="278"/>
      <c r="S213" s="278"/>
      <c r="T213" s="279"/>
      <c r="U213" s="15"/>
      <c r="V213" s="15"/>
      <c r="W213" s="15"/>
      <c r="X213" s="15"/>
      <c r="Y213" s="15"/>
      <c r="Z213" s="15"/>
      <c r="AA213" s="15"/>
      <c r="AB213" s="15"/>
      <c r="AC213" s="15"/>
      <c r="AD213" s="15"/>
      <c r="AE213" s="15"/>
      <c r="AT213" s="280" t="s">
        <v>236</v>
      </c>
      <c r="AU213" s="280" t="s">
        <v>88</v>
      </c>
      <c r="AV213" s="15" t="s">
        <v>224</v>
      </c>
      <c r="AW213" s="15" t="s">
        <v>36</v>
      </c>
      <c r="AX213" s="15" t="s">
        <v>88</v>
      </c>
      <c r="AY213" s="280" t="s">
        <v>221</v>
      </c>
    </row>
    <row r="214" s="2" customFormat="1" ht="49.05" customHeight="1">
      <c r="A214" s="40"/>
      <c r="B214" s="41"/>
      <c r="C214" s="229" t="s">
        <v>442</v>
      </c>
      <c r="D214" s="229" t="s">
        <v>225</v>
      </c>
      <c r="E214" s="230" t="s">
        <v>5747</v>
      </c>
      <c r="F214" s="231" t="s">
        <v>5748</v>
      </c>
      <c r="G214" s="232" t="s">
        <v>665</v>
      </c>
      <c r="H214" s="233">
        <v>1</v>
      </c>
      <c r="I214" s="234"/>
      <c r="J214" s="235">
        <f>ROUND(I214*H214,2)</f>
        <v>0</v>
      </c>
      <c r="K214" s="231" t="s">
        <v>5600</v>
      </c>
      <c r="L214" s="46"/>
      <c r="M214" s="236" t="s">
        <v>1</v>
      </c>
      <c r="N214" s="237" t="s">
        <v>45</v>
      </c>
      <c r="O214" s="93"/>
      <c r="P214" s="238">
        <f>O214*H214</f>
        <v>0</v>
      </c>
      <c r="Q214" s="238">
        <v>0</v>
      </c>
      <c r="R214" s="238">
        <f>Q214*H214</f>
        <v>0</v>
      </c>
      <c r="S214" s="238">
        <v>0</v>
      </c>
      <c r="T214" s="239">
        <f>S214*H214</f>
        <v>0</v>
      </c>
      <c r="U214" s="40"/>
      <c r="V214" s="40"/>
      <c r="W214" s="40"/>
      <c r="X214" s="40"/>
      <c r="Y214" s="40"/>
      <c r="Z214" s="40"/>
      <c r="AA214" s="40"/>
      <c r="AB214" s="40"/>
      <c r="AC214" s="40"/>
      <c r="AD214" s="40"/>
      <c r="AE214" s="40"/>
      <c r="AR214" s="240" t="s">
        <v>224</v>
      </c>
      <c r="AT214" s="240" t="s">
        <v>225</v>
      </c>
      <c r="AU214" s="240" t="s">
        <v>88</v>
      </c>
      <c r="AY214" s="18" t="s">
        <v>221</v>
      </c>
      <c r="BE214" s="241">
        <f>IF(N214="základní",J214,0)</f>
        <v>0</v>
      </c>
      <c r="BF214" s="241">
        <f>IF(N214="snížená",J214,0)</f>
        <v>0</v>
      </c>
      <c r="BG214" s="241">
        <f>IF(N214="zákl. přenesená",J214,0)</f>
        <v>0</v>
      </c>
      <c r="BH214" s="241">
        <f>IF(N214="sníž. přenesená",J214,0)</f>
        <v>0</v>
      </c>
      <c r="BI214" s="241">
        <f>IF(N214="nulová",J214,0)</f>
        <v>0</v>
      </c>
      <c r="BJ214" s="18" t="s">
        <v>88</v>
      </c>
      <c r="BK214" s="241">
        <f>ROUND(I214*H214,2)</f>
        <v>0</v>
      </c>
      <c r="BL214" s="18" t="s">
        <v>224</v>
      </c>
      <c r="BM214" s="240" t="s">
        <v>6116</v>
      </c>
    </row>
    <row r="215" s="2" customFormat="1">
      <c r="A215" s="40"/>
      <c r="B215" s="41"/>
      <c r="C215" s="42"/>
      <c r="D215" s="242" t="s">
        <v>232</v>
      </c>
      <c r="E215" s="42"/>
      <c r="F215" s="243" t="s">
        <v>5750</v>
      </c>
      <c r="G215" s="42"/>
      <c r="H215" s="42"/>
      <c r="I215" s="244"/>
      <c r="J215" s="42"/>
      <c r="K215" s="42"/>
      <c r="L215" s="46"/>
      <c r="M215" s="245"/>
      <c r="N215" s="246"/>
      <c r="O215" s="93"/>
      <c r="P215" s="93"/>
      <c r="Q215" s="93"/>
      <c r="R215" s="93"/>
      <c r="S215" s="93"/>
      <c r="T215" s="94"/>
      <c r="U215" s="40"/>
      <c r="V215" s="40"/>
      <c r="W215" s="40"/>
      <c r="X215" s="40"/>
      <c r="Y215" s="40"/>
      <c r="Z215" s="40"/>
      <c r="AA215" s="40"/>
      <c r="AB215" s="40"/>
      <c r="AC215" s="40"/>
      <c r="AD215" s="40"/>
      <c r="AE215" s="40"/>
      <c r="AT215" s="18" t="s">
        <v>232</v>
      </c>
      <c r="AU215" s="18" t="s">
        <v>88</v>
      </c>
    </row>
    <row r="216" s="2" customFormat="1" ht="49.05" customHeight="1">
      <c r="A216" s="40"/>
      <c r="B216" s="41"/>
      <c r="C216" s="229" t="s">
        <v>447</v>
      </c>
      <c r="D216" s="229" t="s">
        <v>225</v>
      </c>
      <c r="E216" s="230" t="s">
        <v>5751</v>
      </c>
      <c r="F216" s="231" t="s">
        <v>5752</v>
      </c>
      <c r="G216" s="232" t="s">
        <v>665</v>
      </c>
      <c r="H216" s="233">
        <v>1</v>
      </c>
      <c r="I216" s="234"/>
      <c r="J216" s="235">
        <f>ROUND(I216*H216,2)</f>
        <v>0</v>
      </c>
      <c r="K216" s="231" t="s">
        <v>1</v>
      </c>
      <c r="L216" s="46"/>
      <c r="M216" s="236" t="s">
        <v>1</v>
      </c>
      <c r="N216" s="237" t="s">
        <v>45</v>
      </c>
      <c r="O216" s="93"/>
      <c r="P216" s="238">
        <f>O216*H216</f>
        <v>0</v>
      </c>
      <c r="Q216" s="238">
        <v>0</v>
      </c>
      <c r="R216" s="238">
        <f>Q216*H216</f>
        <v>0</v>
      </c>
      <c r="S216" s="238">
        <v>0</v>
      </c>
      <c r="T216" s="239">
        <f>S216*H216</f>
        <v>0</v>
      </c>
      <c r="U216" s="40"/>
      <c r="V216" s="40"/>
      <c r="W216" s="40"/>
      <c r="X216" s="40"/>
      <c r="Y216" s="40"/>
      <c r="Z216" s="40"/>
      <c r="AA216" s="40"/>
      <c r="AB216" s="40"/>
      <c r="AC216" s="40"/>
      <c r="AD216" s="40"/>
      <c r="AE216" s="40"/>
      <c r="AR216" s="240" t="s">
        <v>224</v>
      </c>
      <c r="AT216" s="240" t="s">
        <v>225</v>
      </c>
      <c r="AU216" s="240" t="s">
        <v>88</v>
      </c>
      <c r="AY216" s="18" t="s">
        <v>221</v>
      </c>
      <c r="BE216" s="241">
        <f>IF(N216="základní",J216,0)</f>
        <v>0</v>
      </c>
      <c r="BF216" s="241">
        <f>IF(N216="snížená",J216,0)</f>
        <v>0</v>
      </c>
      <c r="BG216" s="241">
        <f>IF(N216="zákl. přenesená",J216,0)</f>
        <v>0</v>
      </c>
      <c r="BH216" s="241">
        <f>IF(N216="sníž. přenesená",J216,0)</f>
        <v>0</v>
      </c>
      <c r="BI216" s="241">
        <f>IF(N216="nulová",J216,0)</f>
        <v>0</v>
      </c>
      <c r="BJ216" s="18" t="s">
        <v>88</v>
      </c>
      <c r="BK216" s="241">
        <f>ROUND(I216*H216,2)</f>
        <v>0</v>
      </c>
      <c r="BL216" s="18" t="s">
        <v>224</v>
      </c>
      <c r="BM216" s="240" t="s">
        <v>6117</v>
      </c>
    </row>
    <row r="217" s="2" customFormat="1" ht="24.15" customHeight="1">
      <c r="A217" s="40"/>
      <c r="B217" s="41"/>
      <c r="C217" s="229" t="s">
        <v>455</v>
      </c>
      <c r="D217" s="229" t="s">
        <v>225</v>
      </c>
      <c r="E217" s="230" t="s">
        <v>5754</v>
      </c>
      <c r="F217" s="231" t="s">
        <v>5755</v>
      </c>
      <c r="G217" s="232" t="s">
        <v>651</v>
      </c>
      <c r="H217" s="233">
        <v>0.29999999999999999</v>
      </c>
      <c r="I217" s="234"/>
      <c r="J217" s="235">
        <f>ROUND(I217*H217,2)</f>
        <v>0</v>
      </c>
      <c r="K217" s="231" t="s">
        <v>1</v>
      </c>
      <c r="L217" s="46"/>
      <c r="M217" s="236" t="s">
        <v>1</v>
      </c>
      <c r="N217" s="237" t="s">
        <v>45</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224</v>
      </c>
      <c r="AT217" s="240" t="s">
        <v>225</v>
      </c>
      <c r="AU217" s="240" t="s">
        <v>88</v>
      </c>
      <c r="AY217" s="18" t="s">
        <v>221</v>
      </c>
      <c r="BE217" s="241">
        <f>IF(N217="základní",J217,0)</f>
        <v>0</v>
      </c>
      <c r="BF217" s="241">
        <f>IF(N217="snížená",J217,0)</f>
        <v>0</v>
      </c>
      <c r="BG217" s="241">
        <f>IF(N217="zákl. přenesená",J217,0)</f>
        <v>0</v>
      </c>
      <c r="BH217" s="241">
        <f>IF(N217="sníž. přenesená",J217,0)</f>
        <v>0</v>
      </c>
      <c r="BI217" s="241">
        <f>IF(N217="nulová",J217,0)</f>
        <v>0</v>
      </c>
      <c r="BJ217" s="18" t="s">
        <v>88</v>
      </c>
      <c r="BK217" s="241">
        <f>ROUND(I217*H217,2)</f>
        <v>0</v>
      </c>
      <c r="BL217" s="18" t="s">
        <v>224</v>
      </c>
      <c r="BM217" s="240" t="s">
        <v>6118</v>
      </c>
    </row>
    <row r="218" s="2" customFormat="1" ht="24.15" customHeight="1">
      <c r="A218" s="40"/>
      <c r="B218" s="41"/>
      <c r="C218" s="229" t="s">
        <v>461</v>
      </c>
      <c r="D218" s="229" t="s">
        <v>225</v>
      </c>
      <c r="E218" s="230" t="s">
        <v>5757</v>
      </c>
      <c r="F218" s="231" t="s">
        <v>5758</v>
      </c>
      <c r="G218" s="232" t="s">
        <v>665</v>
      </c>
      <c r="H218" s="233">
        <v>1</v>
      </c>
      <c r="I218" s="234"/>
      <c r="J218" s="235">
        <f>ROUND(I218*H218,2)</f>
        <v>0</v>
      </c>
      <c r="K218" s="231" t="s">
        <v>1</v>
      </c>
      <c r="L218" s="46"/>
      <c r="M218" s="236" t="s">
        <v>1</v>
      </c>
      <c r="N218" s="237" t="s">
        <v>45</v>
      </c>
      <c r="O218" s="93"/>
      <c r="P218" s="238">
        <f>O218*H218</f>
        <v>0</v>
      </c>
      <c r="Q218" s="238">
        <v>0</v>
      </c>
      <c r="R218" s="238">
        <f>Q218*H218</f>
        <v>0</v>
      </c>
      <c r="S218" s="238">
        <v>0</v>
      </c>
      <c r="T218" s="239">
        <f>S218*H218</f>
        <v>0</v>
      </c>
      <c r="U218" s="40"/>
      <c r="V218" s="40"/>
      <c r="W218" s="40"/>
      <c r="X218" s="40"/>
      <c r="Y218" s="40"/>
      <c r="Z218" s="40"/>
      <c r="AA218" s="40"/>
      <c r="AB218" s="40"/>
      <c r="AC218" s="40"/>
      <c r="AD218" s="40"/>
      <c r="AE218" s="40"/>
      <c r="AR218" s="240" t="s">
        <v>224</v>
      </c>
      <c r="AT218" s="240" t="s">
        <v>225</v>
      </c>
      <c r="AU218" s="240" t="s">
        <v>88</v>
      </c>
      <c r="AY218" s="18" t="s">
        <v>221</v>
      </c>
      <c r="BE218" s="241">
        <f>IF(N218="základní",J218,0)</f>
        <v>0</v>
      </c>
      <c r="BF218" s="241">
        <f>IF(N218="snížená",J218,0)</f>
        <v>0</v>
      </c>
      <c r="BG218" s="241">
        <f>IF(N218="zákl. přenesená",J218,0)</f>
        <v>0</v>
      </c>
      <c r="BH218" s="241">
        <f>IF(N218="sníž. přenesená",J218,0)</f>
        <v>0</v>
      </c>
      <c r="BI218" s="241">
        <f>IF(N218="nulová",J218,0)</f>
        <v>0</v>
      </c>
      <c r="BJ218" s="18" t="s">
        <v>88</v>
      </c>
      <c r="BK218" s="241">
        <f>ROUND(I218*H218,2)</f>
        <v>0</v>
      </c>
      <c r="BL218" s="18" t="s">
        <v>224</v>
      </c>
      <c r="BM218" s="240" t="s">
        <v>6119</v>
      </c>
    </row>
    <row r="219" s="2" customFormat="1" ht="24.15" customHeight="1">
      <c r="A219" s="40"/>
      <c r="B219" s="41"/>
      <c r="C219" s="229" t="s">
        <v>467</v>
      </c>
      <c r="D219" s="229" t="s">
        <v>225</v>
      </c>
      <c r="E219" s="230" t="s">
        <v>5760</v>
      </c>
      <c r="F219" s="231" t="s">
        <v>5761</v>
      </c>
      <c r="G219" s="232" t="s">
        <v>665</v>
      </c>
      <c r="H219" s="233">
        <v>1</v>
      </c>
      <c r="I219" s="234"/>
      <c r="J219" s="235">
        <f>ROUND(I219*H219,2)</f>
        <v>0</v>
      </c>
      <c r="K219" s="231" t="s">
        <v>1</v>
      </c>
      <c r="L219" s="46"/>
      <c r="M219" s="236" t="s">
        <v>1</v>
      </c>
      <c r="N219" s="237" t="s">
        <v>45</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224</v>
      </c>
      <c r="AT219" s="240" t="s">
        <v>225</v>
      </c>
      <c r="AU219" s="240" t="s">
        <v>88</v>
      </c>
      <c r="AY219" s="18" t="s">
        <v>221</v>
      </c>
      <c r="BE219" s="241">
        <f>IF(N219="základní",J219,0)</f>
        <v>0</v>
      </c>
      <c r="BF219" s="241">
        <f>IF(N219="snížená",J219,0)</f>
        <v>0</v>
      </c>
      <c r="BG219" s="241">
        <f>IF(N219="zákl. přenesená",J219,0)</f>
        <v>0</v>
      </c>
      <c r="BH219" s="241">
        <f>IF(N219="sníž. přenesená",J219,0)</f>
        <v>0</v>
      </c>
      <c r="BI219" s="241">
        <f>IF(N219="nulová",J219,0)</f>
        <v>0</v>
      </c>
      <c r="BJ219" s="18" t="s">
        <v>88</v>
      </c>
      <c r="BK219" s="241">
        <f>ROUND(I219*H219,2)</f>
        <v>0</v>
      </c>
      <c r="BL219" s="18" t="s">
        <v>224</v>
      </c>
      <c r="BM219" s="240" t="s">
        <v>6120</v>
      </c>
    </row>
    <row r="220" s="2" customFormat="1" ht="37.8" customHeight="1">
      <c r="A220" s="40"/>
      <c r="B220" s="41"/>
      <c r="C220" s="229" t="s">
        <v>475</v>
      </c>
      <c r="D220" s="229" t="s">
        <v>225</v>
      </c>
      <c r="E220" s="230" t="s">
        <v>4135</v>
      </c>
      <c r="F220" s="231" t="s">
        <v>4136</v>
      </c>
      <c r="G220" s="232" t="s">
        <v>507</v>
      </c>
      <c r="H220" s="233">
        <v>91</v>
      </c>
      <c r="I220" s="234"/>
      <c r="J220" s="235">
        <f>ROUND(I220*H220,2)</f>
        <v>0</v>
      </c>
      <c r="K220" s="231" t="s">
        <v>5600</v>
      </c>
      <c r="L220" s="46"/>
      <c r="M220" s="236" t="s">
        <v>1</v>
      </c>
      <c r="N220" s="237" t="s">
        <v>45</v>
      </c>
      <c r="O220" s="93"/>
      <c r="P220" s="238">
        <f>O220*H220</f>
        <v>0</v>
      </c>
      <c r="Q220" s="238">
        <v>0</v>
      </c>
      <c r="R220" s="238">
        <f>Q220*H220</f>
        <v>0</v>
      </c>
      <c r="S220" s="238">
        <v>0</v>
      </c>
      <c r="T220" s="239">
        <f>S220*H220</f>
        <v>0</v>
      </c>
      <c r="U220" s="40"/>
      <c r="V220" s="40"/>
      <c r="W220" s="40"/>
      <c r="X220" s="40"/>
      <c r="Y220" s="40"/>
      <c r="Z220" s="40"/>
      <c r="AA220" s="40"/>
      <c r="AB220" s="40"/>
      <c r="AC220" s="40"/>
      <c r="AD220" s="40"/>
      <c r="AE220" s="40"/>
      <c r="AR220" s="240" t="s">
        <v>224</v>
      </c>
      <c r="AT220" s="240" t="s">
        <v>225</v>
      </c>
      <c r="AU220" s="240" t="s">
        <v>88</v>
      </c>
      <c r="AY220" s="18" t="s">
        <v>221</v>
      </c>
      <c r="BE220" s="241">
        <f>IF(N220="základní",J220,0)</f>
        <v>0</v>
      </c>
      <c r="BF220" s="241">
        <f>IF(N220="snížená",J220,0)</f>
        <v>0</v>
      </c>
      <c r="BG220" s="241">
        <f>IF(N220="zákl. přenesená",J220,0)</f>
        <v>0</v>
      </c>
      <c r="BH220" s="241">
        <f>IF(N220="sníž. přenesená",J220,0)</f>
        <v>0</v>
      </c>
      <c r="BI220" s="241">
        <f>IF(N220="nulová",J220,0)</f>
        <v>0</v>
      </c>
      <c r="BJ220" s="18" t="s">
        <v>88</v>
      </c>
      <c r="BK220" s="241">
        <f>ROUND(I220*H220,2)</f>
        <v>0</v>
      </c>
      <c r="BL220" s="18" t="s">
        <v>224</v>
      </c>
      <c r="BM220" s="240" t="s">
        <v>6121</v>
      </c>
    </row>
    <row r="221" s="2" customFormat="1">
      <c r="A221" s="40"/>
      <c r="B221" s="41"/>
      <c r="C221" s="42"/>
      <c r="D221" s="242" t="s">
        <v>232</v>
      </c>
      <c r="E221" s="42"/>
      <c r="F221" s="243" t="s">
        <v>6122</v>
      </c>
      <c r="G221" s="42"/>
      <c r="H221" s="42"/>
      <c r="I221" s="244"/>
      <c r="J221" s="42"/>
      <c r="K221" s="42"/>
      <c r="L221" s="46"/>
      <c r="M221" s="245"/>
      <c r="N221" s="246"/>
      <c r="O221" s="93"/>
      <c r="P221" s="93"/>
      <c r="Q221" s="93"/>
      <c r="R221" s="93"/>
      <c r="S221" s="93"/>
      <c r="T221" s="94"/>
      <c r="U221" s="40"/>
      <c r="V221" s="40"/>
      <c r="W221" s="40"/>
      <c r="X221" s="40"/>
      <c r="Y221" s="40"/>
      <c r="Z221" s="40"/>
      <c r="AA221" s="40"/>
      <c r="AB221" s="40"/>
      <c r="AC221" s="40"/>
      <c r="AD221" s="40"/>
      <c r="AE221" s="40"/>
      <c r="AT221" s="18" t="s">
        <v>232</v>
      </c>
      <c r="AU221" s="18" t="s">
        <v>88</v>
      </c>
    </row>
    <row r="222" s="14" customFormat="1">
      <c r="A222" s="14"/>
      <c r="B222" s="260"/>
      <c r="C222" s="261"/>
      <c r="D222" s="247" t="s">
        <v>236</v>
      </c>
      <c r="E222" s="262" t="s">
        <v>1</v>
      </c>
      <c r="F222" s="263" t="s">
        <v>6111</v>
      </c>
      <c r="G222" s="261"/>
      <c r="H222" s="262" t="s">
        <v>1</v>
      </c>
      <c r="I222" s="264"/>
      <c r="J222" s="261"/>
      <c r="K222" s="261"/>
      <c r="L222" s="265"/>
      <c r="M222" s="266"/>
      <c r="N222" s="267"/>
      <c r="O222" s="267"/>
      <c r="P222" s="267"/>
      <c r="Q222" s="267"/>
      <c r="R222" s="267"/>
      <c r="S222" s="267"/>
      <c r="T222" s="268"/>
      <c r="U222" s="14"/>
      <c r="V222" s="14"/>
      <c r="W222" s="14"/>
      <c r="X222" s="14"/>
      <c r="Y222" s="14"/>
      <c r="Z222" s="14"/>
      <c r="AA222" s="14"/>
      <c r="AB222" s="14"/>
      <c r="AC222" s="14"/>
      <c r="AD222" s="14"/>
      <c r="AE222" s="14"/>
      <c r="AT222" s="269" t="s">
        <v>236</v>
      </c>
      <c r="AU222" s="269" t="s">
        <v>88</v>
      </c>
      <c r="AV222" s="14" t="s">
        <v>88</v>
      </c>
      <c r="AW222" s="14" t="s">
        <v>36</v>
      </c>
      <c r="AX222" s="14" t="s">
        <v>80</v>
      </c>
      <c r="AY222" s="269" t="s">
        <v>221</v>
      </c>
    </row>
    <row r="223" s="13" customFormat="1">
      <c r="A223" s="13"/>
      <c r="B223" s="249"/>
      <c r="C223" s="250"/>
      <c r="D223" s="247" t="s">
        <v>236</v>
      </c>
      <c r="E223" s="251" t="s">
        <v>1</v>
      </c>
      <c r="F223" s="252" t="s">
        <v>6123</v>
      </c>
      <c r="G223" s="250"/>
      <c r="H223" s="253">
        <v>91</v>
      </c>
      <c r="I223" s="254"/>
      <c r="J223" s="250"/>
      <c r="K223" s="250"/>
      <c r="L223" s="255"/>
      <c r="M223" s="256"/>
      <c r="N223" s="257"/>
      <c r="O223" s="257"/>
      <c r="P223" s="257"/>
      <c r="Q223" s="257"/>
      <c r="R223" s="257"/>
      <c r="S223" s="257"/>
      <c r="T223" s="258"/>
      <c r="U223" s="13"/>
      <c r="V223" s="13"/>
      <c r="W223" s="13"/>
      <c r="X223" s="13"/>
      <c r="Y223" s="13"/>
      <c r="Z223" s="13"/>
      <c r="AA223" s="13"/>
      <c r="AB223" s="13"/>
      <c r="AC223" s="13"/>
      <c r="AD223" s="13"/>
      <c r="AE223" s="13"/>
      <c r="AT223" s="259" t="s">
        <v>236</v>
      </c>
      <c r="AU223" s="259" t="s">
        <v>88</v>
      </c>
      <c r="AV223" s="13" t="s">
        <v>19</v>
      </c>
      <c r="AW223" s="13" t="s">
        <v>36</v>
      </c>
      <c r="AX223" s="13" t="s">
        <v>80</v>
      </c>
      <c r="AY223" s="259" t="s">
        <v>221</v>
      </c>
    </row>
    <row r="224" s="15" customFormat="1">
      <c r="A224" s="15"/>
      <c r="B224" s="270"/>
      <c r="C224" s="271"/>
      <c r="D224" s="247" t="s">
        <v>236</v>
      </c>
      <c r="E224" s="272" t="s">
        <v>1</v>
      </c>
      <c r="F224" s="273" t="s">
        <v>356</v>
      </c>
      <c r="G224" s="271"/>
      <c r="H224" s="274">
        <v>91</v>
      </c>
      <c r="I224" s="275"/>
      <c r="J224" s="271"/>
      <c r="K224" s="271"/>
      <c r="L224" s="276"/>
      <c r="M224" s="277"/>
      <c r="N224" s="278"/>
      <c r="O224" s="278"/>
      <c r="P224" s="278"/>
      <c r="Q224" s="278"/>
      <c r="R224" s="278"/>
      <c r="S224" s="278"/>
      <c r="T224" s="279"/>
      <c r="U224" s="15"/>
      <c r="V224" s="15"/>
      <c r="W224" s="15"/>
      <c r="X224" s="15"/>
      <c r="Y224" s="15"/>
      <c r="Z224" s="15"/>
      <c r="AA224" s="15"/>
      <c r="AB224" s="15"/>
      <c r="AC224" s="15"/>
      <c r="AD224" s="15"/>
      <c r="AE224" s="15"/>
      <c r="AT224" s="280" t="s">
        <v>236</v>
      </c>
      <c r="AU224" s="280" t="s">
        <v>88</v>
      </c>
      <c r="AV224" s="15" t="s">
        <v>224</v>
      </c>
      <c r="AW224" s="15" t="s">
        <v>36</v>
      </c>
      <c r="AX224" s="15" t="s">
        <v>88</v>
      </c>
      <c r="AY224" s="280" t="s">
        <v>221</v>
      </c>
    </row>
    <row r="225" s="2" customFormat="1" ht="37.8" customHeight="1">
      <c r="A225" s="40"/>
      <c r="B225" s="41"/>
      <c r="C225" s="229" t="s">
        <v>27</v>
      </c>
      <c r="D225" s="229" t="s">
        <v>225</v>
      </c>
      <c r="E225" s="230" t="s">
        <v>5765</v>
      </c>
      <c r="F225" s="231" t="s">
        <v>5766</v>
      </c>
      <c r="G225" s="232" t="s">
        <v>507</v>
      </c>
      <c r="H225" s="233">
        <v>1032</v>
      </c>
      <c r="I225" s="234"/>
      <c r="J225" s="235">
        <f>ROUND(I225*H225,2)</f>
        <v>0</v>
      </c>
      <c r="K225" s="231" t="s">
        <v>5600</v>
      </c>
      <c r="L225" s="46"/>
      <c r="M225" s="236" t="s">
        <v>1</v>
      </c>
      <c r="N225" s="237" t="s">
        <v>45</v>
      </c>
      <c r="O225" s="93"/>
      <c r="P225" s="238">
        <f>O225*H225</f>
        <v>0</v>
      </c>
      <c r="Q225" s="238">
        <v>0</v>
      </c>
      <c r="R225" s="238">
        <f>Q225*H225</f>
        <v>0</v>
      </c>
      <c r="S225" s="238">
        <v>0</v>
      </c>
      <c r="T225" s="239">
        <f>S225*H225</f>
        <v>0</v>
      </c>
      <c r="U225" s="40"/>
      <c r="V225" s="40"/>
      <c r="W225" s="40"/>
      <c r="X225" s="40"/>
      <c r="Y225" s="40"/>
      <c r="Z225" s="40"/>
      <c r="AA225" s="40"/>
      <c r="AB225" s="40"/>
      <c r="AC225" s="40"/>
      <c r="AD225" s="40"/>
      <c r="AE225" s="40"/>
      <c r="AR225" s="240" t="s">
        <v>224</v>
      </c>
      <c r="AT225" s="240" t="s">
        <v>225</v>
      </c>
      <c r="AU225" s="240" t="s">
        <v>88</v>
      </c>
      <c r="AY225" s="18" t="s">
        <v>221</v>
      </c>
      <c r="BE225" s="241">
        <f>IF(N225="základní",J225,0)</f>
        <v>0</v>
      </c>
      <c r="BF225" s="241">
        <f>IF(N225="snížená",J225,0)</f>
        <v>0</v>
      </c>
      <c r="BG225" s="241">
        <f>IF(N225="zákl. přenesená",J225,0)</f>
        <v>0</v>
      </c>
      <c r="BH225" s="241">
        <f>IF(N225="sníž. přenesená",J225,0)</f>
        <v>0</v>
      </c>
      <c r="BI225" s="241">
        <f>IF(N225="nulová",J225,0)</f>
        <v>0</v>
      </c>
      <c r="BJ225" s="18" t="s">
        <v>88</v>
      </c>
      <c r="BK225" s="241">
        <f>ROUND(I225*H225,2)</f>
        <v>0</v>
      </c>
      <c r="BL225" s="18" t="s">
        <v>224</v>
      </c>
      <c r="BM225" s="240" t="s">
        <v>6124</v>
      </c>
    </row>
    <row r="226" s="2" customFormat="1">
      <c r="A226" s="40"/>
      <c r="B226" s="41"/>
      <c r="C226" s="42"/>
      <c r="D226" s="242" t="s">
        <v>232</v>
      </c>
      <c r="E226" s="42"/>
      <c r="F226" s="243" t="s">
        <v>5768</v>
      </c>
      <c r="G226" s="42"/>
      <c r="H226" s="42"/>
      <c r="I226" s="244"/>
      <c r="J226" s="42"/>
      <c r="K226" s="42"/>
      <c r="L226" s="46"/>
      <c r="M226" s="245"/>
      <c r="N226" s="246"/>
      <c r="O226" s="93"/>
      <c r="P226" s="93"/>
      <c r="Q226" s="93"/>
      <c r="R226" s="93"/>
      <c r="S226" s="93"/>
      <c r="T226" s="94"/>
      <c r="U226" s="40"/>
      <c r="V226" s="40"/>
      <c r="W226" s="40"/>
      <c r="X226" s="40"/>
      <c r="Y226" s="40"/>
      <c r="Z226" s="40"/>
      <c r="AA226" s="40"/>
      <c r="AB226" s="40"/>
      <c r="AC226" s="40"/>
      <c r="AD226" s="40"/>
      <c r="AE226" s="40"/>
      <c r="AT226" s="18" t="s">
        <v>232</v>
      </c>
      <c r="AU226" s="18" t="s">
        <v>88</v>
      </c>
    </row>
    <row r="227" s="2" customFormat="1" ht="37.8" customHeight="1">
      <c r="A227" s="40"/>
      <c r="B227" s="41"/>
      <c r="C227" s="229" t="s">
        <v>757</v>
      </c>
      <c r="D227" s="229" t="s">
        <v>225</v>
      </c>
      <c r="E227" s="230" t="s">
        <v>1279</v>
      </c>
      <c r="F227" s="231" t="s">
        <v>1280</v>
      </c>
      <c r="G227" s="232" t="s">
        <v>507</v>
      </c>
      <c r="H227" s="233">
        <v>91</v>
      </c>
      <c r="I227" s="234"/>
      <c r="J227" s="235">
        <f>ROUND(I227*H227,2)</f>
        <v>0</v>
      </c>
      <c r="K227" s="231" t="s">
        <v>5600</v>
      </c>
      <c r="L227" s="46"/>
      <c r="M227" s="236" t="s">
        <v>1</v>
      </c>
      <c r="N227" s="237" t="s">
        <v>45</v>
      </c>
      <c r="O227" s="93"/>
      <c r="P227" s="238">
        <f>O227*H227</f>
        <v>0</v>
      </c>
      <c r="Q227" s="238">
        <v>0</v>
      </c>
      <c r="R227" s="238">
        <f>Q227*H227</f>
        <v>0</v>
      </c>
      <c r="S227" s="238">
        <v>0</v>
      </c>
      <c r="T227" s="239">
        <f>S227*H227</f>
        <v>0</v>
      </c>
      <c r="U227" s="40"/>
      <c r="V227" s="40"/>
      <c r="W227" s="40"/>
      <c r="X227" s="40"/>
      <c r="Y227" s="40"/>
      <c r="Z227" s="40"/>
      <c r="AA227" s="40"/>
      <c r="AB227" s="40"/>
      <c r="AC227" s="40"/>
      <c r="AD227" s="40"/>
      <c r="AE227" s="40"/>
      <c r="AR227" s="240" t="s">
        <v>224</v>
      </c>
      <c r="AT227" s="240" t="s">
        <v>225</v>
      </c>
      <c r="AU227" s="240" t="s">
        <v>88</v>
      </c>
      <c r="AY227" s="18" t="s">
        <v>221</v>
      </c>
      <c r="BE227" s="241">
        <f>IF(N227="základní",J227,0)</f>
        <v>0</v>
      </c>
      <c r="BF227" s="241">
        <f>IF(N227="snížená",J227,0)</f>
        <v>0</v>
      </c>
      <c r="BG227" s="241">
        <f>IF(N227="zákl. přenesená",J227,0)</f>
        <v>0</v>
      </c>
      <c r="BH227" s="241">
        <f>IF(N227="sníž. přenesená",J227,0)</f>
        <v>0</v>
      </c>
      <c r="BI227" s="241">
        <f>IF(N227="nulová",J227,0)</f>
        <v>0</v>
      </c>
      <c r="BJ227" s="18" t="s">
        <v>88</v>
      </c>
      <c r="BK227" s="241">
        <f>ROUND(I227*H227,2)</f>
        <v>0</v>
      </c>
      <c r="BL227" s="18" t="s">
        <v>224</v>
      </c>
      <c r="BM227" s="240" t="s">
        <v>6125</v>
      </c>
    </row>
    <row r="228" s="2" customFormat="1">
      <c r="A228" s="40"/>
      <c r="B228" s="41"/>
      <c r="C228" s="42"/>
      <c r="D228" s="242" t="s">
        <v>232</v>
      </c>
      <c r="E228" s="42"/>
      <c r="F228" s="243" t="s">
        <v>5770</v>
      </c>
      <c r="G228" s="42"/>
      <c r="H228" s="42"/>
      <c r="I228" s="244"/>
      <c r="J228" s="42"/>
      <c r="K228" s="42"/>
      <c r="L228" s="46"/>
      <c r="M228" s="245"/>
      <c r="N228" s="246"/>
      <c r="O228" s="93"/>
      <c r="P228" s="93"/>
      <c r="Q228" s="93"/>
      <c r="R228" s="93"/>
      <c r="S228" s="93"/>
      <c r="T228" s="94"/>
      <c r="U228" s="40"/>
      <c r="V228" s="40"/>
      <c r="W228" s="40"/>
      <c r="X228" s="40"/>
      <c r="Y228" s="40"/>
      <c r="Z228" s="40"/>
      <c r="AA228" s="40"/>
      <c r="AB228" s="40"/>
      <c r="AC228" s="40"/>
      <c r="AD228" s="40"/>
      <c r="AE228" s="40"/>
      <c r="AT228" s="18" t="s">
        <v>232</v>
      </c>
      <c r="AU228" s="18" t="s">
        <v>88</v>
      </c>
    </row>
    <row r="229" s="2" customFormat="1" ht="16.5" customHeight="1">
      <c r="A229" s="40"/>
      <c r="B229" s="41"/>
      <c r="C229" s="284" t="s">
        <v>1399</v>
      </c>
      <c r="D229" s="284" t="s">
        <v>330</v>
      </c>
      <c r="E229" s="285" t="s">
        <v>5771</v>
      </c>
      <c r="F229" s="286" t="s">
        <v>5772</v>
      </c>
      <c r="G229" s="287" t="s">
        <v>584</v>
      </c>
      <c r="H229" s="288">
        <v>2.73</v>
      </c>
      <c r="I229" s="289"/>
      <c r="J229" s="290">
        <f>ROUND(I229*H229,2)</f>
        <v>0</v>
      </c>
      <c r="K229" s="286" t="s">
        <v>5600</v>
      </c>
      <c r="L229" s="291"/>
      <c r="M229" s="292" t="s">
        <v>1</v>
      </c>
      <c r="N229" s="293" t="s">
        <v>45</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267</v>
      </c>
      <c r="AT229" s="240" t="s">
        <v>330</v>
      </c>
      <c r="AU229" s="240" t="s">
        <v>88</v>
      </c>
      <c r="AY229" s="18" t="s">
        <v>221</v>
      </c>
      <c r="BE229" s="241">
        <f>IF(N229="základní",J229,0)</f>
        <v>0</v>
      </c>
      <c r="BF229" s="241">
        <f>IF(N229="snížená",J229,0)</f>
        <v>0</v>
      </c>
      <c r="BG229" s="241">
        <f>IF(N229="zákl. přenesená",J229,0)</f>
        <v>0</v>
      </c>
      <c r="BH229" s="241">
        <f>IF(N229="sníž. přenesená",J229,0)</f>
        <v>0</v>
      </c>
      <c r="BI229" s="241">
        <f>IF(N229="nulová",J229,0)</f>
        <v>0</v>
      </c>
      <c r="BJ229" s="18" t="s">
        <v>88</v>
      </c>
      <c r="BK229" s="241">
        <f>ROUND(I229*H229,2)</f>
        <v>0</v>
      </c>
      <c r="BL229" s="18" t="s">
        <v>224</v>
      </c>
      <c r="BM229" s="240" t="s">
        <v>6126</v>
      </c>
    </row>
    <row r="230" s="2" customFormat="1" ht="37.8" customHeight="1">
      <c r="A230" s="40"/>
      <c r="B230" s="41"/>
      <c r="C230" s="229" t="s">
        <v>1403</v>
      </c>
      <c r="D230" s="229" t="s">
        <v>225</v>
      </c>
      <c r="E230" s="230" t="s">
        <v>814</v>
      </c>
      <c r="F230" s="231" t="s">
        <v>815</v>
      </c>
      <c r="G230" s="232" t="s">
        <v>507</v>
      </c>
      <c r="H230" s="233">
        <v>69</v>
      </c>
      <c r="I230" s="234"/>
      <c r="J230" s="235">
        <f>ROUND(I230*H230,2)</f>
        <v>0</v>
      </c>
      <c r="K230" s="231" t="s">
        <v>5600</v>
      </c>
      <c r="L230" s="46"/>
      <c r="M230" s="236" t="s">
        <v>1</v>
      </c>
      <c r="N230" s="237" t="s">
        <v>45</v>
      </c>
      <c r="O230" s="93"/>
      <c r="P230" s="238">
        <f>O230*H230</f>
        <v>0</v>
      </c>
      <c r="Q230" s="238">
        <v>0</v>
      </c>
      <c r="R230" s="238">
        <f>Q230*H230</f>
        <v>0</v>
      </c>
      <c r="S230" s="238">
        <v>0</v>
      </c>
      <c r="T230" s="239">
        <f>S230*H230</f>
        <v>0</v>
      </c>
      <c r="U230" s="40"/>
      <c r="V230" s="40"/>
      <c r="W230" s="40"/>
      <c r="X230" s="40"/>
      <c r="Y230" s="40"/>
      <c r="Z230" s="40"/>
      <c r="AA230" s="40"/>
      <c r="AB230" s="40"/>
      <c r="AC230" s="40"/>
      <c r="AD230" s="40"/>
      <c r="AE230" s="40"/>
      <c r="AR230" s="240" t="s">
        <v>224</v>
      </c>
      <c r="AT230" s="240" t="s">
        <v>225</v>
      </c>
      <c r="AU230" s="240" t="s">
        <v>88</v>
      </c>
      <c r="AY230" s="18" t="s">
        <v>221</v>
      </c>
      <c r="BE230" s="241">
        <f>IF(N230="základní",J230,0)</f>
        <v>0</v>
      </c>
      <c r="BF230" s="241">
        <f>IF(N230="snížená",J230,0)</f>
        <v>0</v>
      </c>
      <c r="BG230" s="241">
        <f>IF(N230="zákl. přenesená",J230,0)</f>
        <v>0</v>
      </c>
      <c r="BH230" s="241">
        <f>IF(N230="sníž. přenesená",J230,0)</f>
        <v>0</v>
      </c>
      <c r="BI230" s="241">
        <f>IF(N230="nulová",J230,0)</f>
        <v>0</v>
      </c>
      <c r="BJ230" s="18" t="s">
        <v>88</v>
      </c>
      <c r="BK230" s="241">
        <f>ROUND(I230*H230,2)</f>
        <v>0</v>
      </c>
      <c r="BL230" s="18" t="s">
        <v>224</v>
      </c>
      <c r="BM230" s="240" t="s">
        <v>6127</v>
      </c>
    </row>
    <row r="231" s="2" customFormat="1">
      <c r="A231" s="40"/>
      <c r="B231" s="41"/>
      <c r="C231" s="42"/>
      <c r="D231" s="242" t="s">
        <v>232</v>
      </c>
      <c r="E231" s="42"/>
      <c r="F231" s="243" t="s">
        <v>6128</v>
      </c>
      <c r="G231" s="42"/>
      <c r="H231" s="42"/>
      <c r="I231" s="244"/>
      <c r="J231" s="42"/>
      <c r="K231" s="42"/>
      <c r="L231" s="46"/>
      <c r="M231" s="245"/>
      <c r="N231" s="246"/>
      <c r="O231" s="93"/>
      <c r="P231" s="93"/>
      <c r="Q231" s="93"/>
      <c r="R231" s="93"/>
      <c r="S231" s="93"/>
      <c r="T231" s="94"/>
      <c r="U231" s="40"/>
      <c r="V231" s="40"/>
      <c r="W231" s="40"/>
      <c r="X231" s="40"/>
      <c r="Y231" s="40"/>
      <c r="Z231" s="40"/>
      <c r="AA231" s="40"/>
      <c r="AB231" s="40"/>
      <c r="AC231" s="40"/>
      <c r="AD231" s="40"/>
      <c r="AE231" s="40"/>
      <c r="AT231" s="18" t="s">
        <v>232</v>
      </c>
      <c r="AU231" s="18" t="s">
        <v>88</v>
      </c>
    </row>
    <row r="232" s="2" customFormat="1" ht="16.5" customHeight="1">
      <c r="A232" s="40"/>
      <c r="B232" s="41"/>
      <c r="C232" s="284" t="s">
        <v>1409</v>
      </c>
      <c r="D232" s="284" t="s">
        <v>330</v>
      </c>
      <c r="E232" s="285" t="s">
        <v>822</v>
      </c>
      <c r="F232" s="286" t="s">
        <v>823</v>
      </c>
      <c r="G232" s="287" t="s">
        <v>584</v>
      </c>
      <c r="H232" s="288">
        <v>2.0699999999999998</v>
      </c>
      <c r="I232" s="289"/>
      <c r="J232" s="290">
        <f>ROUND(I232*H232,2)</f>
        <v>0</v>
      </c>
      <c r="K232" s="286" t="s">
        <v>5600</v>
      </c>
      <c r="L232" s="291"/>
      <c r="M232" s="292" t="s">
        <v>1</v>
      </c>
      <c r="N232" s="293" t="s">
        <v>45</v>
      </c>
      <c r="O232" s="93"/>
      <c r="P232" s="238">
        <f>O232*H232</f>
        <v>0</v>
      </c>
      <c r="Q232" s="238">
        <v>0</v>
      </c>
      <c r="R232" s="238">
        <f>Q232*H232</f>
        <v>0</v>
      </c>
      <c r="S232" s="238">
        <v>0</v>
      </c>
      <c r="T232" s="239">
        <f>S232*H232</f>
        <v>0</v>
      </c>
      <c r="U232" s="40"/>
      <c r="V232" s="40"/>
      <c r="W232" s="40"/>
      <c r="X232" s="40"/>
      <c r="Y232" s="40"/>
      <c r="Z232" s="40"/>
      <c r="AA232" s="40"/>
      <c r="AB232" s="40"/>
      <c r="AC232" s="40"/>
      <c r="AD232" s="40"/>
      <c r="AE232" s="40"/>
      <c r="AR232" s="240" t="s">
        <v>267</v>
      </c>
      <c r="AT232" s="240" t="s">
        <v>330</v>
      </c>
      <c r="AU232" s="240" t="s">
        <v>88</v>
      </c>
      <c r="AY232" s="18" t="s">
        <v>221</v>
      </c>
      <c r="BE232" s="241">
        <f>IF(N232="základní",J232,0)</f>
        <v>0</v>
      </c>
      <c r="BF232" s="241">
        <f>IF(N232="snížená",J232,0)</f>
        <v>0</v>
      </c>
      <c r="BG232" s="241">
        <f>IF(N232="zákl. přenesená",J232,0)</f>
        <v>0</v>
      </c>
      <c r="BH232" s="241">
        <f>IF(N232="sníž. přenesená",J232,0)</f>
        <v>0</v>
      </c>
      <c r="BI232" s="241">
        <f>IF(N232="nulová",J232,0)</f>
        <v>0</v>
      </c>
      <c r="BJ232" s="18" t="s">
        <v>88</v>
      </c>
      <c r="BK232" s="241">
        <f>ROUND(I232*H232,2)</f>
        <v>0</v>
      </c>
      <c r="BL232" s="18" t="s">
        <v>224</v>
      </c>
      <c r="BM232" s="240" t="s">
        <v>6129</v>
      </c>
    </row>
    <row r="233" s="2" customFormat="1" ht="33" customHeight="1">
      <c r="A233" s="40"/>
      <c r="B233" s="41"/>
      <c r="C233" s="229" t="s">
        <v>1415</v>
      </c>
      <c r="D233" s="229" t="s">
        <v>225</v>
      </c>
      <c r="E233" s="230" t="s">
        <v>595</v>
      </c>
      <c r="F233" s="231" t="s">
        <v>5778</v>
      </c>
      <c r="G233" s="232" t="s">
        <v>507</v>
      </c>
      <c r="H233" s="233">
        <v>1123</v>
      </c>
      <c r="I233" s="234"/>
      <c r="J233" s="235">
        <f>ROUND(I233*H233,2)</f>
        <v>0</v>
      </c>
      <c r="K233" s="231" t="s">
        <v>5600</v>
      </c>
      <c r="L233" s="46"/>
      <c r="M233" s="236" t="s">
        <v>1</v>
      </c>
      <c r="N233" s="237" t="s">
        <v>45</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224</v>
      </c>
      <c r="AT233" s="240" t="s">
        <v>225</v>
      </c>
      <c r="AU233" s="240" t="s">
        <v>88</v>
      </c>
      <c r="AY233" s="18" t="s">
        <v>221</v>
      </c>
      <c r="BE233" s="241">
        <f>IF(N233="základní",J233,0)</f>
        <v>0</v>
      </c>
      <c r="BF233" s="241">
        <f>IF(N233="snížená",J233,0)</f>
        <v>0</v>
      </c>
      <c r="BG233" s="241">
        <f>IF(N233="zákl. přenesená",J233,0)</f>
        <v>0</v>
      </c>
      <c r="BH233" s="241">
        <f>IF(N233="sníž. přenesená",J233,0)</f>
        <v>0</v>
      </c>
      <c r="BI233" s="241">
        <f>IF(N233="nulová",J233,0)</f>
        <v>0</v>
      </c>
      <c r="BJ233" s="18" t="s">
        <v>88</v>
      </c>
      <c r="BK233" s="241">
        <f>ROUND(I233*H233,2)</f>
        <v>0</v>
      </c>
      <c r="BL233" s="18" t="s">
        <v>224</v>
      </c>
      <c r="BM233" s="240" t="s">
        <v>6130</v>
      </c>
    </row>
    <row r="234" s="2" customFormat="1">
      <c r="A234" s="40"/>
      <c r="B234" s="41"/>
      <c r="C234" s="42"/>
      <c r="D234" s="242" t="s">
        <v>232</v>
      </c>
      <c r="E234" s="42"/>
      <c r="F234" s="243" t="s">
        <v>5780</v>
      </c>
      <c r="G234" s="42"/>
      <c r="H234" s="42"/>
      <c r="I234" s="244"/>
      <c r="J234" s="42"/>
      <c r="K234" s="42"/>
      <c r="L234" s="46"/>
      <c r="M234" s="245"/>
      <c r="N234" s="246"/>
      <c r="O234" s="93"/>
      <c r="P234" s="93"/>
      <c r="Q234" s="93"/>
      <c r="R234" s="93"/>
      <c r="S234" s="93"/>
      <c r="T234" s="94"/>
      <c r="U234" s="40"/>
      <c r="V234" s="40"/>
      <c r="W234" s="40"/>
      <c r="X234" s="40"/>
      <c r="Y234" s="40"/>
      <c r="Z234" s="40"/>
      <c r="AA234" s="40"/>
      <c r="AB234" s="40"/>
      <c r="AC234" s="40"/>
      <c r="AD234" s="40"/>
      <c r="AE234" s="40"/>
      <c r="AT234" s="18" t="s">
        <v>232</v>
      </c>
      <c r="AU234" s="18" t="s">
        <v>88</v>
      </c>
    </row>
    <row r="235" s="2" customFormat="1" ht="49.05" customHeight="1">
      <c r="A235" s="40"/>
      <c r="B235" s="41"/>
      <c r="C235" s="229" t="s">
        <v>1420</v>
      </c>
      <c r="D235" s="229" t="s">
        <v>225</v>
      </c>
      <c r="E235" s="230" t="s">
        <v>614</v>
      </c>
      <c r="F235" s="231" t="s">
        <v>5781</v>
      </c>
      <c r="G235" s="232" t="s">
        <v>507</v>
      </c>
      <c r="H235" s="233">
        <v>69</v>
      </c>
      <c r="I235" s="234"/>
      <c r="J235" s="235">
        <f>ROUND(I235*H235,2)</f>
        <v>0</v>
      </c>
      <c r="K235" s="231" t="s">
        <v>5600</v>
      </c>
      <c r="L235" s="46"/>
      <c r="M235" s="236" t="s">
        <v>1</v>
      </c>
      <c r="N235" s="237" t="s">
        <v>45</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224</v>
      </c>
      <c r="AT235" s="240" t="s">
        <v>225</v>
      </c>
      <c r="AU235" s="240" t="s">
        <v>88</v>
      </c>
      <c r="AY235" s="18" t="s">
        <v>221</v>
      </c>
      <c r="BE235" s="241">
        <f>IF(N235="základní",J235,0)</f>
        <v>0</v>
      </c>
      <c r="BF235" s="241">
        <f>IF(N235="snížená",J235,0)</f>
        <v>0</v>
      </c>
      <c r="BG235" s="241">
        <f>IF(N235="zákl. přenesená",J235,0)</f>
        <v>0</v>
      </c>
      <c r="BH235" s="241">
        <f>IF(N235="sníž. přenesená",J235,0)</f>
        <v>0</v>
      </c>
      <c r="BI235" s="241">
        <f>IF(N235="nulová",J235,0)</f>
        <v>0</v>
      </c>
      <c r="BJ235" s="18" t="s">
        <v>88</v>
      </c>
      <c r="BK235" s="241">
        <f>ROUND(I235*H235,2)</f>
        <v>0</v>
      </c>
      <c r="BL235" s="18" t="s">
        <v>224</v>
      </c>
      <c r="BM235" s="240" t="s">
        <v>6131</v>
      </c>
    </row>
    <row r="236" s="2" customFormat="1">
      <c r="A236" s="40"/>
      <c r="B236" s="41"/>
      <c r="C236" s="42"/>
      <c r="D236" s="242" t="s">
        <v>232</v>
      </c>
      <c r="E236" s="42"/>
      <c r="F236" s="243" t="s">
        <v>5783</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232</v>
      </c>
      <c r="AU236" s="18" t="s">
        <v>88</v>
      </c>
    </row>
    <row r="237" s="2" customFormat="1" ht="37.8" customHeight="1">
      <c r="A237" s="40"/>
      <c r="B237" s="41"/>
      <c r="C237" s="229" t="s">
        <v>1423</v>
      </c>
      <c r="D237" s="229" t="s">
        <v>225</v>
      </c>
      <c r="E237" s="230" t="s">
        <v>6132</v>
      </c>
      <c r="F237" s="231" t="s">
        <v>6133</v>
      </c>
      <c r="G237" s="232" t="s">
        <v>507</v>
      </c>
      <c r="H237" s="233">
        <v>69</v>
      </c>
      <c r="I237" s="234"/>
      <c r="J237" s="235">
        <f>ROUND(I237*H237,2)</f>
        <v>0</v>
      </c>
      <c r="K237" s="231" t="s">
        <v>5600</v>
      </c>
      <c r="L237" s="46"/>
      <c r="M237" s="236" t="s">
        <v>1</v>
      </c>
      <c r="N237" s="237" t="s">
        <v>45</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224</v>
      </c>
      <c r="AT237" s="240" t="s">
        <v>225</v>
      </c>
      <c r="AU237" s="240" t="s">
        <v>88</v>
      </c>
      <c r="AY237" s="18" t="s">
        <v>221</v>
      </c>
      <c r="BE237" s="241">
        <f>IF(N237="základní",J237,0)</f>
        <v>0</v>
      </c>
      <c r="BF237" s="241">
        <f>IF(N237="snížená",J237,0)</f>
        <v>0</v>
      </c>
      <c r="BG237" s="241">
        <f>IF(N237="zákl. přenesená",J237,0)</f>
        <v>0</v>
      </c>
      <c r="BH237" s="241">
        <f>IF(N237="sníž. přenesená",J237,0)</f>
        <v>0</v>
      </c>
      <c r="BI237" s="241">
        <f>IF(N237="nulová",J237,0)</f>
        <v>0</v>
      </c>
      <c r="BJ237" s="18" t="s">
        <v>88</v>
      </c>
      <c r="BK237" s="241">
        <f>ROUND(I237*H237,2)</f>
        <v>0</v>
      </c>
      <c r="BL237" s="18" t="s">
        <v>224</v>
      </c>
      <c r="BM237" s="240" t="s">
        <v>6134</v>
      </c>
    </row>
    <row r="238" s="2" customFormat="1">
      <c r="A238" s="40"/>
      <c r="B238" s="41"/>
      <c r="C238" s="42"/>
      <c r="D238" s="242" t="s">
        <v>232</v>
      </c>
      <c r="E238" s="42"/>
      <c r="F238" s="243" t="s">
        <v>6135</v>
      </c>
      <c r="G238" s="42"/>
      <c r="H238" s="42"/>
      <c r="I238" s="244"/>
      <c r="J238" s="42"/>
      <c r="K238" s="42"/>
      <c r="L238" s="46"/>
      <c r="M238" s="245"/>
      <c r="N238" s="246"/>
      <c r="O238" s="93"/>
      <c r="P238" s="93"/>
      <c r="Q238" s="93"/>
      <c r="R238" s="93"/>
      <c r="S238" s="93"/>
      <c r="T238" s="94"/>
      <c r="U238" s="40"/>
      <c r="V238" s="40"/>
      <c r="W238" s="40"/>
      <c r="X238" s="40"/>
      <c r="Y238" s="40"/>
      <c r="Z238" s="40"/>
      <c r="AA238" s="40"/>
      <c r="AB238" s="40"/>
      <c r="AC238" s="40"/>
      <c r="AD238" s="40"/>
      <c r="AE238" s="40"/>
      <c r="AT238" s="18" t="s">
        <v>232</v>
      </c>
      <c r="AU238" s="18" t="s">
        <v>88</v>
      </c>
    </row>
    <row r="239" s="14" customFormat="1">
      <c r="A239" s="14"/>
      <c r="B239" s="260"/>
      <c r="C239" s="261"/>
      <c r="D239" s="247" t="s">
        <v>236</v>
      </c>
      <c r="E239" s="262" t="s">
        <v>1</v>
      </c>
      <c r="F239" s="263" t="s">
        <v>6111</v>
      </c>
      <c r="G239" s="261"/>
      <c r="H239" s="262" t="s">
        <v>1</v>
      </c>
      <c r="I239" s="264"/>
      <c r="J239" s="261"/>
      <c r="K239" s="261"/>
      <c r="L239" s="265"/>
      <c r="M239" s="266"/>
      <c r="N239" s="267"/>
      <c r="O239" s="267"/>
      <c r="P239" s="267"/>
      <c r="Q239" s="267"/>
      <c r="R239" s="267"/>
      <c r="S239" s="267"/>
      <c r="T239" s="268"/>
      <c r="U239" s="14"/>
      <c r="V239" s="14"/>
      <c r="W239" s="14"/>
      <c r="X239" s="14"/>
      <c r="Y239" s="14"/>
      <c r="Z239" s="14"/>
      <c r="AA239" s="14"/>
      <c r="AB239" s="14"/>
      <c r="AC239" s="14"/>
      <c r="AD239" s="14"/>
      <c r="AE239" s="14"/>
      <c r="AT239" s="269" t="s">
        <v>236</v>
      </c>
      <c r="AU239" s="269" t="s">
        <v>88</v>
      </c>
      <c r="AV239" s="14" t="s">
        <v>88</v>
      </c>
      <c r="AW239" s="14" t="s">
        <v>36</v>
      </c>
      <c r="AX239" s="14" t="s">
        <v>80</v>
      </c>
      <c r="AY239" s="269" t="s">
        <v>221</v>
      </c>
    </row>
    <row r="240" s="13" customFormat="1">
      <c r="A240" s="13"/>
      <c r="B240" s="249"/>
      <c r="C240" s="250"/>
      <c r="D240" s="247" t="s">
        <v>236</v>
      </c>
      <c r="E240" s="251" t="s">
        <v>1</v>
      </c>
      <c r="F240" s="252" t="s">
        <v>6136</v>
      </c>
      <c r="G240" s="250"/>
      <c r="H240" s="253">
        <v>69</v>
      </c>
      <c r="I240" s="254"/>
      <c r="J240" s="250"/>
      <c r="K240" s="250"/>
      <c r="L240" s="255"/>
      <c r="M240" s="256"/>
      <c r="N240" s="257"/>
      <c r="O240" s="257"/>
      <c r="P240" s="257"/>
      <c r="Q240" s="257"/>
      <c r="R240" s="257"/>
      <c r="S240" s="257"/>
      <c r="T240" s="258"/>
      <c r="U240" s="13"/>
      <c r="V240" s="13"/>
      <c r="W240" s="13"/>
      <c r="X240" s="13"/>
      <c r="Y240" s="13"/>
      <c r="Z240" s="13"/>
      <c r="AA240" s="13"/>
      <c r="AB240" s="13"/>
      <c r="AC240" s="13"/>
      <c r="AD240" s="13"/>
      <c r="AE240" s="13"/>
      <c r="AT240" s="259" t="s">
        <v>236</v>
      </c>
      <c r="AU240" s="259" t="s">
        <v>88</v>
      </c>
      <c r="AV240" s="13" t="s">
        <v>19</v>
      </c>
      <c r="AW240" s="13" t="s">
        <v>36</v>
      </c>
      <c r="AX240" s="13" t="s">
        <v>80</v>
      </c>
      <c r="AY240" s="259" t="s">
        <v>221</v>
      </c>
    </row>
    <row r="241" s="15" customFormat="1">
      <c r="A241" s="15"/>
      <c r="B241" s="270"/>
      <c r="C241" s="271"/>
      <c r="D241" s="247" t="s">
        <v>236</v>
      </c>
      <c r="E241" s="272" t="s">
        <v>1</v>
      </c>
      <c r="F241" s="273" t="s">
        <v>356</v>
      </c>
      <c r="G241" s="271"/>
      <c r="H241" s="274">
        <v>69</v>
      </c>
      <c r="I241" s="275"/>
      <c r="J241" s="271"/>
      <c r="K241" s="271"/>
      <c r="L241" s="276"/>
      <c r="M241" s="277"/>
      <c r="N241" s="278"/>
      <c r="O241" s="278"/>
      <c r="P241" s="278"/>
      <c r="Q241" s="278"/>
      <c r="R241" s="278"/>
      <c r="S241" s="278"/>
      <c r="T241" s="279"/>
      <c r="U241" s="15"/>
      <c r="V241" s="15"/>
      <c r="W241" s="15"/>
      <c r="X241" s="15"/>
      <c r="Y241" s="15"/>
      <c r="Z241" s="15"/>
      <c r="AA241" s="15"/>
      <c r="AB241" s="15"/>
      <c r="AC241" s="15"/>
      <c r="AD241" s="15"/>
      <c r="AE241" s="15"/>
      <c r="AT241" s="280" t="s">
        <v>236</v>
      </c>
      <c r="AU241" s="280" t="s">
        <v>88</v>
      </c>
      <c r="AV241" s="15" t="s">
        <v>224</v>
      </c>
      <c r="AW241" s="15" t="s">
        <v>36</v>
      </c>
      <c r="AX241" s="15" t="s">
        <v>88</v>
      </c>
      <c r="AY241" s="280" t="s">
        <v>221</v>
      </c>
    </row>
    <row r="242" s="2" customFormat="1" ht="21.75" customHeight="1">
      <c r="A242" s="40"/>
      <c r="B242" s="41"/>
      <c r="C242" s="229" t="s">
        <v>1428</v>
      </c>
      <c r="D242" s="229" t="s">
        <v>225</v>
      </c>
      <c r="E242" s="230" t="s">
        <v>5797</v>
      </c>
      <c r="F242" s="231" t="s">
        <v>5798</v>
      </c>
      <c r="G242" s="232" t="s">
        <v>515</v>
      </c>
      <c r="H242" s="233">
        <v>4.7999999999999998</v>
      </c>
      <c r="I242" s="234"/>
      <c r="J242" s="235">
        <f>ROUND(I242*H242,2)</f>
        <v>0</v>
      </c>
      <c r="K242" s="231" t="s">
        <v>5600</v>
      </c>
      <c r="L242" s="46"/>
      <c r="M242" s="236" t="s">
        <v>1</v>
      </c>
      <c r="N242" s="237" t="s">
        <v>45</v>
      </c>
      <c r="O242" s="93"/>
      <c r="P242" s="238">
        <f>O242*H242</f>
        <v>0</v>
      </c>
      <c r="Q242" s="238">
        <v>0</v>
      </c>
      <c r="R242" s="238">
        <f>Q242*H242</f>
        <v>0</v>
      </c>
      <c r="S242" s="238">
        <v>0</v>
      </c>
      <c r="T242" s="239">
        <f>S242*H242</f>
        <v>0</v>
      </c>
      <c r="U242" s="40"/>
      <c r="V242" s="40"/>
      <c r="W242" s="40"/>
      <c r="X242" s="40"/>
      <c r="Y242" s="40"/>
      <c r="Z242" s="40"/>
      <c r="AA242" s="40"/>
      <c r="AB242" s="40"/>
      <c r="AC242" s="40"/>
      <c r="AD242" s="40"/>
      <c r="AE242" s="40"/>
      <c r="AR242" s="240" t="s">
        <v>224</v>
      </c>
      <c r="AT242" s="240" t="s">
        <v>225</v>
      </c>
      <c r="AU242" s="240" t="s">
        <v>88</v>
      </c>
      <c r="AY242" s="18" t="s">
        <v>221</v>
      </c>
      <c r="BE242" s="241">
        <f>IF(N242="základní",J242,0)</f>
        <v>0</v>
      </c>
      <c r="BF242" s="241">
        <f>IF(N242="snížená",J242,0)</f>
        <v>0</v>
      </c>
      <c r="BG242" s="241">
        <f>IF(N242="zákl. přenesená",J242,0)</f>
        <v>0</v>
      </c>
      <c r="BH242" s="241">
        <f>IF(N242="sníž. přenesená",J242,0)</f>
        <v>0</v>
      </c>
      <c r="BI242" s="241">
        <f>IF(N242="nulová",J242,0)</f>
        <v>0</v>
      </c>
      <c r="BJ242" s="18" t="s">
        <v>88</v>
      </c>
      <c r="BK242" s="241">
        <f>ROUND(I242*H242,2)</f>
        <v>0</v>
      </c>
      <c r="BL242" s="18" t="s">
        <v>224</v>
      </c>
      <c r="BM242" s="240" t="s">
        <v>6137</v>
      </c>
    </row>
    <row r="243" s="2" customFormat="1">
      <c r="A243" s="40"/>
      <c r="B243" s="41"/>
      <c r="C243" s="42"/>
      <c r="D243" s="242" t="s">
        <v>232</v>
      </c>
      <c r="E243" s="42"/>
      <c r="F243" s="243" t="s">
        <v>5800</v>
      </c>
      <c r="G243" s="42"/>
      <c r="H243" s="42"/>
      <c r="I243" s="244"/>
      <c r="J243" s="42"/>
      <c r="K243" s="42"/>
      <c r="L243" s="46"/>
      <c r="M243" s="245"/>
      <c r="N243" s="246"/>
      <c r="O243" s="93"/>
      <c r="P243" s="93"/>
      <c r="Q243" s="93"/>
      <c r="R243" s="93"/>
      <c r="S243" s="93"/>
      <c r="T243" s="94"/>
      <c r="U243" s="40"/>
      <c r="V243" s="40"/>
      <c r="W243" s="40"/>
      <c r="X243" s="40"/>
      <c r="Y243" s="40"/>
      <c r="Z243" s="40"/>
      <c r="AA243" s="40"/>
      <c r="AB243" s="40"/>
      <c r="AC243" s="40"/>
      <c r="AD243" s="40"/>
      <c r="AE243" s="40"/>
      <c r="AT243" s="18" t="s">
        <v>232</v>
      </c>
      <c r="AU243" s="18" t="s">
        <v>88</v>
      </c>
    </row>
    <row r="244" s="2" customFormat="1" ht="21.75" customHeight="1">
      <c r="A244" s="40"/>
      <c r="B244" s="41"/>
      <c r="C244" s="229" t="s">
        <v>1433</v>
      </c>
      <c r="D244" s="229" t="s">
        <v>225</v>
      </c>
      <c r="E244" s="230" t="s">
        <v>2082</v>
      </c>
      <c r="F244" s="231" t="s">
        <v>5801</v>
      </c>
      <c r="G244" s="232" t="s">
        <v>515</v>
      </c>
      <c r="H244" s="233">
        <v>4.7999999999999998</v>
      </c>
      <c r="I244" s="234"/>
      <c r="J244" s="235">
        <f>ROUND(I244*H244,2)</f>
        <v>0</v>
      </c>
      <c r="K244" s="231" t="s">
        <v>5600</v>
      </c>
      <c r="L244" s="46"/>
      <c r="M244" s="236" t="s">
        <v>1</v>
      </c>
      <c r="N244" s="237" t="s">
        <v>45</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224</v>
      </c>
      <c r="AT244" s="240" t="s">
        <v>225</v>
      </c>
      <c r="AU244" s="240" t="s">
        <v>88</v>
      </c>
      <c r="AY244" s="18" t="s">
        <v>221</v>
      </c>
      <c r="BE244" s="241">
        <f>IF(N244="základní",J244,0)</f>
        <v>0</v>
      </c>
      <c r="BF244" s="241">
        <f>IF(N244="snížená",J244,0)</f>
        <v>0</v>
      </c>
      <c r="BG244" s="241">
        <f>IF(N244="zákl. přenesená",J244,0)</f>
        <v>0</v>
      </c>
      <c r="BH244" s="241">
        <f>IF(N244="sníž. přenesená",J244,0)</f>
        <v>0</v>
      </c>
      <c r="BI244" s="241">
        <f>IF(N244="nulová",J244,0)</f>
        <v>0</v>
      </c>
      <c r="BJ244" s="18" t="s">
        <v>88</v>
      </c>
      <c r="BK244" s="241">
        <f>ROUND(I244*H244,2)</f>
        <v>0</v>
      </c>
      <c r="BL244" s="18" t="s">
        <v>224</v>
      </c>
      <c r="BM244" s="240" t="s">
        <v>6138</v>
      </c>
    </row>
    <row r="245" s="2" customFormat="1">
      <c r="A245" s="40"/>
      <c r="B245" s="41"/>
      <c r="C245" s="42"/>
      <c r="D245" s="242" t="s">
        <v>232</v>
      </c>
      <c r="E245" s="42"/>
      <c r="F245" s="243" t="s">
        <v>5803</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232</v>
      </c>
      <c r="AU245" s="18" t="s">
        <v>88</v>
      </c>
    </row>
    <row r="246" s="2" customFormat="1" ht="24.15" customHeight="1">
      <c r="A246" s="40"/>
      <c r="B246" s="41"/>
      <c r="C246" s="229" t="s">
        <v>1437</v>
      </c>
      <c r="D246" s="229" t="s">
        <v>225</v>
      </c>
      <c r="E246" s="230" t="s">
        <v>2093</v>
      </c>
      <c r="F246" s="231" t="s">
        <v>5804</v>
      </c>
      <c r="G246" s="232" t="s">
        <v>515</v>
      </c>
      <c r="H246" s="233">
        <v>4.7999999999999998</v>
      </c>
      <c r="I246" s="234"/>
      <c r="J246" s="235">
        <f>ROUND(I246*H246,2)</f>
        <v>0</v>
      </c>
      <c r="K246" s="231" t="s">
        <v>5600</v>
      </c>
      <c r="L246" s="46"/>
      <c r="M246" s="236" t="s">
        <v>1</v>
      </c>
      <c r="N246" s="237" t="s">
        <v>45</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224</v>
      </c>
      <c r="AT246" s="240" t="s">
        <v>225</v>
      </c>
      <c r="AU246" s="240" t="s">
        <v>88</v>
      </c>
      <c r="AY246" s="18" t="s">
        <v>221</v>
      </c>
      <c r="BE246" s="241">
        <f>IF(N246="základní",J246,0)</f>
        <v>0</v>
      </c>
      <c r="BF246" s="241">
        <f>IF(N246="snížená",J246,0)</f>
        <v>0</v>
      </c>
      <c r="BG246" s="241">
        <f>IF(N246="zákl. přenesená",J246,0)</f>
        <v>0</v>
      </c>
      <c r="BH246" s="241">
        <f>IF(N246="sníž. přenesená",J246,0)</f>
        <v>0</v>
      </c>
      <c r="BI246" s="241">
        <f>IF(N246="nulová",J246,0)</f>
        <v>0</v>
      </c>
      <c r="BJ246" s="18" t="s">
        <v>88</v>
      </c>
      <c r="BK246" s="241">
        <f>ROUND(I246*H246,2)</f>
        <v>0</v>
      </c>
      <c r="BL246" s="18" t="s">
        <v>224</v>
      </c>
      <c r="BM246" s="240" t="s">
        <v>6139</v>
      </c>
    </row>
    <row r="247" s="2" customFormat="1">
      <c r="A247" s="40"/>
      <c r="B247" s="41"/>
      <c r="C247" s="42"/>
      <c r="D247" s="242" t="s">
        <v>232</v>
      </c>
      <c r="E247" s="42"/>
      <c r="F247" s="243" t="s">
        <v>5806</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232</v>
      </c>
      <c r="AU247" s="18" t="s">
        <v>88</v>
      </c>
    </row>
    <row r="248" s="12" customFormat="1" ht="25.92" customHeight="1">
      <c r="A248" s="12"/>
      <c r="B248" s="213"/>
      <c r="C248" s="214"/>
      <c r="D248" s="215" t="s">
        <v>79</v>
      </c>
      <c r="E248" s="216" t="s">
        <v>220</v>
      </c>
      <c r="F248" s="216" t="s">
        <v>862</v>
      </c>
      <c r="G248" s="214"/>
      <c r="H248" s="214"/>
      <c r="I248" s="217"/>
      <c r="J248" s="218">
        <f>BK248</f>
        <v>0</v>
      </c>
      <c r="K248" s="214"/>
      <c r="L248" s="219"/>
      <c r="M248" s="220"/>
      <c r="N248" s="221"/>
      <c r="O248" s="221"/>
      <c r="P248" s="222">
        <f>SUM(P249:P262)</f>
        <v>0</v>
      </c>
      <c r="Q248" s="221"/>
      <c r="R248" s="222">
        <f>SUM(R249:R262)</f>
        <v>0</v>
      </c>
      <c r="S248" s="221"/>
      <c r="T248" s="223">
        <f>SUM(T249:T262)</f>
        <v>0</v>
      </c>
      <c r="U248" s="12"/>
      <c r="V248" s="12"/>
      <c r="W248" s="12"/>
      <c r="X248" s="12"/>
      <c r="Y248" s="12"/>
      <c r="Z248" s="12"/>
      <c r="AA248" s="12"/>
      <c r="AB248" s="12"/>
      <c r="AC248" s="12"/>
      <c r="AD248" s="12"/>
      <c r="AE248" s="12"/>
      <c r="AR248" s="224" t="s">
        <v>88</v>
      </c>
      <c r="AT248" s="225" t="s">
        <v>79</v>
      </c>
      <c r="AU248" s="225" t="s">
        <v>80</v>
      </c>
      <c r="AY248" s="224" t="s">
        <v>221</v>
      </c>
      <c r="BK248" s="226">
        <f>SUM(BK249:BK262)</f>
        <v>0</v>
      </c>
    </row>
    <row r="249" s="2" customFormat="1" ht="37.8" customHeight="1">
      <c r="A249" s="40"/>
      <c r="B249" s="41"/>
      <c r="C249" s="229" t="s">
        <v>1443</v>
      </c>
      <c r="D249" s="229" t="s">
        <v>225</v>
      </c>
      <c r="E249" s="230" t="s">
        <v>6140</v>
      </c>
      <c r="F249" s="231" t="s">
        <v>6141</v>
      </c>
      <c r="G249" s="232" t="s">
        <v>507</v>
      </c>
      <c r="H249" s="233">
        <v>60</v>
      </c>
      <c r="I249" s="234"/>
      <c r="J249" s="235">
        <f>ROUND(I249*H249,2)</f>
        <v>0</v>
      </c>
      <c r="K249" s="231" t="s">
        <v>5600</v>
      </c>
      <c r="L249" s="46"/>
      <c r="M249" s="236" t="s">
        <v>1</v>
      </c>
      <c r="N249" s="237" t="s">
        <v>45</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224</v>
      </c>
      <c r="AT249" s="240" t="s">
        <v>225</v>
      </c>
      <c r="AU249" s="240" t="s">
        <v>88</v>
      </c>
      <c r="AY249" s="18" t="s">
        <v>221</v>
      </c>
      <c r="BE249" s="241">
        <f>IF(N249="základní",J249,0)</f>
        <v>0</v>
      </c>
      <c r="BF249" s="241">
        <f>IF(N249="snížená",J249,0)</f>
        <v>0</v>
      </c>
      <c r="BG249" s="241">
        <f>IF(N249="zákl. přenesená",J249,0)</f>
        <v>0</v>
      </c>
      <c r="BH249" s="241">
        <f>IF(N249="sníž. přenesená",J249,0)</f>
        <v>0</v>
      </c>
      <c r="BI249" s="241">
        <f>IF(N249="nulová",J249,0)</f>
        <v>0</v>
      </c>
      <c r="BJ249" s="18" t="s">
        <v>88</v>
      </c>
      <c r="BK249" s="241">
        <f>ROUND(I249*H249,2)</f>
        <v>0</v>
      </c>
      <c r="BL249" s="18" t="s">
        <v>224</v>
      </c>
      <c r="BM249" s="240" t="s">
        <v>6142</v>
      </c>
    </row>
    <row r="250" s="2" customFormat="1">
      <c r="A250" s="40"/>
      <c r="B250" s="41"/>
      <c r="C250" s="42"/>
      <c r="D250" s="242" t="s">
        <v>232</v>
      </c>
      <c r="E250" s="42"/>
      <c r="F250" s="243" t="s">
        <v>6143</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232</v>
      </c>
      <c r="AU250" s="18" t="s">
        <v>88</v>
      </c>
    </row>
    <row r="251" s="14" customFormat="1">
      <c r="A251" s="14"/>
      <c r="B251" s="260"/>
      <c r="C251" s="261"/>
      <c r="D251" s="247" t="s">
        <v>236</v>
      </c>
      <c r="E251" s="262" t="s">
        <v>1</v>
      </c>
      <c r="F251" s="263" t="s">
        <v>6144</v>
      </c>
      <c r="G251" s="261"/>
      <c r="H251" s="262" t="s">
        <v>1</v>
      </c>
      <c r="I251" s="264"/>
      <c r="J251" s="261"/>
      <c r="K251" s="261"/>
      <c r="L251" s="265"/>
      <c r="M251" s="266"/>
      <c r="N251" s="267"/>
      <c r="O251" s="267"/>
      <c r="P251" s="267"/>
      <c r="Q251" s="267"/>
      <c r="R251" s="267"/>
      <c r="S251" s="267"/>
      <c r="T251" s="268"/>
      <c r="U251" s="14"/>
      <c r="V251" s="14"/>
      <c r="W251" s="14"/>
      <c r="X251" s="14"/>
      <c r="Y251" s="14"/>
      <c r="Z251" s="14"/>
      <c r="AA251" s="14"/>
      <c r="AB251" s="14"/>
      <c r="AC251" s="14"/>
      <c r="AD251" s="14"/>
      <c r="AE251" s="14"/>
      <c r="AT251" s="269" t="s">
        <v>236</v>
      </c>
      <c r="AU251" s="269" t="s">
        <v>88</v>
      </c>
      <c r="AV251" s="14" t="s">
        <v>88</v>
      </c>
      <c r="AW251" s="14" t="s">
        <v>36</v>
      </c>
      <c r="AX251" s="14" t="s">
        <v>80</v>
      </c>
      <c r="AY251" s="269" t="s">
        <v>221</v>
      </c>
    </row>
    <row r="252" s="13" customFormat="1">
      <c r="A252" s="13"/>
      <c r="B252" s="249"/>
      <c r="C252" s="250"/>
      <c r="D252" s="247" t="s">
        <v>236</v>
      </c>
      <c r="E252" s="251" t="s">
        <v>1</v>
      </c>
      <c r="F252" s="252" t="s">
        <v>6145</v>
      </c>
      <c r="G252" s="250"/>
      <c r="H252" s="253">
        <v>60</v>
      </c>
      <c r="I252" s="254"/>
      <c r="J252" s="250"/>
      <c r="K252" s="250"/>
      <c r="L252" s="255"/>
      <c r="M252" s="256"/>
      <c r="N252" s="257"/>
      <c r="O252" s="257"/>
      <c r="P252" s="257"/>
      <c r="Q252" s="257"/>
      <c r="R252" s="257"/>
      <c r="S252" s="257"/>
      <c r="T252" s="258"/>
      <c r="U252" s="13"/>
      <c r="V252" s="13"/>
      <c r="W252" s="13"/>
      <c r="X252" s="13"/>
      <c r="Y252" s="13"/>
      <c r="Z252" s="13"/>
      <c r="AA252" s="13"/>
      <c r="AB252" s="13"/>
      <c r="AC252" s="13"/>
      <c r="AD252" s="13"/>
      <c r="AE252" s="13"/>
      <c r="AT252" s="259" t="s">
        <v>236</v>
      </c>
      <c r="AU252" s="259" t="s">
        <v>88</v>
      </c>
      <c r="AV252" s="13" t="s">
        <v>19</v>
      </c>
      <c r="AW252" s="13" t="s">
        <v>36</v>
      </c>
      <c r="AX252" s="13" t="s">
        <v>80</v>
      </c>
      <c r="AY252" s="259" t="s">
        <v>221</v>
      </c>
    </row>
    <row r="253" s="15" customFormat="1">
      <c r="A253" s="15"/>
      <c r="B253" s="270"/>
      <c r="C253" s="271"/>
      <c r="D253" s="247" t="s">
        <v>236</v>
      </c>
      <c r="E253" s="272" t="s">
        <v>1</v>
      </c>
      <c r="F253" s="273" t="s">
        <v>356</v>
      </c>
      <c r="G253" s="271"/>
      <c r="H253" s="274">
        <v>60</v>
      </c>
      <c r="I253" s="275"/>
      <c r="J253" s="271"/>
      <c r="K253" s="271"/>
      <c r="L253" s="276"/>
      <c r="M253" s="277"/>
      <c r="N253" s="278"/>
      <c r="O253" s="278"/>
      <c r="P253" s="278"/>
      <c r="Q253" s="278"/>
      <c r="R253" s="278"/>
      <c r="S253" s="278"/>
      <c r="T253" s="279"/>
      <c r="U253" s="15"/>
      <c r="V253" s="15"/>
      <c r="W253" s="15"/>
      <c r="X253" s="15"/>
      <c r="Y253" s="15"/>
      <c r="Z253" s="15"/>
      <c r="AA253" s="15"/>
      <c r="AB253" s="15"/>
      <c r="AC253" s="15"/>
      <c r="AD253" s="15"/>
      <c r="AE253" s="15"/>
      <c r="AT253" s="280" t="s">
        <v>236</v>
      </c>
      <c r="AU253" s="280" t="s">
        <v>88</v>
      </c>
      <c r="AV253" s="15" t="s">
        <v>224</v>
      </c>
      <c r="AW253" s="15" t="s">
        <v>36</v>
      </c>
      <c r="AX253" s="15" t="s">
        <v>88</v>
      </c>
      <c r="AY253" s="280" t="s">
        <v>221</v>
      </c>
    </row>
    <row r="254" s="2" customFormat="1" ht="37.8" customHeight="1">
      <c r="A254" s="40"/>
      <c r="B254" s="41"/>
      <c r="C254" s="229" t="s">
        <v>1447</v>
      </c>
      <c r="D254" s="229" t="s">
        <v>225</v>
      </c>
      <c r="E254" s="230" t="s">
        <v>6146</v>
      </c>
      <c r="F254" s="231" t="s">
        <v>6147</v>
      </c>
      <c r="G254" s="232" t="s">
        <v>507</v>
      </c>
      <c r="H254" s="233">
        <v>15</v>
      </c>
      <c r="I254" s="234"/>
      <c r="J254" s="235">
        <f>ROUND(I254*H254,2)</f>
        <v>0</v>
      </c>
      <c r="K254" s="231" t="s">
        <v>1</v>
      </c>
      <c r="L254" s="46"/>
      <c r="M254" s="236" t="s">
        <v>1</v>
      </c>
      <c r="N254" s="237" t="s">
        <v>45</v>
      </c>
      <c r="O254" s="93"/>
      <c r="P254" s="238">
        <f>O254*H254</f>
        <v>0</v>
      </c>
      <c r="Q254" s="238">
        <v>0</v>
      </c>
      <c r="R254" s="238">
        <f>Q254*H254</f>
        <v>0</v>
      </c>
      <c r="S254" s="238">
        <v>0</v>
      </c>
      <c r="T254" s="239">
        <f>S254*H254</f>
        <v>0</v>
      </c>
      <c r="U254" s="40"/>
      <c r="V254" s="40"/>
      <c r="W254" s="40"/>
      <c r="X254" s="40"/>
      <c r="Y254" s="40"/>
      <c r="Z254" s="40"/>
      <c r="AA254" s="40"/>
      <c r="AB254" s="40"/>
      <c r="AC254" s="40"/>
      <c r="AD254" s="40"/>
      <c r="AE254" s="40"/>
      <c r="AR254" s="240" t="s">
        <v>224</v>
      </c>
      <c r="AT254" s="240" t="s">
        <v>225</v>
      </c>
      <c r="AU254" s="240" t="s">
        <v>88</v>
      </c>
      <c r="AY254" s="18" t="s">
        <v>221</v>
      </c>
      <c r="BE254" s="241">
        <f>IF(N254="základní",J254,0)</f>
        <v>0</v>
      </c>
      <c r="BF254" s="241">
        <f>IF(N254="snížená",J254,0)</f>
        <v>0</v>
      </c>
      <c r="BG254" s="241">
        <f>IF(N254="zákl. přenesená",J254,0)</f>
        <v>0</v>
      </c>
      <c r="BH254" s="241">
        <f>IF(N254="sníž. přenesená",J254,0)</f>
        <v>0</v>
      </c>
      <c r="BI254" s="241">
        <f>IF(N254="nulová",J254,0)</f>
        <v>0</v>
      </c>
      <c r="BJ254" s="18" t="s">
        <v>88</v>
      </c>
      <c r="BK254" s="241">
        <f>ROUND(I254*H254,2)</f>
        <v>0</v>
      </c>
      <c r="BL254" s="18" t="s">
        <v>224</v>
      </c>
      <c r="BM254" s="240" t="s">
        <v>6148</v>
      </c>
    </row>
    <row r="255" s="14" customFormat="1">
      <c r="A255" s="14"/>
      <c r="B255" s="260"/>
      <c r="C255" s="261"/>
      <c r="D255" s="247" t="s">
        <v>236</v>
      </c>
      <c r="E255" s="262" t="s">
        <v>1</v>
      </c>
      <c r="F255" s="263" t="s">
        <v>6144</v>
      </c>
      <c r="G255" s="261"/>
      <c r="H255" s="262" t="s">
        <v>1</v>
      </c>
      <c r="I255" s="264"/>
      <c r="J255" s="261"/>
      <c r="K255" s="261"/>
      <c r="L255" s="265"/>
      <c r="M255" s="266"/>
      <c r="N255" s="267"/>
      <c r="O255" s="267"/>
      <c r="P255" s="267"/>
      <c r="Q255" s="267"/>
      <c r="R255" s="267"/>
      <c r="S255" s="267"/>
      <c r="T255" s="268"/>
      <c r="U255" s="14"/>
      <c r="V255" s="14"/>
      <c r="W255" s="14"/>
      <c r="X255" s="14"/>
      <c r="Y255" s="14"/>
      <c r="Z255" s="14"/>
      <c r="AA255" s="14"/>
      <c r="AB255" s="14"/>
      <c r="AC255" s="14"/>
      <c r="AD255" s="14"/>
      <c r="AE255" s="14"/>
      <c r="AT255" s="269" t="s">
        <v>236</v>
      </c>
      <c r="AU255" s="269" t="s">
        <v>88</v>
      </c>
      <c r="AV255" s="14" t="s">
        <v>88</v>
      </c>
      <c r="AW255" s="14" t="s">
        <v>36</v>
      </c>
      <c r="AX255" s="14" t="s">
        <v>80</v>
      </c>
      <c r="AY255" s="269" t="s">
        <v>221</v>
      </c>
    </row>
    <row r="256" s="13" customFormat="1">
      <c r="A256" s="13"/>
      <c r="B256" s="249"/>
      <c r="C256" s="250"/>
      <c r="D256" s="247" t="s">
        <v>236</v>
      </c>
      <c r="E256" s="251" t="s">
        <v>1</v>
      </c>
      <c r="F256" s="252" t="s">
        <v>6149</v>
      </c>
      <c r="G256" s="250"/>
      <c r="H256" s="253">
        <v>15</v>
      </c>
      <c r="I256" s="254"/>
      <c r="J256" s="250"/>
      <c r="K256" s="250"/>
      <c r="L256" s="255"/>
      <c r="M256" s="256"/>
      <c r="N256" s="257"/>
      <c r="O256" s="257"/>
      <c r="P256" s="257"/>
      <c r="Q256" s="257"/>
      <c r="R256" s="257"/>
      <c r="S256" s="257"/>
      <c r="T256" s="258"/>
      <c r="U256" s="13"/>
      <c r="V256" s="13"/>
      <c r="W256" s="13"/>
      <c r="X256" s="13"/>
      <c r="Y256" s="13"/>
      <c r="Z256" s="13"/>
      <c r="AA256" s="13"/>
      <c r="AB256" s="13"/>
      <c r="AC256" s="13"/>
      <c r="AD256" s="13"/>
      <c r="AE256" s="13"/>
      <c r="AT256" s="259" t="s">
        <v>236</v>
      </c>
      <c r="AU256" s="259" t="s">
        <v>88</v>
      </c>
      <c r="AV256" s="13" t="s">
        <v>19</v>
      </c>
      <c r="AW256" s="13" t="s">
        <v>36</v>
      </c>
      <c r="AX256" s="13" t="s">
        <v>80</v>
      </c>
      <c r="AY256" s="259" t="s">
        <v>221</v>
      </c>
    </row>
    <row r="257" s="15" customFormat="1">
      <c r="A257" s="15"/>
      <c r="B257" s="270"/>
      <c r="C257" s="271"/>
      <c r="D257" s="247" t="s">
        <v>236</v>
      </c>
      <c r="E257" s="272" t="s">
        <v>1</v>
      </c>
      <c r="F257" s="273" t="s">
        <v>356</v>
      </c>
      <c r="G257" s="271"/>
      <c r="H257" s="274">
        <v>15</v>
      </c>
      <c r="I257" s="275"/>
      <c r="J257" s="271"/>
      <c r="K257" s="271"/>
      <c r="L257" s="276"/>
      <c r="M257" s="277"/>
      <c r="N257" s="278"/>
      <c r="O257" s="278"/>
      <c r="P257" s="278"/>
      <c r="Q257" s="278"/>
      <c r="R257" s="278"/>
      <c r="S257" s="278"/>
      <c r="T257" s="279"/>
      <c r="U257" s="15"/>
      <c r="V257" s="15"/>
      <c r="W257" s="15"/>
      <c r="X257" s="15"/>
      <c r="Y257" s="15"/>
      <c r="Z257" s="15"/>
      <c r="AA257" s="15"/>
      <c r="AB257" s="15"/>
      <c r="AC257" s="15"/>
      <c r="AD257" s="15"/>
      <c r="AE257" s="15"/>
      <c r="AT257" s="280" t="s">
        <v>236</v>
      </c>
      <c r="AU257" s="280" t="s">
        <v>88</v>
      </c>
      <c r="AV257" s="15" t="s">
        <v>224</v>
      </c>
      <c r="AW257" s="15" t="s">
        <v>36</v>
      </c>
      <c r="AX257" s="15" t="s">
        <v>88</v>
      </c>
      <c r="AY257" s="280" t="s">
        <v>221</v>
      </c>
    </row>
    <row r="258" s="2" customFormat="1" ht="49.05" customHeight="1">
      <c r="A258" s="40"/>
      <c r="B258" s="41"/>
      <c r="C258" s="229" t="s">
        <v>1451</v>
      </c>
      <c r="D258" s="229" t="s">
        <v>225</v>
      </c>
      <c r="E258" s="230" t="s">
        <v>6150</v>
      </c>
      <c r="F258" s="231" t="s">
        <v>6151</v>
      </c>
      <c r="G258" s="232" t="s">
        <v>507</v>
      </c>
      <c r="H258" s="233">
        <v>90</v>
      </c>
      <c r="I258" s="234"/>
      <c r="J258" s="235">
        <f>ROUND(I258*H258,2)</f>
        <v>0</v>
      </c>
      <c r="K258" s="231" t="s">
        <v>1</v>
      </c>
      <c r="L258" s="46"/>
      <c r="M258" s="236" t="s">
        <v>1</v>
      </c>
      <c r="N258" s="237" t="s">
        <v>45</v>
      </c>
      <c r="O258" s="93"/>
      <c r="P258" s="238">
        <f>O258*H258</f>
        <v>0</v>
      </c>
      <c r="Q258" s="238">
        <v>0</v>
      </c>
      <c r="R258" s="238">
        <f>Q258*H258</f>
        <v>0</v>
      </c>
      <c r="S258" s="238">
        <v>0</v>
      </c>
      <c r="T258" s="239">
        <f>S258*H258</f>
        <v>0</v>
      </c>
      <c r="U258" s="40"/>
      <c r="V258" s="40"/>
      <c r="W258" s="40"/>
      <c r="X258" s="40"/>
      <c r="Y258" s="40"/>
      <c r="Z258" s="40"/>
      <c r="AA258" s="40"/>
      <c r="AB258" s="40"/>
      <c r="AC258" s="40"/>
      <c r="AD258" s="40"/>
      <c r="AE258" s="40"/>
      <c r="AR258" s="240" t="s">
        <v>224</v>
      </c>
      <c r="AT258" s="240" t="s">
        <v>225</v>
      </c>
      <c r="AU258" s="240" t="s">
        <v>88</v>
      </c>
      <c r="AY258" s="18" t="s">
        <v>221</v>
      </c>
      <c r="BE258" s="241">
        <f>IF(N258="základní",J258,0)</f>
        <v>0</v>
      </c>
      <c r="BF258" s="241">
        <f>IF(N258="snížená",J258,0)</f>
        <v>0</v>
      </c>
      <c r="BG258" s="241">
        <f>IF(N258="zákl. přenesená",J258,0)</f>
        <v>0</v>
      </c>
      <c r="BH258" s="241">
        <f>IF(N258="sníž. přenesená",J258,0)</f>
        <v>0</v>
      </c>
      <c r="BI258" s="241">
        <f>IF(N258="nulová",J258,0)</f>
        <v>0</v>
      </c>
      <c r="BJ258" s="18" t="s">
        <v>88</v>
      </c>
      <c r="BK258" s="241">
        <f>ROUND(I258*H258,2)</f>
        <v>0</v>
      </c>
      <c r="BL258" s="18" t="s">
        <v>224</v>
      </c>
      <c r="BM258" s="240" t="s">
        <v>6152</v>
      </c>
    </row>
    <row r="259" s="14" customFormat="1">
      <c r="A259" s="14"/>
      <c r="B259" s="260"/>
      <c r="C259" s="261"/>
      <c r="D259" s="247" t="s">
        <v>236</v>
      </c>
      <c r="E259" s="262" t="s">
        <v>1</v>
      </c>
      <c r="F259" s="263" t="s">
        <v>6144</v>
      </c>
      <c r="G259" s="261"/>
      <c r="H259" s="262" t="s">
        <v>1</v>
      </c>
      <c r="I259" s="264"/>
      <c r="J259" s="261"/>
      <c r="K259" s="261"/>
      <c r="L259" s="265"/>
      <c r="M259" s="266"/>
      <c r="N259" s="267"/>
      <c r="O259" s="267"/>
      <c r="P259" s="267"/>
      <c r="Q259" s="267"/>
      <c r="R259" s="267"/>
      <c r="S259" s="267"/>
      <c r="T259" s="268"/>
      <c r="U259" s="14"/>
      <c r="V259" s="14"/>
      <c r="W259" s="14"/>
      <c r="X259" s="14"/>
      <c r="Y259" s="14"/>
      <c r="Z259" s="14"/>
      <c r="AA259" s="14"/>
      <c r="AB259" s="14"/>
      <c r="AC259" s="14"/>
      <c r="AD259" s="14"/>
      <c r="AE259" s="14"/>
      <c r="AT259" s="269" t="s">
        <v>236</v>
      </c>
      <c r="AU259" s="269" t="s">
        <v>88</v>
      </c>
      <c r="AV259" s="14" t="s">
        <v>88</v>
      </c>
      <c r="AW259" s="14" t="s">
        <v>36</v>
      </c>
      <c r="AX259" s="14" t="s">
        <v>80</v>
      </c>
      <c r="AY259" s="269" t="s">
        <v>221</v>
      </c>
    </row>
    <row r="260" s="13" customFormat="1">
      <c r="A260" s="13"/>
      <c r="B260" s="249"/>
      <c r="C260" s="250"/>
      <c r="D260" s="247" t="s">
        <v>236</v>
      </c>
      <c r="E260" s="251" t="s">
        <v>1</v>
      </c>
      <c r="F260" s="252" t="s">
        <v>6153</v>
      </c>
      <c r="G260" s="250"/>
      <c r="H260" s="253">
        <v>90</v>
      </c>
      <c r="I260" s="254"/>
      <c r="J260" s="250"/>
      <c r="K260" s="250"/>
      <c r="L260" s="255"/>
      <c r="M260" s="256"/>
      <c r="N260" s="257"/>
      <c r="O260" s="257"/>
      <c r="P260" s="257"/>
      <c r="Q260" s="257"/>
      <c r="R260" s="257"/>
      <c r="S260" s="257"/>
      <c r="T260" s="258"/>
      <c r="U260" s="13"/>
      <c r="V260" s="13"/>
      <c r="W260" s="13"/>
      <c r="X260" s="13"/>
      <c r="Y260" s="13"/>
      <c r="Z260" s="13"/>
      <c r="AA260" s="13"/>
      <c r="AB260" s="13"/>
      <c r="AC260" s="13"/>
      <c r="AD260" s="13"/>
      <c r="AE260" s="13"/>
      <c r="AT260" s="259" t="s">
        <v>236</v>
      </c>
      <c r="AU260" s="259" t="s">
        <v>88</v>
      </c>
      <c r="AV260" s="13" t="s">
        <v>19</v>
      </c>
      <c r="AW260" s="13" t="s">
        <v>36</v>
      </c>
      <c r="AX260" s="13" t="s">
        <v>80</v>
      </c>
      <c r="AY260" s="259" t="s">
        <v>221</v>
      </c>
    </row>
    <row r="261" s="15" customFormat="1">
      <c r="A261" s="15"/>
      <c r="B261" s="270"/>
      <c r="C261" s="271"/>
      <c r="D261" s="247" t="s">
        <v>236</v>
      </c>
      <c r="E261" s="272" t="s">
        <v>1</v>
      </c>
      <c r="F261" s="273" t="s">
        <v>356</v>
      </c>
      <c r="G261" s="271"/>
      <c r="H261" s="274">
        <v>90</v>
      </c>
      <c r="I261" s="275"/>
      <c r="J261" s="271"/>
      <c r="K261" s="271"/>
      <c r="L261" s="276"/>
      <c r="M261" s="277"/>
      <c r="N261" s="278"/>
      <c r="O261" s="278"/>
      <c r="P261" s="278"/>
      <c r="Q261" s="278"/>
      <c r="R261" s="278"/>
      <c r="S261" s="278"/>
      <c r="T261" s="279"/>
      <c r="U261" s="15"/>
      <c r="V261" s="15"/>
      <c r="W261" s="15"/>
      <c r="X261" s="15"/>
      <c r="Y261" s="15"/>
      <c r="Z261" s="15"/>
      <c r="AA261" s="15"/>
      <c r="AB261" s="15"/>
      <c r="AC261" s="15"/>
      <c r="AD261" s="15"/>
      <c r="AE261" s="15"/>
      <c r="AT261" s="280" t="s">
        <v>236</v>
      </c>
      <c r="AU261" s="280" t="s">
        <v>88</v>
      </c>
      <c r="AV261" s="15" t="s">
        <v>224</v>
      </c>
      <c r="AW261" s="15" t="s">
        <v>36</v>
      </c>
      <c r="AX261" s="15" t="s">
        <v>88</v>
      </c>
      <c r="AY261" s="280" t="s">
        <v>221</v>
      </c>
    </row>
    <row r="262" s="2" customFormat="1" ht="55.5" customHeight="1">
      <c r="A262" s="40"/>
      <c r="B262" s="41"/>
      <c r="C262" s="284" t="s">
        <v>1455</v>
      </c>
      <c r="D262" s="284" t="s">
        <v>330</v>
      </c>
      <c r="E262" s="285" t="s">
        <v>6154</v>
      </c>
      <c r="F262" s="286" t="s">
        <v>6018</v>
      </c>
      <c r="G262" s="287" t="s">
        <v>665</v>
      </c>
      <c r="H262" s="288">
        <v>30</v>
      </c>
      <c r="I262" s="289"/>
      <c r="J262" s="290">
        <f>ROUND(I262*H262,2)</f>
        <v>0</v>
      </c>
      <c r="K262" s="286" t="s">
        <v>5600</v>
      </c>
      <c r="L262" s="291"/>
      <c r="M262" s="292" t="s">
        <v>1</v>
      </c>
      <c r="N262" s="293" t="s">
        <v>45</v>
      </c>
      <c r="O262" s="93"/>
      <c r="P262" s="238">
        <f>O262*H262</f>
        <v>0</v>
      </c>
      <c r="Q262" s="238">
        <v>0</v>
      </c>
      <c r="R262" s="238">
        <f>Q262*H262</f>
        <v>0</v>
      </c>
      <c r="S262" s="238">
        <v>0</v>
      </c>
      <c r="T262" s="239">
        <f>S262*H262</f>
        <v>0</v>
      </c>
      <c r="U262" s="40"/>
      <c r="V262" s="40"/>
      <c r="W262" s="40"/>
      <c r="X262" s="40"/>
      <c r="Y262" s="40"/>
      <c r="Z262" s="40"/>
      <c r="AA262" s="40"/>
      <c r="AB262" s="40"/>
      <c r="AC262" s="40"/>
      <c r="AD262" s="40"/>
      <c r="AE262" s="40"/>
      <c r="AR262" s="240" t="s">
        <v>267</v>
      </c>
      <c r="AT262" s="240" t="s">
        <v>330</v>
      </c>
      <c r="AU262" s="240" t="s">
        <v>88</v>
      </c>
      <c r="AY262" s="18" t="s">
        <v>221</v>
      </c>
      <c r="BE262" s="241">
        <f>IF(N262="základní",J262,0)</f>
        <v>0</v>
      </c>
      <c r="BF262" s="241">
        <f>IF(N262="snížená",J262,0)</f>
        <v>0</v>
      </c>
      <c r="BG262" s="241">
        <f>IF(N262="zákl. přenesená",J262,0)</f>
        <v>0</v>
      </c>
      <c r="BH262" s="241">
        <f>IF(N262="sníž. přenesená",J262,0)</f>
        <v>0</v>
      </c>
      <c r="BI262" s="241">
        <f>IF(N262="nulová",J262,0)</f>
        <v>0</v>
      </c>
      <c r="BJ262" s="18" t="s">
        <v>88</v>
      </c>
      <c r="BK262" s="241">
        <f>ROUND(I262*H262,2)</f>
        <v>0</v>
      </c>
      <c r="BL262" s="18" t="s">
        <v>224</v>
      </c>
      <c r="BM262" s="240" t="s">
        <v>6155</v>
      </c>
    </row>
    <row r="263" s="12" customFormat="1" ht="25.92" customHeight="1">
      <c r="A263" s="12"/>
      <c r="B263" s="213"/>
      <c r="C263" s="214"/>
      <c r="D263" s="215" t="s">
        <v>79</v>
      </c>
      <c r="E263" s="216" t="s">
        <v>267</v>
      </c>
      <c r="F263" s="216" t="s">
        <v>696</v>
      </c>
      <c r="G263" s="214"/>
      <c r="H263" s="214"/>
      <c r="I263" s="217"/>
      <c r="J263" s="218">
        <f>BK263</f>
        <v>0</v>
      </c>
      <c r="K263" s="214"/>
      <c r="L263" s="219"/>
      <c r="M263" s="220"/>
      <c r="N263" s="221"/>
      <c r="O263" s="221"/>
      <c r="P263" s="222">
        <f>SUM(P264:P271)</f>
        <v>0</v>
      </c>
      <c r="Q263" s="221"/>
      <c r="R263" s="222">
        <f>SUM(R264:R271)</f>
        <v>0</v>
      </c>
      <c r="S263" s="221"/>
      <c r="T263" s="223">
        <f>SUM(T264:T271)</f>
        <v>0</v>
      </c>
      <c r="U263" s="12"/>
      <c r="V263" s="12"/>
      <c r="W263" s="12"/>
      <c r="X263" s="12"/>
      <c r="Y263" s="12"/>
      <c r="Z263" s="12"/>
      <c r="AA263" s="12"/>
      <c r="AB263" s="12"/>
      <c r="AC263" s="12"/>
      <c r="AD263" s="12"/>
      <c r="AE263" s="12"/>
      <c r="AR263" s="224" t="s">
        <v>88</v>
      </c>
      <c r="AT263" s="225" t="s">
        <v>79</v>
      </c>
      <c r="AU263" s="225" t="s">
        <v>80</v>
      </c>
      <c r="AY263" s="224" t="s">
        <v>221</v>
      </c>
      <c r="BK263" s="226">
        <f>SUM(BK264:BK271)</f>
        <v>0</v>
      </c>
    </row>
    <row r="264" s="2" customFormat="1" ht="24.15" customHeight="1">
      <c r="A264" s="40"/>
      <c r="B264" s="41"/>
      <c r="C264" s="229" t="s">
        <v>1460</v>
      </c>
      <c r="D264" s="229" t="s">
        <v>225</v>
      </c>
      <c r="E264" s="230" t="s">
        <v>6156</v>
      </c>
      <c r="F264" s="231" t="s">
        <v>6157</v>
      </c>
      <c r="G264" s="232" t="s">
        <v>665</v>
      </c>
      <c r="H264" s="233">
        <v>1</v>
      </c>
      <c r="I264" s="234"/>
      <c r="J264" s="235">
        <f>ROUND(I264*H264,2)</f>
        <v>0</v>
      </c>
      <c r="K264" s="231" t="s">
        <v>5600</v>
      </c>
      <c r="L264" s="46"/>
      <c r="M264" s="236" t="s">
        <v>1</v>
      </c>
      <c r="N264" s="237" t="s">
        <v>45</v>
      </c>
      <c r="O264" s="93"/>
      <c r="P264" s="238">
        <f>O264*H264</f>
        <v>0</v>
      </c>
      <c r="Q264" s="238">
        <v>0</v>
      </c>
      <c r="R264" s="238">
        <f>Q264*H264</f>
        <v>0</v>
      </c>
      <c r="S264" s="238">
        <v>0</v>
      </c>
      <c r="T264" s="239">
        <f>S264*H264</f>
        <v>0</v>
      </c>
      <c r="U264" s="40"/>
      <c r="V264" s="40"/>
      <c r="W264" s="40"/>
      <c r="X264" s="40"/>
      <c r="Y264" s="40"/>
      <c r="Z264" s="40"/>
      <c r="AA264" s="40"/>
      <c r="AB264" s="40"/>
      <c r="AC264" s="40"/>
      <c r="AD264" s="40"/>
      <c r="AE264" s="40"/>
      <c r="AR264" s="240" t="s">
        <v>224</v>
      </c>
      <c r="AT264" s="240" t="s">
        <v>225</v>
      </c>
      <c r="AU264" s="240" t="s">
        <v>88</v>
      </c>
      <c r="AY264" s="18" t="s">
        <v>221</v>
      </c>
      <c r="BE264" s="241">
        <f>IF(N264="základní",J264,0)</f>
        <v>0</v>
      </c>
      <c r="BF264" s="241">
        <f>IF(N264="snížená",J264,0)</f>
        <v>0</v>
      </c>
      <c r="BG264" s="241">
        <f>IF(N264="zákl. přenesená",J264,0)</f>
        <v>0</v>
      </c>
      <c r="BH264" s="241">
        <f>IF(N264="sníž. přenesená",J264,0)</f>
        <v>0</v>
      </c>
      <c r="BI264" s="241">
        <f>IF(N264="nulová",J264,0)</f>
        <v>0</v>
      </c>
      <c r="BJ264" s="18" t="s">
        <v>88</v>
      </c>
      <c r="BK264" s="241">
        <f>ROUND(I264*H264,2)</f>
        <v>0</v>
      </c>
      <c r="BL264" s="18" t="s">
        <v>224</v>
      </c>
      <c r="BM264" s="240" t="s">
        <v>6158</v>
      </c>
    </row>
    <row r="265" s="2" customFormat="1">
      <c r="A265" s="40"/>
      <c r="B265" s="41"/>
      <c r="C265" s="42"/>
      <c r="D265" s="242" t="s">
        <v>232</v>
      </c>
      <c r="E265" s="42"/>
      <c r="F265" s="243" t="s">
        <v>6159</v>
      </c>
      <c r="G265" s="42"/>
      <c r="H265" s="42"/>
      <c r="I265" s="244"/>
      <c r="J265" s="42"/>
      <c r="K265" s="42"/>
      <c r="L265" s="46"/>
      <c r="M265" s="245"/>
      <c r="N265" s="246"/>
      <c r="O265" s="93"/>
      <c r="P265" s="93"/>
      <c r="Q265" s="93"/>
      <c r="R265" s="93"/>
      <c r="S265" s="93"/>
      <c r="T265" s="94"/>
      <c r="U265" s="40"/>
      <c r="V265" s="40"/>
      <c r="W265" s="40"/>
      <c r="X265" s="40"/>
      <c r="Y265" s="40"/>
      <c r="Z265" s="40"/>
      <c r="AA265" s="40"/>
      <c r="AB265" s="40"/>
      <c r="AC265" s="40"/>
      <c r="AD265" s="40"/>
      <c r="AE265" s="40"/>
      <c r="AT265" s="18" t="s">
        <v>232</v>
      </c>
      <c r="AU265" s="18" t="s">
        <v>88</v>
      </c>
    </row>
    <row r="266" s="13" customFormat="1">
      <c r="A266" s="13"/>
      <c r="B266" s="249"/>
      <c r="C266" s="250"/>
      <c r="D266" s="247" t="s">
        <v>236</v>
      </c>
      <c r="E266" s="251" t="s">
        <v>1</v>
      </c>
      <c r="F266" s="252" t="s">
        <v>6160</v>
      </c>
      <c r="G266" s="250"/>
      <c r="H266" s="253">
        <v>1</v>
      </c>
      <c r="I266" s="254"/>
      <c r="J266" s="250"/>
      <c r="K266" s="250"/>
      <c r="L266" s="255"/>
      <c r="M266" s="256"/>
      <c r="N266" s="257"/>
      <c r="O266" s="257"/>
      <c r="P266" s="257"/>
      <c r="Q266" s="257"/>
      <c r="R266" s="257"/>
      <c r="S266" s="257"/>
      <c r="T266" s="258"/>
      <c r="U266" s="13"/>
      <c r="V266" s="13"/>
      <c r="W266" s="13"/>
      <c r="X266" s="13"/>
      <c r="Y266" s="13"/>
      <c r="Z266" s="13"/>
      <c r="AA266" s="13"/>
      <c r="AB266" s="13"/>
      <c r="AC266" s="13"/>
      <c r="AD266" s="13"/>
      <c r="AE266" s="13"/>
      <c r="AT266" s="259" t="s">
        <v>236</v>
      </c>
      <c r="AU266" s="259" t="s">
        <v>88</v>
      </c>
      <c r="AV266" s="13" t="s">
        <v>19</v>
      </c>
      <c r="AW266" s="13" t="s">
        <v>36</v>
      </c>
      <c r="AX266" s="13" t="s">
        <v>80</v>
      </c>
      <c r="AY266" s="259" t="s">
        <v>221</v>
      </c>
    </row>
    <row r="267" s="15" customFormat="1">
      <c r="A267" s="15"/>
      <c r="B267" s="270"/>
      <c r="C267" s="271"/>
      <c r="D267" s="247" t="s">
        <v>236</v>
      </c>
      <c r="E267" s="272" t="s">
        <v>1</v>
      </c>
      <c r="F267" s="273" t="s">
        <v>356</v>
      </c>
      <c r="G267" s="271"/>
      <c r="H267" s="274">
        <v>1</v>
      </c>
      <c r="I267" s="275"/>
      <c r="J267" s="271"/>
      <c r="K267" s="271"/>
      <c r="L267" s="276"/>
      <c r="M267" s="277"/>
      <c r="N267" s="278"/>
      <c r="O267" s="278"/>
      <c r="P267" s="278"/>
      <c r="Q267" s="278"/>
      <c r="R267" s="278"/>
      <c r="S267" s="278"/>
      <c r="T267" s="279"/>
      <c r="U267" s="15"/>
      <c r="V267" s="15"/>
      <c r="W267" s="15"/>
      <c r="X267" s="15"/>
      <c r="Y267" s="15"/>
      <c r="Z267" s="15"/>
      <c r="AA267" s="15"/>
      <c r="AB267" s="15"/>
      <c r="AC267" s="15"/>
      <c r="AD267" s="15"/>
      <c r="AE267" s="15"/>
      <c r="AT267" s="280" t="s">
        <v>236</v>
      </c>
      <c r="AU267" s="280" t="s">
        <v>88</v>
      </c>
      <c r="AV267" s="15" t="s">
        <v>224</v>
      </c>
      <c r="AW267" s="15" t="s">
        <v>36</v>
      </c>
      <c r="AX267" s="15" t="s">
        <v>88</v>
      </c>
      <c r="AY267" s="280" t="s">
        <v>221</v>
      </c>
    </row>
    <row r="268" s="2" customFormat="1" ht="37.8" customHeight="1">
      <c r="A268" s="40"/>
      <c r="B268" s="41"/>
      <c r="C268" s="229" t="s">
        <v>1467</v>
      </c>
      <c r="D268" s="229" t="s">
        <v>225</v>
      </c>
      <c r="E268" s="230" t="s">
        <v>6161</v>
      </c>
      <c r="F268" s="231" t="s">
        <v>6162</v>
      </c>
      <c r="G268" s="232" t="s">
        <v>665</v>
      </c>
      <c r="H268" s="233">
        <v>1</v>
      </c>
      <c r="I268" s="234"/>
      <c r="J268" s="235">
        <f>ROUND(I268*H268,2)</f>
        <v>0</v>
      </c>
      <c r="K268" s="231" t="s">
        <v>1</v>
      </c>
      <c r="L268" s="46"/>
      <c r="M268" s="236" t="s">
        <v>1</v>
      </c>
      <c r="N268" s="237" t="s">
        <v>45</v>
      </c>
      <c r="O268" s="93"/>
      <c r="P268" s="238">
        <f>O268*H268</f>
        <v>0</v>
      </c>
      <c r="Q268" s="238">
        <v>0</v>
      </c>
      <c r="R268" s="238">
        <f>Q268*H268</f>
        <v>0</v>
      </c>
      <c r="S268" s="238">
        <v>0</v>
      </c>
      <c r="T268" s="239">
        <f>S268*H268</f>
        <v>0</v>
      </c>
      <c r="U268" s="40"/>
      <c r="V268" s="40"/>
      <c r="W268" s="40"/>
      <c r="X268" s="40"/>
      <c r="Y268" s="40"/>
      <c r="Z268" s="40"/>
      <c r="AA268" s="40"/>
      <c r="AB268" s="40"/>
      <c r="AC268" s="40"/>
      <c r="AD268" s="40"/>
      <c r="AE268" s="40"/>
      <c r="AR268" s="240" t="s">
        <v>224</v>
      </c>
      <c r="AT268" s="240" t="s">
        <v>225</v>
      </c>
      <c r="AU268" s="240" t="s">
        <v>88</v>
      </c>
      <c r="AY268" s="18" t="s">
        <v>221</v>
      </c>
      <c r="BE268" s="241">
        <f>IF(N268="základní",J268,0)</f>
        <v>0</v>
      </c>
      <c r="BF268" s="241">
        <f>IF(N268="snížená",J268,0)</f>
        <v>0</v>
      </c>
      <c r="BG268" s="241">
        <f>IF(N268="zákl. přenesená",J268,0)</f>
        <v>0</v>
      </c>
      <c r="BH268" s="241">
        <f>IF(N268="sníž. přenesená",J268,0)</f>
        <v>0</v>
      </c>
      <c r="BI268" s="241">
        <f>IF(N268="nulová",J268,0)</f>
        <v>0</v>
      </c>
      <c r="BJ268" s="18" t="s">
        <v>88</v>
      </c>
      <c r="BK268" s="241">
        <f>ROUND(I268*H268,2)</f>
        <v>0</v>
      </c>
      <c r="BL268" s="18" t="s">
        <v>224</v>
      </c>
      <c r="BM268" s="240" t="s">
        <v>6163</v>
      </c>
    </row>
    <row r="269" s="13" customFormat="1">
      <c r="A269" s="13"/>
      <c r="B269" s="249"/>
      <c r="C269" s="250"/>
      <c r="D269" s="247" t="s">
        <v>236</v>
      </c>
      <c r="E269" s="251" t="s">
        <v>1</v>
      </c>
      <c r="F269" s="252" t="s">
        <v>6164</v>
      </c>
      <c r="G269" s="250"/>
      <c r="H269" s="253">
        <v>1</v>
      </c>
      <c r="I269" s="254"/>
      <c r="J269" s="250"/>
      <c r="K269" s="250"/>
      <c r="L269" s="255"/>
      <c r="M269" s="256"/>
      <c r="N269" s="257"/>
      <c r="O269" s="257"/>
      <c r="P269" s="257"/>
      <c r="Q269" s="257"/>
      <c r="R269" s="257"/>
      <c r="S269" s="257"/>
      <c r="T269" s="258"/>
      <c r="U269" s="13"/>
      <c r="V269" s="13"/>
      <c r="W269" s="13"/>
      <c r="X269" s="13"/>
      <c r="Y269" s="13"/>
      <c r="Z269" s="13"/>
      <c r="AA269" s="13"/>
      <c r="AB269" s="13"/>
      <c r="AC269" s="13"/>
      <c r="AD269" s="13"/>
      <c r="AE269" s="13"/>
      <c r="AT269" s="259" t="s">
        <v>236</v>
      </c>
      <c r="AU269" s="259" t="s">
        <v>88</v>
      </c>
      <c r="AV269" s="13" t="s">
        <v>19</v>
      </c>
      <c r="AW269" s="13" t="s">
        <v>36</v>
      </c>
      <c r="AX269" s="13" t="s">
        <v>80</v>
      </c>
      <c r="AY269" s="259" t="s">
        <v>221</v>
      </c>
    </row>
    <row r="270" s="15" customFormat="1">
      <c r="A270" s="15"/>
      <c r="B270" s="270"/>
      <c r="C270" s="271"/>
      <c r="D270" s="247" t="s">
        <v>236</v>
      </c>
      <c r="E270" s="272" t="s">
        <v>1</v>
      </c>
      <c r="F270" s="273" t="s">
        <v>356</v>
      </c>
      <c r="G270" s="271"/>
      <c r="H270" s="274">
        <v>1</v>
      </c>
      <c r="I270" s="275"/>
      <c r="J270" s="271"/>
      <c r="K270" s="271"/>
      <c r="L270" s="276"/>
      <c r="M270" s="277"/>
      <c r="N270" s="278"/>
      <c r="O270" s="278"/>
      <c r="P270" s="278"/>
      <c r="Q270" s="278"/>
      <c r="R270" s="278"/>
      <c r="S270" s="278"/>
      <c r="T270" s="279"/>
      <c r="U270" s="15"/>
      <c r="V270" s="15"/>
      <c r="W270" s="15"/>
      <c r="X270" s="15"/>
      <c r="Y270" s="15"/>
      <c r="Z270" s="15"/>
      <c r="AA270" s="15"/>
      <c r="AB270" s="15"/>
      <c r="AC270" s="15"/>
      <c r="AD270" s="15"/>
      <c r="AE270" s="15"/>
      <c r="AT270" s="280" t="s">
        <v>236</v>
      </c>
      <c r="AU270" s="280" t="s">
        <v>88</v>
      </c>
      <c r="AV270" s="15" t="s">
        <v>224</v>
      </c>
      <c r="AW270" s="15" t="s">
        <v>36</v>
      </c>
      <c r="AX270" s="15" t="s">
        <v>88</v>
      </c>
      <c r="AY270" s="280" t="s">
        <v>221</v>
      </c>
    </row>
    <row r="271" s="2" customFormat="1" ht="33" customHeight="1">
      <c r="A271" s="40"/>
      <c r="B271" s="41"/>
      <c r="C271" s="284" t="s">
        <v>1473</v>
      </c>
      <c r="D271" s="284" t="s">
        <v>330</v>
      </c>
      <c r="E271" s="285" t="s">
        <v>6165</v>
      </c>
      <c r="F271" s="286" t="s">
        <v>6166</v>
      </c>
      <c r="G271" s="287" t="s">
        <v>665</v>
      </c>
      <c r="H271" s="288">
        <v>1</v>
      </c>
      <c r="I271" s="289"/>
      <c r="J271" s="290">
        <f>ROUND(I271*H271,2)</f>
        <v>0</v>
      </c>
      <c r="K271" s="286" t="s">
        <v>1</v>
      </c>
      <c r="L271" s="291"/>
      <c r="M271" s="292" t="s">
        <v>1</v>
      </c>
      <c r="N271" s="293" t="s">
        <v>45</v>
      </c>
      <c r="O271" s="93"/>
      <c r="P271" s="238">
        <f>O271*H271</f>
        <v>0</v>
      </c>
      <c r="Q271" s="238">
        <v>0</v>
      </c>
      <c r="R271" s="238">
        <f>Q271*H271</f>
        <v>0</v>
      </c>
      <c r="S271" s="238">
        <v>0</v>
      </c>
      <c r="T271" s="239">
        <f>S271*H271</f>
        <v>0</v>
      </c>
      <c r="U271" s="40"/>
      <c r="V271" s="40"/>
      <c r="W271" s="40"/>
      <c r="X271" s="40"/>
      <c r="Y271" s="40"/>
      <c r="Z271" s="40"/>
      <c r="AA271" s="40"/>
      <c r="AB271" s="40"/>
      <c r="AC271" s="40"/>
      <c r="AD271" s="40"/>
      <c r="AE271" s="40"/>
      <c r="AR271" s="240" t="s">
        <v>267</v>
      </c>
      <c r="AT271" s="240" t="s">
        <v>330</v>
      </c>
      <c r="AU271" s="240" t="s">
        <v>88</v>
      </c>
      <c r="AY271" s="18" t="s">
        <v>221</v>
      </c>
      <c r="BE271" s="241">
        <f>IF(N271="základní",J271,0)</f>
        <v>0</v>
      </c>
      <c r="BF271" s="241">
        <f>IF(N271="snížená",J271,0)</f>
        <v>0</v>
      </c>
      <c r="BG271" s="241">
        <f>IF(N271="zákl. přenesená",J271,0)</f>
        <v>0</v>
      </c>
      <c r="BH271" s="241">
        <f>IF(N271="sníž. přenesená",J271,0)</f>
        <v>0</v>
      </c>
      <c r="BI271" s="241">
        <f>IF(N271="nulová",J271,0)</f>
        <v>0</v>
      </c>
      <c r="BJ271" s="18" t="s">
        <v>88</v>
      </c>
      <c r="BK271" s="241">
        <f>ROUND(I271*H271,2)</f>
        <v>0</v>
      </c>
      <c r="BL271" s="18" t="s">
        <v>224</v>
      </c>
      <c r="BM271" s="240" t="s">
        <v>6167</v>
      </c>
    </row>
    <row r="272" s="12" customFormat="1" ht="25.92" customHeight="1">
      <c r="A272" s="12"/>
      <c r="B272" s="213"/>
      <c r="C272" s="214"/>
      <c r="D272" s="215" t="s">
        <v>79</v>
      </c>
      <c r="E272" s="216" t="s">
        <v>272</v>
      </c>
      <c r="F272" s="216" t="s">
        <v>727</v>
      </c>
      <c r="G272" s="214"/>
      <c r="H272" s="214"/>
      <c r="I272" s="217"/>
      <c r="J272" s="218">
        <f>BK272</f>
        <v>0</v>
      </c>
      <c r="K272" s="214"/>
      <c r="L272" s="219"/>
      <c r="M272" s="220"/>
      <c r="N272" s="221"/>
      <c r="O272" s="221"/>
      <c r="P272" s="222">
        <f>SUM(P273:P274)</f>
        <v>0</v>
      </c>
      <c r="Q272" s="221"/>
      <c r="R272" s="222">
        <f>SUM(R273:R274)</f>
        <v>0</v>
      </c>
      <c r="S272" s="221"/>
      <c r="T272" s="223">
        <f>SUM(T273:T274)</f>
        <v>0</v>
      </c>
      <c r="U272" s="12"/>
      <c r="V272" s="12"/>
      <c r="W272" s="12"/>
      <c r="X272" s="12"/>
      <c r="Y272" s="12"/>
      <c r="Z272" s="12"/>
      <c r="AA272" s="12"/>
      <c r="AB272" s="12"/>
      <c r="AC272" s="12"/>
      <c r="AD272" s="12"/>
      <c r="AE272" s="12"/>
      <c r="AR272" s="224" t="s">
        <v>88</v>
      </c>
      <c r="AT272" s="225" t="s">
        <v>79</v>
      </c>
      <c r="AU272" s="225" t="s">
        <v>80</v>
      </c>
      <c r="AY272" s="224" t="s">
        <v>221</v>
      </c>
      <c r="BK272" s="226">
        <f>SUM(BK273:BK274)</f>
        <v>0</v>
      </c>
    </row>
    <row r="273" s="2" customFormat="1" ht="24.15" customHeight="1">
      <c r="A273" s="40"/>
      <c r="B273" s="41"/>
      <c r="C273" s="229" t="s">
        <v>1348</v>
      </c>
      <c r="D273" s="229" t="s">
        <v>225</v>
      </c>
      <c r="E273" s="230" t="s">
        <v>6020</v>
      </c>
      <c r="F273" s="231" t="s">
        <v>6021</v>
      </c>
      <c r="G273" s="232" t="s">
        <v>507</v>
      </c>
      <c r="H273" s="233">
        <v>108</v>
      </c>
      <c r="I273" s="234"/>
      <c r="J273" s="235">
        <f>ROUND(I273*H273,2)</f>
        <v>0</v>
      </c>
      <c r="K273" s="231" t="s">
        <v>5600</v>
      </c>
      <c r="L273" s="46"/>
      <c r="M273" s="236" t="s">
        <v>1</v>
      </c>
      <c r="N273" s="237" t="s">
        <v>45</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224</v>
      </c>
      <c r="AT273" s="240" t="s">
        <v>225</v>
      </c>
      <c r="AU273" s="240" t="s">
        <v>88</v>
      </c>
      <c r="AY273" s="18" t="s">
        <v>221</v>
      </c>
      <c r="BE273" s="241">
        <f>IF(N273="základní",J273,0)</f>
        <v>0</v>
      </c>
      <c r="BF273" s="241">
        <f>IF(N273="snížená",J273,0)</f>
        <v>0</v>
      </c>
      <c r="BG273" s="241">
        <f>IF(N273="zákl. přenesená",J273,0)</f>
        <v>0</v>
      </c>
      <c r="BH273" s="241">
        <f>IF(N273="sníž. přenesená",J273,0)</f>
        <v>0</v>
      </c>
      <c r="BI273" s="241">
        <f>IF(N273="nulová",J273,0)</f>
        <v>0</v>
      </c>
      <c r="BJ273" s="18" t="s">
        <v>88</v>
      </c>
      <c r="BK273" s="241">
        <f>ROUND(I273*H273,2)</f>
        <v>0</v>
      </c>
      <c r="BL273" s="18" t="s">
        <v>224</v>
      </c>
      <c r="BM273" s="240" t="s">
        <v>6168</v>
      </c>
    </row>
    <row r="274" s="2" customFormat="1">
      <c r="A274" s="40"/>
      <c r="B274" s="41"/>
      <c r="C274" s="42"/>
      <c r="D274" s="242" t="s">
        <v>232</v>
      </c>
      <c r="E274" s="42"/>
      <c r="F274" s="243" t="s">
        <v>6023</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232</v>
      </c>
      <c r="AU274" s="18" t="s">
        <v>88</v>
      </c>
    </row>
    <row r="275" s="12" customFormat="1" ht="25.92" customHeight="1">
      <c r="A275" s="12"/>
      <c r="B275" s="213"/>
      <c r="C275" s="214"/>
      <c r="D275" s="215" t="s">
        <v>79</v>
      </c>
      <c r="E275" s="216" t="s">
        <v>933</v>
      </c>
      <c r="F275" s="216" t="s">
        <v>934</v>
      </c>
      <c r="G275" s="214"/>
      <c r="H275" s="214"/>
      <c r="I275" s="217"/>
      <c r="J275" s="218">
        <f>BK275</f>
        <v>0</v>
      </c>
      <c r="K275" s="214"/>
      <c r="L275" s="219"/>
      <c r="M275" s="220"/>
      <c r="N275" s="221"/>
      <c r="O275" s="221"/>
      <c r="P275" s="222">
        <f>SUM(P276:P290)</f>
        <v>0</v>
      </c>
      <c r="Q275" s="221"/>
      <c r="R275" s="222">
        <f>SUM(R276:R290)</f>
        <v>0</v>
      </c>
      <c r="S275" s="221"/>
      <c r="T275" s="223">
        <f>SUM(T276:T290)</f>
        <v>0</v>
      </c>
      <c r="U275" s="12"/>
      <c r="V275" s="12"/>
      <c r="W275" s="12"/>
      <c r="X275" s="12"/>
      <c r="Y275" s="12"/>
      <c r="Z275" s="12"/>
      <c r="AA275" s="12"/>
      <c r="AB275" s="12"/>
      <c r="AC275" s="12"/>
      <c r="AD275" s="12"/>
      <c r="AE275" s="12"/>
      <c r="AR275" s="224" t="s">
        <v>88</v>
      </c>
      <c r="AT275" s="225" t="s">
        <v>79</v>
      </c>
      <c r="AU275" s="225" t="s">
        <v>80</v>
      </c>
      <c r="AY275" s="224" t="s">
        <v>221</v>
      </c>
      <c r="BK275" s="226">
        <f>SUM(BK276:BK290)</f>
        <v>0</v>
      </c>
    </row>
    <row r="276" s="2" customFormat="1" ht="44.25" customHeight="1">
      <c r="A276" s="40"/>
      <c r="B276" s="41"/>
      <c r="C276" s="229" t="s">
        <v>1355</v>
      </c>
      <c r="D276" s="229" t="s">
        <v>225</v>
      </c>
      <c r="E276" s="230" t="s">
        <v>6024</v>
      </c>
      <c r="F276" s="231" t="s">
        <v>6025</v>
      </c>
      <c r="G276" s="232" t="s">
        <v>651</v>
      </c>
      <c r="H276" s="233">
        <v>0.108</v>
      </c>
      <c r="I276" s="234"/>
      <c r="J276" s="235">
        <f>ROUND(I276*H276,2)</f>
        <v>0</v>
      </c>
      <c r="K276" s="231" t="s">
        <v>5600</v>
      </c>
      <c r="L276" s="46"/>
      <c r="M276" s="236" t="s">
        <v>1</v>
      </c>
      <c r="N276" s="237" t="s">
        <v>45</v>
      </c>
      <c r="O276" s="93"/>
      <c r="P276" s="238">
        <f>O276*H276</f>
        <v>0</v>
      </c>
      <c r="Q276" s="238">
        <v>0</v>
      </c>
      <c r="R276" s="238">
        <f>Q276*H276</f>
        <v>0</v>
      </c>
      <c r="S276" s="238">
        <v>0</v>
      </c>
      <c r="T276" s="239">
        <f>S276*H276</f>
        <v>0</v>
      </c>
      <c r="U276" s="40"/>
      <c r="V276" s="40"/>
      <c r="W276" s="40"/>
      <c r="X276" s="40"/>
      <c r="Y276" s="40"/>
      <c r="Z276" s="40"/>
      <c r="AA276" s="40"/>
      <c r="AB276" s="40"/>
      <c r="AC276" s="40"/>
      <c r="AD276" s="40"/>
      <c r="AE276" s="40"/>
      <c r="AR276" s="240" t="s">
        <v>224</v>
      </c>
      <c r="AT276" s="240" t="s">
        <v>225</v>
      </c>
      <c r="AU276" s="240" t="s">
        <v>88</v>
      </c>
      <c r="AY276" s="18" t="s">
        <v>221</v>
      </c>
      <c r="BE276" s="241">
        <f>IF(N276="základní",J276,0)</f>
        <v>0</v>
      </c>
      <c r="BF276" s="241">
        <f>IF(N276="snížená",J276,0)</f>
        <v>0</v>
      </c>
      <c r="BG276" s="241">
        <f>IF(N276="zákl. přenesená",J276,0)</f>
        <v>0</v>
      </c>
      <c r="BH276" s="241">
        <f>IF(N276="sníž. přenesená",J276,0)</f>
        <v>0</v>
      </c>
      <c r="BI276" s="241">
        <f>IF(N276="nulová",J276,0)</f>
        <v>0</v>
      </c>
      <c r="BJ276" s="18" t="s">
        <v>88</v>
      </c>
      <c r="BK276" s="241">
        <f>ROUND(I276*H276,2)</f>
        <v>0</v>
      </c>
      <c r="BL276" s="18" t="s">
        <v>224</v>
      </c>
      <c r="BM276" s="240" t="s">
        <v>6169</v>
      </c>
    </row>
    <row r="277" s="2" customFormat="1">
      <c r="A277" s="40"/>
      <c r="B277" s="41"/>
      <c r="C277" s="42"/>
      <c r="D277" s="242" t="s">
        <v>232</v>
      </c>
      <c r="E277" s="42"/>
      <c r="F277" s="243" t="s">
        <v>6027</v>
      </c>
      <c r="G277" s="42"/>
      <c r="H277" s="42"/>
      <c r="I277" s="244"/>
      <c r="J277" s="42"/>
      <c r="K277" s="42"/>
      <c r="L277" s="46"/>
      <c r="M277" s="245"/>
      <c r="N277" s="246"/>
      <c r="O277" s="93"/>
      <c r="P277" s="93"/>
      <c r="Q277" s="93"/>
      <c r="R277" s="93"/>
      <c r="S277" s="93"/>
      <c r="T277" s="94"/>
      <c r="U277" s="40"/>
      <c r="V277" s="40"/>
      <c r="W277" s="40"/>
      <c r="X277" s="40"/>
      <c r="Y277" s="40"/>
      <c r="Z277" s="40"/>
      <c r="AA277" s="40"/>
      <c r="AB277" s="40"/>
      <c r="AC277" s="40"/>
      <c r="AD277" s="40"/>
      <c r="AE277" s="40"/>
      <c r="AT277" s="18" t="s">
        <v>232</v>
      </c>
      <c r="AU277" s="18" t="s">
        <v>88</v>
      </c>
    </row>
    <row r="278" s="2" customFormat="1" ht="44.25" customHeight="1">
      <c r="A278" s="40"/>
      <c r="B278" s="41"/>
      <c r="C278" s="229" t="s">
        <v>1360</v>
      </c>
      <c r="D278" s="229" t="s">
        <v>225</v>
      </c>
      <c r="E278" s="230" t="s">
        <v>953</v>
      </c>
      <c r="F278" s="231" t="s">
        <v>954</v>
      </c>
      <c r="G278" s="232" t="s">
        <v>651</v>
      </c>
      <c r="H278" s="233">
        <v>18.300000000000001</v>
      </c>
      <c r="I278" s="234"/>
      <c r="J278" s="235">
        <f>ROUND(I278*H278,2)</f>
        <v>0</v>
      </c>
      <c r="K278" s="231" t="s">
        <v>5600</v>
      </c>
      <c r="L278" s="46"/>
      <c r="M278" s="236" t="s">
        <v>1</v>
      </c>
      <c r="N278" s="237" t="s">
        <v>45</v>
      </c>
      <c r="O278" s="93"/>
      <c r="P278" s="238">
        <f>O278*H278</f>
        <v>0</v>
      </c>
      <c r="Q278" s="238">
        <v>0</v>
      </c>
      <c r="R278" s="238">
        <f>Q278*H278</f>
        <v>0</v>
      </c>
      <c r="S278" s="238">
        <v>0</v>
      </c>
      <c r="T278" s="239">
        <f>S278*H278</f>
        <v>0</v>
      </c>
      <c r="U278" s="40"/>
      <c r="V278" s="40"/>
      <c r="W278" s="40"/>
      <c r="X278" s="40"/>
      <c r="Y278" s="40"/>
      <c r="Z278" s="40"/>
      <c r="AA278" s="40"/>
      <c r="AB278" s="40"/>
      <c r="AC278" s="40"/>
      <c r="AD278" s="40"/>
      <c r="AE278" s="40"/>
      <c r="AR278" s="240" t="s">
        <v>224</v>
      </c>
      <c r="AT278" s="240" t="s">
        <v>225</v>
      </c>
      <c r="AU278" s="240" t="s">
        <v>88</v>
      </c>
      <c r="AY278" s="18" t="s">
        <v>221</v>
      </c>
      <c r="BE278" s="241">
        <f>IF(N278="základní",J278,0)</f>
        <v>0</v>
      </c>
      <c r="BF278" s="241">
        <f>IF(N278="snížená",J278,0)</f>
        <v>0</v>
      </c>
      <c r="BG278" s="241">
        <f>IF(N278="zákl. přenesená",J278,0)</f>
        <v>0</v>
      </c>
      <c r="BH278" s="241">
        <f>IF(N278="sníž. přenesená",J278,0)</f>
        <v>0</v>
      </c>
      <c r="BI278" s="241">
        <f>IF(N278="nulová",J278,0)</f>
        <v>0</v>
      </c>
      <c r="BJ278" s="18" t="s">
        <v>88</v>
      </c>
      <c r="BK278" s="241">
        <f>ROUND(I278*H278,2)</f>
        <v>0</v>
      </c>
      <c r="BL278" s="18" t="s">
        <v>224</v>
      </c>
      <c r="BM278" s="240" t="s">
        <v>6170</v>
      </c>
    </row>
    <row r="279" s="2" customFormat="1">
      <c r="A279" s="40"/>
      <c r="B279" s="41"/>
      <c r="C279" s="42"/>
      <c r="D279" s="242" t="s">
        <v>232</v>
      </c>
      <c r="E279" s="42"/>
      <c r="F279" s="243" t="s">
        <v>5868</v>
      </c>
      <c r="G279" s="42"/>
      <c r="H279" s="42"/>
      <c r="I279" s="244"/>
      <c r="J279" s="42"/>
      <c r="K279" s="42"/>
      <c r="L279" s="46"/>
      <c r="M279" s="245"/>
      <c r="N279" s="246"/>
      <c r="O279" s="93"/>
      <c r="P279" s="93"/>
      <c r="Q279" s="93"/>
      <c r="R279" s="93"/>
      <c r="S279" s="93"/>
      <c r="T279" s="94"/>
      <c r="U279" s="40"/>
      <c r="V279" s="40"/>
      <c r="W279" s="40"/>
      <c r="X279" s="40"/>
      <c r="Y279" s="40"/>
      <c r="Z279" s="40"/>
      <c r="AA279" s="40"/>
      <c r="AB279" s="40"/>
      <c r="AC279" s="40"/>
      <c r="AD279" s="40"/>
      <c r="AE279" s="40"/>
      <c r="AT279" s="18" t="s">
        <v>232</v>
      </c>
      <c r="AU279" s="18" t="s">
        <v>88</v>
      </c>
    </row>
    <row r="280" s="2" customFormat="1" ht="37.8" customHeight="1">
      <c r="A280" s="40"/>
      <c r="B280" s="41"/>
      <c r="C280" s="229" t="s">
        <v>1646</v>
      </c>
      <c r="D280" s="229" t="s">
        <v>225</v>
      </c>
      <c r="E280" s="230" t="s">
        <v>5871</v>
      </c>
      <c r="F280" s="231" t="s">
        <v>5872</v>
      </c>
      <c r="G280" s="232" t="s">
        <v>651</v>
      </c>
      <c r="H280" s="233">
        <v>18.457999999999998</v>
      </c>
      <c r="I280" s="234"/>
      <c r="J280" s="235">
        <f>ROUND(I280*H280,2)</f>
        <v>0</v>
      </c>
      <c r="K280" s="231" t="s">
        <v>5600</v>
      </c>
      <c r="L280" s="46"/>
      <c r="M280" s="236" t="s">
        <v>1</v>
      </c>
      <c r="N280" s="237" t="s">
        <v>45</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224</v>
      </c>
      <c r="AT280" s="240" t="s">
        <v>225</v>
      </c>
      <c r="AU280" s="240" t="s">
        <v>88</v>
      </c>
      <c r="AY280" s="18" t="s">
        <v>221</v>
      </c>
      <c r="BE280" s="241">
        <f>IF(N280="základní",J280,0)</f>
        <v>0</v>
      </c>
      <c r="BF280" s="241">
        <f>IF(N280="snížená",J280,0)</f>
        <v>0</v>
      </c>
      <c r="BG280" s="241">
        <f>IF(N280="zákl. přenesená",J280,0)</f>
        <v>0</v>
      </c>
      <c r="BH280" s="241">
        <f>IF(N280="sníž. přenesená",J280,0)</f>
        <v>0</v>
      </c>
      <c r="BI280" s="241">
        <f>IF(N280="nulová",J280,0)</f>
        <v>0</v>
      </c>
      <c r="BJ280" s="18" t="s">
        <v>88</v>
      </c>
      <c r="BK280" s="241">
        <f>ROUND(I280*H280,2)</f>
        <v>0</v>
      </c>
      <c r="BL280" s="18" t="s">
        <v>224</v>
      </c>
      <c r="BM280" s="240" t="s">
        <v>6171</v>
      </c>
    </row>
    <row r="281" s="2" customFormat="1">
      <c r="A281" s="40"/>
      <c r="B281" s="41"/>
      <c r="C281" s="42"/>
      <c r="D281" s="242" t="s">
        <v>232</v>
      </c>
      <c r="E281" s="42"/>
      <c r="F281" s="243" t="s">
        <v>5874</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232</v>
      </c>
      <c r="AU281" s="18" t="s">
        <v>88</v>
      </c>
    </row>
    <row r="282" s="2" customFormat="1" ht="49.05" customHeight="1">
      <c r="A282" s="40"/>
      <c r="B282" s="41"/>
      <c r="C282" s="229" t="s">
        <v>1470</v>
      </c>
      <c r="D282" s="229" t="s">
        <v>225</v>
      </c>
      <c r="E282" s="230" t="s">
        <v>5875</v>
      </c>
      <c r="F282" s="231" t="s">
        <v>5876</v>
      </c>
      <c r="G282" s="232" t="s">
        <v>651</v>
      </c>
      <c r="H282" s="233">
        <v>350.702</v>
      </c>
      <c r="I282" s="234"/>
      <c r="J282" s="235">
        <f>ROUND(I282*H282,2)</f>
        <v>0</v>
      </c>
      <c r="K282" s="231" t="s">
        <v>5600</v>
      </c>
      <c r="L282" s="46"/>
      <c r="M282" s="236" t="s">
        <v>1</v>
      </c>
      <c r="N282" s="237" t="s">
        <v>45</v>
      </c>
      <c r="O282" s="93"/>
      <c r="P282" s="238">
        <f>O282*H282</f>
        <v>0</v>
      </c>
      <c r="Q282" s="238">
        <v>0</v>
      </c>
      <c r="R282" s="238">
        <f>Q282*H282</f>
        <v>0</v>
      </c>
      <c r="S282" s="238">
        <v>0</v>
      </c>
      <c r="T282" s="239">
        <f>S282*H282</f>
        <v>0</v>
      </c>
      <c r="U282" s="40"/>
      <c r="V282" s="40"/>
      <c r="W282" s="40"/>
      <c r="X282" s="40"/>
      <c r="Y282" s="40"/>
      <c r="Z282" s="40"/>
      <c r="AA282" s="40"/>
      <c r="AB282" s="40"/>
      <c r="AC282" s="40"/>
      <c r="AD282" s="40"/>
      <c r="AE282" s="40"/>
      <c r="AR282" s="240" t="s">
        <v>224</v>
      </c>
      <c r="AT282" s="240" t="s">
        <v>225</v>
      </c>
      <c r="AU282" s="240" t="s">
        <v>88</v>
      </c>
      <c r="AY282" s="18" t="s">
        <v>221</v>
      </c>
      <c r="BE282" s="241">
        <f>IF(N282="základní",J282,0)</f>
        <v>0</v>
      </c>
      <c r="BF282" s="241">
        <f>IF(N282="snížená",J282,0)</f>
        <v>0</v>
      </c>
      <c r="BG282" s="241">
        <f>IF(N282="zákl. přenesená",J282,0)</f>
        <v>0</v>
      </c>
      <c r="BH282" s="241">
        <f>IF(N282="sníž. přenesená",J282,0)</f>
        <v>0</v>
      </c>
      <c r="BI282" s="241">
        <f>IF(N282="nulová",J282,0)</f>
        <v>0</v>
      </c>
      <c r="BJ282" s="18" t="s">
        <v>88</v>
      </c>
      <c r="BK282" s="241">
        <f>ROUND(I282*H282,2)</f>
        <v>0</v>
      </c>
      <c r="BL282" s="18" t="s">
        <v>224</v>
      </c>
      <c r="BM282" s="240" t="s">
        <v>6172</v>
      </c>
    </row>
    <row r="283" s="2" customFormat="1">
      <c r="A283" s="40"/>
      <c r="B283" s="41"/>
      <c r="C283" s="42"/>
      <c r="D283" s="242" t="s">
        <v>232</v>
      </c>
      <c r="E283" s="42"/>
      <c r="F283" s="243" t="s">
        <v>5878</v>
      </c>
      <c r="G283" s="42"/>
      <c r="H283" s="42"/>
      <c r="I283" s="244"/>
      <c r="J283" s="42"/>
      <c r="K283" s="42"/>
      <c r="L283" s="46"/>
      <c r="M283" s="245"/>
      <c r="N283" s="246"/>
      <c r="O283" s="93"/>
      <c r="P283" s="93"/>
      <c r="Q283" s="93"/>
      <c r="R283" s="93"/>
      <c r="S283" s="93"/>
      <c r="T283" s="94"/>
      <c r="U283" s="40"/>
      <c r="V283" s="40"/>
      <c r="W283" s="40"/>
      <c r="X283" s="40"/>
      <c r="Y283" s="40"/>
      <c r="Z283" s="40"/>
      <c r="AA283" s="40"/>
      <c r="AB283" s="40"/>
      <c r="AC283" s="40"/>
      <c r="AD283" s="40"/>
      <c r="AE283" s="40"/>
      <c r="AT283" s="18" t="s">
        <v>232</v>
      </c>
      <c r="AU283" s="18" t="s">
        <v>88</v>
      </c>
    </row>
    <row r="284" s="2" customFormat="1" ht="55.5" customHeight="1">
      <c r="A284" s="40"/>
      <c r="B284" s="41"/>
      <c r="C284" s="229" t="s">
        <v>1651</v>
      </c>
      <c r="D284" s="229" t="s">
        <v>225</v>
      </c>
      <c r="E284" s="230" t="s">
        <v>5879</v>
      </c>
      <c r="F284" s="231" t="s">
        <v>5880</v>
      </c>
      <c r="G284" s="232" t="s">
        <v>651</v>
      </c>
      <c r="H284" s="233">
        <v>0.050000000000000003</v>
      </c>
      <c r="I284" s="234"/>
      <c r="J284" s="235">
        <f>ROUND(I284*H284,2)</f>
        <v>0</v>
      </c>
      <c r="K284" s="231" t="s">
        <v>5600</v>
      </c>
      <c r="L284" s="46"/>
      <c r="M284" s="236" t="s">
        <v>1</v>
      </c>
      <c r="N284" s="237" t="s">
        <v>45</v>
      </c>
      <c r="O284" s="93"/>
      <c r="P284" s="238">
        <f>O284*H284</f>
        <v>0</v>
      </c>
      <c r="Q284" s="238">
        <v>0</v>
      </c>
      <c r="R284" s="238">
        <f>Q284*H284</f>
        <v>0</v>
      </c>
      <c r="S284" s="238">
        <v>0</v>
      </c>
      <c r="T284" s="239">
        <f>S284*H284</f>
        <v>0</v>
      </c>
      <c r="U284" s="40"/>
      <c r="V284" s="40"/>
      <c r="W284" s="40"/>
      <c r="X284" s="40"/>
      <c r="Y284" s="40"/>
      <c r="Z284" s="40"/>
      <c r="AA284" s="40"/>
      <c r="AB284" s="40"/>
      <c r="AC284" s="40"/>
      <c r="AD284" s="40"/>
      <c r="AE284" s="40"/>
      <c r="AR284" s="240" t="s">
        <v>224</v>
      </c>
      <c r="AT284" s="240" t="s">
        <v>225</v>
      </c>
      <c r="AU284" s="240" t="s">
        <v>88</v>
      </c>
      <c r="AY284" s="18" t="s">
        <v>221</v>
      </c>
      <c r="BE284" s="241">
        <f>IF(N284="základní",J284,0)</f>
        <v>0</v>
      </c>
      <c r="BF284" s="241">
        <f>IF(N284="snížená",J284,0)</f>
        <v>0</v>
      </c>
      <c r="BG284" s="241">
        <f>IF(N284="zákl. přenesená",J284,0)</f>
        <v>0</v>
      </c>
      <c r="BH284" s="241">
        <f>IF(N284="sníž. přenesená",J284,0)</f>
        <v>0</v>
      </c>
      <c r="BI284" s="241">
        <f>IF(N284="nulová",J284,0)</f>
        <v>0</v>
      </c>
      <c r="BJ284" s="18" t="s">
        <v>88</v>
      </c>
      <c r="BK284" s="241">
        <f>ROUND(I284*H284,2)</f>
        <v>0</v>
      </c>
      <c r="BL284" s="18" t="s">
        <v>224</v>
      </c>
      <c r="BM284" s="240" t="s">
        <v>6173</v>
      </c>
    </row>
    <row r="285" s="2" customFormat="1">
      <c r="A285" s="40"/>
      <c r="B285" s="41"/>
      <c r="C285" s="42"/>
      <c r="D285" s="242" t="s">
        <v>232</v>
      </c>
      <c r="E285" s="42"/>
      <c r="F285" s="243" t="s">
        <v>5882</v>
      </c>
      <c r="G285" s="42"/>
      <c r="H285" s="42"/>
      <c r="I285" s="244"/>
      <c r="J285" s="42"/>
      <c r="K285" s="42"/>
      <c r="L285" s="46"/>
      <c r="M285" s="245"/>
      <c r="N285" s="246"/>
      <c r="O285" s="93"/>
      <c r="P285" s="93"/>
      <c r="Q285" s="93"/>
      <c r="R285" s="93"/>
      <c r="S285" s="93"/>
      <c r="T285" s="94"/>
      <c r="U285" s="40"/>
      <c r="V285" s="40"/>
      <c r="W285" s="40"/>
      <c r="X285" s="40"/>
      <c r="Y285" s="40"/>
      <c r="Z285" s="40"/>
      <c r="AA285" s="40"/>
      <c r="AB285" s="40"/>
      <c r="AC285" s="40"/>
      <c r="AD285" s="40"/>
      <c r="AE285" s="40"/>
      <c r="AT285" s="18" t="s">
        <v>232</v>
      </c>
      <c r="AU285" s="18" t="s">
        <v>88</v>
      </c>
    </row>
    <row r="286" s="13" customFormat="1">
      <c r="A286" s="13"/>
      <c r="B286" s="249"/>
      <c r="C286" s="250"/>
      <c r="D286" s="247" t="s">
        <v>236</v>
      </c>
      <c r="E286" s="251" t="s">
        <v>1</v>
      </c>
      <c r="F286" s="252" t="s">
        <v>6174</v>
      </c>
      <c r="G286" s="250"/>
      <c r="H286" s="253">
        <v>0.050000000000000003</v>
      </c>
      <c r="I286" s="254"/>
      <c r="J286" s="250"/>
      <c r="K286" s="250"/>
      <c r="L286" s="255"/>
      <c r="M286" s="256"/>
      <c r="N286" s="257"/>
      <c r="O286" s="257"/>
      <c r="P286" s="257"/>
      <c r="Q286" s="257"/>
      <c r="R286" s="257"/>
      <c r="S286" s="257"/>
      <c r="T286" s="258"/>
      <c r="U286" s="13"/>
      <c r="V286" s="13"/>
      <c r="W286" s="13"/>
      <c r="X286" s="13"/>
      <c r="Y286" s="13"/>
      <c r="Z286" s="13"/>
      <c r="AA286" s="13"/>
      <c r="AB286" s="13"/>
      <c r="AC286" s="13"/>
      <c r="AD286" s="13"/>
      <c r="AE286" s="13"/>
      <c r="AT286" s="259" t="s">
        <v>236</v>
      </c>
      <c r="AU286" s="259" t="s">
        <v>88</v>
      </c>
      <c r="AV286" s="13" t="s">
        <v>19</v>
      </c>
      <c r="AW286" s="13" t="s">
        <v>36</v>
      </c>
      <c r="AX286" s="13" t="s">
        <v>80</v>
      </c>
      <c r="AY286" s="259" t="s">
        <v>221</v>
      </c>
    </row>
    <row r="287" s="15" customFormat="1">
      <c r="A287" s="15"/>
      <c r="B287" s="270"/>
      <c r="C287" s="271"/>
      <c r="D287" s="247" t="s">
        <v>236</v>
      </c>
      <c r="E287" s="272" t="s">
        <v>1</v>
      </c>
      <c r="F287" s="273" t="s">
        <v>356</v>
      </c>
      <c r="G287" s="271"/>
      <c r="H287" s="274">
        <v>0.050000000000000003</v>
      </c>
      <c r="I287" s="275"/>
      <c r="J287" s="271"/>
      <c r="K287" s="271"/>
      <c r="L287" s="276"/>
      <c r="M287" s="277"/>
      <c r="N287" s="278"/>
      <c r="O287" s="278"/>
      <c r="P287" s="278"/>
      <c r="Q287" s="278"/>
      <c r="R287" s="278"/>
      <c r="S287" s="278"/>
      <c r="T287" s="279"/>
      <c r="U287" s="15"/>
      <c r="V287" s="15"/>
      <c r="W287" s="15"/>
      <c r="X287" s="15"/>
      <c r="Y287" s="15"/>
      <c r="Z287" s="15"/>
      <c r="AA287" s="15"/>
      <c r="AB287" s="15"/>
      <c r="AC287" s="15"/>
      <c r="AD287" s="15"/>
      <c r="AE287" s="15"/>
      <c r="AT287" s="280" t="s">
        <v>236</v>
      </c>
      <c r="AU287" s="280" t="s">
        <v>88</v>
      </c>
      <c r="AV287" s="15" t="s">
        <v>224</v>
      </c>
      <c r="AW287" s="15" t="s">
        <v>36</v>
      </c>
      <c r="AX287" s="15" t="s">
        <v>88</v>
      </c>
      <c r="AY287" s="280" t="s">
        <v>221</v>
      </c>
    </row>
    <row r="288" s="2" customFormat="1" ht="16.5" customHeight="1">
      <c r="A288" s="40"/>
      <c r="B288" s="41"/>
      <c r="C288" s="229" t="s">
        <v>1654</v>
      </c>
      <c r="D288" s="229" t="s">
        <v>225</v>
      </c>
      <c r="E288" s="230" t="s">
        <v>6175</v>
      </c>
      <c r="F288" s="231" t="s">
        <v>6176</v>
      </c>
      <c r="G288" s="232" t="s">
        <v>584</v>
      </c>
      <c r="H288" s="233">
        <v>-50</v>
      </c>
      <c r="I288" s="234"/>
      <c r="J288" s="235">
        <f>ROUND(I288*H288,2)</f>
        <v>0</v>
      </c>
      <c r="K288" s="231" t="s">
        <v>1</v>
      </c>
      <c r="L288" s="46"/>
      <c r="M288" s="236" t="s">
        <v>1</v>
      </c>
      <c r="N288" s="237" t="s">
        <v>45</v>
      </c>
      <c r="O288" s="93"/>
      <c r="P288" s="238">
        <f>O288*H288</f>
        <v>0</v>
      </c>
      <c r="Q288" s="238">
        <v>0</v>
      </c>
      <c r="R288" s="238">
        <f>Q288*H288</f>
        <v>0</v>
      </c>
      <c r="S288" s="238">
        <v>0</v>
      </c>
      <c r="T288" s="239">
        <f>S288*H288</f>
        <v>0</v>
      </c>
      <c r="U288" s="40"/>
      <c r="V288" s="40"/>
      <c r="W288" s="40"/>
      <c r="X288" s="40"/>
      <c r="Y288" s="40"/>
      <c r="Z288" s="40"/>
      <c r="AA288" s="40"/>
      <c r="AB288" s="40"/>
      <c r="AC288" s="40"/>
      <c r="AD288" s="40"/>
      <c r="AE288" s="40"/>
      <c r="AR288" s="240" t="s">
        <v>224</v>
      </c>
      <c r="AT288" s="240" t="s">
        <v>225</v>
      </c>
      <c r="AU288" s="240" t="s">
        <v>88</v>
      </c>
      <c r="AY288" s="18" t="s">
        <v>221</v>
      </c>
      <c r="BE288" s="241">
        <f>IF(N288="základní",J288,0)</f>
        <v>0</v>
      </c>
      <c r="BF288" s="241">
        <f>IF(N288="snížená",J288,0)</f>
        <v>0</v>
      </c>
      <c r="BG288" s="241">
        <f>IF(N288="zákl. přenesená",J288,0)</f>
        <v>0</v>
      </c>
      <c r="BH288" s="241">
        <f>IF(N288="sníž. přenesená",J288,0)</f>
        <v>0</v>
      </c>
      <c r="BI288" s="241">
        <f>IF(N288="nulová",J288,0)</f>
        <v>0</v>
      </c>
      <c r="BJ288" s="18" t="s">
        <v>88</v>
      </c>
      <c r="BK288" s="241">
        <f>ROUND(I288*H288,2)</f>
        <v>0</v>
      </c>
      <c r="BL288" s="18" t="s">
        <v>224</v>
      </c>
      <c r="BM288" s="240" t="s">
        <v>6177</v>
      </c>
    </row>
    <row r="289" s="13" customFormat="1">
      <c r="A289" s="13"/>
      <c r="B289" s="249"/>
      <c r="C289" s="250"/>
      <c r="D289" s="247" t="s">
        <v>236</v>
      </c>
      <c r="E289" s="251" t="s">
        <v>1</v>
      </c>
      <c r="F289" s="252" t="s">
        <v>6178</v>
      </c>
      <c r="G289" s="250"/>
      <c r="H289" s="253">
        <v>-50</v>
      </c>
      <c r="I289" s="254"/>
      <c r="J289" s="250"/>
      <c r="K289" s="250"/>
      <c r="L289" s="255"/>
      <c r="M289" s="256"/>
      <c r="N289" s="257"/>
      <c r="O289" s="257"/>
      <c r="P289" s="257"/>
      <c r="Q289" s="257"/>
      <c r="R289" s="257"/>
      <c r="S289" s="257"/>
      <c r="T289" s="258"/>
      <c r="U289" s="13"/>
      <c r="V289" s="13"/>
      <c r="W289" s="13"/>
      <c r="X289" s="13"/>
      <c r="Y289" s="13"/>
      <c r="Z289" s="13"/>
      <c r="AA289" s="13"/>
      <c r="AB289" s="13"/>
      <c r="AC289" s="13"/>
      <c r="AD289" s="13"/>
      <c r="AE289" s="13"/>
      <c r="AT289" s="259" t="s">
        <v>236</v>
      </c>
      <c r="AU289" s="259" t="s">
        <v>88</v>
      </c>
      <c r="AV289" s="13" t="s">
        <v>19</v>
      </c>
      <c r="AW289" s="13" t="s">
        <v>36</v>
      </c>
      <c r="AX289" s="13" t="s">
        <v>80</v>
      </c>
      <c r="AY289" s="259" t="s">
        <v>221</v>
      </c>
    </row>
    <row r="290" s="15" customFormat="1">
      <c r="A290" s="15"/>
      <c r="B290" s="270"/>
      <c r="C290" s="271"/>
      <c r="D290" s="247" t="s">
        <v>236</v>
      </c>
      <c r="E290" s="272" t="s">
        <v>1</v>
      </c>
      <c r="F290" s="273" t="s">
        <v>356</v>
      </c>
      <c r="G290" s="271"/>
      <c r="H290" s="274">
        <v>-50</v>
      </c>
      <c r="I290" s="275"/>
      <c r="J290" s="271"/>
      <c r="K290" s="271"/>
      <c r="L290" s="276"/>
      <c r="M290" s="277"/>
      <c r="N290" s="278"/>
      <c r="O290" s="278"/>
      <c r="P290" s="278"/>
      <c r="Q290" s="278"/>
      <c r="R290" s="278"/>
      <c r="S290" s="278"/>
      <c r="T290" s="279"/>
      <c r="U290" s="15"/>
      <c r="V290" s="15"/>
      <c r="W290" s="15"/>
      <c r="X290" s="15"/>
      <c r="Y290" s="15"/>
      <c r="Z290" s="15"/>
      <c r="AA290" s="15"/>
      <c r="AB290" s="15"/>
      <c r="AC290" s="15"/>
      <c r="AD290" s="15"/>
      <c r="AE290" s="15"/>
      <c r="AT290" s="280" t="s">
        <v>236</v>
      </c>
      <c r="AU290" s="280" t="s">
        <v>88</v>
      </c>
      <c r="AV290" s="15" t="s">
        <v>224</v>
      </c>
      <c r="AW290" s="15" t="s">
        <v>36</v>
      </c>
      <c r="AX290" s="15" t="s">
        <v>88</v>
      </c>
      <c r="AY290" s="280" t="s">
        <v>221</v>
      </c>
    </row>
    <row r="291" s="12" customFormat="1" ht="25.92" customHeight="1">
      <c r="A291" s="12"/>
      <c r="B291" s="213"/>
      <c r="C291" s="214"/>
      <c r="D291" s="215" t="s">
        <v>79</v>
      </c>
      <c r="E291" s="216" t="s">
        <v>742</v>
      </c>
      <c r="F291" s="216" t="s">
        <v>743</v>
      </c>
      <c r="G291" s="214"/>
      <c r="H291" s="214"/>
      <c r="I291" s="217"/>
      <c r="J291" s="218">
        <f>BK291</f>
        <v>0</v>
      </c>
      <c r="K291" s="214"/>
      <c r="L291" s="219"/>
      <c r="M291" s="220"/>
      <c r="N291" s="221"/>
      <c r="O291" s="221"/>
      <c r="P291" s="222">
        <f>SUM(P292:P293)</f>
        <v>0</v>
      </c>
      <c r="Q291" s="221"/>
      <c r="R291" s="222">
        <f>SUM(R292:R293)</f>
        <v>0</v>
      </c>
      <c r="S291" s="221"/>
      <c r="T291" s="223">
        <f>SUM(T292:T293)</f>
        <v>0</v>
      </c>
      <c r="U291" s="12"/>
      <c r="V291" s="12"/>
      <c r="W291" s="12"/>
      <c r="X291" s="12"/>
      <c r="Y291" s="12"/>
      <c r="Z291" s="12"/>
      <c r="AA291" s="12"/>
      <c r="AB291" s="12"/>
      <c r="AC291" s="12"/>
      <c r="AD291" s="12"/>
      <c r="AE291" s="12"/>
      <c r="AR291" s="224" t="s">
        <v>88</v>
      </c>
      <c r="AT291" s="225" t="s">
        <v>79</v>
      </c>
      <c r="AU291" s="225" t="s">
        <v>80</v>
      </c>
      <c r="AY291" s="224" t="s">
        <v>221</v>
      </c>
      <c r="BK291" s="226">
        <f>SUM(BK292:BK293)</f>
        <v>0</v>
      </c>
    </row>
    <row r="292" s="2" customFormat="1" ht="33" customHeight="1">
      <c r="A292" s="40"/>
      <c r="B292" s="41"/>
      <c r="C292" s="229" t="s">
        <v>1657</v>
      </c>
      <c r="D292" s="229" t="s">
        <v>225</v>
      </c>
      <c r="E292" s="230" t="s">
        <v>744</v>
      </c>
      <c r="F292" s="231" t="s">
        <v>745</v>
      </c>
      <c r="G292" s="232" t="s">
        <v>651</v>
      </c>
      <c r="H292" s="233">
        <v>41.222999999999999</v>
      </c>
      <c r="I292" s="234"/>
      <c r="J292" s="235">
        <f>ROUND(I292*H292,2)</f>
        <v>0</v>
      </c>
      <c r="K292" s="231" t="s">
        <v>5600</v>
      </c>
      <c r="L292" s="46"/>
      <c r="M292" s="236" t="s">
        <v>1</v>
      </c>
      <c r="N292" s="237" t="s">
        <v>45</v>
      </c>
      <c r="O292" s="93"/>
      <c r="P292" s="238">
        <f>O292*H292</f>
        <v>0</v>
      </c>
      <c r="Q292" s="238">
        <v>0</v>
      </c>
      <c r="R292" s="238">
        <f>Q292*H292</f>
        <v>0</v>
      </c>
      <c r="S292" s="238">
        <v>0</v>
      </c>
      <c r="T292" s="239">
        <f>S292*H292</f>
        <v>0</v>
      </c>
      <c r="U292" s="40"/>
      <c r="V292" s="40"/>
      <c r="W292" s="40"/>
      <c r="X292" s="40"/>
      <c r="Y292" s="40"/>
      <c r="Z292" s="40"/>
      <c r="AA292" s="40"/>
      <c r="AB292" s="40"/>
      <c r="AC292" s="40"/>
      <c r="AD292" s="40"/>
      <c r="AE292" s="40"/>
      <c r="AR292" s="240" t="s">
        <v>224</v>
      </c>
      <c r="AT292" s="240" t="s">
        <v>225</v>
      </c>
      <c r="AU292" s="240" t="s">
        <v>88</v>
      </c>
      <c r="AY292" s="18" t="s">
        <v>221</v>
      </c>
      <c r="BE292" s="241">
        <f>IF(N292="základní",J292,0)</f>
        <v>0</v>
      </c>
      <c r="BF292" s="241">
        <f>IF(N292="snížená",J292,0)</f>
        <v>0</v>
      </c>
      <c r="BG292" s="241">
        <f>IF(N292="zákl. přenesená",J292,0)</f>
        <v>0</v>
      </c>
      <c r="BH292" s="241">
        <f>IF(N292="sníž. přenesená",J292,0)</f>
        <v>0</v>
      </c>
      <c r="BI292" s="241">
        <f>IF(N292="nulová",J292,0)</f>
        <v>0</v>
      </c>
      <c r="BJ292" s="18" t="s">
        <v>88</v>
      </c>
      <c r="BK292" s="241">
        <f>ROUND(I292*H292,2)</f>
        <v>0</v>
      </c>
      <c r="BL292" s="18" t="s">
        <v>224</v>
      </c>
      <c r="BM292" s="240" t="s">
        <v>6179</v>
      </c>
    </row>
    <row r="293" s="2" customFormat="1">
      <c r="A293" s="40"/>
      <c r="B293" s="41"/>
      <c r="C293" s="42"/>
      <c r="D293" s="242" t="s">
        <v>232</v>
      </c>
      <c r="E293" s="42"/>
      <c r="F293" s="243" t="s">
        <v>5884</v>
      </c>
      <c r="G293" s="42"/>
      <c r="H293" s="42"/>
      <c r="I293" s="244"/>
      <c r="J293" s="42"/>
      <c r="K293" s="42"/>
      <c r="L293" s="46"/>
      <c r="M293" s="294"/>
      <c r="N293" s="295"/>
      <c r="O293" s="296"/>
      <c r="P293" s="296"/>
      <c r="Q293" s="296"/>
      <c r="R293" s="296"/>
      <c r="S293" s="296"/>
      <c r="T293" s="297"/>
      <c r="U293" s="40"/>
      <c r="V293" s="40"/>
      <c r="W293" s="40"/>
      <c r="X293" s="40"/>
      <c r="Y293" s="40"/>
      <c r="Z293" s="40"/>
      <c r="AA293" s="40"/>
      <c r="AB293" s="40"/>
      <c r="AC293" s="40"/>
      <c r="AD293" s="40"/>
      <c r="AE293" s="40"/>
      <c r="AT293" s="18" t="s">
        <v>232</v>
      </c>
      <c r="AU293" s="18" t="s">
        <v>88</v>
      </c>
    </row>
    <row r="294" s="2" customFormat="1" ht="6.96" customHeight="1">
      <c r="A294" s="40"/>
      <c r="B294" s="68"/>
      <c r="C294" s="69"/>
      <c r="D294" s="69"/>
      <c r="E294" s="69"/>
      <c r="F294" s="69"/>
      <c r="G294" s="69"/>
      <c r="H294" s="69"/>
      <c r="I294" s="69"/>
      <c r="J294" s="69"/>
      <c r="K294" s="69"/>
      <c r="L294" s="46"/>
      <c r="M294" s="40"/>
      <c r="O294" s="40"/>
      <c r="P294" s="40"/>
      <c r="Q294" s="40"/>
      <c r="R294" s="40"/>
      <c r="S294" s="40"/>
      <c r="T294" s="40"/>
      <c r="U294" s="40"/>
      <c r="V294" s="40"/>
      <c r="W294" s="40"/>
      <c r="X294" s="40"/>
      <c r="Y294" s="40"/>
      <c r="Z294" s="40"/>
      <c r="AA294" s="40"/>
      <c r="AB294" s="40"/>
      <c r="AC294" s="40"/>
      <c r="AD294" s="40"/>
      <c r="AE294" s="40"/>
    </row>
  </sheetData>
  <sheetProtection sheet="1" autoFilter="0" formatColumns="0" formatRows="0" objects="1" scenarios="1" spinCount="100000" saltValue="TgsDaK9Dm4BFd5XHiWreYlxJEB+Q3D63+wWAYWwCzOVprYyztLUvdljzUEdYcGn5cOU+awbsa1Rk0nZKDnahgw==" hashValue="ErKSrKM/Mza4TtTSxrqxG5sB9a6H7W29LpbuaLe14FPBw3gg3p/87QijoRzERqaIyxgZiWT6jn4NmVrXGcGBlA==" algorithmName="SHA-512" password="CC35"/>
  <autoFilter ref="C125:K293"/>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29" r:id="rId1" display="https://podminky.urs.cz/item/CS_URS_2021_02/112101101"/>
    <hyperlink ref="F138" r:id="rId2" display="https://podminky.urs.cz/item/CS_URS_2021_02/112251101"/>
    <hyperlink ref="F141" r:id="rId3" display="https://podminky.urs.cz/item/CS_URS_2021_02/113106292"/>
    <hyperlink ref="F143" r:id="rId4" display="https://podminky.urs.cz/item/CS_URS_2021_02/113107151"/>
    <hyperlink ref="F146" r:id="rId5" display="https://podminky.urs.cz/item/CS_URS_2021_02/113311121"/>
    <hyperlink ref="F148" r:id="rId6" display="https://podminky.urs.cz/item/CS_URS_2021_02/115101201"/>
    <hyperlink ref="F152" r:id="rId7" display="https://podminky.urs.cz/item/CS_URS_2021_02/115101301"/>
    <hyperlink ref="F160" r:id="rId8" display="https://podminky.urs.cz/item/CS_URS_2021_02/121151113"/>
    <hyperlink ref="F168" r:id="rId9" display="https://podminky.urs.cz/item/CS_URS_2021_02/121151125"/>
    <hyperlink ref="F170" r:id="rId10" display="https://podminky.urs.cz/item/CS_URS_2021_02/122251403"/>
    <hyperlink ref="F178" r:id="rId11" display="https://podminky.urs.cz/item/CS_URS_2021_02/131251104"/>
    <hyperlink ref="F180" r:id="rId12" display="https://podminky.urs.cz/item/CS_URS_2021_02/162201411"/>
    <hyperlink ref="F183" r:id="rId13" display="https://podminky.urs.cz/item/CS_URS_2021_02/162201421"/>
    <hyperlink ref="F186" r:id="rId14" display="https://podminky.urs.cz/item/CS_URS_2021_02/162251102"/>
    <hyperlink ref="F188" r:id="rId15" display="https://podminky.urs.cz/item/CS_URS_2021_02/162301951"/>
    <hyperlink ref="F191" r:id="rId16" display="https://podminky.urs.cz/item/CS_URS_2021_02/162301971"/>
    <hyperlink ref="F194" r:id="rId17" display="https://podminky.urs.cz/item/CS_URS_2021_02/162751117"/>
    <hyperlink ref="F196" r:id="rId18" display="https://podminky.urs.cz/item/CS_URS_2021_02/162751119"/>
    <hyperlink ref="F198" r:id="rId19" display="https://podminky.urs.cz/item/CS_URS_2021_02/167151101"/>
    <hyperlink ref="F200" r:id="rId20" display="https://podminky.urs.cz/item/CS_URS_2021_02/171201231"/>
    <hyperlink ref="F202" r:id="rId21" display="https://podminky.urs.cz/item/CS_URS_2021_02/171251201"/>
    <hyperlink ref="F204" r:id="rId22" display="https://podminky.urs.cz/item/CS_URS_2021_02/172153103"/>
    <hyperlink ref="F210" r:id="rId23" display="https://podminky.urs.cz/item/CS_URS_2021_02/174151101"/>
    <hyperlink ref="F215" r:id="rId24" display="https://podminky.urs.cz/item/CS_URS_2021_02/174251201"/>
    <hyperlink ref="F221" r:id="rId25" display="https://podminky.urs.cz/item/CS_URS_2021_02/181351003"/>
    <hyperlink ref="F226" r:id="rId26" display="https://podminky.urs.cz/item/CS_URS_2021_02/181351115"/>
    <hyperlink ref="F228" r:id="rId27" display="https://podminky.urs.cz/item/CS_URS_2021_02/181411121"/>
    <hyperlink ref="F231" r:id="rId28" display="https://podminky.urs.cz/item/CS_URS_2021_02/181411123"/>
    <hyperlink ref="F234" r:id="rId29" display="https://podminky.urs.cz/item/CS_URS_2021_02/181951111"/>
    <hyperlink ref="F236" r:id="rId30" display="https://podminky.urs.cz/item/CS_URS_2021_02/182151111"/>
    <hyperlink ref="F238" r:id="rId31" display="https://podminky.urs.cz/item/CS_URS_2021_02/182351023"/>
    <hyperlink ref="F243" r:id="rId32" display="https://podminky.urs.cz/item/CS_URS_2021_02/185804312"/>
    <hyperlink ref="F245" r:id="rId33" display="https://podminky.urs.cz/item/CS_URS_2021_02/185851121"/>
    <hyperlink ref="F247" r:id="rId34" display="https://podminky.urs.cz/item/CS_URS_2021_02/185851129"/>
    <hyperlink ref="F250" r:id="rId35" display="https://podminky.urs.cz/item/CS_URS_2021_02/564231111"/>
    <hyperlink ref="F265" r:id="rId36" display="https://podminky.urs.cz/item/CS_URS_2021_02/899101211"/>
    <hyperlink ref="F274" r:id="rId37" display="https://podminky.urs.cz/item/CS_URS_2021_02/919726122"/>
    <hyperlink ref="F277" r:id="rId38" display="https://podminky.urs.cz/item/CS_URS_2021_02/997013813"/>
    <hyperlink ref="F279" r:id="rId39" display="https://podminky.urs.cz/item/CS_URS_2021_02/997221873"/>
    <hyperlink ref="F281" r:id="rId40" display="https://podminky.urs.cz/item/CS_URS_2021_02/997321511"/>
    <hyperlink ref="F283" r:id="rId41" display="https://podminky.urs.cz/item/CS_URS_2021_02/997321519"/>
    <hyperlink ref="F285" r:id="rId42" display="https://podminky.urs.cz/item/CS_URS_2021_02/997321611"/>
    <hyperlink ref="F293" r:id="rId43" display="https://podminky.urs.cz/item/CS_URS_2021_02/998332011"/>
  </hyperlinks>
  <pageMargins left="0.39375" right="0.39375" top="0.39375" bottom="0.39375" header="0" footer="0"/>
  <pageSetup paperSize="9" orientation="portrait" blackAndWhite="1" fitToHeight="100"/>
  <headerFooter>
    <oddFooter>&amp;CStrana &amp;P z &amp;N</oddFooter>
  </headerFooter>
  <drawing r:id="rId44"/>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184</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5591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6180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38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Povodí Odry, s.p.</v>
      </c>
      <c r="F17" s="40"/>
      <c r="G17" s="40"/>
      <c r="H17" s="40"/>
      <c r="I17" s="153" t="s">
        <v>31</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Dopravoprojekt Brno a.s.</v>
      </c>
      <c r="F23" s="40"/>
      <c r="G23" s="40"/>
      <c r="H23" s="40"/>
      <c r="I23" s="153" t="s">
        <v>31</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ROUND(J127,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ROUND((SUM(BE127:BE315)),  2)</f>
        <v>0</v>
      </c>
      <c r="G35" s="40"/>
      <c r="H35" s="40"/>
      <c r="I35" s="167">
        <v>0.20000000000000001</v>
      </c>
      <c r="J35" s="166">
        <f>ROUND(((SUM(BE127:BE315))*I35),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ROUND((SUM(BF127:BF315)),  2)</f>
        <v>0</v>
      </c>
      <c r="G36" s="40"/>
      <c r="H36" s="40"/>
      <c r="I36" s="167">
        <v>0.20000000000000001</v>
      </c>
      <c r="J36" s="166">
        <f>ROUND(((SUM(BF127:BF315))*I36),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ROUND((SUM(BG127:BG315)),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ROUND((SUM(BH127:BH315)),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ROUND((SUM(BI127:BI315)),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5591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08.5 - Úprava křížení ...</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 xml:space="preserve"> </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Dopravoprojekt Brno a.s.</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J127</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1901</v>
      </c>
      <c r="E99" s="194"/>
      <c r="F99" s="194"/>
      <c r="G99" s="194"/>
      <c r="H99" s="194"/>
      <c r="I99" s="194"/>
      <c r="J99" s="195">
        <f>J128</f>
        <v>0</v>
      </c>
      <c r="K99" s="192"/>
      <c r="L99" s="196"/>
      <c r="S99" s="9"/>
      <c r="T99" s="9"/>
      <c r="U99" s="9"/>
      <c r="V99" s="9"/>
      <c r="W99" s="9"/>
      <c r="X99" s="9"/>
      <c r="Y99" s="9"/>
      <c r="Z99" s="9"/>
      <c r="AA99" s="9"/>
      <c r="AB99" s="9"/>
      <c r="AC99" s="9"/>
      <c r="AD99" s="9"/>
      <c r="AE99" s="9"/>
    </row>
    <row r="100" s="9" customFormat="1" ht="24.96" customHeight="1">
      <c r="A100" s="9"/>
      <c r="B100" s="191"/>
      <c r="C100" s="192"/>
      <c r="D100" s="193" t="s">
        <v>1902</v>
      </c>
      <c r="E100" s="194"/>
      <c r="F100" s="194"/>
      <c r="G100" s="194"/>
      <c r="H100" s="194"/>
      <c r="I100" s="194"/>
      <c r="J100" s="195">
        <f>J265</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1905</v>
      </c>
      <c r="E101" s="194"/>
      <c r="F101" s="194"/>
      <c r="G101" s="194"/>
      <c r="H101" s="194"/>
      <c r="I101" s="194"/>
      <c r="J101" s="195">
        <f>J288</f>
        <v>0</v>
      </c>
      <c r="K101" s="192"/>
      <c r="L101" s="196"/>
      <c r="S101" s="9"/>
      <c r="T101" s="9"/>
      <c r="U101" s="9"/>
      <c r="V101" s="9"/>
      <c r="W101" s="9"/>
      <c r="X101" s="9"/>
      <c r="Y101" s="9"/>
      <c r="Z101" s="9"/>
      <c r="AA101" s="9"/>
      <c r="AB101" s="9"/>
      <c r="AC101" s="9"/>
      <c r="AD101" s="9"/>
      <c r="AE101" s="9"/>
    </row>
    <row r="102" s="9" customFormat="1" ht="24.96" customHeight="1">
      <c r="A102" s="9"/>
      <c r="B102" s="191"/>
      <c r="C102" s="192"/>
      <c r="D102" s="193" t="s">
        <v>1908</v>
      </c>
      <c r="E102" s="194"/>
      <c r="F102" s="194"/>
      <c r="G102" s="194"/>
      <c r="H102" s="194"/>
      <c r="I102" s="194"/>
      <c r="J102" s="195">
        <f>J296</f>
        <v>0</v>
      </c>
      <c r="K102" s="192"/>
      <c r="L102" s="196"/>
      <c r="S102" s="9"/>
      <c r="T102" s="9"/>
      <c r="U102" s="9"/>
      <c r="V102" s="9"/>
      <c r="W102" s="9"/>
      <c r="X102" s="9"/>
      <c r="Y102" s="9"/>
      <c r="Z102" s="9"/>
      <c r="AA102" s="9"/>
      <c r="AB102" s="9"/>
      <c r="AC102" s="9"/>
      <c r="AD102" s="9"/>
      <c r="AE102" s="9"/>
    </row>
    <row r="103" s="9" customFormat="1" ht="24.96" customHeight="1">
      <c r="A103" s="9"/>
      <c r="B103" s="191"/>
      <c r="C103" s="192"/>
      <c r="D103" s="193" t="s">
        <v>1909</v>
      </c>
      <c r="E103" s="194"/>
      <c r="F103" s="194"/>
      <c r="G103" s="194"/>
      <c r="H103" s="194"/>
      <c r="I103" s="194"/>
      <c r="J103" s="195">
        <f>J301</f>
        <v>0</v>
      </c>
      <c r="K103" s="192"/>
      <c r="L103" s="196"/>
      <c r="S103" s="9"/>
      <c r="T103" s="9"/>
      <c r="U103" s="9"/>
      <c r="V103" s="9"/>
      <c r="W103" s="9"/>
      <c r="X103" s="9"/>
      <c r="Y103" s="9"/>
      <c r="Z103" s="9"/>
      <c r="AA103" s="9"/>
      <c r="AB103" s="9"/>
      <c r="AC103" s="9"/>
      <c r="AD103" s="9"/>
      <c r="AE103" s="9"/>
    </row>
    <row r="104" s="9" customFormat="1" ht="24.96" customHeight="1">
      <c r="A104" s="9"/>
      <c r="B104" s="191"/>
      <c r="C104" s="192"/>
      <c r="D104" s="193" t="s">
        <v>1910</v>
      </c>
      <c r="E104" s="194"/>
      <c r="F104" s="194"/>
      <c r="G104" s="194"/>
      <c r="H104" s="194"/>
      <c r="I104" s="194"/>
      <c r="J104" s="195">
        <f>J304</f>
        <v>0</v>
      </c>
      <c r="K104" s="192"/>
      <c r="L104" s="196"/>
      <c r="S104" s="9"/>
      <c r="T104" s="9"/>
      <c r="U104" s="9"/>
      <c r="V104" s="9"/>
      <c r="W104" s="9"/>
      <c r="X104" s="9"/>
      <c r="Y104" s="9"/>
      <c r="Z104" s="9"/>
      <c r="AA104" s="9"/>
      <c r="AB104" s="9"/>
      <c r="AC104" s="9"/>
      <c r="AD104" s="9"/>
      <c r="AE104" s="9"/>
    </row>
    <row r="105" s="9" customFormat="1" ht="24.96" customHeight="1">
      <c r="A105" s="9"/>
      <c r="B105" s="191"/>
      <c r="C105" s="192"/>
      <c r="D105" s="193" t="s">
        <v>1911</v>
      </c>
      <c r="E105" s="194"/>
      <c r="F105" s="194"/>
      <c r="G105" s="194"/>
      <c r="H105" s="194"/>
      <c r="I105" s="194"/>
      <c r="J105" s="195">
        <f>J313</f>
        <v>0</v>
      </c>
      <c r="K105" s="192"/>
      <c r="L105" s="196"/>
      <c r="S105" s="9"/>
      <c r="T105" s="9"/>
      <c r="U105" s="9"/>
      <c r="V105" s="9"/>
      <c r="W105" s="9"/>
      <c r="X105" s="9"/>
      <c r="Y105" s="9"/>
      <c r="Z105" s="9"/>
      <c r="AA105" s="9"/>
      <c r="AB105" s="9"/>
      <c r="AC105" s="9"/>
      <c r="AD105" s="9"/>
      <c r="AE105" s="9"/>
    </row>
    <row r="106" s="2" customFormat="1" ht="21.84"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68"/>
      <c r="C107" s="69"/>
      <c r="D107" s="69"/>
      <c r="E107" s="69"/>
      <c r="F107" s="69"/>
      <c r="G107" s="69"/>
      <c r="H107" s="69"/>
      <c r="I107" s="69"/>
      <c r="J107" s="69"/>
      <c r="K107" s="69"/>
      <c r="L107" s="65"/>
      <c r="S107" s="40"/>
      <c r="T107" s="40"/>
      <c r="U107" s="40"/>
      <c r="V107" s="40"/>
      <c r="W107" s="40"/>
      <c r="X107" s="40"/>
      <c r="Y107" s="40"/>
      <c r="Z107" s="40"/>
      <c r="AA107" s="40"/>
      <c r="AB107" s="40"/>
      <c r="AC107" s="40"/>
      <c r="AD107" s="40"/>
      <c r="AE107" s="40"/>
    </row>
    <row r="111" s="2" customFormat="1" ht="6.96" customHeight="1">
      <c r="A111" s="40"/>
      <c r="B111" s="70"/>
      <c r="C111" s="71"/>
      <c r="D111" s="71"/>
      <c r="E111" s="71"/>
      <c r="F111" s="71"/>
      <c r="G111" s="71"/>
      <c r="H111" s="71"/>
      <c r="I111" s="71"/>
      <c r="J111" s="71"/>
      <c r="K111" s="71"/>
      <c r="L111" s="65"/>
      <c r="S111" s="40"/>
      <c r="T111" s="40"/>
      <c r="U111" s="40"/>
      <c r="V111" s="40"/>
      <c r="W111" s="40"/>
      <c r="X111" s="40"/>
      <c r="Y111" s="40"/>
      <c r="Z111" s="40"/>
      <c r="AA111" s="40"/>
      <c r="AB111" s="40"/>
      <c r="AC111" s="40"/>
      <c r="AD111" s="40"/>
      <c r="AE111" s="40"/>
    </row>
    <row r="112" s="2" customFormat="1" ht="24.96" customHeight="1">
      <c r="A112" s="40"/>
      <c r="B112" s="41"/>
      <c r="C112" s="24" t="s">
        <v>205</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3" t="s">
        <v>15</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26.25" customHeight="1">
      <c r="A115" s="40"/>
      <c r="B115" s="41"/>
      <c r="C115" s="42"/>
      <c r="D115" s="42"/>
      <c r="E115" s="186" t="str">
        <f>E7</f>
        <v>Ochranná hráz na Odře a Orlovské Stružce, Bohumín-Pudlov, stavba č. 5047_2021_soutez</v>
      </c>
      <c r="F115" s="33"/>
      <c r="G115" s="33"/>
      <c r="H115" s="33"/>
      <c r="I115" s="42"/>
      <c r="J115" s="42"/>
      <c r="K115" s="42"/>
      <c r="L115" s="65"/>
      <c r="S115" s="40"/>
      <c r="T115" s="40"/>
      <c r="U115" s="40"/>
      <c r="V115" s="40"/>
      <c r="W115" s="40"/>
      <c r="X115" s="40"/>
      <c r="Y115" s="40"/>
      <c r="Z115" s="40"/>
      <c r="AA115" s="40"/>
      <c r="AB115" s="40"/>
      <c r="AC115" s="40"/>
      <c r="AD115" s="40"/>
      <c r="AE115" s="40"/>
    </row>
    <row r="116" s="1" customFormat="1" ht="12" customHeight="1">
      <c r="B116" s="22"/>
      <c r="C116" s="33" t="s">
        <v>189</v>
      </c>
      <c r="D116" s="23"/>
      <c r="E116" s="23"/>
      <c r="F116" s="23"/>
      <c r="G116" s="23"/>
      <c r="H116" s="23"/>
      <c r="I116" s="23"/>
      <c r="J116" s="23"/>
      <c r="K116" s="23"/>
      <c r="L116" s="21"/>
    </row>
    <row r="117" s="2" customFormat="1" ht="16.5" customHeight="1">
      <c r="A117" s="40"/>
      <c r="B117" s="41"/>
      <c r="C117" s="42"/>
      <c r="D117" s="42"/>
      <c r="E117" s="186" t="s">
        <v>5591</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12" customHeight="1">
      <c r="A118" s="40"/>
      <c r="B118" s="41"/>
      <c r="C118" s="33" t="s">
        <v>486</v>
      </c>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6.5" customHeight="1">
      <c r="A119" s="40"/>
      <c r="B119" s="41"/>
      <c r="C119" s="42"/>
      <c r="D119" s="42"/>
      <c r="E119" s="78" t="str">
        <f>E11</f>
        <v>SO 08.5 - Úprava křížení ...</v>
      </c>
      <c r="F119" s="42"/>
      <c r="G119" s="42"/>
      <c r="H119" s="42"/>
      <c r="I119" s="42"/>
      <c r="J119" s="42"/>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2" customHeight="1">
      <c r="A121" s="40"/>
      <c r="B121" s="41"/>
      <c r="C121" s="33" t="s">
        <v>20</v>
      </c>
      <c r="D121" s="42"/>
      <c r="E121" s="42"/>
      <c r="F121" s="28" t="str">
        <f>F14</f>
        <v xml:space="preserve"> </v>
      </c>
      <c r="G121" s="42"/>
      <c r="H121" s="42"/>
      <c r="I121" s="33" t="s">
        <v>22</v>
      </c>
      <c r="J121" s="81" t="str">
        <f>IF(J14="","",J14)</f>
        <v>30. 11. 2020</v>
      </c>
      <c r="K121" s="42"/>
      <c r="L121" s="65"/>
      <c r="S121" s="40"/>
      <c r="T121" s="40"/>
      <c r="U121" s="40"/>
      <c r="V121" s="40"/>
      <c r="W121" s="40"/>
      <c r="X121" s="40"/>
      <c r="Y121" s="40"/>
      <c r="Z121" s="40"/>
      <c r="AA121" s="40"/>
      <c r="AB121" s="40"/>
      <c r="AC121" s="40"/>
      <c r="AD121" s="40"/>
      <c r="AE121" s="40"/>
    </row>
    <row r="122" s="2" customFormat="1" ht="6.96" customHeight="1">
      <c r="A122" s="40"/>
      <c r="B122" s="41"/>
      <c r="C122" s="42"/>
      <c r="D122" s="42"/>
      <c r="E122" s="42"/>
      <c r="F122" s="42"/>
      <c r="G122" s="42"/>
      <c r="H122" s="42"/>
      <c r="I122" s="42"/>
      <c r="J122" s="42"/>
      <c r="K122" s="42"/>
      <c r="L122" s="65"/>
      <c r="S122" s="40"/>
      <c r="T122" s="40"/>
      <c r="U122" s="40"/>
      <c r="V122" s="40"/>
      <c r="W122" s="40"/>
      <c r="X122" s="40"/>
      <c r="Y122" s="40"/>
      <c r="Z122" s="40"/>
      <c r="AA122" s="40"/>
      <c r="AB122" s="40"/>
      <c r="AC122" s="40"/>
      <c r="AD122" s="40"/>
      <c r="AE122" s="40"/>
    </row>
    <row r="123" s="2" customFormat="1" ht="25.65" customHeight="1">
      <c r="A123" s="40"/>
      <c r="B123" s="41"/>
      <c r="C123" s="33" t="s">
        <v>28</v>
      </c>
      <c r="D123" s="42"/>
      <c r="E123" s="42"/>
      <c r="F123" s="28" t="str">
        <f>E17</f>
        <v>Povodí Odry, s.p.</v>
      </c>
      <c r="G123" s="42"/>
      <c r="H123" s="42"/>
      <c r="I123" s="33" t="s">
        <v>34</v>
      </c>
      <c r="J123" s="38" t="str">
        <f>E23</f>
        <v>Dopravoprojekt Brno a.s.</v>
      </c>
      <c r="K123" s="42"/>
      <c r="L123" s="65"/>
      <c r="S123" s="40"/>
      <c r="T123" s="40"/>
      <c r="U123" s="40"/>
      <c r="V123" s="40"/>
      <c r="W123" s="40"/>
      <c r="X123" s="40"/>
      <c r="Y123" s="40"/>
      <c r="Z123" s="40"/>
      <c r="AA123" s="40"/>
      <c r="AB123" s="40"/>
      <c r="AC123" s="40"/>
      <c r="AD123" s="40"/>
      <c r="AE123" s="40"/>
    </row>
    <row r="124" s="2" customFormat="1" ht="15.15" customHeight="1">
      <c r="A124" s="40"/>
      <c r="B124" s="41"/>
      <c r="C124" s="33" t="s">
        <v>32</v>
      </c>
      <c r="D124" s="42"/>
      <c r="E124" s="42"/>
      <c r="F124" s="28" t="str">
        <f>IF(E20="","",E20)</f>
        <v>Vyplň údaj</v>
      </c>
      <c r="G124" s="42"/>
      <c r="H124" s="42"/>
      <c r="I124" s="33" t="s">
        <v>37</v>
      </c>
      <c r="J124" s="38" t="str">
        <f>E26</f>
        <v xml:space="preserve"> </v>
      </c>
      <c r="K124" s="42"/>
      <c r="L124" s="65"/>
      <c r="S124" s="40"/>
      <c r="T124" s="40"/>
      <c r="U124" s="40"/>
      <c r="V124" s="40"/>
      <c r="W124" s="40"/>
      <c r="X124" s="40"/>
      <c r="Y124" s="40"/>
      <c r="Z124" s="40"/>
      <c r="AA124" s="40"/>
      <c r="AB124" s="40"/>
      <c r="AC124" s="40"/>
      <c r="AD124" s="40"/>
      <c r="AE124" s="40"/>
    </row>
    <row r="125" s="2" customFormat="1" ht="10.32" customHeight="1">
      <c r="A125" s="40"/>
      <c r="B125" s="41"/>
      <c r="C125" s="42"/>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11" customFormat="1" ht="29.28" customHeight="1">
      <c r="A126" s="202"/>
      <c r="B126" s="203"/>
      <c r="C126" s="204" t="s">
        <v>206</v>
      </c>
      <c r="D126" s="205" t="s">
        <v>65</v>
      </c>
      <c r="E126" s="205" t="s">
        <v>61</v>
      </c>
      <c r="F126" s="205" t="s">
        <v>62</v>
      </c>
      <c r="G126" s="205" t="s">
        <v>207</v>
      </c>
      <c r="H126" s="205" t="s">
        <v>208</v>
      </c>
      <c r="I126" s="205" t="s">
        <v>209</v>
      </c>
      <c r="J126" s="205" t="s">
        <v>193</v>
      </c>
      <c r="K126" s="206" t="s">
        <v>210</v>
      </c>
      <c r="L126" s="207"/>
      <c r="M126" s="102" t="s">
        <v>1</v>
      </c>
      <c r="N126" s="103" t="s">
        <v>44</v>
      </c>
      <c r="O126" s="103" t="s">
        <v>211</v>
      </c>
      <c r="P126" s="103" t="s">
        <v>212</v>
      </c>
      <c r="Q126" s="103" t="s">
        <v>213</v>
      </c>
      <c r="R126" s="103" t="s">
        <v>214</v>
      </c>
      <c r="S126" s="103" t="s">
        <v>215</v>
      </c>
      <c r="T126" s="104" t="s">
        <v>216</v>
      </c>
      <c r="U126" s="202"/>
      <c r="V126" s="202"/>
      <c r="W126" s="202"/>
      <c r="X126" s="202"/>
      <c r="Y126" s="202"/>
      <c r="Z126" s="202"/>
      <c r="AA126" s="202"/>
      <c r="AB126" s="202"/>
      <c r="AC126" s="202"/>
      <c r="AD126" s="202"/>
      <c r="AE126" s="202"/>
    </row>
    <row r="127" s="2" customFormat="1" ht="22.8" customHeight="1">
      <c r="A127" s="40"/>
      <c r="B127" s="41"/>
      <c r="C127" s="109" t="s">
        <v>217</v>
      </c>
      <c r="D127" s="42"/>
      <c r="E127" s="42"/>
      <c r="F127" s="42"/>
      <c r="G127" s="42"/>
      <c r="H127" s="42"/>
      <c r="I127" s="42"/>
      <c r="J127" s="208">
        <f>BK127</f>
        <v>0</v>
      </c>
      <c r="K127" s="42"/>
      <c r="L127" s="46"/>
      <c r="M127" s="105"/>
      <c r="N127" s="209"/>
      <c r="O127" s="106"/>
      <c r="P127" s="210">
        <f>P128+P265+P288+P296+P301+P304+P313</f>
        <v>0</v>
      </c>
      <c r="Q127" s="106"/>
      <c r="R127" s="210">
        <f>R128+R265+R288+R296+R301+R304+R313</f>
        <v>0</v>
      </c>
      <c r="S127" s="106"/>
      <c r="T127" s="211">
        <f>T128+T265+T288+T296+T301+T304+T313</f>
        <v>0</v>
      </c>
      <c r="U127" s="40"/>
      <c r="V127" s="40"/>
      <c r="W127" s="40"/>
      <c r="X127" s="40"/>
      <c r="Y127" s="40"/>
      <c r="Z127" s="40"/>
      <c r="AA127" s="40"/>
      <c r="AB127" s="40"/>
      <c r="AC127" s="40"/>
      <c r="AD127" s="40"/>
      <c r="AE127" s="40"/>
      <c r="AT127" s="18" t="s">
        <v>79</v>
      </c>
      <c r="AU127" s="18" t="s">
        <v>195</v>
      </c>
      <c r="BK127" s="212">
        <f>BK128+BK265+BK288+BK296+BK301+BK304+BK313</f>
        <v>0</v>
      </c>
    </row>
    <row r="128" s="12" customFormat="1" ht="25.92" customHeight="1">
      <c r="A128" s="12"/>
      <c r="B128" s="213"/>
      <c r="C128" s="214"/>
      <c r="D128" s="215" t="s">
        <v>79</v>
      </c>
      <c r="E128" s="216" t="s">
        <v>88</v>
      </c>
      <c r="F128" s="216" t="s">
        <v>504</v>
      </c>
      <c r="G128" s="214"/>
      <c r="H128" s="214"/>
      <c r="I128" s="217"/>
      <c r="J128" s="218">
        <f>BK128</f>
        <v>0</v>
      </c>
      <c r="K128" s="214"/>
      <c r="L128" s="219"/>
      <c r="M128" s="220"/>
      <c r="N128" s="221"/>
      <c r="O128" s="221"/>
      <c r="P128" s="222">
        <f>SUM(P129:P264)</f>
        <v>0</v>
      </c>
      <c r="Q128" s="221"/>
      <c r="R128" s="222">
        <f>SUM(R129:R264)</f>
        <v>0</v>
      </c>
      <c r="S128" s="221"/>
      <c r="T128" s="223">
        <f>SUM(T129:T264)</f>
        <v>0</v>
      </c>
      <c r="U128" s="12"/>
      <c r="V128" s="12"/>
      <c r="W128" s="12"/>
      <c r="X128" s="12"/>
      <c r="Y128" s="12"/>
      <c r="Z128" s="12"/>
      <c r="AA128" s="12"/>
      <c r="AB128" s="12"/>
      <c r="AC128" s="12"/>
      <c r="AD128" s="12"/>
      <c r="AE128" s="12"/>
      <c r="AR128" s="224" t="s">
        <v>88</v>
      </c>
      <c r="AT128" s="225" t="s">
        <v>79</v>
      </c>
      <c r="AU128" s="225" t="s">
        <v>80</v>
      </c>
      <c r="AY128" s="224" t="s">
        <v>221</v>
      </c>
      <c r="BK128" s="226">
        <f>SUM(BK129:BK264)</f>
        <v>0</v>
      </c>
    </row>
    <row r="129" s="2" customFormat="1" ht="90" customHeight="1">
      <c r="A129" s="40"/>
      <c r="B129" s="41"/>
      <c r="C129" s="229" t="s">
        <v>88</v>
      </c>
      <c r="D129" s="229" t="s">
        <v>225</v>
      </c>
      <c r="E129" s="230" t="s">
        <v>6052</v>
      </c>
      <c r="F129" s="231" t="s">
        <v>6053</v>
      </c>
      <c r="G129" s="232" t="s">
        <v>507</v>
      </c>
      <c r="H129" s="233">
        <v>117</v>
      </c>
      <c r="I129" s="234"/>
      <c r="J129" s="235">
        <f>ROUND(I129*H129,2)</f>
        <v>0</v>
      </c>
      <c r="K129" s="231" t="s">
        <v>5600</v>
      </c>
      <c r="L129" s="46"/>
      <c r="M129" s="236" t="s">
        <v>1</v>
      </c>
      <c r="N129" s="237" t="s">
        <v>45</v>
      </c>
      <c r="O129" s="93"/>
      <c r="P129" s="238">
        <f>O129*H129</f>
        <v>0</v>
      </c>
      <c r="Q129" s="238">
        <v>0</v>
      </c>
      <c r="R129" s="238">
        <f>Q129*H129</f>
        <v>0</v>
      </c>
      <c r="S129" s="238">
        <v>0</v>
      </c>
      <c r="T129" s="239">
        <f>S129*H129</f>
        <v>0</v>
      </c>
      <c r="U129" s="40"/>
      <c r="V129" s="40"/>
      <c r="W129" s="40"/>
      <c r="X129" s="40"/>
      <c r="Y129" s="40"/>
      <c r="Z129" s="40"/>
      <c r="AA129" s="40"/>
      <c r="AB129" s="40"/>
      <c r="AC129" s="40"/>
      <c r="AD129" s="40"/>
      <c r="AE129" s="40"/>
      <c r="AR129" s="240" t="s">
        <v>224</v>
      </c>
      <c r="AT129" s="240" t="s">
        <v>225</v>
      </c>
      <c r="AU129" s="240" t="s">
        <v>88</v>
      </c>
      <c r="AY129" s="18" t="s">
        <v>221</v>
      </c>
      <c r="BE129" s="241">
        <f>IF(N129="základní",J129,0)</f>
        <v>0</v>
      </c>
      <c r="BF129" s="241">
        <f>IF(N129="snížená",J129,0)</f>
        <v>0</v>
      </c>
      <c r="BG129" s="241">
        <f>IF(N129="zákl. přenesená",J129,0)</f>
        <v>0</v>
      </c>
      <c r="BH129" s="241">
        <f>IF(N129="sníž. přenesená",J129,0)</f>
        <v>0</v>
      </c>
      <c r="BI129" s="241">
        <f>IF(N129="nulová",J129,0)</f>
        <v>0</v>
      </c>
      <c r="BJ129" s="18" t="s">
        <v>88</v>
      </c>
      <c r="BK129" s="241">
        <f>ROUND(I129*H129,2)</f>
        <v>0</v>
      </c>
      <c r="BL129" s="18" t="s">
        <v>224</v>
      </c>
      <c r="BM129" s="240" t="s">
        <v>6181</v>
      </c>
    </row>
    <row r="130" s="2" customFormat="1">
      <c r="A130" s="40"/>
      <c r="B130" s="41"/>
      <c r="C130" s="42"/>
      <c r="D130" s="242" t="s">
        <v>232</v>
      </c>
      <c r="E130" s="42"/>
      <c r="F130" s="243" t="s">
        <v>6055</v>
      </c>
      <c r="G130" s="42"/>
      <c r="H130" s="42"/>
      <c r="I130" s="244"/>
      <c r="J130" s="42"/>
      <c r="K130" s="42"/>
      <c r="L130" s="46"/>
      <c r="M130" s="245"/>
      <c r="N130" s="246"/>
      <c r="O130" s="93"/>
      <c r="P130" s="93"/>
      <c r="Q130" s="93"/>
      <c r="R130" s="93"/>
      <c r="S130" s="93"/>
      <c r="T130" s="94"/>
      <c r="U130" s="40"/>
      <c r="V130" s="40"/>
      <c r="W130" s="40"/>
      <c r="X130" s="40"/>
      <c r="Y130" s="40"/>
      <c r="Z130" s="40"/>
      <c r="AA130" s="40"/>
      <c r="AB130" s="40"/>
      <c r="AC130" s="40"/>
      <c r="AD130" s="40"/>
      <c r="AE130" s="40"/>
      <c r="AT130" s="18" t="s">
        <v>232</v>
      </c>
      <c r="AU130" s="18" t="s">
        <v>88</v>
      </c>
    </row>
    <row r="131" s="2" customFormat="1" ht="66.75" customHeight="1">
      <c r="A131" s="40"/>
      <c r="B131" s="41"/>
      <c r="C131" s="229" t="s">
        <v>19</v>
      </c>
      <c r="D131" s="229" t="s">
        <v>225</v>
      </c>
      <c r="E131" s="230" t="s">
        <v>6056</v>
      </c>
      <c r="F131" s="231" t="s">
        <v>6057</v>
      </c>
      <c r="G131" s="232" t="s">
        <v>507</v>
      </c>
      <c r="H131" s="233">
        <v>117</v>
      </c>
      <c r="I131" s="234"/>
      <c r="J131" s="235">
        <f>ROUND(I131*H131,2)</f>
        <v>0</v>
      </c>
      <c r="K131" s="231" t="s">
        <v>5600</v>
      </c>
      <c r="L131" s="46"/>
      <c r="M131" s="236" t="s">
        <v>1</v>
      </c>
      <c r="N131" s="237" t="s">
        <v>45</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224</v>
      </c>
      <c r="AT131" s="240" t="s">
        <v>225</v>
      </c>
      <c r="AU131" s="240" t="s">
        <v>88</v>
      </c>
      <c r="AY131" s="18" t="s">
        <v>221</v>
      </c>
      <c r="BE131" s="241">
        <f>IF(N131="základní",J131,0)</f>
        <v>0</v>
      </c>
      <c r="BF131" s="241">
        <f>IF(N131="snížená",J131,0)</f>
        <v>0</v>
      </c>
      <c r="BG131" s="241">
        <f>IF(N131="zákl. přenesená",J131,0)</f>
        <v>0</v>
      </c>
      <c r="BH131" s="241">
        <f>IF(N131="sníž. přenesená",J131,0)</f>
        <v>0</v>
      </c>
      <c r="BI131" s="241">
        <f>IF(N131="nulová",J131,0)</f>
        <v>0</v>
      </c>
      <c r="BJ131" s="18" t="s">
        <v>88</v>
      </c>
      <c r="BK131" s="241">
        <f>ROUND(I131*H131,2)</f>
        <v>0</v>
      </c>
      <c r="BL131" s="18" t="s">
        <v>224</v>
      </c>
      <c r="BM131" s="240" t="s">
        <v>6182</v>
      </c>
    </row>
    <row r="132" s="2" customFormat="1">
      <c r="A132" s="40"/>
      <c r="B132" s="41"/>
      <c r="C132" s="42"/>
      <c r="D132" s="242" t="s">
        <v>232</v>
      </c>
      <c r="E132" s="42"/>
      <c r="F132" s="243" t="s">
        <v>6059</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232</v>
      </c>
      <c r="AU132" s="18" t="s">
        <v>88</v>
      </c>
    </row>
    <row r="133" s="2" customFormat="1" ht="33" customHeight="1">
      <c r="A133" s="40"/>
      <c r="B133" s="41"/>
      <c r="C133" s="229" t="s">
        <v>157</v>
      </c>
      <c r="D133" s="229" t="s">
        <v>225</v>
      </c>
      <c r="E133" s="230" t="s">
        <v>5928</v>
      </c>
      <c r="F133" s="231" t="s">
        <v>5929</v>
      </c>
      <c r="G133" s="232" t="s">
        <v>507</v>
      </c>
      <c r="H133" s="233">
        <v>140.40000000000001</v>
      </c>
      <c r="I133" s="234"/>
      <c r="J133" s="235">
        <f>ROUND(I133*H133,2)</f>
        <v>0</v>
      </c>
      <c r="K133" s="231" t="s">
        <v>5600</v>
      </c>
      <c r="L133" s="46"/>
      <c r="M133" s="236" t="s">
        <v>1</v>
      </c>
      <c r="N133" s="237" t="s">
        <v>45</v>
      </c>
      <c r="O133" s="93"/>
      <c r="P133" s="238">
        <f>O133*H133</f>
        <v>0</v>
      </c>
      <c r="Q133" s="238">
        <v>0</v>
      </c>
      <c r="R133" s="238">
        <f>Q133*H133</f>
        <v>0</v>
      </c>
      <c r="S133" s="238">
        <v>0</v>
      </c>
      <c r="T133" s="239">
        <f>S133*H133</f>
        <v>0</v>
      </c>
      <c r="U133" s="40"/>
      <c r="V133" s="40"/>
      <c r="W133" s="40"/>
      <c r="X133" s="40"/>
      <c r="Y133" s="40"/>
      <c r="Z133" s="40"/>
      <c r="AA133" s="40"/>
      <c r="AB133" s="40"/>
      <c r="AC133" s="40"/>
      <c r="AD133" s="40"/>
      <c r="AE133" s="40"/>
      <c r="AR133" s="240" t="s">
        <v>224</v>
      </c>
      <c r="AT133" s="240" t="s">
        <v>225</v>
      </c>
      <c r="AU133" s="240" t="s">
        <v>88</v>
      </c>
      <c r="AY133" s="18" t="s">
        <v>221</v>
      </c>
      <c r="BE133" s="241">
        <f>IF(N133="základní",J133,0)</f>
        <v>0</v>
      </c>
      <c r="BF133" s="241">
        <f>IF(N133="snížená",J133,0)</f>
        <v>0</v>
      </c>
      <c r="BG133" s="241">
        <f>IF(N133="zákl. přenesená",J133,0)</f>
        <v>0</v>
      </c>
      <c r="BH133" s="241">
        <f>IF(N133="sníž. přenesená",J133,0)</f>
        <v>0</v>
      </c>
      <c r="BI133" s="241">
        <f>IF(N133="nulová",J133,0)</f>
        <v>0</v>
      </c>
      <c r="BJ133" s="18" t="s">
        <v>88</v>
      </c>
      <c r="BK133" s="241">
        <f>ROUND(I133*H133,2)</f>
        <v>0</v>
      </c>
      <c r="BL133" s="18" t="s">
        <v>224</v>
      </c>
      <c r="BM133" s="240" t="s">
        <v>6183</v>
      </c>
    </row>
    <row r="134" s="2" customFormat="1">
      <c r="A134" s="40"/>
      <c r="B134" s="41"/>
      <c r="C134" s="42"/>
      <c r="D134" s="242" t="s">
        <v>232</v>
      </c>
      <c r="E134" s="42"/>
      <c r="F134" s="243" t="s">
        <v>5931</v>
      </c>
      <c r="G134" s="42"/>
      <c r="H134" s="42"/>
      <c r="I134" s="244"/>
      <c r="J134" s="42"/>
      <c r="K134" s="42"/>
      <c r="L134" s="46"/>
      <c r="M134" s="245"/>
      <c r="N134" s="246"/>
      <c r="O134" s="93"/>
      <c r="P134" s="93"/>
      <c r="Q134" s="93"/>
      <c r="R134" s="93"/>
      <c r="S134" s="93"/>
      <c r="T134" s="94"/>
      <c r="U134" s="40"/>
      <c r="V134" s="40"/>
      <c r="W134" s="40"/>
      <c r="X134" s="40"/>
      <c r="Y134" s="40"/>
      <c r="Z134" s="40"/>
      <c r="AA134" s="40"/>
      <c r="AB134" s="40"/>
      <c r="AC134" s="40"/>
      <c r="AD134" s="40"/>
      <c r="AE134" s="40"/>
      <c r="AT134" s="18" t="s">
        <v>232</v>
      </c>
      <c r="AU134" s="18" t="s">
        <v>88</v>
      </c>
    </row>
    <row r="135" s="2" customFormat="1" ht="24.15" customHeight="1">
      <c r="A135" s="40"/>
      <c r="B135" s="41"/>
      <c r="C135" s="229" t="s">
        <v>224</v>
      </c>
      <c r="D135" s="229" t="s">
        <v>225</v>
      </c>
      <c r="E135" s="230" t="s">
        <v>5660</v>
      </c>
      <c r="F135" s="231" t="s">
        <v>5661</v>
      </c>
      <c r="G135" s="232" t="s">
        <v>5514</v>
      </c>
      <c r="H135" s="233">
        <v>80</v>
      </c>
      <c r="I135" s="234"/>
      <c r="J135" s="235">
        <f>ROUND(I135*H135,2)</f>
        <v>0</v>
      </c>
      <c r="K135" s="231" t="s">
        <v>5600</v>
      </c>
      <c r="L135" s="46"/>
      <c r="M135" s="236" t="s">
        <v>1</v>
      </c>
      <c r="N135" s="237" t="s">
        <v>45</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224</v>
      </c>
      <c r="AT135" s="240" t="s">
        <v>225</v>
      </c>
      <c r="AU135" s="240" t="s">
        <v>88</v>
      </c>
      <c r="AY135" s="18" t="s">
        <v>221</v>
      </c>
      <c r="BE135" s="241">
        <f>IF(N135="základní",J135,0)</f>
        <v>0</v>
      </c>
      <c r="BF135" s="241">
        <f>IF(N135="snížená",J135,0)</f>
        <v>0</v>
      </c>
      <c r="BG135" s="241">
        <f>IF(N135="zákl. přenesená",J135,0)</f>
        <v>0</v>
      </c>
      <c r="BH135" s="241">
        <f>IF(N135="sníž. přenesená",J135,0)</f>
        <v>0</v>
      </c>
      <c r="BI135" s="241">
        <f>IF(N135="nulová",J135,0)</f>
        <v>0</v>
      </c>
      <c r="BJ135" s="18" t="s">
        <v>88</v>
      </c>
      <c r="BK135" s="241">
        <f>ROUND(I135*H135,2)</f>
        <v>0</v>
      </c>
      <c r="BL135" s="18" t="s">
        <v>224</v>
      </c>
      <c r="BM135" s="240" t="s">
        <v>6184</v>
      </c>
    </row>
    <row r="136" s="2" customFormat="1">
      <c r="A136" s="40"/>
      <c r="B136" s="41"/>
      <c r="C136" s="42"/>
      <c r="D136" s="242" t="s">
        <v>232</v>
      </c>
      <c r="E136" s="42"/>
      <c r="F136" s="243" t="s">
        <v>5663</v>
      </c>
      <c r="G136" s="42"/>
      <c r="H136" s="42"/>
      <c r="I136" s="244"/>
      <c r="J136" s="42"/>
      <c r="K136" s="42"/>
      <c r="L136" s="46"/>
      <c r="M136" s="245"/>
      <c r="N136" s="246"/>
      <c r="O136" s="93"/>
      <c r="P136" s="93"/>
      <c r="Q136" s="93"/>
      <c r="R136" s="93"/>
      <c r="S136" s="93"/>
      <c r="T136" s="94"/>
      <c r="U136" s="40"/>
      <c r="V136" s="40"/>
      <c r="W136" s="40"/>
      <c r="X136" s="40"/>
      <c r="Y136" s="40"/>
      <c r="Z136" s="40"/>
      <c r="AA136" s="40"/>
      <c r="AB136" s="40"/>
      <c r="AC136" s="40"/>
      <c r="AD136" s="40"/>
      <c r="AE136" s="40"/>
      <c r="AT136" s="18" t="s">
        <v>232</v>
      </c>
      <c r="AU136" s="18" t="s">
        <v>88</v>
      </c>
    </row>
    <row r="137" s="13" customFormat="1">
      <c r="A137" s="13"/>
      <c r="B137" s="249"/>
      <c r="C137" s="250"/>
      <c r="D137" s="247" t="s">
        <v>236</v>
      </c>
      <c r="E137" s="251" t="s">
        <v>1</v>
      </c>
      <c r="F137" s="252" t="s">
        <v>5664</v>
      </c>
      <c r="G137" s="250"/>
      <c r="H137" s="253">
        <v>80</v>
      </c>
      <c r="I137" s="254"/>
      <c r="J137" s="250"/>
      <c r="K137" s="250"/>
      <c r="L137" s="255"/>
      <c r="M137" s="256"/>
      <c r="N137" s="257"/>
      <c r="O137" s="257"/>
      <c r="P137" s="257"/>
      <c r="Q137" s="257"/>
      <c r="R137" s="257"/>
      <c r="S137" s="257"/>
      <c r="T137" s="258"/>
      <c r="U137" s="13"/>
      <c r="V137" s="13"/>
      <c r="W137" s="13"/>
      <c r="X137" s="13"/>
      <c r="Y137" s="13"/>
      <c r="Z137" s="13"/>
      <c r="AA137" s="13"/>
      <c r="AB137" s="13"/>
      <c r="AC137" s="13"/>
      <c r="AD137" s="13"/>
      <c r="AE137" s="13"/>
      <c r="AT137" s="259" t="s">
        <v>236</v>
      </c>
      <c r="AU137" s="259" t="s">
        <v>88</v>
      </c>
      <c r="AV137" s="13" t="s">
        <v>19</v>
      </c>
      <c r="AW137" s="13" t="s">
        <v>36</v>
      </c>
      <c r="AX137" s="13" t="s">
        <v>80</v>
      </c>
      <c r="AY137" s="259" t="s">
        <v>221</v>
      </c>
    </row>
    <row r="138" s="15" customFormat="1">
      <c r="A138" s="15"/>
      <c r="B138" s="270"/>
      <c r="C138" s="271"/>
      <c r="D138" s="247" t="s">
        <v>236</v>
      </c>
      <c r="E138" s="272" t="s">
        <v>1</v>
      </c>
      <c r="F138" s="273" t="s">
        <v>356</v>
      </c>
      <c r="G138" s="271"/>
      <c r="H138" s="274">
        <v>80</v>
      </c>
      <c r="I138" s="275"/>
      <c r="J138" s="271"/>
      <c r="K138" s="271"/>
      <c r="L138" s="276"/>
      <c r="M138" s="277"/>
      <c r="N138" s="278"/>
      <c r="O138" s="278"/>
      <c r="P138" s="278"/>
      <c r="Q138" s="278"/>
      <c r="R138" s="278"/>
      <c r="S138" s="278"/>
      <c r="T138" s="279"/>
      <c r="U138" s="15"/>
      <c r="V138" s="15"/>
      <c r="W138" s="15"/>
      <c r="X138" s="15"/>
      <c r="Y138" s="15"/>
      <c r="Z138" s="15"/>
      <c r="AA138" s="15"/>
      <c r="AB138" s="15"/>
      <c r="AC138" s="15"/>
      <c r="AD138" s="15"/>
      <c r="AE138" s="15"/>
      <c r="AT138" s="280" t="s">
        <v>236</v>
      </c>
      <c r="AU138" s="280" t="s">
        <v>88</v>
      </c>
      <c r="AV138" s="15" t="s">
        <v>224</v>
      </c>
      <c r="AW138" s="15" t="s">
        <v>36</v>
      </c>
      <c r="AX138" s="15" t="s">
        <v>88</v>
      </c>
      <c r="AY138" s="280" t="s">
        <v>221</v>
      </c>
    </row>
    <row r="139" s="2" customFormat="1" ht="37.8" customHeight="1">
      <c r="A139" s="40"/>
      <c r="B139" s="41"/>
      <c r="C139" s="229" t="s">
        <v>220</v>
      </c>
      <c r="D139" s="229" t="s">
        <v>225</v>
      </c>
      <c r="E139" s="230" t="s">
        <v>5665</v>
      </c>
      <c r="F139" s="231" t="s">
        <v>5666</v>
      </c>
      <c r="G139" s="232" t="s">
        <v>5667</v>
      </c>
      <c r="H139" s="233">
        <v>10</v>
      </c>
      <c r="I139" s="234"/>
      <c r="J139" s="235">
        <f>ROUND(I139*H139,2)</f>
        <v>0</v>
      </c>
      <c r="K139" s="231" t="s">
        <v>5600</v>
      </c>
      <c r="L139" s="46"/>
      <c r="M139" s="236" t="s">
        <v>1</v>
      </c>
      <c r="N139" s="237" t="s">
        <v>45</v>
      </c>
      <c r="O139" s="93"/>
      <c r="P139" s="238">
        <f>O139*H139</f>
        <v>0</v>
      </c>
      <c r="Q139" s="238">
        <v>0</v>
      </c>
      <c r="R139" s="238">
        <f>Q139*H139</f>
        <v>0</v>
      </c>
      <c r="S139" s="238">
        <v>0</v>
      </c>
      <c r="T139" s="239">
        <f>S139*H139</f>
        <v>0</v>
      </c>
      <c r="U139" s="40"/>
      <c r="V139" s="40"/>
      <c r="W139" s="40"/>
      <c r="X139" s="40"/>
      <c r="Y139" s="40"/>
      <c r="Z139" s="40"/>
      <c r="AA139" s="40"/>
      <c r="AB139" s="40"/>
      <c r="AC139" s="40"/>
      <c r="AD139" s="40"/>
      <c r="AE139" s="40"/>
      <c r="AR139" s="240" t="s">
        <v>224</v>
      </c>
      <c r="AT139" s="240" t="s">
        <v>225</v>
      </c>
      <c r="AU139" s="240" t="s">
        <v>88</v>
      </c>
      <c r="AY139" s="18" t="s">
        <v>221</v>
      </c>
      <c r="BE139" s="241">
        <f>IF(N139="základní",J139,0)</f>
        <v>0</v>
      </c>
      <c r="BF139" s="241">
        <f>IF(N139="snížená",J139,0)</f>
        <v>0</v>
      </c>
      <c r="BG139" s="241">
        <f>IF(N139="zákl. přenesená",J139,0)</f>
        <v>0</v>
      </c>
      <c r="BH139" s="241">
        <f>IF(N139="sníž. přenesená",J139,0)</f>
        <v>0</v>
      </c>
      <c r="BI139" s="241">
        <f>IF(N139="nulová",J139,0)</f>
        <v>0</v>
      </c>
      <c r="BJ139" s="18" t="s">
        <v>88</v>
      </c>
      <c r="BK139" s="241">
        <f>ROUND(I139*H139,2)</f>
        <v>0</v>
      </c>
      <c r="BL139" s="18" t="s">
        <v>224</v>
      </c>
      <c r="BM139" s="240" t="s">
        <v>6185</v>
      </c>
    </row>
    <row r="140" s="2" customFormat="1">
      <c r="A140" s="40"/>
      <c r="B140" s="41"/>
      <c r="C140" s="42"/>
      <c r="D140" s="242" t="s">
        <v>232</v>
      </c>
      <c r="E140" s="42"/>
      <c r="F140" s="243" t="s">
        <v>5669</v>
      </c>
      <c r="G140" s="42"/>
      <c r="H140" s="42"/>
      <c r="I140" s="244"/>
      <c r="J140" s="42"/>
      <c r="K140" s="42"/>
      <c r="L140" s="46"/>
      <c r="M140" s="245"/>
      <c r="N140" s="246"/>
      <c r="O140" s="93"/>
      <c r="P140" s="93"/>
      <c r="Q140" s="93"/>
      <c r="R140" s="93"/>
      <c r="S140" s="93"/>
      <c r="T140" s="94"/>
      <c r="U140" s="40"/>
      <c r="V140" s="40"/>
      <c r="W140" s="40"/>
      <c r="X140" s="40"/>
      <c r="Y140" s="40"/>
      <c r="Z140" s="40"/>
      <c r="AA140" s="40"/>
      <c r="AB140" s="40"/>
      <c r="AC140" s="40"/>
      <c r="AD140" s="40"/>
      <c r="AE140" s="40"/>
      <c r="AT140" s="18" t="s">
        <v>232</v>
      </c>
      <c r="AU140" s="18" t="s">
        <v>88</v>
      </c>
    </row>
    <row r="141" s="13" customFormat="1">
      <c r="A141" s="13"/>
      <c r="B141" s="249"/>
      <c r="C141" s="250"/>
      <c r="D141" s="247" t="s">
        <v>236</v>
      </c>
      <c r="E141" s="251" t="s">
        <v>1</v>
      </c>
      <c r="F141" s="252" t="s">
        <v>5670</v>
      </c>
      <c r="G141" s="250"/>
      <c r="H141" s="253">
        <v>10</v>
      </c>
      <c r="I141" s="254"/>
      <c r="J141" s="250"/>
      <c r="K141" s="250"/>
      <c r="L141" s="255"/>
      <c r="M141" s="256"/>
      <c r="N141" s="257"/>
      <c r="O141" s="257"/>
      <c r="P141" s="257"/>
      <c r="Q141" s="257"/>
      <c r="R141" s="257"/>
      <c r="S141" s="257"/>
      <c r="T141" s="258"/>
      <c r="U141" s="13"/>
      <c r="V141" s="13"/>
      <c r="W141" s="13"/>
      <c r="X141" s="13"/>
      <c r="Y141" s="13"/>
      <c r="Z141" s="13"/>
      <c r="AA141" s="13"/>
      <c r="AB141" s="13"/>
      <c r="AC141" s="13"/>
      <c r="AD141" s="13"/>
      <c r="AE141" s="13"/>
      <c r="AT141" s="259" t="s">
        <v>236</v>
      </c>
      <c r="AU141" s="259" t="s">
        <v>88</v>
      </c>
      <c r="AV141" s="13" t="s">
        <v>19</v>
      </c>
      <c r="AW141" s="13" t="s">
        <v>36</v>
      </c>
      <c r="AX141" s="13" t="s">
        <v>80</v>
      </c>
      <c r="AY141" s="259" t="s">
        <v>221</v>
      </c>
    </row>
    <row r="142" s="15" customFormat="1">
      <c r="A142" s="15"/>
      <c r="B142" s="270"/>
      <c r="C142" s="271"/>
      <c r="D142" s="247" t="s">
        <v>236</v>
      </c>
      <c r="E142" s="272" t="s">
        <v>1</v>
      </c>
      <c r="F142" s="273" t="s">
        <v>356</v>
      </c>
      <c r="G142" s="271"/>
      <c r="H142" s="274">
        <v>10</v>
      </c>
      <c r="I142" s="275"/>
      <c r="J142" s="271"/>
      <c r="K142" s="271"/>
      <c r="L142" s="276"/>
      <c r="M142" s="277"/>
      <c r="N142" s="278"/>
      <c r="O142" s="278"/>
      <c r="P142" s="278"/>
      <c r="Q142" s="278"/>
      <c r="R142" s="278"/>
      <c r="S142" s="278"/>
      <c r="T142" s="279"/>
      <c r="U142" s="15"/>
      <c r="V142" s="15"/>
      <c r="W142" s="15"/>
      <c r="X142" s="15"/>
      <c r="Y142" s="15"/>
      <c r="Z142" s="15"/>
      <c r="AA142" s="15"/>
      <c r="AB142" s="15"/>
      <c r="AC142" s="15"/>
      <c r="AD142" s="15"/>
      <c r="AE142" s="15"/>
      <c r="AT142" s="280" t="s">
        <v>236</v>
      </c>
      <c r="AU142" s="280" t="s">
        <v>88</v>
      </c>
      <c r="AV142" s="15" t="s">
        <v>224</v>
      </c>
      <c r="AW142" s="15" t="s">
        <v>36</v>
      </c>
      <c r="AX142" s="15" t="s">
        <v>88</v>
      </c>
      <c r="AY142" s="280" t="s">
        <v>221</v>
      </c>
    </row>
    <row r="143" s="2" customFormat="1" ht="24.15" customHeight="1">
      <c r="A143" s="40"/>
      <c r="B143" s="41"/>
      <c r="C143" s="229" t="s">
        <v>257</v>
      </c>
      <c r="D143" s="229" t="s">
        <v>225</v>
      </c>
      <c r="E143" s="230" t="s">
        <v>5932</v>
      </c>
      <c r="F143" s="231" t="s">
        <v>5933</v>
      </c>
      <c r="G143" s="232" t="s">
        <v>507</v>
      </c>
      <c r="H143" s="233">
        <v>111</v>
      </c>
      <c r="I143" s="234"/>
      <c r="J143" s="235">
        <f>ROUND(I143*H143,2)</f>
        <v>0</v>
      </c>
      <c r="K143" s="231" t="s">
        <v>1</v>
      </c>
      <c r="L143" s="46"/>
      <c r="M143" s="236" t="s">
        <v>1</v>
      </c>
      <c r="N143" s="237" t="s">
        <v>45</v>
      </c>
      <c r="O143" s="93"/>
      <c r="P143" s="238">
        <f>O143*H143</f>
        <v>0</v>
      </c>
      <c r="Q143" s="238">
        <v>0</v>
      </c>
      <c r="R143" s="238">
        <f>Q143*H143</f>
        <v>0</v>
      </c>
      <c r="S143" s="238">
        <v>0</v>
      </c>
      <c r="T143" s="239">
        <f>S143*H143</f>
        <v>0</v>
      </c>
      <c r="U143" s="40"/>
      <c r="V143" s="40"/>
      <c r="W143" s="40"/>
      <c r="X143" s="40"/>
      <c r="Y143" s="40"/>
      <c r="Z143" s="40"/>
      <c r="AA143" s="40"/>
      <c r="AB143" s="40"/>
      <c r="AC143" s="40"/>
      <c r="AD143" s="40"/>
      <c r="AE143" s="40"/>
      <c r="AR143" s="240" t="s">
        <v>224</v>
      </c>
      <c r="AT143" s="240" t="s">
        <v>225</v>
      </c>
      <c r="AU143" s="240" t="s">
        <v>88</v>
      </c>
      <c r="AY143" s="18" t="s">
        <v>221</v>
      </c>
      <c r="BE143" s="241">
        <f>IF(N143="základní",J143,0)</f>
        <v>0</v>
      </c>
      <c r="BF143" s="241">
        <f>IF(N143="snížená",J143,0)</f>
        <v>0</v>
      </c>
      <c r="BG143" s="241">
        <f>IF(N143="zákl. přenesená",J143,0)</f>
        <v>0</v>
      </c>
      <c r="BH143" s="241">
        <f>IF(N143="sníž. přenesená",J143,0)</f>
        <v>0</v>
      </c>
      <c r="BI143" s="241">
        <f>IF(N143="nulová",J143,0)</f>
        <v>0</v>
      </c>
      <c r="BJ143" s="18" t="s">
        <v>88</v>
      </c>
      <c r="BK143" s="241">
        <f>ROUND(I143*H143,2)</f>
        <v>0</v>
      </c>
      <c r="BL143" s="18" t="s">
        <v>224</v>
      </c>
      <c r="BM143" s="240" t="s">
        <v>6186</v>
      </c>
    </row>
    <row r="144" s="14" customFormat="1">
      <c r="A144" s="14"/>
      <c r="B144" s="260"/>
      <c r="C144" s="261"/>
      <c r="D144" s="247" t="s">
        <v>236</v>
      </c>
      <c r="E144" s="262" t="s">
        <v>1</v>
      </c>
      <c r="F144" s="263" t="s">
        <v>5938</v>
      </c>
      <c r="G144" s="261"/>
      <c r="H144" s="262" t="s">
        <v>1</v>
      </c>
      <c r="I144" s="264"/>
      <c r="J144" s="261"/>
      <c r="K144" s="261"/>
      <c r="L144" s="265"/>
      <c r="M144" s="266"/>
      <c r="N144" s="267"/>
      <c r="O144" s="267"/>
      <c r="P144" s="267"/>
      <c r="Q144" s="267"/>
      <c r="R144" s="267"/>
      <c r="S144" s="267"/>
      <c r="T144" s="268"/>
      <c r="U144" s="14"/>
      <c r="V144" s="14"/>
      <c r="W144" s="14"/>
      <c r="X144" s="14"/>
      <c r="Y144" s="14"/>
      <c r="Z144" s="14"/>
      <c r="AA144" s="14"/>
      <c r="AB144" s="14"/>
      <c r="AC144" s="14"/>
      <c r="AD144" s="14"/>
      <c r="AE144" s="14"/>
      <c r="AT144" s="269" t="s">
        <v>236</v>
      </c>
      <c r="AU144" s="269" t="s">
        <v>88</v>
      </c>
      <c r="AV144" s="14" t="s">
        <v>88</v>
      </c>
      <c r="AW144" s="14" t="s">
        <v>36</v>
      </c>
      <c r="AX144" s="14" t="s">
        <v>80</v>
      </c>
      <c r="AY144" s="269" t="s">
        <v>221</v>
      </c>
    </row>
    <row r="145" s="13" customFormat="1">
      <c r="A145" s="13"/>
      <c r="B145" s="249"/>
      <c r="C145" s="250"/>
      <c r="D145" s="247" t="s">
        <v>236</v>
      </c>
      <c r="E145" s="251" t="s">
        <v>1</v>
      </c>
      <c r="F145" s="252" t="s">
        <v>6187</v>
      </c>
      <c r="G145" s="250"/>
      <c r="H145" s="253">
        <v>111</v>
      </c>
      <c r="I145" s="254"/>
      <c r="J145" s="250"/>
      <c r="K145" s="250"/>
      <c r="L145" s="255"/>
      <c r="M145" s="256"/>
      <c r="N145" s="257"/>
      <c r="O145" s="257"/>
      <c r="P145" s="257"/>
      <c r="Q145" s="257"/>
      <c r="R145" s="257"/>
      <c r="S145" s="257"/>
      <c r="T145" s="258"/>
      <c r="U145" s="13"/>
      <c r="V145" s="13"/>
      <c r="W145" s="13"/>
      <c r="X145" s="13"/>
      <c r="Y145" s="13"/>
      <c r="Z145" s="13"/>
      <c r="AA145" s="13"/>
      <c r="AB145" s="13"/>
      <c r="AC145" s="13"/>
      <c r="AD145" s="13"/>
      <c r="AE145" s="13"/>
      <c r="AT145" s="259" t="s">
        <v>236</v>
      </c>
      <c r="AU145" s="259" t="s">
        <v>88</v>
      </c>
      <c r="AV145" s="13" t="s">
        <v>19</v>
      </c>
      <c r="AW145" s="13" t="s">
        <v>36</v>
      </c>
      <c r="AX145" s="13" t="s">
        <v>80</v>
      </c>
      <c r="AY145" s="259" t="s">
        <v>221</v>
      </c>
    </row>
    <row r="146" s="15" customFormat="1">
      <c r="A146" s="15"/>
      <c r="B146" s="270"/>
      <c r="C146" s="271"/>
      <c r="D146" s="247" t="s">
        <v>236</v>
      </c>
      <c r="E146" s="272" t="s">
        <v>1</v>
      </c>
      <c r="F146" s="273" t="s">
        <v>356</v>
      </c>
      <c r="G146" s="271"/>
      <c r="H146" s="274">
        <v>111</v>
      </c>
      <c r="I146" s="275"/>
      <c r="J146" s="271"/>
      <c r="K146" s="271"/>
      <c r="L146" s="276"/>
      <c r="M146" s="277"/>
      <c r="N146" s="278"/>
      <c r="O146" s="278"/>
      <c r="P146" s="278"/>
      <c r="Q146" s="278"/>
      <c r="R146" s="278"/>
      <c r="S146" s="278"/>
      <c r="T146" s="279"/>
      <c r="U146" s="15"/>
      <c r="V146" s="15"/>
      <c r="W146" s="15"/>
      <c r="X146" s="15"/>
      <c r="Y146" s="15"/>
      <c r="Z146" s="15"/>
      <c r="AA146" s="15"/>
      <c r="AB146" s="15"/>
      <c r="AC146" s="15"/>
      <c r="AD146" s="15"/>
      <c r="AE146" s="15"/>
      <c r="AT146" s="280" t="s">
        <v>236</v>
      </c>
      <c r="AU146" s="280" t="s">
        <v>88</v>
      </c>
      <c r="AV146" s="15" t="s">
        <v>224</v>
      </c>
      <c r="AW146" s="15" t="s">
        <v>36</v>
      </c>
      <c r="AX146" s="15" t="s">
        <v>88</v>
      </c>
      <c r="AY146" s="280" t="s">
        <v>221</v>
      </c>
    </row>
    <row r="147" s="2" customFormat="1" ht="24.15" customHeight="1">
      <c r="A147" s="40"/>
      <c r="B147" s="41"/>
      <c r="C147" s="229" t="s">
        <v>262</v>
      </c>
      <c r="D147" s="229" t="s">
        <v>225</v>
      </c>
      <c r="E147" s="230" t="s">
        <v>505</v>
      </c>
      <c r="F147" s="231" t="s">
        <v>992</v>
      </c>
      <c r="G147" s="232" t="s">
        <v>507</v>
      </c>
      <c r="H147" s="233">
        <v>1170</v>
      </c>
      <c r="I147" s="234"/>
      <c r="J147" s="235">
        <f>ROUND(I147*H147,2)</f>
        <v>0</v>
      </c>
      <c r="K147" s="231" t="s">
        <v>5600</v>
      </c>
      <c r="L147" s="46"/>
      <c r="M147" s="236" t="s">
        <v>1</v>
      </c>
      <c r="N147" s="237" t="s">
        <v>45</v>
      </c>
      <c r="O147" s="93"/>
      <c r="P147" s="238">
        <f>O147*H147</f>
        <v>0</v>
      </c>
      <c r="Q147" s="238">
        <v>0</v>
      </c>
      <c r="R147" s="238">
        <f>Q147*H147</f>
        <v>0</v>
      </c>
      <c r="S147" s="238">
        <v>0</v>
      </c>
      <c r="T147" s="239">
        <f>S147*H147</f>
        <v>0</v>
      </c>
      <c r="U147" s="40"/>
      <c r="V147" s="40"/>
      <c r="W147" s="40"/>
      <c r="X147" s="40"/>
      <c r="Y147" s="40"/>
      <c r="Z147" s="40"/>
      <c r="AA147" s="40"/>
      <c r="AB147" s="40"/>
      <c r="AC147" s="40"/>
      <c r="AD147" s="40"/>
      <c r="AE147" s="40"/>
      <c r="AR147" s="240" t="s">
        <v>224</v>
      </c>
      <c r="AT147" s="240" t="s">
        <v>225</v>
      </c>
      <c r="AU147" s="240" t="s">
        <v>88</v>
      </c>
      <c r="AY147" s="18" t="s">
        <v>221</v>
      </c>
      <c r="BE147" s="241">
        <f>IF(N147="základní",J147,0)</f>
        <v>0</v>
      </c>
      <c r="BF147" s="241">
        <f>IF(N147="snížená",J147,0)</f>
        <v>0</v>
      </c>
      <c r="BG147" s="241">
        <f>IF(N147="zákl. přenesená",J147,0)</f>
        <v>0</v>
      </c>
      <c r="BH147" s="241">
        <f>IF(N147="sníž. přenesená",J147,0)</f>
        <v>0</v>
      </c>
      <c r="BI147" s="241">
        <f>IF(N147="nulová",J147,0)</f>
        <v>0</v>
      </c>
      <c r="BJ147" s="18" t="s">
        <v>88</v>
      </c>
      <c r="BK147" s="241">
        <f>ROUND(I147*H147,2)</f>
        <v>0</v>
      </c>
      <c r="BL147" s="18" t="s">
        <v>224</v>
      </c>
      <c r="BM147" s="240" t="s">
        <v>6188</v>
      </c>
    </row>
    <row r="148" s="2" customFormat="1">
      <c r="A148" s="40"/>
      <c r="B148" s="41"/>
      <c r="C148" s="42"/>
      <c r="D148" s="242" t="s">
        <v>232</v>
      </c>
      <c r="E148" s="42"/>
      <c r="F148" s="243" t="s">
        <v>5684</v>
      </c>
      <c r="G148" s="42"/>
      <c r="H148" s="42"/>
      <c r="I148" s="244"/>
      <c r="J148" s="42"/>
      <c r="K148" s="42"/>
      <c r="L148" s="46"/>
      <c r="M148" s="245"/>
      <c r="N148" s="246"/>
      <c r="O148" s="93"/>
      <c r="P148" s="93"/>
      <c r="Q148" s="93"/>
      <c r="R148" s="93"/>
      <c r="S148" s="93"/>
      <c r="T148" s="94"/>
      <c r="U148" s="40"/>
      <c r="V148" s="40"/>
      <c r="W148" s="40"/>
      <c r="X148" s="40"/>
      <c r="Y148" s="40"/>
      <c r="Z148" s="40"/>
      <c r="AA148" s="40"/>
      <c r="AB148" s="40"/>
      <c r="AC148" s="40"/>
      <c r="AD148" s="40"/>
      <c r="AE148" s="40"/>
      <c r="AT148" s="18" t="s">
        <v>232</v>
      </c>
      <c r="AU148" s="18" t="s">
        <v>88</v>
      </c>
    </row>
    <row r="149" s="14" customFormat="1">
      <c r="A149" s="14"/>
      <c r="B149" s="260"/>
      <c r="C149" s="261"/>
      <c r="D149" s="247" t="s">
        <v>236</v>
      </c>
      <c r="E149" s="262" t="s">
        <v>1</v>
      </c>
      <c r="F149" s="263" t="s">
        <v>5938</v>
      </c>
      <c r="G149" s="261"/>
      <c r="H149" s="262" t="s">
        <v>1</v>
      </c>
      <c r="I149" s="264"/>
      <c r="J149" s="261"/>
      <c r="K149" s="261"/>
      <c r="L149" s="265"/>
      <c r="M149" s="266"/>
      <c r="N149" s="267"/>
      <c r="O149" s="267"/>
      <c r="P149" s="267"/>
      <c r="Q149" s="267"/>
      <c r="R149" s="267"/>
      <c r="S149" s="267"/>
      <c r="T149" s="268"/>
      <c r="U149" s="14"/>
      <c r="V149" s="14"/>
      <c r="W149" s="14"/>
      <c r="X149" s="14"/>
      <c r="Y149" s="14"/>
      <c r="Z149" s="14"/>
      <c r="AA149" s="14"/>
      <c r="AB149" s="14"/>
      <c r="AC149" s="14"/>
      <c r="AD149" s="14"/>
      <c r="AE149" s="14"/>
      <c r="AT149" s="269" t="s">
        <v>236</v>
      </c>
      <c r="AU149" s="269" t="s">
        <v>88</v>
      </c>
      <c r="AV149" s="14" t="s">
        <v>88</v>
      </c>
      <c r="AW149" s="14" t="s">
        <v>36</v>
      </c>
      <c r="AX149" s="14" t="s">
        <v>80</v>
      </c>
      <c r="AY149" s="269" t="s">
        <v>221</v>
      </c>
    </row>
    <row r="150" s="13" customFormat="1">
      <c r="A150" s="13"/>
      <c r="B150" s="249"/>
      <c r="C150" s="250"/>
      <c r="D150" s="247" t="s">
        <v>236</v>
      </c>
      <c r="E150" s="251" t="s">
        <v>1</v>
      </c>
      <c r="F150" s="252" t="s">
        <v>6189</v>
      </c>
      <c r="G150" s="250"/>
      <c r="H150" s="253">
        <v>1170</v>
      </c>
      <c r="I150" s="254"/>
      <c r="J150" s="250"/>
      <c r="K150" s="250"/>
      <c r="L150" s="255"/>
      <c r="M150" s="256"/>
      <c r="N150" s="257"/>
      <c r="O150" s="257"/>
      <c r="P150" s="257"/>
      <c r="Q150" s="257"/>
      <c r="R150" s="257"/>
      <c r="S150" s="257"/>
      <c r="T150" s="258"/>
      <c r="U150" s="13"/>
      <c r="V150" s="13"/>
      <c r="W150" s="13"/>
      <c r="X150" s="13"/>
      <c r="Y150" s="13"/>
      <c r="Z150" s="13"/>
      <c r="AA150" s="13"/>
      <c r="AB150" s="13"/>
      <c r="AC150" s="13"/>
      <c r="AD150" s="13"/>
      <c r="AE150" s="13"/>
      <c r="AT150" s="259" t="s">
        <v>236</v>
      </c>
      <c r="AU150" s="259" t="s">
        <v>88</v>
      </c>
      <c r="AV150" s="13" t="s">
        <v>19</v>
      </c>
      <c r="AW150" s="13" t="s">
        <v>36</v>
      </c>
      <c r="AX150" s="13" t="s">
        <v>80</v>
      </c>
      <c r="AY150" s="259" t="s">
        <v>221</v>
      </c>
    </row>
    <row r="151" s="15" customFormat="1">
      <c r="A151" s="15"/>
      <c r="B151" s="270"/>
      <c r="C151" s="271"/>
      <c r="D151" s="247" t="s">
        <v>236</v>
      </c>
      <c r="E151" s="272" t="s">
        <v>1</v>
      </c>
      <c r="F151" s="273" t="s">
        <v>356</v>
      </c>
      <c r="G151" s="271"/>
      <c r="H151" s="274">
        <v>1170</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236</v>
      </c>
      <c r="AU151" s="280" t="s">
        <v>88</v>
      </c>
      <c r="AV151" s="15" t="s">
        <v>224</v>
      </c>
      <c r="AW151" s="15" t="s">
        <v>36</v>
      </c>
      <c r="AX151" s="15" t="s">
        <v>88</v>
      </c>
      <c r="AY151" s="280" t="s">
        <v>221</v>
      </c>
    </row>
    <row r="152" s="2" customFormat="1" ht="37.8" customHeight="1">
      <c r="A152" s="40"/>
      <c r="B152" s="41"/>
      <c r="C152" s="229" t="s">
        <v>267</v>
      </c>
      <c r="D152" s="229" t="s">
        <v>225</v>
      </c>
      <c r="E152" s="230" t="s">
        <v>6190</v>
      </c>
      <c r="F152" s="231" t="s">
        <v>6191</v>
      </c>
      <c r="G152" s="232" t="s">
        <v>515</v>
      </c>
      <c r="H152" s="233">
        <v>32.478999999999999</v>
      </c>
      <c r="I152" s="234"/>
      <c r="J152" s="235">
        <f>ROUND(I152*H152,2)</f>
        <v>0</v>
      </c>
      <c r="K152" s="231" t="s">
        <v>5600</v>
      </c>
      <c r="L152" s="46"/>
      <c r="M152" s="236" t="s">
        <v>1</v>
      </c>
      <c r="N152" s="237" t="s">
        <v>45</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224</v>
      </c>
      <c r="AT152" s="240" t="s">
        <v>225</v>
      </c>
      <c r="AU152" s="240" t="s">
        <v>88</v>
      </c>
      <c r="AY152" s="18" t="s">
        <v>221</v>
      </c>
      <c r="BE152" s="241">
        <f>IF(N152="základní",J152,0)</f>
        <v>0</v>
      </c>
      <c r="BF152" s="241">
        <f>IF(N152="snížená",J152,0)</f>
        <v>0</v>
      </c>
      <c r="BG152" s="241">
        <f>IF(N152="zákl. přenesená",J152,0)</f>
        <v>0</v>
      </c>
      <c r="BH152" s="241">
        <f>IF(N152="sníž. přenesená",J152,0)</f>
        <v>0</v>
      </c>
      <c r="BI152" s="241">
        <f>IF(N152="nulová",J152,0)</f>
        <v>0</v>
      </c>
      <c r="BJ152" s="18" t="s">
        <v>88</v>
      </c>
      <c r="BK152" s="241">
        <f>ROUND(I152*H152,2)</f>
        <v>0</v>
      </c>
      <c r="BL152" s="18" t="s">
        <v>224</v>
      </c>
      <c r="BM152" s="240" t="s">
        <v>6192</v>
      </c>
    </row>
    <row r="153" s="2" customFormat="1">
      <c r="A153" s="40"/>
      <c r="B153" s="41"/>
      <c r="C153" s="42"/>
      <c r="D153" s="242" t="s">
        <v>232</v>
      </c>
      <c r="E153" s="42"/>
      <c r="F153" s="243" t="s">
        <v>6193</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232</v>
      </c>
      <c r="AU153" s="18" t="s">
        <v>88</v>
      </c>
    </row>
    <row r="154" s="2" customFormat="1" ht="16.5" customHeight="1">
      <c r="A154" s="40"/>
      <c r="B154" s="41"/>
      <c r="C154" s="284" t="s">
        <v>272</v>
      </c>
      <c r="D154" s="284" t="s">
        <v>330</v>
      </c>
      <c r="E154" s="285" t="s">
        <v>5690</v>
      </c>
      <c r="F154" s="286" t="s">
        <v>5691</v>
      </c>
      <c r="G154" s="287" t="s">
        <v>515</v>
      </c>
      <c r="H154" s="288">
        <v>32.478999999999999</v>
      </c>
      <c r="I154" s="289"/>
      <c r="J154" s="290">
        <f>ROUND(I154*H154,2)</f>
        <v>0</v>
      </c>
      <c r="K154" s="286" t="s">
        <v>1</v>
      </c>
      <c r="L154" s="291"/>
      <c r="M154" s="292" t="s">
        <v>1</v>
      </c>
      <c r="N154" s="293" t="s">
        <v>45</v>
      </c>
      <c r="O154" s="93"/>
      <c r="P154" s="238">
        <f>O154*H154</f>
        <v>0</v>
      </c>
      <c r="Q154" s="238">
        <v>0</v>
      </c>
      <c r="R154" s="238">
        <f>Q154*H154</f>
        <v>0</v>
      </c>
      <c r="S154" s="238">
        <v>0</v>
      </c>
      <c r="T154" s="239">
        <f>S154*H154</f>
        <v>0</v>
      </c>
      <c r="U154" s="40"/>
      <c r="V154" s="40"/>
      <c r="W154" s="40"/>
      <c r="X154" s="40"/>
      <c r="Y154" s="40"/>
      <c r="Z154" s="40"/>
      <c r="AA154" s="40"/>
      <c r="AB154" s="40"/>
      <c r="AC154" s="40"/>
      <c r="AD154" s="40"/>
      <c r="AE154" s="40"/>
      <c r="AR154" s="240" t="s">
        <v>267</v>
      </c>
      <c r="AT154" s="240" t="s">
        <v>330</v>
      </c>
      <c r="AU154" s="240" t="s">
        <v>88</v>
      </c>
      <c r="AY154" s="18" t="s">
        <v>221</v>
      </c>
      <c r="BE154" s="241">
        <f>IF(N154="základní",J154,0)</f>
        <v>0</v>
      </c>
      <c r="BF154" s="241">
        <f>IF(N154="snížená",J154,0)</f>
        <v>0</v>
      </c>
      <c r="BG154" s="241">
        <f>IF(N154="zákl. přenesená",J154,0)</f>
        <v>0</v>
      </c>
      <c r="BH154" s="241">
        <f>IF(N154="sníž. přenesená",J154,0)</f>
        <v>0</v>
      </c>
      <c r="BI154" s="241">
        <f>IF(N154="nulová",J154,0)</f>
        <v>0</v>
      </c>
      <c r="BJ154" s="18" t="s">
        <v>88</v>
      </c>
      <c r="BK154" s="241">
        <f>ROUND(I154*H154,2)</f>
        <v>0</v>
      </c>
      <c r="BL154" s="18" t="s">
        <v>224</v>
      </c>
      <c r="BM154" s="240" t="s">
        <v>6194</v>
      </c>
    </row>
    <row r="155" s="2" customFormat="1" ht="66.75" customHeight="1">
      <c r="A155" s="40"/>
      <c r="B155" s="41"/>
      <c r="C155" s="229" t="s">
        <v>277</v>
      </c>
      <c r="D155" s="229" t="s">
        <v>225</v>
      </c>
      <c r="E155" s="230" t="s">
        <v>6085</v>
      </c>
      <c r="F155" s="231" t="s">
        <v>6086</v>
      </c>
      <c r="G155" s="232" t="s">
        <v>515</v>
      </c>
      <c r="H155" s="233">
        <v>61.795999999999999</v>
      </c>
      <c r="I155" s="234"/>
      <c r="J155" s="235">
        <f>ROUND(I155*H155,2)</f>
        <v>0</v>
      </c>
      <c r="K155" s="231" t="s">
        <v>1</v>
      </c>
      <c r="L155" s="46"/>
      <c r="M155" s="236" t="s">
        <v>1</v>
      </c>
      <c r="N155" s="237" t="s">
        <v>45</v>
      </c>
      <c r="O155" s="93"/>
      <c r="P155" s="238">
        <f>O155*H155</f>
        <v>0</v>
      </c>
      <c r="Q155" s="238">
        <v>0</v>
      </c>
      <c r="R155" s="238">
        <f>Q155*H155</f>
        <v>0</v>
      </c>
      <c r="S155" s="238">
        <v>0</v>
      </c>
      <c r="T155" s="239">
        <f>S155*H155</f>
        <v>0</v>
      </c>
      <c r="U155" s="40"/>
      <c r="V155" s="40"/>
      <c r="W155" s="40"/>
      <c r="X155" s="40"/>
      <c r="Y155" s="40"/>
      <c r="Z155" s="40"/>
      <c r="AA155" s="40"/>
      <c r="AB155" s="40"/>
      <c r="AC155" s="40"/>
      <c r="AD155" s="40"/>
      <c r="AE155" s="40"/>
      <c r="AR155" s="240" t="s">
        <v>224</v>
      </c>
      <c r="AT155" s="240" t="s">
        <v>225</v>
      </c>
      <c r="AU155" s="240" t="s">
        <v>88</v>
      </c>
      <c r="AY155" s="18" t="s">
        <v>221</v>
      </c>
      <c r="BE155" s="241">
        <f>IF(N155="základní",J155,0)</f>
        <v>0</v>
      </c>
      <c r="BF155" s="241">
        <f>IF(N155="snížená",J155,0)</f>
        <v>0</v>
      </c>
      <c r="BG155" s="241">
        <f>IF(N155="zákl. přenesená",J155,0)</f>
        <v>0</v>
      </c>
      <c r="BH155" s="241">
        <f>IF(N155="sníž. přenesená",J155,0)</f>
        <v>0</v>
      </c>
      <c r="BI155" s="241">
        <f>IF(N155="nulová",J155,0)</f>
        <v>0</v>
      </c>
      <c r="BJ155" s="18" t="s">
        <v>88</v>
      </c>
      <c r="BK155" s="241">
        <f>ROUND(I155*H155,2)</f>
        <v>0</v>
      </c>
      <c r="BL155" s="18" t="s">
        <v>224</v>
      </c>
      <c r="BM155" s="240" t="s">
        <v>6195</v>
      </c>
    </row>
    <row r="156" s="14" customFormat="1">
      <c r="A156" s="14"/>
      <c r="B156" s="260"/>
      <c r="C156" s="261"/>
      <c r="D156" s="247" t="s">
        <v>236</v>
      </c>
      <c r="E156" s="262" t="s">
        <v>1</v>
      </c>
      <c r="F156" s="263" t="s">
        <v>6196</v>
      </c>
      <c r="G156" s="261"/>
      <c r="H156" s="262" t="s">
        <v>1</v>
      </c>
      <c r="I156" s="264"/>
      <c r="J156" s="261"/>
      <c r="K156" s="261"/>
      <c r="L156" s="265"/>
      <c r="M156" s="266"/>
      <c r="N156" s="267"/>
      <c r="O156" s="267"/>
      <c r="P156" s="267"/>
      <c r="Q156" s="267"/>
      <c r="R156" s="267"/>
      <c r="S156" s="267"/>
      <c r="T156" s="268"/>
      <c r="U156" s="14"/>
      <c r="V156" s="14"/>
      <c r="W156" s="14"/>
      <c r="X156" s="14"/>
      <c r="Y156" s="14"/>
      <c r="Z156" s="14"/>
      <c r="AA156" s="14"/>
      <c r="AB156" s="14"/>
      <c r="AC156" s="14"/>
      <c r="AD156" s="14"/>
      <c r="AE156" s="14"/>
      <c r="AT156" s="269" t="s">
        <v>236</v>
      </c>
      <c r="AU156" s="269" t="s">
        <v>88</v>
      </c>
      <c r="AV156" s="14" t="s">
        <v>88</v>
      </c>
      <c r="AW156" s="14" t="s">
        <v>36</v>
      </c>
      <c r="AX156" s="14" t="s">
        <v>80</v>
      </c>
      <c r="AY156" s="269" t="s">
        <v>221</v>
      </c>
    </row>
    <row r="157" s="14" customFormat="1">
      <c r="A157" s="14"/>
      <c r="B157" s="260"/>
      <c r="C157" s="261"/>
      <c r="D157" s="247" t="s">
        <v>236</v>
      </c>
      <c r="E157" s="262" t="s">
        <v>1</v>
      </c>
      <c r="F157" s="263" t="s">
        <v>6197</v>
      </c>
      <c r="G157" s="261"/>
      <c r="H157" s="262" t="s">
        <v>1</v>
      </c>
      <c r="I157" s="264"/>
      <c r="J157" s="261"/>
      <c r="K157" s="261"/>
      <c r="L157" s="265"/>
      <c r="M157" s="266"/>
      <c r="N157" s="267"/>
      <c r="O157" s="267"/>
      <c r="P157" s="267"/>
      <c r="Q157" s="267"/>
      <c r="R157" s="267"/>
      <c r="S157" s="267"/>
      <c r="T157" s="268"/>
      <c r="U157" s="14"/>
      <c r="V157" s="14"/>
      <c r="W157" s="14"/>
      <c r="X157" s="14"/>
      <c r="Y157" s="14"/>
      <c r="Z157" s="14"/>
      <c r="AA157" s="14"/>
      <c r="AB157" s="14"/>
      <c r="AC157" s="14"/>
      <c r="AD157" s="14"/>
      <c r="AE157" s="14"/>
      <c r="AT157" s="269" t="s">
        <v>236</v>
      </c>
      <c r="AU157" s="269" t="s">
        <v>88</v>
      </c>
      <c r="AV157" s="14" t="s">
        <v>88</v>
      </c>
      <c r="AW157" s="14" t="s">
        <v>36</v>
      </c>
      <c r="AX157" s="14" t="s">
        <v>80</v>
      </c>
      <c r="AY157" s="269" t="s">
        <v>221</v>
      </c>
    </row>
    <row r="158" s="13" customFormat="1">
      <c r="A158" s="13"/>
      <c r="B158" s="249"/>
      <c r="C158" s="250"/>
      <c r="D158" s="247" t="s">
        <v>236</v>
      </c>
      <c r="E158" s="251" t="s">
        <v>1</v>
      </c>
      <c r="F158" s="252" t="s">
        <v>6198</v>
      </c>
      <c r="G158" s="250"/>
      <c r="H158" s="253">
        <v>27.471</v>
      </c>
      <c r="I158" s="254"/>
      <c r="J158" s="250"/>
      <c r="K158" s="250"/>
      <c r="L158" s="255"/>
      <c r="M158" s="256"/>
      <c r="N158" s="257"/>
      <c r="O158" s="257"/>
      <c r="P158" s="257"/>
      <c r="Q158" s="257"/>
      <c r="R158" s="257"/>
      <c r="S158" s="257"/>
      <c r="T158" s="258"/>
      <c r="U158" s="13"/>
      <c r="V158" s="13"/>
      <c r="W158" s="13"/>
      <c r="X158" s="13"/>
      <c r="Y158" s="13"/>
      <c r="Z158" s="13"/>
      <c r="AA158" s="13"/>
      <c r="AB158" s="13"/>
      <c r="AC158" s="13"/>
      <c r="AD158" s="13"/>
      <c r="AE158" s="13"/>
      <c r="AT158" s="259" t="s">
        <v>236</v>
      </c>
      <c r="AU158" s="259" t="s">
        <v>88</v>
      </c>
      <c r="AV158" s="13" t="s">
        <v>19</v>
      </c>
      <c r="AW158" s="13" t="s">
        <v>36</v>
      </c>
      <c r="AX158" s="13" t="s">
        <v>80</v>
      </c>
      <c r="AY158" s="259" t="s">
        <v>221</v>
      </c>
    </row>
    <row r="159" s="14" customFormat="1">
      <c r="A159" s="14"/>
      <c r="B159" s="260"/>
      <c r="C159" s="261"/>
      <c r="D159" s="247" t="s">
        <v>236</v>
      </c>
      <c r="E159" s="262" t="s">
        <v>1</v>
      </c>
      <c r="F159" s="263" t="s">
        <v>6199</v>
      </c>
      <c r="G159" s="261"/>
      <c r="H159" s="262" t="s">
        <v>1</v>
      </c>
      <c r="I159" s="264"/>
      <c r="J159" s="261"/>
      <c r="K159" s="261"/>
      <c r="L159" s="265"/>
      <c r="M159" s="266"/>
      <c r="N159" s="267"/>
      <c r="O159" s="267"/>
      <c r="P159" s="267"/>
      <c r="Q159" s="267"/>
      <c r="R159" s="267"/>
      <c r="S159" s="267"/>
      <c r="T159" s="268"/>
      <c r="U159" s="14"/>
      <c r="V159" s="14"/>
      <c r="W159" s="14"/>
      <c r="X159" s="14"/>
      <c r="Y159" s="14"/>
      <c r="Z159" s="14"/>
      <c r="AA159" s="14"/>
      <c r="AB159" s="14"/>
      <c r="AC159" s="14"/>
      <c r="AD159" s="14"/>
      <c r="AE159" s="14"/>
      <c r="AT159" s="269" t="s">
        <v>236</v>
      </c>
      <c r="AU159" s="269" t="s">
        <v>88</v>
      </c>
      <c r="AV159" s="14" t="s">
        <v>88</v>
      </c>
      <c r="AW159" s="14" t="s">
        <v>36</v>
      </c>
      <c r="AX159" s="14" t="s">
        <v>80</v>
      </c>
      <c r="AY159" s="269" t="s">
        <v>221</v>
      </c>
    </row>
    <row r="160" s="13" customFormat="1">
      <c r="A160" s="13"/>
      <c r="B160" s="249"/>
      <c r="C160" s="250"/>
      <c r="D160" s="247" t="s">
        <v>236</v>
      </c>
      <c r="E160" s="251" t="s">
        <v>1</v>
      </c>
      <c r="F160" s="252" t="s">
        <v>6200</v>
      </c>
      <c r="G160" s="250"/>
      <c r="H160" s="253">
        <v>6.9139999999999997</v>
      </c>
      <c r="I160" s="254"/>
      <c r="J160" s="250"/>
      <c r="K160" s="250"/>
      <c r="L160" s="255"/>
      <c r="M160" s="256"/>
      <c r="N160" s="257"/>
      <c r="O160" s="257"/>
      <c r="P160" s="257"/>
      <c r="Q160" s="257"/>
      <c r="R160" s="257"/>
      <c r="S160" s="257"/>
      <c r="T160" s="258"/>
      <c r="U160" s="13"/>
      <c r="V160" s="13"/>
      <c r="W160" s="13"/>
      <c r="X160" s="13"/>
      <c r="Y160" s="13"/>
      <c r="Z160" s="13"/>
      <c r="AA160" s="13"/>
      <c r="AB160" s="13"/>
      <c r="AC160" s="13"/>
      <c r="AD160" s="13"/>
      <c r="AE160" s="13"/>
      <c r="AT160" s="259" t="s">
        <v>236</v>
      </c>
      <c r="AU160" s="259" t="s">
        <v>88</v>
      </c>
      <c r="AV160" s="13" t="s">
        <v>19</v>
      </c>
      <c r="AW160" s="13" t="s">
        <v>36</v>
      </c>
      <c r="AX160" s="13" t="s">
        <v>80</v>
      </c>
      <c r="AY160" s="259" t="s">
        <v>221</v>
      </c>
    </row>
    <row r="161" s="14" customFormat="1">
      <c r="A161" s="14"/>
      <c r="B161" s="260"/>
      <c r="C161" s="261"/>
      <c r="D161" s="247" t="s">
        <v>236</v>
      </c>
      <c r="E161" s="262" t="s">
        <v>1</v>
      </c>
      <c r="F161" s="263" t="s">
        <v>6201</v>
      </c>
      <c r="G161" s="261"/>
      <c r="H161" s="262" t="s">
        <v>1</v>
      </c>
      <c r="I161" s="264"/>
      <c r="J161" s="261"/>
      <c r="K161" s="261"/>
      <c r="L161" s="265"/>
      <c r="M161" s="266"/>
      <c r="N161" s="267"/>
      <c r="O161" s="267"/>
      <c r="P161" s="267"/>
      <c r="Q161" s="267"/>
      <c r="R161" s="267"/>
      <c r="S161" s="267"/>
      <c r="T161" s="268"/>
      <c r="U161" s="14"/>
      <c r="V161" s="14"/>
      <c r="W161" s="14"/>
      <c r="X161" s="14"/>
      <c r="Y161" s="14"/>
      <c r="Z161" s="14"/>
      <c r="AA161" s="14"/>
      <c r="AB161" s="14"/>
      <c r="AC161" s="14"/>
      <c r="AD161" s="14"/>
      <c r="AE161" s="14"/>
      <c r="AT161" s="269" t="s">
        <v>236</v>
      </c>
      <c r="AU161" s="269" t="s">
        <v>88</v>
      </c>
      <c r="AV161" s="14" t="s">
        <v>88</v>
      </c>
      <c r="AW161" s="14" t="s">
        <v>36</v>
      </c>
      <c r="AX161" s="14" t="s">
        <v>80</v>
      </c>
      <c r="AY161" s="269" t="s">
        <v>221</v>
      </c>
    </row>
    <row r="162" s="13" customFormat="1">
      <c r="A162" s="13"/>
      <c r="B162" s="249"/>
      <c r="C162" s="250"/>
      <c r="D162" s="247" t="s">
        <v>236</v>
      </c>
      <c r="E162" s="251" t="s">
        <v>1</v>
      </c>
      <c r="F162" s="252" t="s">
        <v>6202</v>
      </c>
      <c r="G162" s="250"/>
      <c r="H162" s="253">
        <v>27.411000000000001</v>
      </c>
      <c r="I162" s="254"/>
      <c r="J162" s="250"/>
      <c r="K162" s="250"/>
      <c r="L162" s="255"/>
      <c r="M162" s="256"/>
      <c r="N162" s="257"/>
      <c r="O162" s="257"/>
      <c r="P162" s="257"/>
      <c r="Q162" s="257"/>
      <c r="R162" s="257"/>
      <c r="S162" s="257"/>
      <c r="T162" s="258"/>
      <c r="U162" s="13"/>
      <c r="V162" s="13"/>
      <c r="W162" s="13"/>
      <c r="X162" s="13"/>
      <c r="Y162" s="13"/>
      <c r="Z162" s="13"/>
      <c r="AA162" s="13"/>
      <c r="AB162" s="13"/>
      <c r="AC162" s="13"/>
      <c r="AD162" s="13"/>
      <c r="AE162" s="13"/>
      <c r="AT162" s="259" t="s">
        <v>236</v>
      </c>
      <c r="AU162" s="259" t="s">
        <v>88</v>
      </c>
      <c r="AV162" s="13" t="s">
        <v>19</v>
      </c>
      <c r="AW162" s="13" t="s">
        <v>36</v>
      </c>
      <c r="AX162" s="13" t="s">
        <v>80</v>
      </c>
      <c r="AY162" s="259" t="s">
        <v>221</v>
      </c>
    </row>
    <row r="163" s="15" customFormat="1">
      <c r="A163" s="15"/>
      <c r="B163" s="270"/>
      <c r="C163" s="271"/>
      <c r="D163" s="247" t="s">
        <v>236</v>
      </c>
      <c r="E163" s="272" t="s">
        <v>1</v>
      </c>
      <c r="F163" s="273" t="s">
        <v>356</v>
      </c>
      <c r="G163" s="271"/>
      <c r="H163" s="274">
        <v>61.795999999999999</v>
      </c>
      <c r="I163" s="275"/>
      <c r="J163" s="271"/>
      <c r="K163" s="271"/>
      <c r="L163" s="276"/>
      <c r="M163" s="277"/>
      <c r="N163" s="278"/>
      <c r="O163" s="278"/>
      <c r="P163" s="278"/>
      <c r="Q163" s="278"/>
      <c r="R163" s="278"/>
      <c r="S163" s="278"/>
      <c r="T163" s="279"/>
      <c r="U163" s="15"/>
      <c r="V163" s="15"/>
      <c r="W163" s="15"/>
      <c r="X163" s="15"/>
      <c r="Y163" s="15"/>
      <c r="Z163" s="15"/>
      <c r="AA163" s="15"/>
      <c r="AB163" s="15"/>
      <c r="AC163" s="15"/>
      <c r="AD163" s="15"/>
      <c r="AE163" s="15"/>
      <c r="AT163" s="280" t="s">
        <v>236</v>
      </c>
      <c r="AU163" s="280" t="s">
        <v>88</v>
      </c>
      <c r="AV163" s="15" t="s">
        <v>224</v>
      </c>
      <c r="AW163" s="15" t="s">
        <v>36</v>
      </c>
      <c r="AX163" s="15" t="s">
        <v>88</v>
      </c>
      <c r="AY163" s="280" t="s">
        <v>221</v>
      </c>
    </row>
    <row r="164" s="2" customFormat="1" ht="49.05" customHeight="1">
      <c r="A164" s="40"/>
      <c r="B164" s="41"/>
      <c r="C164" s="229" t="s">
        <v>283</v>
      </c>
      <c r="D164" s="229" t="s">
        <v>225</v>
      </c>
      <c r="E164" s="230" t="s">
        <v>6203</v>
      </c>
      <c r="F164" s="231" t="s">
        <v>6204</v>
      </c>
      <c r="G164" s="232" t="s">
        <v>699</v>
      </c>
      <c r="H164" s="233">
        <v>36</v>
      </c>
      <c r="I164" s="234"/>
      <c r="J164" s="235">
        <f>ROUND(I164*H164,2)</f>
        <v>0</v>
      </c>
      <c r="K164" s="231" t="s">
        <v>5600</v>
      </c>
      <c r="L164" s="46"/>
      <c r="M164" s="236" t="s">
        <v>1</v>
      </c>
      <c r="N164" s="237" t="s">
        <v>45</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224</v>
      </c>
      <c r="AT164" s="240" t="s">
        <v>225</v>
      </c>
      <c r="AU164" s="240" t="s">
        <v>88</v>
      </c>
      <c r="AY164" s="18" t="s">
        <v>221</v>
      </c>
      <c r="BE164" s="241">
        <f>IF(N164="základní",J164,0)</f>
        <v>0</v>
      </c>
      <c r="BF164" s="241">
        <f>IF(N164="snížená",J164,0)</f>
        <v>0</v>
      </c>
      <c r="BG164" s="241">
        <f>IF(N164="zákl. přenesená",J164,0)</f>
        <v>0</v>
      </c>
      <c r="BH164" s="241">
        <f>IF(N164="sníž. přenesená",J164,0)</f>
        <v>0</v>
      </c>
      <c r="BI164" s="241">
        <f>IF(N164="nulová",J164,0)</f>
        <v>0</v>
      </c>
      <c r="BJ164" s="18" t="s">
        <v>88</v>
      </c>
      <c r="BK164" s="241">
        <f>ROUND(I164*H164,2)</f>
        <v>0</v>
      </c>
      <c r="BL164" s="18" t="s">
        <v>224</v>
      </c>
      <c r="BM164" s="240" t="s">
        <v>6205</v>
      </c>
    </row>
    <row r="165" s="2" customFormat="1">
      <c r="A165" s="40"/>
      <c r="B165" s="41"/>
      <c r="C165" s="42"/>
      <c r="D165" s="242" t="s">
        <v>232</v>
      </c>
      <c r="E165" s="42"/>
      <c r="F165" s="243" t="s">
        <v>6206</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232</v>
      </c>
      <c r="AU165" s="18" t="s">
        <v>88</v>
      </c>
    </row>
    <row r="166" s="14" customFormat="1">
      <c r="A166" s="14"/>
      <c r="B166" s="260"/>
      <c r="C166" s="261"/>
      <c r="D166" s="247" t="s">
        <v>236</v>
      </c>
      <c r="E166" s="262" t="s">
        <v>1</v>
      </c>
      <c r="F166" s="263" t="s">
        <v>6196</v>
      </c>
      <c r="G166" s="261"/>
      <c r="H166" s="262" t="s">
        <v>1</v>
      </c>
      <c r="I166" s="264"/>
      <c r="J166" s="261"/>
      <c r="K166" s="261"/>
      <c r="L166" s="265"/>
      <c r="M166" s="266"/>
      <c r="N166" s="267"/>
      <c r="O166" s="267"/>
      <c r="P166" s="267"/>
      <c r="Q166" s="267"/>
      <c r="R166" s="267"/>
      <c r="S166" s="267"/>
      <c r="T166" s="268"/>
      <c r="U166" s="14"/>
      <c r="V166" s="14"/>
      <c r="W166" s="14"/>
      <c r="X166" s="14"/>
      <c r="Y166" s="14"/>
      <c r="Z166" s="14"/>
      <c r="AA166" s="14"/>
      <c r="AB166" s="14"/>
      <c r="AC166" s="14"/>
      <c r="AD166" s="14"/>
      <c r="AE166" s="14"/>
      <c r="AT166" s="269" t="s">
        <v>236</v>
      </c>
      <c r="AU166" s="269" t="s">
        <v>88</v>
      </c>
      <c r="AV166" s="14" t="s">
        <v>88</v>
      </c>
      <c r="AW166" s="14" t="s">
        <v>36</v>
      </c>
      <c r="AX166" s="14" t="s">
        <v>80</v>
      </c>
      <c r="AY166" s="269" t="s">
        <v>221</v>
      </c>
    </row>
    <row r="167" s="14" customFormat="1">
      <c r="A167" s="14"/>
      <c r="B167" s="260"/>
      <c r="C167" s="261"/>
      <c r="D167" s="247" t="s">
        <v>236</v>
      </c>
      <c r="E167" s="262" t="s">
        <v>1</v>
      </c>
      <c r="F167" s="263" t="s">
        <v>6207</v>
      </c>
      <c r="G167" s="261"/>
      <c r="H167" s="262" t="s">
        <v>1</v>
      </c>
      <c r="I167" s="264"/>
      <c r="J167" s="261"/>
      <c r="K167" s="261"/>
      <c r="L167" s="265"/>
      <c r="M167" s="266"/>
      <c r="N167" s="267"/>
      <c r="O167" s="267"/>
      <c r="P167" s="267"/>
      <c r="Q167" s="267"/>
      <c r="R167" s="267"/>
      <c r="S167" s="267"/>
      <c r="T167" s="268"/>
      <c r="U167" s="14"/>
      <c r="V167" s="14"/>
      <c r="W167" s="14"/>
      <c r="X167" s="14"/>
      <c r="Y167" s="14"/>
      <c r="Z167" s="14"/>
      <c r="AA167" s="14"/>
      <c r="AB167" s="14"/>
      <c r="AC167" s="14"/>
      <c r="AD167" s="14"/>
      <c r="AE167" s="14"/>
      <c r="AT167" s="269" t="s">
        <v>236</v>
      </c>
      <c r="AU167" s="269" t="s">
        <v>88</v>
      </c>
      <c r="AV167" s="14" t="s">
        <v>88</v>
      </c>
      <c r="AW167" s="14" t="s">
        <v>36</v>
      </c>
      <c r="AX167" s="14" t="s">
        <v>80</v>
      </c>
      <c r="AY167" s="269" t="s">
        <v>221</v>
      </c>
    </row>
    <row r="168" s="13" customFormat="1">
      <c r="A168" s="13"/>
      <c r="B168" s="249"/>
      <c r="C168" s="250"/>
      <c r="D168" s="247" t="s">
        <v>236</v>
      </c>
      <c r="E168" s="251" t="s">
        <v>1</v>
      </c>
      <c r="F168" s="252" t="s">
        <v>6208</v>
      </c>
      <c r="G168" s="250"/>
      <c r="H168" s="253">
        <v>18</v>
      </c>
      <c r="I168" s="254"/>
      <c r="J168" s="250"/>
      <c r="K168" s="250"/>
      <c r="L168" s="255"/>
      <c r="M168" s="256"/>
      <c r="N168" s="257"/>
      <c r="O168" s="257"/>
      <c r="P168" s="257"/>
      <c r="Q168" s="257"/>
      <c r="R168" s="257"/>
      <c r="S168" s="257"/>
      <c r="T168" s="258"/>
      <c r="U168" s="13"/>
      <c r="V168" s="13"/>
      <c r="W168" s="13"/>
      <c r="X168" s="13"/>
      <c r="Y168" s="13"/>
      <c r="Z168" s="13"/>
      <c r="AA168" s="13"/>
      <c r="AB168" s="13"/>
      <c r="AC168" s="13"/>
      <c r="AD168" s="13"/>
      <c r="AE168" s="13"/>
      <c r="AT168" s="259" t="s">
        <v>236</v>
      </c>
      <c r="AU168" s="259" t="s">
        <v>88</v>
      </c>
      <c r="AV168" s="13" t="s">
        <v>19</v>
      </c>
      <c r="AW168" s="13" t="s">
        <v>36</v>
      </c>
      <c r="AX168" s="13" t="s">
        <v>80</v>
      </c>
      <c r="AY168" s="259" t="s">
        <v>221</v>
      </c>
    </row>
    <row r="169" s="16" customFormat="1">
      <c r="A169" s="16"/>
      <c r="B169" s="306"/>
      <c r="C169" s="307"/>
      <c r="D169" s="247" t="s">
        <v>236</v>
      </c>
      <c r="E169" s="308" t="s">
        <v>1</v>
      </c>
      <c r="F169" s="309" t="s">
        <v>2156</v>
      </c>
      <c r="G169" s="307"/>
      <c r="H169" s="310">
        <v>18</v>
      </c>
      <c r="I169" s="311"/>
      <c r="J169" s="307"/>
      <c r="K169" s="307"/>
      <c r="L169" s="312"/>
      <c r="M169" s="313"/>
      <c r="N169" s="314"/>
      <c r="O169" s="314"/>
      <c r="P169" s="314"/>
      <c r="Q169" s="314"/>
      <c r="R169" s="314"/>
      <c r="S169" s="314"/>
      <c r="T169" s="315"/>
      <c r="U169" s="16"/>
      <c r="V169" s="16"/>
      <c r="W169" s="16"/>
      <c r="X169" s="16"/>
      <c r="Y169" s="16"/>
      <c r="Z169" s="16"/>
      <c r="AA169" s="16"/>
      <c r="AB169" s="16"/>
      <c r="AC169" s="16"/>
      <c r="AD169" s="16"/>
      <c r="AE169" s="16"/>
      <c r="AT169" s="316" t="s">
        <v>236</v>
      </c>
      <c r="AU169" s="316" t="s">
        <v>88</v>
      </c>
      <c r="AV169" s="16" t="s">
        <v>157</v>
      </c>
      <c r="AW169" s="16" t="s">
        <v>36</v>
      </c>
      <c r="AX169" s="16" t="s">
        <v>80</v>
      </c>
      <c r="AY169" s="316" t="s">
        <v>221</v>
      </c>
    </row>
    <row r="170" s="13" customFormat="1">
      <c r="A170" s="13"/>
      <c r="B170" s="249"/>
      <c r="C170" s="250"/>
      <c r="D170" s="247" t="s">
        <v>236</v>
      </c>
      <c r="E170" s="251" t="s">
        <v>1</v>
      </c>
      <c r="F170" s="252" t="s">
        <v>6209</v>
      </c>
      <c r="G170" s="250"/>
      <c r="H170" s="253">
        <v>18</v>
      </c>
      <c r="I170" s="254"/>
      <c r="J170" s="250"/>
      <c r="K170" s="250"/>
      <c r="L170" s="255"/>
      <c r="M170" s="256"/>
      <c r="N170" s="257"/>
      <c r="O170" s="257"/>
      <c r="P170" s="257"/>
      <c r="Q170" s="257"/>
      <c r="R170" s="257"/>
      <c r="S170" s="257"/>
      <c r="T170" s="258"/>
      <c r="U170" s="13"/>
      <c r="V170" s="13"/>
      <c r="W170" s="13"/>
      <c r="X170" s="13"/>
      <c r="Y170" s="13"/>
      <c r="Z170" s="13"/>
      <c r="AA170" s="13"/>
      <c r="AB170" s="13"/>
      <c r="AC170" s="13"/>
      <c r="AD170" s="13"/>
      <c r="AE170" s="13"/>
      <c r="AT170" s="259" t="s">
        <v>236</v>
      </c>
      <c r="AU170" s="259" t="s">
        <v>88</v>
      </c>
      <c r="AV170" s="13" t="s">
        <v>19</v>
      </c>
      <c r="AW170" s="13" t="s">
        <v>36</v>
      </c>
      <c r="AX170" s="13" t="s">
        <v>80</v>
      </c>
      <c r="AY170" s="259" t="s">
        <v>221</v>
      </c>
    </row>
    <row r="171" s="16" customFormat="1">
      <c r="A171" s="16"/>
      <c r="B171" s="306"/>
      <c r="C171" s="307"/>
      <c r="D171" s="247" t="s">
        <v>236</v>
      </c>
      <c r="E171" s="308" t="s">
        <v>1</v>
      </c>
      <c r="F171" s="309" t="s">
        <v>2156</v>
      </c>
      <c r="G171" s="307"/>
      <c r="H171" s="310">
        <v>18</v>
      </c>
      <c r="I171" s="311"/>
      <c r="J171" s="307"/>
      <c r="K171" s="307"/>
      <c r="L171" s="312"/>
      <c r="M171" s="313"/>
      <c r="N171" s="314"/>
      <c r="O171" s="314"/>
      <c r="P171" s="314"/>
      <c r="Q171" s="314"/>
      <c r="R171" s="314"/>
      <c r="S171" s="314"/>
      <c r="T171" s="315"/>
      <c r="U171" s="16"/>
      <c r="V171" s="16"/>
      <c r="W171" s="16"/>
      <c r="X171" s="16"/>
      <c r="Y171" s="16"/>
      <c r="Z171" s="16"/>
      <c r="AA171" s="16"/>
      <c r="AB171" s="16"/>
      <c r="AC171" s="16"/>
      <c r="AD171" s="16"/>
      <c r="AE171" s="16"/>
      <c r="AT171" s="316" t="s">
        <v>236</v>
      </c>
      <c r="AU171" s="316" t="s">
        <v>88</v>
      </c>
      <c r="AV171" s="16" t="s">
        <v>157</v>
      </c>
      <c r="AW171" s="16" t="s">
        <v>36</v>
      </c>
      <c r="AX171" s="16" t="s">
        <v>80</v>
      </c>
      <c r="AY171" s="316" t="s">
        <v>221</v>
      </c>
    </row>
    <row r="172" s="15" customFormat="1">
      <c r="A172" s="15"/>
      <c r="B172" s="270"/>
      <c r="C172" s="271"/>
      <c r="D172" s="247" t="s">
        <v>236</v>
      </c>
      <c r="E172" s="272" t="s">
        <v>1</v>
      </c>
      <c r="F172" s="273" t="s">
        <v>356</v>
      </c>
      <c r="G172" s="271"/>
      <c r="H172" s="274">
        <v>36</v>
      </c>
      <c r="I172" s="275"/>
      <c r="J172" s="271"/>
      <c r="K172" s="271"/>
      <c r="L172" s="276"/>
      <c r="M172" s="277"/>
      <c r="N172" s="278"/>
      <c r="O172" s="278"/>
      <c r="P172" s="278"/>
      <c r="Q172" s="278"/>
      <c r="R172" s="278"/>
      <c r="S172" s="278"/>
      <c r="T172" s="279"/>
      <c r="U172" s="15"/>
      <c r="V172" s="15"/>
      <c r="W172" s="15"/>
      <c r="X172" s="15"/>
      <c r="Y172" s="15"/>
      <c r="Z172" s="15"/>
      <c r="AA172" s="15"/>
      <c r="AB172" s="15"/>
      <c r="AC172" s="15"/>
      <c r="AD172" s="15"/>
      <c r="AE172" s="15"/>
      <c r="AT172" s="280" t="s">
        <v>236</v>
      </c>
      <c r="AU172" s="280" t="s">
        <v>88</v>
      </c>
      <c r="AV172" s="15" t="s">
        <v>224</v>
      </c>
      <c r="AW172" s="15" t="s">
        <v>36</v>
      </c>
      <c r="AX172" s="15" t="s">
        <v>88</v>
      </c>
      <c r="AY172" s="280" t="s">
        <v>221</v>
      </c>
    </row>
    <row r="173" s="2" customFormat="1" ht="21.75" customHeight="1">
      <c r="A173" s="40"/>
      <c r="B173" s="41"/>
      <c r="C173" s="284" t="s">
        <v>288</v>
      </c>
      <c r="D173" s="284" t="s">
        <v>330</v>
      </c>
      <c r="E173" s="285" t="s">
        <v>6210</v>
      </c>
      <c r="F173" s="286" t="s">
        <v>6211</v>
      </c>
      <c r="G173" s="287" t="s">
        <v>651</v>
      </c>
      <c r="H173" s="288">
        <v>0.49299999999999999</v>
      </c>
      <c r="I173" s="289"/>
      <c r="J173" s="290">
        <f>ROUND(I173*H173,2)</f>
        <v>0</v>
      </c>
      <c r="K173" s="286" t="s">
        <v>5600</v>
      </c>
      <c r="L173" s="291"/>
      <c r="M173" s="292" t="s">
        <v>1</v>
      </c>
      <c r="N173" s="293" t="s">
        <v>45</v>
      </c>
      <c r="O173" s="93"/>
      <c r="P173" s="238">
        <f>O173*H173</f>
        <v>0</v>
      </c>
      <c r="Q173" s="238">
        <v>0</v>
      </c>
      <c r="R173" s="238">
        <f>Q173*H173</f>
        <v>0</v>
      </c>
      <c r="S173" s="238">
        <v>0</v>
      </c>
      <c r="T173" s="239">
        <f>S173*H173</f>
        <v>0</v>
      </c>
      <c r="U173" s="40"/>
      <c r="V173" s="40"/>
      <c r="W173" s="40"/>
      <c r="X173" s="40"/>
      <c r="Y173" s="40"/>
      <c r="Z173" s="40"/>
      <c r="AA173" s="40"/>
      <c r="AB173" s="40"/>
      <c r="AC173" s="40"/>
      <c r="AD173" s="40"/>
      <c r="AE173" s="40"/>
      <c r="AR173" s="240" t="s">
        <v>267</v>
      </c>
      <c r="AT173" s="240" t="s">
        <v>330</v>
      </c>
      <c r="AU173" s="240" t="s">
        <v>88</v>
      </c>
      <c r="AY173" s="18" t="s">
        <v>221</v>
      </c>
      <c r="BE173" s="241">
        <f>IF(N173="základní",J173,0)</f>
        <v>0</v>
      </c>
      <c r="BF173" s="241">
        <f>IF(N173="snížená",J173,0)</f>
        <v>0</v>
      </c>
      <c r="BG173" s="241">
        <f>IF(N173="zákl. přenesená",J173,0)</f>
        <v>0</v>
      </c>
      <c r="BH173" s="241">
        <f>IF(N173="sníž. přenesená",J173,0)</f>
        <v>0</v>
      </c>
      <c r="BI173" s="241">
        <f>IF(N173="nulová",J173,0)</f>
        <v>0</v>
      </c>
      <c r="BJ173" s="18" t="s">
        <v>88</v>
      </c>
      <c r="BK173" s="241">
        <f>ROUND(I173*H173,2)</f>
        <v>0</v>
      </c>
      <c r="BL173" s="18" t="s">
        <v>224</v>
      </c>
      <c r="BM173" s="240" t="s">
        <v>6212</v>
      </c>
    </row>
    <row r="174" s="2" customFormat="1" ht="66.75" customHeight="1">
      <c r="A174" s="40"/>
      <c r="B174" s="41"/>
      <c r="C174" s="284" t="s">
        <v>295</v>
      </c>
      <c r="D174" s="284" t="s">
        <v>330</v>
      </c>
      <c r="E174" s="285" t="s">
        <v>6213</v>
      </c>
      <c r="F174" s="286" t="s">
        <v>6214</v>
      </c>
      <c r="G174" s="287" t="s">
        <v>651</v>
      </c>
      <c r="H174" s="288">
        <v>0.49299999999999999</v>
      </c>
      <c r="I174" s="289"/>
      <c r="J174" s="290">
        <f>ROUND(I174*H174,2)</f>
        <v>0</v>
      </c>
      <c r="K174" s="286" t="s">
        <v>1</v>
      </c>
      <c r="L174" s="291"/>
      <c r="M174" s="292" t="s">
        <v>1</v>
      </c>
      <c r="N174" s="293" t="s">
        <v>45</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267</v>
      </c>
      <c r="AT174" s="240" t="s">
        <v>330</v>
      </c>
      <c r="AU174" s="240" t="s">
        <v>88</v>
      </c>
      <c r="AY174" s="18" t="s">
        <v>221</v>
      </c>
      <c r="BE174" s="241">
        <f>IF(N174="základní",J174,0)</f>
        <v>0</v>
      </c>
      <c r="BF174" s="241">
        <f>IF(N174="snížená",J174,0)</f>
        <v>0</v>
      </c>
      <c r="BG174" s="241">
        <f>IF(N174="zákl. přenesená",J174,0)</f>
        <v>0</v>
      </c>
      <c r="BH174" s="241">
        <f>IF(N174="sníž. přenesená",J174,0)</f>
        <v>0</v>
      </c>
      <c r="BI174" s="241">
        <f>IF(N174="nulová",J174,0)</f>
        <v>0</v>
      </c>
      <c r="BJ174" s="18" t="s">
        <v>88</v>
      </c>
      <c r="BK174" s="241">
        <f>ROUND(I174*H174,2)</f>
        <v>0</v>
      </c>
      <c r="BL174" s="18" t="s">
        <v>224</v>
      </c>
      <c r="BM174" s="240" t="s">
        <v>6215</v>
      </c>
    </row>
    <row r="175" s="2" customFormat="1" ht="16.5" customHeight="1">
      <c r="A175" s="40"/>
      <c r="B175" s="41"/>
      <c r="C175" s="284" t="s">
        <v>303</v>
      </c>
      <c r="D175" s="284" t="s">
        <v>330</v>
      </c>
      <c r="E175" s="285" t="s">
        <v>6216</v>
      </c>
      <c r="F175" s="286" t="s">
        <v>6217</v>
      </c>
      <c r="G175" s="287" t="s">
        <v>515</v>
      </c>
      <c r="H175" s="288">
        <v>0.57699999999999996</v>
      </c>
      <c r="I175" s="289"/>
      <c r="J175" s="290">
        <f>ROUND(I175*H175,2)</f>
        <v>0</v>
      </c>
      <c r="K175" s="286" t="s">
        <v>5600</v>
      </c>
      <c r="L175" s="291"/>
      <c r="M175" s="292" t="s">
        <v>1</v>
      </c>
      <c r="N175" s="293" t="s">
        <v>45</v>
      </c>
      <c r="O175" s="93"/>
      <c r="P175" s="238">
        <f>O175*H175</f>
        <v>0</v>
      </c>
      <c r="Q175" s="238">
        <v>0</v>
      </c>
      <c r="R175" s="238">
        <f>Q175*H175</f>
        <v>0</v>
      </c>
      <c r="S175" s="238">
        <v>0</v>
      </c>
      <c r="T175" s="239">
        <f>S175*H175</f>
        <v>0</v>
      </c>
      <c r="U175" s="40"/>
      <c r="V175" s="40"/>
      <c r="W175" s="40"/>
      <c r="X175" s="40"/>
      <c r="Y175" s="40"/>
      <c r="Z175" s="40"/>
      <c r="AA175" s="40"/>
      <c r="AB175" s="40"/>
      <c r="AC175" s="40"/>
      <c r="AD175" s="40"/>
      <c r="AE175" s="40"/>
      <c r="AR175" s="240" t="s">
        <v>267</v>
      </c>
      <c r="AT175" s="240" t="s">
        <v>330</v>
      </c>
      <c r="AU175" s="240" t="s">
        <v>88</v>
      </c>
      <c r="AY175" s="18" t="s">
        <v>221</v>
      </c>
      <c r="BE175" s="241">
        <f>IF(N175="základní",J175,0)</f>
        <v>0</v>
      </c>
      <c r="BF175" s="241">
        <f>IF(N175="snížená",J175,0)</f>
        <v>0</v>
      </c>
      <c r="BG175" s="241">
        <f>IF(N175="zákl. přenesená",J175,0)</f>
        <v>0</v>
      </c>
      <c r="BH175" s="241">
        <f>IF(N175="sníž. přenesená",J175,0)</f>
        <v>0</v>
      </c>
      <c r="BI175" s="241">
        <f>IF(N175="nulová",J175,0)</f>
        <v>0</v>
      </c>
      <c r="BJ175" s="18" t="s">
        <v>88</v>
      </c>
      <c r="BK175" s="241">
        <f>ROUND(I175*H175,2)</f>
        <v>0</v>
      </c>
      <c r="BL175" s="18" t="s">
        <v>224</v>
      </c>
      <c r="BM175" s="240" t="s">
        <v>6218</v>
      </c>
    </row>
    <row r="176" s="14" customFormat="1">
      <c r="A176" s="14"/>
      <c r="B176" s="260"/>
      <c r="C176" s="261"/>
      <c r="D176" s="247" t="s">
        <v>236</v>
      </c>
      <c r="E176" s="262" t="s">
        <v>1</v>
      </c>
      <c r="F176" s="263" t="s">
        <v>6196</v>
      </c>
      <c r="G176" s="261"/>
      <c r="H176" s="262" t="s">
        <v>1</v>
      </c>
      <c r="I176" s="264"/>
      <c r="J176" s="261"/>
      <c r="K176" s="261"/>
      <c r="L176" s="265"/>
      <c r="M176" s="266"/>
      <c r="N176" s="267"/>
      <c r="O176" s="267"/>
      <c r="P176" s="267"/>
      <c r="Q176" s="267"/>
      <c r="R176" s="267"/>
      <c r="S176" s="267"/>
      <c r="T176" s="268"/>
      <c r="U176" s="14"/>
      <c r="V176" s="14"/>
      <c r="W176" s="14"/>
      <c r="X176" s="14"/>
      <c r="Y176" s="14"/>
      <c r="Z176" s="14"/>
      <c r="AA176" s="14"/>
      <c r="AB176" s="14"/>
      <c r="AC176" s="14"/>
      <c r="AD176" s="14"/>
      <c r="AE176" s="14"/>
      <c r="AT176" s="269" t="s">
        <v>236</v>
      </c>
      <c r="AU176" s="269" t="s">
        <v>88</v>
      </c>
      <c r="AV176" s="14" t="s">
        <v>88</v>
      </c>
      <c r="AW176" s="14" t="s">
        <v>36</v>
      </c>
      <c r="AX176" s="14" t="s">
        <v>80</v>
      </c>
      <c r="AY176" s="269" t="s">
        <v>221</v>
      </c>
    </row>
    <row r="177" s="14" customFormat="1">
      <c r="A177" s="14"/>
      <c r="B177" s="260"/>
      <c r="C177" s="261"/>
      <c r="D177" s="247" t="s">
        <v>236</v>
      </c>
      <c r="E177" s="262" t="s">
        <v>1</v>
      </c>
      <c r="F177" s="263" t="s">
        <v>6219</v>
      </c>
      <c r="G177" s="261"/>
      <c r="H177" s="262" t="s">
        <v>1</v>
      </c>
      <c r="I177" s="264"/>
      <c r="J177" s="261"/>
      <c r="K177" s="261"/>
      <c r="L177" s="265"/>
      <c r="M177" s="266"/>
      <c r="N177" s="267"/>
      <c r="O177" s="267"/>
      <c r="P177" s="267"/>
      <c r="Q177" s="267"/>
      <c r="R177" s="267"/>
      <c r="S177" s="267"/>
      <c r="T177" s="268"/>
      <c r="U177" s="14"/>
      <c r="V177" s="14"/>
      <c r="W177" s="14"/>
      <c r="X177" s="14"/>
      <c r="Y177" s="14"/>
      <c r="Z177" s="14"/>
      <c r="AA177" s="14"/>
      <c r="AB177" s="14"/>
      <c r="AC177" s="14"/>
      <c r="AD177" s="14"/>
      <c r="AE177" s="14"/>
      <c r="AT177" s="269" t="s">
        <v>236</v>
      </c>
      <c r="AU177" s="269" t="s">
        <v>88</v>
      </c>
      <c r="AV177" s="14" t="s">
        <v>88</v>
      </c>
      <c r="AW177" s="14" t="s">
        <v>36</v>
      </c>
      <c r="AX177" s="14" t="s">
        <v>80</v>
      </c>
      <c r="AY177" s="269" t="s">
        <v>221</v>
      </c>
    </row>
    <row r="178" s="13" customFormat="1">
      <c r="A178" s="13"/>
      <c r="B178" s="249"/>
      <c r="C178" s="250"/>
      <c r="D178" s="247" t="s">
        <v>236</v>
      </c>
      <c r="E178" s="251" t="s">
        <v>1</v>
      </c>
      <c r="F178" s="252" t="s">
        <v>6220</v>
      </c>
      <c r="G178" s="250"/>
      <c r="H178" s="253">
        <v>0.57699999999999996</v>
      </c>
      <c r="I178" s="254"/>
      <c r="J178" s="250"/>
      <c r="K178" s="250"/>
      <c r="L178" s="255"/>
      <c r="M178" s="256"/>
      <c r="N178" s="257"/>
      <c r="O178" s="257"/>
      <c r="P178" s="257"/>
      <c r="Q178" s="257"/>
      <c r="R178" s="257"/>
      <c r="S178" s="257"/>
      <c r="T178" s="258"/>
      <c r="U178" s="13"/>
      <c r="V178" s="13"/>
      <c r="W178" s="13"/>
      <c r="X178" s="13"/>
      <c r="Y178" s="13"/>
      <c r="Z178" s="13"/>
      <c r="AA178" s="13"/>
      <c r="AB178" s="13"/>
      <c r="AC178" s="13"/>
      <c r="AD178" s="13"/>
      <c r="AE178" s="13"/>
      <c r="AT178" s="259" t="s">
        <v>236</v>
      </c>
      <c r="AU178" s="259" t="s">
        <v>88</v>
      </c>
      <c r="AV178" s="13" t="s">
        <v>19</v>
      </c>
      <c r="AW178" s="13" t="s">
        <v>36</v>
      </c>
      <c r="AX178" s="13" t="s">
        <v>80</v>
      </c>
      <c r="AY178" s="259" t="s">
        <v>221</v>
      </c>
    </row>
    <row r="179" s="15" customFormat="1">
      <c r="A179" s="15"/>
      <c r="B179" s="270"/>
      <c r="C179" s="271"/>
      <c r="D179" s="247" t="s">
        <v>236</v>
      </c>
      <c r="E179" s="272" t="s">
        <v>1</v>
      </c>
      <c r="F179" s="273" t="s">
        <v>356</v>
      </c>
      <c r="G179" s="271"/>
      <c r="H179" s="274">
        <v>0.57699999999999996</v>
      </c>
      <c r="I179" s="275"/>
      <c r="J179" s="271"/>
      <c r="K179" s="271"/>
      <c r="L179" s="276"/>
      <c r="M179" s="277"/>
      <c r="N179" s="278"/>
      <c r="O179" s="278"/>
      <c r="P179" s="278"/>
      <c r="Q179" s="278"/>
      <c r="R179" s="278"/>
      <c r="S179" s="278"/>
      <c r="T179" s="279"/>
      <c r="U179" s="15"/>
      <c r="V179" s="15"/>
      <c r="W179" s="15"/>
      <c r="X179" s="15"/>
      <c r="Y179" s="15"/>
      <c r="Z179" s="15"/>
      <c r="AA179" s="15"/>
      <c r="AB179" s="15"/>
      <c r="AC179" s="15"/>
      <c r="AD179" s="15"/>
      <c r="AE179" s="15"/>
      <c r="AT179" s="280" t="s">
        <v>236</v>
      </c>
      <c r="AU179" s="280" t="s">
        <v>88</v>
      </c>
      <c r="AV179" s="15" t="s">
        <v>224</v>
      </c>
      <c r="AW179" s="15" t="s">
        <v>36</v>
      </c>
      <c r="AX179" s="15" t="s">
        <v>88</v>
      </c>
      <c r="AY179" s="280" t="s">
        <v>221</v>
      </c>
    </row>
    <row r="180" s="2" customFormat="1" ht="16.5" customHeight="1">
      <c r="A180" s="40"/>
      <c r="B180" s="41"/>
      <c r="C180" s="284" t="s">
        <v>307</v>
      </c>
      <c r="D180" s="284" t="s">
        <v>330</v>
      </c>
      <c r="E180" s="285" t="s">
        <v>6221</v>
      </c>
      <c r="F180" s="286" t="s">
        <v>6222</v>
      </c>
      <c r="G180" s="287" t="s">
        <v>651</v>
      </c>
      <c r="H180" s="288">
        <v>0.46800000000000003</v>
      </c>
      <c r="I180" s="289"/>
      <c r="J180" s="290">
        <f>ROUND(I180*H180,2)</f>
        <v>0</v>
      </c>
      <c r="K180" s="286" t="s">
        <v>1</v>
      </c>
      <c r="L180" s="291"/>
      <c r="M180" s="292" t="s">
        <v>1</v>
      </c>
      <c r="N180" s="293" t="s">
        <v>45</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267</v>
      </c>
      <c r="AT180" s="240" t="s">
        <v>330</v>
      </c>
      <c r="AU180" s="240" t="s">
        <v>88</v>
      </c>
      <c r="AY180" s="18" t="s">
        <v>221</v>
      </c>
      <c r="BE180" s="241">
        <f>IF(N180="základní",J180,0)</f>
        <v>0</v>
      </c>
      <c r="BF180" s="241">
        <f>IF(N180="snížená",J180,0)</f>
        <v>0</v>
      </c>
      <c r="BG180" s="241">
        <f>IF(N180="zákl. přenesená",J180,0)</f>
        <v>0</v>
      </c>
      <c r="BH180" s="241">
        <f>IF(N180="sníž. přenesená",J180,0)</f>
        <v>0</v>
      </c>
      <c r="BI180" s="241">
        <f>IF(N180="nulová",J180,0)</f>
        <v>0</v>
      </c>
      <c r="BJ180" s="18" t="s">
        <v>88</v>
      </c>
      <c r="BK180" s="241">
        <f>ROUND(I180*H180,2)</f>
        <v>0</v>
      </c>
      <c r="BL180" s="18" t="s">
        <v>224</v>
      </c>
      <c r="BM180" s="240" t="s">
        <v>6223</v>
      </c>
    </row>
    <row r="181" s="14" customFormat="1">
      <c r="A181" s="14"/>
      <c r="B181" s="260"/>
      <c r="C181" s="261"/>
      <c r="D181" s="247" t="s">
        <v>236</v>
      </c>
      <c r="E181" s="262" t="s">
        <v>1</v>
      </c>
      <c r="F181" s="263" t="s">
        <v>6196</v>
      </c>
      <c r="G181" s="261"/>
      <c r="H181" s="262" t="s">
        <v>1</v>
      </c>
      <c r="I181" s="264"/>
      <c r="J181" s="261"/>
      <c r="K181" s="261"/>
      <c r="L181" s="265"/>
      <c r="M181" s="266"/>
      <c r="N181" s="267"/>
      <c r="O181" s="267"/>
      <c r="P181" s="267"/>
      <c r="Q181" s="267"/>
      <c r="R181" s="267"/>
      <c r="S181" s="267"/>
      <c r="T181" s="268"/>
      <c r="U181" s="14"/>
      <c r="V181" s="14"/>
      <c r="W181" s="14"/>
      <c r="X181" s="14"/>
      <c r="Y181" s="14"/>
      <c r="Z181" s="14"/>
      <c r="AA181" s="14"/>
      <c r="AB181" s="14"/>
      <c r="AC181" s="14"/>
      <c r="AD181" s="14"/>
      <c r="AE181" s="14"/>
      <c r="AT181" s="269" t="s">
        <v>236</v>
      </c>
      <c r="AU181" s="269" t="s">
        <v>88</v>
      </c>
      <c r="AV181" s="14" t="s">
        <v>88</v>
      </c>
      <c r="AW181" s="14" t="s">
        <v>36</v>
      </c>
      <c r="AX181" s="14" t="s">
        <v>80</v>
      </c>
      <c r="AY181" s="269" t="s">
        <v>221</v>
      </c>
    </row>
    <row r="182" s="14" customFormat="1">
      <c r="A182" s="14"/>
      <c r="B182" s="260"/>
      <c r="C182" s="261"/>
      <c r="D182" s="247" t="s">
        <v>236</v>
      </c>
      <c r="E182" s="262" t="s">
        <v>1</v>
      </c>
      <c r="F182" s="263" t="s">
        <v>6224</v>
      </c>
      <c r="G182" s="261"/>
      <c r="H182" s="262" t="s">
        <v>1</v>
      </c>
      <c r="I182" s="264"/>
      <c r="J182" s="261"/>
      <c r="K182" s="261"/>
      <c r="L182" s="265"/>
      <c r="M182" s="266"/>
      <c r="N182" s="267"/>
      <c r="O182" s="267"/>
      <c r="P182" s="267"/>
      <c r="Q182" s="267"/>
      <c r="R182" s="267"/>
      <c r="S182" s="267"/>
      <c r="T182" s="268"/>
      <c r="U182" s="14"/>
      <c r="V182" s="14"/>
      <c r="W182" s="14"/>
      <c r="X182" s="14"/>
      <c r="Y182" s="14"/>
      <c r="Z182" s="14"/>
      <c r="AA182" s="14"/>
      <c r="AB182" s="14"/>
      <c r="AC182" s="14"/>
      <c r="AD182" s="14"/>
      <c r="AE182" s="14"/>
      <c r="AT182" s="269" t="s">
        <v>236</v>
      </c>
      <c r="AU182" s="269" t="s">
        <v>88</v>
      </c>
      <c r="AV182" s="14" t="s">
        <v>88</v>
      </c>
      <c r="AW182" s="14" t="s">
        <v>36</v>
      </c>
      <c r="AX182" s="14" t="s">
        <v>80</v>
      </c>
      <c r="AY182" s="269" t="s">
        <v>221</v>
      </c>
    </row>
    <row r="183" s="13" customFormat="1">
      <c r="A183" s="13"/>
      <c r="B183" s="249"/>
      <c r="C183" s="250"/>
      <c r="D183" s="247" t="s">
        <v>236</v>
      </c>
      <c r="E183" s="251" t="s">
        <v>1</v>
      </c>
      <c r="F183" s="252" t="s">
        <v>6225</v>
      </c>
      <c r="G183" s="250"/>
      <c r="H183" s="253">
        <v>0.46800000000000003</v>
      </c>
      <c r="I183" s="254"/>
      <c r="J183" s="250"/>
      <c r="K183" s="250"/>
      <c r="L183" s="255"/>
      <c r="M183" s="256"/>
      <c r="N183" s="257"/>
      <c r="O183" s="257"/>
      <c r="P183" s="257"/>
      <c r="Q183" s="257"/>
      <c r="R183" s="257"/>
      <c r="S183" s="257"/>
      <c r="T183" s="258"/>
      <c r="U183" s="13"/>
      <c r="V183" s="13"/>
      <c r="W183" s="13"/>
      <c r="X183" s="13"/>
      <c r="Y183" s="13"/>
      <c r="Z183" s="13"/>
      <c r="AA183" s="13"/>
      <c r="AB183" s="13"/>
      <c r="AC183" s="13"/>
      <c r="AD183" s="13"/>
      <c r="AE183" s="13"/>
      <c r="AT183" s="259" t="s">
        <v>236</v>
      </c>
      <c r="AU183" s="259" t="s">
        <v>88</v>
      </c>
      <c r="AV183" s="13" t="s">
        <v>19</v>
      </c>
      <c r="AW183" s="13" t="s">
        <v>36</v>
      </c>
      <c r="AX183" s="13" t="s">
        <v>80</v>
      </c>
      <c r="AY183" s="259" t="s">
        <v>221</v>
      </c>
    </row>
    <row r="184" s="15" customFormat="1">
      <c r="A184" s="15"/>
      <c r="B184" s="270"/>
      <c r="C184" s="271"/>
      <c r="D184" s="247" t="s">
        <v>236</v>
      </c>
      <c r="E184" s="272" t="s">
        <v>1</v>
      </c>
      <c r="F184" s="273" t="s">
        <v>356</v>
      </c>
      <c r="G184" s="271"/>
      <c r="H184" s="274">
        <v>0.46800000000000003</v>
      </c>
      <c r="I184" s="275"/>
      <c r="J184" s="271"/>
      <c r="K184" s="271"/>
      <c r="L184" s="276"/>
      <c r="M184" s="277"/>
      <c r="N184" s="278"/>
      <c r="O184" s="278"/>
      <c r="P184" s="278"/>
      <c r="Q184" s="278"/>
      <c r="R184" s="278"/>
      <c r="S184" s="278"/>
      <c r="T184" s="279"/>
      <c r="U184" s="15"/>
      <c r="V184" s="15"/>
      <c r="W184" s="15"/>
      <c r="X184" s="15"/>
      <c r="Y184" s="15"/>
      <c r="Z184" s="15"/>
      <c r="AA184" s="15"/>
      <c r="AB184" s="15"/>
      <c r="AC184" s="15"/>
      <c r="AD184" s="15"/>
      <c r="AE184" s="15"/>
      <c r="AT184" s="280" t="s">
        <v>236</v>
      </c>
      <c r="AU184" s="280" t="s">
        <v>88</v>
      </c>
      <c r="AV184" s="15" t="s">
        <v>224</v>
      </c>
      <c r="AW184" s="15" t="s">
        <v>36</v>
      </c>
      <c r="AX184" s="15" t="s">
        <v>88</v>
      </c>
      <c r="AY184" s="280" t="s">
        <v>221</v>
      </c>
    </row>
    <row r="185" s="2" customFormat="1" ht="21.75" customHeight="1">
      <c r="A185" s="40"/>
      <c r="B185" s="41"/>
      <c r="C185" s="229" t="s">
        <v>316</v>
      </c>
      <c r="D185" s="229" t="s">
        <v>225</v>
      </c>
      <c r="E185" s="230" t="s">
        <v>6226</v>
      </c>
      <c r="F185" s="231" t="s">
        <v>6227</v>
      </c>
      <c r="G185" s="232" t="s">
        <v>699</v>
      </c>
      <c r="H185" s="233">
        <v>18</v>
      </c>
      <c r="I185" s="234"/>
      <c r="J185" s="235">
        <f>ROUND(I185*H185,2)</f>
        <v>0</v>
      </c>
      <c r="K185" s="231" t="s">
        <v>5600</v>
      </c>
      <c r="L185" s="46"/>
      <c r="M185" s="236" t="s">
        <v>1</v>
      </c>
      <c r="N185" s="237" t="s">
        <v>45</v>
      </c>
      <c r="O185" s="93"/>
      <c r="P185" s="238">
        <f>O185*H185</f>
        <v>0</v>
      </c>
      <c r="Q185" s="238">
        <v>0</v>
      </c>
      <c r="R185" s="238">
        <f>Q185*H185</f>
        <v>0</v>
      </c>
      <c r="S185" s="238">
        <v>0</v>
      </c>
      <c r="T185" s="239">
        <f>S185*H185</f>
        <v>0</v>
      </c>
      <c r="U185" s="40"/>
      <c r="V185" s="40"/>
      <c r="W185" s="40"/>
      <c r="X185" s="40"/>
      <c r="Y185" s="40"/>
      <c r="Z185" s="40"/>
      <c r="AA185" s="40"/>
      <c r="AB185" s="40"/>
      <c r="AC185" s="40"/>
      <c r="AD185" s="40"/>
      <c r="AE185" s="40"/>
      <c r="AR185" s="240" t="s">
        <v>224</v>
      </c>
      <c r="AT185" s="240" t="s">
        <v>225</v>
      </c>
      <c r="AU185" s="240" t="s">
        <v>88</v>
      </c>
      <c r="AY185" s="18" t="s">
        <v>221</v>
      </c>
      <c r="BE185" s="241">
        <f>IF(N185="základní",J185,0)</f>
        <v>0</v>
      </c>
      <c r="BF185" s="241">
        <f>IF(N185="snížená",J185,0)</f>
        <v>0</v>
      </c>
      <c r="BG185" s="241">
        <f>IF(N185="zákl. přenesená",J185,0)</f>
        <v>0</v>
      </c>
      <c r="BH185" s="241">
        <f>IF(N185="sníž. přenesená",J185,0)</f>
        <v>0</v>
      </c>
      <c r="BI185" s="241">
        <f>IF(N185="nulová",J185,0)</f>
        <v>0</v>
      </c>
      <c r="BJ185" s="18" t="s">
        <v>88</v>
      </c>
      <c r="BK185" s="241">
        <f>ROUND(I185*H185,2)</f>
        <v>0</v>
      </c>
      <c r="BL185" s="18" t="s">
        <v>224</v>
      </c>
      <c r="BM185" s="240" t="s">
        <v>6228</v>
      </c>
    </row>
    <row r="186" s="2" customFormat="1">
      <c r="A186" s="40"/>
      <c r="B186" s="41"/>
      <c r="C186" s="42"/>
      <c r="D186" s="242" t="s">
        <v>232</v>
      </c>
      <c r="E186" s="42"/>
      <c r="F186" s="243" t="s">
        <v>6229</v>
      </c>
      <c r="G186" s="42"/>
      <c r="H186" s="42"/>
      <c r="I186" s="244"/>
      <c r="J186" s="42"/>
      <c r="K186" s="42"/>
      <c r="L186" s="46"/>
      <c r="M186" s="245"/>
      <c r="N186" s="246"/>
      <c r="O186" s="93"/>
      <c r="P186" s="93"/>
      <c r="Q186" s="93"/>
      <c r="R186" s="93"/>
      <c r="S186" s="93"/>
      <c r="T186" s="94"/>
      <c r="U186" s="40"/>
      <c r="V186" s="40"/>
      <c r="W186" s="40"/>
      <c r="X186" s="40"/>
      <c r="Y186" s="40"/>
      <c r="Z186" s="40"/>
      <c r="AA186" s="40"/>
      <c r="AB186" s="40"/>
      <c r="AC186" s="40"/>
      <c r="AD186" s="40"/>
      <c r="AE186" s="40"/>
      <c r="AT186" s="18" t="s">
        <v>232</v>
      </c>
      <c r="AU186" s="18" t="s">
        <v>88</v>
      </c>
    </row>
    <row r="187" s="13" customFormat="1">
      <c r="A187" s="13"/>
      <c r="B187" s="249"/>
      <c r="C187" s="250"/>
      <c r="D187" s="247" t="s">
        <v>236</v>
      </c>
      <c r="E187" s="251" t="s">
        <v>1</v>
      </c>
      <c r="F187" s="252" t="s">
        <v>6208</v>
      </c>
      <c r="G187" s="250"/>
      <c r="H187" s="253">
        <v>18</v>
      </c>
      <c r="I187" s="254"/>
      <c r="J187" s="250"/>
      <c r="K187" s="250"/>
      <c r="L187" s="255"/>
      <c r="M187" s="256"/>
      <c r="N187" s="257"/>
      <c r="O187" s="257"/>
      <c r="P187" s="257"/>
      <c r="Q187" s="257"/>
      <c r="R187" s="257"/>
      <c r="S187" s="257"/>
      <c r="T187" s="258"/>
      <c r="U187" s="13"/>
      <c r="V187" s="13"/>
      <c r="W187" s="13"/>
      <c r="X187" s="13"/>
      <c r="Y187" s="13"/>
      <c r="Z187" s="13"/>
      <c r="AA187" s="13"/>
      <c r="AB187" s="13"/>
      <c r="AC187" s="13"/>
      <c r="AD187" s="13"/>
      <c r="AE187" s="13"/>
      <c r="AT187" s="259" t="s">
        <v>236</v>
      </c>
      <c r="AU187" s="259" t="s">
        <v>88</v>
      </c>
      <c r="AV187" s="13" t="s">
        <v>19</v>
      </c>
      <c r="AW187" s="13" t="s">
        <v>36</v>
      </c>
      <c r="AX187" s="13" t="s">
        <v>80</v>
      </c>
      <c r="AY187" s="259" t="s">
        <v>221</v>
      </c>
    </row>
    <row r="188" s="15" customFormat="1">
      <c r="A188" s="15"/>
      <c r="B188" s="270"/>
      <c r="C188" s="271"/>
      <c r="D188" s="247" t="s">
        <v>236</v>
      </c>
      <c r="E188" s="272" t="s">
        <v>1</v>
      </c>
      <c r="F188" s="273" t="s">
        <v>356</v>
      </c>
      <c r="G188" s="271"/>
      <c r="H188" s="274">
        <v>18</v>
      </c>
      <c r="I188" s="275"/>
      <c r="J188" s="271"/>
      <c r="K188" s="271"/>
      <c r="L188" s="276"/>
      <c r="M188" s="277"/>
      <c r="N188" s="278"/>
      <c r="O188" s="278"/>
      <c r="P188" s="278"/>
      <c r="Q188" s="278"/>
      <c r="R188" s="278"/>
      <c r="S188" s="278"/>
      <c r="T188" s="279"/>
      <c r="U188" s="15"/>
      <c r="V188" s="15"/>
      <c r="W188" s="15"/>
      <c r="X188" s="15"/>
      <c r="Y188" s="15"/>
      <c r="Z188" s="15"/>
      <c r="AA188" s="15"/>
      <c r="AB188" s="15"/>
      <c r="AC188" s="15"/>
      <c r="AD188" s="15"/>
      <c r="AE188" s="15"/>
      <c r="AT188" s="280" t="s">
        <v>236</v>
      </c>
      <c r="AU188" s="280" t="s">
        <v>88</v>
      </c>
      <c r="AV188" s="15" t="s">
        <v>224</v>
      </c>
      <c r="AW188" s="15" t="s">
        <v>36</v>
      </c>
      <c r="AX188" s="15" t="s">
        <v>88</v>
      </c>
      <c r="AY188" s="280" t="s">
        <v>221</v>
      </c>
    </row>
    <row r="189" s="2" customFormat="1" ht="33" customHeight="1">
      <c r="A189" s="40"/>
      <c r="B189" s="41"/>
      <c r="C189" s="229" t="s">
        <v>321</v>
      </c>
      <c r="D189" s="229" t="s">
        <v>225</v>
      </c>
      <c r="E189" s="230" t="s">
        <v>6230</v>
      </c>
      <c r="F189" s="231" t="s">
        <v>6231</v>
      </c>
      <c r="G189" s="232" t="s">
        <v>699</v>
      </c>
      <c r="H189" s="233">
        <v>20.300000000000001</v>
      </c>
      <c r="I189" s="234"/>
      <c r="J189" s="235">
        <f>ROUND(I189*H189,2)</f>
        <v>0</v>
      </c>
      <c r="K189" s="231" t="s">
        <v>1</v>
      </c>
      <c r="L189" s="46"/>
      <c r="M189" s="236" t="s">
        <v>1</v>
      </c>
      <c r="N189" s="237" t="s">
        <v>45</v>
      </c>
      <c r="O189" s="93"/>
      <c r="P189" s="238">
        <f>O189*H189</f>
        <v>0</v>
      </c>
      <c r="Q189" s="238">
        <v>0</v>
      </c>
      <c r="R189" s="238">
        <f>Q189*H189</f>
        <v>0</v>
      </c>
      <c r="S189" s="238">
        <v>0</v>
      </c>
      <c r="T189" s="239">
        <f>S189*H189</f>
        <v>0</v>
      </c>
      <c r="U189" s="40"/>
      <c r="V189" s="40"/>
      <c r="W189" s="40"/>
      <c r="X189" s="40"/>
      <c r="Y189" s="40"/>
      <c r="Z189" s="40"/>
      <c r="AA189" s="40"/>
      <c r="AB189" s="40"/>
      <c r="AC189" s="40"/>
      <c r="AD189" s="40"/>
      <c r="AE189" s="40"/>
      <c r="AR189" s="240" t="s">
        <v>224</v>
      </c>
      <c r="AT189" s="240" t="s">
        <v>225</v>
      </c>
      <c r="AU189" s="240" t="s">
        <v>88</v>
      </c>
      <c r="AY189" s="18" t="s">
        <v>221</v>
      </c>
      <c r="BE189" s="241">
        <f>IF(N189="základní",J189,0)</f>
        <v>0</v>
      </c>
      <c r="BF189" s="241">
        <f>IF(N189="snížená",J189,0)</f>
        <v>0</v>
      </c>
      <c r="BG189" s="241">
        <f>IF(N189="zákl. přenesená",J189,0)</f>
        <v>0</v>
      </c>
      <c r="BH189" s="241">
        <f>IF(N189="sníž. přenesená",J189,0)</f>
        <v>0</v>
      </c>
      <c r="BI189" s="241">
        <f>IF(N189="nulová",J189,0)</f>
        <v>0</v>
      </c>
      <c r="BJ189" s="18" t="s">
        <v>88</v>
      </c>
      <c r="BK189" s="241">
        <f>ROUND(I189*H189,2)</f>
        <v>0</v>
      </c>
      <c r="BL189" s="18" t="s">
        <v>224</v>
      </c>
      <c r="BM189" s="240" t="s">
        <v>6232</v>
      </c>
    </row>
    <row r="190" s="2" customFormat="1">
      <c r="A190" s="40"/>
      <c r="B190" s="41"/>
      <c r="C190" s="42"/>
      <c r="D190" s="247" t="s">
        <v>234</v>
      </c>
      <c r="E190" s="42"/>
      <c r="F190" s="248" t="s">
        <v>6233</v>
      </c>
      <c r="G190" s="42"/>
      <c r="H190" s="42"/>
      <c r="I190" s="244"/>
      <c r="J190" s="42"/>
      <c r="K190" s="42"/>
      <c r="L190" s="46"/>
      <c r="M190" s="245"/>
      <c r="N190" s="246"/>
      <c r="O190" s="93"/>
      <c r="P190" s="93"/>
      <c r="Q190" s="93"/>
      <c r="R190" s="93"/>
      <c r="S190" s="93"/>
      <c r="T190" s="94"/>
      <c r="U190" s="40"/>
      <c r="V190" s="40"/>
      <c r="W190" s="40"/>
      <c r="X190" s="40"/>
      <c r="Y190" s="40"/>
      <c r="Z190" s="40"/>
      <c r="AA190" s="40"/>
      <c r="AB190" s="40"/>
      <c r="AC190" s="40"/>
      <c r="AD190" s="40"/>
      <c r="AE190" s="40"/>
      <c r="AT190" s="18" t="s">
        <v>234</v>
      </c>
      <c r="AU190" s="18" t="s">
        <v>88</v>
      </c>
    </row>
    <row r="191" s="14" customFormat="1">
      <c r="A191" s="14"/>
      <c r="B191" s="260"/>
      <c r="C191" s="261"/>
      <c r="D191" s="247" t="s">
        <v>236</v>
      </c>
      <c r="E191" s="262" t="s">
        <v>1</v>
      </c>
      <c r="F191" s="263" t="s">
        <v>6196</v>
      </c>
      <c r="G191" s="261"/>
      <c r="H191" s="262" t="s">
        <v>1</v>
      </c>
      <c r="I191" s="264"/>
      <c r="J191" s="261"/>
      <c r="K191" s="261"/>
      <c r="L191" s="265"/>
      <c r="M191" s="266"/>
      <c r="N191" s="267"/>
      <c r="O191" s="267"/>
      <c r="P191" s="267"/>
      <c r="Q191" s="267"/>
      <c r="R191" s="267"/>
      <c r="S191" s="267"/>
      <c r="T191" s="268"/>
      <c r="U191" s="14"/>
      <c r="V191" s="14"/>
      <c r="W191" s="14"/>
      <c r="X191" s="14"/>
      <c r="Y191" s="14"/>
      <c r="Z191" s="14"/>
      <c r="AA191" s="14"/>
      <c r="AB191" s="14"/>
      <c r="AC191" s="14"/>
      <c r="AD191" s="14"/>
      <c r="AE191" s="14"/>
      <c r="AT191" s="269" t="s">
        <v>236</v>
      </c>
      <c r="AU191" s="269" t="s">
        <v>88</v>
      </c>
      <c r="AV191" s="14" t="s">
        <v>88</v>
      </c>
      <c r="AW191" s="14" t="s">
        <v>36</v>
      </c>
      <c r="AX191" s="14" t="s">
        <v>80</v>
      </c>
      <c r="AY191" s="269" t="s">
        <v>221</v>
      </c>
    </row>
    <row r="192" s="13" customFormat="1">
      <c r="A192" s="13"/>
      <c r="B192" s="249"/>
      <c r="C192" s="250"/>
      <c r="D192" s="247" t="s">
        <v>236</v>
      </c>
      <c r="E192" s="251" t="s">
        <v>1</v>
      </c>
      <c r="F192" s="252" t="s">
        <v>6234</v>
      </c>
      <c r="G192" s="250"/>
      <c r="H192" s="253">
        <v>11.6</v>
      </c>
      <c r="I192" s="254"/>
      <c r="J192" s="250"/>
      <c r="K192" s="250"/>
      <c r="L192" s="255"/>
      <c r="M192" s="256"/>
      <c r="N192" s="257"/>
      <c r="O192" s="257"/>
      <c r="P192" s="257"/>
      <c r="Q192" s="257"/>
      <c r="R192" s="257"/>
      <c r="S192" s="257"/>
      <c r="T192" s="258"/>
      <c r="U192" s="13"/>
      <c r="V192" s="13"/>
      <c r="W192" s="13"/>
      <c r="X192" s="13"/>
      <c r="Y192" s="13"/>
      <c r="Z192" s="13"/>
      <c r="AA192" s="13"/>
      <c r="AB192" s="13"/>
      <c r="AC192" s="13"/>
      <c r="AD192" s="13"/>
      <c r="AE192" s="13"/>
      <c r="AT192" s="259" t="s">
        <v>236</v>
      </c>
      <c r="AU192" s="259" t="s">
        <v>88</v>
      </c>
      <c r="AV192" s="13" t="s">
        <v>19</v>
      </c>
      <c r="AW192" s="13" t="s">
        <v>36</v>
      </c>
      <c r="AX192" s="13" t="s">
        <v>80</v>
      </c>
      <c r="AY192" s="259" t="s">
        <v>221</v>
      </c>
    </row>
    <row r="193" s="13" customFormat="1">
      <c r="A193" s="13"/>
      <c r="B193" s="249"/>
      <c r="C193" s="250"/>
      <c r="D193" s="247" t="s">
        <v>236</v>
      </c>
      <c r="E193" s="251" t="s">
        <v>1</v>
      </c>
      <c r="F193" s="252" t="s">
        <v>6235</v>
      </c>
      <c r="G193" s="250"/>
      <c r="H193" s="253">
        <v>8.6999999999999993</v>
      </c>
      <c r="I193" s="254"/>
      <c r="J193" s="250"/>
      <c r="K193" s="250"/>
      <c r="L193" s="255"/>
      <c r="M193" s="256"/>
      <c r="N193" s="257"/>
      <c r="O193" s="257"/>
      <c r="P193" s="257"/>
      <c r="Q193" s="257"/>
      <c r="R193" s="257"/>
      <c r="S193" s="257"/>
      <c r="T193" s="258"/>
      <c r="U193" s="13"/>
      <c r="V193" s="13"/>
      <c r="W193" s="13"/>
      <c r="X193" s="13"/>
      <c r="Y193" s="13"/>
      <c r="Z193" s="13"/>
      <c r="AA193" s="13"/>
      <c r="AB193" s="13"/>
      <c r="AC193" s="13"/>
      <c r="AD193" s="13"/>
      <c r="AE193" s="13"/>
      <c r="AT193" s="259" t="s">
        <v>236</v>
      </c>
      <c r="AU193" s="259" t="s">
        <v>88</v>
      </c>
      <c r="AV193" s="13" t="s">
        <v>19</v>
      </c>
      <c r="AW193" s="13" t="s">
        <v>36</v>
      </c>
      <c r="AX193" s="13" t="s">
        <v>80</v>
      </c>
      <c r="AY193" s="259" t="s">
        <v>221</v>
      </c>
    </row>
    <row r="194" s="15" customFormat="1">
      <c r="A194" s="15"/>
      <c r="B194" s="270"/>
      <c r="C194" s="271"/>
      <c r="D194" s="247" t="s">
        <v>236</v>
      </c>
      <c r="E194" s="272" t="s">
        <v>1</v>
      </c>
      <c r="F194" s="273" t="s">
        <v>356</v>
      </c>
      <c r="G194" s="271"/>
      <c r="H194" s="274">
        <v>20.300000000000001</v>
      </c>
      <c r="I194" s="275"/>
      <c r="J194" s="271"/>
      <c r="K194" s="271"/>
      <c r="L194" s="276"/>
      <c r="M194" s="277"/>
      <c r="N194" s="278"/>
      <c r="O194" s="278"/>
      <c r="P194" s="278"/>
      <c r="Q194" s="278"/>
      <c r="R194" s="278"/>
      <c r="S194" s="278"/>
      <c r="T194" s="279"/>
      <c r="U194" s="15"/>
      <c r="V194" s="15"/>
      <c r="W194" s="15"/>
      <c r="X194" s="15"/>
      <c r="Y194" s="15"/>
      <c r="Z194" s="15"/>
      <c r="AA194" s="15"/>
      <c r="AB194" s="15"/>
      <c r="AC194" s="15"/>
      <c r="AD194" s="15"/>
      <c r="AE194" s="15"/>
      <c r="AT194" s="280" t="s">
        <v>236</v>
      </c>
      <c r="AU194" s="280" t="s">
        <v>88</v>
      </c>
      <c r="AV194" s="15" t="s">
        <v>224</v>
      </c>
      <c r="AW194" s="15" t="s">
        <v>36</v>
      </c>
      <c r="AX194" s="15" t="s">
        <v>88</v>
      </c>
      <c r="AY194" s="280" t="s">
        <v>221</v>
      </c>
    </row>
    <row r="195" s="2" customFormat="1" ht="33" customHeight="1">
      <c r="A195" s="40"/>
      <c r="B195" s="41"/>
      <c r="C195" s="229" t="s">
        <v>327</v>
      </c>
      <c r="D195" s="229" t="s">
        <v>225</v>
      </c>
      <c r="E195" s="230" t="s">
        <v>6236</v>
      </c>
      <c r="F195" s="231" t="s">
        <v>6237</v>
      </c>
      <c r="G195" s="232" t="s">
        <v>699</v>
      </c>
      <c r="H195" s="233">
        <v>20.300000000000001</v>
      </c>
      <c r="I195" s="234"/>
      <c r="J195" s="235">
        <f>ROUND(I195*H195,2)</f>
        <v>0</v>
      </c>
      <c r="K195" s="231" t="s">
        <v>5600</v>
      </c>
      <c r="L195" s="46"/>
      <c r="M195" s="236" t="s">
        <v>1</v>
      </c>
      <c r="N195" s="237" t="s">
        <v>45</v>
      </c>
      <c r="O195" s="93"/>
      <c r="P195" s="238">
        <f>O195*H195</f>
        <v>0</v>
      </c>
      <c r="Q195" s="238">
        <v>0</v>
      </c>
      <c r="R195" s="238">
        <f>Q195*H195</f>
        <v>0</v>
      </c>
      <c r="S195" s="238">
        <v>0</v>
      </c>
      <c r="T195" s="239">
        <f>S195*H195</f>
        <v>0</v>
      </c>
      <c r="U195" s="40"/>
      <c r="V195" s="40"/>
      <c r="W195" s="40"/>
      <c r="X195" s="40"/>
      <c r="Y195" s="40"/>
      <c r="Z195" s="40"/>
      <c r="AA195" s="40"/>
      <c r="AB195" s="40"/>
      <c r="AC195" s="40"/>
      <c r="AD195" s="40"/>
      <c r="AE195" s="40"/>
      <c r="AR195" s="240" t="s">
        <v>224</v>
      </c>
      <c r="AT195" s="240" t="s">
        <v>225</v>
      </c>
      <c r="AU195" s="240" t="s">
        <v>88</v>
      </c>
      <c r="AY195" s="18" t="s">
        <v>221</v>
      </c>
      <c r="BE195" s="241">
        <f>IF(N195="základní",J195,0)</f>
        <v>0</v>
      </c>
      <c r="BF195" s="241">
        <f>IF(N195="snížená",J195,0)</f>
        <v>0</v>
      </c>
      <c r="BG195" s="241">
        <f>IF(N195="zákl. přenesená",J195,0)</f>
        <v>0</v>
      </c>
      <c r="BH195" s="241">
        <f>IF(N195="sníž. přenesená",J195,0)</f>
        <v>0</v>
      </c>
      <c r="BI195" s="241">
        <f>IF(N195="nulová",J195,0)</f>
        <v>0</v>
      </c>
      <c r="BJ195" s="18" t="s">
        <v>88</v>
      </c>
      <c r="BK195" s="241">
        <f>ROUND(I195*H195,2)</f>
        <v>0</v>
      </c>
      <c r="BL195" s="18" t="s">
        <v>224</v>
      </c>
      <c r="BM195" s="240" t="s">
        <v>6238</v>
      </c>
    </row>
    <row r="196" s="2" customFormat="1">
      <c r="A196" s="40"/>
      <c r="B196" s="41"/>
      <c r="C196" s="42"/>
      <c r="D196" s="242" t="s">
        <v>232</v>
      </c>
      <c r="E196" s="42"/>
      <c r="F196" s="243" t="s">
        <v>6239</v>
      </c>
      <c r="G196" s="42"/>
      <c r="H196" s="42"/>
      <c r="I196" s="244"/>
      <c r="J196" s="42"/>
      <c r="K196" s="42"/>
      <c r="L196" s="46"/>
      <c r="M196" s="245"/>
      <c r="N196" s="246"/>
      <c r="O196" s="93"/>
      <c r="P196" s="93"/>
      <c r="Q196" s="93"/>
      <c r="R196" s="93"/>
      <c r="S196" s="93"/>
      <c r="T196" s="94"/>
      <c r="U196" s="40"/>
      <c r="V196" s="40"/>
      <c r="W196" s="40"/>
      <c r="X196" s="40"/>
      <c r="Y196" s="40"/>
      <c r="Z196" s="40"/>
      <c r="AA196" s="40"/>
      <c r="AB196" s="40"/>
      <c r="AC196" s="40"/>
      <c r="AD196" s="40"/>
      <c r="AE196" s="40"/>
      <c r="AT196" s="18" t="s">
        <v>232</v>
      </c>
      <c r="AU196" s="18" t="s">
        <v>88</v>
      </c>
    </row>
    <row r="197" s="2" customFormat="1">
      <c r="A197" s="40"/>
      <c r="B197" s="41"/>
      <c r="C197" s="42"/>
      <c r="D197" s="247" t="s">
        <v>234</v>
      </c>
      <c r="E197" s="42"/>
      <c r="F197" s="248" t="s">
        <v>6240</v>
      </c>
      <c r="G197" s="42"/>
      <c r="H197" s="42"/>
      <c r="I197" s="244"/>
      <c r="J197" s="42"/>
      <c r="K197" s="42"/>
      <c r="L197" s="46"/>
      <c r="M197" s="245"/>
      <c r="N197" s="246"/>
      <c r="O197" s="93"/>
      <c r="P197" s="93"/>
      <c r="Q197" s="93"/>
      <c r="R197" s="93"/>
      <c r="S197" s="93"/>
      <c r="T197" s="94"/>
      <c r="U197" s="40"/>
      <c r="V197" s="40"/>
      <c r="W197" s="40"/>
      <c r="X197" s="40"/>
      <c r="Y197" s="40"/>
      <c r="Z197" s="40"/>
      <c r="AA197" s="40"/>
      <c r="AB197" s="40"/>
      <c r="AC197" s="40"/>
      <c r="AD197" s="40"/>
      <c r="AE197" s="40"/>
      <c r="AT197" s="18" t="s">
        <v>234</v>
      </c>
      <c r="AU197" s="18" t="s">
        <v>88</v>
      </c>
    </row>
    <row r="198" s="2" customFormat="1" ht="24.15" customHeight="1">
      <c r="A198" s="40"/>
      <c r="B198" s="41"/>
      <c r="C198" s="229" t="s">
        <v>337</v>
      </c>
      <c r="D198" s="229" t="s">
        <v>225</v>
      </c>
      <c r="E198" s="230" t="s">
        <v>6241</v>
      </c>
      <c r="F198" s="231" t="s">
        <v>6242</v>
      </c>
      <c r="G198" s="232" t="s">
        <v>665</v>
      </c>
      <c r="H198" s="233">
        <v>6</v>
      </c>
      <c r="I198" s="234"/>
      <c r="J198" s="235">
        <f>ROUND(I198*H198,2)</f>
        <v>0</v>
      </c>
      <c r="K198" s="231" t="s">
        <v>1</v>
      </c>
      <c r="L198" s="46"/>
      <c r="M198" s="236" t="s">
        <v>1</v>
      </c>
      <c r="N198" s="237" t="s">
        <v>45</v>
      </c>
      <c r="O198" s="93"/>
      <c r="P198" s="238">
        <f>O198*H198</f>
        <v>0</v>
      </c>
      <c r="Q198" s="238">
        <v>0</v>
      </c>
      <c r="R198" s="238">
        <f>Q198*H198</f>
        <v>0</v>
      </c>
      <c r="S198" s="238">
        <v>0</v>
      </c>
      <c r="T198" s="239">
        <f>S198*H198</f>
        <v>0</v>
      </c>
      <c r="U198" s="40"/>
      <c r="V198" s="40"/>
      <c r="W198" s="40"/>
      <c r="X198" s="40"/>
      <c r="Y198" s="40"/>
      <c r="Z198" s="40"/>
      <c r="AA198" s="40"/>
      <c r="AB198" s="40"/>
      <c r="AC198" s="40"/>
      <c r="AD198" s="40"/>
      <c r="AE198" s="40"/>
      <c r="AR198" s="240" t="s">
        <v>224</v>
      </c>
      <c r="AT198" s="240" t="s">
        <v>225</v>
      </c>
      <c r="AU198" s="240" t="s">
        <v>88</v>
      </c>
      <c r="AY198" s="18" t="s">
        <v>221</v>
      </c>
      <c r="BE198" s="241">
        <f>IF(N198="základní",J198,0)</f>
        <v>0</v>
      </c>
      <c r="BF198" s="241">
        <f>IF(N198="snížená",J198,0)</f>
        <v>0</v>
      </c>
      <c r="BG198" s="241">
        <f>IF(N198="zákl. přenesená",J198,0)</f>
        <v>0</v>
      </c>
      <c r="BH198" s="241">
        <f>IF(N198="sníž. přenesená",J198,0)</f>
        <v>0</v>
      </c>
      <c r="BI198" s="241">
        <f>IF(N198="nulová",J198,0)</f>
        <v>0</v>
      </c>
      <c r="BJ198" s="18" t="s">
        <v>88</v>
      </c>
      <c r="BK198" s="241">
        <f>ROUND(I198*H198,2)</f>
        <v>0</v>
      </c>
      <c r="BL198" s="18" t="s">
        <v>224</v>
      </c>
      <c r="BM198" s="240" t="s">
        <v>6243</v>
      </c>
    </row>
    <row r="199" s="2" customFormat="1">
      <c r="A199" s="40"/>
      <c r="B199" s="41"/>
      <c r="C199" s="42"/>
      <c r="D199" s="247" t="s">
        <v>234</v>
      </c>
      <c r="E199" s="42"/>
      <c r="F199" s="248" t="s">
        <v>6244</v>
      </c>
      <c r="G199" s="42"/>
      <c r="H199" s="42"/>
      <c r="I199" s="244"/>
      <c r="J199" s="42"/>
      <c r="K199" s="42"/>
      <c r="L199" s="46"/>
      <c r="M199" s="245"/>
      <c r="N199" s="246"/>
      <c r="O199" s="93"/>
      <c r="P199" s="93"/>
      <c r="Q199" s="93"/>
      <c r="R199" s="93"/>
      <c r="S199" s="93"/>
      <c r="T199" s="94"/>
      <c r="U199" s="40"/>
      <c r="V199" s="40"/>
      <c r="W199" s="40"/>
      <c r="X199" s="40"/>
      <c r="Y199" s="40"/>
      <c r="Z199" s="40"/>
      <c r="AA199" s="40"/>
      <c r="AB199" s="40"/>
      <c r="AC199" s="40"/>
      <c r="AD199" s="40"/>
      <c r="AE199" s="40"/>
      <c r="AT199" s="18" t="s">
        <v>234</v>
      </c>
      <c r="AU199" s="18" t="s">
        <v>88</v>
      </c>
    </row>
    <row r="200" s="14" customFormat="1">
      <c r="A200" s="14"/>
      <c r="B200" s="260"/>
      <c r="C200" s="261"/>
      <c r="D200" s="247" t="s">
        <v>236</v>
      </c>
      <c r="E200" s="262" t="s">
        <v>1</v>
      </c>
      <c r="F200" s="263" t="s">
        <v>6196</v>
      </c>
      <c r="G200" s="261"/>
      <c r="H200" s="262" t="s">
        <v>1</v>
      </c>
      <c r="I200" s="264"/>
      <c r="J200" s="261"/>
      <c r="K200" s="261"/>
      <c r="L200" s="265"/>
      <c r="M200" s="266"/>
      <c r="N200" s="267"/>
      <c r="O200" s="267"/>
      <c r="P200" s="267"/>
      <c r="Q200" s="267"/>
      <c r="R200" s="267"/>
      <c r="S200" s="267"/>
      <c r="T200" s="268"/>
      <c r="U200" s="14"/>
      <c r="V200" s="14"/>
      <c r="W200" s="14"/>
      <c r="X200" s="14"/>
      <c r="Y200" s="14"/>
      <c r="Z200" s="14"/>
      <c r="AA200" s="14"/>
      <c r="AB200" s="14"/>
      <c r="AC200" s="14"/>
      <c r="AD200" s="14"/>
      <c r="AE200" s="14"/>
      <c r="AT200" s="269" t="s">
        <v>236</v>
      </c>
      <c r="AU200" s="269" t="s">
        <v>88</v>
      </c>
      <c r="AV200" s="14" t="s">
        <v>88</v>
      </c>
      <c r="AW200" s="14" t="s">
        <v>36</v>
      </c>
      <c r="AX200" s="14" t="s">
        <v>80</v>
      </c>
      <c r="AY200" s="269" t="s">
        <v>221</v>
      </c>
    </row>
    <row r="201" s="13" customFormat="1">
      <c r="A201" s="13"/>
      <c r="B201" s="249"/>
      <c r="C201" s="250"/>
      <c r="D201" s="247" t="s">
        <v>236</v>
      </c>
      <c r="E201" s="251" t="s">
        <v>1</v>
      </c>
      <c r="F201" s="252" t="s">
        <v>257</v>
      </c>
      <c r="G201" s="250"/>
      <c r="H201" s="253">
        <v>6</v>
      </c>
      <c r="I201" s="254"/>
      <c r="J201" s="250"/>
      <c r="K201" s="250"/>
      <c r="L201" s="255"/>
      <c r="M201" s="256"/>
      <c r="N201" s="257"/>
      <c r="O201" s="257"/>
      <c r="P201" s="257"/>
      <c r="Q201" s="257"/>
      <c r="R201" s="257"/>
      <c r="S201" s="257"/>
      <c r="T201" s="258"/>
      <c r="U201" s="13"/>
      <c r="V201" s="13"/>
      <c r="W201" s="13"/>
      <c r="X201" s="13"/>
      <c r="Y201" s="13"/>
      <c r="Z201" s="13"/>
      <c r="AA201" s="13"/>
      <c r="AB201" s="13"/>
      <c r="AC201" s="13"/>
      <c r="AD201" s="13"/>
      <c r="AE201" s="13"/>
      <c r="AT201" s="259" t="s">
        <v>236</v>
      </c>
      <c r="AU201" s="259" t="s">
        <v>88</v>
      </c>
      <c r="AV201" s="13" t="s">
        <v>19</v>
      </c>
      <c r="AW201" s="13" t="s">
        <v>36</v>
      </c>
      <c r="AX201" s="13" t="s">
        <v>80</v>
      </c>
      <c r="AY201" s="259" t="s">
        <v>221</v>
      </c>
    </row>
    <row r="202" s="15" customFormat="1">
      <c r="A202" s="15"/>
      <c r="B202" s="270"/>
      <c r="C202" s="271"/>
      <c r="D202" s="247" t="s">
        <v>236</v>
      </c>
      <c r="E202" s="272" t="s">
        <v>1</v>
      </c>
      <c r="F202" s="273" t="s">
        <v>356</v>
      </c>
      <c r="G202" s="271"/>
      <c r="H202" s="274">
        <v>6</v>
      </c>
      <c r="I202" s="275"/>
      <c r="J202" s="271"/>
      <c r="K202" s="271"/>
      <c r="L202" s="276"/>
      <c r="M202" s="277"/>
      <c r="N202" s="278"/>
      <c r="O202" s="278"/>
      <c r="P202" s="278"/>
      <c r="Q202" s="278"/>
      <c r="R202" s="278"/>
      <c r="S202" s="278"/>
      <c r="T202" s="279"/>
      <c r="U202" s="15"/>
      <c r="V202" s="15"/>
      <c r="W202" s="15"/>
      <c r="X202" s="15"/>
      <c r="Y202" s="15"/>
      <c r="Z202" s="15"/>
      <c r="AA202" s="15"/>
      <c r="AB202" s="15"/>
      <c r="AC202" s="15"/>
      <c r="AD202" s="15"/>
      <c r="AE202" s="15"/>
      <c r="AT202" s="280" t="s">
        <v>236</v>
      </c>
      <c r="AU202" s="280" t="s">
        <v>88</v>
      </c>
      <c r="AV202" s="15" t="s">
        <v>224</v>
      </c>
      <c r="AW202" s="15" t="s">
        <v>36</v>
      </c>
      <c r="AX202" s="15" t="s">
        <v>88</v>
      </c>
      <c r="AY202" s="280" t="s">
        <v>221</v>
      </c>
    </row>
    <row r="203" s="2" customFormat="1" ht="33" customHeight="1">
      <c r="A203" s="40"/>
      <c r="B203" s="41"/>
      <c r="C203" s="229" t="s">
        <v>7</v>
      </c>
      <c r="D203" s="229" t="s">
        <v>225</v>
      </c>
      <c r="E203" s="230" t="s">
        <v>6245</v>
      </c>
      <c r="F203" s="231" t="s">
        <v>6246</v>
      </c>
      <c r="G203" s="232" t="s">
        <v>507</v>
      </c>
      <c r="H203" s="233">
        <v>8.5600000000000005</v>
      </c>
      <c r="I203" s="234"/>
      <c r="J203" s="235">
        <f>ROUND(I203*H203,2)</f>
        <v>0</v>
      </c>
      <c r="K203" s="231" t="s">
        <v>5600</v>
      </c>
      <c r="L203" s="46"/>
      <c r="M203" s="236" t="s">
        <v>1</v>
      </c>
      <c r="N203" s="237" t="s">
        <v>45</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224</v>
      </c>
      <c r="AT203" s="240" t="s">
        <v>225</v>
      </c>
      <c r="AU203" s="240" t="s">
        <v>88</v>
      </c>
      <c r="AY203" s="18" t="s">
        <v>221</v>
      </c>
      <c r="BE203" s="241">
        <f>IF(N203="základní",J203,0)</f>
        <v>0</v>
      </c>
      <c r="BF203" s="241">
        <f>IF(N203="snížená",J203,0)</f>
        <v>0</v>
      </c>
      <c r="BG203" s="241">
        <f>IF(N203="zákl. přenesená",J203,0)</f>
        <v>0</v>
      </c>
      <c r="BH203" s="241">
        <f>IF(N203="sníž. přenesená",J203,0)</f>
        <v>0</v>
      </c>
      <c r="BI203" s="241">
        <f>IF(N203="nulová",J203,0)</f>
        <v>0</v>
      </c>
      <c r="BJ203" s="18" t="s">
        <v>88</v>
      </c>
      <c r="BK203" s="241">
        <f>ROUND(I203*H203,2)</f>
        <v>0</v>
      </c>
      <c r="BL203" s="18" t="s">
        <v>224</v>
      </c>
      <c r="BM203" s="240" t="s">
        <v>6247</v>
      </c>
    </row>
    <row r="204" s="2" customFormat="1">
      <c r="A204" s="40"/>
      <c r="B204" s="41"/>
      <c r="C204" s="42"/>
      <c r="D204" s="242" t="s">
        <v>232</v>
      </c>
      <c r="E204" s="42"/>
      <c r="F204" s="243" t="s">
        <v>6248</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232</v>
      </c>
      <c r="AU204" s="18" t="s">
        <v>88</v>
      </c>
    </row>
    <row r="205" s="2" customFormat="1">
      <c r="A205" s="40"/>
      <c r="B205" s="41"/>
      <c r="C205" s="42"/>
      <c r="D205" s="247" t="s">
        <v>234</v>
      </c>
      <c r="E205" s="42"/>
      <c r="F205" s="248" t="s">
        <v>6249</v>
      </c>
      <c r="G205" s="42"/>
      <c r="H205" s="42"/>
      <c r="I205" s="244"/>
      <c r="J205" s="42"/>
      <c r="K205" s="42"/>
      <c r="L205" s="46"/>
      <c r="M205" s="245"/>
      <c r="N205" s="246"/>
      <c r="O205" s="93"/>
      <c r="P205" s="93"/>
      <c r="Q205" s="93"/>
      <c r="R205" s="93"/>
      <c r="S205" s="93"/>
      <c r="T205" s="94"/>
      <c r="U205" s="40"/>
      <c r="V205" s="40"/>
      <c r="W205" s="40"/>
      <c r="X205" s="40"/>
      <c r="Y205" s="40"/>
      <c r="Z205" s="40"/>
      <c r="AA205" s="40"/>
      <c r="AB205" s="40"/>
      <c r="AC205" s="40"/>
      <c r="AD205" s="40"/>
      <c r="AE205" s="40"/>
      <c r="AT205" s="18" t="s">
        <v>234</v>
      </c>
      <c r="AU205" s="18" t="s">
        <v>88</v>
      </c>
    </row>
    <row r="206" s="14" customFormat="1">
      <c r="A206" s="14"/>
      <c r="B206" s="260"/>
      <c r="C206" s="261"/>
      <c r="D206" s="247" t="s">
        <v>236</v>
      </c>
      <c r="E206" s="262" t="s">
        <v>1</v>
      </c>
      <c r="F206" s="263" t="s">
        <v>6196</v>
      </c>
      <c r="G206" s="261"/>
      <c r="H206" s="262" t="s">
        <v>1</v>
      </c>
      <c r="I206" s="264"/>
      <c r="J206" s="261"/>
      <c r="K206" s="261"/>
      <c r="L206" s="265"/>
      <c r="M206" s="266"/>
      <c r="N206" s="267"/>
      <c r="O206" s="267"/>
      <c r="P206" s="267"/>
      <c r="Q206" s="267"/>
      <c r="R206" s="267"/>
      <c r="S206" s="267"/>
      <c r="T206" s="268"/>
      <c r="U206" s="14"/>
      <c r="V206" s="14"/>
      <c r="W206" s="14"/>
      <c r="X206" s="14"/>
      <c r="Y206" s="14"/>
      <c r="Z206" s="14"/>
      <c r="AA206" s="14"/>
      <c r="AB206" s="14"/>
      <c r="AC206" s="14"/>
      <c r="AD206" s="14"/>
      <c r="AE206" s="14"/>
      <c r="AT206" s="269" t="s">
        <v>236</v>
      </c>
      <c r="AU206" s="269" t="s">
        <v>88</v>
      </c>
      <c r="AV206" s="14" t="s">
        <v>88</v>
      </c>
      <c r="AW206" s="14" t="s">
        <v>36</v>
      </c>
      <c r="AX206" s="14" t="s">
        <v>80</v>
      </c>
      <c r="AY206" s="269" t="s">
        <v>221</v>
      </c>
    </row>
    <row r="207" s="13" customFormat="1">
      <c r="A207" s="13"/>
      <c r="B207" s="249"/>
      <c r="C207" s="250"/>
      <c r="D207" s="247" t="s">
        <v>236</v>
      </c>
      <c r="E207" s="251" t="s">
        <v>1</v>
      </c>
      <c r="F207" s="252" t="s">
        <v>6250</v>
      </c>
      <c r="G207" s="250"/>
      <c r="H207" s="253">
        <v>8.5600000000000005</v>
      </c>
      <c r="I207" s="254"/>
      <c r="J207" s="250"/>
      <c r="K207" s="250"/>
      <c r="L207" s="255"/>
      <c r="M207" s="256"/>
      <c r="N207" s="257"/>
      <c r="O207" s="257"/>
      <c r="P207" s="257"/>
      <c r="Q207" s="257"/>
      <c r="R207" s="257"/>
      <c r="S207" s="257"/>
      <c r="T207" s="258"/>
      <c r="U207" s="13"/>
      <c r="V207" s="13"/>
      <c r="W207" s="13"/>
      <c r="X207" s="13"/>
      <c r="Y207" s="13"/>
      <c r="Z207" s="13"/>
      <c r="AA207" s="13"/>
      <c r="AB207" s="13"/>
      <c r="AC207" s="13"/>
      <c r="AD207" s="13"/>
      <c r="AE207" s="13"/>
      <c r="AT207" s="259" t="s">
        <v>236</v>
      </c>
      <c r="AU207" s="259" t="s">
        <v>88</v>
      </c>
      <c r="AV207" s="13" t="s">
        <v>19</v>
      </c>
      <c r="AW207" s="13" t="s">
        <v>36</v>
      </c>
      <c r="AX207" s="13" t="s">
        <v>80</v>
      </c>
      <c r="AY207" s="259" t="s">
        <v>221</v>
      </c>
    </row>
    <row r="208" s="15" customFormat="1">
      <c r="A208" s="15"/>
      <c r="B208" s="270"/>
      <c r="C208" s="271"/>
      <c r="D208" s="247" t="s">
        <v>236</v>
      </c>
      <c r="E208" s="272" t="s">
        <v>1</v>
      </c>
      <c r="F208" s="273" t="s">
        <v>356</v>
      </c>
      <c r="G208" s="271"/>
      <c r="H208" s="274">
        <v>8.5600000000000005</v>
      </c>
      <c r="I208" s="275"/>
      <c r="J208" s="271"/>
      <c r="K208" s="271"/>
      <c r="L208" s="276"/>
      <c r="M208" s="277"/>
      <c r="N208" s="278"/>
      <c r="O208" s="278"/>
      <c r="P208" s="278"/>
      <c r="Q208" s="278"/>
      <c r="R208" s="278"/>
      <c r="S208" s="278"/>
      <c r="T208" s="279"/>
      <c r="U208" s="15"/>
      <c r="V208" s="15"/>
      <c r="W208" s="15"/>
      <c r="X208" s="15"/>
      <c r="Y208" s="15"/>
      <c r="Z208" s="15"/>
      <c r="AA208" s="15"/>
      <c r="AB208" s="15"/>
      <c r="AC208" s="15"/>
      <c r="AD208" s="15"/>
      <c r="AE208" s="15"/>
      <c r="AT208" s="280" t="s">
        <v>236</v>
      </c>
      <c r="AU208" s="280" t="s">
        <v>88</v>
      </c>
      <c r="AV208" s="15" t="s">
        <v>224</v>
      </c>
      <c r="AW208" s="15" t="s">
        <v>36</v>
      </c>
      <c r="AX208" s="15" t="s">
        <v>88</v>
      </c>
      <c r="AY208" s="280" t="s">
        <v>221</v>
      </c>
    </row>
    <row r="209" s="2" customFormat="1" ht="62.7" customHeight="1">
      <c r="A209" s="40"/>
      <c r="B209" s="41"/>
      <c r="C209" s="229" t="s">
        <v>347</v>
      </c>
      <c r="D209" s="229" t="s">
        <v>225</v>
      </c>
      <c r="E209" s="230" t="s">
        <v>5711</v>
      </c>
      <c r="F209" s="231" t="s">
        <v>5712</v>
      </c>
      <c r="G209" s="232" t="s">
        <v>515</v>
      </c>
      <c r="H209" s="233">
        <v>16.239999999999998</v>
      </c>
      <c r="I209" s="234"/>
      <c r="J209" s="235">
        <f>ROUND(I209*H209,2)</f>
        <v>0</v>
      </c>
      <c r="K209" s="231" t="s">
        <v>5600</v>
      </c>
      <c r="L209" s="46"/>
      <c r="M209" s="236" t="s">
        <v>1</v>
      </c>
      <c r="N209" s="237" t="s">
        <v>45</v>
      </c>
      <c r="O209" s="93"/>
      <c r="P209" s="238">
        <f>O209*H209</f>
        <v>0</v>
      </c>
      <c r="Q209" s="238">
        <v>0</v>
      </c>
      <c r="R209" s="238">
        <f>Q209*H209</f>
        <v>0</v>
      </c>
      <c r="S209" s="238">
        <v>0</v>
      </c>
      <c r="T209" s="239">
        <f>S209*H209</f>
        <v>0</v>
      </c>
      <c r="U209" s="40"/>
      <c r="V209" s="40"/>
      <c r="W209" s="40"/>
      <c r="X209" s="40"/>
      <c r="Y209" s="40"/>
      <c r="Z209" s="40"/>
      <c r="AA209" s="40"/>
      <c r="AB209" s="40"/>
      <c r="AC209" s="40"/>
      <c r="AD209" s="40"/>
      <c r="AE209" s="40"/>
      <c r="AR209" s="240" t="s">
        <v>224</v>
      </c>
      <c r="AT209" s="240" t="s">
        <v>225</v>
      </c>
      <c r="AU209" s="240" t="s">
        <v>88</v>
      </c>
      <c r="AY209" s="18" t="s">
        <v>221</v>
      </c>
      <c r="BE209" s="241">
        <f>IF(N209="základní",J209,0)</f>
        <v>0</v>
      </c>
      <c r="BF209" s="241">
        <f>IF(N209="snížená",J209,0)</f>
        <v>0</v>
      </c>
      <c r="BG209" s="241">
        <f>IF(N209="zákl. přenesená",J209,0)</f>
        <v>0</v>
      </c>
      <c r="BH209" s="241">
        <f>IF(N209="sníž. přenesená",J209,0)</f>
        <v>0</v>
      </c>
      <c r="BI209" s="241">
        <f>IF(N209="nulová",J209,0)</f>
        <v>0</v>
      </c>
      <c r="BJ209" s="18" t="s">
        <v>88</v>
      </c>
      <c r="BK209" s="241">
        <f>ROUND(I209*H209,2)</f>
        <v>0</v>
      </c>
      <c r="BL209" s="18" t="s">
        <v>224</v>
      </c>
      <c r="BM209" s="240" t="s">
        <v>6251</v>
      </c>
    </row>
    <row r="210" s="2" customFormat="1">
      <c r="A210" s="40"/>
      <c r="B210" s="41"/>
      <c r="C210" s="42"/>
      <c r="D210" s="242" t="s">
        <v>232</v>
      </c>
      <c r="E210" s="42"/>
      <c r="F210" s="243" t="s">
        <v>5714</v>
      </c>
      <c r="G210" s="42"/>
      <c r="H210" s="42"/>
      <c r="I210" s="244"/>
      <c r="J210" s="42"/>
      <c r="K210" s="42"/>
      <c r="L210" s="46"/>
      <c r="M210" s="245"/>
      <c r="N210" s="246"/>
      <c r="O210" s="93"/>
      <c r="P210" s="93"/>
      <c r="Q210" s="93"/>
      <c r="R210" s="93"/>
      <c r="S210" s="93"/>
      <c r="T210" s="94"/>
      <c r="U210" s="40"/>
      <c r="V210" s="40"/>
      <c r="W210" s="40"/>
      <c r="X210" s="40"/>
      <c r="Y210" s="40"/>
      <c r="Z210" s="40"/>
      <c r="AA210" s="40"/>
      <c r="AB210" s="40"/>
      <c r="AC210" s="40"/>
      <c r="AD210" s="40"/>
      <c r="AE210" s="40"/>
      <c r="AT210" s="18" t="s">
        <v>232</v>
      </c>
      <c r="AU210" s="18" t="s">
        <v>88</v>
      </c>
    </row>
    <row r="211" s="2" customFormat="1" ht="62.7" customHeight="1">
      <c r="A211" s="40"/>
      <c r="B211" s="41"/>
      <c r="C211" s="229" t="s">
        <v>359</v>
      </c>
      <c r="D211" s="229" t="s">
        <v>225</v>
      </c>
      <c r="E211" s="230" t="s">
        <v>521</v>
      </c>
      <c r="F211" s="231" t="s">
        <v>522</v>
      </c>
      <c r="G211" s="232" t="s">
        <v>515</v>
      </c>
      <c r="H211" s="233">
        <v>87.361000000000004</v>
      </c>
      <c r="I211" s="234"/>
      <c r="J211" s="235">
        <f>ROUND(I211*H211,2)</f>
        <v>0</v>
      </c>
      <c r="K211" s="231" t="s">
        <v>5600</v>
      </c>
      <c r="L211" s="46"/>
      <c r="M211" s="236" t="s">
        <v>1</v>
      </c>
      <c r="N211" s="237" t="s">
        <v>45</v>
      </c>
      <c r="O211" s="93"/>
      <c r="P211" s="238">
        <f>O211*H211</f>
        <v>0</v>
      </c>
      <c r="Q211" s="238">
        <v>0</v>
      </c>
      <c r="R211" s="238">
        <f>Q211*H211</f>
        <v>0</v>
      </c>
      <c r="S211" s="238">
        <v>0</v>
      </c>
      <c r="T211" s="239">
        <f>S211*H211</f>
        <v>0</v>
      </c>
      <c r="U211" s="40"/>
      <c r="V211" s="40"/>
      <c r="W211" s="40"/>
      <c r="X211" s="40"/>
      <c r="Y211" s="40"/>
      <c r="Z211" s="40"/>
      <c r="AA211" s="40"/>
      <c r="AB211" s="40"/>
      <c r="AC211" s="40"/>
      <c r="AD211" s="40"/>
      <c r="AE211" s="40"/>
      <c r="AR211" s="240" t="s">
        <v>224</v>
      </c>
      <c r="AT211" s="240" t="s">
        <v>225</v>
      </c>
      <c r="AU211" s="240" t="s">
        <v>88</v>
      </c>
      <c r="AY211" s="18" t="s">
        <v>221</v>
      </c>
      <c r="BE211" s="241">
        <f>IF(N211="základní",J211,0)</f>
        <v>0</v>
      </c>
      <c r="BF211" s="241">
        <f>IF(N211="snížená",J211,0)</f>
        <v>0</v>
      </c>
      <c r="BG211" s="241">
        <f>IF(N211="zákl. přenesená",J211,0)</f>
        <v>0</v>
      </c>
      <c r="BH211" s="241">
        <f>IF(N211="sníž. přenesená",J211,0)</f>
        <v>0</v>
      </c>
      <c r="BI211" s="241">
        <f>IF(N211="nulová",J211,0)</f>
        <v>0</v>
      </c>
      <c r="BJ211" s="18" t="s">
        <v>88</v>
      </c>
      <c r="BK211" s="241">
        <f>ROUND(I211*H211,2)</f>
        <v>0</v>
      </c>
      <c r="BL211" s="18" t="s">
        <v>224</v>
      </c>
      <c r="BM211" s="240" t="s">
        <v>6252</v>
      </c>
    </row>
    <row r="212" s="2" customFormat="1">
      <c r="A212" s="40"/>
      <c r="B212" s="41"/>
      <c r="C212" s="42"/>
      <c r="D212" s="242" t="s">
        <v>232</v>
      </c>
      <c r="E212" s="42"/>
      <c r="F212" s="243" t="s">
        <v>5730</v>
      </c>
      <c r="G212" s="42"/>
      <c r="H212" s="42"/>
      <c r="I212" s="244"/>
      <c r="J212" s="42"/>
      <c r="K212" s="42"/>
      <c r="L212" s="46"/>
      <c r="M212" s="245"/>
      <c r="N212" s="246"/>
      <c r="O212" s="93"/>
      <c r="P212" s="93"/>
      <c r="Q212" s="93"/>
      <c r="R212" s="93"/>
      <c r="S212" s="93"/>
      <c r="T212" s="94"/>
      <c r="U212" s="40"/>
      <c r="V212" s="40"/>
      <c r="W212" s="40"/>
      <c r="X212" s="40"/>
      <c r="Y212" s="40"/>
      <c r="Z212" s="40"/>
      <c r="AA212" s="40"/>
      <c r="AB212" s="40"/>
      <c r="AC212" s="40"/>
      <c r="AD212" s="40"/>
      <c r="AE212" s="40"/>
      <c r="AT212" s="18" t="s">
        <v>232</v>
      </c>
      <c r="AU212" s="18" t="s">
        <v>88</v>
      </c>
    </row>
    <row r="213" s="2" customFormat="1" ht="66.75" customHeight="1">
      <c r="A213" s="40"/>
      <c r="B213" s="41"/>
      <c r="C213" s="229" t="s">
        <v>365</v>
      </c>
      <c r="D213" s="229" t="s">
        <v>225</v>
      </c>
      <c r="E213" s="230" t="s">
        <v>1198</v>
      </c>
      <c r="F213" s="231" t="s">
        <v>1199</v>
      </c>
      <c r="G213" s="232" t="s">
        <v>515</v>
      </c>
      <c r="H213" s="233">
        <v>873.61500000000001</v>
      </c>
      <c r="I213" s="234"/>
      <c r="J213" s="235">
        <f>ROUND(I213*H213,2)</f>
        <v>0</v>
      </c>
      <c r="K213" s="231" t="s">
        <v>5600</v>
      </c>
      <c r="L213" s="46"/>
      <c r="M213" s="236" t="s">
        <v>1</v>
      </c>
      <c r="N213" s="237" t="s">
        <v>45</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224</v>
      </c>
      <c r="AT213" s="240" t="s">
        <v>225</v>
      </c>
      <c r="AU213" s="240" t="s">
        <v>88</v>
      </c>
      <c r="AY213" s="18" t="s">
        <v>221</v>
      </c>
      <c r="BE213" s="241">
        <f>IF(N213="základní",J213,0)</f>
        <v>0</v>
      </c>
      <c r="BF213" s="241">
        <f>IF(N213="snížená",J213,0)</f>
        <v>0</v>
      </c>
      <c r="BG213" s="241">
        <f>IF(N213="zákl. přenesená",J213,0)</f>
        <v>0</v>
      </c>
      <c r="BH213" s="241">
        <f>IF(N213="sníž. přenesená",J213,0)</f>
        <v>0</v>
      </c>
      <c r="BI213" s="241">
        <f>IF(N213="nulová",J213,0)</f>
        <v>0</v>
      </c>
      <c r="BJ213" s="18" t="s">
        <v>88</v>
      </c>
      <c r="BK213" s="241">
        <f>ROUND(I213*H213,2)</f>
        <v>0</v>
      </c>
      <c r="BL213" s="18" t="s">
        <v>224</v>
      </c>
      <c r="BM213" s="240" t="s">
        <v>6253</v>
      </c>
    </row>
    <row r="214" s="2" customFormat="1">
      <c r="A214" s="40"/>
      <c r="B214" s="41"/>
      <c r="C214" s="42"/>
      <c r="D214" s="242" t="s">
        <v>232</v>
      </c>
      <c r="E214" s="42"/>
      <c r="F214" s="243" t="s">
        <v>5732</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232</v>
      </c>
      <c r="AU214" s="18" t="s">
        <v>88</v>
      </c>
    </row>
    <row r="215" s="2" customFormat="1" ht="44.25" customHeight="1">
      <c r="A215" s="40"/>
      <c r="B215" s="41"/>
      <c r="C215" s="229" t="s">
        <v>371</v>
      </c>
      <c r="D215" s="229" t="s">
        <v>225</v>
      </c>
      <c r="E215" s="230" t="s">
        <v>6104</v>
      </c>
      <c r="F215" s="231" t="s">
        <v>6105</v>
      </c>
      <c r="G215" s="232" t="s">
        <v>515</v>
      </c>
      <c r="H215" s="233">
        <v>16.239999999999998</v>
      </c>
      <c r="I215" s="234"/>
      <c r="J215" s="235">
        <f>ROUND(I215*H215,2)</f>
        <v>0</v>
      </c>
      <c r="K215" s="231" t="s">
        <v>5600</v>
      </c>
      <c r="L215" s="46"/>
      <c r="M215" s="236" t="s">
        <v>1</v>
      </c>
      <c r="N215" s="237" t="s">
        <v>45</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224</v>
      </c>
      <c r="AT215" s="240" t="s">
        <v>225</v>
      </c>
      <c r="AU215" s="240" t="s">
        <v>88</v>
      </c>
      <c r="AY215" s="18" t="s">
        <v>221</v>
      </c>
      <c r="BE215" s="241">
        <f>IF(N215="základní",J215,0)</f>
        <v>0</v>
      </c>
      <c r="BF215" s="241">
        <f>IF(N215="snížená",J215,0)</f>
        <v>0</v>
      </c>
      <c r="BG215" s="241">
        <f>IF(N215="zákl. přenesená",J215,0)</f>
        <v>0</v>
      </c>
      <c r="BH215" s="241">
        <f>IF(N215="sníž. přenesená",J215,0)</f>
        <v>0</v>
      </c>
      <c r="BI215" s="241">
        <f>IF(N215="nulová",J215,0)</f>
        <v>0</v>
      </c>
      <c r="BJ215" s="18" t="s">
        <v>88</v>
      </c>
      <c r="BK215" s="241">
        <f>ROUND(I215*H215,2)</f>
        <v>0</v>
      </c>
      <c r="BL215" s="18" t="s">
        <v>224</v>
      </c>
      <c r="BM215" s="240" t="s">
        <v>6254</v>
      </c>
    </row>
    <row r="216" s="2" customFormat="1">
      <c r="A216" s="40"/>
      <c r="B216" s="41"/>
      <c r="C216" s="42"/>
      <c r="D216" s="242" t="s">
        <v>232</v>
      </c>
      <c r="E216" s="42"/>
      <c r="F216" s="243" t="s">
        <v>6107</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232</v>
      </c>
      <c r="AU216" s="18" t="s">
        <v>88</v>
      </c>
    </row>
    <row r="217" s="2" customFormat="1" ht="44.25" customHeight="1">
      <c r="A217" s="40"/>
      <c r="B217" s="41"/>
      <c r="C217" s="229" t="s">
        <v>376</v>
      </c>
      <c r="D217" s="229" t="s">
        <v>225</v>
      </c>
      <c r="E217" s="230" t="s">
        <v>2017</v>
      </c>
      <c r="F217" s="231" t="s">
        <v>954</v>
      </c>
      <c r="G217" s="232" t="s">
        <v>651</v>
      </c>
      <c r="H217" s="233">
        <v>98.787999999999997</v>
      </c>
      <c r="I217" s="234"/>
      <c r="J217" s="235">
        <f>ROUND(I217*H217,2)</f>
        <v>0</v>
      </c>
      <c r="K217" s="231" t="s">
        <v>5600</v>
      </c>
      <c r="L217" s="46"/>
      <c r="M217" s="236" t="s">
        <v>1</v>
      </c>
      <c r="N217" s="237" t="s">
        <v>45</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224</v>
      </c>
      <c r="AT217" s="240" t="s">
        <v>225</v>
      </c>
      <c r="AU217" s="240" t="s">
        <v>88</v>
      </c>
      <c r="AY217" s="18" t="s">
        <v>221</v>
      </c>
      <c r="BE217" s="241">
        <f>IF(N217="základní",J217,0)</f>
        <v>0</v>
      </c>
      <c r="BF217" s="241">
        <f>IF(N217="snížená",J217,0)</f>
        <v>0</v>
      </c>
      <c r="BG217" s="241">
        <f>IF(N217="zákl. přenesená",J217,0)</f>
        <v>0</v>
      </c>
      <c r="BH217" s="241">
        <f>IF(N217="sníž. přenesená",J217,0)</f>
        <v>0</v>
      </c>
      <c r="BI217" s="241">
        <f>IF(N217="nulová",J217,0)</f>
        <v>0</v>
      </c>
      <c r="BJ217" s="18" t="s">
        <v>88</v>
      </c>
      <c r="BK217" s="241">
        <f>ROUND(I217*H217,2)</f>
        <v>0</v>
      </c>
      <c r="BL217" s="18" t="s">
        <v>224</v>
      </c>
      <c r="BM217" s="240" t="s">
        <v>6255</v>
      </c>
    </row>
    <row r="218" s="2" customFormat="1">
      <c r="A218" s="40"/>
      <c r="B218" s="41"/>
      <c r="C218" s="42"/>
      <c r="D218" s="242" t="s">
        <v>232</v>
      </c>
      <c r="E218" s="42"/>
      <c r="F218" s="243" t="s">
        <v>5736</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232</v>
      </c>
      <c r="AU218" s="18" t="s">
        <v>88</v>
      </c>
    </row>
    <row r="219" s="2" customFormat="1" ht="37.8" customHeight="1">
      <c r="A219" s="40"/>
      <c r="B219" s="41"/>
      <c r="C219" s="229" t="s">
        <v>381</v>
      </c>
      <c r="D219" s="229" t="s">
        <v>225</v>
      </c>
      <c r="E219" s="230" t="s">
        <v>2025</v>
      </c>
      <c r="F219" s="231" t="s">
        <v>2026</v>
      </c>
      <c r="G219" s="232" t="s">
        <v>515</v>
      </c>
      <c r="H219" s="233">
        <v>16.239999999999998</v>
      </c>
      <c r="I219" s="234"/>
      <c r="J219" s="235">
        <f>ROUND(I219*H219,2)</f>
        <v>0</v>
      </c>
      <c r="K219" s="231" t="s">
        <v>5600</v>
      </c>
      <c r="L219" s="46"/>
      <c r="M219" s="236" t="s">
        <v>1</v>
      </c>
      <c r="N219" s="237" t="s">
        <v>45</v>
      </c>
      <c r="O219" s="93"/>
      <c r="P219" s="238">
        <f>O219*H219</f>
        <v>0</v>
      </c>
      <c r="Q219" s="238">
        <v>0</v>
      </c>
      <c r="R219" s="238">
        <f>Q219*H219</f>
        <v>0</v>
      </c>
      <c r="S219" s="238">
        <v>0</v>
      </c>
      <c r="T219" s="239">
        <f>S219*H219</f>
        <v>0</v>
      </c>
      <c r="U219" s="40"/>
      <c r="V219" s="40"/>
      <c r="W219" s="40"/>
      <c r="X219" s="40"/>
      <c r="Y219" s="40"/>
      <c r="Z219" s="40"/>
      <c r="AA219" s="40"/>
      <c r="AB219" s="40"/>
      <c r="AC219" s="40"/>
      <c r="AD219" s="40"/>
      <c r="AE219" s="40"/>
      <c r="AR219" s="240" t="s">
        <v>224</v>
      </c>
      <c r="AT219" s="240" t="s">
        <v>225</v>
      </c>
      <c r="AU219" s="240" t="s">
        <v>88</v>
      </c>
      <c r="AY219" s="18" t="s">
        <v>221</v>
      </c>
      <c r="BE219" s="241">
        <f>IF(N219="základní",J219,0)</f>
        <v>0</v>
      </c>
      <c r="BF219" s="241">
        <f>IF(N219="snížená",J219,0)</f>
        <v>0</v>
      </c>
      <c r="BG219" s="241">
        <f>IF(N219="zákl. přenesená",J219,0)</f>
        <v>0</v>
      </c>
      <c r="BH219" s="241">
        <f>IF(N219="sníž. přenesená",J219,0)</f>
        <v>0</v>
      </c>
      <c r="BI219" s="241">
        <f>IF(N219="nulová",J219,0)</f>
        <v>0</v>
      </c>
      <c r="BJ219" s="18" t="s">
        <v>88</v>
      </c>
      <c r="BK219" s="241">
        <f>ROUND(I219*H219,2)</f>
        <v>0</v>
      </c>
      <c r="BL219" s="18" t="s">
        <v>224</v>
      </c>
      <c r="BM219" s="240" t="s">
        <v>6256</v>
      </c>
    </row>
    <row r="220" s="2" customFormat="1">
      <c r="A220" s="40"/>
      <c r="B220" s="41"/>
      <c r="C220" s="42"/>
      <c r="D220" s="242" t="s">
        <v>232</v>
      </c>
      <c r="E220" s="42"/>
      <c r="F220" s="243" t="s">
        <v>5738</v>
      </c>
      <c r="G220" s="42"/>
      <c r="H220" s="42"/>
      <c r="I220" s="244"/>
      <c r="J220" s="42"/>
      <c r="K220" s="42"/>
      <c r="L220" s="46"/>
      <c r="M220" s="245"/>
      <c r="N220" s="246"/>
      <c r="O220" s="93"/>
      <c r="P220" s="93"/>
      <c r="Q220" s="93"/>
      <c r="R220" s="93"/>
      <c r="S220" s="93"/>
      <c r="T220" s="94"/>
      <c r="U220" s="40"/>
      <c r="V220" s="40"/>
      <c r="W220" s="40"/>
      <c r="X220" s="40"/>
      <c r="Y220" s="40"/>
      <c r="Z220" s="40"/>
      <c r="AA220" s="40"/>
      <c r="AB220" s="40"/>
      <c r="AC220" s="40"/>
      <c r="AD220" s="40"/>
      <c r="AE220" s="40"/>
      <c r="AT220" s="18" t="s">
        <v>232</v>
      </c>
      <c r="AU220" s="18" t="s">
        <v>88</v>
      </c>
    </row>
    <row r="221" s="2" customFormat="1" ht="62.7" customHeight="1">
      <c r="A221" s="40"/>
      <c r="B221" s="41"/>
      <c r="C221" s="229" t="s">
        <v>387</v>
      </c>
      <c r="D221" s="229" t="s">
        <v>225</v>
      </c>
      <c r="E221" s="230" t="s">
        <v>5739</v>
      </c>
      <c r="F221" s="231" t="s">
        <v>5740</v>
      </c>
      <c r="G221" s="232" t="s">
        <v>515</v>
      </c>
      <c r="H221" s="233">
        <v>28.242999999999999</v>
      </c>
      <c r="I221" s="234"/>
      <c r="J221" s="235">
        <f>ROUND(I221*H221,2)</f>
        <v>0</v>
      </c>
      <c r="K221" s="231" t="s">
        <v>5600</v>
      </c>
      <c r="L221" s="46"/>
      <c r="M221" s="236" t="s">
        <v>1</v>
      </c>
      <c r="N221" s="237" t="s">
        <v>45</v>
      </c>
      <c r="O221" s="93"/>
      <c r="P221" s="238">
        <f>O221*H221</f>
        <v>0</v>
      </c>
      <c r="Q221" s="238">
        <v>0</v>
      </c>
      <c r="R221" s="238">
        <f>Q221*H221</f>
        <v>0</v>
      </c>
      <c r="S221" s="238">
        <v>0</v>
      </c>
      <c r="T221" s="239">
        <f>S221*H221</f>
        <v>0</v>
      </c>
      <c r="U221" s="40"/>
      <c r="V221" s="40"/>
      <c r="W221" s="40"/>
      <c r="X221" s="40"/>
      <c r="Y221" s="40"/>
      <c r="Z221" s="40"/>
      <c r="AA221" s="40"/>
      <c r="AB221" s="40"/>
      <c r="AC221" s="40"/>
      <c r="AD221" s="40"/>
      <c r="AE221" s="40"/>
      <c r="AR221" s="240" t="s">
        <v>224</v>
      </c>
      <c r="AT221" s="240" t="s">
        <v>225</v>
      </c>
      <c r="AU221" s="240" t="s">
        <v>88</v>
      </c>
      <c r="AY221" s="18" t="s">
        <v>221</v>
      </c>
      <c r="BE221" s="241">
        <f>IF(N221="základní",J221,0)</f>
        <v>0</v>
      </c>
      <c r="BF221" s="241">
        <f>IF(N221="snížená",J221,0)</f>
        <v>0</v>
      </c>
      <c r="BG221" s="241">
        <f>IF(N221="zákl. přenesená",J221,0)</f>
        <v>0</v>
      </c>
      <c r="BH221" s="241">
        <f>IF(N221="sníž. přenesená",J221,0)</f>
        <v>0</v>
      </c>
      <c r="BI221" s="241">
        <f>IF(N221="nulová",J221,0)</f>
        <v>0</v>
      </c>
      <c r="BJ221" s="18" t="s">
        <v>88</v>
      </c>
      <c r="BK221" s="241">
        <f>ROUND(I221*H221,2)</f>
        <v>0</v>
      </c>
      <c r="BL221" s="18" t="s">
        <v>224</v>
      </c>
      <c r="BM221" s="240" t="s">
        <v>6257</v>
      </c>
    </row>
    <row r="222" s="2" customFormat="1">
      <c r="A222" s="40"/>
      <c r="B222" s="41"/>
      <c r="C222" s="42"/>
      <c r="D222" s="242" t="s">
        <v>232</v>
      </c>
      <c r="E222" s="42"/>
      <c r="F222" s="243" t="s">
        <v>5742</v>
      </c>
      <c r="G222" s="42"/>
      <c r="H222" s="42"/>
      <c r="I222" s="244"/>
      <c r="J222" s="42"/>
      <c r="K222" s="42"/>
      <c r="L222" s="46"/>
      <c r="M222" s="245"/>
      <c r="N222" s="246"/>
      <c r="O222" s="93"/>
      <c r="P222" s="93"/>
      <c r="Q222" s="93"/>
      <c r="R222" s="93"/>
      <c r="S222" s="93"/>
      <c r="T222" s="94"/>
      <c r="U222" s="40"/>
      <c r="V222" s="40"/>
      <c r="W222" s="40"/>
      <c r="X222" s="40"/>
      <c r="Y222" s="40"/>
      <c r="Z222" s="40"/>
      <c r="AA222" s="40"/>
      <c r="AB222" s="40"/>
      <c r="AC222" s="40"/>
      <c r="AD222" s="40"/>
      <c r="AE222" s="40"/>
      <c r="AT222" s="18" t="s">
        <v>232</v>
      </c>
      <c r="AU222" s="18" t="s">
        <v>88</v>
      </c>
    </row>
    <row r="223" s="14" customFormat="1">
      <c r="A223" s="14"/>
      <c r="B223" s="260"/>
      <c r="C223" s="261"/>
      <c r="D223" s="247" t="s">
        <v>236</v>
      </c>
      <c r="E223" s="262" t="s">
        <v>1</v>
      </c>
      <c r="F223" s="263" t="s">
        <v>6196</v>
      </c>
      <c r="G223" s="261"/>
      <c r="H223" s="262" t="s">
        <v>1</v>
      </c>
      <c r="I223" s="264"/>
      <c r="J223" s="261"/>
      <c r="K223" s="261"/>
      <c r="L223" s="265"/>
      <c r="M223" s="266"/>
      <c r="N223" s="267"/>
      <c r="O223" s="267"/>
      <c r="P223" s="267"/>
      <c r="Q223" s="267"/>
      <c r="R223" s="267"/>
      <c r="S223" s="267"/>
      <c r="T223" s="268"/>
      <c r="U223" s="14"/>
      <c r="V223" s="14"/>
      <c r="W223" s="14"/>
      <c r="X223" s="14"/>
      <c r="Y223" s="14"/>
      <c r="Z223" s="14"/>
      <c r="AA223" s="14"/>
      <c r="AB223" s="14"/>
      <c r="AC223" s="14"/>
      <c r="AD223" s="14"/>
      <c r="AE223" s="14"/>
      <c r="AT223" s="269" t="s">
        <v>236</v>
      </c>
      <c r="AU223" s="269" t="s">
        <v>88</v>
      </c>
      <c r="AV223" s="14" t="s">
        <v>88</v>
      </c>
      <c r="AW223" s="14" t="s">
        <v>36</v>
      </c>
      <c r="AX223" s="14" t="s">
        <v>80</v>
      </c>
      <c r="AY223" s="269" t="s">
        <v>221</v>
      </c>
    </row>
    <row r="224" s="14" customFormat="1">
      <c r="A224" s="14"/>
      <c r="B224" s="260"/>
      <c r="C224" s="261"/>
      <c r="D224" s="247" t="s">
        <v>236</v>
      </c>
      <c r="E224" s="262" t="s">
        <v>1</v>
      </c>
      <c r="F224" s="263" t="s">
        <v>6258</v>
      </c>
      <c r="G224" s="261"/>
      <c r="H224" s="262" t="s">
        <v>1</v>
      </c>
      <c r="I224" s="264"/>
      <c r="J224" s="261"/>
      <c r="K224" s="261"/>
      <c r="L224" s="265"/>
      <c r="M224" s="266"/>
      <c r="N224" s="267"/>
      <c r="O224" s="267"/>
      <c r="P224" s="267"/>
      <c r="Q224" s="267"/>
      <c r="R224" s="267"/>
      <c r="S224" s="267"/>
      <c r="T224" s="268"/>
      <c r="U224" s="14"/>
      <c r="V224" s="14"/>
      <c r="W224" s="14"/>
      <c r="X224" s="14"/>
      <c r="Y224" s="14"/>
      <c r="Z224" s="14"/>
      <c r="AA224" s="14"/>
      <c r="AB224" s="14"/>
      <c r="AC224" s="14"/>
      <c r="AD224" s="14"/>
      <c r="AE224" s="14"/>
      <c r="AT224" s="269" t="s">
        <v>236</v>
      </c>
      <c r="AU224" s="269" t="s">
        <v>88</v>
      </c>
      <c r="AV224" s="14" t="s">
        <v>88</v>
      </c>
      <c r="AW224" s="14" t="s">
        <v>36</v>
      </c>
      <c r="AX224" s="14" t="s">
        <v>80</v>
      </c>
      <c r="AY224" s="269" t="s">
        <v>221</v>
      </c>
    </row>
    <row r="225" s="13" customFormat="1">
      <c r="A225" s="13"/>
      <c r="B225" s="249"/>
      <c r="C225" s="250"/>
      <c r="D225" s="247" t="s">
        <v>236</v>
      </c>
      <c r="E225" s="251" t="s">
        <v>1</v>
      </c>
      <c r="F225" s="252" t="s">
        <v>6259</v>
      </c>
      <c r="G225" s="250"/>
      <c r="H225" s="253">
        <v>27.411000000000001</v>
      </c>
      <c r="I225" s="254"/>
      <c r="J225" s="250"/>
      <c r="K225" s="250"/>
      <c r="L225" s="255"/>
      <c r="M225" s="256"/>
      <c r="N225" s="257"/>
      <c r="O225" s="257"/>
      <c r="P225" s="257"/>
      <c r="Q225" s="257"/>
      <c r="R225" s="257"/>
      <c r="S225" s="257"/>
      <c r="T225" s="258"/>
      <c r="U225" s="13"/>
      <c r="V225" s="13"/>
      <c r="W225" s="13"/>
      <c r="X225" s="13"/>
      <c r="Y225" s="13"/>
      <c r="Z225" s="13"/>
      <c r="AA225" s="13"/>
      <c r="AB225" s="13"/>
      <c r="AC225" s="13"/>
      <c r="AD225" s="13"/>
      <c r="AE225" s="13"/>
      <c r="AT225" s="259" t="s">
        <v>236</v>
      </c>
      <c r="AU225" s="259" t="s">
        <v>88</v>
      </c>
      <c r="AV225" s="13" t="s">
        <v>19</v>
      </c>
      <c r="AW225" s="13" t="s">
        <v>36</v>
      </c>
      <c r="AX225" s="13" t="s">
        <v>80</v>
      </c>
      <c r="AY225" s="259" t="s">
        <v>221</v>
      </c>
    </row>
    <row r="226" s="13" customFormat="1">
      <c r="A226" s="13"/>
      <c r="B226" s="249"/>
      <c r="C226" s="250"/>
      <c r="D226" s="247" t="s">
        <v>236</v>
      </c>
      <c r="E226" s="251" t="s">
        <v>1</v>
      </c>
      <c r="F226" s="252" t="s">
        <v>6260</v>
      </c>
      <c r="G226" s="250"/>
      <c r="H226" s="253">
        <v>-6.6500000000000004</v>
      </c>
      <c r="I226" s="254"/>
      <c r="J226" s="250"/>
      <c r="K226" s="250"/>
      <c r="L226" s="255"/>
      <c r="M226" s="256"/>
      <c r="N226" s="257"/>
      <c r="O226" s="257"/>
      <c r="P226" s="257"/>
      <c r="Q226" s="257"/>
      <c r="R226" s="257"/>
      <c r="S226" s="257"/>
      <c r="T226" s="258"/>
      <c r="U226" s="13"/>
      <c r="V226" s="13"/>
      <c r="W226" s="13"/>
      <c r="X226" s="13"/>
      <c r="Y226" s="13"/>
      <c r="Z226" s="13"/>
      <c r="AA226" s="13"/>
      <c r="AB226" s="13"/>
      <c r="AC226" s="13"/>
      <c r="AD226" s="13"/>
      <c r="AE226" s="13"/>
      <c r="AT226" s="259" t="s">
        <v>236</v>
      </c>
      <c r="AU226" s="259" t="s">
        <v>88</v>
      </c>
      <c r="AV226" s="13" t="s">
        <v>19</v>
      </c>
      <c r="AW226" s="13" t="s">
        <v>36</v>
      </c>
      <c r="AX226" s="13" t="s">
        <v>80</v>
      </c>
      <c r="AY226" s="259" t="s">
        <v>221</v>
      </c>
    </row>
    <row r="227" s="13" customFormat="1">
      <c r="A227" s="13"/>
      <c r="B227" s="249"/>
      <c r="C227" s="250"/>
      <c r="D227" s="247" t="s">
        <v>236</v>
      </c>
      <c r="E227" s="251" t="s">
        <v>1</v>
      </c>
      <c r="F227" s="252" t="s">
        <v>6261</v>
      </c>
      <c r="G227" s="250"/>
      <c r="H227" s="253">
        <v>-8.2430000000000003</v>
      </c>
      <c r="I227" s="254"/>
      <c r="J227" s="250"/>
      <c r="K227" s="250"/>
      <c r="L227" s="255"/>
      <c r="M227" s="256"/>
      <c r="N227" s="257"/>
      <c r="O227" s="257"/>
      <c r="P227" s="257"/>
      <c r="Q227" s="257"/>
      <c r="R227" s="257"/>
      <c r="S227" s="257"/>
      <c r="T227" s="258"/>
      <c r="U227" s="13"/>
      <c r="V227" s="13"/>
      <c r="W227" s="13"/>
      <c r="X227" s="13"/>
      <c r="Y227" s="13"/>
      <c r="Z227" s="13"/>
      <c r="AA227" s="13"/>
      <c r="AB227" s="13"/>
      <c r="AC227" s="13"/>
      <c r="AD227" s="13"/>
      <c r="AE227" s="13"/>
      <c r="AT227" s="259" t="s">
        <v>236</v>
      </c>
      <c r="AU227" s="259" t="s">
        <v>88</v>
      </c>
      <c r="AV227" s="13" t="s">
        <v>19</v>
      </c>
      <c r="AW227" s="13" t="s">
        <v>36</v>
      </c>
      <c r="AX227" s="13" t="s">
        <v>80</v>
      </c>
      <c r="AY227" s="259" t="s">
        <v>221</v>
      </c>
    </row>
    <row r="228" s="16" customFormat="1">
      <c r="A228" s="16"/>
      <c r="B228" s="306"/>
      <c r="C228" s="307"/>
      <c r="D228" s="247" t="s">
        <v>236</v>
      </c>
      <c r="E228" s="308" t="s">
        <v>1</v>
      </c>
      <c r="F228" s="309" t="s">
        <v>2156</v>
      </c>
      <c r="G228" s="307"/>
      <c r="H228" s="310">
        <v>12.518000000000001</v>
      </c>
      <c r="I228" s="311"/>
      <c r="J228" s="307"/>
      <c r="K228" s="307"/>
      <c r="L228" s="312"/>
      <c r="M228" s="313"/>
      <c r="N228" s="314"/>
      <c r="O228" s="314"/>
      <c r="P228" s="314"/>
      <c r="Q228" s="314"/>
      <c r="R228" s="314"/>
      <c r="S228" s="314"/>
      <c r="T228" s="315"/>
      <c r="U228" s="16"/>
      <c r="V228" s="16"/>
      <c r="W228" s="16"/>
      <c r="X228" s="16"/>
      <c r="Y228" s="16"/>
      <c r="Z228" s="16"/>
      <c r="AA228" s="16"/>
      <c r="AB228" s="16"/>
      <c r="AC228" s="16"/>
      <c r="AD228" s="16"/>
      <c r="AE228" s="16"/>
      <c r="AT228" s="316" t="s">
        <v>236</v>
      </c>
      <c r="AU228" s="316" t="s">
        <v>88</v>
      </c>
      <c r="AV228" s="16" t="s">
        <v>157</v>
      </c>
      <c r="AW228" s="16" t="s">
        <v>36</v>
      </c>
      <c r="AX228" s="16" t="s">
        <v>80</v>
      </c>
      <c r="AY228" s="316" t="s">
        <v>221</v>
      </c>
    </row>
    <row r="229" s="14" customFormat="1">
      <c r="A229" s="14"/>
      <c r="B229" s="260"/>
      <c r="C229" s="261"/>
      <c r="D229" s="247" t="s">
        <v>236</v>
      </c>
      <c r="E229" s="262" t="s">
        <v>1</v>
      </c>
      <c r="F229" s="263" t="s">
        <v>6262</v>
      </c>
      <c r="G229" s="261"/>
      <c r="H229" s="262" t="s">
        <v>1</v>
      </c>
      <c r="I229" s="264"/>
      <c r="J229" s="261"/>
      <c r="K229" s="261"/>
      <c r="L229" s="265"/>
      <c r="M229" s="266"/>
      <c r="N229" s="267"/>
      <c r="O229" s="267"/>
      <c r="P229" s="267"/>
      <c r="Q229" s="267"/>
      <c r="R229" s="267"/>
      <c r="S229" s="267"/>
      <c r="T229" s="268"/>
      <c r="U229" s="14"/>
      <c r="V229" s="14"/>
      <c r="W229" s="14"/>
      <c r="X229" s="14"/>
      <c r="Y229" s="14"/>
      <c r="Z229" s="14"/>
      <c r="AA229" s="14"/>
      <c r="AB229" s="14"/>
      <c r="AC229" s="14"/>
      <c r="AD229" s="14"/>
      <c r="AE229" s="14"/>
      <c r="AT229" s="269" t="s">
        <v>236</v>
      </c>
      <c r="AU229" s="269" t="s">
        <v>88</v>
      </c>
      <c r="AV229" s="14" t="s">
        <v>88</v>
      </c>
      <c r="AW229" s="14" t="s">
        <v>36</v>
      </c>
      <c r="AX229" s="14" t="s">
        <v>80</v>
      </c>
      <c r="AY229" s="269" t="s">
        <v>221</v>
      </c>
    </row>
    <row r="230" s="13" customFormat="1">
      <c r="A230" s="13"/>
      <c r="B230" s="249"/>
      <c r="C230" s="250"/>
      <c r="D230" s="247" t="s">
        <v>236</v>
      </c>
      <c r="E230" s="251" t="s">
        <v>1</v>
      </c>
      <c r="F230" s="252" t="s">
        <v>6263</v>
      </c>
      <c r="G230" s="250"/>
      <c r="H230" s="253">
        <v>27.471</v>
      </c>
      <c r="I230" s="254"/>
      <c r="J230" s="250"/>
      <c r="K230" s="250"/>
      <c r="L230" s="255"/>
      <c r="M230" s="256"/>
      <c r="N230" s="257"/>
      <c r="O230" s="257"/>
      <c r="P230" s="257"/>
      <c r="Q230" s="257"/>
      <c r="R230" s="257"/>
      <c r="S230" s="257"/>
      <c r="T230" s="258"/>
      <c r="U230" s="13"/>
      <c r="V230" s="13"/>
      <c r="W230" s="13"/>
      <c r="X230" s="13"/>
      <c r="Y230" s="13"/>
      <c r="Z230" s="13"/>
      <c r="AA230" s="13"/>
      <c r="AB230" s="13"/>
      <c r="AC230" s="13"/>
      <c r="AD230" s="13"/>
      <c r="AE230" s="13"/>
      <c r="AT230" s="259" t="s">
        <v>236</v>
      </c>
      <c r="AU230" s="259" t="s">
        <v>88</v>
      </c>
      <c r="AV230" s="13" t="s">
        <v>19</v>
      </c>
      <c r="AW230" s="13" t="s">
        <v>36</v>
      </c>
      <c r="AX230" s="13" t="s">
        <v>80</v>
      </c>
      <c r="AY230" s="259" t="s">
        <v>221</v>
      </c>
    </row>
    <row r="231" s="13" customFormat="1">
      <c r="A231" s="13"/>
      <c r="B231" s="249"/>
      <c r="C231" s="250"/>
      <c r="D231" s="247" t="s">
        <v>236</v>
      </c>
      <c r="E231" s="251" t="s">
        <v>1</v>
      </c>
      <c r="F231" s="252" t="s">
        <v>6264</v>
      </c>
      <c r="G231" s="250"/>
      <c r="H231" s="253">
        <v>-11.746</v>
      </c>
      <c r="I231" s="254"/>
      <c r="J231" s="250"/>
      <c r="K231" s="250"/>
      <c r="L231" s="255"/>
      <c r="M231" s="256"/>
      <c r="N231" s="257"/>
      <c r="O231" s="257"/>
      <c r="P231" s="257"/>
      <c r="Q231" s="257"/>
      <c r="R231" s="257"/>
      <c r="S231" s="257"/>
      <c r="T231" s="258"/>
      <c r="U231" s="13"/>
      <c r="V231" s="13"/>
      <c r="W231" s="13"/>
      <c r="X231" s="13"/>
      <c r="Y231" s="13"/>
      <c r="Z231" s="13"/>
      <c r="AA231" s="13"/>
      <c r="AB231" s="13"/>
      <c r="AC231" s="13"/>
      <c r="AD231" s="13"/>
      <c r="AE231" s="13"/>
      <c r="AT231" s="259" t="s">
        <v>236</v>
      </c>
      <c r="AU231" s="259" t="s">
        <v>88</v>
      </c>
      <c r="AV231" s="13" t="s">
        <v>19</v>
      </c>
      <c r="AW231" s="13" t="s">
        <v>36</v>
      </c>
      <c r="AX231" s="13" t="s">
        <v>80</v>
      </c>
      <c r="AY231" s="259" t="s">
        <v>221</v>
      </c>
    </row>
    <row r="232" s="16" customFormat="1">
      <c r="A232" s="16"/>
      <c r="B232" s="306"/>
      <c r="C232" s="307"/>
      <c r="D232" s="247" t="s">
        <v>236</v>
      </c>
      <c r="E232" s="308" t="s">
        <v>1</v>
      </c>
      <c r="F232" s="309" t="s">
        <v>2156</v>
      </c>
      <c r="G232" s="307"/>
      <c r="H232" s="310">
        <v>15.725</v>
      </c>
      <c r="I232" s="311"/>
      <c r="J232" s="307"/>
      <c r="K232" s="307"/>
      <c r="L232" s="312"/>
      <c r="M232" s="313"/>
      <c r="N232" s="314"/>
      <c r="O232" s="314"/>
      <c r="P232" s="314"/>
      <c r="Q232" s="314"/>
      <c r="R232" s="314"/>
      <c r="S232" s="314"/>
      <c r="T232" s="315"/>
      <c r="U232" s="16"/>
      <c r="V232" s="16"/>
      <c r="W232" s="16"/>
      <c r="X232" s="16"/>
      <c r="Y232" s="16"/>
      <c r="Z232" s="16"/>
      <c r="AA232" s="16"/>
      <c r="AB232" s="16"/>
      <c r="AC232" s="16"/>
      <c r="AD232" s="16"/>
      <c r="AE232" s="16"/>
      <c r="AT232" s="316" t="s">
        <v>236</v>
      </c>
      <c r="AU232" s="316" t="s">
        <v>88</v>
      </c>
      <c r="AV232" s="16" t="s">
        <v>157</v>
      </c>
      <c r="AW232" s="16" t="s">
        <v>36</v>
      </c>
      <c r="AX232" s="16" t="s">
        <v>80</v>
      </c>
      <c r="AY232" s="316" t="s">
        <v>221</v>
      </c>
    </row>
    <row r="233" s="15" customFormat="1">
      <c r="A233" s="15"/>
      <c r="B233" s="270"/>
      <c r="C233" s="271"/>
      <c r="D233" s="247" t="s">
        <v>236</v>
      </c>
      <c r="E233" s="272" t="s">
        <v>1</v>
      </c>
      <c r="F233" s="273" t="s">
        <v>356</v>
      </c>
      <c r="G233" s="271"/>
      <c r="H233" s="274">
        <v>28.242999999999999</v>
      </c>
      <c r="I233" s="275"/>
      <c r="J233" s="271"/>
      <c r="K233" s="271"/>
      <c r="L233" s="276"/>
      <c r="M233" s="277"/>
      <c r="N233" s="278"/>
      <c r="O233" s="278"/>
      <c r="P233" s="278"/>
      <c r="Q233" s="278"/>
      <c r="R233" s="278"/>
      <c r="S233" s="278"/>
      <c r="T233" s="279"/>
      <c r="U233" s="15"/>
      <c r="V233" s="15"/>
      <c r="W233" s="15"/>
      <c r="X233" s="15"/>
      <c r="Y233" s="15"/>
      <c r="Z233" s="15"/>
      <c r="AA233" s="15"/>
      <c r="AB233" s="15"/>
      <c r="AC233" s="15"/>
      <c r="AD233" s="15"/>
      <c r="AE233" s="15"/>
      <c r="AT233" s="280" t="s">
        <v>236</v>
      </c>
      <c r="AU233" s="280" t="s">
        <v>88</v>
      </c>
      <c r="AV233" s="15" t="s">
        <v>224</v>
      </c>
      <c r="AW233" s="15" t="s">
        <v>36</v>
      </c>
      <c r="AX233" s="15" t="s">
        <v>88</v>
      </c>
      <c r="AY233" s="280" t="s">
        <v>221</v>
      </c>
    </row>
    <row r="234" s="2" customFormat="1" ht="44.25" customHeight="1">
      <c r="A234" s="40"/>
      <c r="B234" s="41"/>
      <c r="C234" s="229" t="s">
        <v>393</v>
      </c>
      <c r="D234" s="229" t="s">
        <v>225</v>
      </c>
      <c r="E234" s="230" t="s">
        <v>6265</v>
      </c>
      <c r="F234" s="231" t="s">
        <v>6266</v>
      </c>
      <c r="G234" s="232" t="s">
        <v>515</v>
      </c>
      <c r="H234" s="233">
        <v>6.9139999999999997</v>
      </c>
      <c r="I234" s="234"/>
      <c r="J234" s="235">
        <f>ROUND(I234*H234,2)</f>
        <v>0</v>
      </c>
      <c r="K234" s="231" t="s">
        <v>1</v>
      </c>
      <c r="L234" s="46"/>
      <c r="M234" s="236" t="s">
        <v>1</v>
      </c>
      <c r="N234" s="237" t="s">
        <v>45</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224</v>
      </c>
      <c r="AT234" s="240" t="s">
        <v>225</v>
      </c>
      <c r="AU234" s="240" t="s">
        <v>88</v>
      </c>
      <c r="AY234" s="18" t="s">
        <v>221</v>
      </c>
      <c r="BE234" s="241">
        <f>IF(N234="základní",J234,0)</f>
        <v>0</v>
      </c>
      <c r="BF234" s="241">
        <f>IF(N234="snížená",J234,0)</f>
        <v>0</v>
      </c>
      <c r="BG234" s="241">
        <f>IF(N234="zákl. přenesená",J234,0)</f>
        <v>0</v>
      </c>
      <c r="BH234" s="241">
        <f>IF(N234="sníž. přenesená",J234,0)</f>
        <v>0</v>
      </c>
      <c r="BI234" s="241">
        <f>IF(N234="nulová",J234,0)</f>
        <v>0</v>
      </c>
      <c r="BJ234" s="18" t="s">
        <v>88</v>
      </c>
      <c r="BK234" s="241">
        <f>ROUND(I234*H234,2)</f>
        <v>0</v>
      </c>
      <c r="BL234" s="18" t="s">
        <v>224</v>
      </c>
      <c r="BM234" s="240" t="s">
        <v>6267</v>
      </c>
    </row>
    <row r="235" s="2" customFormat="1" ht="66.75" customHeight="1">
      <c r="A235" s="40"/>
      <c r="B235" s="41"/>
      <c r="C235" s="229" t="s">
        <v>398</v>
      </c>
      <c r="D235" s="229" t="s">
        <v>225</v>
      </c>
      <c r="E235" s="230" t="s">
        <v>5242</v>
      </c>
      <c r="F235" s="231" t="s">
        <v>6268</v>
      </c>
      <c r="G235" s="232" t="s">
        <v>515</v>
      </c>
      <c r="H235" s="233">
        <v>8.2430000000000003</v>
      </c>
      <c r="I235" s="234"/>
      <c r="J235" s="235">
        <f>ROUND(I235*H235,2)</f>
        <v>0</v>
      </c>
      <c r="K235" s="231" t="s">
        <v>5600</v>
      </c>
      <c r="L235" s="46"/>
      <c r="M235" s="236" t="s">
        <v>1</v>
      </c>
      <c r="N235" s="237" t="s">
        <v>45</v>
      </c>
      <c r="O235" s="93"/>
      <c r="P235" s="238">
        <f>O235*H235</f>
        <v>0</v>
      </c>
      <c r="Q235" s="238">
        <v>0</v>
      </c>
      <c r="R235" s="238">
        <f>Q235*H235</f>
        <v>0</v>
      </c>
      <c r="S235" s="238">
        <v>0</v>
      </c>
      <c r="T235" s="239">
        <f>S235*H235</f>
        <v>0</v>
      </c>
      <c r="U235" s="40"/>
      <c r="V235" s="40"/>
      <c r="W235" s="40"/>
      <c r="X235" s="40"/>
      <c r="Y235" s="40"/>
      <c r="Z235" s="40"/>
      <c r="AA235" s="40"/>
      <c r="AB235" s="40"/>
      <c r="AC235" s="40"/>
      <c r="AD235" s="40"/>
      <c r="AE235" s="40"/>
      <c r="AR235" s="240" t="s">
        <v>224</v>
      </c>
      <c r="AT235" s="240" t="s">
        <v>225</v>
      </c>
      <c r="AU235" s="240" t="s">
        <v>88</v>
      </c>
      <c r="AY235" s="18" t="s">
        <v>221</v>
      </c>
      <c r="BE235" s="241">
        <f>IF(N235="základní",J235,0)</f>
        <v>0</v>
      </c>
      <c r="BF235" s="241">
        <f>IF(N235="snížená",J235,0)</f>
        <v>0</v>
      </c>
      <c r="BG235" s="241">
        <f>IF(N235="zákl. přenesená",J235,0)</f>
        <v>0</v>
      </c>
      <c r="BH235" s="241">
        <f>IF(N235="sníž. přenesená",J235,0)</f>
        <v>0</v>
      </c>
      <c r="BI235" s="241">
        <f>IF(N235="nulová",J235,0)</f>
        <v>0</v>
      </c>
      <c r="BJ235" s="18" t="s">
        <v>88</v>
      </c>
      <c r="BK235" s="241">
        <f>ROUND(I235*H235,2)</f>
        <v>0</v>
      </c>
      <c r="BL235" s="18" t="s">
        <v>224</v>
      </c>
      <c r="BM235" s="240" t="s">
        <v>6269</v>
      </c>
    </row>
    <row r="236" s="2" customFormat="1">
      <c r="A236" s="40"/>
      <c r="B236" s="41"/>
      <c r="C236" s="42"/>
      <c r="D236" s="242" t="s">
        <v>232</v>
      </c>
      <c r="E236" s="42"/>
      <c r="F236" s="243" t="s">
        <v>6270</v>
      </c>
      <c r="G236" s="42"/>
      <c r="H236" s="42"/>
      <c r="I236" s="244"/>
      <c r="J236" s="42"/>
      <c r="K236" s="42"/>
      <c r="L236" s="46"/>
      <c r="M236" s="245"/>
      <c r="N236" s="246"/>
      <c r="O236" s="93"/>
      <c r="P236" s="93"/>
      <c r="Q236" s="93"/>
      <c r="R236" s="93"/>
      <c r="S236" s="93"/>
      <c r="T236" s="94"/>
      <c r="U236" s="40"/>
      <c r="V236" s="40"/>
      <c r="W236" s="40"/>
      <c r="X236" s="40"/>
      <c r="Y236" s="40"/>
      <c r="Z236" s="40"/>
      <c r="AA236" s="40"/>
      <c r="AB236" s="40"/>
      <c r="AC236" s="40"/>
      <c r="AD236" s="40"/>
      <c r="AE236" s="40"/>
      <c r="AT236" s="18" t="s">
        <v>232</v>
      </c>
      <c r="AU236" s="18" t="s">
        <v>88</v>
      </c>
    </row>
    <row r="237" s="14" customFormat="1">
      <c r="A237" s="14"/>
      <c r="B237" s="260"/>
      <c r="C237" s="261"/>
      <c r="D237" s="247" t="s">
        <v>236</v>
      </c>
      <c r="E237" s="262" t="s">
        <v>1</v>
      </c>
      <c r="F237" s="263" t="s">
        <v>6196</v>
      </c>
      <c r="G237" s="261"/>
      <c r="H237" s="262" t="s">
        <v>1</v>
      </c>
      <c r="I237" s="264"/>
      <c r="J237" s="261"/>
      <c r="K237" s="261"/>
      <c r="L237" s="265"/>
      <c r="M237" s="266"/>
      <c r="N237" s="267"/>
      <c r="O237" s="267"/>
      <c r="P237" s="267"/>
      <c r="Q237" s="267"/>
      <c r="R237" s="267"/>
      <c r="S237" s="267"/>
      <c r="T237" s="268"/>
      <c r="U237" s="14"/>
      <c r="V237" s="14"/>
      <c r="W237" s="14"/>
      <c r="X237" s="14"/>
      <c r="Y237" s="14"/>
      <c r="Z237" s="14"/>
      <c r="AA237" s="14"/>
      <c r="AB237" s="14"/>
      <c r="AC237" s="14"/>
      <c r="AD237" s="14"/>
      <c r="AE237" s="14"/>
      <c r="AT237" s="269" t="s">
        <v>236</v>
      </c>
      <c r="AU237" s="269" t="s">
        <v>88</v>
      </c>
      <c r="AV237" s="14" t="s">
        <v>88</v>
      </c>
      <c r="AW237" s="14" t="s">
        <v>36</v>
      </c>
      <c r="AX237" s="14" t="s">
        <v>80</v>
      </c>
      <c r="AY237" s="269" t="s">
        <v>221</v>
      </c>
    </row>
    <row r="238" s="13" customFormat="1">
      <c r="A238" s="13"/>
      <c r="B238" s="249"/>
      <c r="C238" s="250"/>
      <c r="D238" s="247" t="s">
        <v>236</v>
      </c>
      <c r="E238" s="251" t="s">
        <v>1</v>
      </c>
      <c r="F238" s="252" t="s">
        <v>6271</v>
      </c>
      <c r="G238" s="250"/>
      <c r="H238" s="253">
        <v>8.2430000000000003</v>
      </c>
      <c r="I238" s="254"/>
      <c r="J238" s="250"/>
      <c r="K238" s="250"/>
      <c r="L238" s="255"/>
      <c r="M238" s="256"/>
      <c r="N238" s="257"/>
      <c r="O238" s="257"/>
      <c r="P238" s="257"/>
      <c r="Q238" s="257"/>
      <c r="R238" s="257"/>
      <c r="S238" s="257"/>
      <c r="T238" s="258"/>
      <c r="U238" s="13"/>
      <c r="V238" s="13"/>
      <c r="W238" s="13"/>
      <c r="X238" s="13"/>
      <c r="Y238" s="13"/>
      <c r="Z238" s="13"/>
      <c r="AA238" s="13"/>
      <c r="AB238" s="13"/>
      <c r="AC238" s="13"/>
      <c r="AD238" s="13"/>
      <c r="AE238" s="13"/>
      <c r="AT238" s="259" t="s">
        <v>236</v>
      </c>
      <c r="AU238" s="259" t="s">
        <v>88</v>
      </c>
      <c r="AV238" s="13" t="s">
        <v>19</v>
      </c>
      <c r="AW238" s="13" t="s">
        <v>36</v>
      </c>
      <c r="AX238" s="13" t="s">
        <v>80</v>
      </c>
      <c r="AY238" s="259" t="s">
        <v>221</v>
      </c>
    </row>
    <row r="239" s="15" customFormat="1">
      <c r="A239" s="15"/>
      <c r="B239" s="270"/>
      <c r="C239" s="271"/>
      <c r="D239" s="247" t="s">
        <v>236</v>
      </c>
      <c r="E239" s="272" t="s">
        <v>1</v>
      </c>
      <c r="F239" s="273" t="s">
        <v>356</v>
      </c>
      <c r="G239" s="271"/>
      <c r="H239" s="274">
        <v>8.2430000000000003</v>
      </c>
      <c r="I239" s="275"/>
      <c r="J239" s="271"/>
      <c r="K239" s="271"/>
      <c r="L239" s="276"/>
      <c r="M239" s="277"/>
      <c r="N239" s="278"/>
      <c r="O239" s="278"/>
      <c r="P239" s="278"/>
      <c r="Q239" s="278"/>
      <c r="R239" s="278"/>
      <c r="S239" s="278"/>
      <c r="T239" s="279"/>
      <c r="U239" s="15"/>
      <c r="V239" s="15"/>
      <c r="W239" s="15"/>
      <c r="X239" s="15"/>
      <c r="Y239" s="15"/>
      <c r="Z239" s="15"/>
      <c r="AA239" s="15"/>
      <c r="AB239" s="15"/>
      <c r="AC239" s="15"/>
      <c r="AD239" s="15"/>
      <c r="AE239" s="15"/>
      <c r="AT239" s="280" t="s">
        <v>236</v>
      </c>
      <c r="AU239" s="280" t="s">
        <v>88</v>
      </c>
      <c r="AV239" s="15" t="s">
        <v>224</v>
      </c>
      <c r="AW239" s="15" t="s">
        <v>36</v>
      </c>
      <c r="AX239" s="15" t="s">
        <v>88</v>
      </c>
      <c r="AY239" s="280" t="s">
        <v>221</v>
      </c>
    </row>
    <row r="240" s="2" customFormat="1" ht="16.5" customHeight="1">
      <c r="A240" s="40"/>
      <c r="B240" s="41"/>
      <c r="C240" s="284" t="s">
        <v>404</v>
      </c>
      <c r="D240" s="284" t="s">
        <v>330</v>
      </c>
      <c r="E240" s="285" t="s">
        <v>6272</v>
      </c>
      <c r="F240" s="286" t="s">
        <v>6273</v>
      </c>
      <c r="G240" s="287" t="s">
        <v>651</v>
      </c>
      <c r="H240" s="288">
        <v>31.324000000000002</v>
      </c>
      <c r="I240" s="289"/>
      <c r="J240" s="290">
        <f>ROUND(I240*H240,2)</f>
        <v>0</v>
      </c>
      <c r="K240" s="286" t="s">
        <v>5600</v>
      </c>
      <c r="L240" s="291"/>
      <c r="M240" s="292" t="s">
        <v>1</v>
      </c>
      <c r="N240" s="293" t="s">
        <v>45</v>
      </c>
      <c r="O240" s="93"/>
      <c r="P240" s="238">
        <f>O240*H240</f>
        <v>0</v>
      </c>
      <c r="Q240" s="238">
        <v>0</v>
      </c>
      <c r="R240" s="238">
        <f>Q240*H240</f>
        <v>0</v>
      </c>
      <c r="S240" s="238">
        <v>0</v>
      </c>
      <c r="T240" s="239">
        <f>S240*H240</f>
        <v>0</v>
      </c>
      <c r="U240" s="40"/>
      <c r="V240" s="40"/>
      <c r="W240" s="40"/>
      <c r="X240" s="40"/>
      <c r="Y240" s="40"/>
      <c r="Z240" s="40"/>
      <c r="AA240" s="40"/>
      <c r="AB240" s="40"/>
      <c r="AC240" s="40"/>
      <c r="AD240" s="40"/>
      <c r="AE240" s="40"/>
      <c r="AR240" s="240" t="s">
        <v>267</v>
      </c>
      <c r="AT240" s="240" t="s">
        <v>330</v>
      </c>
      <c r="AU240" s="240" t="s">
        <v>88</v>
      </c>
      <c r="AY240" s="18" t="s">
        <v>221</v>
      </c>
      <c r="BE240" s="241">
        <f>IF(N240="základní",J240,0)</f>
        <v>0</v>
      </c>
      <c r="BF240" s="241">
        <f>IF(N240="snížená",J240,0)</f>
        <v>0</v>
      </c>
      <c r="BG240" s="241">
        <f>IF(N240="zákl. přenesená",J240,0)</f>
        <v>0</v>
      </c>
      <c r="BH240" s="241">
        <f>IF(N240="sníž. přenesená",J240,0)</f>
        <v>0</v>
      </c>
      <c r="BI240" s="241">
        <f>IF(N240="nulová",J240,0)</f>
        <v>0</v>
      </c>
      <c r="BJ240" s="18" t="s">
        <v>88</v>
      </c>
      <c r="BK240" s="241">
        <f>ROUND(I240*H240,2)</f>
        <v>0</v>
      </c>
      <c r="BL240" s="18" t="s">
        <v>224</v>
      </c>
      <c r="BM240" s="240" t="s">
        <v>6274</v>
      </c>
    </row>
    <row r="241" s="14" customFormat="1">
      <c r="A241" s="14"/>
      <c r="B241" s="260"/>
      <c r="C241" s="261"/>
      <c r="D241" s="247" t="s">
        <v>236</v>
      </c>
      <c r="E241" s="262" t="s">
        <v>1</v>
      </c>
      <c r="F241" s="263" t="s">
        <v>6275</v>
      </c>
      <c r="G241" s="261"/>
      <c r="H241" s="262" t="s">
        <v>1</v>
      </c>
      <c r="I241" s="264"/>
      <c r="J241" s="261"/>
      <c r="K241" s="261"/>
      <c r="L241" s="265"/>
      <c r="M241" s="266"/>
      <c r="N241" s="267"/>
      <c r="O241" s="267"/>
      <c r="P241" s="267"/>
      <c r="Q241" s="267"/>
      <c r="R241" s="267"/>
      <c r="S241" s="267"/>
      <c r="T241" s="268"/>
      <c r="U241" s="14"/>
      <c r="V241" s="14"/>
      <c r="W241" s="14"/>
      <c r="X241" s="14"/>
      <c r="Y241" s="14"/>
      <c r="Z241" s="14"/>
      <c r="AA241" s="14"/>
      <c r="AB241" s="14"/>
      <c r="AC241" s="14"/>
      <c r="AD241" s="14"/>
      <c r="AE241" s="14"/>
      <c r="AT241" s="269" t="s">
        <v>236</v>
      </c>
      <c r="AU241" s="269" t="s">
        <v>88</v>
      </c>
      <c r="AV241" s="14" t="s">
        <v>88</v>
      </c>
      <c r="AW241" s="14" t="s">
        <v>36</v>
      </c>
      <c r="AX241" s="14" t="s">
        <v>80</v>
      </c>
      <c r="AY241" s="269" t="s">
        <v>221</v>
      </c>
    </row>
    <row r="242" s="13" customFormat="1">
      <c r="A242" s="13"/>
      <c r="B242" s="249"/>
      <c r="C242" s="250"/>
      <c r="D242" s="247" t="s">
        <v>236</v>
      </c>
      <c r="E242" s="251" t="s">
        <v>1</v>
      </c>
      <c r="F242" s="252" t="s">
        <v>6276</v>
      </c>
      <c r="G242" s="250"/>
      <c r="H242" s="253">
        <v>31.324000000000002</v>
      </c>
      <c r="I242" s="254"/>
      <c r="J242" s="250"/>
      <c r="K242" s="250"/>
      <c r="L242" s="255"/>
      <c r="M242" s="256"/>
      <c r="N242" s="257"/>
      <c r="O242" s="257"/>
      <c r="P242" s="257"/>
      <c r="Q242" s="257"/>
      <c r="R242" s="257"/>
      <c r="S242" s="257"/>
      <c r="T242" s="258"/>
      <c r="U242" s="13"/>
      <c r="V242" s="13"/>
      <c r="W242" s="13"/>
      <c r="X242" s="13"/>
      <c r="Y242" s="13"/>
      <c r="Z242" s="13"/>
      <c r="AA242" s="13"/>
      <c r="AB242" s="13"/>
      <c r="AC242" s="13"/>
      <c r="AD242" s="13"/>
      <c r="AE242" s="13"/>
      <c r="AT242" s="259" t="s">
        <v>236</v>
      </c>
      <c r="AU242" s="259" t="s">
        <v>88</v>
      </c>
      <c r="AV242" s="13" t="s">
        <v>19</v>
      </c>
      <c r="AW242" s="13" t="s">
        <v>36</v>
      </c>
      <c r="AX242" s="13" t="s">
        <v>80</v>
      </c>
      <c r="AY242" s="259" t="s">
        <v>221</v>
      </c>
    </row>
    <row r="243" s="15" customFormat="1">
      <c r="A243" s="15"/>
      <c r="B243" s="270"/>
      <c r="C243" s="271"/>
      <c r="D243" s="247" t="s">
        <v>236</v>
      </c>
      <c r="E243" s="272" t="s">
        <v>1</v>
      </c>
      <c r="F243" s="273" t="s">
        <v>356</v>
      </c>
      <c r="G243" s="271"/>
      <c r="H243" s="274">
        <v>31.324000000000002</v>
      </c>
      <c r="I243" s="275"/>
      <c r="J243" s="271"/>
      <c r="K243" s="271"/>
      <c r="L243" s="276"/>
      <c r="M243" s="277"/>
      <c r="N243" s="278"/>
      <c r="O243" s="278"/>
      <c r="P243" s="278"/>
      <c r="Q243" s="278"/>
      <c r="R243" s="278"/>
      <c r="S243" s="278"/>
      <c r="T243" s="279"/>
      <c r="U243" s="15"/>
      <c r="V243" s="15"/>
      <c r="W243" s="15"/>
      <c r="X243" s="15"/>
      <c r="Y243" s="15"/>
      <c r="Z243" s="15"/>
      <c r="AA243" s="15"/>
      <c r="AB243" s="15"/>
      <c r="AC243" s="15"/>
      <c r="AD243" s="15"/>
      <c r="AE243" s="15"/>
      <c r="AT243" s="280" t="s">
        <v>236</v>
      </c>
      <c r="AU243" s="280" t="s">
        <v>88</v>
      </c>
      <c r="AV243" s="15" t="s">
        <v>224</v>
      </c>
      <c r="AW243" s="15" t="s">
        <v>36</v>
      </c>
      <c r="AX243" s="15" t="s">
        <v>88</v>
      </c>
      <c r="AY243" s="280" t="s">
        <v>221</v>
      </c>
    </row>
    <row r="244" s="2" customFormat="1" ht="37.8" customHeight="1">
      <c r="A244" s="40"/>
      <c r="B244" s="41"/>
      <c r="C244" s="229" t="s">
        <v>410</v>
      </c>
      <c r="D244" s="229" t="s">
        <v>225</v>
      </c>
      <c r="E244" s="230" t="s">
        <v>5765</v>
      </c>
      <c r="F244" s="231" t="s">
        <v>5766</v>
      </c>
      <c r="G244" s="232" t="s">
        <v>507</v>
      </c>
      <c r="H244" s="233">
        <v>1170</v>
      </c>
      <c r="I244" s="234"/>
      <c r="J244" s="235">
        <f>ROUND(I244*H244,2)</f>
        <v>0</v>
      </c>
      <c r="K244" s="231" t="s">
        <v>5600</v>
      </c>
      <c r="L244" s="46"/>
      <c r="M244" s="236" t="s">
        <v>1</v>
      </c>
      <c r="N244" s="237" t="s">
        <v>45</v>
      </c>
      <c r="O244" s="93"/>
      <c r="P244" s="238">
        <f>O244*H244</f>
        <v>0</v>
      </c>
      <c r="Q244" s="238">
        <v>0</v>
      </c>
      <c r="R244" s="238">
        <f>Q244*H244</f>
        <v>0</v>
      </c>
      <c r="S244" s="238">
        <v>0</v>
      </c>
      <c r="T244" s="239">
        <f>S244*H244</f>
        <v>0</v>
      </c>
      <c r="U244" s="40"/>
      <c r="V244" s="40"/>
      <c r="W244" s="40"/>
      <c r="X244" s="40"/>
      <c r="Y244" s="40"/>
      <c r="Z244" s="40"/>
      <c r="AA244" s="40"/>
      <c r="AB244" s="40"/>
      <c r="AC244" s="40"/>
      <c r="AD244" s="40"/>
      <c r="AE244" s="40"/>
      <c r="AR244" s="240" t="s">
        <v>224</v>
      </c>
      <c r="AT244" s="240" t="s">
        <v>225</v>
      </c>
      <c r="AU244" s="240" t="s">
        <v>88</v>
      </c>
      <c r="AY244" s="18" t="s">
        <v>221</v>
      </c>
      <c r="BE244" s="241">
        <f>IF(N244="základní",J244,0)</f>
        <v>0</v>
      </c>
      <c r="BF244" s="241">
        <f>IF(N244="snížená",J244,0)</f>
        <v>0</v>
      </c>
      <c r="BG244" s="241">
        <f>IF(N244="zákl. přenesená",J244,0)</f>
        <v>0</v>
      </c>
      <c r="BH244" s="241">
        <f>IF(N244="sníž. přenesená",J244,0)</f>
        <v>0</v>
      </c>
      <c r="BI244" s="241">
        <f>IF(N244="nulová",J244,0)</f>
        <v>0</v>
      </c>
      <c r="BJ244" s="18" t="s">
        <v>88</v>
      </c>
      <c r="BK244" s="241">
        <f>ROUND(I244*H244,2)</f>
        <v>0</v>
      </c>
      <c r="BL244" s="18" t="s">
        <v>224</v>
      </c>
      <c r="BM244" s="240" t="s">
        <v>6277</v>
      </c>
    </row>
    <row r="245" s="2" customFormat="1">
      <c r="A245" s="40"/>
      <c r="B245" s="41"/>
      <c r="C245" s="42"/>
      <c r="D245" s="242" t="s">
        <v>232</v>
      </c>
      <c r="E245" s="42"/>
      <c r="F245" s="243" t="s">
        <v>5768</v>
      </c>
      <c r="G245" s="42"/>
      <c r="H245" s="42"/>
      <c r="I245" s="244"/>
      <c r="J245" s="42"/>
      <c r="K245" s="42"/>
      <c r="L245" s="46"/>
      <c r="M245" s="245"/>
      <c r="N245" s="246"/>
      <c r="O245" s="93"/>
      <c r="P245" s="93"/>
      <c r="Q245" s="93"/>
      <c r="R245" s="93"/>
      <c r="S245" s="93"/>
      <c r="T245" s="94"/>
      <c r="U245" s="40"/>
      <c r="V245" s="40"/>
      <c r="W245" s="40"/>
      <c r="X245" s="40"/>
      <c r="Y245" s="40"/>
      <c r="Z245" s="40"/>
      <c r="AA245" s="40"/>
      <c r="AB245" s="40"/>
      <c r="AC245" s="40"/>
      <c r="AD245" s="40"/>
      <c r="AE245" s="40"/>
      <c r="AT245" s="18" t="s">
        <v>232</v>
      </c>
      <c r="AU245" s="18" t="s">
        <v>88</v>
      </c>
    </row>
    <row r="246" s="2" customFormat="1" ht="37.8" customHeight="1">
      <c r="A246" s="40"/>
      <c r="B246" s="41"/>
      <c r="C246" s="229" t="s">
        <v>416</v>
      </c>
      <c r="D246" s="229" t="s">
        <v>225</v>
      </c>
      <c r="E246" s="230" t="s">
        <v>814</v>
      </c>
      <c r="F246" s="231" t="s">
        <v>815</v>
      </c>
      <c r="G246" s="232" t="s">
        <v>507</v>
      </c>
      <c r="H246" s="233">
        <v>111</v>
      </c>
      <c r="I246" s="234"/>
      <c r="J246" s="235">
        <f>ROUND(I246*H246,2)</f>
        <v>0</v>
      </c>
      <c r="K246" s="231" t="s">
        <v>5600</v>
      </c>
      <c r="L246" s="46"/>
      <c r="M246" s="236" t="s">
        <v>1</v>
      </c>
      <c r="N246" s="237" t="s">
        <v>45</v>
      </c>
      <c r="O246" s="93"/>
      <c r="P246" s="238">
        <f>O246*H246</f>
        <v>0</v>
      </c>
      <c r="Q246" s="238">
        <v>0</v>
      </c>
      <c r="R246" s="238">
        <f>Q246*H246</f>
        <v>0</v>
      </c>
      <c r="S246" s="238">
        <v>0</v>
      </c>
      <c r="T246" s="239">
        <f>S246*H246</f>
        <v>0</v>
      </c>
      <c r="U246" s="40"/>
      <c r="V246" s="40"/>
      <c r="W246" s="40"/>
      <c r="X246" s="40"/>
      <c r="Y246" s="40"/>
      <c r="Z246" s="40"/>
      <c r="AA246" s="40"/>
      <c r="AB246" s="40"/>
      <c r="AC246" s="40"/>
      <c r="AD246" s="40"/>
      <c r="AE246" s="40"/>
      <c r="AR246" s="240" t="s">
        <v>224</v>
      </c>
      <c r="AT246" s="240" t="s">
        <v>225</v>
      </c>
      <c r="AU246" s="240" t="s">
        <v>88</v>
      </c>
      <c r="AY246" s="18" t="s">
        <v>221</v>
      </c>
      <c r="BE246" s="241">
        <f>IF(N246="základní",J246,0)</f>
        <v>0</v>
      </c>
      <c r="BF246" s="241">
        <f>IF(N246="snížená",J246,0)</f>
        <v>0</v>
      </c>
      <c r="BG246" s="241">
        <f>IF(N246="zákl. přenesená",J246,0)</f>
        <v>0</v>
      </c>
      <c r="BH246" s="241">
        <f>IF(N246="sníž. přenesená",J246,0)</f>
        <v>0</v>
      </c>
      <c r="BI246" s="241">
        <f>IF(N246="nulová",J246,0)</f>
        <v>0</v>
      </c>
      <c r="BJ246" s="18" t="s">
        <v>88</v>
      </c>
      <c r="BK246" s="241">
        <f>ROUND(I246*H246,2)</f>
        <v>0</v>
      </c>
      <c r="BL246" s="18" t="s">
        <v>224</v>
      </c>
      <c r="BM246" s="240" t="s">
        <v>6278</v>
      </c>
    </row>
    <row r="247" s="2" customFormat="1">
      <c r="A247" s="40"/>
      <c r="B247" s="41"/>
      <c r="C247" s="42"/>
      <c r="D247" s="242" t="s">
        <v>232</v>
      </c>
      <c r="E247" s="42"/>
      <c r="F247" s="243" t="s">
        <v>6128</v>
      </c>
      <c r="G247" s="42"/>
      <c r="H247" s="42"/>
      <c r="I247" s="244"/>
      <c r="J247" s="42"/>
      <c r="K247" s="42"/>
      <c r="L247" s="46"/>
      <c r="M247" s="245"/>
      <c r="N247" s="246"/>
      <c r="O247" s="93"/>
      <c r="P247" s="93"/>
      <c r="Q247" s="93"/>
      <c r="R247" s="93"/>
      <c r="S247" s="93"/>
      <c r="T247" s="94"/>
      <c r="U247" s="40"/>
      <c r="V247" s="40"/>
      <c r="W247" s="40"/>
      <c r="X247" s="40"/>
      <c r="Y247" s="40"/>
      <c r="Z247" s="40"/>
      <c r="AA247" s="40"/>
      <c r="AB247" s="40"/>
      <c r="AC247" s="40"/>
      <c r="AD247" s="40"/>
      <c r="AE247" s="40"/>
      <c r="AT247" s="18" t="s">
        <v>232</v>
      </c>
      <c r="AU247" s="18" t="s">
        <v>88</v>
      </c>
    </row>
    <row r="248" s="2" customFormat="1" ht="16.5" customHeight="1">
      <c r="A248" s="40"/>
      <c r="B248" s="41"/>
      <c r="C248" s="284" t="s">
        <v>421</v>
      </c>
      <c r="D248" s="284" t="s">
        <v>330</v>
      </c>
      <c r="E248" s="285" t="s">
        <v>822</v>
      </c>
      <c r="F248" s="286" t="s">
        <v>823</v>
      </c>
      <c r="G248" s="287" t="s">
        <v>584</v>
      </c>
      <c r="H248" s="288">
        <v>3.3300000000000001</v>
      </c>
      <c r="I248" s="289"/>
      <c r="J248" s="290">
        <f>ROUND(I248*H248,2)</f>
        <v>0</v>
      </c>
      <c r="K248" s="286" t="s">
        <v>5600</v>
      </c>
      <c r="L248" s="291"/>
      <c r="M248" s="292" t="s">
        <v>1</v>
      </c>
      <c r="N248" s="293" t="s">
        <v>45</v>
      </c>
      <c r="O248" s="93"/>
      <c r="P248" s="238">
        <f>O248*H248</f>
        <v>0</v>
      </c>
      <c r="Q248" s="238">
        <v>0</v>
      </c>
      <c r="R248" s="238">
        <f>Q248*H248</f>
        <v>0</v>
      </c>
      <c r="S248" s="238">
        <v>0</v>
      </c>
      <c r="T248" s="239">
        <f>S248*H248</f>
        <v>0</v>
      </c>
      <c r="U248" s="40"/>
      <c r="V248" s="40"/>
      <c r="W248" s="40"/>
      <c r="X248" s="40"/>
      <c r="Y248" s="40"/>
      <c r="Z248" s="40"/>
      <c r="AA248" s="40"/>
      <c r="AB248" s="40"/>
      <c r="AC248" s="40"/>
      <c r="AD248" s="40"/>
      <c r="AE248" s="40"/>
      <c r="AR248" s="240" t="s">
        <v>267</v>
      </c>
      <c r="AT248" s="240" t="s">
        <v>330</v>
      </c>
      <c r="AU248" s="240" t="s">
        <v>88</v>
      </c>
      <c r="AY248" s="18" t="s">
        <v>221</v>
      </c>
      <c r="BE248" s="241">
        <f>IF(N248="základní",J248,0)</f>
        <v>0</v>
      </c>
      <c r="BF248" s="241">
        <f>IF(N248="snížená",J248,0)</f>
        <v>0</v>
      </c>
      <c r="BG248" s="241">
        <f>IF(N248="zákl. přenesená",J248,0)</f>
        <v>0</v>
      </c>
      <c r="BH248" s="241">
        <f>IF(N248="sníž. přenesená",J248,0)</f>
        <v>0</v>
      </c>
      <c r="BI248" s="241">
        <f>IF(N248="nulová",J248,0)</f>
        <v>0</v>
      </c>
      <c r="BJ248" s="18" t="s">
        <v>88</v>
      </c>
      <c r="BK248" s="241">
        <f>ROUND(I248*H248,2)</f>
        <v>0</v>
      </c>
      <c r="BL248" s="18" t="s">
        <v>224</v>
      </c>
      <c r="BM248" s="240" t="s">
        <v>6279</v>
      </c>
    </row>
    <row r="249" s="2" customFormat="1" ht="33" customHeight="1">
      <c r="A249" s="40"/>
      <c r="B249" s="41"/>
      <c r="C249" s="229" t="s">
        <v>427</v>
      </c>
      <c r="D249" s="229" t="s">
        <v>225</v>
      </c>
      <c r="E249" s="230" t="s">
        <v>595</v>
      </c>
      <c r="F249" s="231" t="s">
        <v>5778</v>
      </c>
      <c r="G249" s="232" t="s">
        <v>507</v>
      </c>
      <c r="H249" s="233">
        <v>1170</v>
      </c>
      <c r="I249" s="234"/>
      <c r="J249" s="235">
        <f>ROUND(I249*H249,2)</f>
        <v>0</v>
      </c>
      <c r="K249" s="231" t="s">
        <v>5600</v>
      </c>
      <c r="L249" s="46"/>
      <c r="M249" s="236" t="s">
        <v>1</v>
      </c>
      <c r="N249" s="237" t="s">
        <v>45</v>
      </c>
      <c r="O249" s="93"/>
      <c r="P249" s="238">
        <f>O249*H249</f>
        <v>0</v>
      </c>
      <c r="Q249" s="238">
        <v>0</v>
      </c>
      <c r="R249" s="238">
        <f>Q249*H249</f>
        <v>0</v>
      </c>
      <c r="S249" s="238">
        <v>0</v>
      </c>
      <c r="T249" s="239">
        <f>S249*H249</f>
        <v>0</v>
      </c>
      <c r="U249" s="40"/>
      <c r="V249" s="40"/>
      <c r="W249" s="40"/>
      <c r="X249" s="40"/>
      <c r="Y249" s="40"/>
      <c r="Z249" s="40"/>
      <c r="AA249" s="40"/>
      <c r="AB249" s="40"/>
      <c r="AC249" s="40"/>
      <c r="AD249" s="40"/>
      <c r="AE249" s="40"/>
      <c r="AR249" s="240" t="s">
        <v>224</v>
      </c>
      <c r="AT249" s="240" t="s">
        <v>225</v>
      </c>
      <c r="AU249" s="240" t="s">
        <v>88</v>
      </c>
      <c r="AY249" s="18" t="s">
        <v>221</v>
      </c>
      <c r="BE249" s="241">
        <f>IF(N249="základní",J249,0)</f>
        <v>0</v>
      </c>
      <c r="BF249" s="241">
        <f>IF(N249="snížená",J249,0)</f>
        <v>0</v>
      </c>
      <c r="BG249" s="241">
        <f>IF(N249="zákl. přenesená",J249,0)</f>
        <v>0</v>
      </c>
      <c r="BH249" s="241">
        <f>IF(N249="sníž. přenesená",J249,0)</f>
        <v>0</v>
      </c>
      <c r="BI249" s="241">
        <f>IF(N249="nulová",J249,0)</f>
        <v>0</v>
      </c>
      <c r="BJ249" s="18" t="s">
        <v>88</v>
      </c>
      <c r="BK249" s="241">
        <f>ROUND(I249*H249,2)</f>
        <v>0</v>
      </c>
      <c r="BL249" s="18" t="s">
        <v>224</v>
      </c>
      <c r="BM249" s="240" t="s">
        <v>6280</v>
      </c>
    </row>
    <row r="250" s="2" customFormat="1">
      <c r="A250" s="40"/>
      <c r="B250" s="41"/>
      <c r="C250" s="42"/>
      <c r="D250" s="242" t="s">
        <v>232</v>
      </c>
      <c r="E250" s="42"/>
      <c r="F250" s="243" t="s">
        <v>5780</v>
      </c>
      <c r="G250" s="42"/>
      <c r="H250" s="42"/>
      <c r="I250" s="244"/>
      <c r="J250" s="42"/>
      <c r="K250" s="42"/>
      <c r="L250" s="46"/>
      <c r="M250" s="245"/>
      <c r="N250" s="246"/>
      <c r="O250" s="93"/>
      <c r="P250" s="93"/>
      <c r="Q250" s="93"/>
      <c r="R250" s="93"/>
      <c r="S250" s="93"/>
      <c r="T250" s="94"/>
      <c r="U250" s="40"/>
      <c r="V250" s="40"/>
      <c r="W250" s="40"/>
      <c r="X250" s="40"/>
      <c r="Y250" s="40"/>
      <c r="Z250" s="40"/>
      <c r="AA250" s="40"/>
      <c r="AB250" s="40"/>
      <c r="AC250" s="40"/>
      <c r="AD250" s="40"/>
      <c r="AE250" s="40"/>
      <c r="AT250" s="18" t="s">
        <v>232</v>
      </c>
      <c r="AU250" s="18" t="s">
        <v>88</v>
      </c>
    </row>
    <row r="251" s="2" customFormat="1" ht="44.25" customHeight="1">
      <c r="A251" s="40"/>
      <c r="B251" s="41"/>
      <c r="C251" s="229" t="s">
        <v>435</v>
      </c>
      <c r="D251" s="229" t="s">
        <v>225</v>
      </c>
      <c r="E251" s="230" t="s">
        <v>6281</v>
      </c>
      <c r="F251" s="231" t="s">
        <v>6282</v>
      </c>
      <c r="G251" s="232" t="s">
        <v>507</v>
      </c>
      <c r="H251" s="233">
        <v>111</v>
      </c>
      <c r="I251" s="234"/>
      <c r="J251" s="235">
        <f>ROUND(I251*H251,2)</f>
        <v>0</v>
      </c>
      <c r="K251" s="231" t="s">
        <v>1</v>
      </c>
      <c r="L251" s="46"/>
      <c r="M251" s="236" t="s">
        <v>1</v>
      </c>
      <c r="N251" s="237" t="s">
        <v>45</v>
      </c>
      <c r="O251" s="93"/>
      <c r="P251" s="238">
        <f>O251*H251</f>
        <v>0</v>
      </c>
      <c r="Q251" s="238">
        <v>0</v>
      </c>
      <c r="R251" s="238">
        <f>Q251*H251</f>
        <v>0</v>
      </c>
      <c r="S251" s="238">
        <v>0</v>
      </c>
      <c r="T251" s="239">
        <f>S251*H251</f>
        <v>0</v>
      </c>
      <c r="U251" s="40"/>
      <c r="V251" s="40"/>
      <c r="W251" s="40"/>
      <c r="X251" s="40"/>
      <c r="Y251" s="40"/>
      <c r="Z251" s="40"/>
      <c r="AA251" s="40"/>
      <c r="AB251" s="40"/>
      <c r="AC251" s="40"/>
      <c r="AD251" s="40"/>
      <c r="AE251" s="40"/>
      <c r="AR251" s="240" t="s">
        <v>224</v>
      </c>
      <c r="AT251" s="240" t="s">
        <v>225</v>
      </c>
      <c r="AU251" s="240" t="s">
        <v>88</v>
      </c>
      <c r="AY251" s="18" t="s">
        <v>221</v>
      </c>
      <c r="BE251" s="241">
        <f>IF(N251="základní",J251,0)</f>
        <v>0</v>
      </c>
      <c r="BF251" s="241">
        <f>IF(N251="snížená",J251,0)</f>
        <v>0</v>
      </c>
      <c r="BG251" s="241">
        <f>IF(N251="zákl. přenesená",J251,0)</f>
        <v>0</v>
      </c>
      <c r="BH251" s="241">
        <f>IF(N251="sníž. přenesená",J251,0)</f>
        <v>0</v>
      </c>
      <c r="BI251" s="241">
        <f>IF(N251="nulová",J251,0)</f>
        <v>0</v>
      </c>
      <c r="BJ251" s="18" t="s">
        <v>88</v>
      </c>
      <c r="BK251" s="241">
        <f>ROUND(I251*H251,2)</f>
        <v>0</v>
      </c>
      <c r="BL251" s="18" t="s">
        <v>224</v>
      </c>
      <c r="BM251" s="240" t="s">
        <v>6283</v>
      </c>
    </row>
    <row r="252" s="2" customFormat="1" ht="33" customHeight="1">
      <c r="A252" s="40"/>
      <c r="B252" s="41"/>
      <c r="C252" s="229" t="s">
        <v>442</v>
      </c>
      <c r="D252" s="229" t="s">
        <v>225</v>
      </c>
      <c r="E252" s="230" t="s">
        <v>6284</v>
      </c>
      <c r="F252" s="231" t="s">
        <v>6285</v>
      </c>
      <c r="G252" s="232" t="s">
        <v>507</v>
      </c>
      <c r="H252" s="233">
        <v>111</v>
      </c>
      <c r="I252" s="234"/>
      <c r="J252" s="235">
        <f>ROUND(I252*H252,2)</f>
        <v>0</v>
      </c>
      <c r="K252" s="231" t="s">
        <v>1</v>
      </c>
      <c r="L252" s="46"/>
      <c r="M252" s="236" t="s">
        <v>1</v>
      </c>
      <c r="N252" s="237" t="s">
        <v>45</v>
      </c>
      <c r="O252" s="93"/>
      <c r="P252" s="238">
        <f>O252*H252</f>
        <v>0</v>
      </c>
      <c r="Q252" s="238">
        <v>0</v>
      </c>
      <c r="R252" s="238">
        <f>Q252*H252</f>
        <v>0</v>
      </c>
      <c r="S252" s="238">
        <v>0</v>
      </c>
      <c r="T252" s="239">
        <f>S252*H252</f>
        <v>0</v>
      </c>
      <c r="U252" s="40"/>
      <c r="V252" s="40"/>
      <c r="W252" s="40"/>
      <c r="X252" s="40"/>
      <c r="Y252" s="40"/>
      <c r="Z252" s="40"/>
      <c r="AA252" s="40"/>
      <c r="AB252" s="40"/>
      <c r="AC252" s="40"/>
      <c r="AD252" s="40"/>
      <c r="AE252" s="40"/>
      <c r="AR252" s="240" t="s">
        <v>224</v>
      </c>
      <c r="AT252" s="240" t="s">
        <v>225</v>
      </c>
      <c r="AU252" s="240" t="s">
        <v>88</v>
      </c>
      <c r="AY252" s="18" t="s">
        <v>221</v>
      </c>
      <c r="BE252" s="241">
        <f>IF(N252="základní",J252,0)</f>
        <v>0</v>
      </c>
      <c r="BF252" s="241">
        <f>IF(N252="snížená",J252,0)</f>
        <v>0</v>
      </c>
      <c r="BG252" s="241">
        <f>IF(N252="zákl. přenesená",J252,0)</f>
        <v>0</v>
      </c>
      <c r="BH252" s="241">
        <f>IF(N252="sníž. přenesená",J252,0)</f>
        <v>0</v>
      </c>
      <c r="BI252" s="241">
        <f>IF(N252="nulová",J252,0)</f>
        <v>0</v>
      </c>
      <c r="BJ252" s="18" t="s">
        <v>88</v>
      </c>
      <c r="BK252" s="241">
        <f>ROUND(I252*H252,2)</f>
        <v>0</v>
      </c>
      <c r="BL252" s="18" t="s">
        <v>224</v>
      </c>
      <c r="BM252" s="240" t="s">
        <v>6286</v>
      </c>
    </row>
    <row r="253" s="2" customFormat="1" ht="24.15" customHeight="1">
      <c r="A253" s="40"/>
      <c r="B253" s="41"/>
      <c r="C253" s="229" t="s">
        <v>447</v>
      </c>
      <c r="D253" s="229" t="s">
        <v>225</v>
      </c>
      <c r="E253" s="230" t="s">
        <v>6287</v>
      </c>
      <c r="F253" s="231" t="s">
        <v>6288</v>
      </c>
      <c r="G253" s="232" t="s">
        <v>665</v>
      </c>
      <c r="H253" s="233">
        <v>1</v>
      </c>
      <c r="I253" s="234"/>
      <c r="J253" s="235">
        <f>ROUND(I253*H253,2)</f>
        <v>0</v>
      </c>
      <c r="K253" s="231" t="s">
        <v>1</v>
      </c>
      <c r="L253" s="46"/>
      <c r="M253" s="236" t="s">
        <v>1</v>
      </c>
      <c r="N253" s="237" t="s">
        <v>45</v>
      </c>
      <c r="O253" s="93"/>
      <c r="P253" s="238">
        <f>O253*H253</f>
        <v>0</v>
      </c>
      <c r="Q253" s="238">
        <v>0</v>
      </c>
      <c r="R253" s="238">
        <f>Q253*H253</f>
        <v>0</v>
      </c>
      <c r="S253" s="238">
        <v>0</v>
      </c>
      <c r="T253" s="239">
        <f>S253*H253</f>
        <v>0</v>
      </c>
      <c r="U253" s="40"/>
      <c r="V253" s="40"/>
      <c r="W253" s="40"/>
      <c r="X253" s="40"/>
      <c r="Y253" s="40"/>
      <c r="Z253" s="40"/>
      <c r="AA253" s="40"/>
      <c r="AB253" s="40"/>
      <c r="AC253" s="40"/>
      <c r="AD253" s="40"/>
      <c r="AE253" s="40"/>
      <c r="AR253" s="240" t="s">
        <v>224</v>
      </c>
      <c r="AT253" s="240" t="s">
        <v>225</v>
      </c>
      <c r="AU253" s="240" t="s">
        <v>88</v>
      </c>
      <c r="AY253" s="18" t="s">
        <v>221</v>
      </c>
      <c r="BE253" s="241">
        <f>IF(N253="základní",J253,0)</f>
        <v>0</v>
      </c>
      <c r="BF253" s="241">
        <f>IF(N253="snížená",J253,0)</f>
        <v>0</v>
      </c>
      <c r="BG253" s="241">
        <f>IF(N253="zákl. přenesená",J253,0)</f>
        <v>0</v>
      </c>
      <c r="BH253" s="241">
        <f>IF(N253="sníž. přenesená",J253,0)</f>
        <v>0</v>
      </c>
      <c r="BI253" s="241">
        <f>IF(N253="nulová",J253,0)</f>
        <v>0</v>
      </c>
      <c r="BJ253" s="18" t="s">
        <v>88</v>
      </c>
      <c r="BK253" s="241">
        <f>ROUND(I253*H253,2)</f>
        <v>0</v>
      </c>
      <c r="BL253" s="18" t="s">
        <v>224</v>
      </c>
      <c r="BM253" s="240" t="s">
        <v>6289</v>
      </c>
    </row>
    <row r="254" s="13" customFormat="1">
      <c r="A254" s="13"/>
      <c r="B254" s="249"/>
      <c r="C254" s="250"/>
      <c r="D254" s="247" t="s">
        <v>236</v>
      </c>
      <c r="E254" s="251" t="s">
        <v>1</v>
      </c>
      <c r="F254" s="252" t="s">
        <v>6290</v>
      </c>
      <c r="G254" s="250"/>
      <c r="H254" s="253">
        <v>1</v>
      </c>
      <c r="I254" s="254"/>
      <c r="J254" s="250"/>
      <c r="K254" s="250"/>
      <c r="L254" s="255"/>
      <c r="M254" s="256"/>
      <c r="N254" s="257"/>
      <c r="O254" s="257"/>
      <c r="P254" s="257"/>
      <c r="Q254" s="257"/>
      <c r="R254" s="257"/>
      <c r="S254" s="257"/>
      <c r="T254" s="258"/>
      <c r="U254" s="13"/>
      <c r="V254" s="13"/>
      <c r="W254" s="13"/>
      <c r="X254" s="13"/>
      <c r="Y254" s="13"/>
      <c r="Z254" s="13"/>
      <c r="AA254" s="13"/>
      <c r="AB254" s="13"/>
      <c r="AC254" s="13"/>
      <c r="AD254" s="13"/>
      <c r="AE254" s="13"/>
      <c r="AT254" s="259" t="s">
        <v>236</v>
      </c>
      <c r="AU254" s="259" t="s">
        <v>88</v>
      </c>
      <c r="AV254" s="13" t="s">
        <v>19</v>
      </c>
      <c r="AW254" s="13" t="s">
        <v>36</v>
      </c>
      <c r="AX254" s="13" t="s">
        <v>80</v>
      </c>
      <c r="AY254" s="259" t="s">
        <v>221</v>
      </c>
    </row>
    <row r="255" s="15" customFormat="1">
      <c r="A255" s="15"/>
      <c r="B255" s="270"/>
      <c r="C255" s="271"/>
      <c r="D255" s="247" t="s">
        <v>236</v>
      </c>
      <c r="E255" s="272" t="s">
        <v>1</v>
      </c>
      <c r="F255" s="273" t="s">
        <v>356</v>
      </c>
      <c r="G255" s="271"/>
      <c r="H255" s="274">
        <v>1</v>
      </c>
      <c r="I255" s="275"/>
      <c r="J255" s="271"/>
      <c r="K255" s="271"/>
      <c r="L255" s="276"/>
      <c r="M255" s="277"/>
      <c r="N255" s="278"/>
      <c r="O255" s="278"/>
      <c r="P255" s="278"/>
      <c r="Q255" s="278"/>
      <c r="R255" s="278"/>
      <c r="S255" s="278"/>
      <c r="T255" s="279"/>
      <c r="U255" s="15"/>
      <c r="V255" s="15"/>
      <c r="W255" s="15"/>
      <c r="X255" s="15"/>
      <c r="Y255" s="15"/>
      <c r="Z255" s="15"/>
      <c r="AA255" s="15"/>
      <c r="AB255" s="15"/>
      <c r="AC255" s="15"/>
      <c r="AD255" s="15"/>
      <c r="AE255" s="15"/>
      <c r="AT255" s="280" t="s">
        <v>236</v>
      </c>
      <c r="AU255" s="280" t="s">
        <v>88</v>
      </c>
      <c r="AV255" s="15" t="s">
        <v>224</v>
      </c>
      <c r="AW255" s="15" t="s">
        <v>36</v>
      </c>
      <c r="AX255" s="15" t="s">
        <v>88</v>
      </c>
      <c r="AY255" s="280" t="s">
        <v>221</v>
      </c>
    </row>
    <row r="256" s="2" customFormat="1" ht="44.25" customHeight="1">
      <c r="A256" s="40"/>
      <c r="B256" s="41"/>
      <c r="C256" s="229" t="s">
        <v>455</v>
      </c>
      <c r="D256" s="229" t="s">
        <v>225</v>
      </c>
      <c r="E256" s="230" t="s">
        <v>6291</v>
      </c>
      <c r="F256" s="231" t="s">
        <v>6292</v>
      </c>
      <c r="G256" s="232" t="s">
        <v>665</v>
      </c>
      <c r="H256" s="233">
        <v>1</v>
      </c>
      <c r="I256" s="234"/>
      <c r="J256" s="235">
        <f>ROUND(I256*H256,2)</f>
        <v>0</v>
      </c>
      <c r="K256" s="231" t="s">
        <v>1</v>
      </c>
      <c r="L256" s="46"/>
      <c r="M256" s="236" t="s">
        <v>1</v>
      </c>
      <c r="N256" s="237" t="s">
        <v>45</v>
      </c>
      <c r="O256" s="93"/>
      <c r="P256" s="238">
        <f>O256*H256</f>
        <v>0</v>
      </c>
      <c r="Q256" s="238">
        <v>0</v>
      </c>
      <c r="R256" s="238">
        <f>Q256*H256</f>
        <v>0</v>
      </c>
      <c r="S256" s="238">
        <v>0</v>
      </c>
      <c r="T256" s="239">
        <f>S256*H256</f>
        <v>0</v>
      </c>
      <c r="U256" s="40"/>
      <c r="V256" s="40"/>
      <c r="W256" s="40"/>
      <c r="X256" s="40"/>
      <c r="Y256" s="40"/>
      <c r="Z256" s="40"/>
      <c r="AA256" s="40"/>
      <c r="AB256" s="40"/>
      <c r="AC256" s="40"/>
      <c r="AD256" s="40"/>
      <c r="AE256" s="40"/>
      <c r="AR256" s="240" t="s">
        <v>224</v>
      </c>
      <c r="AT256" s="240" t="s">
        <v>225</v>
      </c>
      <c r="AU256" s="240" t="s">
        <v>88</v>
      </c>
      <c r="AY256" s="18" t="s">
        <v>221</v>
      </c>
      <c r="BE256" s="241">
        <f>IF(N256="základní",J256,0)</f>
        <v>0</v>
      </c>
      <c r="BF256" s="241">
        <f>IF(N256="snížená",J256,0)</f>
        <v>0</v>
      </c>
      <c r="BG256" s="241">
        <f>IF(N256="zákl. přenesená",J256,0)</f>
        <v>0</v>
      </c>
      <c r="BH256" s="241">
        <f>IF(N256="sníž. přenesená",J256,0)</f>
        <v>0</v>
      </c>
      <c r="BI256" s="241">
        <f>IF(N256="nulová",J256,0)</f>
        <v>0</v>
      </c>
      <c r="BJ256" s="18" t="s">
        <v>88</v>
      </c>
      <c r="BK256" s="241">
        <f>ROUND(I256*H256,2)</f>
        <v>0</v>
      </c>
      <c r="BL256" s="18" t="s">
        <v>224</v>
      </c>
      <c r="BM256" s="240" t="s">
        <v>6293</v>
      </c>
    </row>
    <row r="257" s="13" customFormat="1">
      <c r="A257" s="13"/>
      <c r="B257" s="249"/>
      <c r="C257" s="250"/>
      <c r="D257" s="247" t="s">
        <v>236</v>
      </c>
      <c r="E257" s="251" t="s">
        <v>1</v>
      </c>
      <c r="F257" s="252" t="s">
        <v>6294</v>
      </c>
      <c r="G257" s="250"/>
      <c r="H257" s="253">
        <v>1</v>
      </c>
      <c r="I257" s="254"/>
      <c r="J257" s="250"/>
      <c r="K257" s="250"/>
      <c r="L257" s="255"/>
      <c r="M257" s="256"/>
      <c r="N257" s="257"/>
      <c r="O257" s="257"/>
      <c r="P257" s="257"/>
      <c r="Q257" s="257"/>
      <c r="R257" s="257"/>
      <c r="S257" s="257"/>
      <c r="T257" s="258"/>
      <c r="U257" s="13"/>
      <c r="V257" s="13"/>
      <c r="W257" s="13"/>
      <c r="X257" s="13"/>
      <c r="Y257" s="13"/>
      <c r="Z257" s="13"/>
      <c r="AA257" s="13"/>
      <c r="AB257" s="13"/>
      <c r="AC257" s="13"/>
      <c r="AD257" s="13"/>
      <c r="AE257" s="13"/>
      <c r="AT257" s="259" t="s">
        <v>236</v>
      </c>
      <c r="AU257" s="259" t="s">
        <v>88</v>
      </c>
      <c r="AV257" s="13" t="s">
        <v>19</v>
      </c>
      <c r="AW257" s="13" t="s">
        <v>36</v>
      </c>
      <c r="AX257" s="13" t="s">
        <v>80</v>
      </c>
      <c r="AY257" s="259" t="s">
        <v>221</v>
      </c>
    </row>
    <row r="258" s="15" customFormat="1">
      <c r="A258" s="15"/>
      <c r="B258" s="270"/>
      <c r="C258" s="271"/>
      <c r="D258" s="247" t="s">
        <v>236</v>
      </c>
      <c r="E258" s="272" t="s">
        <v>1</v>
      </c>
      <c r="F258" s="273" t="s">
        <v>356</v>
      </c>
      <c r="G258" s="271"/>
      <c r="H258" s="274">
        <v>1</v>
      </c>
      <c r="I258" s="275"/>
      <c r="J258" s="271"/>
      <c r="K258" s="271"/>
      <c r="L258" s="276"/>
      <c r="M258" s="277"/>
      <c r="N258" s="278"/>
      <c r="O258" s="278"/>
      <c r="P258" s="278"/>
      <c r="Q258" s="278"/>
      <c r="R258" s="278"/>
      <c r="S258" s="278"/>
      <c r="T258" s="279"/>
      <c r="U258" s="15"/>
      <c r="V258" s="15"/>
      <c r="W258" s="15"/>
      <c r="X258" s="15"/>
      <c r="Y258" s="15"/>
      <c r="Z258" s="15"/>
      <c r="AA258" s="15"/>
      <c r="AB258" s="15"/>
      <c r="AC258" s="15"/>
      <c r="AD258" s="15"/>
      <c r="AE258" s="15"/>
      <c r="AT258" s="280" t="s">
        <v>236</v>
      </c>
      <c r="AU258" s="280" t="s">
        <v>88</v>
      </c>
      <c r="AV258" s="15" t="s">
        <v>224</v>
      </c>
      <c r="AW258" s="15" t="s">
        <v>36</v>
      </c>
      <c r="AX258" s="15" t="s">
        <v>88</v>
      </c>
      <c r="AY258" s="280" t="s">
        <v>221</v>
      </c>
    </row>
    <row r="259" s="2" customFormat="1" ht="21.75" customHeight="1">
      <c r="A259" s="40"/>
      <c r="B259" s="41"/>
      <c r="C259" s="229" t="s">
        <v>461</v>
      </c>
      <c r="D259" s="229" t="s">
        <v>225</v>
      </c>
      <c r="E259" s="230" t="s">
        <v>5797</v>
      </c>
      <c r="F259" s="231" t="s">
        <v>5798</v>
      </c>
      <c r="G259" s="232" t="s">
        <v>515</v>
      </c>
      <c r="H259" s="233">
        <v>3.3300000000000001</v>
      </c>
      <c r="I259" s="234"/>
      <c r="J259" s="235">
        <f>ROUND(I259*H259,2)</f>
        <v>0</v>
      </c>
      <c r="K259" s="231" t="s">
        <v>5600</v>
      </c>
      <c r="L259" s="46"/>
      <c r="M259" s="236" t="s">
        <v>1</v>
      </c>
      <c r="N259" s="237" t="s">
        <v>45</v>
      </c>
      <c r="O259" s="93"/>
      <c r="P259" s="238">
        <f>O259*H259</f>
        <v>0</v>
      </c>
      <c r="Q259" s="238">
        <v>0</v>
      </c>
      <c r="R259" s="238">
        <f>Q259*H259</f>
        <v>0</v>
      </c>
      <c r="S259" s="238">
        <v>0</v>
      </c>
      <c r="T259" s="239">
        <f>S259*H259</f>
        <v>0</v>
      </c>
      <c r="U259" s="40"/>
      <c r="V259" s="40"/>
      <c r="W259" s="40"/>
      <c r="X259" s="40"/>
      <c r="Y259" s="40"/>
      <c r="Z259" s="40"/>
      <c r="AA259" s="40"/>
      <c r="AB259" s="40"/>
      <c r="AC259" s="40"/>
      <c r="AD259" s="40"/>
      <c r="AE259" s="40"/>
      <c r="AR259" s="240" t="s">
        <v>224</v>
      </c>
      <c r="AT259" s="240" t="s">
        <v>225</v>
      </c>
      <c r="AU259" s="240" t="s">
        <v>88</v>
      </c>
      <c r="AY259" s="18" t="s">
        <v>221</v>
      </c>
      <c r="BE259" s="241">
        <f>IF(N259="základní",J259,0)</f>
        <v>0</v>
      </c>
      <c r="BF259" s="241">
        <f>IF(N259="snížená",J259,0)</f>
        <v>0</v>
      </c>
      <c r="BG259" s="241">
        <f>IF(N259="zákl. přenesená",J259,0)</f>
        <v>0</v>
      </c>
      <c r="BH259" s="241">
        <f>IF(N259="sníž. přenesená",J259,0)</f>
        <v>0</v>
      </c>
      <c r="BI259" s="241">
        <f>IF(N259="nulová",J259,0)</f>
        <v>0</v>
      </c>
      <c r="BJ259" s="18" t="s">
        <v>88</v>
      </c>
      <c r="BK259" s="241">
        <f>ROUND(I259*H259,2)</f>
        <v>0</v>
      </c>
      <c r="BL259" s="18" t="s">
        <v>224</v>
      </c>
      <c r="BM259" s="240" t="s">
        <v>6295</v>
      </c>
    </row>
    <row r="260" s="2" customFormat="1">
      <c r="A260" s="40"/>
      <c r="B260" s="41"/>
      <c r="C260" s="42"/>
      <c r="D260" s="242" t="s">
        <v>232</v>
      </c>
      <c r="E260" s="42"/>
      <c r="F260" s="243" t="s">
        <v>5800</v>
      </c>
      <c r="G260" s="42"/>
      <c r="H260" s="42"/>
      <c r="I260" s="244"/>
      <c r="J260" s="42"/>
      <c r="K260" s="42"/>
      <c r="L260" s="46"/>
      <c r="M260" s="245"/>
      <c r="N260" s="246"/>
      <c r="O260" s="93"/>
      <c r="P260" s="93"/>
      <c r="Q260" s="93"/>
      <c r="R260" s="93"/>
      <c r="S260" s="93"/>
      <c r="T260" s="94"/>
      <c r="U260" s="40"/>
      <c r="V260" s="40"/>
      <c r="W260" s="40"/>
      <c r="X260" s="40"/>
      <c r="Y260" s="40"/>
      <c r="Z260" s="40"/>
      <c r="AA260" s="40"/>
      <c r="AB260" s="40"/>
      <c r="AC260" s="40"/>
      <c r="AD260" s="40"/>
      <c r="AE260" s="40"/>
      <c r="AT260" s="18" t="s">
        <v>232</v>
      </c>
      <c r="AU260" s="18" t="s">
        <v>88</v>
      </c>
    </row>
    <row r="261" s="2" customFormat="1" ht="21.75" customHeight="1">
      <c r="A261" s="40"/>
      <c r="B261" s="41"/>
      <c r="C261" s="229" t="s">
        <v>467</v>
      </c>
      <c r="D261" s="229" t="s">
        <v>225</v>
      </c>
      <c r="E261" s="230" t="s">
        <v>2082</v>
      </c>
      <c r="F261" s="231" t="s">
        <v>5801</v>
      </c>
      <c r="G261" s="232" t="s">
        <v>515</v>
      </c>
      <c r="H261" s="233">
        <v>3.3300000000000001</v>
      </c>
      <c r="I261" s="234"/>
      <c r="J261" s="235">
        <f>ROUND(I261*H261,2)</f>
        <v>0</v>
      </c>
      <c r="K261" s="231" t="s">
        <v>5600</v>
      </c>
      <c r="L261" s="46"/>
      <c r="M261" s="236" t="s">
        <v>1</v>
      </c>
      <c r="N261" s="237" t="s">
        <v>45</v>
      </c>
      <c r="O261" s="93"/>
      <c r="P261" s="238">
        <f>O261*H261</f>
        <v>0</v>
      </c>
      <c r="Q261" s="238">
        <v>0</v>
      </c>
      <c r="R261" s="238">
        <f>Q261*H261</f>
        <v>0</v>
      </c>
      <c r="S261" s="238">
        <v>0</v>
      </c>
      <c r="T261" s="239">
        <f>S261*H261</f>
        <v>0</v>
      </c>
      <c r="U261" s="40"/>
      <c r="V261" s="40"/>
      <c r="W261" s="40"/>
      <c r="X261" s="40"/>
      <c r="Y261" s="40"/>
      <c r="Z261" s="40"/>
      <c r="AA261" s="40"/>
      <c r="AB261" s="40"/>
      <c r="AC261" s="40"/>
      <c r="AD261" s="40"/>
      <c r="AE261" s="40"/>
      <c r="AR261" s="240" t="s">
        <v>224</v>
      </c>
      <c r="AT261" s="240" t="s">
        <v>225</v>
      </c>
      <c r="AU261" s="240" t="s">
        <v>88</v>
      </c>
      <c r="AY261" s="18" t="s">
        <v>221</v>
      </c>
      <c r="BE261" s="241">
        <f>IF(N261="základní",J261,0)</f>
        <v>0</v>
      </c>
      <c r="BF261" s="241">
        <f>IF(N261="snížená",J261,0)</f>
        <v>0</v>
      </c>
      <c r="BG261" s="241">
        <f>IF(N261="zákl. přenesená",J261,0)</f>
        <v>0</v>
      </c>
      <c r="BH261" s="241">
        <f>IF(N261="sníž. přenesená",J261,0)</f>
        <v>0</v>
      </c>
      <c r="BI261" s="241">
        <f>IF(N261="nulová",J261,0)</f>
        <v>0</v>
      </c>
      <c r="BJ261" s="18" t="s">
        <v>88</v>
      </c>
      <c r="BK261" s="241">
        <f>ROUND(I261*H261,2)</f>
        <v>0</v>
      </c>
      <c r="BL261" s="18" t="s">
        <v>224</v>
      </c>
      <c r="BM261" s="240" t="s">
        <v>6296</v>
      </c>
    </row>
    <row r="262" s="2" customFormat="1">
      <c r="A262" s="40"/>
      <c r="B262" s="41"/>
      <c r="C262" s="42"/>
      <c r="D262" s="242" t="s">
        <v>232</v>
      </c>
      <c r="E262" s="42"/>
      <c r="F262" s="243" t="s">
        <v>5803</v>
      </c>
      <c r="G262" s="42"/>
      <c r="H262" s="42"/>
      <c r="I262" s="244"/>
      <c r="J262" s="42"/>
      <c r="K262" s="42"/>
      <c r="L262" s="46"/>
      <c r="M262" s="245"/>
      <c r="N262" s="246"/>
      <c r="O262" s="93"/>
      <c r="P262" s="93"/>
      <c r="Q262" s="93"/>
      <c r="R262" s="93"/>
      <c r="S262" s="93"/>
      <c r="T262" s="94"/>
      <c r="U262" s="40"/>
      <c r="V262" s="40"/>
      <c r="W262" s="40"/>
      <c r="X262" s="40"/>
      <c r="Y262" s="40"/>
      <c r="Z262" s="40"/>
      <c r="AA262" s="40"/>
      <c r="AB262" s="40"/>
      <c r="AC262" s="40"/>
      <c r="AD262" s="40"/>
      <c r="AE262" s="40"/>
      <c r="AT262" s="18" t="s">
        <v>232</v>
      </c>
      <c r="AU262" s="18" t="s">
        <v>88</v>
      </c>
    </row>
    <row r="263" s="2" customFormat="1" ht="24.15" customHeight="1">
      <c r="A263" s="40"/>
      <c r="B263" s="41"/>
      <c r="C263" s="229" t="s">
        <v>475</v>
      </c>
      <c r="D263" s="229" t="s">
        <v>225</v>
      </c>
      <c r="E263" s="230" t="s">
        <v>2093</v>
      </c>
      <c r="F263" s="231" t="s">
        <v>5804</v>
      </c>
      <c r="G263" s="232" t="s">
        <v>515</v>
      </c>
      <c r="H263" s="233">
        <v>3.3300000000000001</v>
      </c>
      <c r="I263" s="234"/>
      <c r="J263" s="235">
        <f>ROUND(I263*H263,2)</f>
        <v>0</v>
      </c>
      <c r="K263" s="231" t="s">
        <v>5600</v>
      </c>
      <c r="L263" s="46"/>
      <c r="M263" s="236" t="s">
        <v>1</v>
      </c>
      <c r="N263" s="237" t="s">
        <v>45</v>
      </c>
      <c r="O263" s="93"/>
      <c r="P263" s="238">
        <f>O263*H263</f>
        <v>0</v>
      </c>
      <c r="Q263" s="238">
        <v>0</v>
      </c>
      <c r="R263" s="238">
        <f>Q263*H263</f>
        <v>0</v>
      </c>
      <c r="S263" s="238">
        <v>0</v>
      </c>
      <c r="T263" s="239">
        <f>S263*H263</f>
        <v>0</v>
      </c>
      <c r="U263" s="40"/>
      <c r="V263" s="40"/>
      <c r="W263" s="40"/>
      <c r="X263" s="40"/>
      <c r="Y263" s="40"/>
      <c r="Z263" s="40"/>
      <c r="AA263" s="40"/>
      <c r="AB263" s="40"/>
      <c r="AC263" s="40"/>
      <c r="AD263" s="40"/>
      <c r="AE263" s="40"/>
      <c r="AR263" s="240" t="s">
        <v>224</v>
      </c>
      <c r="AT263" s="240" t="s">
        <v>225</v>
      </c>
      <c r="AU263" s="240" t="s">
        <v>88</v>
      </c>
      <c r="AY263" s="18" t="s">
        <v>221</v>
      </c>
      <c r="BE263" s="241">
        <f>IF(N263="základní",J263,0)</f>
        <v>0</v>
      </c>
      <c r="BF263" s="241">
        <f>IF(N263="snížená",J263,0)</f>
        <v>0</v>
      </c>
      <c r="BG263" s="241">
        <f>IF(N263="zákl. přenesená",J263,0)</f>
        <v>0</v>
      </c>
      <c r="BH263" s="241">
        <f>IF(N263="sníž. přenesená",J263,0)</f>
        <v>0</v>
      </c>
      <c r="BI263" s="241">
        <f>IF(N263="nulová",J263,0)</f>
        <v>0</v>
      </c>
      <c r="BJ263" s="18" t="s">
        <v>88</v>
      </c>
      <c r="BK263" s="241">
        <f>ROUND(I263*H263,2)</f>
        <v>0</v>
      </c>
      <c r="BL263" s="18" t="s">
        <v>224</v>
      </c>
      <c r="BM263" s="240" t="s">
        <v>6297</v>
      </c>
    </row>
    <row r="264" s="2" customFormat="1">
      <c r="A264" s="40"/>
      <c r="B264" s="41"/>
      <c r="C264" s="42"/>
      <c r="D264" s="242" t="s">
        <v>232</v>
      </c>
      <c r="E264" s="42"/>
      <c r="F264" s="243" t="s">
        <v>5806</v>
      </c>
      <c r="G264" s="42"/>
      <c r="H264" s="42"/>
      <c r="I264" s="244"/>
      <c r="J264" s="42"/>
      <c r="K264" s="42"/>
      <c r="L264" s="46"/>
      <c r="M264" s="245"/>
      <c r="N264" s="246"/>
      <c r="O264" s="93"/>
      <c r="P264" s="93"/>
      <c r="Q264" s="93"/>
      <c r="R264" s="93"/>
      <c r="S264" s="93"/>
      <c r="T264" s="94"/>
      <c r="U264" s="40"/>
      <c r="V264" s="40"/>
      <c r="W264" s="40"/>
      <c r="X264" s="40"/>
      <c r="Y264" s="40"/>
      <c r="Z264" s="40"/>
      <c r="AA264" s="40"/>
      <c r="AB264" s="40"/>
      <c r="AC264" s="40"/>
      <c r="AD264" s="40"/>
      <c r="AE264" s="40"/>
      <c r="AT264" s="18" t="s">
        <v>232</v>
      </c>
      <c r="AU264" s="18" t="s">
        <v>88</v>
      </c>
    </row>
    <row r="265" s="12" customFormat="1" ht="25.92" customHeight="1">
      <c r="A265" s="12"/>
      <c r="B265" s="213"/>
      <c r="C265" s="214"/>
      <c r="D265" s="215" t="s">
        <v>79</v>
      </c>
      <c r="E265" s="216" t="s">
        <v>19</v>
      </c>
      <c r="F265" s="216" t="s">
        <v>626</v>
      </c>
      <c r="G265" s="214"/>
      <c r="H265" s="214"/>
      <c r="I265" s="217"/>
      <c r="J265" s="218">
        <f>BK265</f>
        <v>0</v>
      </c>
      <c r="K265" s="214"/>
      <c r="L265" s="219"/>
      <c r="M265" s="220"/>
      <c r="N265" s="221"/>
      <c r="O265" s="221"/>
      <c r="P265" s="222">
        <f>SUM(P266:P287)</f>
        <v>0</v>
      </c>
      <c r="Q265" s="221"/>
      <c r="R265" s="222">
        <f>SUM(R266:R287)</f>
        <v>0</v>
      </c>
      <c r="S265" s="221"/>
      <c r="T265" s="223">
        <f>SUM(T266:T287)</f>
        <v>0</v>
      </c>
      <c r="U265" s="12"/>
      <c r="V265" s="12"/>
      <c r="W265" s="12"/>
      <c r="X265" s="12"/>
      <c r="Y265" s="12"/>
      <c r="Z265" s="12"/>
      <c r="AA265" s="12"/>
      <c r="AB265" s="12"/>
      <c r="AC265" s="12"/>
      <c r="AD265" s="12"/>
      <c r="AE265" s="12"/>
      <c r="AR265" s="224" t="s">
        <v>88</v>
      </c>
      <c r="AT265" s="225" t="s">
        <v>79</v>
      </c>
      <c r="AU265" s="225" t="s">
        <v>80</v>
      </c>
      <c r="AY265" s="224" t="s">
        <v>221</v>
      </c>
      <c r="BK265" s="226">
        <f>SUM(BK266:BK287)</f>
        <v>0</v>
      </c>
    </row>
    <row r="266" s="2" customFormat="1" ht="33" customHeight="1">
      <c r="A266" s="40"/>
      <c r="B266" s="41"/>
      <c r="C266" s="229" t="s">
        <v>27</v>
      </c>
      <c r="D266" s="229" t="s">
        <v>225</v>
      </c>
      <c r="E266" s="230" t="s">
        <v>6298</v>
      </c>
      <c r="F266" s="231" t="s">
        <v>6299</v>
      </c>
      <c r="G266" s="232" t="s">
        <v>699</v>
      </c>
      <c r="H266" s="233">
        <v>36</v>
      </c>
      <c r="I266" s="234"/>
      <c r="J266" s="235">
        <f>ROUND(I266*H266,2)</f>
        <v>0</v>
      </c>
      <c r="K266" s="231" t="s">
        <v>1</v>
      </c>
      <c r="L266" s="46"/>
      <c r="M266" s="236" t="s">
        <v>1</v>
      </c>
      <c r="N266" s="237" t="s">
        <v>45</v>
      </c>
      <c r="O266" s="93"/>
      <c r="P266" s="238">
        <f>O266*H266</f>
        <v>0</v>
      </c>
      <c r="Q266" s="238">
        <v>0</v>
      </c>
      <c r="R266" s="238">
        <f>Q266*H266</f>
        <v>0</v>
      </c>
      <c r="S266" s="238">
        <v>0</v>
      </c>
      <c r="T266" s="239">
        <f>S266*H266</f>
        <v>0</v>
      </c>
      <c r="U266" s="40"/>
      <c r="V266" s="40"/>
      <c r="W266" s="40"/>
      <c r="X266" s="40"/>
      <c r="Y266" s="40"/>
      <c r="Z266" s="40"/>
      <c r="AA266" s="40"/>
      <c r="AB266" s="40"/>
      <c r="AC266" s="40"/>
      <c r="AD266" s="40"/>
      <c r="AE266" s="40"/>
      <c r="AR266" s="240" t="s">
        <v>224</v>
      </c>
      <c r="AT266" s="240" t="s">
        <v>225</v>
      </c>
      <c r="AU266" s="240" t="s">
        <v>88</v>
      </c>
      <c r="AY266" s="18" t="s">
        <v>221</v>
      </c>
      <c r="BE266" s="241">
        <f>IF(N266="základní",J266,0)</f>
        <v>0</v>
      </c>
      <c r="BF266" s="241">
        <f>IF(N266="snížená",J266,0)</f>
        <v>0</v>
      </c>
      <c r="BG266" s="241">
        <f>IF(N266="zákl. přenesená",J266,0)</f>
        <v>0</v>
      </c>
      <c r="BH266" s="241">
        <f>IF(N266="sníž. přenesená",J266,0)</f>
        <v>0</v>
      </c>
      <c r="BI266" s="241">
        <f>IF(N266="nulová",J266,0)</f>
        <v>0</v>
      </c>
      <c r="BJ266" s="18" t="s">
        <v>88</v>
      </c>
      <c r="BK266" s="241">
        <f>ROUND(I266*H266,2)</f>
        <v>0</v>
      </c>
      <c r="BL266" s="18" t="s">
        <v>224</v>
      </c>
      <c r="BM266" s="240" t="s">
        <v>6300</v>
      </c>
    </row>
    <row r="267" s="2" customFormat="1" ht="21.75" customHeight="1">
      <c r="A267" s="40"/>
      <c r="B267" s="41"/>
      <c r="C267" s="229" t="s">
        <v>757</v>
      </c>
      <c r="D267" s="229" t="s">
        <v>225</v>
      </c>
      <c r="E267" s="230" t="s">
        <v>6301</v>
      </c>
      <c r="F267" s="231" t="s">
        <v>6302</v>
      </c>
      <c r="G267" s="232" t="s">
        <v>507</v>
      </c>
      <c r="H267" s="233">
        <v>5</v>
      </c>
      <c r="I267" s="234"/>
      <c r="J267" s="235">
        <f>ROUND(I267*H267,2)</f>
        <v>0</v>
      </c>
      <c r="K267" s="231" t="s">
        <v>5600</v>
      </c>
      <c r="L267" s="46"/>
      <c r="M267" s="236" t="s">
        <v>1</v>
      </c>
      <c r="N267" s="237" t="s">
        <v>45</v>
      </c>
      <c r="O267" s="93"/>
      <c r="P267" s="238">
        <f>O267*H267</f>
        <v>0</v>
      </c>
      <c r="Q267" s="238">
        <v>0</v>
      </c>
      <c r="R267" s="238">
        <f>Q267*H267</f>
        <v>0</v>
      </c>
      <c r="S267" s="238">
        <v>0</v>
      </c>
      <c r="T267" s="239">
        <f>S267*H267</f>
        <v>0</v>
      </c>
      <c r="U267" s="40"/>
      <c r="V267" s="40"/>
      <c r="W267" s="40"/>
      <c r="X267" s="40"/>
      <c r="Y267" s="40"/>
      <c r="Z267" s="40"/>
      <c r="AA267" s="40"/>
      <c r="AB267" s="40"/>
      <c r="AC267" s="40"/>
      <c r="AD267" s="40"/>
      <c r="AE267" s="40"/>
      <c r="AR267" s="240" t="s">
        <v>224</v>
      </c>
      <c r="AT267" s="240" t="s">
        <v>225</v>
      </c>
      <c r="AU267" s="240" t="s">
        <v>88</v>
      </c>
      <c r="AY267" s="18" t="s">
        <v>221</v>
      </c>
      <c r="BE267" s="241">
        <f>IF(N267="základní",J267,0)</f>
        <v>0</v>
      </c>
      <c r="BF267" s="241">
        <f>IF(N267="snížená",J267,0)</f>
        <v>0</v>
      </c>
      <c r="BG267" s="241">
        <f>IF(N267="zákl. přenesená",J267,0)</f>
        <v>0</v>
      </c>
      <c r="BH267" s="241">
        <f>IF(N267="sníž. přenesená",J267,0)</f>
        <v>0</v>
      </c>
      <c r="BI267" s="241">
        <f>IF(N267="nulová",J267,0)</f>
        <v>0</v>
      </c>
      <c r="BJ267" s="18" t="s">
        <v>88</v>
      </c>
      <c r="BK267" s="241">
        <f>ROUND(I267*H267,2)</f>
        <v>0</v>
      </c>
      <c r="BL267" s="18" t="s">
        <v>224</v>
      </c>
      <c r="BM267" s="240" t="s">
        <v>6303</v>
      </c>
    </row>
    <row r="268" s="2" customFormat="1">
      <c r="A268" s="40"/>
      <c r="B268" s="41"/>
      <c r="C268" s="42"/>
      <c r="D268" s="242" t="s">
        <v>232</v>
      </c>
      <c r="E268" s="42"/>
      <c r="F268" s="243" t="s">
        <v>6304</v>
      </c>
      <c r="G268" s="42"/>
      <c r="H268" s="42"/>
      <c r="I268" s="244"/>
      <c r="J268" s="42"/>
      <c r="K268" s="42"/>
      <c r="L268" s="46"/>
      <c r="M268" s="245"/>
      <c r="N268" s="246"/>
      <c r="O268" s="93"/>
      <c r="P268" s="93"/>
      <c r="Q268" s="93"/>
      <c r="R268" s="93"/>
      <c r="S268" s="93"/>
      <c r="T268" s="94"/>
      <c r="U268" s="40"/>
      <c r="V268" s="40"/>
      <c r="W268" s="40"/>
      <c r="X268" s="40"/>
      <c r="Y268" s="40"/>
      <c r="Z268" s="40"/>
      <c r="AA268" s="40"/>
      <c r="AB268" s="40"/>
      <c r="AC268" s="40"/>
      <c r="AD268" s="40"/>
      <c r="AE268" s="40"/>
      <c r="AT268" s="18" t="s">
        <v>232</v>
      </c>
      <c r="AU268" s="18" t="s">
        <v>88</v>
      </c>
    </row>
    <row r="269" s="14" customFormat="1">
      <c r="A269" s="14"/>
      <c r="B269" s="260"/>
      <c r="C269" s="261"/>
      <c r="D269" s="247" t="s">
        <v>236</v>
      </c>
      <c r="E269" s="262" t="s">
        <v>1</v>
      </c>
      <c r="F269" s="263" t="s">
        <v>6305</v>
      </c>
      <c r="G269" s="261"/>
      <c r="H269" s="262" t="s">
        <v>1</v>
      </c>
      <c r="I269" s="264"/>
      <c r="J269" s="261"/>
      <c r="K269" s="261"/>
      <c r="L269" s="265"/>
      <c r="M269" s="266"/>
      <c r="N269" s="267"/>
      <c r="O269" s="267"/>
      <c r="P269" s="267"/>
      <c r="Q269" s="267"/>
      <c r="R269" s="267"/>
      <c r="S269" s="267"/>
      <c r="T269" s="268"/>
      <c r="U269" s="14"/>
      <c r="V269" s="14"/>
      <c r="W269" s="14"/>
      <c r="X269" s="14"/>
      <c r="Y269" s="14"/>
      <c r="Z269" s="14"/>
      <c r="AA269" s="14"/>
      <c r="AB269" s="14"/>
      <c r="AC269" s="14"/>
      <c r="AD269" s="14"/>
      <c r="AE269" s="14"/>
      <c r="AT269" s="269" t="s">
        <v>236</v>
      </c>
      <c r="AU269" s="269" t="s">
        <v>88</v>
      </c>
      <c r="AV269" s="14" t="s">
        <v>88</v>
      </c>
      <c r="AW269" s="14" t="s">
        <v>36</v>
      </c>
      <c r="AX269" s="14" t="s">
        <v>80</v>
      </c>
      <c r="AY269" s="269" t="s">
        <v>221</v>
      </c>
    </row>
    <row r="270" s="14" customFormat="1">
      <c r="A270" s="14"/>
      <c r="B270" s="260"/>
      <c r="C270" s="261"/>
      <c r="D270" s="247" t="s">
        <v>236</v>
      </c>
      <c r="E270" s="262" t="s">
        <v>1</v>
      </c>
      <c r="F270" s="263" t="s">
        <v>6196</v>
      </c>
      <c r="G270" s="261"/>
      <c r="H270" s="262" t="s">
        <v>1</v>
      </c>
      <c r="I270" s="264"/>
      <c r="J270" s="261"/>
      <c r="K270" s="261"/>
      <c r="L270" s="265"/>
      <c r="M270" s="266"/>
      <c r="N270" s="267"/>
      <c r="O270" s="267"/>
      <c r="P270" s="267"/>
      <c r="Q270" s="267"/>
      <c r="R270" s="267"/>
      <c r="S270" s="267"/>
      <c r="T270" s="268"/>
      <c r="U270" s="14"/>
      <c r="V270" s="14"/>
      <c r="W270" s="14"/>
      <c r="X270" s="14"/>
      <c r="Y270" s="14"/>
      <c r="Z270" s="14"/>
      <c r="AA270" s="14"/>
      <c r="AB270" s="14"/>
      <c r="AC270" s="14"/>
      <c r="AD270" s="14"/>
      <c r="AE270" s="14"/>
      <c r="AT270" s="269" t="s">
        <v>236</v>
      </c>
      <c r="AU270" s="269" t="s">
        <v>88</v>
      </c>
      <c r="AV270" s="14" t="s">
        <v>88</v>
      </c>
      <c r="AW270" s="14" t="s">
        <v>36</v>
      </c>
      <c r="AX270" s="14" t="s">
        <v>80</v>
      </c>
      <c r="AY270" s="269" t="s">
        <v>221</v>
      </c>
    </row>
    <row r="271" s="13" customFormat="1">
      <c r="A271" s="13"/>
      <c r="B271" s="249"/>
      <c r="C271" s="250"/>
      <c r="D271" s="247" t="s">
        <v>236</v>
      </c>
      <c r="E271" s="251" t="s">
        <v>1</v>
      </c>
      <c r="F271" s="252" t="s">
        <v>6306</v>
      </c>
      <c r="G271" s="250"/>
      <c r="H271" s="253">
        <v>5</v>
      </c>
      <c r="I271" s="254"/>
      <c r="J271" s="250"/>
      <c r="K271" s="250"/>
      <c r="L271" s="255"/>
      <c r="M271" s="256"/>
      <c r="N271" s="257"/>
      <c r="O271" s="257"/>
      <c r="P271" s="257"/>
      <c r="Q271" s="257"/>
      <c r="R271" s="257"/>
      <c r="S271" s="257"/>
      <c r="T271" s="258"/>
      <c r="U271" s="13"/>
      <c r="V271" s="13"/>
      <c r="W271" s="13"/>
      <c r="X271" s="13"/>
      <c r="Y271" s="13"/>
      <c r="Z271" s="13"/>
      <c r="AA271" s="13"/>
      <c r="AB271" s="13"/>
      <c r="AC271" s="13"/>
      <c r="AD271" s="13"/>
      <c r="AE271" s="13"/>
      <c r="AT271" s="259" t="s">
        <v>236</v>
      </c>
      <c r="AU271" s="259" t="s">
        <v>88</v>
      </c>
      <c r="AV271" s="13" t="s">
        <v>19</v>
      </c>
      <c r="AW271" s="13" t="s">
        <v>36</v>
      </c>
      <c r="AX271" s="13" t="s">
        <v>80</v>
      </c>
      <c r="AY271" s="259" t="s">
        <v>221</v>
      </c>
    </row>
    <row r="272" s="15" customFormat="1">
      <c r="A272" s="15"/>
      <c r="B272" s="270"/>
      <c r="C272" s="271"/>
      <c r="D272" s="247" t="s">
        <v>236</v>
      </c>
      <c r="E272" s="272" t="s">
        <v>1</v>
      </c>
      <c r="F272" s="273" t="s">
        <v>356</v>
      </c>
      <c r="G272" s="271"/>
      <c r="H272" s="274">
        <v>5</v>
      </c>
      <c r="I272" s="275"/>
      <c r="J272" s="271"/>
      <c r="K272" s="271"/>
      <c r="L272" s="276"/>
      <c r="M272" s="277"/>
      <c r="N272" s="278"/>
      <c r="O272" s="278"/>
      <c r="P272" s="278"/>
      <c r="Q272" s="278"/>
      <c r="R272" s="278"/>
      <c r="S272" s="278"/>
      <c r="T272" s="279"/>
      <c r="U272" s="15"/>
      <c r="V272" s="15"/>
      <c r="W272" s="15"/>
      <c r="X272" s="15"/>
      <c r="Y272" s="15"/>
      <c r="Z272" s="15"/>
      <c r="AA272" s="15"/>
      <c r="AB272" s="15"/>
      <c r="AC272" s="15"/>
      <c r="AD272" s="15"/>
      <c r="AE272" s="15"/>
      <c r="AT272" s="280" t="s">
        <v>236</v>
      </c>
      <c r="AU272" s="280" t="s">
        <v>88</v>
      </c>
      <c r="AV272" s="15" t="s">
        <v>224</v>
      </c>
      <c r="AW272" s="15" t="s">
        <v>36</v>
      </c>
      <c r="AX272" s="15" t="s">
        <v>88</v>
      </c>
      <c r="AY272" s="280" t="s">
        <v>221</v>
      </c>
    </row>
    <row r="273" s="2" customFormat="1" ht="24.15" customHeight="1">
      <c r="A273" s="40"/>
      <c r="B273" s="41"/>
      <c r="C273" s="229" t="s">
        <v>1399</v>
      </c>
      <c r="D273" s="229" t="s">
        <v>225</v>
      </c>
      <c r="E273" s="230" t="s">
        <v>6307</v>
      </c>
      <c r="F273" s="231" t="s">
        <v>6308</v>
      </c>
      <c r="G273" s="232" t="s">
        <v>651</v>
      </c>
      <c r="H273" s="233">
        <v>0.40000000000000002</v>
      </c>
      <c r="I273" s="234"/>
      <c r="J273" s="235">
        <f>ROUND(I273*H273,2)</f>
        <v>0</v>
      </c>
      <c r="K273" s="231" t="s">
        <v>5600</v>
      </c>
      <c r="L273" s="46"/>
      <c r="M273" s="236" t="s">
        <v>1</v>
      </c>
      <c r="N273" s="237" t="s">
        <v>45</v>
      </c>
      <c r="O273" s="93"/>
      <c r="P273" s="238">
        <f>O273*H273</f>
        <v>0</v>
      </c>
      <c r="Q273" s="238">
        <v>0</v>
      </c>
      <c r="R273" s="238">
        <f>Q273*H273</f>
        <v>0</v>
      </c>
      <c r="S273" s="238">
        <v>0</v>
      </c>
      <c r="T273" s="239">
        <f>S273*H273</f>
        <v>0</v>
      </c>
      <c r="U273" s="40"/>
      <c r="V273" s="40"/>
      <c r="W273" s="40"/>
      <c r="X273" s="40"/>
      <c r="Y273" s="40"/>
      <c r="Z273" s="40"/>
      <c r="AA273" s="40"/>
      <c r="AB273" s="40"/>
      <c r="AC273" s="40"/>
      <c r="AD273" s="40"/>
      <c r="AE273" s="40"/>
      <c r="AR273" s="240" t="s">
        <v>224</v>
      </c>
      <c r="AT273" s="240" t="s">
        <v>225</v>
      </c>
      <c r="AU273" s="240" t="s">
        <v>88</v>
      </c>
      <c r="AY273" s="18" t="s">
        <v>221</v>
      </c>
      <c r="BE273" s="241">
        <f>IF(N273="základní",J273,0)</f>
        <v>0</v>
      </c>
      <c r="BF273" s="241">
        <f>IF(N273="snížená",J273,0)</f>
        <v>0</v>
      </c>
      <c r="BG273" s="241">
        <f>IF(N273="zákl. přenesená",J273,0)</f>
        <v>0</v>
      </c>
      <c r="BH273" s="241">
        <f>IF(N273="sníž. přenesená",J273,0)</f>
        <v>0</v>
      </c>
      <c r="BI273" s="241">
        <f>IF(N273="nulová",J273,0)</f>
        <v>0</v>
      </c>
      <c r="BJ273" s="18" t="s">
        <v>88</v>
      </c>
      <c r="BK273" s="241">
        <f>ROUND(I273*H273,2)</f>
        <v>0</v>
      </c>
      <c r="BL273" s="18" t="s">
        <v>224</v>
      </c>
      <c r="BM273" s="240" t="s">
        <v>6309</v>
      </c>
    </row>
    <row r="274" s="2" customFormat="1">
      <c r="A274" s="40"/>
      <c r="B274" s="41"/>
      <c r="C274" s="42"/>
      <c r="D274" s="242" t="s">
        <v>232</v>
      </c>
      <c r="E274" s="42"/>
      <c r="F274" s="243" t="s">
        <v>6310</v>
      </c>
      <c r="G274" s="42"/>
      <c r="H274" s="42"/>
      <c r="I274" s="244"/>
      <c r="J274" s="42"/>
      <c r="K274" s="42"/>
      <c r="L274" s="46"/>
      <c r="M274" s="245"/>
      <c r="N274" s="246"/>
      <c r="O274" s="93"/>
      <c r="P274" s="93"/>
      <c r="Q274" s="93"/>
      <c r="R274" s="93"/>
      <c r="S274" s="93"/>
      <c r="T274" s="94"/>
      <c r="U274" s="40"/>
      <c r="V274" s="40"/>
      <c r="W274" s="40"/>
      <c r="X274" s="40"/>
      <c r="Y274" s="40"/>
      <c r="Z274" s="40"/>
      <c r="AA274" s="40"/>
      <c r="AB274" s="40"/>
      <c r="AC274" s="40"/>
      <c r="AD274" s="40"/>
      <c r="AE274" s="40"/>
      <c r="AT274" s="18" t="s">
        <v>232</v>
      </c>
      <c r="AU274" s="18" t="s">
        <v>88</v>
      </c>
    </row>
    <row r="275" s="2" customFormat="1">
      <c r="A275" s="40"/>
      <c r="B275" s="41"/>
      <c r="C275" s="42"/>
      <c r="D275" s="247" t="s">
        <v>234</v>
      </c>
      <c r="E275" s="42"/>
      <c r="F275" s="248" t="s">
        <v>6233</v>
      </c>
      <c r="G275" s="42"/>
      <c r="H275" s="42"/>
      <c r="I275" s="244"/>
      <c r="J275" s="42"/>
      <c r="K275" s="42"/>
      <c r="L275" s="46"/>
      <c r="M275" s="245"/>
      <c r="N275" s="246"/>
      <c r="O275" s="93"/>
      <c r="P275" s="93"/>
      <c r="Q275" s="93"/>
      <c r="R275" s="93"/>
      <c r="S275" s="93"/>
      <c r="T275" s="94"/>
      <c r="U275" s="40"/>
      <c r="V275" s="40"/>
      <c r="W275" s="40"/>
      <c r="X275" s="40"/>
      <c r="Y275" s="40"/>
      <c r="Z275" s="40"/>
      <c r="AA275" s="40"/>
      <c r="AB275" s="40"/>
      <c r="AC275" s="40"/>
      <c r="AD275" s="40"/>
      <c r="AE275" s="40"/>
      <c r="AT275" s="18" t="s">
        <v>234</v>
      </c>
      <c r="AU275" s="18" t="s">
        <v>88</v>
      </c>
    </row>
    <row r="276" s="14" customFormat="1">
      <c r="A276" s="14"/>
      <c r="B276" s="260"/>
      <c r="C276" s="261"/>
      <c r="D276" s="247" t="s">
        <v>236</v>
      </c>
      <c r="E276" s="262" t="s">
        <v>1</v>
      </c>
      <c r="F276" s="263" t="s">
        <v>6196</v>
      </c>
      <c r="G276" s="261"/>
      <c r="H276" s="262" t="s">
        <v>1</v>
      </c>
      <c r="I276" s="264"/>
      <c r="J276" s="261"/>
      <c r="K276" s="261"/>
      <c r="L276" s="265"/>
      <c r="M276" s="266"/>
      <c r="N276" s="267"/>
      <c r="O276" s="267"/>
      <c r="P276" s="267"/>
      <c r="Q276" s="267"/>
      <c r="R276" s="267"/>
      <c r="S276" s="267"/>
      <c r="T276" s="268"/>
      <c r="U276" s="14"/>
      <c r="V276" s="14"/>
      <c r="W276" s="14"/>
      <c r="X276" s="14"/>
      <c r="Y276" s="14"/>
      <c r="Z276" s="14"/>
      <c r="AA276" s="14"/>
      <c r="AB276" s="14"/>
      <c r="AC276" s="14"/>
      <c r="AD276" s="14"/>
      <c r="AE276" s="14"/>
      <c r="AT276" s="269" t="s">
        <v>236</v>
      </c>
      <c r="AU276" s="269" t="s">
        <v>88</v>
      </c>
      <c r="AV276" s="14" t="s">
        <v>88</v>
      </c>
      <c r="AW276" s="14" t="s">
        <v>36</v>
      </c>
      <c r="AX276" s="14" t="s">
        <v>80</v>
      </c>
      <c r="AY276" s="269" t="s">
        <v>221</v>
      </c>
    </row>
    <row r="277" s="13" customFormat="1">
      <c r="A277" s="13"/>
      <c r="B277" s="249"/>
      <c r="C277" s="250"/>
      <c r="D277" s="247" t="s">
        <v>236</v>
      </c>
      <c r="E277" s="251" t="s">
        <v>1</v>
      </c>
      <c r="F277" s="252" t="s">
        <v>6311</v>
      </c>
      <c r="G277" s="250"/>
      <c r="H277" s="253">
        <v>0.40000000000000002</v>
      </c>
      <c r="I277" s="254"/>
      <c r="J277" s="250"/>
      <c r="K277" s="250"/>
      <c r="L277" s="255"/>
      <c r="M277" s="256"/>
      <c r="N277" s="257"/>
      <c r="O277" s="257"/>
      <c r="P277" s="257"/>
      <c r="Q277" s="257"/>
      <c r="R277" s="257"/>
      <c r="S277" s="257"/>
      <c r="T277" s="258"/>
      <c r="U277" s="13"/>
      <c r="V277" s="13"/>
      <c r="W277" s="13"/>
      <c r="X277" s="13"/>
      <c r="Y277" s="13"/>
      <c r="Z277" s="13"/>
      <c r="AA277" s="13"/>
      <c r="AB277" s="13"/>
      <c r="AC277" s="13"/>
      <c r="AD277" s="13"/>
      <c r="AE277" s="13"/>
      <c r="AT277" s="259" t="s">
        <v>236</v>
      </c>
      <c r="AU277" s="259" t="s">
        <v>88</v>
      </c>
      <c r="AV277" s="13" t="s">
        <v>19</v>
      </c>
      <c r="AW277" s="13" t="s">
        <v>36</v>
      </c>
      <c r="AX277" s="13" t="s">
        <v>80</v>
      </c>
      <c r="AY277" s="259" t="s">
        <v>221</v>
      </c>
    </row>
    <row r="278" s="15" customFormat="1">
      <c r="A278" s="15"/>
      <c r="B278" s="270"/>
      <c r="C278" s="271"/>
      <c r="D278" s="247" t="s">
        <v>236</v>
      </c>
      <c r="E278" s="272" t="s">
        <v>1</v>
      </c>
      <c r="F278" s="273" t="s">
        <v>356</v>
      </c>
      <c r="G278" s="271"/>
      <c r="H278" s="274">
        <v>0.40000000000000002</v>
      </c>
      <c r="I278" s="275"/>
      <c r="J278" s="271"/>
      <c r="K278" s="271"/>
      <c r="L278" s="276"/>
      <c r="M278" s="277"/>
      <c r="N278" s="278"/>
      <c r="O278" s="278"/>
      <c r="P278" s="278"/>
      <c r="Q278" s="278"/>
      <c r="R278" s="278"/>
      <c r="S278" s="278"/>
      <c r="T278" s="279"/>
      <c r="U278" s="15"/>
      <c r="V278" s="15"/>
      <c r="W278" s="15"/>
      <c r="X278" s="15"/>
      <c r="Y278" s="15"/>
      <c r="Z278" s="15"/>
      <c r="AA278" s="15"/>
      <c r="AB278" s="15"/>
      <c r="AC278" s="15"/>
      <c r="AD278" s="15"/>
      <c r="AE278" s="15"/>
      <c r="AT278" s="280" t="s">
        <v>236</v>
      </c>
      <c r="AU278" s="280" t="s">
        <v>88</v>
      </c>
      <c r="AV278" s="15" t="s">
        <v>224</v>
      </c>
      <c r="AW278" s="15" t="s">
        <v>36</v>
      </c>
      <c r="AX278" s="15" t="s">
        <v>88</v>
      </c>
      <c r="AY278" s="280" t="s">
        <v>221</v>
      </c>
    </row>
    <row r="279" s="2" customFormat="1" ht="24.15" customHeight="1">
      <c r="A279" s="40"/>
      <c r="B279" s="41"/>
      <c r="C279" s="284" t="s">
        <v>1403</v>
      </c>
      <c r="D279" s="284" t="s">
        <v>330</v>
      </c>
      <c r="E279" s="285" t="s">
        <v>6312</v>
      </c>
      <c r="F279" s="286" t="s">
        <v>6313</v>
      </c>
      <c r="G279" s="287" t="s">
        <v>651</v>
      </c>
      <c r="H279" s="288">
        <v>0.40000000000000002</v>
      </c>
      <c r="I279" s="289"/>
      <c r="J279" s="290">
        <f>ROUND(I279*H279,2)</f>
        <v>0</v>
      </c>
      <c r="K279" s="286" t="s">
        <v>5600</v>
      </c>
      <c r="L279" s="291"/>
      <c r="M279" s="292" t="s">
        <v>1</v>
      </c>
      <c r="N279" s="293" t="s">
        <v>45</v>
      </c>
      <c r="O279" s="93"/>
      <c r="P279" s="238">
        <f>O279*H279</f>
        <v>0</v>
      </c>
      <c r="Q279" s="238">
        <v>0</v>
      </c>
      <c r="R279" s="238">
        <f>Q279*H279</f>
        <v>0</v>
      </c>
      <c r="S279" s="238">
        <v>0</v>
      </c>
      <c r="T279" s="239">
        <f>S279*H279</f>
        <v>0</v>
      </c>
      <c r="U279" s="40"/>
      <c r="V279" s="40"/>
      <c r="W279" s="40"/>
      <c r="X279" s="40"/>
      <c r="Y279" s="40"/>
      <c r="Z279" s="40"/>
      <c r="AA279" s="40"/>
      <c r="AB279" s="40"/>
      <c r="AC279" s="40"/>
      <c r="AD279" s="40"/>
      <c r="AE279" s="40"/>
      <c r="AR279" s="240" t="s">
        <v>267</v>
      </c>
      <c r="AT279" s="240" t="s">
        <v>330</v>
      </c>
      <c r="AU279" s="240" t="s">
        <v>88</v>
      </c>
      <c r="AY279" s="18" t="s">
        <v>221</v>
      </c>
      <c r="BE279" s="241">
        <f>IF(N279="základní",J279,0)</f>
        <v>0</v>
      </c>
      <c r="BF279" s="241">
        <f>IF(N279="snížená",J279,0)</f>
        <v>0</v>
      </c>
      <c r="BG279" s="241">
        <f>IF(N279="zákl. přenesená",J279,0)</f>
        <v>0</v>
      </c>
      <c r="BH279" s="241">
        <f>IF(N279="sníž. přenesená",J279,0)</f>
        <v>0</v>
      </c>
      <c r="BI279" s="241">
        <f>IF(N279="nulová",J279,0)</f>
        <v>0</v>
      </c>
      <c r="BJ279" s="18" t="s">
        <v>88</v>
      </c>
      <c r="BK279" s="241">
        <f>ROUND(I279*H279,2)</f>
        <v>0</v>
      </c>
      <c r="BL279" s="18" t="s">
        <v>224</v>
      </c>
      <c r="BM279" s="240" t="s">
        <v>6314</v>
      </c>
    </row>
    <row r="280" s="2" customFormat="1" ht="24.15" customHeight="1">
      <c r="A280" s="40"/>
      <c r="B280" s="41"/>
      <c r="C280" s="229" t="s">
        <v>1409</v>
      </c>
      <c r="D280" s="229" t="s">
        <v>225</v>
      </c>
      <c r="E280" s="230" t="s">
        <v>6315</v>
      </c>
      <c r="F280" s="231" t="s">
        <v>6316</v>
      </c>
      <c r="G280" s="232" t="s">
        <v>651</v>
      </c>
      <c r="H280" s="233">
        <v>0.40000000000000002</v>
      </c>
      <c r="I280" s="234"/>
      <c r="J280" s="235">
        <f>ROUND(I280*H280,2)</f>
        <v>0</v>
      </c>
      <c r="K280" s="231" t="s">
        <v>5600</v>
      </c>
      <c r="L280" s="46"/>
      <c r="M280" s="236" t="s">
        <v>1</v>
      </c>
      <c r="N280" s="237" t="s">
        <v>45</v>
      </c>
      <c r="O280" s="93"/>
      <c r="P280" s="238">
        <f>O280*H280</f>
        <v>0</v>
      </c>
      <c r="Q280" s="238">
        <v>0</v>
      </c>
      <c r="R280" s="238">
        <f>Q280*H280</f>
        <v>0</v>
      </c>
      <c r="S280" s="238">
        <v>0</v>
      </c>
      <c r="T280" s="239">
        <f>S280*H280</f>
        <v>0</v>
      </c>
      <c r="U280" s="40"/>
      <c r="V280" s="40"/>
      <c r="W280" s="40"/>
      <c r="X280" s="40"/>
      <c r="Y280" s="40"/>
      <c r="Z280" s="40"/>
      <c r="AA280" s="40"/>
      <c r="AB280" s="40"/>
      <c r="AC280" s="40"/>
      <c r="AD280" s="40"/>
      <c r="AE280" s="40"/>
      <c r="AR280" s="240" t="s">
        <v>224</v>
      </c>
      <c r="AT280" s="240" t="s">
        <v>225</v>
      </c>
      <c r="AU280" s="240" t="s">
        <v>88</v>
      </c>
      <c r="AY280" s="18" t="s">
        <v>221</v>
      </c>
      <c r="BE280" s="241">
        <f>IF(N280="základní",J280,0)</f>
        <v>0</v>
      </c>
      <c r="BF280" s="241">
        <f>IF(N280="snížená",J280,0)</f>
        <v>0</v>
      </c>
      <c r="BG280" s="241">
        <f>IF(N280="zákl. přenesená",J280,0)</f>
        <v>0</v>
      </c>
      <c r="BH280" s="241">
        <f>IF(N280="sníž. přenesená",J280,0)</f>
        <v>0</v>
      </c>
      <c r="BI280" s="241">
        <f>IF(N280="nulová",J280,0)</f>
        <v>0</v>
      </c>
      <c r="BJ280" s="18" t="s">
        <v>88</v>
      </c>
      <c r="BK280" s="241">
        <f>ROUND(I280*H280,2)</f>
        <v>0</v>
      </c>
      <c r="BL280" s="18" t="s">
        <v>224</v>
      </c>
      <c r="BM280" s="240" t="s">
        <v>6317</v>
      </c>
    </row>
    <row r="281" s="2" customFormat="1">
      <c r="A281" s="40"/>
      <c r="B281" s="41"/>
      <c r="C281" s="42"/>
      <c r="D281" s="242" t="s">
        <v>232</v>
      </c>
      <c r="E281" s="42"/>
      <c r="F281" s="243" t="s">
        <v>6318</v>
      </c>
      <c r="G281" s="42"/>
      <c r="H281" s="42"/>
      <c r="I281" s="244"/>
      <c r="J281" s="42"/>
      <c r="K281" s="42"/>
      <c r="L281" s="46"/>
      <c r="M281" s="245"/>
      <c r="N281" s="246"/>
      <c r="O281" s="93"/>
      <c r="P281" s="93"/>
      <c r="Q281" s="93"/>
      <c r="R281" s="93"/>
      <c r="S281" s="93"/>
      <c r="T281" s="94"/>
      <c r="U281" s="40"/>
      <c r="V281" s="40"/>
      <c r="W281" s="40"/>
      <c r="X281" s="40"/>
      <c r="Y281" s="40"/>
      <c r="Z281" s="40"/>
      <c r="AA281" s="40"/>
      <c r="AB281" s="40"/>
      <c r="AC281" s="40"/>
      <c r="AD281" s="40"/>
      <c r="AE281" s="40"/>
      <c r="AT281" s="18" t="s">
        <v>232</v>
      </c>
      <c r="AU281" s="18" t="s">
        <v>88</v>
      </c>
    </row>
    <row r="282" s="2" customFormat="1">
      <c r="A282" s="40"/>
      <c r="B282" s="41"/>
      <c r="C282" s="42"/>
      <c r="D282" s="247" t="s">
        <v>234</v>
      </c>
      <c r="E282" s="42"/>
      <c r="F282" s="248" t="s">
        <v>6240</v>
      </c>
      <c r="G282" s="42"/>
      <c r="H282" s="42"/>
      <c r="I282" s="244"/>
      <c r="J282" s="42"/>
      <c r="K282" s="42"/>
      <c r="L282" s="46"/>
      <c r="M282" s="245"/>
      <c r="N282" s="246"/>
      <c r="O282" s="93"/>
      <c r="P282" s="93"/>
      <c r="Q282" s="93"/>
      <c r="R282" s="93"/>
      <c r="S282" s="93"/>
      <c r="T282" s="94"/>
      <c r="U282" s="40"/>
      <c r="V282" s="40"/>
      <c r="W282" s="40"/>
      <c r="X282" s="40"/>
      <c r="Y282" s="40"/>
      <c r="Z282" s="40"/>
      <c r="AA282" s="40"/>
      <c r="AB282" s="40"/>
      <c r="AC282" s="40"/>
      <c r="AD282" s="40"/>
      <c r="AE282" s="40"/>
      <c r="AT282" s="18" t="s">
        <v>234</v>
      </c>
      <c r="AU282" s="18" t="s">
        <v>88</v>
      </c>
    </row>
    <row r="283" s="2" customFormat="1" ht="16.5" customHeight="1">
      <c r="A283" s="40"/>
      <c r="B283" s="41"/>
      <c r="C283" s="229" t="s">
        <v>1415</v>
      </c>
      <c r="D283" s="229" t="s">
        <v>225</v>
      </c>
      <c r="E283" s="230" t="s">
        <v>6319</v>
      </c>
      <c r="F283" s="231" t="s">
        <v>6320</v>
      </c>
      <c r="G283" s="232" t="s">
        <v>515</v>
      </c>
      <c r="H283" s="233">
        <v>18.396000000000001</v>
      </c>
      <c r="I283" s="234"/>
      <c r="J283" s="235">
        <f>ROUND(I283*H283,2)</f>
        <v>0</v>
      </c>
      <c r="K283" s="231" t="s">
        <v>1</v>
      </c>
      <c r="L283" s="46"/>
      <c r="M283" s="236" t="s">
        <v>1</v>
      </c>
      <c r="N283" s="237" t="s">
        <v>45</v>
      </c>
      <c r="O283" s="93"/>
      <c r="P283" s="238">
        <f>O283*H283</f>
        <v>0</v>
      </c>
      <c r="Q283" s="238">
        <v>0</v>
      </c>
      <c r="R283" s="238">
        <f>Q283*H283</f>
        <v>0</v>
      </c>
      <c r="S283" s="238">
        <v>0</v>
      </c>
      <c r="T283" s="239">
        <f>S283*H283</f>
        <v>0</v>
      </c>
      <c r="U283" s="40"/>
      <c r="V283" s="40"/>
      <c r="W283" s="40"/>
      <c r="X283" s="40"/>
      <c r="Y283" s="40"/>
      <c r="Z283" s="40"/>
      <c r="AA283" s="40"/>
      <c r="AB283" s="40"/>
      <c r="AC283" s="40"/>
      <c r="AD283" s="40"/>
      <c r="AE283" s="40"/>
      <c r="AR283" s="240" t="s">
        <v>224</v>
      </c>
      <c r="AT283" s="240" t="s">
        <v>225</v>
      </c>
      <c r="AU283" s="240" t="s">
        <v>88</v>
      </c>
      <c r="AY283" s="18" t="s">
        <v>221</v>
      </c>
      <c r="BE283" s="241">
        <f>IF(N283="základní",J283,0)</f>
        <v>0</v>
      </c>
      <c r="BF283" s="241">
        <f>IF(N283="snížená",J283,0)</f>
        <v>0</v>
      </c>
      <c r="BG283" s="241">
        <f>IF(N283="zákl. přenesená",J283,0)</f>
        <v>0</v>
      </c>
      <c r="BH283" s="241">
        <f>IF(N283="sníž. přenesená",J283,0)</f>
        <v>0</v>
      </c>
      <c r="BI283" s="241">
        <f>IF(N283="nulová",J283,0)</f>
        <v>0</v>
      </c>
      <c r="BJ283" s="18" t="s">
        <v>88</v>
      </c>
      <c r="BK283" s="241">
        <f>ROUND(I283*H283,2)</f>
        <v>0</v>
      </c>
      <c r="BL283" s="18" t="s">
        <v>224</v>
      </c>
      <c r="BM283" s="240" t="s">
        <v>6321</v>
      </c>
    </row>
    <row r="284" s="14" customFormat="1">
      <c r="A284" s="14"/>
      <c r="B284" s="260"/>
      <c r="C284" s="261"/>
      <c r="D284" s="247" t="s">
        <v>236</v>
      </c>
      <c r="E284" s="262" t="s">
        <v>1</v>
      </c>
      <c r="F284" s="263" t="s">
        <v>6196</v>
      </c>
      <c r="G284" s="261"/>
      <c r="H284" s="262" t="s">
        <v>1</v>
      </c>
      <c r="I284" s="264"/>
      <c r="J284" s="261"/>
      <c r="K284" s="261"/>
      <c r="L284" s="265"/>
      <c r="M284" s="266"/>
      <c r="N284" s="267"/>
      <c r="O284" s="267"/>
      <c r="P284" s="267"/>
      <c r="Q284" s="267"/>
      <c r="R284" s="267"/>
      <c r="S284" s="267"/>
      <c r="T284" s="268"/>
      <c r="U284" s="14"/>
      <c r="V284" s="14"/>
      <c r="W284" s="14"/>
      <c r="X284" s="14"/>
      <c r="Y284" s="14"/>
      <c r="Z284" s="14"/>
      <c r="AA284" s="14"/>
      <c r="AB284" s="14"/>
      <c r="AC284" s="14"/>
      <c r="AD284" s="14"/>
      <c r="AE284" s="14"/>
      <c r="AT284" s="269" t="s">
        <v>236</v>
      </c>
      <c r="AU284" s="269" t="s">
        <v>88</v>
      </c>
      <c r="AV284" s="14" t="s">
        <v>88</v>
      </c>
      <c r="AW284" s="14" t="s">
        <v>36</v>
      </c>
      <c r="AX284" s="14" t="s">
        <v>80</v>
      </c>
      <c r="AY284" s="269" t="s">
        <v>221</v>
      </c>
    </row>
    <row r="285" s="13" customFormat="1">
      <c r="A285" s="13"/>
      <c r="B285" s="249"/>
      <c r="C285" s="250"/>
      <c r="D285" s="247" t="s">
        <v>236</v>
      </c>
      <c r="E285" s="251" t="s">
        <v>1</v>
      </c>
      <c r="F285" s="252" t="s">
        <v>6322</v>
      </c>
      <c r="G285" s="250"/>
      <c r="H285" s="253">
        <v>6.6500000000000004</v>
      </c>
      <c r="I285" s="254"/>
      <c r="J285" s="250"/>
      <c r="K285" s="250"/>
      <c r="L285" s="255"/>
      <c r="M285" s="256"/>
      <c r="N285" s="257"/>
      <c r="O285" s="257"/>
      <c r="P285" s="257"/>
      <c r="Q285" s="257"/>
      <c r="R285" s="257"/>
      <c r="S285" s="257"/>
      <c r="T285" s="258"/>
      <c r="U285" s="13"/>
      <c r="V285" s="13"/>
      <c r="W285" s="13"/>
      <c r="X285" s="13"/>
      <c r="Y285" s="13"/>
      <c r="Z285" s="13"/>
      <c r="AA285" s="13"/>
      <c r="AB285" s="13"/>
      <c r="AC285" s="13"/>
      <c r="AD285" s="13"/>
      <c r="AE285" s="13"/>
      <c r="AT285" s="259" t="s">
        <v>236</v>
      </c>
      <c r="AU285" s="259" t="s">
        <v>88</v>
      </c>
      <c r="AV285" s="13" t="s">
        <v>19</v>
      </c>
      <c r="AW285" s="13" t="s">
        <v>36</v>
      </c>
      <c r="AX285" s="13" t="s">
        <v>80</v>
      </c>
      <c r="AY285" s="259" t="s">
        <v>221</v>
      </c>
    </row>
    <row r="286" s="13" customFormat="1">
      <c r="A286" s="13"/>
      <c r="B286" s="249"/>
      <c r="C286" s="250"/>
      <c r="D286" s="247" t="s">
        <v>236</v>
      </c>
      <c r="E286" s="251" t="s">
        <v>1</v>
      </c>
      <c r="F286" s="252" t="s">
        <v>6323</v>
      </c>
      <c r="G286" s="250"/>
      <c r="H286" s="253">
        <v>11.746</v>
      </c>
      <c r="I286" s="254"/>
      <c r="J286" s="250"/>
      <c r="K286" s="250"/>
      <c r="L286" s="255"/>
      <c r="M286" s="256"/>
      <c r="N286" s="257"/>
      <c r="O286" s="257"/>
      <c r="P286" s="257"/>
      <c r="Q286" s="257"/>
      <c r="R286" s="257"/>
      <c r="S286" s="257"/>
      <c r="T286" s="258"/>
      <c r="U286" s="13"/>
      <c r="V286" s="13"/>
      <c r="W286" s="13"/>
      <c r="X286" s="13"/>
      <c r="Y286" s="13"/>
      <c r="Z286" s="13"/>
      <c r="AA286" s="13"/>
      <c r="AB286" s="13"/>
      <c r="AC286" s="13"/>
      <c r="AD286" s="13"/>
      <c r="AE286" s="13"/>
      <c r="AT286" s="259" t="s">
        <v>236</v>
      </c>
      <c r="AU286" s="259" t="s">
        <v>88</v>
      </c>
      <c r="AV286" s="13" t="s">
        <v>19</v>
      </c>
      <c r="AW286" s="13" t="s">
        <v>36</v>
      </c>
      <c r="AX286" s="13" t="s">
        <v>80</v>
      </c>
      <c r="AY286" s="259" t="s">
        <v>221</v>
      </c>
    </row>
    <row r="287" s="15" customFormat="1">
      <c r="A287" s="15"/>
      <c r="B287" s="270"/>
      <c r="C287" s="271"/>
      <c r="D287" s="247" t="s">
        <v>236</v>
      </c>
      <c r="E287" s="272" t="s">
        <v>1</v>
      </c>
      <c r="F287" s="273" t="s">
        <v>356</v>
      </c>
      <c r="G287" s="271"/>
      <c r="H287" s="274">
        <v>18.396000000000001</v>
      </c>
      <c r="I287" s="275"/>
      <c r="J287" s="271"/>
      <c r="K287" s="271"/>
      <c r="L287" s="276"/>
      <c r="M287" s="277"/>
      <c r="N287" s="278"/>
      <c r="O287" s="278"/>
      <c r="P287" s="278"/>
      <c r="Q287" s="278"/>
      <c r="R287" s="278"/>
      <c r="S287" s="278"/>
      <c r="T287" s="279"/>
      <c r="U287" s="15"/>
      <c r="V287" s="15"/>
      <c r="W287" s="15"/>
      <c r="X287" s="15"/>
      <c r="Y287" s="15"/>
      <c r="Z287" s="15"/>
      <c r="AA287" s="15"/>
      <c r="AB287" s="15"/>
      <c r="AC287" s="15"/>
      <c r="AD287" s="15"/>
      <c r="AE287" s="15"/>
      <c r="AT287" s="280" t="s">
        <v>236</v>
      </c>
      <c r="AU287" s="280" t="s">
        <v>88</v>
      </c>
      <c r="AV287" s="15" t="s">
        <v>224</v>
      </c>
      <c r="AW287" s="15" t="s">
        <v>36</v>
      </c>
      <c r="AX287" s="15" t="s">
        <v>88</v>
      </c>
      <c r="AY287" s="280" t="s">
        <v>221</v>
      </c>
    </row>
    <row r="288" s="12" customFormat="1" ht="25.92" customHeight="1">
      <c r="A288" s="12"/>
      <c r="B288" s="213"/>
      <c r="C288" s="214"/>
      <c r="D288" s="215" t="s">
        <v>79</v>
      </c>
      <c r="E288" s="216" t="s">
        <v>220</v>
      </c>
      <c r="F288" s="216" t="s">
        <v>862</v>
      </c>
      <c r="G288" s="214"/>
      <c r="H288" s="214"/>
      <c r="I288" s="217"/>
      <c r="J288" s="218">
        <f>BK288</f>
        <v>0</v>
      </c>
      <c r="K288" s="214"/>
      <c r="L288" s="219"/>
      <c r="M288" s="220"/>
      <c r="N288" s="221"/>
      <c r="O288" s="221"/>
      <c r="P288" s="222">
        <f>SUM(P289:P295)</f>
        <v>0</v>
      </c>
      <c r="Q288" s="221"/>
      <c r="R288" s="222">
        <f>SUM(R289:R295)</f>
        <v>0</v>
      </c>
      <c r="S288" s="221"/>
      <c r="T288" s="223">
        <f>SUM(T289:T295)</f>
        <v>0</v>
      </c>
      <c r="U288" s="12"/>
      <c r="V288" s="12"/>
      <c r="W288" s="12"/>
      <c r="X288" s="12"/>
      <c r="Y288" s="12"/>
      <c r="Z288" s="12"/>
      <c r="AA288" s="12"/>
      <c r="AB288" s="12"/>
      <c r="AC288" s="12"/>
      <c r="AD288" s="12"/>
      <c r="AE288" s="12"/>
      <c r="AR288" s="224" t="s">
        <v>88</v>
      </c>
      <c r="AT288" s="225" t="s">
        <v>79</v>
      </c>
      <c r="AU288" s="225" t="s">
        <v>80</v>
      </c>
      <c r="AY288" s="224" t="s">
        <v>221</v>
      </c>
      <c r="BK288" s="226">
        <f>SUM(BK289:BK295)</f>
        <v>0</v>
      </c>
    </row>
    <row r="289" s="2" customFormat="1" ht="37.8" customHeight="1">
      <c r="A289" s="40"/>
      <c r="B289" s="41"/>
      <c r="C289" s="229" t="s">
        <v>1420</v>
      </c>
      <c r="D289" s="229" t="s">
        <v>225</v>
      </c>
      <c r="E289" s="230" t="s">
        <v>6140</v>
      </c>
      <c r="F289" s="231" t="s">
        <v>6141</v>
      </c>
      <c r="G289" s="232" t="s">
        <v>507</v>
      </c>
      <c r="H289" s="233">
        <v>117</v>
      </c>
      <c r="I289" s="234"/>
      <c r="J289" s="235">
        <f>ROUND(I289*H289,2)</f>
        <v>0</v>
      </c>
      <c r="K289" s="231" t="s">
        <v>5600</v>
      </c>
      <c r="L289" s="46"/>
      <c r="M289" s="236" t="s">
        <v>1</v>
      </c>
      <c r="N289" s="237" t="s">
        <v>45</v>
      </c>
      <c r="O289" s="93"/>
      <c r="P289" s="238">
        <f>O289*H289</f>
        <v>0</v>
      </c>
      <c r="Q289" s="238">
        <v>0</v>
      </c>
      <c r="R289" s="238">
        <f>Q289*H289</f>
        <v>0</v>
      </c>
      <c r="S289" s="238">
        <v>0</v>
      </c>
      <c r="T289" s="239">
        <f>S289*H289</f>
        <v>0</v>
      </c>
      <c r="U289" s="40"/>
      <c r="V289" s="40"/>
      <c r="W289" s="40"/>
      <c r="X289" s="40"/>
      <c r="Y289" s="40"/>
      <c r="Z289" s="40"/>
      <c r="AA289" s="40"/>
      <c r="AB289" s="40"/>
      <c r="AC289" s="40"/>
      <c r="AD289" s="40"/>
      <c r="AE289" s="40"/>
      <c r="AR289" s="240" t="s">
        <v>224</v>
      </c>
      <c r="AT289" s="240" t="s">
        <v>225</v>
      </c>
      <c r="AU289" s="240" t="s">
        <v>88</v>
      </c>
      <c r="AY289" s="18" t="s">
        <v>221</v>
      </c>
      <c r="BE289" s="241">
        <f>IF(N289="základní",J289,0)</f>
        <v>0</v>
      </c>
      <c r="BF289" s="241">
        <f>IF(N289="snížená",J289,0)</f>
        <v>0</v>
      </c>
      <c r="BG289" s="241">
        <f>IF(N289="zákl. přenesená",J289,0)</f>
        <v>0</v>
      </c>
      <c r="BH289" s="241">
        <f>IF(N289="sníž. přenesená",J289,0)</f>
        <v>0</v>
      </c>
      <c r="BI289" s="241">
        <f>IF(N289="nulová",J289,0)</f>
        <v>0</v>
      </c>
      <c r="BJ289" s="18" t="s">
        <v>88</v>
      </c>
      <c r="BK289" s="241">
        <f>ROUND(I289*H289,2)</f>
        <v>0</v>
      </c>
      <c r="BL289" s="18" t="s">
        <v>224</v>
      </c>
      <c r="BM289" s="240" t="s">
        <v>6324</v>
      </c>
    </row>
    <row r="290" s="2" customFormat="1">
      <c r="A290" s="40"/>
      <c r="B290" s="41"/>
      <c r="C290" s="42"/>
      <c r="D290" s="242" t="s">
        <v>232</v>
      </c>
      <c r="E290" s="42"/>
      <c r="F290" s="243" t="s">
        <v>6143</v>
      </c>
      <c r="G290" s="42"/>
      <c r="H290" s="42"/>
      <c r="I290" s="244"/>
      <c r="J290" s="42"/>
      <c r="K290" s="42"/>
      <c r="L290" s="46"/>
      <c r="M290" s="245"/>
      <c r="N290" s="246"/>
      <c r="O290" s="93"/>
      <c r="P290" s="93"/>
      <c r="Q290" s="93"/>
      <c r="R290" s="93"/>
      <c r="S290" s="93"/>
      <c r="T290" s="94"/>
      <c r="U290" s="40"/>
      <c r="V290" s="40"/>
      <c r="W290" s="40"/>
      <c r="X290" s="40"/>
      <c r="Y290" s="40"/>
      <c r="Z290" s="40"/>
      <c r="AA290" s="40"/>
      <c r="AB290" s="40"/>
      <c r="AC290" s="40"/>
      <c r="AD290" s="40"/>
      <c r="AE290" s="40"/>
      <c r="AT290" s="18" t="s">
        <v>232</v>
      </c>
      <c r="AU290" s="18" t="s">
        <v>88</v>
      </c>
    </row>
    <row r="291" s="2" customFormat="1" ht="49.05" customHeight="1">
      <c r="A291" s="40"/>
      <c r="B291" s="41"/>
      <c r="C291" s="229" t="s">
        <v>1423</v>
      </c>
      <c r="D291" s="229" t="s">
        <v>225</v>
      </c>
      <c r="E291" s="230" t="s">
        <v>6150</v>
      </c>
      <c r="F291" s="231" t="s">
        <v>6151</v>
      </c>
      <c r="G291" s="232" t="s">
        <v>507</v>
      </c>
      <c r="H291" s="233">
        <v>117</v>
      </c>
      <c r="I291" s="234"/>
      <c r="J291" s="235">
        <f>ROUND(I291*H291,2)</f>
        <v>0</v>
      </c>
      <c r="K291" s="231" t="s">
        <v>1</v>
      </c>
      <c r="L291" s="46"/>
      <c r="M291" s="236" t="s">
        <v>1</v>
      </c>
      <c r="N291" s="237" t="s">
        <v>45</v>
      </c>
      <c r="O291" s="93"/>
      <c r="P291" s="238">
        <f>O291*H291</f>
        <v>0</v>
      </c>
      <c r="Q291" s="238">
        <v>0</v>
      </c>
      <c r="R291" s="238">
        <f>Q291*H291</f>
        <v>0</v>
      </c>
      <c r="S291" s="238">
        <v>0</v>
      </c>
      <c r="T291" s="239">
        <f>S291*H291</f>
        <v>0</v>
      </c>
      <c r="U291" s="40"/>
      <c r="V291" s="40"/>
      <c r="W291" s="40"/>
      <c r="X291" s="40"/>
      <c r="Y291" s="40"/>
      <c r="Z291" s="40"/>
      <c r="AA291" s="40"/>
      <c r="AB291" s="40"/>
      <c r="AC291" s="40"/>
      <c r="AD291" s="40"/>
      <c r="AE291" s="40"/>
      <c r="AR291" s="240" t="s">
        <v>224</v>
      </c>
      <c r="AT291" s="240" t="s">
        <v>225</v>
      </c>
      <c r="AU291" s="240" t="s">
        <v>88</v>
      </c>
      <c r="AY291" s="18" t="s">
        <v>221</v>
      </c>
      <c r="BE291" s="241">
        <f>IF(N291="základní",J291,0)</f>
        <v>0</v>
      </c>
      <c r="BF291" s="241">
        <f>IF(N291="snížená",J291,0)</f>
        <v>0</v>
      </c>
      <c r="BG291" s="241">
        <f>IF(N291="zákl. přenesená",J291,0)</f>
        <v>0</v>
      </c>
      <c r="BH291" s="241">
        <f>IF(N291="sníž. přenesená",J291,0)</f>
        <v>0</v>
      </c>
      <c r="BI291" s="241">
        <f>IF(N291="nulová",J291,0)</f>
        <v>0</v>
      </c>
      <c r="BJ291" s="18" t="s">
        <v>88</v>
      </c>
      <c r="BK291" s="241">
        <f>ROUND(I291*H291,2)</f>
        <v>0</v>
      </c>
      <c r="BL291" s="18" t="s">
        <v>224</v>
      </c>
      <c r="BM291" s="240" t="s">
        <v>6325</v>
      </c>
    </row>
    <row r="292" s="14" customFormat="1">
      <c r="A292" s="14"/>
      <c r="B292" s="260"/>
      <c r="C292" s="261"/>
      <c r="D292" s="247" t="s">
        <v>236</v>
      </c>
      <c r="E292" s="262" t="s">
        <v>1</v>
      </c>
      <c r="F292" s="263" t="s">
        <v>6326</v>
      </c>
      <c r="G292" s="261"/>
      <c r="H292" s="262" t="s">
        <v>1</v>
      </c>
      <c r="I292" s="264"/>
      <c r="J292" s="261"/>
      <c r="K292" s="261"/>
      <c r="L292" s="265"/>
      <c r="M292" s="266"/>
      <c r="N292" s="267"/>
      <c r="O292" s="267"/>
      <c r="P292" s="267"/>
      <c r="Q292" s="267"/>
      <c r="R292" s="267"/>
      <c r="S292" s="267"/>
      <c r="T292" s="268"/>
      <c r="U292" s="14"/>
      <c r="V292" s="14"/>
      <c r="W292" s="14"/>
      <c r="X292" s="14"/>
      <c r="Y292" s="14"/>
      <c r="Z292" s="14"/>
      <c r="AA292" s="14"/>
      <c r="AB292" s="14"/>
      <c r="AC292" s="14"/>
      <c r="AD292" s="14"/>
      <c r="AE292" s="14"/>
      <c r="AT292" s="269" t="s">
        <v>236</v>
      </c>
      <c r="AU292" s="269" t="s">
        <v>88</v>
      </c>
      <c r="AV292" s="14" t="s">
        <v>88</v>
      </c>
      <c r="AW292" s="14" t="s">
        <v>36</v>
      </c>
      <c r="AX292" s="14" t="s">
        <v>80</v>
      </c>
      <c r="AY292" s="269" t="s">
        <v>221</v>
      </c>
    </row>
    <row r="293" s="13" customFormat="1">
      <c r="A293" s="13"/>
      <c r="B293" s="249"/>
      <c r="C293" s="250"/>
      <c r="D293" s="247" t="s">
        <v>236</v>
      </c>
      <c r="E293" s="251" t="s">
        <v>1</v>
      </c>
      <c r="F293" s="252" t="s">
        <v>6327</v>
      </c>
      <c r="G293" s="250"/>
      <c r="H293" s="253">
        <v>117</v>
      </c>
      <c r="I293" s="254"/>
      <c r="J293" s="250"/>
      <c r="K293" s="250"/>
      <c r="L293" s="255"/>
      <c r="M293" s="256"/>
      <c r="N293" s="257"/>
      <c r="O293" s="257"/>
      <c r="P293" s="257"/>
      <c r="Q293" s="257"/>
      <c r="R293" s="257"/>
      <c r="S293" s="257"/>
      <c r="T293" s="258"/>
      <c r="U293" s="13"/>
      <c r="V293" s="13"/>
      <c r="W293" s="13"/>
      <c r="X293" s="13"/>
      <c r="Y293" s="13"/>
      <c r="Z293" s="13"/>
      <c r="AA293" s="13"/>
      <c r="AB293" s="13"/>
      <c r="AC293" s="13"/>
      <c r="AD293" s="13"/>
      <c r="AE293" s="13"/>
      <c r="AT293" s="259" t="s">
        <v>236</v>
      </c>
      <c r="AU293" s="259" t="s">
        <v>88</v>
      </c>
      <c r="AV293" s="13" t="s">
        <v>19</v>
      </c>
      <c r="AW293" s="13" t="s">
        <v>36</v>
      </c>
      <c r="AX293" s="13" t="s">
        <v>80</v>
      </c>
      <c r="AY293" s="259" t="s">
        <v>221</v>
      </c>
    </row>
    <row r="294" s="15" customFormat="1">
      <c r="A294" s="15"/>
      <c r="B294" s="270"/>
      <c r="C294" s="271"/>
      <c r="D294" s="247" t="s">
        <v>236</v>
      </c>
      <c r="E294" s="272" t="s">
        <v>1</v>
      </c>
      <c r="F294" s="273" t="s">
        <v>356</v>
      </c>
      <c r="G294" s="271"/>
      <c r="H294" s="274">
        <v>117</v>
      </c>
      <c r="I294" s="275"/>
      <c r="J294" s="271"/>
      <c r="K294" s="271"/>
      <c r="L294" s="276"/>
      <c r="M294" s="277"/>
      <c r="N294" s="278"/>
      <c r="O294" s="278"/>
      <c r="P294" s="278"/>
      <c r="Q294" s="278"/>
      <c r="R294" s="278"/>
      <c r="S294" s="278"/>
      <c r="T294" s="279"/>
      <c r="U294" s="15"/>
      <c r="V294" s="15"/>
      <c r="W294" s="15"/>
      <c r="X294" s="15"/>
      <c r="Y294" s="15"/>
      <c r="Z294" s="15"/>
      <c r="AA294" s="15"/>
      <c r="AB294" s="15"/>
      <c r="AC294" s="15"/>
      <c r="AD294" s="15"/>
      <c r="AE294" s="15"/>
      <c r="AT294" s="280" t="s">
        <v>236</v>
      </c>
      <c r="AU294" s="280" t="s">
        <v>88</v>
      </c>
      <c r="AV294" s="15" t="s">
        <v>224</v>
      </c>
      <c r="AW294" s="15" t="s">
        <v>36</v>
      </c>
      <c r="AX294" s="15" t="s">
        <v>88</v>
      </c>
      <c r="AY294" s="280" t="s">
        <v>221</v>
      </c>
    </row>
    <row r="295" s="2" customFormat="1" ht="55.5" customHeight="1">
      <c r="A295" s="40"/>
      <c r="B295" s="41"/>
      <c r="C295" s="284" t="s">
        <v>1428</v>
      </c>
      <c r="D295" s="284" t="s">
        <v>330</v>
      </c>
      <c r="E295" s="285" t="s">
        <v>6154</v>
      </c>
      <c r="F295" s="286" t="s">
        <v>6018</v>
      </c>
      <c r="G295" s="287" t="s">
        <v>665</v>
      </c>
      <c r="H295" s="288">
        <v>39</v>
      </c>
      <c r="I295" s="289"/>
      <c r="J295" s="290">
        <f>ROUND(I295*H295,2)</f>
        <v>0</v>
      </c>
      <c r="K295" s="286" t="s">
        <v>5600</v>
      </c>
      <c r="L295" s="291"/>
      <c r="M295" s="292" t="s">
        <v>1</v>
      </c>
      <c r="N295" s="293" t="s">
        <v>45</v>
      </c>
      <c r="O295" s="93"/>
      <c r="P295" s="238">
        <f>O295*H295</f>
        <v>0</v>
      </c>
      <c r="Q295" s="238">
        <v>0</v>
      </c>
      <c r="R295" s="238">
        <f>Q295*H295</f>
        <v>0</v>
      </c>
      <c r="S295" s="238">
        <v>0</v>
      </c>
      <c r="T295" s="239">
        <f>S295*H295</f>
        <v>0</v>
      </c>
      <c r="U295" s="40"/>
      <c r="V295" s="40"/>
      <c r="W295" s="40"/>
      <c r="X295" s="40"/>
      <c r="Y295" s="40"/>
      <c r="Z295" s="40"/>
      <c r="AA295" s="40"/>
      <c r="AB295" s="40"/>
      <c r="AC295" s="40"/>
      <c r="AD295" s="40"/>
      <c r="AE295" s="40"/>
      <c r="AR295" s="240" t="s">
        <v>267</v>
      </c>
      <c r="AT295" s="240" t="s">
        <v>330</v>
      </c>
      <c r="AU295" s="240" t="s">
        <v>88</v>
      </c>
      <c r="AY295" s="18" t="s">
        <v>221</v>
      </c>
      <c r="BE295" s="241">
        <f>IF(N295="základní",J295,0)</f>
        <v>0</v>
      </c>
      <c r="BF295" s="241">
        <f>IF(N295="snížená",J295,0)</f>
        <v>0</v>
      </c>
      <c r="BG295" s="241">
        <f>IF(N295="zákl. přenesená",J295,0)</f>
        <v>0</v>
      </c>
      <c r="BH295" s="241">
        <f>IF(N295="sníž. přenesená",J295,0)</f>
        <v>0</v>
      </c>
      <c r="BI295" s="241">
        <f>IF(N295="nulová",J295,0)</f>
        <v>0</v>
      </c>
      <c r="BJ295" s="18" t="s">
        <v>88</v>
      </c>
      <c r="BK295" s="241">
        <f>ROUND(I295*H295,2)</f>
        <v>0</v>
      </c>
      <c r="BL295" s="18" t="s">
        <v>224</v>
      </c>
      <c r="BM295" s="240" t="s">
        <v>6328</v>
      </c>
    </row>
    <row r="296" s="12" customFormat="1" ht="25.92" customHeight="1">
      <c r="A296" s="12"/>
      <c r="B296" s="213"/>
      <c r="C296" s="214"/>
      <c r="D296" s="215" t="s">
        <v>79</v>
      </c>
      <c r="E296" s="216" t="s">
        <v>267</v>
      </c>
      <c r="F296" s="216" t="s">
        <v>696</v>
      </c>
      <c r="G296" s="214"/>
      <c r="H296" s="214"/>
      <c r="I296" s="217"/>
      <c r="J296" s="218">
        <f>BK296</f>
        <v>0</v>
      </c>
      <c r="K296" s="214"/>
      <c r="L296" s="219"/>
      <c r="M296" s="220"/>
      <c r="N296" s="221"/>
      <c r="O296" s="221"/>
      <c r="P296" s="222">
        <f>SUM(P297:P300)</f>
        <v>0</v>
      </c>
      <c r="Q296" s="221"/>
      <c r="R296" s="222">
        <f>SUM(R297:R300)</f>
        <v>0</v>
      </c>
      <c r="S296" s="221"/>
      <c r="T296" s="223">
        <f>SUM(T297:T300)</f>
        <v>0</v>
      </c>
      <c r="U296" s="12"/>
      <c r="V296" s="12"/>
      <c r="W296" s="12"/>
      <c r="X296" s="12"/>
      <c r="Y296" s="12"/>
      <c r="Z296" s="12"/>
      <c r="AA296" s="12"/>
      <c r="AB296" s="12"/>
      <c r="AC296" s="12"/>
      <c r="AD296" s="12"/>
      <c r="AE296" s="12"/>
      <c r="AR296" s="224" t="s">
        <v>88</v>
      </c>
      <c r="AT296" s="225" t="s">
        <v>79</v>
      </c>
      <c r="AU296" s="225" t="s">
        <v>80</v>
      </c>
      <c r="AY296" s="224" t="s">
        <v>221</v>
      </c>
      <c r="BK296" s="226">
        <f>SUM(BK297:BK300)</f>
        <v>0</v>
      </c>
    </row>
    <row r="297" s="2" customFormat="1" ht="37.8" customHeight="1">
      <c r="A297" s="40"/>
      <c r="B297" s="41"/>
      <c r="C297" s="229" t="s">
        <v>1433</v>
      </c>
      <c r="D297" s="229" t="s">
        <v>225</v>
      </c>
      <c r="E297" s="230" t="s">
        <v>6329</v>
      </c>
      <c r="F297" s="231" t="s">
        <v>6330</v>
      </c>
      <c r="G297" s="232" t="s">
        <v>6041</v>
      </c>
      <c r="H297" s="233">
        <v>1</v>
      </c>
      <c r="I297" s="234"/>
      <c r="J297" s="235">
        <f>ROUND(I297*H297,2)</f>
        <v>0</v>
      </c>
      <c r="K297" s="231" t="s">
        <v>1</v>
      </c>
      <c r="L297" s="46"/>
      <c r="M297" s="236" t="s">
        <v>1</v>
      </c>
      <c r="N297" s="237" t="s">
        <v>45</v>
      </c>
      <c r="O297" s="93"/>
      <c r="P297" s="238">
        <f>O297*H297</f>
        <v>0</v>
      </c>
      <c r="Q297" s="238">
        <v>0</v>
      </c>
      <c r="R297" s="238">
        <f>Q297*H297</f>
        <v>0</v>
      </c>
      <c r="S297" s="238">
        <v>0</v>
      </c>
      <c r="T297" s="239">
        <f>S297*H297</f>
        <v>0</v>
      </c>
      <c r="U297" s="40"/>
      <c r="V297" s="40"/>
      <c r="W297" s="40"/>
      <c r="X297" s="40"/>
      <c r="Y297" s="40"/>
      <c r="Z297" s="40"/>
      <c r="AA297" s="40"/>
      <c r="AB297" s="40"/>
      <c r="AC297" s="40"/>
      <c r="AD297" s="40"/>
      <c r="AE297" s="40"/>
      <c r="AR297" s="240" t="s">
        <v>224</v>
      </c>
      <c r="AT297" s="240" t="s">
        <v>225</v>
      </c>
      <c r="AU297" s="240" t="s">
        <v>88</v>
      </c>
      <c r="AY297" s="18" t="s">
        <v>221</v>
      </c>
      <c r="BE297" s="241">
        <f>IF(N297="základní",J297,0)</f>
        <v>0</v>
      </c>
      <c r="BF297" s="241">
        <f>IF(N297="snížená",J297,0)</f>
        <v>0</v>
      </c>
      <c r="BG297" s="241">
        <f>IF(N297="zákl. přenesená",J297,0)</f>
        <v>0</v>
      </c>
      <c r="BH297" s="241">
        <f>IF(N297="sníž. přenesená",J297,0)</f>
        <v>0</v>
      </c>
      <c r="BI297" s="241">
        <f>IF(N297="nulová",J297,0)</f>
        <v>0</v>
      </c>
      <c r="BJ297" s="18" t="s">
        <v>88</v>
      </c>
      <c r="BK297" s="241">
        <f>ROUND(I297*H297,2)</f>
        <v>0</v>
      </c>
      <c r="BL297" s="18" t="s">
        <v>224</v>
      </c>
      <c r="BM297" s="240" t="s">
        <v>6331</v>
      </c>
    </row>
    <row r="298" s="2" customFormat="1">
      <c r="A298" s="40"/>
      <c r="B298" s="41"/>
      <c r="C298" s="42"/>
      <c r="D298" s="247" t="s">
        <v>234</v>
      </c>
      <c r="E298" s="42"/>
      <c r="F298" s="248" t="s">
        <v>6332</v>
      </c>
      <c r="G298" s="42"/>
      <c r="H298" s="42"/>
      <c r="I298" s="244"/>
      <c r="J298" s="42"/>
      <c r="K298" s="42"/>
      <c r="L298" s="46"/>
      <c r="M298" s="245"/>
      <c r="N298" s="246"/>
      <c r="O298" s="93"/>
      <c r="P298" s="93"/>
      <c r="Q298" s="93"/>
      <c r="R298" s="93"/>
      <c r="S298" s="93"/>
      <c r="T298" s="94"/>
      <c r="U298" s="40"/>
      <c r="V298" s="40"/>
      <c r="W298" s="40"/>
      <c r="X298" s="40"/>
      <c r="Y298" s="40"/>
      <c r="Z298" s="40"/>
      <c r="AA298" s="40"/>
      <c r="AB298" s="40"/>
      <c r="AC298" s="40"/>
      <c r="AD298" s="40"/>
      <c r="AE298" s="40"/>
      <c r="AT298" s="18" t="s">
        <v>234</v>
      </c>
      <c r="AU298" s="18" t="s">
        <v>88</v>
      </c>
    </row>
    <row r="299" s="13" customFormat="1">
      <c r="A299" s="13"/>
      <c r="B299" s="249"/>
      <c r="C299" s="250"/>
      <c r="D299" s="247" t="s">
        <v>236</v>
      </c>
      <c r="E299" s="251" t="s">
        <v>1</v>
      </c>
      <c r="F299" s="252" t="s">
        <v>6333</v>
      </c>
      <c r="G299" s="250"/>
      <c r="H299" s="253">
        <v>1</v>
      </c>
      <c r="I299" s="254"/>
      <c r="J299" s="250"/>
      <c r="K299" s="250"/>
      <c r="L299" s="255"/>
      <c r="M299" s="256"/>
      <c r="N299" s="257"/>
      <c r="O299" s="257"/>
      <c r="P299" s="257"/>
      <c r="Q299" s="257"/>
      <c r="R299" s="257"/>
      <c r="S299" s="257"/>
      <c r="T299" s="258"/>
      <c r="U299" s="13"/>
      <c r="V299" s="13"/>
      <c r="W299" s="13"/>
      <c r="X299" s="13"/>
      <c r="Y299" s="13"/>
      <c r="Z299" s="13"/>
      <c r="AA299" s="13"/>
      <c r="AB299" s="13"/>
      <c r="AC299" s="13"/>
      <c r="AD299" s="13"/>
      <c r="AE299" s="13"/>
      <c r="AT299" s="259" t="s">
        <v>236</v>
      </c>
      <c r="AU299" s="259" t="s">
        <v>88</v>
      </c>
      <c r="AV299" s="13" t="s">
        <v>19</v>
      </c>
      <c r="AW299" s="13" t="s">
        <v>36</v>
      </c>
      <c r="AX299" s="13" t="s">
        <v>80</v>
      </c>
      <c r="AY299" s="259" t="s">
        <v>221</v>
      </c>
    </row>
    <row r="300" s="15" customFormat="1">
      <c r="A300" s="15"/>
      <c r="B300" s="270"/>
      <c r="C300" s="271"/>
      <c r="D300" s="247" t="s">
        <v>236</v>
      </c>
      <c r="E300" s="272" t="s">
        <v>1</v>
      </c>
      <c r="F300" s="273" t="s">
        <v>356</v>
      </c>
      <c r="G300" s="271"/>
      <c r="H300" s="274">
        <v>1</v>
      </c>
      <c r="I300" s="275"/>
      <c r="J300" s="271"/>
      <c r="K300" s="271"/>
      <c r="L300" s="276"/>
      <c r="M300" s="277"/>
      <c r="N300" s="278"/>
      <c r="O300" s="278"/>
      <c r="P300" s="278"/>
      <c r="Q300" s="278"/>
      <c r="R300" s="278"/>
      <c r="S300" s="278"/>
      <c r="T300" s="279"/>
      <c r="U300" s="15"/>
      <c r="V300" s="15"/>
      <c r="W300" s="15"/>
      <c r="X300" s="15"/>
      <c r="Y300" s="15"/>
      <c r="Z300" s="15"/>
      <c r="AA300" s="15"/>
      <c r="AB300" s="15"/>
      <c r="AC300" s="15"/>
      <c r="AD300" s="15"/>
      <c r="AE300" s="15"/>
      <c r="AT300" s="280" t="s">
        <v>236</v>
      </c>
      <c r="AU300" s="280" t="s">
        <v>88</v>
      </c>
      <c r="AV300" s="15" t="s">
        <v>224</v>
      </c>
      <c r="AW300" s="15" t="s">
        <v>36</v>
      </c>
      <c r="AX300" s="15" t="s">
        <v>88</v>
      </c>
      <c r="AY300" s="280" t="s">
        <v>221</v>
      </c>
    </row>
    <row r="301" s="12" customFormat="1" ht="25.92" customHeight="1">
      <c r="A301" s="12"/>
      <c r="B301" s="213"/>
      <c r="C301" s="214"/>
      <c r="D301" s="215" t="s">
        <v>79</v>
      </c>
      <c r="E301" s="216" t="s">
        <v>272</v>
      </c>
      <c r="F301" s="216" t="s">
        <v>727</v>
      </c>
      <c r="G301" s="214"/>
      <c r="H301" s="214"/>
      <c r="I301" s="217"/>
      <c r="J301" s="218">
        <f>BK301</f>
        <v>0</v>
      </c>
      <c r="K301" s="214"/>
      <c r="L301" s="219"/>
      <c r="M301" s="220"/>
      <c r="N301" s="221"/>
      <c r="O301" s="221"/>
      <c r="P301" s="222">
        <f>SUM(P302:P303)</f>
        <v>0</v>
      </c>
      <c r="Q301" s="221"/>
      <c r="R301" s="222">
        <f>SUM(R302:R303)</f>
        <v>0</v>
      </c>
      <c r="S301" s="221"/>
      <c r="T301" s="223">
        <f>SUM(T302:T303)</f>
        <v>0</v>
      </c>
      <c r="U301" s="12"/>
      <c r="V301" s="12"/>
      <c r="W301" s="12"/>
      <c r="X301" s="12"/>
      <c r="Y301" s="12"/>
      <c r="Z301" s="12"/>
      <c r="AA301" s="12"/>
      <c r="AB301" s="12"/>
      <c r="AC301" s="12"/>
      <c r="AD301" s="12"/>
      <c r="AE301" s="12"/>
      <c r="AR301" s="224" t="s">
        <v>88</v>
      </c>
      <c r="AT301" s="225" t="s">
        <v>79</v>
      </c>
      <c r="AU301" s="225" t="s">
        <v>80</v>
      </c>
      <c r="AY301" s="224" t="s">
        <v>221</v>
      </c>
      <c r="BK301" s="226">
        <f>SUM(BK302:BK303)</f>
        <v>0</v>
      </c>
    </row>
    <row r="302" s="2" customFormat="1" ht="24.15" customHeight="1">
      <c r="A302" s="40"/>
      <c r="B302" s="41"/>
      <c r="C302" s="229" t="s">
        <v>1437</v>
      </c>
      <c r="D302" s="229" t="s">
        <v>225</v>
      </c>
      <c r="E302" s="230" t="s">
        <v>6020</v>
      </c>
      <c r="F302" s="231" t="s">
        <v>6021</v>
      </c>
      <c r="G302" s="232" t="s">
        <v>507</v>
      </c>
      <c r="H302" s="233">
        <v>140.40000000000001</v>
      </c>
      <c r="I302" s="234"/>
      <c r="J302" s="235">
        <f>ROUND(I302*H302,2)</f>
        <v>0</v>
      </c>
      <c r="K302" s="231" t="s">
        <v>5600</v>
      </c>
      <c r="L302" s="46"/>
      <c r="M302" s="236" t="s">
        <v>1</v>
      </c>
      <c r="N302" s="237" t="s">
        <v>45</v>
      </c>
      <c r="O302" s="93"/>
      <c r="P302" s="238">
        <f>O302*H302</f>
        <v>0</v>
      </c>
      <c r="Q302" s="238">
        <v>0</v>
      </c>
      <c r="R302" s="238">
        <f>Q302*H302</f>
        <v>0</v>
      </c>
      <c r="S302" s="238">
        <v>0</v>
      </c>
      <c r="T302" s="239">
        <f>S302*H302</f>
        <v>0</v>
      </c>
      <c r="U302" s="40"/>
      <c r="V302" s="40"/>
      <c r="W302" s="40"/>
      <c r="X302" s="40"/>
      <c r="Y302" s="40"/>
      <c r="Z302" s="40"/>
      <c r="AA302" s="40"/>
      <c r="AB302" s="40"/>
      <c r="AC302" s="40"/>
      <c r="AD302" s="40"/>
      <c r="AE302" s="40"/>
      <c r="AR302" s="240" t="s">
        <v>224</v>
      </c>
      <c r="AT302" s="240" t="s">
        <v>225</v>
      </c>
      <c r="AU302" s="240" t="s">
        <v>88</v>
      </c>
      <c r="AY302" s="18" t="s">
        <v>221</v>
      </c>
      <c r="BE302" s="241">
        <f>IF(N302="základní",J302,0)</f>
        <v>0</v>
      </c>
      <c r="BF302" s="241">
        <f>IF(N302="snížená",J302,0)</f>
        <v>0</v>
      </c>
      <c r="BG302" s="241">
        <f>IF(N302="zákl. přenesená",J302,0)</f>
        <v>0</v>
      </c>
      <c r="BH302" s="241">
        <f>IF(N302="sníž. přenesená",J302,0)</f>
        <v>0</v>
      </c>
      <c r="BI302" s="241">
        <f>IF(N302="nulová",J302,0)</f>
        <v>0</v>
      </c>
      <c r="BJ302" s="18" t="s">
        <v>88</v>
      </c>
      <c r="BK302" s="241">
        <f>ROUND(I302*H302,2)</f>
        <v>0</v>
      </c>
      <c r="BL302" s="18" t="s">
        <v>224</v>
      </c>
      <c r="BM302" s="240" t="s">
        <v>6334</v>
      </c>
    </row>
    <row r="303" s="2" customFormat="1">
      <c r="A303" s="40"/>
      <c r="B303" s="41"/>
      <c r="C303" s="42"/>
      <c r="D303" s="242" t="s">
        <v>232</v>
      </c>
      <c r="E303" s="42"/>
      <c r="F303" s="243" t="s">
        <v>6023</v>
      </c>
      <c r="G303" s="42"/>
      <c r="H303" s="42"/>
      <c r="I303" s="244"/>
      <c r="J303" s="42"/>
      <c r="K303" s="42"/>
      <c r="L303" s="46"/>
      <c r="M303" s="245"/>
      <c r="N303" s="246"/>
      <c r="O303" s="93"/>
      <c r="P303" s="93"/>
      <c r="Q303" s="93"/>
      <c r="R303" s="93"/>
      <c r="S303" s="93"/>
      <c r="T303" s="94"/>
      <c r="U303" s="40"/>
      <c r="V303" s="40"/>
      <c r="W303" s="40"/>
      <c r="X303" s="40"/>
      <c r="Y303" s="40"/>
      <c r="Z303" s="40"/>
      <c r="AA303" s="40"/>
      <c r="AB303" s="40"/>
      <c r="AC303" s="40"/>
      <c r="AD303" s="40"/>
      <c r="AE303" s="40"/>
      <c r="AT303" s="18" t="s">
        <v>232</v>
      </c>
      <c r="AU303" s="18" t="s">
        <v>88</v>
      </c>
    </row>
    <row r="304" s="12" customFormat="1" ht="25.92" customHeight="1">
      <c r="A304" s="12"/>
      <c r="B304" s="213"/>
      <c r="C304" s="214"/>
      <c r="D304" s="215" t="s">
        <v>79</v>
      </c>
      <c r="E304" s="216" t="s">
        <v>933</v>
      </c>
      <c r="F304" s="216" t="s">
        <v>934</v>
      </c>
      <c r="G304" s="214"/>
      <c r="H304" s="214"/>
      <c r="I304" s="217"/>
      <c r="J304" s="218">
        <f>BK304</f>
        <v>0</v>
      </c>
      <c r="K304" s="214"/>
      <c r="L304" s="219"/>
      <c r="M304" s="220"/>
      <c r="N304" s="221"/>
      <c r="O304" s="221"/>
      <c r="P304" s="222">
        <f>SUM(P305:P312)</f>
        <v>0</v>
      </c>
      <c r="Q304" s="221"/>
      <c r="R304" s="222">
        <f>SUM(R305:R312)</f>
        <v>0</v>
      </c>
      <c r="S304" s="221"/>
      <c r="T304" s="223">
        <f>SUM(T305:T312)</f>
        <v>0</v>
      </c>
      <c r="U304" s="12"/>
      <c r="V304" s="12"/>
      <c r="W304" s="12"/>
      <c r="X304" s="12"/>
      <c r="Y304" s="12"/>
      <c r="Z304" s="12"/>
      <c r="AA304" s="12"/>
      <c r="AB304" s="12"/>
      <c r="AC304" s="12"/>
      <c r="AD304" s="12"/>
      <c r="AE304" s="12"/>
      <c r="AR304" s="224" t="s">
        <v>88</v>
      </c>
      <c r="AT304" s="225" t="s">
        <v>79</v>
      </c>
      <c r="AU304" s="225" t="s">
        <v>80</v>
      </c>
      <c r="AY304" s="224" t="s">
        <v>221</v>
      </c>
      <c r="BK304" s="226">
        <f>SUM(BK305:BK312)</f>
        <v>0</v>
      </c>
    </row>
    <row r="305" s="2" customFormat="1" ht="44.25" customHeight="1">
      <c r="A305" s="40"/>
      <c r="B305" s="41"/>
      <c r="C305" s="229" t="s">
        <v>1443</v>
      </c>
      <c r="D305" s="229" t="s">
        <v>225</v>
      </c>
      <c r="E305" s="230" t="s">
        <v>6024</v>
      </c>
      <c r="F305" s="231" t="s">
        <v>6025</v>
      </c>
      <c r="G305" s="232" t="s">
        <v>651</v>
      </c>
      <c r="H305" s="233">
        <v>0.14000000000000001</v>
      </c>
      <c r="I305" s="234"/>
      <c r="J305" s="235">
        <f>ROUND(I305*H305,2)</f>
        <v>0</v>
      </c>
      <c r="K305" s="231" t="s">
        <v>5600</v>
      </c>
      <c r="L305" s="46"/>
      <c r="M305" s="236" t="s">
        <v>1</v>
      </c>
      <c r="N305" s="237" t="s">
        <v>45</v>
      </c>
      <c r="O305" s="93"/>
      <c r="P305" s="238">
        <f>O305*H305</f>
        <v>0</v>
      </c>
      <c r="Q305" s="238">
        <v>0</v>
      </c>
      <c r="R305" s="238">
        <f>Q305*H305</f>
        <v>0</v>
      </c>
      <c r="S305" s="238">
        <v>0</v>
      </c>
      <c r="T305" s="239">
        <f>S305*H305</f>
        <v>0</v>
      </c>
      <c r="U305" s="40"/>
      <c r="V305" s="40"/>
      <c r="W305" s="40"/>
      <c r="X305" s="40"/>
      <c r="Y305" s="40"/>
      <c r="Z305" s="40"/>
      <c r="AA305" s="40"/>
      <c r="AB305" s="40"/>
      <c r="AC305" s="40"/>
      <c r="AD305" s="40"/>
      <c r="AE305" s="40"/>
      <c r="AR305" s="240" t="s">
        <v>224</v>
      </c>
      <c r="AT305" s="240" t="s">
        <v>225</v>
      </c>
      <c r="AU305" s="240" t="s">
        <v>88</v>
      </c>
      <c r="AY305" s="18" t="s">
        <v>221</v>
      </c>
      <c r="BE305" s="241">
        <f>IF(N305="základní",J305,0)</f>
        <v>0</v>
      </c>
      <c r="BF305" s="241">
        <f>IF(N305="snížená",J305,0)</f>
        <v>0</v>
      </c>
      <c r="BG305" s="241">
        <f>IF(N305="zákl. přenesená",J305,0)</f>
        <v>0</v>
      </c>
      <c r="BH305" s="241">
        <f>IF(N305="sníž. přenesená",J305,0)</f>
        <v>0</v>
      </c>
      <c r="BI305" s="241">
        <f>IF(N305="nulová",J305,0)</f>
        <v>0</v>
      </c>
      <c r="BJ305" s="18" t="s">
        <v>88</v>
      </c>
      <c r="BK305" s="241">
        <f>ROUND(I305*H305,2)</f>
        <v>0</v>
      </c>
      <c r="BL305" s="18" t="s">
        <v>224</v>
      </c>
      <c r="BM305" s="240" t="s">
        <v>6335</v>
      </c>
    </row>
    <row r="306" s="2" customFormat="1">
      <c r="A306" s="40"/>
      <c r="B306" s="41"/>
      <c r="C306" s="42"/>
      <c r="D306" s="242" t="s">
        <v>232</v>
      </c>
      <c r="E306" s="42"/>
      <c r="F306" s="243" t="s">
        <v>6027</v>
      </c>
      <c r="G306" s="42"/>
      <c r="H306" s="42"/>
      <c r="I306" s="244"/>
      <c r="J306" s="42"/>
      <c r="K306" s="42"/>
      <c r="L306" s="46"/>
      <c r="M306" s="245"/>
      <c r="N306" s="246"/>
      <c r="O306" s="93"/>
      <c r="P306" s="93"/>
      <c r="Q306" s="93"/>
      <c r="R306" s="93"/>
      <c r="S306" s="93"/>
      <c r="T306" s="94"/>
      <c r="U306" s="40"/>
      <c r="V306" s="40"/>
      <c r="W306" s="40"/>
      <c r="X306" s="40"/>
      <c r="Y306" s="40"/>
      <c r="Z306" s="40"/>
      <c r="AA306" s="40"/>
      <c r="AB306" s="40"/>
      <c r="AC306" s="40"/>
      <c r="AD306" s="40"/>
      <c r="AE306" s="40"/>
      <c r="AT306" s="18" t="s">
        <v>232</v>
      </c>
      <c r="AU306" s="18" t="s">
        <v>88</v>
      </c>
    </row>
    <row r="307" s="2" customFormat="1" ht="44.25" customHeight="1">
      <c r="A307" s="40"/>
      <c r="B307" s="41"/>
      <c r="C307" s="229" t="s">
        <v>1447</v>
      </c>
      <c r="D307" s="229" t="s">
        <v>225</v>
      </c>
      <c r="E307" s="230" t="s">
        <v>953</v>
      </c>
      <c r="F307" s="231" t="s">
        <v>954</v>
      </c>
      <c r="G307" s="232" t="s">
        <v>651</v>
      </c>
      <c r="H307" s="233">
        <v>21.059999999999999</v>
      </c>
      <c r="I307" s="234"/>
      <c r="J307" s="235">
        <f>ROUND(I307*H307,2)</f>
        <v>0</v>
      </c>
      <c r="K307" s="231" t="s">
        <v>5600</v>
      </c>
      <c r="L307" s="46"/>
      <c r="M307" s="236" t="s">
        <v>1</v>
      </c>
      <c r="N307" s="237" t="s">
        <v>45</v>
      </c>
      <c r="O307" s="93"/>
      <c r="P307" s="238">
        <f>O307*H307</f>
        <v>0</v>
      </c>
      <c r="Q307" s="238">
        <v>0</v>
      </c>
      <c r="R307" s="238">
        <f>Q307*H307</f>
        <v>0</v>
      </c>
      <c r="S307" s="238">
        <v>0</v>
      </c>
      <c r="T307" s="239">
        <f>S307*H307</f>
        <v>0</v>
      </c>
      <c r="U307" s="40"/>
      <c r="V307" s="40"/>
      <c r="W307" s="40"/>
      <c r="X307" s="40"/>
      <c r="Y307" s="40"/>
      <c r="Z307" s="40"/>
      <c r="AA307" s="40"/>
      <c r="AB307" s="40"/>
      <c r="AC307" s="40"/>
      <c r="AD307" s="40"/>
      <c r="AE307" s="40"/>
      <c r="AR307" s="240" t="s">
        <v>224</v>
      </c>
      <c r="AT307" s="240" t="s">
        <v>225</v>
      </c>
      <c r="AU307" s="240" t="s">
        <v>88</v>
      </c>
      <c r="AY307" s="18" t="s">
        <v>221</v>
      </c>
      <c r="BE307" s="241">
        <f>IF(N307="základní",J307,0)</f>
        <v>0</v>
      </c>
      <c r="BF307" s="241">
        <f>IF(N307="snížená",J307,0)</f>
        <v>0</v>
      </c>
      <c r="BG307" s="241">
        <f>IF(N307="zákl. přenesená",J307,0)</f>
        <v>0</v>
      </c>
      <c r="BH307" s="241">
        <f>IF(N307="sníž. přenesená",J307,0)</f>
        <v>0</v>
      </c>
      <c r="BI307" s="241">
        <f>IF(N307="nulová",J307,0)</f>
        <v>0</v>
      </c>
      <c r="BJ307" s="18" t="s">
        <v>88</v>
      </c>
      <c r="BK307" s="241">
        <f>ROUND(I307*H307,2)</f>
        <v>0</v>
      </c>
      <c r="BL307" s="18" t="s">
        <v>224</v>
      </c>
      <c r="BM307" s="240" t="s">
        <v>6336</v>
      </c>
    </row>
    <row r="308" s="2" customFormat="1">
      <c r="A308" s="40"/>
      <c r="B308" s="41"/>
      <c r="C308" s="42"/>
      <c r="D308" s="242" t="s">
        <v>232</v>
      </c>
      <c r="E308" s="42"/>
      <c r="F308" s="243" t="s">
        <v>5868</v>
      </c>
      <c r="G308" s="42"/>
      <c r="H308" s="42"/>
      <c r="I308" s="244"/>
      <c r="J308" s="42"/>
      <c r="K308" s="42"/>
      <c r="L308" s="46"/>
      <c r="M308" s="245"/>
      <c r="N308" s="246"/>
      <c r="O308" s="93"/>
      <c r="P308" s="93"/>
      <c r="Q308" s="93"/>
      <c r="R308" s="93"/>
      <c r="S308" s="93"/>
      <c r="T308" s="94"/>
      <c r="U308" s="40"/>
      <c r="V308" s="40"/>
      <c r="W308" s="40"/>
      <c r="X308" s="40"/>
      <c r="Y308" s="40"/>
      <c r="Z308" s="40"/>
      <c r="AA308" s="40"/>
      <c r="AB308" s="40"/>
      <c r="AC308" s="40"/>
      <c r="AD308" s="40"/>
      <c r="AE308" s="40"/>
      <c r="AT308" s="18" t="s">
        <v>232</v>
      </c>
      <c r="AU308" s="18" t="s">
        <v>88</v>
      </c>
    </row>
    <row r="309" s="2" customFormat="1" ht="37.8" customHeight="1">
      <c r="A309" s="40"/>
      <c r="B309" s="41"/>
      <c r="C309" s="229" t="s">
        <v>1451</v>
      </c>
      <c r="D309" s="229" t="s">
        <v>225</v>
      </c>
      <c r="E309" s="230" t="s">
        <v>5871</v>
      </c>
      <c r="F309" s="231" t="s">
        <v>5872</v>
      </c>
      <c r="G309" s="232" t="s">
        <v>651</v>
      </c>
      <c r="H309" s="233">
        <v>21.199999999999999</v>
      </c>
      <c r="I309" s="234"/>
      <c r="J309" s="235">
        <f>ROUND(I309*H309,2)</f>
        <v>0</v>
      </c>
      <c r="K309" s="231" t="s">
        <v>5600</v>
      </c>
      <c r="L309" s="46"/>
      <c r="M309" s="236" t="s">
        <v>1</v>
      </c>
      <c r="N309" s="237" t="s">
        <v>45</v>
      </c>
      <c r="O309" s="93"/>
      <c r="P309" s="238">
        <f>O309*H309</f>
        <v>0</v>
      </c>
      <c r="Q309" s="238">
        <v>0</v>
      </c>
      <c r="R309" s="238">
        <f>Q309*H309</f>
        <v>0</v>
      </c>
      <c r="S309" s="238">
        <v>0</v>
      </c>
      <c r="T309" s="239">
        <f>S309*H309</f>
        <v>0</v>
      </c>
      <c r="U309" s="40"/>
      <c r="V309" s="40"/>
      <c r="W309" s="40"/>
      <c r="X309" s="40"/>
      <c r="Y309" s="40"/>
      <c r="Z309" s="40"/>
      <c r="AA309" s="40"/>
      <c r="AB309" s="40"/>
      <c r="AC309" s="40"/>
      <c r="AD309" s="40"/>
      <c r="AE309" s="40"/>
      <c r="AR309" s="240" t="s">
        <v>224</v>
      </c>
      <c r="AT309" s="240" t="s">
        <v>225</v>
      </c>
      <c r="AU309" s="240" t="s">
        <v>88</v>
      </c>
      <c r="AY309" s="18" t="s">
        <v>221</v>
      </c>
      <c r="BE309" s="241">
        <f>IF(N309="základní",J309,0)</f>
        <v>0</v>
      </c>
      <c r="BF309" s="241">
        <f>IF(N309="snížená",J309,0)</f>
        <v>0</v>
      </c>
      <c r="BG309" s="241">
        <f>IF(N309="zákl. přenesená",J309,0)</f>
        <v>0</v>
      </c>
      <c r="BH309" s="241">
        <f>IF(N309="sníž. přenesená",J309,0)</f>
        <v>0</v>
      </c>
      <c r="BI309" s="241">
        <f>IF(N309="nulová",J309,0)</f>
        <v>0</v>
      </c>
      <c r="BJ309" s="18" t="s">
        <v>88</v>
      </c>
      <c r="BK309" s="241">
        <f>ROUND(I309*H309,2)</f>
        <v>0</v>
      </c>
      <c r="BL309" s="18" t="s">
        <v>224</v>
      </c>
      <c r="BM309" s="240" t="s">
        <v>6337</v>
      </c>
    </row>
    <row r="310" s="2" customFormat="1">
      <c r="A310" s="40"/>
      <c r="B310" s="41"/>
      <c r="C310" s="42"/>
      <c r="D310" s="242" t="s">
        <v>232</v>
      </c>
      <c r="E310" s="42"/>
      <c r="F310" s="243" t="s">
        <v>5874</v>
      </c>
      <c r="G310" s="42"/>
      <c r="H310" s="42"/>
      <c r="I310" s="244"/>
      <c r="J310" s="42"/>
      <c r="K310" s="42"/>
      <c r="L310" s="46"/>
      <c r="M310" s="245"/>
      <c r="N310" s="246"/>
      <c r="O310" s="93"/>
      <c r="P310" s="93"/>
      <c r="Q310" s="93"/>
      <c r="R310" s="93"/>
      <c r="S310" s="93"/>
      <c r="T310" s="94"/>
      <c r="U310" s="40"/>
      <c r="V310" s="40"/>
      <c r="W310" s="40"/>
      <c r="X310" s="40"/>
      <c r="Y310" s="40"/>
      <c r="Z310" s="40"/>
      <c r="AA310" s="40"/>
      <c r="AB310" s="40"/>
      <c r="AC310" s="40"/>
      <c r="AD310" s="40"/>
      <c r="AE310" s="40"/>
      <c r="AT310" s="18" t="s">
        <v>232</v>
      </c>
      <c r="AU310" s="18" t="s">
        <v>88</v>
      </c>
    </row>
    <row r="311" s="2" customFormat="1" ht="49.05" customHeight="1">
      <c r="A311" s="40"/>
      <c r="B311" s="41"/>
      <c r="C311" s="229" t="s">
        <v>1455</v>
      </c>
      <c r="D311" s="229" t="s">
        <v>225</v>
      </c>
      <c r="E311" s="230" t="s">
        <v>5875</v>
      </c>
      <c r="F311" s="231" t="s">
        <v>5876</v>
      </c>
      <c r="G311" s="232" t="s">
        <v>651</v>
      </c>
      <c r="H311" s="233">
        <v>402.80000000000001</v>
      </c>
      <c r="I311" s="234"/>
      <c r="J311" s="235">
        <f>ROUND(I311*H311,2)</f>
        <v>0</v>
      </c>
      <c r="K311" s="231" t="s">
        <v>5600</v>
      </c>
      <c r="L311" s="46"/>
      <c r="M311" s="236" t="s">
        <v>1</v>
      </c>
      <c r="N311" s="237" t="s">
        <v>45</v>
      </c>
      <c r="O311" s="93"/>
      <c r="P311" s="238">
        <f>O311*H311</f>
        <v>0</v>
      </c>
      <c r="Q311" s="238">
        <v>0</v>
      </c>
      <c r="R311" s="238">
        <f>Q311*H311</f>
        <v>0</v>
      </c>
      <c r="S311" s="238">
        <v>0</v>
      </c>
      <c r="T311" s="239">
        <f>S311*H311</f>
        <v>0</v>
      </c>
      <c r="U311" s="40"/>
      <c r="V311" s="40"/>
      <c r="W311" s="40"/>
      <c r="X311" s="40"/>
      <c r="Y311" s="40"/>
      <c r="Z311" s="40"/>
      <c r="AA311" s="40"/>
      <c r="AB311" s="40"/>
      <c r="AC311" s="40"/>
      <c r="AD311" s="40"/>
      <c r="AE311" s="40"/>
      <c r="AR311" s="240" t="s">
        <v>224</v>
      </c>
      <c r="AT311" s="240" t="s">
        <v>225</v>
      </c>
      <c r="AU311" s="240" t="s">
        <v>88</v>
      </c>
      <c r="AY311" s="18" t="s">
        <v>221</v>
      </c>
      <c r="BE311" s="241">
        <f>IF(N311="základní",J311,0)</f>
        <v>0</v>
      </c>
      <c r="BF311" s="241">
        <f>IF(N311="snížená",J311,0)</f>
        <v>0</v>
      </c>
      <c r="BG311" s="241">
        <f>IF(N311="zákl. přenesená",J311,0)</f>
        <v>0</v>
      </c>
      <c r="BH311" s="241">
        <f>IF(N311="sníž. přenesená",J311,0)</f>
        <v>0</v>
      </c>
      <c r="BI311" s="241">
        <f>IF(N311="nulová",J311,0)</f>
        <v>0</v>
      </c>
      <c r="BJ311" s="18" t="s">
        <v>88</v>
      </c>
      <c r="BK311" s="241">
        <f>ROUND(I311*H311,2)</f>
        <v>0</v>
      </c>
      <c r="BL311" s="18" t="s">
        <v>224</v>
      </c>
      <c r="BM311" s="240" t="s">
        <v>6338</v>
      </c>
    </row>
    <row r="312" s="2" customFormat="1">
      <c r="A312" s="40"/>
      <c r="B312" s="41"/>
      <c r="C312" s="42"/>
      <c r="D312" s="242" t="s">
        <v>232</v>
      </c>
      <c r="E312" s="42"/>
      <c r="F312" s="243" t="s">
        <v>5878</v>
      </c>
      <c r="G312" s="42"/>
      <c r="H312" s="42"/>
      <c r="I312" s="244"/>
      <c r="J312" s="42"/>
      <c r="K312" s="42"/>
      <c r="L312" s="46"/>
      <c r="M312" s="245"/>
      <c r="N312" s="246"/>
      <c r="O312" s="93"/>
      <c r="P312" s="93"/>
      <c r="Q312" s="93"/>
      <c r="R312" s="93"/>
      <c r="S312" s="93"/>
      <c r="T312" s="94"/>
      <c r="U312" s="40"/>
      <c r="V312" s="40"/>
      <c r="W312" s="40"/>
      <c r="X312" s="40"/>
      <c r="Y312" s="40"/>
      <c r="Z312" s="40"/>
      <c r="AA312" s="40"/>
      <c r="AB312" s="40"/>
      <c r="AC312" s="40"/>
      <c r="AD312" s="40"/>
      <c r="AE312" s="40"/>
      <c r="AT312" s="18" t="s">
        <v>232</v>
      </c>
      <c r="AU312" s="18" t="s">
        <v>88</v>
      </c>
    </row>
    <row r="313" s="12" customFormat="1" ht="25.92" customHeight="1">
      <c r="A313" s="12"/>
      <c r="B313" s="213"/>
      <c r="C313" s="214"/>
      <c r="D313" s="215" t="s">
        <v>79</v>
      </c>
      <c r="E313" s="216" t="s">
        <v>742</v>
      </c>
      <c r="F313" s="216" t="s">
        <v>743</v>
      </c>
      <c r="G313" s="214"/>
      <c r="H313" s="214"/>
      <c r="I313" s="217"/>
      <c r="J313" s="218">
        <f>BK313</f>
        <v>0</v>
      </c>
      <c r="K313" s="214"/>
      <c r="L313" s="219"/>
      <c r="M313" s="220"/>
      <c r="N313" s="221"/>
      <c r="O313" s="221"/>
      <c r="P313" s="222">
        <f>SUM(P314:P315)</f>
        <v>0</v>
      </c>
      <c r="Q313" s="221"/>
      <c r="R313" s="222">
        <f>SUM(R314:R315)</f>
        <v>0</v>
      </c>
      <c r="S313" s="221"/>
      <c r="T313" s="223">
        <f>SUM(T314:T315)</f>
        <v>0</v>
      </c>
      <c r="U313" s="12"/>
      <c r="V313" s="12"/>
      <c r="W313" s="12"/>
      <c r="X313" s="12"/>
      <c r="Y313" s="12"/>
      <c r="Z313" s="12"/>
      <c r="AA313" s="12"/>
      <c r="AB313" s="12"/>
      <c r="AC313" s="12"/>
      <c r="AD313" s="12"/>
      <c r="AE313" s="12"/>
      <c r="AR313" s="224" t="s">
        <v>88</v>
      </c>
      <c r="AT313" s="225" t="s">
        <v>79</v>
      </c>
      <c r="AU313" s="225" t="s">
        <v>80</v>
      </c>
      <c r="AY313" s="224" t="s">
        <v>221</v>
      </c>
      <c r="BK313" s="226">
        <f>SUM(BK314:BK315)</f>
        <v>0</v>
      </c>
    </row>
    <row r="314" s="2" customFormat="1" ht="33" customHeight="1">
      <c r="A314" s="40"/>
      <c r="B314" s="41"/>
      <c r="C314" s="229" t="s">
        <v>1460</v>
      </c>
      <c r="D314" s="229" t="s">
        <v>225</v>
      </c>
      <c r="E314" s="230" t="s">
        <v>744</v>
      </c>
      <c r="F314" s="231" t="s">
        <v>745</v>
      </c>
      <c r="G314" s="232" t="s">
        <v>651</v>
      </c>
      <c r="H314" s="233">
        <v>126.154</v>
      </c>
      <c r="I314" s="234"/>
      <c r="J314" s="235">
        <f>ROUND(I314*H314,2)</f>
        <v>0</v>
      </c>
      <c r="K314" s="231" t="s">
        <v>5600</v>
      </c>
      <c r="L314" s="46"/>
      <c r="M314" s="236" t="s">
        <v>1</v>
      </c>
      <c r="N314" s="237" t="s">
        <v>45</v>
      </c>
      <c r="O314" s="93"/>
      <c r="P314" s="238">
        <f>O314*H314</f>
        <v>0</v>
      </c>
      <c r="Q314" s="238">
        <v>0</v>
      </c>
      <c r="R314" s="238">
        <f>Q314*H314</f>
        <v>0</v>
      </c>
      <c r="S314" s="238">
        <v>0</v>
      </c>
      <c r="T314" s="239">
        <f>S314*H314</f>
        <v>0</v>
      </c>
      <c r="U314" s="40"/>
      <c r="V314" s="40"/>
      <c r="W314" s="40"/>
      <c r="X314" s="40"/>
      <c r="Y314" s="40"/>
      <c r="Z314" s="40"/>
      <c r="AA314" s="40"/>
      <c r="AB314" s="40"/>
      <c r="AC314" s="40"/>
      <c r="AD314" s="40"/>
      <c r="AE314" s="40"/>
      <c r="AR314" s="240" t="s">
        <v>224</v>
      </c>
      <c r="AT314" s="240" t="s">
        <v>225</v>
      </c>
      <c r="AU314" s="240" t="s">
        <v>88</v>
      </c>
      <c r="AY314" s="18" t="s">
        <v>221</v>
      </c>
      <c r="BE314" s="241">
        <f>IF(N314="základní",J314,0)</f>
        <v>0</v>
      </c>
      <c r="BF314" s="241">
        <f>IF(N314="snížená",J314,0)</f>
        <v>0</v>
      </c>
      <c r="BG314" s="241">
        <f>IF(N314="zákl. přenesená",J314,0)</f>
        <v>0</v>
      </c>
      <c r="BH314" s="241">
        <f>IF(N314="sníž. přenesená",J314,0)</f>
        <v>0</v>
      </c>
      <c r="BI314" s="241">
        <f>IF(N314="nulová",J314,0)</f>
        <v>0</v>
      </c>
      <c r="BJ314" s="18" t="s">
        <v>88</v>
      </c>
      <c r="BK314" s="241">
        <f>ROUND(I314*H314,2)</f>
        <v>0</v>
      </c>
      <c r="BL314" s="18" t="s">
        <v>224</v>
      </c>
      <c r="BM314" s="240" t="s">
        <v>6339</v>
      </c>
    </row>
    <row r="315" s="2" customFormat="1">
      <c r="A315" s="40"/>
      <c r="B315" s="41"/>
      <c r="C315" s="42"/>
      <c r="D315" s="242" t="s">
        <v>232</v>
      </c>
      <c r="E315" s="42"/>
      <c r="F315" s="243" t="s">
        <v>5884</v>
      </c>
      <c r="G315" s="42"/>
      <c r="H315" s="42"/>
      <c r="I315" s="244"/>
      <c r="J315" s="42"/>
      <c r="K315" s="42"/>
      <c r="L315" s="46"/>
      <c r="M315" s="294"/>
      <c r="N315" s="295"/>
      <c r="O315" s="296"/>
      <c r="P315" s="296"/>
      <c r="Q315" s="296"/>
      <c r="R315" s="296"/>
      <c r="S315" s="296"/>
      <c r="T315" s="297"/>
      <c r="U315" s="40"/>
      <c r="V315" s="40"/>
      <c r="W315" s="40"/>
      <c r="X315" s="40"/>
      <c r="Y315" s="40"/>
      <c r="Z315" s="40"/>
      <c r="AA315" s="40"/>
      <c r="AB315" s="40"/>
      <c r="AC315" s="40"/>
      <c r="AD315" s="40"/>
      <c r="AE315" s="40"/>
      <c r="AT315" s="18" t="s">
        <v>232</v>
      </c>
      <c r="AU315" s="18" t="s">
        <v>88</v>
      </c>
    </row>
    <row r="316" s="2" customFormat="1" ht="6.96" customHeight="1">
      <c r="A316" s="40"/>
      <c r="B316" s="68"/>
      <c r="C316" s="69"/>
      <c r="D316" s="69"/>
      <c r="E316" s="69"/>
      <c r="F316" s="69"/>
      <c r="G316" s="69"/>
      <c r="H316" s="69"/>
      <c r="I316" s="69"/>
      <c r="J316" s="69"/>
      <c r="K316" s="69"/>
      <c r="L316" s="46"/>
      <c r="M316" s="40"/>
      <c r="O316" s="40"/>
      <c r="P316" s="40"/>
      <c r="Q316" s="40"/>
      <c r="R316" s="40"/>
      <c r="S316" s="40"/>
      <c r="T316" s="40"/>
      <c r="U316" s="40"/>
      <c r="V316" s="40"/>
      <c r="W316" s="40"/>
      <c r="X316" s="40"/>
      <c r="Y316" s="40"/>
      <c r="Z316" s="40"/>
      <c r="AA316" s="40"/>
      <c r="AB316" s="40"/>
      <c r="AC316" s="40"/>
      <c r="AD316" s="40"/>
      <c r="AE316" s="40"/>
    </row>
  </sheetData>
  <sheetProtection sheet="1" autoFilter="0" formatColumns="0" formatRows="0" objects="1" scenarios="1" spinCount="100000" saltValue="mBc4IcVVEZDfzuPFuh7KUZ2y0j5TjXbJEIV9iDJH+MTdKW/N45Ki4l+WLPkolpoGR3+UElGB5uxDg9Y8Bx8rSg==" hashValue="HuF0jMrWhY7m37AOewkkN+6I3jbh7lXtvZXVxnzjY+tHlCLnHxeR4QHgEmrC9C0QkY1+fJq8KMgddmdaJe9yAQ==" algorithmName="SHA-512" password="CC35"/>
  <autoFilter ref="C126:K315"/>
  <mergeCells count="12">
    <mergeCell ref="E7:H7"/>
    <mergeCell ref="E9:H9"/>
    <mergeCell ref="E11:H11"/>
    <mergeCell ref="E20:H20"/>
    <mergeCell ref="E29:H29"/>
    <mergeCell ref="E85:H85"/>
    <mergeCell ref="E87:H87"/>
    <mergeCell ref="E89:H89"/>
    <mergeCell ref="E115:H115"/>
    <mergeCell ref="E117:H117"/>
    <mergeCell ref="E119:H119"/>
    <mergeCell ref="L2:V2"/>
  </mergeCells>
  <hyperlinks>
    <hyperlink ref="F130" r:id="rId1" display="https://podminky.urs.cz/item/CS_URS_2021_02/113106292"/>
    <hyperlink ref="F132" r:id="rId2" display="https://podminky.urs.cz/item/CS_URS_2021_02/113107151"/>
    <hyperlink ref="F134" r:id="rId3" display="https://podminky.urs.cz/item/CS_URS_2021_02/113311121"/>
    <hyperlink ref="F136" r:id="rId4" display="https://podminky.urs.cz/item/CS_URS_2021_02/115101201"/>
    <hyperlink ref="F140" r:id="rId5" display="https://podminky.urs.cz/item/CS_URS_2021_02/115101301"/>
    <hyperlink ref="F148" r:id="rId6" display="https://podminky.urs.cz/item/CS_URS_2021_02/121151125"/>
    <hyperlink ref="F153" r:id="rId7" display="https://podminky.urs.cz/item/CS_URS_2021_02/122251401"/>
    <hyperlink ref="F165" r:id="rId8" display="https://podminky.urs.cz/item/CS_URS_2021_02/151711111"/>
    <hyperlink ref="F186" r:id="rId9" display="https://podminky.urs.cz/item/CS_URS_2021_02/151711131"/>
    <hyperlink ref="F196" r:id="rId10" display="https://podminky.urs.cz/item/CS_URS_2021_02/151712121"/>
    <hyperlink ref="F204" r:id="rId11" display="https://podminky.urs.cz/item/CS_URS_2021_02/151721111"/>
    <hyperlink ref="F210" r:id="rId12" display="https://podminky.urs.cz/item/CS_URS_2021_02/162251102"/>
    <hyperlink ref="F212" r:id="rId13" display="https://podminky.urs.cz/item/CS_URS_2021_02/162751117"/>
    <hyperlink ref="F214" r:id="rId14" display="https://podminky.urs.cz/item/CS_URS_2021_02/162751119"/>
    <hyperlink ref="F216" r:id="rId15" display="https://podminky.urs.cz/item/CS_URS_2021_02/167151101"/>
    <hyperlink ref="F218" r:id="rId16" display="https://podminky.urs.cz/item/CS_URS_2021_02/171201231"/>
    <hyperlink ref="F220" r:id="rId17" display="https://podminky.urs.cz/item/CS_URS_2021_02/171251201"/>
    <hyperlink ref="F222" r:id="rId18" display="https://podminky.urs.cz/item/CS_URS_2021_02/172153103"/>
    <hyperlink ref="F236" r:id="rId19" display="https://podminky.urs.cz/item/CS_URS_2021_02/175111101"/>
    <hyperlink ref="F245" r:id="rId20" display="https://podminky.urs.cz/item/CS_URS_2021_02/181351115"/>
    <hyperlink ref="F247" r:id="rId21" display="https://podminky.urs.cz/item/CS_URS_2021_02/181411123"/>
    <hyperlink ref="F250" r:id="rId22" display="https://podminky.urs.cz/item/CS_URS_2021_02/181951111"/>
    <hyperlink ref="F260" r:id="rId23" display="https://podminky.urs.cz/item/CS_URS_2021_02/185804312"/>
    <hyperlink ref="F262" r:id="rId24" display="https://podminky.urs.cz/item/CS_URS_2021_02/185851121"/>
    <hyperlink ref="F264" r:id="rId25" display="https://podminky.urs.cz/item/CS_URS_2021_02/185851129"/>
    <hyperlink ref="F268" r:id="rId26" display="https://podminky.urs.cz/item/CS_URS_2021_02/274352111"/>
    <hyperlink ref="F274" r:id="rId27" display="https://podminky.urs.cz/item/CS_URS_2021_02/292111111"/>
    <hyperlink ref="F281" r:id="rId28" display="https://podminky.urs.cz/item/CS_URS_2021_02/292111112"/>
    <hyperlink ref="F290" r:id="rId29" display="https://podminky.urs.cz/item/CS_URS_2021_02/564231111"/>
    <hyperlink ref="F303" r:id="rId30" display="https://podminky.urs.cz/item/CS_URS_2021_02/919726122"/>
    <hyperlink ref="F306" r:id="rId31" display="https://podminky.urs.cz/item/CS_URS_2021_02/997013813"/>
    <hyperlink ref="F308" r:id="rId32" display="https://podminky.urs.cz/item/CS_URS_2021_02/997221873"/>
    <hyperlink ref="F310" r:id="rId33" display="https://podminky.urs.cz/item/CS_URS_2021_02/997321511"/>
    <hyperlink ref="F312" r:id="rId34" display="https://podminky.urs.cz/item/CS_URS_2021_02/997321519"/>
    <hyperlink ref="F315" r:id="rId35" display="https://podminky.urs.cz/item/CS_URS_2021_02/998332011"/>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187</v>
      </c>
    </row>
    <row r="3" s="1" customFormat="1" ht="6.96" customHeight="1">
      <c r="B3" s="149"/>
      <c r="C3" s="150"/>
      <c r="D3" s="150"/>
      <c r="E3" s="150"/>
      <c r="F3" s="150"/>
      <c r="G3" s="150"/>
      <c r="H3" s="150"/>
      <c r="I3" s="150"/>
      <c r="J3" s="150"/>
      <c r="K3" s="150"/>
      <c r="L3" s="21"/>
      <c r="AT3" s="18" t="s">
        <v>19</v>
      </c>
    </row>
    <row r="4" s="1" customFormat="1" ht="24.96" customHeight="1">
      <c r="B4" s="21"/>
      <c r="D4" s="151" t="s">
        <v>188</v>
      </c>
      <c r="L4" s="21"/>
      <c r="M4" s="152" t="s">
        <v>9</v>
      </c>
      <c r="AT4" s="18" t="s">
        <v>4</v>
      </c>
    </row>
    <row r="5" s="1" customFormat="1" ht="6.96" customHeight="1">
      <c r="B5" s="21"/>
      <c r="L5" s="21"/>
    </row>
    <row r="6" s="1" customFormat="1" ht="12" customHeight="1">
      <c r="B6" s="21"/>
      <c r="D6" s="153" t="s">
        <v>15</v>
      </c>
      <c r="L6" s="21"/>
    </row>
    <row r="7" s="1" customFormat="1" ht="26.25" customHeight="1">
      <c r="B7" s="21"/>
      <c r="E7" s="154" t="str">
        <f>'Rekapitulace stavby'!K6</f>
        <v>Ochranná hráz na Odře a Orlovské Stružce, Bohumín-Pudlov, stavba č. 5047_2021_soutez</v>
      </c>
      <c r="F7" s="153"/>
      <c r="G7" s="153"/>
      <c r="H7" s="153"/>
      <c r="L7" s="21"/>
    </row>
    <row r="8" s="1" customFormat="1" ht="12" customHeight="1">
      <c r="B8" s="21"/>
      <c r="D8" s="153" t="s">
        <v>189</v>
      </c>
      <c r="L8" s="21"/>
    </row>
    <row r="9" s="2" customFormat="1" ht="16.5" customHeight="1">
      <c r="A9" s="40"/>
      <c r="B9" s="46"/>
      <c r="C9" s="40"/>
      <c r="D9" s="40"/>
      <c r="E9" s="154" t="s">
        <v>5591</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3" t="s">
        <v>486</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5" t="s">
        <v>6340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3" t="s">
        <v>17</v>
      </c>
      <c r="E13" s="40"/>
      <c r="F13" s="143" t="s">
        <v>1</v>
      </c>
      <c r="G13" s="40"/>
      <c r="H13" s="40"/>
      <c r="I13" s="153" t="s">
        <v>18</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3" t="s">
        <v>20</v>
      </c>
      <c r="E14" s="40"/>
      <c r="F14" s="143" t="s">
        <v>38</v>
      </c>
      <c r="G14" s="40"/>
      <c r="H14" s="40"/>
      <c r="I14" s="153" t="s">
        <v>22</v>
      </c>
      <c r="J14" s="156" t="str">
        <f>'Rekapitulace stavby'!AN8</f>
        <v>30. 11. 2020</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3" t="s">
        <v>28</v>
      </c>
      <c r="E16" s="40"/>
      <c r="F16" s="40"/>
      <c r="G16" s="40"/>
      <c r="H16" s="40"/>
      <c r="I16" s="153" t="s">
        <v>29</v>
      </c>
      <c r="J16" s="143" t="str">
        <f>IF('Rekapitulace stavby'!AN10="","",'Rekapitulace stavby'!AN10)</f>
        <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tr">
        <f>IF('Rekapitulace stavby'!E11="","",'Rekapitulace stavby'!E11)</f>
        <v>Povodí Odry, s.p.</v>
      </c>
      <c r="F17" s="40"/>
      <c r="G17" s="40"/>
      <c r="H17" s="40"/>
      <c r="I17" s="153" t="s">
        <v>31</v>
      </c>
      <c r="J17" s="143" t="str">
        <f>IF('Rekapitulace stavby'!AN11="","",'Rekapitulace stavby'!AN11)</f>
        <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3" t="s">
        <v>32</v>
      </c>
      <c r="E19" s="40"/>
      <c r="F19" s="40"/>
      <c r="G19" s="40"/>
      <c r="H19" s="40"/>
      <c r="I19" s="153" t="s">
        <v>29</v>
      </c>
      <c r="J19" s="34"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4" t="str">
        <f>'Rekapitulace stavby'!E14</f>
        <v>Vyplň údaj</v>
      </c>
      <c r="F20" s="143"/>
      <c r="G20" s="143"/>
      <c r="H20" s="143"/>
      <c r="I20" s="153" t="s">
        <v>31</v>
      </c>
      <c r="J20" s="34"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3" t="s">
        <v>34</v>
      </c>
      <c r="E22" s="40"/>
      <c r="F22" s="40"/>
      <c r="G22" s="40"/>
      <c r="H22" s="40"/>
      <c r="I22" s="153" t="s">
        <v>29</v>
      </c>
      <c r="J22" s="143" t="str">
        <f>IF('Rekapitulace stavby'!AN16="","",'Rekapitulace stavby'!AN16)</f>
        <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tr">
        <f>IF('Rekapitulace stavby'!E17="","",'Rekapitulace stavby'!E17)</f>
        <v>Dopravoprojekt Brno a.s.</v>
      </c>
      <c r="F23" s="40"/>
      <c r="G23" s="40"/>
      <c r="H23" s="40"/>
      <c r="I23" s="153" t="s">
        <v>31</v>
      </c>
      <c r="J23" s="143" t="str">
        <f>IF('Rekapitulace stavby'!AN17="","",'Rekapitulace stavby'!AN17)</f>
        <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3" t="s">
        <v>37</v>
      </c>
      <c r="E25" s="40"/>
      <c r="F25" s="40"/>
      <c r="G25" s="40"/>
      <c r="H25" s="40"/>
      <c r="I25" s="153" t="s">
        <v>29</v>
      </c>
      <c r="J25" s="143" t="str">
        <f>IF('Rekapitulace stavby'!AN19="","",'Rekapitulace stavby'!AN19)</f>
        <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tr">
        <f>IF('Rekapitulace stavby'!E20="","",'Rekapitulace stavby'!E20)</f>
        <v xml:space="preserve"> </v>
      </c>
      <c r="F26" s="40"/>
      <c r="G26" s="40"/>
      <c r="H26" s="40"/>
      <c r="I26" s="153" t="s">
        <v>31</v>
      </c>
      <c r="J26" s="143" t="str">
        <f>IF('Rekapitulace stavby'!AN20="","",'Rekapitulace stavby'!AN20)</f>
        <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3" t="s">
        <v>39</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1"/>
      <c r="E31" s="161"/>
      <c r="F31" s="161"/>
      <c r="G31" s="161"/>
      <c r="H31" s="161"/>
      <c r="I31" s="161"/>
      <c r="J31" s="161"/>
      <c r="K31" s="161"/>
      <c r="L31" s="65"/>
      <c r="S31" s="40"/>
      <c r="T31" s="40"/>
      <c r="U31" s="40"/>
      <c r="V31" s="40"/>
      <c r="W31" s="40"/>
      <c r="X31" s="40"/>
      <c r="Y31" s="40"/>
      <c r="Z31" s="40"/>
      <c r="AA31" s="40"/>
      <c r="AB31" s="40"/>
      <c r="AC31" s="40"/>
      <c r="AD31" s="40"/>
      <c r="AE31" s="40"/>
    </row>
    <row r="32" s="2" customFormat="1" ht="25.44" customHeight="1">
      <c r="A32" s="40"/>
      <c r="B32" s="46"/>
      <c r="C32" s="40"/>
      <c r="D32" s="162" t="s">
        <v>40</v>
      </c>
      <c r="E32" s="40"/>
      <c r="F32" s="40"/>
      <c r="G32" s="40"/>
      <c r="H32" s="40"/>
      <c r="I32" s="40"/>
      <c r="J32" s="163">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1"/>
      <c r="E33" s="161"/>
      <c r="F33" s="161"/>
      <c r="G33" s="161"/>
      <c r="H33" s="161"/>
      <c r="I33" s="161"/>
      <c r="J33" s="161"/>
      <c r="K33" s="161"/>
      <c r="L33" s="65"/>
      <c r="S33" s="40"/>
      <c r="T33" s="40"/>
      <c r="U33" s="40"/>
      <c r="V33" s="40"/>
      <c r="W33" s="40"/>
      <c r="X33" s="40"/>
      <c r="Y33" s="40"/>
      <c r="Z33" s="40"/>
      <c r="AA33" s="40"/>
      <c r="AB33" s="40"/>
      <c r="AC33" s="40"/>
      <c r="AD33" s="40"/>
      <c r="AE33" s="40"/>
    </row>
    <row r="34" s="2" customFormat="1" ht="14.4" customHeight="1">
      <c r="A34" s="40"/>
      <c r="B34" s="46"/>
      <c r="C34" s="40"/>
      <c r="D34" s="40"/>
      <c r="E34" s="40"/>
      <c r="F34" s="164" t="s">
        <v>42</v>
      </c>
      <c r="G34" s="40"/>
      <c r="H34" s="40"/>
      <c r="I34" s="164" t="s">
        <v>41</v>
      </c>
      <c r="J34" s="164" t="s">
        <v>43</v>
      </c>
      <c r="K34" s="40"/>
      <c r="L34" s="65"/>
      <c r="S34" s="40"/>
      <c r="T34" s="40"/>
      <c r="U34" s="40"/>
      <c r="V34" s="40"/>
      <c r="W34" s="40"/>
      <c r="X34" s="40"/>
      <c r="Y34" s="40"/>
      <c r="Z34" s="40"/>
      <c r="AA34" s="40"/>
      <c r="AB34" s="40"/>
      <c r="AC34" s="40"/>
      <c r="AD34" s="40"/>
      <c r="AE34" s="40"/>
    </row>
    <row r="35" s="2" customFormat="1" ht="14.4" customHeight="1">
      <c r="A35" s="40"/>
      <c r="B35" s="46"/>
      <c r="C35" s="40"/>
      <c r="D35" s="165" t="s">
        <v>44</v>
      </c>
      <c r="E35" s="153" t="s">
        <v>45</v>
      </c>
      <c r="F35" s="166">
        <f>ROUND((SUM(BE125:BE238)),  2)</f>
        <v>0</v>
      </c>
      <c r="G35" s="40"/>
      <c r="H35" s="40"/>
      <c r="I35" s="167">
        <v>0.20000000000000001</v>
      </c>
      <c r="J35" s="166">
        <f>ROUND(((SUM(BE125:BE238))*I35),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3" t="s">
        <v>46</v>
      </c>
      <c r="F36" s="166">
        <f>ROUND((SUM(BF125:BF238)),  2)</f>
        <v>0</v>
      </c>
      <c r="G36" s="40"/>
      <c r="H36" s="40"/>
      <c r="I36" s="167">
        <v>0.20000000000000001</v>
      </c>
      <c r="J36" s="166">
        <f>ROUND(((SUM(BF125:BF238))*I36),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3" t="s">
        <v>47</v>
      </c>
      <c r="F37" s="166">
        <f>ROUND((SUM(BG125:BG238)),  2)</f>
        <v>0</v>
      </c>
      <c r="G37" s="40"/>
      <c r="H37" s="40"/>
      <c r="I37" s="167">
        <v>0.20000000000000001</v>
      </c>
      <c r="J37" s="166">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3" t="s">
        <v>48</v>
      </c>
      <c r="F38" s="166">
        <f>ROUND((SUM(BH125:BH238)),  2)</f>
        <v>0</v>
      </c>
      <c r="G38" s="40"/>
      <c r="H38" s="40"/>
      <c r="I38" s="167">
        <v>0.20000000000000001</v>
      </c>
      <c r="J38" s="166">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3" t="s">
        <v>49</v>
      </c>
      <c r="F39" s="166">
        <f>ROUND((SUM(BI125:BI238)),  2)</f>
        <v>0</v>
      </c>
      <c r="G39" s="40"/>
      <c r="H39" s="40"/>
      <c r="I39" s="167">
        <v>0</v>
      </c>
      <c r="J39" s="166">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8"/>
      <c r="D41" s="169" t="s">
        <v>50</v>
      </c>
      <c r="E41" s="170"/>
      <c r="F41" s="170"/>
      <c r="G41" s="171" t="s">
        <v>51</v>
      </c>
      <c r="H41" s="172" t="s">
        <v>52</v>
      </c>
      <c r="I41" s="170"/>
      <c r="J41" s="173">
        <f>SUM(J32:J39)</f>
        <v>0</v>
      </c>
      <c r="K41" s="174"/>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5"/>
      <c r="D50" s="175" t="s">
        <v>53</v>
      </c>
      <c r="E50" s="176"/>
      <c r="F50" s="176"/>
      <c r="G50" s="175" t="s">
        <v>54</v>
      </c>
      <c r="H50" s="176"/>
      <c r="I50" s="176"/>
      <c r="J50" s="176"/>
      <c r="K50" s="176"/>
      <c r="L50" s="65"/>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40"/>
      <c r="B61" s="46"/>
      <c r="C61" s="40"/>
      <c r="D61" s="177" t="s">
        <v>55</v>
      </c>
      <c r="E61" s="178"/>
      <c r="F61" s="179" t="s">
        <v>56</v>
      </c>
      <c r="G61" s="177" t="s">
        <v>55</v>
      </c>
      <c r="H61" s="178"/>
      <c r="I61" s="178"/>
      <c r="J61" s="180" t="s">
        <v>56</v>
      </c>
      <c r="K61" s="178"/>
      <c r="L61" s="65"/>
      <c r="S61" s="40"/>
      <c r="T61" s="40"/>
      <c r="U61" s="40"/>
      <c r="V61" s="40"/>
      <c r="W61" s="40"/>
      <c r="X61" s="40"/>
      <c r="Y61" s="40"/>
      <c r="Z61" s="40"/>
      <c r="AA61" s="40"/>
      <c r="AB61" s="40"/>
      <c r="AC61" s="40"/>
      <c r="AD61" s="40"/>
      <c r="AE61" s="40"/>
    </row>
    <row r="62">
      <c r="B62" s="21"/>
      <c r="L62" s="21"/>
    </row>
    <row r="63">
      <c r="B63" s="21"/>
      <c r="L63" s="21"/>
    </row>
    <row r="64">
      <c r="B64" s="21"/>
      <c r="L64" s="21"/>
    </row>
    <row r="65" s="2" customFormat="1">
      <c r="A65" s="40"/>
      <c r="B65" s="46"/>
      <c r="C65" s="40"/>
      <c r="D65" s="175" t="s">
        <v>57</v>
      </c>
      <c r="E65" s="181"/>
      <c r="F65" s="181"/>
      <c r="G65" s="175" t="s">
        <v>58</v>
      </c>
      <c r="H65" s="181"/>
      <c r="I65" s="181"/>
      <c r="J65" s="181"/>
      <c r="K65" s="181"/>
      <c r="L65" s="65"/>
      <c r="S65" s="40"/>
      <c r="T65" s="40"/>
      <c r="U65" s="40"/>
      <c r="V65" s="40"/>
      <c r="W65" s="40"/>
      <c r="X65" s="40"/>
      <c r="Y65" s="40"/>
      <c r="Z65" s="40"/>
      <c r="AA65" s="40"/>
      <c r="AB65" s="40"/>
      <c r="AC65" s="40"/>
      <c r="AD65" s="40"/>
      <c r="AE65" s="40"/>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40"/>
      <c r="B76" s="46"/>
      <c r="C76" s="40"/>
      <c r="D76" s="177" t="s">
        <v>55</v>
      </c>
      <c r="E76" s="178"/>
      <c r="F76" s="179" t="s">
        <v>56</v>
      </c>
      <c r="G76" s="177" t="s">
        <v>55</v>
      </c>
      <c r="H76" s="178"/>
      <c r="I76" s="178"/>
      <c r="J76" s="180" t="s">
        <v>56</v>
      </c>
      <c r="K76" s="178"/>
      <c r="L76" s="65"/>
      <c r="S76" s="40"/>
      <c r="T76" s="40"/>
      <c r="U76" s="40"/>
      <c r="V76" s="40"/>
      <c r="W76" s="40"/>
      <c r="X76" s="40"/>
      <c r="Y76" s="40"/>
      <c r="Z76" s="40"/>
      <c r="AA76" s="40"/>
      <c r="AB76" s="40"/>
      <c r="AC76" s="40"/>
      <c r="AD76" s="40"/>
      <c r="AE76" s="40"/>
    </row>
    <row r="77" s="2" customFormat="1" ht="14.4" customHeight="1">
      <c r="A77" s="40"/>
      <c r="B77" s="182"/>
      <c r="C77" s="183"/>
      <c r="D77" s="183"/>
      <c r="E77" s="183"/>
      <c r="F77" s="183"/>
      <c r="G77" s="183"/>
      <c r="H77" s="183"/>
      <c r="I77" s="183"/>
      <c r="J77" s="183"/>
      <c r="K77" s="183"/>
      <c r="L77" s="65"/>
      <c r="S77" s="40"/>
      <c r="T77" s="40"/>
      <c r="U77" s="40"/>
      <c r="V77" s="40"/>
      <c r="W77" s="40"/>
      <c r="X77" s="40"/>
      <c r="Y77" s="40"/>
      <c r="Z77" s="40"/>
      <c r="AA77" s="40"/>
      <c r="AB77" s="40"/>
      <c r="AC77" s="40"/>
      <c r="AD77" s="40"/>
      <c r="AE77" s="40"/>
    </row>
    <row r="81" s="2" customFormat="1" ht="6.96" customHeight="1">
      <c r="A81" s="40"/>
      <c r="B81" s="184"/>
      <c r="C81" s="185"/>
      <c r="D81" s="185"/>
      <c r="E81" s="185"/>
      <c r="F81" s="185"/>
      <c r="G81" s="185"/>
      <c r="H81" s="185"/>
      <c r="I81" s="185"/>
      <c r="J81" s="185"/>
      <c r="K81" s="185"/>
      <c r="L81" s="65"/>
      <c r="S81" s="40"/>
      <c r="T81" s="40"/>
      <c r="U81" s="40"/>
      <c r="V81" s="40"/>
      <c r="W81" s="40"/>
      <c r="X81" s="40"/>
      <c r="Y81" s="40"/>
      <c r="Z81" s="40"/>
      <c r="AA81" s="40"/>
      <c r="AB81" s="40"/>
      <c r="AC81" s="40"/>
      <c r="AD81" s="40"/>
      <c r="AE81" s="40"/>
    </row>
    <row r="82" s="2" customFormat="1" ht="24.96" customHeight="1">
      <c r="A82" s="40"/>
      <c r="B82" s="41"/>
      <c r="C82" s="24" t="s">
        <v>191</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3" t="s">
        <v>15</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86" t="str">
        <f>E7</f>
        <v>Ochranná hráz na Odře a Orlovské Stružce, Bohumín-Pudlov, stavba č. 5047_2021_soutez</v>
      </c>
      <c r="F85" s="33"/>
      <c r="G85" s="33"/>
      <c r="H85" s="33"/>
      <c r="I85" s="42"/>
      <c r="J85" s="42"/>
      <c r="K85" s="42"/>
      <c r="L85" s="65"/>
      <c r="S85" s="40"/>
      <c r="T85" s="40"/>
      <c r="U85" s="40"/>
      <c r="V85" s="40"/>
      <c r="W85" s="40"/>
      <c r="X85" s="40"/>
      <c r="Y85" s="40"/>
      <c r="Z85" s="40"/>
      <c r="AA85" s="40"/>
      <c r="AB85" s="40"/>
      <c r="AC85" s="40"/>
      <c r="AD85" s="40"/>
      <c r="AE85" s="40"/>
    </row>
    <row r="86" s="1" customFormat="1" ht="12" customHeight="1">
      <c r="B86" s="22"/>
      <c r="C86" s="33" t="s">
        <v>189</v>
      </c>
      <c r="D86" s="23"/>
      <c r="E86" s="23"/>
      <c r="F86" s="23"/>
      <c r="G86" s="23"/>
      <c r="H86" s="23"/>
      <c r="I86" s="23"/>
      <c r="J86" s="23"/>
      <c r="K86" s="23"/>
      <c r="L86" s="21"/>
    </row>
    <row r="87" s="2" customFormat="1" ht="16.5" customHeight="1">
      <c r="A87" s="40"/>
      <c r="B87" s="41"/>
      <c r="C87" s="42"/>
      <c r="D87" s="42"/>
      <c r="E87" s="186" t="s">
        <v>5591</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3" t="s">
        <v>486</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SO 08.6 - Předložený těsn...</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3" t="s">
        <v>20</v>
      </c>
      <c r="D91" s="42"/>
      <c r="E91" s="42"/>
      <c r="F91" s="28" t="str">
        <f>F14</f>
        <v xml:space="preserve"> </v>
      </c>
      <c r="G91" s="42"/>
      <c r="H91" s="42"/>
      <c r="I91" s="33" t="s">
        <v>22</v>
      </c>
      <c r="J91" s="81" t="str">
        <f>IF(J14="","",J14)</f>
        <v>30. 11. 2020</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25.65" customHeight="1">
      <c r="A93" s="40"/>
      <c r="B93" s="41"/>
      <c r="C93" s="33" t="s">
        <v>28</v>
      </c>
      <c r="D93" s="42"/>
      <c r="E93" s="42"/>
      <c r="F93" s="28" t="str">
        <f>E17</f>
        <v>Povodí Odry, s.p.</v>
      </c>
      <c r="G93" s="42"/>
      <c r="H93" s="42"/>
      <c r="I93" s="33" t="s">
        <v>34</v>
      </c>
      <c r="J93" s="38" t="str">
        <f>E23</f>
        <v>Dopravoprojekt Brno a.s.</v>
      </c>
      <c r="K93" s="42"/>
      <c r="L93" s="65"/>
      <c r="S93" s="40"/>
      <c r="T93" s="40"/>
      <c r="U93" s="40"/>
      <c r="V93" s="40"/>
      <c r="W93" s="40"/>
      <c r="X93" s="40"/>
      <c r="Y93" s="40"/>
      <c r="Z93" s="40"/>
      <c r="AA93" s="40"/>
      <c r="AB93" s="40"/>
      <c r="AC93" s="40"/>
      <c r="AD93" s="40"/>
      <c r="AE93" s="40"/>
    </row>
    <row r="94" s="2" customFormat="1" ht="15.15" customHeight="1">
      <c r="A94" s="40"/>
      <c r="B94" s="41"/>
      <c r="C94" s="33" t="s">
        <v>32</v>
      </c>
      <c r="D94" s="42"/>
      <c r="E94" s="42"/>
      <c r="F94" s="28" t="str">
        <f>IF(E20="","",E20)</f>
        <v>Vyplň údaj</v>
      </c>
      <c r="G94" s="42"/>
      <c r="H94" s="42"/>
      <c r="I94" s="33" t="s">
        <v>37</v>
      </c>
      <c r="J94" s="38" t="str">
        <f>E26</f>
        <v xml:space="preserve"> </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7" t="s">
        <v>192</v>
      </c>
      <c r="D96" s="188"/>
      <c r="E96" s="188"/>
      <c r="F96" s="188"/>
      <c r="G96" s="188"/>
      <c r="H96" s="188"/>
      <c r="I96" s="188"/>
      <c r="J96" s="189" t="s">
        <v>193</v>
      </c>
      <c r="K96" s="188"/>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90" t="s">
        <v>194</v>
      </c>
      <c r="D98" s="42"/>
      <c r="E98" s="42"/>
      <c r="F98" s="42"/>
      <c r="G98" s="42"/>
      <c r="H98" s="42"/>
      <c r="I98" s="42"/>
      <c r="J98" s="112">
        <f>J125</f>
        <v>0</v>
      </c>
      <c r="K98" s="42"/>
      <c r="L98" s="65"/>
      <c r="S98" s="40"/>
      <c r="T98" s="40"/>
      <c r="U98" s="40"/>
      <c r="V98" s="40"/>
      <c r="W98" s="40"/>
      <c r="X98" s="40"/>
      <c r="Y98" s="40"/>
      <c r="Z98" s="40"/>
      <c r="AA98" s="40"/>
      <c r="AB98" s="40"/>
      <c r="AC98" s="40"/>
      <c r="AD98" s="40"/>
      <c r="AE98" s="40"/>
      <c r="AU98" s="18" t="s">
        <v>195</v>
      </c>
    </row>
    <row r="99" s="9" customFormat="1" ht="24.96" customHeight="1">
      <c r="A99" s="9"/>
      <c r="B99" s="191"/>
      <c r="C99" s="192"/>
      <c r="D99" s="193" t="s">
        <v>1901</v>
      </c>
      <c r="E99" s="194"/>
      <c r="F99" s="194"/>
      <c r="G99" s="194"/>
      <c r="H99" s="194"/>
      <c r="I99" s="194"/>
      <c r="J99" s="195">
        <f>J126</f>
        <v>0</v>
      </c>
      <c r="K99" s="192"/>
      <c r="L99" s="196"/>
      <c r="S99" s="9"/>
      <c r="T99" s="9"/>
      <c r="U99" s="9"/>
      <c r="V99" s="9"/>
      <c r="W99" s="9"/>
      <c r="X99" s="9"/>
      <c r="Y99" s="9"/>
      <c r="Z99" s="9"/>
      <c r="AA99" s="9"/>
      <c r="AB99" s="9"/>
      <c r="AC99" s="9"/>
      <c r="AD99" s="9"/>
      <c r="AE99" s="9"/>
    </row>
    <row r="100" s="9" customFormat="1" ht="24.96" customHeight="1">
      <c r="A100" s="9"/>
      <c r="B100" s="191"/>
      <c r="C100" s="192"/>
      <c r="D100" s="193" t="s">
        <v>1911</v>
      </c>
      <c r="E100" s="194"/>
      <c r="F100" s="194"/>
      <c r="G100" s="194"/>
      <c r="H100" s="194"/>
      <c r="I100" s="194"/>
      <c r="J100" s="195">
        <f>J228</f>
        <v>0</v>
      </c>
      <c r="K100" s="192"/>
      <c r="L100" s="196"/>
      <c r="S100" s="9"/>
      <c r="T100" s="9"/>
      <c r="U100" s="9"/>
      <c r="V100" s="9"/>
      <c r="W100" s="9"/>
      <c r="X100" s="9"/>
      <c r="Y100" s="9"/>
      <c r="Z100" s="9"/>
      <c r="AA100" s="9"/>
      <c r="AB100" s="9"/>
      <c r="AC100" s="9"/>
      <c r="AD100" s="9"/>
      <c r="AE100" s="9"/>
    </row>
    <row r="101" s="9" customFormat="1" ht="24.96" customHeight="1">
      <c r="A101" s="9"/>
      <c r="B101" s="191"/>
      <c r="C101" s="192"/>
      <c r="D101" s="193" t="s">
        <v>492</v>
      </c>
      <c r="E101" s="194"/>
      <c r="F101" s="194"/>
      <c r="G101" s="194"/>
      <c r="H101" s="194"/>
      <c r="I101" s="194"/>
      <c r="J101" s="195">
        <f>J231</f>
        <v>0</v>
      </c>
      <c r="K101" s="192"/>
      <c r="L101" s="196"/>
      <c r="S101" s="9"/>
      <c r="T101" s="9"/>
      <c r="U101" s="9"/>
      <c r="V101" s="9"/>
      <c r="W101" s="9"/>
      <c r="X101" s="9"/>
      <c r="Y101" s="9"/>
      <c r="Z101" s="9"/>
      <c r="AA101" s="9"/>
      <c r="AB101" s="9"/>
      <c r="AC101" s="9"/>
      <c r="AD101" s="9"/>
      <c r="AE101" s="9"/>
    </row>
    <row r="102" s="10" customFormat="1" ht="19.92" customHeight="1">
      <c r="A102" s="10"/>
      <c r="B102" s="197"/>
      <c r="C102" s="135"/>
      <c r="D102" s="198" t="s">
        <v>764</v>
      </c>
      <c r="E102" s="199"/>
      <c r="F102" s="199"/>
      <c r="G102" s="199"/>
      <c r="H102" s="199"/>
      <c r="I102" s="199"/>
      <c r="J102" s="200">
        <f>J232</f>
        <v>0</v>
      </c>
      <c r="K102" s="135"/>
      <c r="L102" s="201"/>
      <c r="S102" s="10"/>
      <c r="T102" s="10"/>
      <c r="U102" s="10"/>
      <c r="V102" s="10"/>
      <c r="W102" s="10"/>
      <c r="X102" s="10"/>
      <c r="Y102" s="10"/>
      <c r="Z102" s="10"/>
      <c r="AA102" s="10"/>
      <c r="AB102" s="10"/>
      <c r="AC102" s="10"/>
      <c r="AD102" s="10"/>
      <c r="AE102" s="10"/>
    </row>
    <row r="103" s="10" customFormat="1" ht="19.92" customHeight="1">
      <c r="A103" s="10"/>
      <c r="B103" s="197"/>
      <c r="C103" s="135"/>
      <c r="D103" s="198" t="s">
        <v>765</v>
      </c>
      <c r="E103" s="199"/>
      <c r="F103" s="199"/>
      <c r="G103" s="199"/>
      <c r="H103" s="199"/>
      <c r="I103" s="199"/>
      <c r="J103" s="200">
        <f>J235</f>
        <v>0</v>
      </c>
      <c r="K103" s="135"/>
      <c r="L103" s="201"/>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4" t="s">
        <v>205</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3" t="s">
        <v>15</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26.25" customHeight="1">
      <c r="A113" s="40"/>
      <c r="B113" s="41"/>
      <c r="C113" s="42"/>
      <c r="D113" s="42"/>
      <c r="E113" s="186" t="str">
        <f>E7</f>
        <v>Ochranná hráz na Odře a Orlovské Stružce, Bohumín-Pudlov, stavba č. 5047_2021_soutez</v>
      </c>
      <c r="F113" s="33"/>
      <c r="G113" s="33"/>
      <c r="H113" s="33"/>
      <c r="I113" s="42"/>
      <c r="J113" s="42"/>
      <c r="K113" s="42"/>
      <c r="L113" s="65"/>
      <c r="S113" s="40"/>
      <c r="T113" s="40"/>
      <c r="U113" s="40"/>
      <c r="V113" s="40"/>
      <c r="W113" s="40"/>
      <c r="X113" s="40"/>
      <c r="Y113" s="40"/>
      <c r="Z113" s="40"/>
      <c r="AA113" s="40"/>
      <c r="AB113" s="40"/>
      <c r="AC113" s="40"/>
      <c r="AD113" s="40"/>
      <c r="AE113" s="40"/>
    </row>
    <row r="114" s="1" customFormat="1" ht="12" customHeight="1">
      <c r="B114" s="22"/>
      <c r="C114" s="33" t="s">
        <v>189</v>
      </c>
      <c r="D114" s="23"/>
      <c r="E114" s="23"/>
      <c r="F114" s="23"/>
      <c r="G114" s="23"/>
      <c r="H114" s="23"/>
      <c r="I114" s="23"/>
      <c r="J114" s="23"/>
      <c r="K114" s="23"/>
      <c r="L114" s="21"/>
    </row>
    <row r="115" s="2" customFormat="1" ht="16.5" customHeight="1">
      <c r="A115" s="40"/>
      <c r="B115" s="41"/>
      <c r="C115" s="42"/>
      <c r="D115" s="42"/>
      <c r="E115" s="186" t="s">
        <v>5591</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3" t="s">
        <v>486</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SO 08.6 - Předložený těsn...</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3" t="s">
        <v>20</v>
      </c>
      <c r="D119" s="42"/>
      <c r="E119" s="42"/>
      <c r="F119" s="28" t="str">
        <f>F14</f>
        <v xml:space="preserve"> </v>
      </c>
      <c r="G119" s="42"/>
      <c r="H119" s="42"/>
      <c r="I119" s="33" t="s">
        <v>22</v>
      </c>
      <c r="J119" s="81" t="str">
        <f>IF(J14="","",J14)</f>
        <v>30. 11. 2020</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25.65" customHeight="1">
      <c r="A121" s="40"/>
      <c r="B121" s="41"/>
      <c r="C121" s="33" t="s">
        <v>28</v>
      </c>
      <c r="D121" s="42"/>
      <c r="E121" s="42"/>
      <c r="F121" s="28" t="str">
        <f>E17</f>
        <v>Povodí Odry, s.p.</v>
      </c>
      <c r="G121" s="42"/>
      <c r="H121" s="42"/>
      <c r="I121" s="33" t="s">
        <v>34</v>
      </c>
      <c r="J121" s="38" t="str">
        <f>E23</f>
        <v>Dopravoprojekt Brno a.s.</v>
      </c>
      <c r="K121" s="42"/>
      <c r="L121" s="65"/>
      <c r="S121" s="40"/>
      <c r="T121" s="40"/>
      <c r="U121" s="40"/>
      <c r="V121" s="40"/>
      <c r="W121" s="40"/>
      <c r="X121" s="40"/>
      <c r="Y121" s="40"/>
      <c r="Z121" s="40"/>
      <c r="AA121" s="40"/>
      <c r="AB121" s="40"/>
      <c r="AC121" s="40"/>
      <c r="AD121" s="40"/>
      <c r="AE121" s="40"/>
    </row>
    <row r="122" s="2" customFormat="1" ht="15.15" customHeight="1">
      <c r="A122" s="40"/>
      <c r="B122" s="41"/>
      <c r="C122" s="33" t="s">
        <v>32</v>
      </c>
      <c r="D122" s="42"/>
      <c r="E122" s="42"/>
      <c r="F122" s="28" t="str">
        <f>IF(E20="","",E20)</f>
        <v>Vyplň údaj</v>
      </c>
      <c r="G122" s="42"/>
      <c r="H122" s="42"/>
      <c r="I122" s="33" t="s">
        <v>37</v>
      </c>
      <c r="J122" s="38" t="str">
        <f>E26</f>
        <v xml:space="preserve"> </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2"/>
      <c r="B124" s="203"/>
      <c r="C124" s="204" t="s">
        <v>206</v>
      </c>
      <c r="D124" s="205" t="s">
        <v>65</v>
      </c>
      <c r="E124" s="205" t="s">
        <v>61</v>
      </c>
      <c r="F124" s="205" t="s">
        <v>62</v>
      </c>
      <c r="G124" s="205" t="s">
        <v>207</v>
      </c>
      <c r="H124" s="205" t="s">
        <v>208</v>
      </c>
      <c r="I124" s="205" t="s">
        <v>209</v>
      </c>
      <c r="J124" s="205" t="s">
        <v>193</v>
      </c>
      <c r="K124" s="206" t="s">
        <v>210</v>
      </c>
      <c r="L124" s="207"/>
      <c r="M124" s="102" t="s">
        <v>1</v>
      </c>
      <c r="N124" s="103" t="s">
        <v>44</v>
      </c>
      <c r="O124" s="103" t="s">
        <v>211</v>
      </c>
      <c r="P124" s="103" t="s">
        <v>212</v>
      </c>
      <c r="Q124" s="103" t="s">
        <v>213</v>
      </c>
      <c r="R124" s="103" t="s">
        <v>214</v>
      </c>
      <c r="S124" s="103" t="s">
        <v>215</v>
      </c>
      <c r="T124" s="104" t="s">
        <v>216</v>
      </c>
      <c r="U124" s="202"/>
      <c r="V124" s="202"/>
      <c r="W124" s="202"/>
      <c r="X124" s="202"/>
      <c r="Y124" s="202"/>
      <c r="Z124" s="202"/>
      <c r="AA124" s="202"/>
      <c r="AB124" s="202"/>
      <c r="AC124" s="202"/>
      <c r="AD124" s="202"/>
      <c r="AE124" s="202"/>
    </row>
    <row r="125" s="2" customFormat="1" ht="22.8" customHeight="1">
      <c r="A125" s="40"/>
      <c r="B125" s="41"/>
      <c r="C125" s="109" t="s">
        <v>217</v>
      </c>
      <c r="D125" s="42"/>
      <c r="E125" s="42"/>
      <c r="F125" s="42"/>
      <c r="G125" s="42"/>
      <c r="H125" s="42"/>
      <c r="I125" s="42"/>
      <c r="J125" s="208">
        <f>BK125</f>
        <v>0</v>
      </c>
      <c r="K125" s="42"/>
      <c r="L125" s="46"/>
      <c r="M125" s="105"/>
      <c r="N125" s="209"/>
      <c r="O125" s="106"/>
      <c r="P125" s="210">
        <f>P126+P228+P231</f>
        <v>0</v>
      </c>
      <c r="Q125" s="106"/>
      <c r="R125" s="210">
        <f>R126+R228+R231</f>
        <v>0</v>
      </c>
      <c r="S125" s="106"/>
      <c r="T125" s="211">
        <f>T126+T228+T231</f>
        <v>0</v>
      </c>
      <c r="U125" s="40"/>
      <c r="V125" s="40"/>
      <c r="W125" s="40"/>
      <c r="X125" s="40"/>
      <c r="Y125" s="40"/>
      <c r="Z125" s="40"/>
      <c r="AA125" s="40"/>
      <c r="AB125" s="40"/>
      <c r="AC125" s="40"/>
      <c r="AD125" s="40"/>
      <c r="AE125" s="40"/>
      <c r="AT125" s="18" t="s">
        <v>79</v>
      </c>
      <c r="AU125" s="18" t="s">
        <v>195</v>
      </c>
      <c r="BK125" s="212">
        <f>BK126+BK228+BK231</f>
        <v>0</v>
      </c>
    </row>
    <row r="126" s="12" customFormat="1" ht="25.92" customHeight="1">
      <c r="A126" s="12"/>
      <c r="B126" s="213"/>
      <c r="C126" s="214"/>
      <c r="D126" s="215" t="s">
        <v>79</v>
      </c>
      <c r="E126" s="216" t="s">
        <v>88</v>
      </c>
      <c r="F126" s="216" t="s">
        <v>504</v>
      </c>
      <c r="G126" s="214"/>
      <c r="H126" s="214"/>
      <c r="I126" s="217"/>
      <c r="J126" s="218">
        <f>BK126</f>
        <v>0</v>
      </c>
      <c r="K126" s="214"/>
      <c r="L126" s="219"/>
      <c r="M126" s="220"/>
      <c r="N126" s="221"/>
      <c r="O126" s="221"/>
      <c r="P126" s="222">
        <f>SUM(P127:P227)</f>
        <v>0</v>
      </c>
      <c r="Q126" s="221"/>
      <c r="R126" s="222">
        <f>SUM(R127:R227)</f>
        <v>0</v>
      </c>
      <c r="S126" s="221"/>
      <c r="T126" s="223">
        <f>SUM(T127:T227)</f>
        <v>0</v>
      </c>
      <c r="U126" s="12"/>
      <c r="V126" s="12"/>
      <c r="W126" s="12"/>
      <c r="X126" s="12"/>
      <c r="Y126" s="12"/>
      <c r="Z126" s="12"/>
      <c r="AA126" s="12"/>
      <c r="AB126" s="12"/>
      <c r="AC126" s="12"/>
      <c r="AD126" s="12"/>
      <c r="AE126" s="12"/>
      <c r="AR126" s="224" t="s">
        <v>88</v>
      </c>
      <c r="AT126" s="225" t="s">
        <v>79</v>
      </c>
      <c r="AU126" s="225" t="s">
        <v>80</v>
      </c>
      <c r="AY126" s="224" t="s">
        <v>221</v>
      </c>
      <c r="BK126" s="226">
        <f>SUM(BK127:BK227)</f>
        <v>0</v>
      </c>
    </row>
    <row r="127" s="2" customFormat="1" ht="49.05" customHeight="1">
      <c r="A127" s="40"/>
      <c r="B127" s="41"/>
      <c r="C127" s="229" t="s">
        <v>88</v>
      </c>
      <c r="D127" s="229" t="s">
        <v>225</v>
      </c>
      <c r="E127" s="230" t="s">
        <v>6341</v>
      </c>
      <c r="F127" s="231" t="s">
        <v>6342</v>
      </c>
      <c r="G127" s="232" t="s">
        <v>507</v>
      </c>
      <c r="H127" s="233">
        <v>48</v>
      </c>
      <c r="I127" s="234"/>
      <c r="J127" s="235">
        <f>ROUND(I127*H127,2)</f>
        <v>0</v>
      </c>
      <c r="K127" s="231" t="s">
        <v>5600</v>
      </c>
      <c r="L127" s="46"/>
      <c r="M127" s="236" t="s">
        <v>1</v>
      </c>
      <c r="N127" s="237" t="s">
        <v>45</v>
      </c>
      <c r="O127" s="93"/>
      <c r="P127" s="238">
        <f>O127*H127</f>
        <v>0</v>
      </c>
      <c r="Q127" s="238">
        <v>0</v>
      </c>
      <c r="R127" s="238">
        <f>Q127*H127</f>
        <v>0</v>
      </c>
      <c r="S127" s="238">
        <v>0</v>
      </c>
      <c r="T127" s="239">
        <f>S127*H127</f>
        <v>0</v>
      </c>
      <c r="U127" s="40"/>
      <c r="V127" s="40"/>
      <c r="W127" s="40"/>
      <c r="X127" s="40"/>
      <c r="Y127" s="40"/>
      <c r="Z127" s="40"/>
      <c r="AA127" s="40"/>
      <c r="AB127" s="40"/>
      <c r="AC127" s="40"/>
      <c r="AD127" s="40"/>
      <c r="AE127" s="40"/>
      <c r="AR127" s="240" t="s">
        <v>224</v>
      </c>
      <c r="AT127" s="240" t="s">
        <v>225</v>
      </c>
      <c r="AU127" s="240" t="s">
        <v>88</v>
      </c>
      <c r="AY127" s="18" t="s">
        <v>221</v>
      </c>
      <c r="BE127" s="241">
        <f>IF(N127="základní",J127,0)</f>
        <v>0</v>
      </c>
      <c r="BF127" s="241">
        <f>IF(N127="snížená",J127,0)</f>
        <v>0</v>
      </c>
      <c r="BG127" s="241">
        <f>IF(N127="zákl. přenesená",J127,0)</f>
        <v>0</v>
      </c>
      <c r="BH127" s="241">
        <f>IF(N127="sníž. přenesená",J127,0)</f>
        <v>0</v>
      </c>
      <c r="BI127" s="241">
        <f>IF(N127="nulová",J127,0)</f>
        <v>0</v>
      </c>
      <c r="BJ127" s="18" t="s">
        <v>88</v>
      </c>
      <c r="BK127" s="241">
        <f>ROUND(I127*H127,2)</f>
        <v>0</v>
      </c>
      <c r="BL127" s="18" t="s">
        <v>224</v>
      </c>
      <c r="BM127" s="240" t="s">
        <v>6343</v>
      </c>
    </row>
    <row r="128" s="2" customFormat="1">
      <c r="A128" s="40"/>
      <c r="B128" s="41"/>
      <c r="C128" s="42"/>
      <c r="D128" s="242" t="s">
        <v>232</v>
      </c>
      <c r="E128" s="42"/>
      <c r="F128" s="243" t="s">
        <v>6344</v>
      </c>
      <c r="G128" s="42"/>
      <c r="H128" s="42"/>
      <c r="I128" s="244"/>
      <c r="J128" s="42"/>
      <c r="K128" s="42"/>
      <c r="L128" s="46"/>
      <c r="M128" s="245"/>
      <c r="N128" s="246"/>
      <c r="O128" s="93"/>
      <c r="P128" s="93"/>
      <c r="Q128" s="93"/>
      <c r="R128" s="93"/>
      <c r="S128" s="93"/>
      <c r="T128" s="94"/>
      <c r="U128" s="40"/>
      <c r="V128" s="40"/>
      <c r="W128" s="40"/>
      <c r="X128" s="40"/>
      <c r="Y128" s="40"/>
      <c r="Z128" s="40"/>
      <c r="AA128" s="40"/>
      <c r="AB128" s="40"/>
      <c r="AC128" s="40"/>
      <c r="AD128" s="40"/>
      <c r="AE128" s="40"/>
      <c r="AT128" s="18" t="s">
        <v>232</v>
      </c>
      <c r="AU128" s="18" t="s">
        <v>88</v>
      </c>
    </row>
    <row r="129" s="13" customFormat="1">
      <c r="A129" s="13"/>
      <c r="B129" s="249"/>
      <c r="C129" s="250"/>
      <c r="D129" s="247" t="s">
        <v>236</v>
      </c>
      <c r="E129" s="251" t="s">
        <v>1</v>
      </c>
      <c r="F129" s="252" t="s">
        <v>6345</v>
      </c>
      <c r="G129" s="250"/>
      <c r="H129" s="253">
        <v>48</v>
      </c>
      <c r="I129" s="254"/>
      <c r="J129" s="250"/>
      <c r="K129" s="250"/>
      <c r="L129" s="255"/>
      <c r="M129" s="256"/>
      <c r="N129" s="257"/>
      <c r="O129" s="257"/>
      <c r="P129" s="257"/>
      <c r="Q129" s="257"/>
      <c r="R129" s="257"/>
      <c r="S129" s="257"/>
      <c r="T129" s="258"/>
      <c r="U129" s="13"/>
      <c r="V129" s="13"/>
      <c r="W129" s="13"/>
      <c r="X129" s="13"/>
      <c r="Y129" s="13"/>
      <c r="Z129" s="13"/>
      <c r="AA129" s="13"/>
      <c r="AB129" s="13"/>
      <c r="AC129" s="13"/>
      <c r="AD129" s="13"/>
      <c r="AE129" s="13"/>
      <c r="AT129" s="259" t="s">
        <v>236</v>
      </c>
      <c r="AU129" s="259" t="s">
        <v>88</v>
      </c>
      <c r="AV129" s="13" t="s">
        <v>19</v>
      </c>
      <c r="AW129" s="13" t="s">
        <v>36</v>
      </c>
      <c r="AX129" s="13" t="s">
        <v>80</v>
      </c>
      <c r="AY129" s="259" t="s">
        <v>221</v>
      </c>
    </row>
    <row r="130" s="15" customFormat="1">
      <c r="A130" s="15"/>
      <c r="B130" s="270"/>
      <c r="C130" s="271"/>
      <c r="D130" s="247" t="s">
        <v>236</v>
      </c>
      <c r="E130" s="272" t="s">
        <v>1</v>
      </c>
      <c r="F130" s="273" t="s">
        <v>356</v>
      </c>
      <c r="G130" s="271"/>
      <c r="H130" s="274">
        <v>48</v>
      </c>
      <c r="I130" s="275"/>
      <c r="J130" s="271"/>
      <c r="K130" s="271"/>
      <c r="L130" s="276"/>
      <c r="M130" s="277"/>
      <c r="N130" s="278"/>
      <c r="O130" s="278"/>
      <c r="P130" s="278"/>
      <c r="Q130" s="278"/>
      <c r="R130" s="278"/>
      <c r="S130" s="278"/>
      <c r="T130" s="279"/>
      <c r="U130" s="15"/>
      <c r="V130" s="15"/>
      <c r="W130" s="15"/>
      <c r="X130" s="15"/>
      <c r="Y130" s="15"/>
      <c r="Z130" s="15"/>
      <c r="AA130" s="15"/>
      <c r="AB130" s="15"/>
      <c r="AC130" s="15"/>
      <c r="AD130" s="15"/>
      <c r="AE130" s="15"/>
      <c r="AT130" s="280" t="s">
        <v>236</v>
      </c>
      <c r="AU130" s="280" t="s">
        <v>88</v>
      </c>
      <c r="AV130" s="15" t="s">
        <v>224</v>
      </c>
      <c r="AW130" s="15" t="s">
        <v>36</v>
      </c>
      <c r="AX130" s="15" t="s">
        <v>88</v>
      </c>
      <c r="AY130" s="280" t="s">
        <v>221</v>
      </c>
    </row>
    <row r="131" s="2" customFormat="1" ht="33" customHeight="1">
      <c r="A131" s="40"/>
      <c r="B131" s="41"/>
      <c r="C131" s="229" t="s">
        <v>19</v>
      </c>
      <c r="D131" s="229" t="s">
        <v>225</v>
      </c>
      <c r="E131" s="230" t="s">
        <v>5608</v>
      </c>
      <c r="F131" s="231" t="s">
        <v>5609</v>
      </c>
      <c r="G131" s="232" t="s">
        <v>665</v>
      </c>
      <c r="H131" s="233">
        <v>5</v>
      </c>
      <c r="I131" s="234"/>
      <c r="J131" s="235">
        <f>ROUND(I131*H131,2)</f>
        <v>0</v>
      </c>
      <c r="K131" s="231" t="s">
        <v>5600</v>
      </c>
      <c r="L131" s="46"/>
      <c r="M131" s="236" t="s">
        <v>1</v>
      </c>
      <c r="N131" s="237" t="s">
        <v>45</v>
      </c>
      <c r="O131" s="93"/>
      <c r="P131" s="238">
        <f>O131*H131</f>
        <v>0</v>
      </c>
      <c r="Q131" s="238">
        <v>0</v>
      </c>
      <c r="R131" s="238">
        <f>Q131*H131</f>
        <v>0</v>
      </c>
      <c r="S131" s="238">
        <v>0</v>
      </c>
      <c r="T131" s="239">
        <f>S131*H131</f>
        <v>0</v>
      </c>
      <c r="U131" s="40"/>
      <c r="V131" s="40"/>
      <c r="W131" s="40"/>
      <c r="X131" s="40"/>
      <c r="Y131" s="40"/>
      <c r="Z131" s="40"/>
      <c r="AA131" s="40"/>
      <c r="AB131" s="40"/>
      <c r="AC131" s="40"/>
      <c r="AD131" s="40"/>
      <c r="AE131" s="40"/>
      <c r="AR131" s="240" t="s">
        <v>224</v>
      </c>
      <c r="AT131" s="240" t="s">
        <v>225</v>
      </c>
      <c r="AU131" s="240" t="s">
        <v>88</v>
      </c>
      <c r="AY131" s="18" t="s">
        <v>221</v>
      </c>
      <c r="BE131" s="241">
        <f>IF(N131="základní",J131,0)</f>
        <v>0</v>
      </c>
      <c r="BF131" s="241">
        <f>IF(N131="snížená",J131,0)</f>
        <v>0</v>
      </c>
      <c r="BG131" s="241">
        <f>IF(N131="zákl. přenesená",J131,0)</f>
        <v>0</v>
      </c>
      <c r="BH131" s="241">
        <f>IF(N131="sníž. přenesená",J131,0)</f>
        <v>0</v>
      </c>
      <c r="BI131" s="241">
        <f>IF(N131="nulová",J131,0)</f>
        <v>0</v>
      </c>
      <c r="BJ131" s="18" t="s">
        <v>88</v>
      </c>
      <c r="BK131" s="241">
        <f>ROUND(I131*H131,2)</f>
        <v>0</v>
      </c>
      <c r="BL131" s="18" t="s">
        <v>224</v>
      </c>
      <c r="BM131" s="240" t="s">
        <v>6346</v>
      </c>
    </row>
    <row r="132" s="2" customFormat="1">
      <c r="A132" s="40"/>
      <c r="B132" s="41"/>
      <c r="C132" s="42"/>
      <c r="D132" s="242" t="s">
        <v>232</v>
      </c>
      <c r="E132" s="42"/>
      <c r="F132" s="243" t="s">
        <v>5611</v>
      </c>
      <c r="G132" s="42"/>
      <c r="H132" s="42"/>
      <c r="I132" s="244"/>
      <c r="J132" s="42"/>
      <c r="K132" s="42"/>
      <c r="L132" s="46"/>
      <c r="M132" s="245"/>
      <c r="N132" s="246"/>
      <c r="O132" s="93"/>
      <c r="P132" s="93"/>
      <c r="Q132" s="93"/>
      <c r="R132" s="93"/>
      <c r="S132" s="93"/>
      <c r="T132" s="94"/>
      <c r="U132" s="40"/>
      <c r="V132" s="40"/>
      <c r="W132" s="40"/>
      <c r="X132" s="40"/>
      <c r="Y132" s="40"/>
      <c r="Z132" s="40"/>
      <c r="AA132" s="40"/>
      <c r="AB132" s="40"/>
      <c r="AC132" s="40"/>
      <c r="AD132" s="40"/>
      <c r="AE132" s="40"/>
      <c r="AT132" s="18" t="s">
        <v>232</v>
      </c>
      <c r="AU132" s="18" t="s">
        <v>88</v>
      </c>
    </row>
    <row r="133" s="13" customFormat="1">
      <c r="A133" s="13"/>
      <c r="B133" s="249"/>
      <c r="C133" s="250"/>
      <c r="D133" s="247" t="s">
        <v>236</v>
      </c>
      <c r="E133" s="251" t="s">
        <v>1</v>
      </c>
      <c r="F133" s="252" t="s">
        <v>6347</v>
      </c>
      <c r="G133" s="250"/>
      <c r="H133" s="253">
        <v>5</v>
      </c>
      <c r="I133" s="254"/>
      <c r="J133" s="250"/>
      <c r="K133" s="250"/>
      <c r="L133" s="255"/>
      <c r="M133" s="256"/>
      <c r="N133" s="257"/>
      <c r="O133" s="257"/>
      <c r="P133" s="257"/>
      <c r="Q133" s="257"/>
      <c r="R133" s="257"/>
      <c r="S133" s="257"/>
      <c r="T133" s="258"/>
      <c r="U133" s="13"/>
      <c r="V133" s="13"/>
      <c r="W133" s="13"/>
      <c r="X133" s="13"/>
      <c r="Y133" s="13"/>
      <c r="Z133" s="13"/>
      <c r="AA133" s="13"/>
      <c r="AB133" s="13"/>
      <c r="AC133" s="13"/>
      <c r="AD133" s="13"/>
      <c r="AE133" s="13"/>
      <c r="AT133" s="259" t="s">
        <v>236</v>
      </c>
      <c r="AU133" s="259" t="s">
        <v>88</v>
      </c>
      <c r="AV133" s="13" t="s">
        <v>19</v>
      </c>
      <c r="AW133" s="13" t="s">
        <v>36</v>
      </c>
      <c r="AX133" s="13" t="s">
        <v>80</v>
      </c>
      <c r="AY133" s="259" t="s">
        <v>221</v>
      </c>
    </row>
    <row r="134" s="15" customFormat="1">
      <c r="A134" s="15"/>
      <c r="B134" s="270"/>
      <c r="C134" s="271"/>
      <c r="D134" s="247" t="s">
        <v>236</v>
      </c>
      <c r="E134" s="272" t="s">
        <v>1</v>
      </c>
      <c r="F134" s="273" t="s">
        <v>356</v>
      </c>
      <c r="G134" s="271"/>
      <c r="H134" s="274">
        <v>5</v>
      </c>
      <c r="I134" s="275"/>
      <c r="J134" s="271"/>
      <c r="K134" s="271"/>
      <c r="L134" s="276"/>
      <c r="M134" s="277"/>
      <c r="N134" s="278"/>
      <c r="O134" s="278"/>
      <c r="P134" s="278"/>
      <c r="Q134" s="278"/>
      <c r="R134" s="278"/>
      <c r="S134" s="278"/>
      <c r="T134" s="279"/>
      <c r="U134" s="15"/>
      <c r="V134" s="15"/>
      <c r="W134" s="15"/>
      <c r="X134" s="15"/>
      <c r="Y134" s="15"/>
      <c r="Z134" s="15"/>
      <c r="AA134" s="15"/>
      <c r="AB134" s="15"/>
      <c r="AC134" s="15"/>
      <c r="AD134" s="15"/>
      <c r="AE134" s="15"/>
      <c r="AT134" s="280" t="s">
        <v>236</v>
      </c>
      <c r="AU134" s="280" t="s">
        <v>88</v>
      </c>
      <c r="AV134" s="15" t="s">
        <v>224</v>
      </c>
      <c r="AW134" s="15" t="s">
        <v>36</v>
      </c>
      <c r="AX134" s="15" t="s">
        <v>88</v>
      </c>
      <c r="AY134" s="280" t="s">
        <v>221</v>
      </c>
    </row>
    <row r="135" s="2" customFormat="1" ht="37.8" customHeight="1">
      <c r="A135" s="40"/>
      <c r="B135" s="41"/>
      <c r="C135" s="229" t="s">
        <v>157</v>
      </c>
      <c r="D135" s="229" t="s">
        <v>225</v>
      </c>
      <c r="E135" s="230" t="s">
        <v>5617</v>
      </c>
      <c r="F135" s="231" t="s">
        <v>5618</v>
      </c>
      <c r="G135" s="232" t="s">
        <v>665</v>
      </c>
      <c r="H135" s="233">
        <v>5</v>
      </c>
      <c r="I135" s="234"/>
      <c r="J135" s="235">
        <f>ROUND(I135*H135,2)</f>
        <v>0</v>
      </c>
      <c r="K135" s="231" t="s">
        <v>1</v>
      </c>
      <c r="L135" s="46"/>
      <c r="M135" s="236" t="s">
        <v>1</v>
      </c>
      <c r="N135" s="237" t="s">
        <v>45</v>
      </c>
      <c r="O135" s="93"/>
      <c r="P135" s="238">
        <f>O135*H135</f>
        <v>0</v>
      </c>
      <c r="Q135" s="238">
        <v>0</v>
      </c>
      <c r="R135" s="238">
        <f>Q135*H135</f>
        <v>0</v>
      </c>
      <c r="S135" s="238">
        <v>0</v>
      </c>
      <c r="T135" s="239">
        <f>S135*H135</f>
        <v>0</v>
      </c>
      <c r="U135" s="40"/>
      <c r="V135" s="40"/>
      <c r="W135" s="40"/>
      <c r="X135" s="40"/>
      <c r="Y135" s="40"/>
      <c r="Z135" s="40"/>
      <c r="AA135" s="40"/>
      <c r="AB135" s="40"/>
      <c r="AC135" s="40"/>
      <c r="AD135" s="40"/>
      <c r="AE135" s="40"/>
      <c r="AR135" s="240" t="s">
        <v>224</v>
      </c>
      <c r="AT135" s="240" t="s">
        <v>225</v>
      </c>
      <c r="AU135" s="240" t="s">
        <v>88</v>
      </c>
      <c r="AY135" s="18" t="s">
        <v>221</v>
      </c>
      <c r="BE135" s="241">
        <f>IF(N135="základní",J135,0)</f>
        <v>0</v>
      </c>
      <c r="BF135" s="241">
        <f>IF(N135="snížená",J135,0)</f>
        <v>0</v>
      </c>
      <c r="BG135" s="241">
        <f>IF(N135="zákl. přenesená",J135,0)</f>
        <v>0</v>
      </c>
      <c r="BH135" s="241">
        <f>IF(N135="sníž. přenesená",J135,0)</f>
        <v>0</v>
      </c>
      <c r="BI135" s="241">
        <f>IF(N135="nulová",J135,0)</f>
        <v>0</v>
      </c>
      <c r="BJ135" s="18" t="s">
        <v>88</v>
      </c>
      <c r="BK135" s="241">
        <f>ROUND(I135*H135,2)</f>
        <v>0</v>
      </c>
      <c r="BL135" s="18" t="s">
        <v>224</v>
      </c>
      <c r="BM135" s="240" t="s">
        <v>6348</v>
      </c>
    </row>
    <row r="136" s="2" customFormat="1" ht="24.15" customHeight="1">
      <c r="A136" s="40"/>
      <c r="B136" s="41"/>
      <c r="C136" s="229" t="s">
        <v>224</v>
      </c>
      <c r="D136" s="229" t="s">
        <v>225</v>
      </c>
      <c r="E136" s="230" t="s">
        <v>5624</v>
      </c>
      <c r="F136" s="231" t="s">
        <v>5625</v>
      </c>
      <c r="G136" s="232" t="s">
        <v>507</v>
      </c>
      <c r="H136" s="233">
        <v>48</v>
      </c>
      <c r="I136" s="234"/>
      <c r="J136" s="235">
        <f>ROUND(I136*H136,2)</f>
        <v>0</v>
      </c>
      <c r="K136" s="231" t="s">
        <v>5600</v>
      </c>
      <c r="L136" s="46"/>
      <c r="M136" s="236" t="s">
        <v>1</v>
      </c>
      <c r="N136" s="237" t="s">
        <v>45</v>
      </c>
      <c r="O136" s="93"/>
      <c r="P136" s="238">
        <f>O136*H136</f>
        <v>0</v>
      </c>
      <c r="Q136" s="238">
        <v>0</v>
      </c>
      <c r="R136" s="238">
        <f>Q136*H136</f>
        <v>0</v>
      </c>
      <c r="S136" s="238">
        <v>0</v>
      </c>
      <c r="T136" s="239">
        <f>S136*H136</f>
        <v>0</v>
      </c>
      <c r="U136" s="40"/>
      <c r="V136" s="40"/>
      <c r="W136" s="40"/>
      <c r="X136" s="40"/>
      <c r="Y136" s="40"/>
      <c r="Z136" s="40"/>
      <c r="AA136" s="40"/>
      <c r="AB136" s="40"/>
      <c r="AC136" s="40"/>
      <c r="AD136" s="40"/>
      <c r="AE136" s="40"/>
      <c r="AR136" s="240" t="s">
        <v>224</v>
      </c>
      <c r="AT136" s="240" t="s">
        <v>225</v>
      </c>
      <c r="AU136" s="240" t="s">
        <v>88</v>
      </c>
      <c r="AY136" s="18" t="s">
        <v>221</v>
      </c>
      <c r="BE136" s="241">
        <f>IF(N136="základní",J136,0)</f>
        <v>0</v>
      </c>
      <c r="BF136" s="241">
        <f>IF(N136="snížená",J136,0)</f>
        <v>0</v>
      </c>
      <c r="BG136" s="241">
        <f>IF(N136="zákl. přenesená",J136,0)</f>
        <v>0</v>
      </c>
      <c r="BH136" s="241">
        <f>IF(N136="sníž. přenesená",J136,0)</f>
        <v>0</v>
      </c>
      <c r="BI136" s="241">
        <f>IF(N136="nulová",J136,0)</f>
        <v>0</v>
      </c>
      <c r="BJ136" s="18" t="s">
        <v>88</v>
      </c>
      <c r="BK136" s="241">
        <f>ROUND(I136*H136,2)</f>
        <v>0</v>
      </c>
      <c r="BL136" s="18" t="s">
        <v>224</v>
      </c>
      <c r="BM136" s="240" t="s">
        <v>6349</v>
      </c>
    </row>
    <row r="137" s="2" customFormat="1">
      <c r="A137" s="40"/>
      <c r="B137" s="41"/>
      <c r="C137" s="42"/>
      <c r="D137" s="242" t="s">
        <v>232</v>
      </c>
      <c r="E137" s="42"/>
      <c r="F137" s="243" t="s">
        <v>5627</v>
      </c>
      <c r="G137" s="42"/>
      <c r="H137" s="42"/>
      <c r="I137" s="244"/>
      <c r="J137" s="42"/>
      <c r="K137" s="42"/>
      <c r="L137" s="46"/>
      <c r="M137" s="245"/>
      <c r="N137" s="246"/>
      <c r="O137" s="93"/>
      <c r="P137" s="93"/>
      <c r="Q137" s="93"/>
      <c r="R137" s="93"/>
      <c r="S137" s="93"/>
      <c r="T137" s="94"/>
      <c r="U137" s="40"/>
      <c r="V137" s="40"/>
      <c r="W137" s="40"/>
      <c r="X137" s="40"/>
      <c r="Y137" s="40"/>
      <c r="Z137" s="40"/>
      <c r="AA137" s="40"/>
      <c r="AB137" s="40"/>
      <c r="AC137" s="40"/>
      <c r="AD137" s="40"/>
      <c r="AE137" s="40"/>
      <c r="AT137" s="18" t="s">
        <v>232</v>
      </c>
      <c r="AU137" s="18" t="s">
        <v>88</v>
      </c>
    </row>
    <row r="138" s="2" customFormat="1" ht="37.8" customHeight="1">
      <c r="A138" s="40"/>
      <c r="B138" s="41"/>
      <c r="C138" s="229" t="s">
        <v>220</v>
      </c>
      <c r="D138" s="229" t="s">
        <v>225</v>
      </c>
      <c r="E138" s="230" t="s">
        <v>5628</v>
      </c>
      <c r="F138" s="231" t="s">
        <v>5629</v>
      </c>
      <c r="G138" s="232" t="s">
        <v>665</v>
      </c>
      <c r="H138" s="233">
        <v>5</v>
      </c>
      <c r="I138" s="234"/>
      <c r="J138" s="235">
        <f>ROUND(I138*H138,2)</f>
        <v>0</v>
      </c>
      <c r="K138" s="231" t="s">
        <v>5600</v>
      </c>
      <c r="L138" s="46"/>
      <c r="M138" s="236" t="s">
        <v>1</v>
      </c>
      <c r="N138" s="237" t="s">
        <v>45</v>
      </c>
      <c r="O138" s="93"/>
      <c r="P138" s="238">
        <f>O138*H138</f>
        <v>0</v>
      </c>
      <c r="Q138" s="238">
        <v>0</v>
      </c>
      <c r="R138" s="238">
        <f>Q138*H138</f>
        <v>0</v>
      </c>
      <c r="S138" s="238">
        <v>0</v>
      </c>
      <c r="T138" s="239">
        <f>S138*H138</f>
        <v>0</v>
      </c>
      <c r="U138" s="40"/>
      <c r="V138" s="40"/>
      <c r="W138" s="40"/>
      <c r="X138" s="40"/>
      <c r="Y138" s="40"/>
      <c r="Z138" s="40"/>
      <c r="AA138" s="40"/>
      <c r="AB138" s="40"/>
      <c r="AC138" s="40"/>
      <c r="AD138" s="40"/>
      <c r="AE138" s="40"/>
      <c r="AR138" s="240" t="s">
        <v>224</v>
      </c>
      <c r="AT138" s="240" t="s">
        <v>225</v>
      </c>
      <c r="AU138" s="240" t="s">
        <v>88</v>
      </c>
      <c r="AY138" s="18" t="s">
        <v>221</v>
      </c>
      <c r="BE138" s="241">
        <f>IF(N138="základní",J138,0)</f>
        <v>0</v>
      </c>
      <c r="BF138" s="241">
        <f>IF(N138="snížená",J138,0)</f>
        <v>0</v>
      </c>
      <c r="BG138" s="241">
        <f>IF(N138="zákl. přenesená",J138,0)</f>
        <v>0</v>
      </c>
      <c r="BH138" s="241">
        <f>IF(N138="sníž. přenesená",J138,0)</f>
        <v>0</v>
      </c>
      <c r="BI138" s="241">
        <f>IF(N138="nulová",J138,0)</f>
        <v>0</v>
      </c>
      <c r="BJ138" s="18" t="s">
        <v>88</v>
      </c>
      <c r="BK138" s="241">
        <f>ROUND(I138*H138,2)</f>
        <v>0</v>
      </c>
      <c r="BL138" s="18" t="s">
        <v>224</v>
      </c>
      <c r="BM138" s="240" t="s">
        <v>6350</v>
      </c>
    </row>
    <row r="139" s="2" customFormat="1">
      <c r="A139" s="40"/>
      <c r="B139" s="41"/>
      <c r="C139" s="42"/>
      <c r="D139" s="242" t="s">
        <v>232</v>
      </c>
      <c r="E139" s="42"/>
      <c r="F139" s="243" t="s">
        <v>5631</v>
      </c>
      <c r="G139" s="42"/>
      <c r="H139" s="42"/>
      <c r="I139" s="244"/>
      <c r="J139" s="42"/>
      <c r="K139" s="42"/>
      <c r="L139" s="46"/>
      <c r="M139" s="245"/>
      <c r="N139" s="246"/>
      <c r="O139" s="93"/>
      <c r="P139" s="93"/>
      <c r="Q139" s="93"/>
      <c r="R139" s="93"/>
      <c r="S139" s="93"/>
      <c r="T139" s="94"/>
      <c r="U139" s="40"/>
      <c r="V139" s="40"/>
      <c r="W139" s="40"/>
      <c r="X139" s="40"/>
      <c r="Y139" s="40"/>
      <c r="Z139" s="40"/>
      <c r="AA139" s="40"/>
      <c r="AB139" s="40"/>
      <c r="AC139" s="40"/>
      <c r="AD139" s="40"/>
      <c r="AE139" s="40"/>
      <c r="AT139" s="18" t="s">
        <v>232</v>
      </c>
      <c r="AU139" s="18" t="s">
        <v>88</v>
      </c>
    </row>
    <row r="140" s="2" customFormat="1" ht="49.05" customHeight="1">
      <c r="A140" s="40"/>
      <c r="B140" s="41"/>
      <c r="C140" s="229" t="s">
        <v>257</v>
      </c>
      <c r="D140" s="229" t="s">
        <v>225</v>
      </c>
      <c r="E140" s="230" t="s">
        <v>5635</v>
      </c>
      <c r="F140" s="231" t="s">
        <v>5636</v>
      </c>
      <c r="G140" s="232" t="s">
        <v>507</v>
      </c>
      <c r="H140" s="233">
        <v>1170</v>
      </c>
      <c r="I140" s="234"/>
      <c r="J140" s="235">
        <f>ROUND(I140*H140,2)</f>
        <v>0</v>
      </c>
      <c r="K140" s="231" t="s">
        <v>1</v>
      </c>
      <c r="L140" s="46"/>
      <c r="M140" s="236" t="s">
        <v>1</v>
      </c>
      <c r="N140" s="237" t="s">
        <v>45</v>
      </c>
      <c r="O140" s="93"/>
      <c r="P140" s="238">
        <f>O140*H140</f>
        <v>0</v>
      </c>
      <c r="Q140" s="238">
        <v>0</v>
      </c>
      <c r="R140" s="238">
        <f>Q140*H140</f>
        <v>0</v>
      </c>
      <c r="S140" s="238">
        <v>0</v>
      </c>
      <c r="T140" s="239">
        <f>S140*H140</f>
        <v>0</v>
      </c>
      <c r="U140" s="40"/>
      <c r="V140" s="40"/>
      <c r="W140" s="40"/>
      <c r="X140" s="40"/>
      <c r="Y140" s="40"/>
      <c r="Z140" s="40"/>
      <c r="AA140" s="40"/>
      <c r="AB140" s="40"/>
      <c r="AC140" s="40"/>
      <c r="AD140" s="40"/>
      <c r="AE140" s="40"/>
      <c r="AR140" s="240" t="s">
        <v>224</v>
      </c>
      <c r="AT140" s="240" t="s">
        <v>225</v>
      </c>
      <c r="AU140" s="240" t="s">
        <v>88</v>
      </c>
      <c r="AY140" s="18" t="s">
        <v>221</v>
      </c>
      <c r="BE140" s="241">
        <f>IF(N140="základní",J140,0)</f>
        <v>0</v>
      </c>
      <c r="BF140" s="241">
        <f>IF(N140="snížená",J140,0)</f>
        <v>0</v>
      </c>
      <c r="BG140" s="241">
        <f>IF(N140="zákl. přenesená",J140,0)</f>
        <v>0</v>
      </c>
      <c r="BH140" s="241">
        <f>IF(N140="sníž. přenesená",J140,0)</f>
        <v>0</v>
      </c>
      <c r="BI140" s="241">
        <f>IF(N140="nulová",J140,0)</f>
        <v>0</v>
      </c>
      <c r="BJ140" s="18" t="s">
        <v>88</v>
      </c>
      <c r="BK140" s="241">
        <f>ROUND(I140*H140,2)</f>
        <v>0</v>
      </c>
      <c r="BL140" s="18" t="s">
        <v>224</v>
      </c>
      <c r="BM140" s="240" t="s">
        <v>6351</v>
      </c>
    </row>
    <row r="141" s="14" customFormat="1">
      <c r="A141" s="14"/>
      <c r="B141" s="260"/>
      <c r="C141" s="261"/>
      <c r="D141" s="247" t="s">
        <v>236</v>
      </c>
      <c r="E141" s="262" t="s">
        <v>1</v>
      </c>
      <c r="F141" s="263" t="s">
        <v>5639</v>
      </c>
      <c r="G141" s="261"/>
      <c r="H141" s="262" t="s">
        <v>1</v>
      </c>
      <c r="I141" s="264"/>
      <c r="J141" s="261"/>
      <c r="K141" s="261"/>
      <c r="L141" s="265"/>
      <c r="M141" s="266"/>
      <c r="N141" s="267"/>
      <c r="O141" s="267"/>
      <c r="P141" s="267"/>
      <c r="Q141" s="267"/>
      <c r="R141" s="267"/>
      <c r="S141" s="267"/>
      <c r="T141" s="268"/>
      <c r="U141" s="14"/>
      <c r="V141" s="14"/>
      <c r="W141" s="14"/>
      <c r="X141" s="14"/>
      <c r="Y141" s="14"/>
      <c r="Z141" s="14"/>
      <c r="AA141" s="14"/>
      <c r="AB141" s="14"/>
      <c r="AC141" s="14"/>
      <c r="AD141" s="14"/>
      <c r="AE141" s="14"/>
      <c r="AT141" s="269" t="s">
        <v>236</v>
      </c>
      <c r="AU141" s="269" t="s">
        <v>88</v>
      </c>
      <c r="AV141" s="14" t="s">
        <v>88</v>
      </c>
      <c r="AW141" s="14" t="s">
        <v>36</v>
      </c>
      <c r="AX141" s="14" t="s">
        <v>80</v>
      </c>
      <c r="AY141" s="269" t="s">
        <v>221</v>
      </c>
    </row>
    <row r="142" s="13" customFormat="1">
      <c r="A142" s="13"/>
      <c r="B142" s="249"/>
      <c r="C142" s="250"/>
      <c r="D142" s="247" t="s">
        <v>236</v>
      </c>
      <c r="E142" s="251" t="s">
        <v>1</v>
      </c>
      <c r="F142" s="252" t="s">
        <v>6352</v>
      </c>
      <c r="G142" s="250"/>
      <c r="H142" s="253">
        <v>1170</v>
      </c>
      <c r="I142" s="254"/>
      <c r="J142" s="250"/>
      <c r="K142" s="250"/>
      <c r="L142" s="255"/>
      <c r="M142" s="256"/>
      <c r="N142" s="257"/>
      <c r="O142" s="257"/>
      <c r="P142" s="257"/>
      <c r="Q142" s="257"/>
      <c r="R142" s="257"/>
      <c r="S142" s="257"/>
      <c r="T142" s="258"/>
      <c r="U142" s="13"/>
      <c r="V142" s="13"/>
      <c r="W142" s="13"/>
      <c r="X142" s="13"/>
      <c r="Y142" s="13"/>
      <c r="Z142" s="13"/>
      <c r="AA142" s="13"/>
      <c r="AB142" s="13"/>
      <c r="AC142" s="13"/>
      <c r="AD142" s="13"/>
      <c r="AE142" s="13"/>
      <c r="AT142" s="259" t="s">
        <v>236</v>
      </c>
      <c r="AU142" s="259" t="s">
        <v>88</v>
      </c>
      <c r="AV142" s="13" t="s">
        <v>19</v>
      </c>
      <c r="AW142" s="13" t="s">
        <v>36</v>
      </c>
      <c r="AX142" s="13" t="s">
        <v>80</v>
      </c>
      <c r="AY142" s="259" t="s">
        <v>221</v>
      </c>
    </row>
    <row r="143" s="15" customFormat="1">
      <c r="A143" s="15"/>
      <c r="B143" s="270"/>
      <c r="C143" s="271"/>
      <c r="D143" s="247" t="s">
        <v>236</v>
      </c>
      <c r="E143" s="272" t="s">
        <v>1</v>
      </c>
      <c r="F143" s="273" t="s">
        <v>356</v>
      </c>
      <c r="G143" s="271"/>
      <c r="H143" s="274">
        <v>1170</v>
      </c>
      <c r="I143" s="275"/>
      <c r="J143" s="271"/>
      <c r="K143" s="271"/>
      <c r="L143" s="276"/>
      <c r="M143" s="277"/>
      <c r="N143" s="278"/>
      <c r="O143" s="278"/>
      <c r="P143" s="278"/>
      <c r="Q143" s="278"/>
      <c r="R143" s="278"/>
      <c r="S143" s="278"/>
      <c r="T143" s="279"/>
      <c r="U143" s="15"/>
      <c r="V143" s="15"/>
      <c r="W143" s="15"/>
      <c r="X143" s="15"/>
      <c r="Y143" s="15"/>
      <c r="Z143" s="15"/>
      <c r="AA143" s="15"/>
      <c r="AB143" s="15"/>
      <c r="AC143" s="15"/>
      <c r="AD143" s="15"/>
      <c r="AE143" s="15"/>
      <c r="AT143" s="280" t="s">
        <v>236</v>
      </c>
      <c r="AU143" s="280" t="s">
        <v>88</v>
      </c>
      <c r="AV143" s="15" t="s">
        <v>224</v>
      </c>
      <c r="AW143" s="15" t="s">
        <v>36</v>
      </c>
      <c r="AX143" s="15" t="s">
        <v>88</v>
      </c>
      <c r="AY143" s="280" t="s">
        <v>221</v>
      </c>
    </row>
    <row r="144" s="2" customFormat="1" ht="24.15" customHeight="1">
      <c r="A144" s="40"/>
      <c r="B144" s="41"/>
      <c r="C144" s="229" t="s">
        <v>262</v>
      </c>
      <c r="D144" s="229" t="s">
        <v>225</v>
      </c>
      <c r="E144" s="230" t="s">
        <v>5660</v>
      </c>
      <c r="F144" s="231" t="s">
        <v>5661</v>
      </c>
      <c r="G144" s="232" t="s">
        <v>5514</v>
      </c>
      <c r="H144" s="233">
        <v>80</v>
      </c>
      <c r="I144" s="234"/>
      <c r="J144" s="235">
        <f>ROUND(I144*H144,2)</f>
        <v>0</v>
      </c>
      <c r="K144" s="231" t="s">
        <v>5600</v>
      </c>
      <c r="L144" s="46"/>
      <c r="M144" s="236" t="s">
        <v>1</v>
      </c>
      <c r="N144" s="237" t="s">
        <v>45</v>
      </c>
      <c r="O144" s="93"/>
      <c r="P144" s="238">
        <f>O144*H144</f>
        <v>0</v>
      </c>
      <c r="Q144" s="238">
        <v>0</v>
      </c>
      <c r="R144" s="238">
        <f>Q144*H144</f>
        <v>0</v>
      </c>
      <c r="S144" s="238">
        <v>0</v>
      </c>
      <c r="T144" s="239">
        <f>S144*H144</f>
        <v>0</v>
      </c>
      <c r="U144" s="40"/>
      <c r="V144" s="40"/>
      <c r="W144" s="40"/>
      <c r="X144" s="40"/>
      <c r="Y144" s="40"/>
      <c r="Z144" s="40"/>
      <c r="AA144" s="40"/>
      <c r="AB144" s="40"/>
      <c r="AC144" s="40"/>
      <c r="AD144" s="40"/>
      <c r="AE144" s="40"/>
      <c r="AR144" s="240" t="s">
        <v>224</v>
      </c>
      <c r="AT144" s="240" t="s">
        <v>225</v>
      </c>
      <c r="AU144" s="240" t="s">
        <v>88</v>
      </c>
      <c r="AY144" s="18" t="s">
        <v>221</v>
      </c>
      <c r="BE144" s="241">
        <f>IF(N144="základní",J144,0)</f>
        <v>0</v>
      </c>
      <c r="BF144" s="241">
        <f>IF(N144="snížená",J144,0)</f>
        <v>0</v>
      </c>
      <c r="BG144" s="241">
        <f>IF(N144="zákl. přenesená",J144,0)</f>
        <v>0</v>
      </c>
      <c r="BH144" s="241">
        <f>IF(N144="sníž. přenesená",J144,0)</f>
        <v>0</v>
      </c>
      <c r="BI144" s="241">
        <f>IF(N144="nulová",J144,0)</f>
        <v>0</v>
      </c>
      <c r="BJ144" s="18" t="s">
        <v>88</v>
      </c>
      <c r="BK144" s="241">
        <f>ROUND(I144*H144,2)</f>
        <v>0</v>
      </c>
      <c r="BL144" s="18" t="s">
        <v>224</v>
      </c>
      <c r="BM144" s="240" t="s">
        <v>6353</v>
      </c>
    </row>
    <row r="145" s="2" customFormat="1">
      <c r="A145" s="40"/>
      <c r="B145" s="41"/>
      <c r="C145" s="42"/>
      <c r="D145" s="242" t="s">
        <v>232</v>
      </c>
      <c r="E145" s="42"/>
      <c r="F145" s="243" t="s">
        <v>5663</v>
      </c>
      <c r="G145" s="42"/>
      <c r="H145" s="42"/>
      <c r="I145" s="244"/>
      <c r="J145" s="42"/>
      <c r="K145" s="42"/>
      <c r="L145" s="46"/>
      <c r="M145" s="245"/>
      <c r="N145" s="246"/>
      <c r="O145" s="93"/>
      <c r="P145" s="93"/>
      <c r="Q145" s="93"/>
      <c r="R145" s="93"/>
      <c r="S145" s="93"/>
      <c r="T145" s="94"/>
      <c r="U145" s="40"/>
      <c r="V145" s="40"/>
      <c r="W145" s="40"/>
      <c r="X145" s="40"/>
      <c r="Y145" s="40"/>
      <c r="Z145" s="40"/>
      <c r="AA145" s="40"/>
      <c r="AB145" s="40"/>
      <c r="AC145" s="40"/>
      <c r="AD145" s="40"/>
      <c r="AE145" s="40"/>
      <c r="AT145" s="18" t="s">
        <v>232</v>
      </c>
      <c r="AU145" s="18" t="s">
        <v>88</v>
      </c>
    </row>
    <row r="146" s="13" customFormat="1">
      <c r="A146" s="13"/>
      <c r="B146" s="249"/>
      <c r="C146" s="250"/>
      <c r="D146" s="247" t="s">
        <v>236</v>
      </c>
      <c r="E146" s="251" t="s">
        <v>1</v>
      </c>
      <c r="F146" s="252" t="s">
        <v>5664</v>
      </c>
      <c r="G146" s="250"/>
      <c r="H146" s="253">
        <v>80</v>
      </c>
      <c r="I146" s="254"/>
      <c r="J146" s="250"/>
      <c r="K146" s="250"/>
      <c r="L146" s="255"/>
      <c r="M146" s="256"/>
      <c r="N146" s="257"/>
      <c r="O146" s="257"/>
      <c r="P146" s="257"/>
      <c r="Q146" s="257"/>
      <c r="R146" s="257"/>
      <c r="S146" s="257"/>
      <c r="T146" s="258"/>
      <c r="U146" s="13"/>
      <c r="V146" s="13"/>
      <c r="W146" s="13"/>
      <c r="X146" s="13"/>
      <c r="Y146" s="13"/>
      <c r="Z146" s="13"/>
      <c r="AA146" s="13"/>
      <c r="AB146" s="13"/>
      <c r="AC146" s="13"/>
      <c r="AD146" s="13"/>
      <c r="AE146" s="13"/>
      <c r="AT146" s="259" t="s">
        <v>236</v>
      </c>
      <c r="AU146" s="259" t="s">
        <v>88</v>
      </c>
      <c r="AV146" s="13" t="s">
        <v>19</v>
      </c>
      <c r="AW146" s="13" t="s">
        <v>36</v>
      </c>
      <c r="AX146" s="13" t="s">
        <v>80</v>
      </c>
      <c r="AY146" s="259" t="s">
        <v>221</v>
      </c>
    </row>
    <row r="147" s="15" customFormat="1">
      <c r="A147" s="15"/>
      <c r="B147" s="270"/>
      <c r="C147" s="271"/>
      <c r="D147" s="247" t="s">
        <v>236</v>
      </c>
      <c r="E147" s="272" t="s">
        <v>1</v>
      </c>
      <c r="F147" s="273" t="s">
        <v>356</v>
      </c>
      <c r="G147" s="271"/>
      <c r="H147" s="274">
        <v>80</v>
      </c>
      <c r="I147" s="275"/>
      <c r="J147" s="271"/>
      <c r="K147" s="271"/>
      <c r="L147" s="276"/>
      <c r="M147" s="277"/>
      <c r="N147" s="278"/>
      <c r="O147" s="278"/>
      <c r="P147" s="278"/>
      <c r="Q147" s="278"/>
      <c r="R147" s="278"/>
      <c r="S147" s="278"/>
      <c r="T147" s="279"/>
      <c r="U147" s="15"/>
      <c r="V147" s="15"/>
      <c r="W147" s="15"/>
      <c r="X147" s="15"/>
      <c r="Y147" s="15"/>
      <c r="Z147" s="15"/>
      <c r="AA147" s="15"/>
      <c r="AB147" s="15"/>
      <c r="AC147" s="15"/>
      <c r="AD147" s="15"/>
      <c r="AE147" s="15"/>
      <c r="AT147" s="280" t="s">
        <v>236</v>
      </c>
      <c r="AU147" s="280" t="s">
        <v>88</v>
      </c>
      <c r="AV147" s="15" t="s">
        <v>224</v>
      </c>
      <c r="AW147" s="15" t="s">
        <v>36</v>
      </c>
      <c r="AX147" s="15" t="s">
        <v>88</v>
      </c>
      <c r="AY147" s="280" t="s">
        <v>221</v>
      </c>
    </row>
    <row r="148" s="2" customFormat="1" ht="37.8" customHeight="1">
      <c r="A148" s="40"/>
      <c r="B148" s="41"/>
      <c r="C148" s="229" t="s">
        <v>267</v>
      </c>
      <c r="D148" s="229" t="s">
        <v>225</v>
      </c>
      <c r="E148" s="230" t="s">
        <v>5665</v>
      </c>
      <c r="F148" s="231" t="s">
        <v>5666</v>
      </c>
      <c r="G148" s="232" t="s">
        <v>5667</v>
      </c>
      <c r="H148" s="233">
        <v>10</v>
      </c>
      <c r="I148" s="234"/>
      <c r="J148" s="235">
        <f>ROUND(I148*H148,2)</f>
        <v>0</v>
      </c>
      <c r="K148" s="231" t="s">
        <v>5600</v>
      </c>
      <c r="L148" s="46"/>
      <c r="M148" s="236" t="s">
        <v>1</v>
      </c>
      <c r="N148" s="237" t="s">
        <v>45</v>
      </c>
      <c r="O148" s="93"/>
      <c r="P148" s="238">
        <f>O148*H148</f>
        <v>0</v>
      </c>
      <c r="Q148" s="238">
        <v>0</v>
      </c>
      <c r="R148" s="238">
        <f>Q148*H148</f>
        <v>0</v>
      </c>
      <c r="S148" s="238">
        <v>0</v>
      </c>
      <c r="T148" s="239">
        <f>S148*H148</f>
        <v>0</v>
      </c>
      <c r="U148" s="40"/>
      <c r="V148" s="40"/>
      <c r="W148" s="40"/>
      <c r="X148" s="40"/>
      <c r="Y148" s="40"/>
      <c r="Z148" s="40"/>
      <c r="AA148" s="40"/>
      <c r="AB148" s="40"/>
      <c r="AC148" s="40"/>
      <c r="AD148" s="40"/>
      <c r="AE148" s="40"/>
      <c r="AR148" s="240" t="s">
        <v>224</v>
      </c>
      <c r="AT148" s="240" t="s">
        <v>225</v>
      </c>
      <c r="AU148" s="240" t="s">
        <v>88</v>
      </c>
      <c r="AY148" s="18" t="s">
        <v>221</v>
      </c>
      <c r="BE148" s="241">
        <f>IF(N148="základní",J148,0)</f>
        <v>0</v>
      </c>
      <c r="BF148" s="241">
        <f>IF(N148="snížená",J148,0)</f>
        <v>0</v>
      </c>
      <c r="BG148" s="241">
        <f>IF(N148="zákl. přenesená",J148,0)</f>
        <v>0</v>
      </c>
      <c r="BH148" s="241">
        <f>IF(N148="sníž. přenesená",J148,0)</f>
        <v>0</v>
      </c>
      <c r="BI148" s="241">
        <f>IF(N148="nulová",J148,0)</f>
        <v>0</v>
      </c>
      <c r="BJ148" s="18" t="s">
        <v>88</v>
      </c>
      <c r="BK148" s="241">
        <f>ROUND(I148*H148,2)</f>
        <v>0</v>
      </c>
      <c r="BL148" s="18" t="s">
        <v>224</v>
      </c>
      <c r="BM148" s="240" t="s">
        <v>6354</v>
      </c>
    </row>
    <row r="149" s="2" customFormat="1">
      <c r="A149" s="40"/>
      <c r="B149" s="41"/>
      <c r="C149" s="42"/>
      <c r="D149" s="242" t="s">
        <v>232</v>
      </c>
      <c r="E149" s="42"/>
      <c r="F149" s="243" t="s">
        <v>5669</v>
      </c>
      <c r="G149" s="42"/>
      <c r="H149" s="42"/>
      <c r="I149" s="244"/>
      <c r="J149" s="42"/>
      <c r="K149" s="42"/>
      <c r="L149" s="46"/>
      <c r="M149" s="245"/>
      <c r="N149" s="246"/>
      <c r="O149" s="93"/>
      <c r="P149" s="93"/>
      <c r="Q149" s="93"/>
      <c r="R149" s="93"/>
      <c r="S149" s="93"/>
      <c r="T149" s="94"/>
      <c r="U149" s="40"/>
      <c r="V149" s="40"/>
      <c r="W149" s="40"/>
      <c r="X149" s="40"/>
      <c r="Y149" s="40"/>
      <c r="Z149" s="40"/>
      <c r="AA149" s="40"/>
      <c r="AB149" s="40"/>
      <c r="AC149" s="40"/>
      <c r="AD149" s="40"/>
      <c r="AE149" s="40"/>
      <c r="AT149" s="18" t="s">
        <v>232</v>
      </c>
      <c r="AU149" s="18" t="s">
        <v>88</v>
      </c>
    </row>
    <row r="150" s="13" customFormat="1">
      <c r="A150" s="13"/>
      <c r="B150" s="249"/>
      <c r="C150" s="250"/>
      <c r="D150" s="247" t="s">
        <v>236</v>
      </c>
      <c r="E150" s="251" t="s">
        <v>1</v>
      </c>
      <c r="F150" s="252" t="s">
        <v>5670</v>
      </c>
      <c r="G150" s="250"/>
      <c r="H150" s="253">
        <v>10</v>
      </c>
      <c r="I150" s="254"/>
      <c r="J150" s="250"/>
      <c r="K150" s="250"/>
      <c r="L150" s="255"/>
      <c r="M150" s="256"/>
      <c r="N150" s="257"/>
      <c r="O150" s="257"/>
      <c r="P150" s="257"/>
      <c r="Q150" s="257"/>
      <c r="R150" s="257"/>
      <c r="S150" s="257"/>
      <c r="T150" s="258"/>
      <c r="U150" s="13"/>
      <c r="V150" s="13"/>
      <c r="W150" s="13"/>
      <c r="X150" s="13"/>
      <c r="Y150" s="13"/>
      <c r="Z150" s="13"/>
      <c r="AA150" s="13"/>
      <c r="AB150" s="13"/>
      <c r="AC150" s="13"/>
      <c r="AD150" s="13"/>
      <c r="AE150" s="13"/>
      <c r="AT150" s="259" t="s">
        <v>236</v>
      </c>
      <c r="AU150" s="259" t="s">
        <v>88</v>
      </c>
      <c r="AV150" s="13" t="s">
        <v>19</v>
      </c>
      <c r="AW150" s="13" t="s">
        <v>36</v>
      </c>
      <c r="AX150" s="13" t="s">
        <v>80</v>
      </c>
      <c r="AY150" s="259" t="s">
        <v>221</v>
      </c>
    </row>
    <row r="151" s="15" customFormat="1">
      <c r="A151" s="15"/>
      <c r="B151" s="270"/>
      <c r="C151" s="271"/>
      <c r="D151" s="247" t="s">
        <v>236</v>
      </c>
      <c r="E151" s="272" t="s">
        <v>1</v>
      </c>
      <c r="F151" s="273" t="s">
        <v>356</v>
      </c>
      <c r="G151" s="271"/>
      <c r="H151" s="274">
        <v>10</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236</v>
      </c>
      <c r="AU151" s="280" t="s">
        <v>88</v>
      </c>
      <c r="AV151" s="15" t="s">
        <v>224</v>
      </c>
      <c r="AW151" s="15" t="s">
        <v>36</v>
      </c>
      <c r="AX151" s="15" t="s">
        <v>88</v>
      </c>
      <c r="AY151" s="280" t="s">
        <v>221</v>
      </c>
    </row>
    <row r="152" s="2" customFormat="1" ht="24.15" customHeight="1">
      <c r="A152" s="40"/>
      <c r="B152" s="41"/>
      <c r="C152" s="229" t="s">
        <v>272</v>
      </c>
      <c r="D152" s="229" t="s">
        <v>225</v>
      </c>
      <c r="E152" s="230" t="s">
        <v>6071</v>
      </c>
      <c r="F152" s="231" t="s">
        <v>6072</v>
      </c>
      <c r="G152" s="232" t="s">
        <v>507</v>
      </c>
      <c r="H152" s="233">
        <v>241.63999999999999</v>
      </c>
      <c r="I152" s="234"/>
      <c r="J152" s="235">
        <f>ROUND(I152*H152,2)</f>
        <v>0</v>
      </c>
      <c r="K152" s="231" t="s">
        <v>5600</v>
      </c>
      <c r="L152" s="46"/>
      <c r="M152" s="236" t="s">
        <v>1</v>
      </c>
      <c r="N152" s="237" t="s">
        <v>45</v>
      </c>
      <c r="O152" s="93"/>
      <c r="P152" s="238">
        <f>O152*H152</f>
        <v>0</v>
      </c>
      <c r="Q152" s="238">
        <v>0</v>
      </c>
      <c r="R152" s="238">
        <f>Q152*H152</f>
        <v>0</v>
      </c>
      <c r="S152" s="238">
        <v>0</v>
      </c>
      <c r="T152" s="239">
        <f>S152*H152</f>
        <v>0</v>
      </c>
      <c r="U152" s="40"/>
      <c r="V152" s="40"/>
      <c r="W152" s="40"/>
      <c r="X152" s="40"/>
      <c r="Y152" s="40"/>
      <c r="Z152" s="40"/>
      <c r="AA152" s="40"/>
      <c r="AB152" s="40"/>
      <c r="AC152" s="40"/>
      <c r="AD152" s="40"/>
      <c r="AE152" s="40"/>
      <c r="AR152" s="240" t="s">
        <v>224</v>
      </c>
      <c r="AT152" s="240" t="s">
        <v>225</v>
      </c>
      <c r="AU152" s="240" t="s">
        <v>88</v>
      </c>
      <c r="AY152" s="18" t="s">
        <v>221</v>
      </c>
      <c r="BE152" s="241">
        <f>IF(N152="základní",J152,0)</f>
        <v>0</v>
      </c>
      <c r="BF152" s="241">
        <f>IF(N152="snížená",J152,0)</f>
        <v>0</v>
      </c>
      <c r="BG152" s="241">
        <f>IF(N152="zákl. přenesená",J152,0)</f>
        <v>0</v>
      </c>
      <c r="BH152" s="241">
        <f>IF(N152="sníž. přenesená",J152,0)</f>
        <v>0</v>
      </c>
      <c r="BI152" s="241">
        <f>IF(N152="nulová",J152,0)</f>
        <v>0</v>
      </c>
      <c r="BJ152" s="18" t="s">
        <v>88</v>
      </c>
      <c r="BK152" s="241">
        <f>ROUND(I152*H152,2)</f>
        <v>0</v>
      </c>
      <c r="BL152" s="18" t="s">
        <v>224</v>
      </c>
      <c r="BM152" s="240" t="s">
        <v>6355</v>
      </c>
    </row>
    <row r="153" s="2" customFormat="1">
      <c r="A153" s="40"/>
      <c r="B153" s="41"/>
      <c r="C153" s="42"/>
      <c r="D153" s="242" t="s">
        <v>232</v>
      </c>
      <c r="E153" s="42"/>
      <c r="F153" s="243" t="s">
        <v>6074</v>
      </c>
      <c r="G153" s="42"/>
      <c r="H153" s="42"/>
      <c r="I153" s="244"/>
      <c r="J153" s="42"/>
      <c r="K153" s="42"/>
      <c r="L153" s="46"/>
      <c r="M153" s="245"/>
      <c r="N153" s="246"/>
      <c r="O153" s="93"/>
      <c r="P153" s="93"/>
      <c r="Q153" s="93"/>
      <c r="R153" s="93"/>
      <c r="S153" s="93"/>
      <c r="T153" s="94"/>
      <c r="U153" s="40"/>
      <c r="V153" s="40"/>
      <c r="W153" s="40"/>
      <c r="X153" s="40"/>
      <c r="Y153" s="40"/>
      <c r="Z153" s="40"/>
      <c r="AA153" s="40"/>
      <c r="AB153" s="40"/>
      <c r="AC153" s="40"/>
      <c r="AD153" s="40"/>
      <c r="AE153" s="40"/>
      <c r="AT153" s="18" t="s">
        <v>232</v>
      </c>
      <c r="AU153" s="18" t="s">
        <v>88</v>
      </c>
    </row>
    <row r="154" s="14" customFormat="1">
      <c r="A154" s="14"/>
      <c r="B154" s="260"/>
      <c r="C154" s="261"/>
      <c r="D154" s="247" t="s">
        <v>236</v>
      </c>
      <c r="E154" s="262" t="s">
        <v>1</v>
      </c>
      <c r="F154" s="263" t="s">
        <v>6356</v>
      </c>
      <c r="G154" s="261"/>
      <c r="H154" s="262" t="s">
        <v>1</v>
      </c>
      <c r="I154" s="264"/>
      <c r="J154" s="261"/>
      <c r="K154" s="261"/>
      <c r="L154" s="265"/>
      <c r="M154" s="266"/>
      <c r="N154" s="267"/>
      <c r="O154" s="267"/>
      <c r="P154" s="267"/>
      <c r="Q154" s="267"/>
      <c r="R154" s="267"/>
      <c r="S154" s="267"/>
      <c r="T154" s="268"/>
      <c r="U154" s="14"/>
      <c r="V154" s="14"/>
      <c r="W154" s="14"/>
      <c r="X154" s="14"/>
      <c r="Y154" s="14"/>
      <c r="Z154" s="14"/>
      <c r="AA154" s="14"/>
      <c r="AB154" s="14"/>
      <c r="AC154" s="14"/>
      <c r="AD154" s="14"/>
      <c r="AE154" s="14"/>
      <c r="AT154" s="269" t="s">
        <v>236</v>
      </c>
      <c r="AU154" s="269" t="s">
        <v>88</v>
      </c>
      <c r="AV154" s="14" t="s">
        <v>88</v>
      </c>
      <c r="AW154" s="14" t="s">
        <v>36</v>
      </c>
      <c r="AX154" s="14" t="s">
        <v>80</v>
      </c>
      <c r="AY154" s="269" t="s">
        <v>221</v>
      </c>
    </row>
    <row r="155" s="13" customFormat="1">
      <c r="A155" s="13"/>
      <c r="B155" s="249"/>
      <c r="C155" s="250"/>
      <c r="D155" s="247" t="s">
        <v>236</v>
      </c>
      <c r="E155" s="251" t="s">
        <v>1</v>
      </c>
      <c r="F155" s="252" t="s">
        <v>6357</v>
      </c>
      <c r="G155" s="250"/>
      <c r="H155" s="253">
        <v>98</v>
      </c>
      <c r="I155" s="254"/>
      <c r="J155" s="250"/>
      <c r="K155" s="250"/>
      <c r="L155" s="255"/>
      <c r="M155" s="256"/>
      <c r="N155" s="257"/>
      <c r="O155" s="257"/>
      <c r="P155" s="257"/>
      <c r="Q155" s="257"/>
      <c r="R155" s="257"/>
      <c r="S155" s="257"/>
      <c r="T155" s="258"/>
      <c r="U155" s="13"/>
      <c r="V155" s="13"/>
      <c r="W155" s="13"/>
      <c r="X155" s="13"/>
      <c r="Y155" s="13"/>
      <c r="Z155" s="13"/>
      <c r="AA155" s="13"/>
      <c r="AB155" s="13"/>
      <c r="AC155" s="13"/>
      <c r="AD155" s="13"/>
      <c r="AE155" s="13"/>
      <c r="AT155" s="259" t="s">
        <v>236</v>
      </c>
      <c r="AU155" s="259" t="s">
        <v>88</v>
      </c>
      <c r="AV155" s="13" t="s">
        <v>19</v>
      </c>
      <c r="AW155" s="13" t="s">
        <v>36</v>
      </c>
      <c r="AX155" s="13" t="s">
        <v>80</v>
      </c>
      <c r="AY155" s="259" t="s">
        <v>221</v>
      </c>
    </row>
    <row r="156" s="13" customFormat="1">
      <c r="A156" s="13"/>
      <c r="B156" s="249"/>
      <c r="C156" s="250"/>
      <c r="D156" s="247" t="s">
        <v>236</v>
      </c>
      <c r="E156" s="251" t="s">
        <v>1</v>
      </c>
      <c r="F156" s="252" t="s">
        <v>6358</v>
      </c>
      <c r="G156" s="250"/>
      <c r="H156" s="253">
        <v>143.63999999999999</v>
      </c>
      <c r="I156" s="254"/>
      <c r="J156" s="250"/>
      <c r="K156" s="250"/>
      <c r="L156" s="255"/>
      <c r="M156" s="256"/>
      <c r="N156" s="257"/>
      <c r="O156" s="257"/>
      <c r="P156" s="257"/>
      <c r="Q156" s="257"/>
      <c r="R156" s="257"/>
      <c r="S156" s="257"/>
      <c r="T156" s="258"/>
      <c r="U156" s="13"/>
      <c r="V156" s="13"/>
      <c r="W156" s="13"/>
      <c r="X156" s="13"/>
      <c r="Y156" s="13"/>
      <c r="Z156" s="13"/>
      <c r="AA156" s="13"/>
      <c r="AB156" s="13"/>
      <c r="AC156" s="13"/>
      <c r="AD156" s="13"/>
      <c r="AE156" s="13"/>
      <c r="AT156" s="259" t="s">
        <v>236</v>
      </c>
      <c r="AU156" s="259" t="s">
        <v>88</v>
      </c>
      <c r="AV156" s="13" t="s">
        <v>19</v>
      </c>
      <c r="AW156" s="13" t="s">
        <v>36</v>
      </c>
      <c r="AX156" s="13" t="s">
        <v>80</v>
      </c>
      <c r="AY156" s="259" t="s">
        <v>221</v>
      </c>
    </row>
    <row r="157" s="15" customFormat="1">
      <c r="A157" s="15"/>
      <c r="B157" s="270"/>
      <c r="C157" s="271"/>
      <c r="D157" s="247" t="s">
        <v>236</v>
      </c>
      <c r="E157" s="272" t="s">
        <v>1</v>
      </c>
      <c r="F157" s="273" t="s">
        <v>356</v>
      </c>
      <c r="G157" s="271"/>
      <c r="H157" s="274">
        <v>241.63999999999999</v>
      </c>
      <c r="I157" s="275"/>
      <c r="J157" s="271"/>
      <c r="K157" s="271"/>
      <c r="L157" s="276"/>
      <c r="M157" s="277"/>
      <c r="N157" s="278"/>
      <c r="O157" s="278"/>
      <c r="P157" s="278"/>
      <c r="Q157" s="278"/>
      <c r="R157" s="278"/>
      <c r="S157" s="278"/>
      <c r="T157" s="279"/>
      <c r="U157" s="15"/>
      <c r="V157" s="15"/>
      <c r="W157" s="15"/>
      <c r="X157" s="15"/>
      <c r="Y157" s="15"/>
      <c r="Z157" s="15"/>
      <c r="AA157" s="15"/>
      <c r="AB157" s="15"/>
      <c r="AC157" s="15"/>
      <c r="AD157" s="15"/>
      <c r="AE157" s="15"/>
      <c r="AT157" s="280" t="s">
        <v>236</v>
      </c>
      <c r="AU157" s="280" t="s">
        <v>88</v>
      </c>
      <c r="AV157" s="15" t="s">
        <v>224</v>
      </c>
      <c r="AW157" s="15" t="s">
        <v>36</v>
      </c>
      <c r="AX157" s="15" t="s">
        <v>88</v>
      </c>
      <c r="AY157" s="280" t="s">
        <v>221</v>
      </c>
    </row>
    <row r="158" s="2" customFormat="1" ht="24.15" customHeight="1">
      <c r="A158" s="40"/>
      <c r="B158" s="41"/>
      <c r="C158" s="229" t="s">
        <v>277</v>
      </c>
      <c r="D158" s="229" t="s">
        <v>225</v>
      </c>
      <c r="E158" s="230" t="s">
        <v>505</v>
      </c>
      <c r="F158" s="231" t="s">
        <v>992</v>
      </c>
      <c r="G158" s="232" t="s">
        <v>507</v>
      </c>
      <c r="H158" s="233">
        <v>3469</v>
      </c>
      <c r="I158" s="234"/>
      <c r="J158" s="235">
        <f>ROUND(I158*H158,2)</f>
        <v>0</v>
      </c>
      <c r="K158" s="231" t="s">
        <v>5600</v>
      </c>
      <c r="L158" s="46"/>
      <c r="M158" s="236" t="s">
        <v>1</v>
      </c>
      <c r="N158" s="237" t="s">
        <v>45</v>
      </c>
      <c r="O158" s="93"/>
      <c r="P158" s="238">
        <f>O158*H158</f>
        <v>0</v>
      </c>
      <c r="Q158" s="238">
        <v>0</v>
      </c>
      <c r="R158" s="238">
        <f>Q158*H158</f>
        <v>0</v>
      </c>
      <c r="S158" s="238">
        <v>0</v>
      </c>
      <c r="T158" s="239">
        <f>S158*H158</f>
        <v>0</v>
      </c>
      <c r="U158" s="40"/>
      <c r="V158" s="40"/>
      <c r="W158" s="40"/>
      <c r="X158" s="40"/>
      <c r="Y158" s="40"/>
      <c r="Z158" s="40"/>
      <c r="AA158" s="40"/>
      <c r="AB158" s="40"/>
      <c r="AC158" s="40"/>
      <c r="AD158" s="40"/>
      <c r="AE158" s="40"/>
      <c r="AR158" s="240" t="s">
        <v>224</v>
      </c>
      <c r="AT158" s="240" t="s">
        <v>225</v>
      </c>
      <c r="AU158" s="240" t="s">
        <v>88</v>
      </c>
      <c r="AY158" s="18" t="s">
        <v>221</v>
      </c>
      <c r="BE158" s="241">
        <f>IF(N158="základní",J158,0)</f>
        <v>0</v>
      </c>
      <c r="BF158" s="241">
        <f>IF(N158="snížená",J158,0)</f>
        <v>0</v>
      </c>
      <c r="BG158" s="241">
        <f>IF(N158="zákl. přenesená",J158,0)</f>
        <v>0</v>
      </c>
      <c r="BH158" s="241">
        <f>IF(N158="sníž. přenesená",J158,0)</f>
        <v>0</v>
      </c>
      <c r="BI158" s="241">
        <f>IF(N158="nulová",J158,0)</f>
        <v>0</v>
      </c>
      <c r="BJ158" s="18" t="s">
        <v>88</v>
      </c>
      <c r="BK158" s="241">
        <f>ROUND(I158*H158,2)</f>
        <v>0</v>
      </c>
      <c r="BL158" s="18" t="s">
        <v>224</v>
      </c>
      <c r="BM158" s="240" t="s">
        <v>6359</v>
      </c>
    </row>
    <row r="159" s="2" customFormat="1">
      <c r="A159" s="40"/>
      <c r="B159" s="41"/>
      <c r="C159" s="42"/>
      <c r="D159" s="242" t="s">
        <v>232</v>
      </c>
      <c r="E159" s="42"/>
      <c r="F159" s="243" t="s">
        <v>5684</v>
      </c>
      <c r="G159" s="42"/>
      <c r="H159" s="42"/>
      <c r="I159" s="244"/>
      <c r="J159" s="42"/>
      <c r="K159" s="42"/>
      <c r="L159" s="46"/>
      <c r="M159" s="245"/>
      <c r="N159" s="246"/>
      <c r="O159" s="93"/>
      <c r="P159" s="93"/>
      <c r="Q159" s="93"/>
      <c r="R159" s="93"/>
      <c r="S159" s="93"/>
      <c r="T159" s="94"/>
      <c r="U159" s="40"/>
      <c r="V159" s="40"/>
      <c r="W159" s="40"/>
      <c r="X159" s="40"/>
      <c r="Y159" s="40"/>
      <c r="Z159" s="40"/>
      <c r="AA159" s="40"/>
      <c r="AB159" s="40"/>
      <c r="AC159" s="40"/>
      <c r="AD159" s="40"/>
      <c r="AE159" s="40"/>
      <c r="AT159" s="18" t="s">
        <v>232</v>
      </c>
      <c r="AU159" s="18" t="s">
        <v>88</v>
      </c>
    </row>
    <row r="160" s="14" customFormat="1">
      <c r="A160" s="14"/>
      <c r="B160" s="260"/>
      <c r="C160" s="261"/>
      <c r="D160" s="247" t="s">
        <v>236</v>
      </c>
      <c r="E160" s="262" t="s">
        <v>1</v>
      </c>
      <c r="F160" s="263" t="s">
        <v>6356</v>
      </c>
      <c r="G160" s="261"/>
      <c r="H160" s="262" t="s">
        <v>1</v>
      </c>
      <c r="I160" s="264"/>
      <c r="J160" s="261"/>
      <c r="K160" s="261"/>
      <c r="L160" s="265"/>
      <c r="M160" s="266"/>
      <c r="N160" s="267"/>
      <c r="O160" s="267"/>
      <c r="P160" s="267"/>
      <c r="Q160" s="267"/>
      <c r="R160" s="267"/>
      <c r="S160" s="267"/>
      <c r="T160" s="268"/>
      <c r="U160" s="14"/>
      <c r="V160" s="14"/>
      <c r="W160" s="14"/>
      <c r="X160" s="14"/>
      <c r="Y160" s="14"/>
      <c r="Z160" s="14"/>
      <c r="AA160" s="14"/>
      <c r="AB160" s="14"/>
      <c r="AC160" s="14"/>
      <c r="AD160" s="14"/>
      <c r="AE160" s="14"/>
      <c r="AT160" s="269" t="s">
        <v>236</v>
      </c>
      <c r="AU160" s="269" t="s">
        <v>88</v>
      </c>
      <c r="AV160" s="14" t="s">
        <v>88</v>
      </c>
      <c r="AW160" s="14" t="s">
        <v>36</v>
      </c>
      <c r="AX160" s="14" t="s">
        <v>80</v>
      </c>
      <c r="AY160" s="269" t="s">
        <v>221</v>
      </c>
    </row>
    <row r="161" s="13" customFormat="1">
      <c r="A161" s="13"/>
      <c r="B161" s="249"/>
      <c r="C161" s="250"/>
      <c r="D161" s="247" t="s">
        <v>236</v>
      </c>
      <c r="E161" s="251" t="s">
        <v>1</v>
      </c>
      <c r="F161" s="252" t="s">
        <v>6360</v>
      </c>
      <c r="G161" s="250"/>
      <c r="H161" s="253">
        <v>3145</v>
      </c>
      <c r="I161" s="254"/>
      <c r="J161" s="250"/>
      <c r="K161" s="250"/>
      <c r="L161" s="255"/>
      <c r="M161" s="256"/>
      <c r="N161" s="257"/>
      <c r="O161" s="257"/>
      <c r="P161" s="257"/>
      <c r="Q161" s="257"/>
      <c r="R161" s="257"/>
      <c r="S161" s="257"/>
      <c r="T161" s="258"/>
      <c r="U161" s="13"/>
      <c r="V161" s="13"/>
      <c r="W161" s="13"/>
      <c r="X161" s="13"/>
      <c r="Y161" s="13"/>
      <c r="Z161" s="13"/>
      <c r="AA161" s="13"/>
      <c r="AB161" s="13"/>
      <c r="AC161" s="13"/>
      <c r="AD161" s="13"/>
      <c r="AE161" s="13"/>
      <c r="AT161" s="259" t="s">
        <v>236</v>
      </c>
      <c r="AU161" s="259" t="s">
        <v>88</v>
      </c>
      <c r="AV161" s="13" t="s">
        <v>19</v>
      </c>
      <c r="AW161" s="13" t="s">
        <v>36</v>
      </c>
      <c r="AX161" s="13" t="s">
        <v>80</v>
      </c>
      <c r="AY161" s="259" t="s">
        <v>221</v>
      </c>
    </row>
    <row r="162" s="13" customFormat="1">
      <c r="A162" s="13"/>
      <c r="B162" s="249"/>
      <c r="C162" s="250"/>
      <c r="D162" s="247" t="s">
        <v>236</v>
      </c>
      <c r="E162" s="251" t="s">
        <v>1</v>
      </c>
      <c r="F162" s="252" t="s">
        <v>6361</v>
      </c>
      <c r="G162" s="250"/>
      <c r="H162" s="253">
        <v>324</v>
      </c>
      <c r="I162" s="254"/>
      <c r="J162" s="250"/>
      <c r="K162" s="250"/>
      <c r="L162" s="255"/>
      <c r="M162" s="256"/>
      <c r="N162" s="257"/>
      <c r="O162" s="257"/>
      <c r="P162" s="257"/>
      <c r="Q162" s="257"/>
      <c r="R162" s="257"/>
      <c r="S162" s="257"/>
      <c r="T162" s="258"/>
      <c r="U162" s="13"/>
      <c r="V162" s="13"/>
      <c r="W162" s="13"/>
      <c r="X162" s="13"/>
      <c r="Y162" s="13"/>
      <c r="Z162" s="13"/>
      <c r="AA162" s="13"/>
      <c r="AB162" s="13"/>
      <c r="AC162" s="13"/>
      <c r="AD162" s="13"/>
      <c r="AE162" s="13"/>
      <c r="AT162" s="259" t="s">
        <v>236</v>
      </c>
      <c r="AU162" s="259" t="s">
        <v>88</v>
      </c>
      <c r="AV162" s="13" t="s">
        <v>19</v>
      </c>
      <c r="AW162" s="13" t="s">
        <v>36</v>
      </c>
      <c r="AX162" s="13" t="s">
        <v>80</v>
      </c>
      <c r="AY162" s="259" t="s">
        <v>221</v>
      </c>
    </row>
    <row r="163" s="15" customFormat="1">
      <c r="A163" s="15"/>
      <c r="B163" s="270"/>
      <c r="C163" s="271"/>
      <c r="D163" s="247" t="s">
        <v>236</v>
      </c>
      <c r="E163" s="272" t="s">
        <v>1</v>
      </c>
      <c r="F163" s="273" t="s">
        <v>356</v>
      </c>
      <c r="G163" s="271"/>
      <c r="H163" s="274">
        <v>3469</v>
      </c>
      <c r="I163" s="275"/>
      <c r="J163" s="271"/>
      <c r="K163" s="271"/>
      <c r="L163" s="276"/>
      <c r="M163" s="277"/>
      <c r="N163" s="278"/>
      <c r="O163" s="278"/>
      <c r="P163" s="278"/>
      <c r="Q163" s="278"/>
      <c r="R163" s="278"/>
      <c r="S163" s="278"/>
      <c r="T163" s="279"/>
      <c r="U163" s="15"/>
      <c r="V163" s="15"/>
      <c r="W163" s="15"/>
      <c r="X163" s="15"/>
      <c r="Y163" s="15"/>
      <c r="Z163" s="15"/>
      <c r="AA163" s="15"/>
      <c r="AB163" s="15"/>
      <c r="AC163" s="15"/>
      <c r="AD163" s="15"/>
      <c r="AE163" s="15"/>
      <c r="AT163" s="280" t="s">
        <v>236</v>
      </c>
      <c r="AU163" s="280" t="s">
        <v>88</v>
      </c>
      <c r="AV163" s="15" t="s">
        <v>224</v>
      </c>
      <c r="AW163" s="15" t="s">
        <v>36</v>
      </c>
      <c r="AX163" s="15" t="s">
        <v>88</v>
      </c>
      <c r="AY163" s="280" t="s">
        <v>221</v>
      </c>
    </row>
    <row r="164" s="2" customFormat="1" ht="33" customHeight="1">
      <c r="A164" s="40"/>
      <c r="B164" s="41"/>
      <c r="C164" s="229" t="s">
        <v>283</v>
      </c>
      <c r="D164" s="229" t="s">
        <v>225</v>
      </c>
      <c r="E164" s="230" t="s">
        <v>6362</v>
      </c>
      <c r="F164" s="231" t="s">
        <v>6363</v>
      </c>
      <c r="G164" s="232" t="s">
        <v>515</v>
      </c>
      <c r="H164" s="233">
        <v>730.44399999999996</v>
      </c>
      <c r="I164" s="234"/>
      <c r="J164" s="235">
        <f>ROUND(I164*H164,2)</f>
        <v>0</v>
      </c>
      <c r="K164" s="231" t="s">
        <v>5600</v>
      </c>
      <c r="L164" s="46"/>
      <c r="M164" s="236" t="s">
        <v>1</v>
      </c>
      <c r="N164" s="237" t="s">
        <v>45</v>
      </c>
      <c r="O164" s="93"/>
      <c r="P164" s="238">
        <f>O164*H164</f>
        <v>0</v>
      </c>
      <c r="Q164" s="238">
        <v>0</v>
      </c>
      <c r="R164" s="238">
        <f>Q164*H164</f>
        <v>0</v>
      </c>
      <c r="S164" s="238">
        <v>0</v>
      </c>
      <c r="T164" s="239">
        <f>S164*H164</f>
        <v>0</v>
      </c>
      <c r="U164" s="40"/>
      <c r="V164" s="40"/>
      <c r="W164" s="40"/>
      <c r="X164" s="40"/>
      <c r="Y164" s="40"/>
      <c r="Z164" s="40"/>
      <c r="AA164" s="40"/>
      <c r="AB164" s="40"/>
      <c r="AC164" s="40"/>
      <c r="AD164" s="40"/>
      <c r="AE164" s="40"/>
      <c r="AR164" s="240" t="s">
        <v>224</v>
      </c>
      <c r="AT164" s="240" t="s">
        <v>225</v>
      </c>
      <c r="AU164" s="240" t="s">
        <v>88</v>
      </c>
      <c r="AY164" s="18" t="s">
        <v>221</v>
      </c>
      <c r="BE164" s="241">
        <f>IF(N164="základní",J164,0)</f>
        <v>0</v>
      </c>
      <c r="BF164" s="241">
        <f>IF(N164="snížená",J164,0)</f>
        <v>0</v>
      </c>
      <c r="BG164" s="241">
        <f>IF(N164="zákl. přenesená",J164,0)</f>
        <v>0</v>
      </c>
      <c r="BH164" s="241">
        <f>IF(N164="sníž. přenesená",J164,0)</f>
        <v>0</v>
      </c>
      <c r="BI164" s="241">
        <f>IF(N164="nulová",J164,0)</f>
        <v>0</v>
      </c>
      <c r="BJ164" s="18" t="s">
        <v>88</v>
      </c>
      <c r="BK164" s="241">
        <f>ROUND(I164*H164,2)</f>
        <v>0</v>
      </c>
      <c r="BL164" s="18" t="s">
        <v>224</v>
      </c>
      <c r="BM164" s="240" t="s">
        <v>6364</v>
      </c>
    </row>
    <row r="165" s="2" customFormat="1">
      <c r="A165" s="40"/>
      <c r="B165" s="41"/>
      <c r="C165" s="42"/>
      <c r="D165" s="242" t="s">
        <v>232</v>
      </c>
      <c r="E165" s="42"/>
      <c r="F165" s="243" t="s">
        <v>6365</v>
      </c>
      <c r="G165" s="42"/>
      <c r="H165" s="42"/>
      <c r="I165" s="244"/>
      <c r="J165" s="42"/>
      <c r="K165" s="42"/>
      <c r="L165" s="46"/>
      <c r="M165" s="245"/>
      <c r="N165" s="246"/>
      <c r="O165" s="93"/>
      <c r="P165" s="93"/>
      <c r="Q165" s="93"/>
      <c r="R165" s="93"/>
      <c r="S165" s="93"/>
      <c r="T165" s="94"/>
      <c r="U165" s="40"/>
      <c r="V165" s="40"/>
      <c r="W165" s="40"/>
      <c r="X165" s="40"/>
      <c r="Y165" s="40"/>
      <c r="Z165" s="40"/>
      <c r="AA165" s="40"/>
      <c r="AB165" s="40"/>
      <c r="AC165" s="40"/>
      <c r="AD165" s="40"/>
      <c r="AE165" s="40"/>
      <c r="AT165" s="18" t="s">
        <v>232</v>
      </c>
      <c r="AU165" s="18" t="s">
        <v>88</v>
      </c>
    </row>
    <row r="166" s="14" customFormat="1">
      <c r="A166" s="14"/>
      <c r="B166" s="260"/>
      <c r="C166" s="261"/>
      <c r="D166" s="247" t="s">
        <v>236</v>
      </c>
      <c r="E166" s="262" t="s">
        <v>1</v>
      </c>
      <c r="F166" s="263" t="s">
        <v>6356</v>
      </c>
      <c r="G166" s="261"/>
      <c r="H166" s="262" t="s">
        <v>1</v>
      </c>
      <c r="I166" s="264"/>
      <c r="J166" s="261"/>
      <c r="K166" s="261"/>
      <c r="L166" s="265"/>
      <c r="M166" s="266"/>
      <c r="N166" s="267"/>
      <c r="O166" s="267"/>
      <c r="P166" s="267"/>
      <c r="Q166" s="267"/>
      <c r="R166" s="267"/>
      <c r="S166" s="267"/>
      <c r="T166" s="268"/>
      <c r="U166" s="14"/>
      <c r="V166" s="14"/>
      <c r="W166" s="14"/>
      <c r="X166" s="14"/>
      <c r="Y166" s="14"/>
      <c r="Z166" s="14"/>
      <c r="AA166" s="14"/>
      <c r="AB166" s="14"/>
      <c r="AC166" s="14"/>
      <c r="AD166" s="14"/>
      <c r="AE166" s="14"/>
      <c r="AT166" s="269" t="s">
        <v>236</v>
      </c>
      <c r="AU166" s="269" t="s">
        <v>88</v>
      </c>
      <c r="AV166" s="14" t="s">
        <v>88</v>
      </c>
      <c r="AW166" s="14" t="s">
        <v>36</v>
      </c>
      <c r="AX166" s="14" t="s">
        <v>80</v>
      </c>
      <c r="AY166" s="269" t="s">
        <v>221</v>
      </c>
    </row>
    <row r="167" s="13" customFormat="1">
      <c r="A167" s="13"/>
      <c r="B167" s="249"/>
      <c r="C167" s="250"/>
      <c r="D167" s="247" t="s">
        <v>236</v>
      </c>
      <c r="E167" s="251" t="s">
        <v>1</v>
      </c>
      <c r="F167" s="252" t="s">
        <v>6366</v>
      </c>
      <c r="G167" s="250"/>
      <c r="H167" s="253">
        <v>730.44399999999996</v>
      </c>
      <c r="I167" s="254"/>
      <c r="J167" s="250"/>
      <c r="K167" s="250"/>
      <c r="L167" s="255"/>
      <c r="M167" s="256"/>
      <c r="N167" s="257"/>
      <c r="O167" s="257"/>
      <c r="P167" s="257"/>
      <c r="Q167" s="257"/>
      <c r="R167" s="257"/>
      <c r="S167" s="257"/>
      <c r="T167" s="258"/>
      <c r="U167" s="13"/>
      <c r="V167" s="13"/>
      <c r="W167" s="13"/>
      <c r="X167" s="13"/>
      <c r="Y167" s="13"/>
      <c r="Z167" s="13"/>
      <c r="AA167" s="13"/>
      <c r="AB167" s="13"/>
      <c r="AC167" s="13"/>
      <c r="AD167" s="13"/>
      <c r="AE167" s="13"/>
      <c r="AT167" s="259" t="s">
        <v>236</v>
      </c>
      <c r="AU167" s="259" t="s">
        <v>88</v>
      </c>
      <c r="AV167" s="13" t="s">
        <v>19</v>
      </c>
      <c r="AW167" s="13" t="s">
        <v>36</v>
      </c>
      <c r="AX167" s="13" t="s">
        <v>80</v>
      </c>
      <c r="AY167" s="259" t="s">
        <v>221</v>
      </c>
    </row>
    <row r="168" s="15" customFormat="1">
      <c r="A168" s="15"/>
      <c r="B168" s="270"/>
      <c r="C168" s="271"/>
      <c r="D168" s="247" t="s">
        <v>236</v>
      </c>
      <c r="E168" s="272" t="s">
        <v>1</v>
      </c>
      <c r="F168" s="273" t="s">
        <v>356</v>
      </c>
      <c r="G168" s="271"/>
      <c r="H168" s="274">
        <v>730.44399999999996</v>
      </c>
      <c r="I168" s="275"/>
      <c r="J168" s="271"/>
      <c r="K168" s="271"/>
      <c r="L168" s="276"/>
      <c r="M168" s="277"/>
      <c r="N168" s="278"/>
      <c r="O168" s="278"/>
      <c r="P168" s="278"/>
      <c r="Q168" s="278"/>
      <c r="R168" s="278"/>
      <c r="S168" s="278"/>
      <c r="T168" s="279"/>
      <c r="U168" s="15"/>
      <c r="V168" s="15"/>
      <c r="W168" s="15"/>
      <c r="X168" s="15"/>
      <c r="Y168" s="15"/>
      <c r="Z168" s="15"/>
      <c r="AA168" s="15"/>
      <c r="AB168" s="15"/>
      <c r="AC168" s="15"/>
      <c r="AD168" s="15"/>
      <c r="AE168" s="15"/>
      <c r="AT168" s="280" t="s">
        <v>236</v>
      </c>
      <c r="AU168" s="280" t="s">
        <v>88</v>
      </c>
      <c r="AV168" s="15" t="s">
        <v>224</v>
      </c>
      <c r="AW168" s="15" t="s">
        <v>36</v>
      </c>
      <c r="AX168" s="15" t="s">
        <v>88</v>
      </c>
      <c r="AY168" s="280" t="s">
        <v>221</v>
      </c>
    </row>
    <row r="169" s="2" customFormat="1" ht="37.8" customHeight="1">
      <c r="A169" s="40"/>
      <c r="B169" s="41"/>
      <c r="C169" s="229" t="s">
        <v>288</v>
      </c>
      <c r="D169" s="229" t="s">
        <v>225</v>
      </c>
      <c r="E169" s="230" t="s">
        <v>6367</v>
      </c>
      <c r="F169" s="231" t="s">
        <v>6368</v>
      </c>
      <c r="G169" s="232" t="s">
        <v>515</v>
      </c>
      <c r="H169" s="233">
        <v>354.03899999999999</v>
      </c>
      <c r="I169" s="234"/>
      <c r="J169" s="235">
        <f>ROUND(I169*H169,2)</f>
        <v>0</v>
      </c>
      <c r="K169" s="231" t="s">
        <v>5600</v>
      </c>
      <c r="L169" s="46"/>
      <c r="M169" s="236" t="s">
        <v>1</v>
      </c>
      <c r="N169" s="237" t="s">
        <v>45</v>
      </c>
      <c r="O169" s="93"/>
      <c r="P169" s="238">
        <f>O169*H169</f>
        <v>0</v>
      </c>
      <c r="Q169" s="238">
        <v>0</v>
      </c>
      <c r="R169" s="238">
        <f>Q169*H169</f>
        <v>0</v>
      </c>
      <c r="S169" s="238">
        <v>0</v>
      </c>
      <c r="T169" s="239">
        <f>S169*H169</f>
        <v>0</v>
      </c>
      <c r="U169" s="40"/>
      <c r="V169" s="40"/>
      <c r="W169" s="40"/>
      <c r="X169" s="40"/>
      <c r="Y169" s="40"/>
      <c r="Z169" s="40"/>
      <c r="AA169" s="40"/>
      <c r="AB169" s="40"/>
      <c r="AC169" s="40"/>
      <c r="AD169" s="40"/>
      <c r="AE169" s="40"/>
      <c r="AR169" s="240" t="s">
        <v>224</v>
      </c>
      <c r="AT169" s="240" t="s">
        <v>225</v>
      </c>
      <c r="AU169" s="240" t="s">
        <v>88</v>
      </c>
      <c r="AY169" s="18" t="s">
        <v>221</v>
      </c>
      <c r="BE169" s="241">
        <f>IF(N169="základní",J169,0)</f>
        <v>0</v>
      </c>
      <c r="BF169" s="241">
        <f>IF(N169="snížená",J169,0)</f>
        <v>0</v>
      </c>
      <c r="BG169" s="241">
        <f>IF(N169="zákl. přenesená",J169,0)</f>
        <v>0</v>
      </c>
      <c r="BH169" s="241">
        <f>IF(N169="sníž. přenesená",J169,0)</f>
        <v>0</v>
      </c>
      <c r="BI169" s="241">
        <f>IF(N169="nulová",J169,0)</f>
        <v>0</v>
      </c>
      <c r="BJ169" s="18" t="s">
        <v>88</v>
      </c>
      <c r="BK169" s="241">
        <f>ROUND(I169*H169,2)</f>
        <v>0</v>
      </c>
      <c r="BL169" s="18" t="s">
        <v>224</v>
      </c>
      <c r="BM169" s="240" t="s">
        <v>6369</v>
      </c>
    </row>
    <row r="170" s="2" customFormat="1">
      <c r="A170" s="40"/>
      <c r="B170" s="41"/>
      <c r="C170" s="42"/>
      <c r="D170" s="242" t="s">
        <v>232</v>
      </c>
      <c r="E170" s="42"/>
      <c r="F170" s="243" t="s">
        <v>6370</v>
      </c>
      <c r="G170" s="42"/>
      <c r="H170" s="42"/>
      <c r="I170" s="244"/>
      <c r="J170" s="42"/>
      <c r="K170" s="42"/>
      <c r="L170" s="46"/>
      <c r="M170" s="245"/>
      <c r="N170" s="246"/>
      <c r="O170" s="93"/>
      <c r="P170" s="93"/>
      <c r="Q170" s="93"/>
      <c r="R170" s="93"/>
      <c r="S170" s="93"/>
      <c r="T170" s="94"/>
      <c r="U170" s="40"/>
      <c r="V170" s="40"/>
      <c r="W170" s="40"/>
      <c r="X170" s="40"/>
      <c r="Y170" s="40"/>
      <c r="Z170" s="40"/>
      <c r="AA170" s="40"/>
      <c r="AB170" s="40"/>
      <c r="AC170" s="40"/>
      <c r="AD170" s="40"/>
      <c r="AE170" s="40"/>
      <c r="AT170" s="18" t="s">
        <v>232</v>
      </c>
      <c r="AU170" s="18" t="s">
        <v>88</v>
      </c>
    </row>
    <row r="171" s="2" customFormat="1" ht="16.5" customHeight="1">
      <c r="A171" s="40"/>
      <c r="B171" s="41"/>
      <c r="C171" s="284" t="s">
        <v>295</v>
      </c>
      <c r="D171" s="284" t="s">
        <v>330</v>
      </c>
      <c r="E171" s="285" t="s">
        <v>5690</v>
      </c>
      <c r="F171" s="286" t="s">
        <v>5691</v>
      </c>
      <c r="G171" s="287" t="s">
        <v>515</v>
      </c>
      <c r="H171" s="288">
        <v>354.03899999999999</v>
      </c>
      <c r="I171" s="289"/>
      <c r="J171" s="290">
        <f>ROUND(I171*H171,2)</f>
        <v>0</v>
      </c>
      <c r="K171" s="286" t="s">
        <v>1</v>
      </c>
      <c r="L171" s="291"/>
      <c r="M171" s="292" t="s">
        <v>1</v>
      </c>
      <c r="N171" s="293" t="s">
        <v>45</v>
      </c>
      <c r="O171" s="93"/>
      <c r="P171" s="238">
        <f>O171*H171</f>
        <v>0</v>
      </c>
      <c r="Q171" s="238">
        <v>0</v>
      </c>
      <c r="R171" s="238">
        <f>Q171*H171</f>
        <v>0</v>
      </c>
      <c r="S171" s="238">
        <v>0</v>
      </c>
      <c r="T171" s="239">
        <f>S171*H171</f>
        <v>0</v>
      </c>
      <c r="U171" s="40"/>
      <c r="V171" s="40"/>
      <c r="W171" s="40"/>
      <c r="X171" s="40"/>
      <c r="Y171" s="40"/>
      <c r="Z171" s="40"/>
      <c r="AA171" s="40"/>
      <c r="AB171" s="40"/>
      <c r="AC171" s="40"/>
      <c r="AD171" s="40"/>
      <c r="AE171" s="40"/>
      <c r="AR171" s="240" t="s">
        <v>267</v>
      </c>
      <c r="AT171" s="240" t="s">
        <v>330</v>
      </c>
      <c r="AU171" s="240" t="s">
        <v>88</v>
      </c>
      <c r="AY171" s="18" t="s">
        <v>221</v>
      </c>
      <c r="BE171" s="241">
        <f>IF(N171="základní",J171,0)</f>
        <v>0</v>
      </c>
      <c r="BF171" s="241">
        <f>IF(N171="snížená",J171,0)</f>
        <v>0</v>
      </c>
      <c r="BG171" s="241">
        <f>IF(N171="zákl. přenesená",J171,0)</f>
        <v>0</v>
      </c>
      <c r="BH171" s="241">
        <f>IF(N171="sníž. přenesená",J171,0)</f>
        <v>0</v>
      </c>
      <c r="BI171" s="241">
        <f>IF(N171="nulová",J171,0)</f>
        <v>0</v>
      </c>
      <c r="BJ171" s="18" t="s">
        <v>88</v>
      </c>
      <c r="BK171" s="241">
        <f>ROUND(I171*H171,2)</f>
        <v>0</v>
      </c>
      <c r="BL171" s="18" t="s">
        <v>224</v>
      </c>
      <c r="BM171" s="240" t="s">
        <v>6371</v>
      </c>
    </row>
    <row r="172" s="2" customFormat="1" ht="44.25" customHeight="1">
      <c r="A172" s="40"/>
      <c r="B172" s="41"/>
      <c r="C172" s="229" t="s">
        <v>303</v>
      </c>
      <c r="D172" s="229" t="s">
        <v>225</v>
      </c>
      <c r="E172" s="230" t="s">
        <v>4769</v>
      </c>
      <c r="F172" s="231" t="s">
        <v>4770</v>
      </c>
      <c r="G172" s="232" t="s">
        <v>665</v>
      </c>
      <c r="H172" s="233">
        <v>5</v>
      </c>
      <c r="I172" s="234"/>
      <c r="J172" s="235">
        <f>ROUND(I172*H172,2)</f>
        <v>0</v>
      </c>
      <c r="K172" s="231" t="s">
        <v>5600</v>
      </c>
      <c r="L172" s="46"/>
      <c r="M172" s="236" t="s">
        <v>1</v>
      </c>
      <c r="N172" s="237" t="s">
        <v>45</v>
      </c>
      <c r="O172" s="93"/>
      <c r="P172" s="238">
        <f>O172*H172</f>
        <v>0</v>
      </c>
      <c r="Q172" s="238">
        <v>0</v>
      </c>
      <c r="R172" s="238">
        <f>Q172*H172</f>
        <v>0</v>
      </c>
      <c r="S172" s="238">
        <v>0</v>
      </c>
      <c r="T172" s="239">
        <f>S172*H172</f>
        <v>0</v>
      </c>
      <c r="U172" s="40"/>
      <c r="V172" s="40"/>
      <c r="W172" s="40"/>
      <c r="X172" s="40"/>
      <c r="Y172" s="40"/>
      <c r="Z172" s="40"/>
      <c r="AA172" s="40"/>
      <c r="AB172" s="40"/>
      <c r="AC172" s="40"/>
      <c r="AD172" s="40"/>
      <c r="AE172" s="40"/>
      <c r="AR172" s="240" t="s">
        <v>224</v>
      </c>
      <c r="AT172" s="240" t="s">
        <v>225</v>
      </c>
      <c r="AU172" s="240" t="s">
        <v>88</v>
      </c>
      <c r="AY172" s="18" t="s">
        <v>221</v>
      </c>
      <c r="BE172" s="241">
        <f>IF(N172="základní",J172,0)</f>
        <v>0</v>
      </c>
      <c r="BF172" s="241">
        <f>IF(N172="snížená",J172,0)</f>
        <v>0</v>
      </c>
      <c r="BG172" s="241">
        <f>IF(N172="zákl. přenesená",J172,0)</f>
        <v>0</v>
      </c>
      <c r="BH172" s="241">
        <f>IF(N172="sníž. přenesená",J172,0)</f>
        <v>0</v>
      </c>
      <c r="BI172" s="241">
        <f>IF(N172="nulová",J172,0)</f>
        <v>0</v>
      </c>
      <c r="BJ172" s="18" t="s">
        <v>88</v>
      </c>
      <c r="BK172" s="241">
        <f>ROUND(I172*H172,2)</f>
        <v>0</v>
      </c>
      <c r="BL172" s="18" t="s">
        <v>224</v>
      </c>
      <c r="BM172" s="240" t="s">
        <v>6372</v>
      </c>
    </row>
    <row r="173" s="2" customFormat="1">
      <c r="A173" s="40"/>
      <c r="B173" s="41"/>
      <c r="C173" s="42"/>
      <c r="D173" s="242" t="s">
        <v>232</v>
      </c>
      <c r="E173" s="42"/>
      <c r="F173" s="243" t="s">
        <v>5702</v>
      </c>
      <c r="G173" s="42"/>
      <c r="H173" s="42"/>
      <c r="I173" s="244"/>
      <c r="J173" s="42"/>
      <c r="K173" s="42"/>
      <c r="L173" s="46"/>
      <c r="M173" s="245"/>
      <c r="N173" s="246"/>
      <c r="O173" s="93"/>
      <c r="P173" s="93"/>
      <c r="Q173" s="93"/>
      <c r="R173" s="93"/>
      <c r="S173" s="93"/>
      <c r="T173" s="94"/>
      <c r="U173" s="40"/>
      <c r="V173" s="40"/>
      <c r="W173" s="40"/>
      <c r="X173" s="40"/>
      <c r="Y173" s="40"/>
      <c r="Z173" s="40"/>
      <c r="AA173" s="40"/>
      <c r="AB173" s="40"/>
      <c r="AC173" s="40"/>
      <c r="AD173" s="40"/>
      <c r="AE173" s="40"/>
      <c r="AT173" s="18" t="s">
        <v>232</v>
      </c>
      <c r="AU173" s="18" t="s">
        <v>88</v>
      </c>
    </row>
    <row r="174" s="2" customFormat="1" ht="37.8" customHeight="1">
      <c r="A174" s="40"/>
      <c r="B174" s="41"/>
      <c r="C174" s="229" t="s">
        <v>307</v>
      </c>
      <c r="D174" s="229" t="s">
        <v>225</v>
      </c>
      <c r="E174" s="230" t="s">
        <v>5704</v>
      </c>
      <c r="F174" s="231" t="s">
        <v>5705</v>
      </c>
      <c r="G174" s="232" t="s">
        <v>665</v>
      </c>
      <c r="H174" s="233">
        <v>5</v>
      </c>
      <c r="I174" s="234"/>
      <c r="J174" s="235">
        <f>ROUND(I174*H174,2)</f>
        <v>0</v>
      </c>
      <c r="K174" s="231" t="s">
        <v>5600</v>
      </c>
      <c r="L174" s="46"/>
      <c r="M174" s="236" t="s">
        <v>1</v>
      </c>
      <c r="N174" s="237" t="s">
        <v>45</v>
      </c>
      <c r="O174" s="93"/>
      <c r="P174" s="238">
        <f>O174*H174</f>
        <v>0</v>
      </c>
      <c r="Q174" s="238">
        <v>0</v>
      </c>
      <c r="R174" s="238">
        <f>Q174*H174</f>
        <v>0</v>
      </c>
      <c r="S174" s="238">
        <v>0</v>
      </c>
      <c r="T174" s="239">
        <f>S174*H174</f>
        <v>0</v>
      </c>
      <c r="U174" s="40"/>
      <c r="V174" s="40"/>
      <c r="W174" s="40"/>
      <c r="X174" s="40"/>
      <c r="Y174" s="40"/>
      <c r="Z174" s="40"/>
      <c r="AA174" s="40"/>
      <c r="AB174" s="40"/>
      <c r="AC174" s="40"/>
      <c r="AD174" s="40"/>
      <c r="AE174" s="40"/>
      <c r="AR174" s="240" t="s">
        <v>224</v>
      </c>
      <c r="AT174" s="240" t="s">
        <v>225</v>
      </c>
      <c r="AU174" s="240" t="s">
        <v>88</v>
      </c>
      <c r="AY174" s="18" t="s">
        <v>221</v>
      </c>
      <c r="BE174" s="241">
        <f>IF(N174="základní",J174,0)</f>
        <v>0</v>
      </c>
      <c r="BF174" s="241">
        <f>IF(N174="snížená",J174,0)</f>
        <v>0</v>
      </c>
      <c r="BG174" s="241">
        <f>IF(N174="zákl. přenesená",J174,0)</f>
        <v>0</v>
      </c>
      <c r="BH174" s="241">
        <f>IF(N174="sníž. přenesená",J174,0)</f>
        <v>0</v>
      </c>
      <c r="BI174" s="241">
        <f>IF(N174="nulová",J174,0)</f>
        <v>0</v>
      </c>
      <c r="BJ174" s="18" t="s">
        <v>88</v>
      </c>
      <c r="BK174" s="241">
        <f>ROUND(I174*H174,2)</f>
        <v>0</v>
      </c>
      <c r="BL174" s="18" t="s">
        <v>224</v>
      </c>
      <c r="BM174" s="240" t="s">
        <v>6373</v>
      </c>
    </row>
    <row r="175" s="2" customFormat="1">
      <c r="A175" s="40"/>
      <c r="B175" s="41"/>
      <c r="C175" s="42"/>
      <c r="D175" s="242" t="s">
        <v>232</v>
      </c>
      <c r="E175" s="42"/>
      <c r="F175" s="243" t="s">
        <v>5707</v>
      </c>
      <c r="G175" s="42"/>
      <c r="H175" s="42"/>
      <c r="I175" s="244"/>
      <c r="J175" s="42"/>
      <c r="K175" s="42"/>
      <c r="L175" s="46"/>
      <c r="M175" s="245"/>
      <c r="N175" s="246"/>
      <c r="O175" s="93"/>
      <c r="P175" s="93"/>
      <c r="Q175" s="93"/>
      <c r="R175" s="93"/>
      <c r="S175" s="93"/>
      <c r="T175" s="94"/>
      <c r="U175" s="40"/>
      <c r="V175" s="40"/>
      <c r="W175" s="40"/>
      <c r="X175" s="40"/>
      <c r="Y175" s="40"/>
      <c r="Z175" s="40"/>
      <c r="AA175" s="40"/>
      <c r="AB175" s="40"/>
      <c r="AC175" s="40"/>
      <c r="AD175" s="40"/>
      <c r="AE175" s="40"/>
      <c r="AT175" s="18" t="s">
        <v>232</v>
      </c>
      <c r="AU175" s="18" t="s">
        <v>88</v>
      </c>
    </row>
    <row r="176" s="2" customFormat="1" ht="62.7" customHeight="1">
      <c r="A176" s="40"/>
      <c r="B176" s="41"/>
      <c r="C176" s="229" t="s">
        <v>316</v>
      </c>
      <c r="D176" s="229" t="s">
        <v>225</v>
      </c>
      <c r="E176" s="230" t="s">
        <v>5711</v>
      </c>
      <c r="F176" s="231" t="s">
        <v>5712</v>
      </c>
      <c r="G176" s="232" t="s">
        <v>515</v>
      </c>
      <c r="H176" s="233">
        <v>1022.188</v>
      </c>
      <c r="I176" s="234"/>
      <c r="J176" s="235">
        <f>ROUND(I176*H176,2)</f>
        <v>0</v>
      </c>
      <c r="K176" s="231" t="s">
        <v>5600</v>
      </c>
      <c r="L176" s="46"/>
      <c r="M176" s="236" t="s">
        <v>1</v>
      </c>
      <c r="N176" s="237" t="s">
        <v>45</v>
      </c>
      <c r="O176" s="93"/>
      <c r="P176" s="238">
        <f>O176*H176</f>
        <v>0</v>
      </c>
      <c r="Q176" s="238">
        <v>0</v>
      </c>
      <c r="R176" s="238">
        <f>Q176*H176</f>
        <v>0</v>
      </c>
      <c r="S176" s="238">
        <v>0</v>
      </c>
      <c r="T176" s="239">
        <f>S176*H176</f>
        <v>0</v>
      </c>
      <c r="U176" s="40"/>
      <c r="V176" s="40"/>
      <c r="W176" s="40"/>
      <c r="X176" s="40"/>
      <c r="Y176" s="40"/>
      <c r="Z176" s="40"/>
      <c r="AA176" s="40"/>
      <c r="AB176" s="40"/>
      <c r="AC176" s="40"/>
      <c r="AD176" s="40"/>
      <c r="AE176" s="40"/>
      <c r="AR176" s="240" t="s">
        <v>224</v>
      </c>
      <c r="AT176" s="240" t="s">
        <v>225</v>
      </c>
      <c r="AU176" s="240" t="s">
        <v>88</v>
      </c>
      <c r="AY176" s="18" t="s">
        <v>221</v>
      </c>
      <c r="BE176" s="241">
        <f>IF(N176="základní",J176,0)</f>
        <v>0</v>
      </c>
      <c r="BF176" s="241">
        <f>IF(N176="snížená",J176,0)</f>
        <v>0</v>
      </c>
      <c r="BG176" s="241">
        <f>IF(N176="zákl. přenesená",J176,0)</f>
        <v>0</v>
      </c>
      <c r="BH176" s="241">
        <f>IF(N176="sníž. přenesená",J176,0)</f>
        <v>0</v>
      </c>
      <c r="BI176" s="241">
        <f>IF(N176="nulová",J176,0)</f>
        <v>0</v>
      </c>
      <c r="BJ176" s="18" t="s">
        <v>88</v>
      </c>
      <c r="BK176" s="241">
        <f>ROUND(I176*H176,2)</f>
        <v>0</v>
      </c>
      <c r="BL176" s="18" t="s">
        <v>224</v>
      </c>
      <c r="BM176" s="240" t="s">
        <v>6374</v>
      </c>
    </row>
    <row r="177" s="2" customFormat="1">
      <c r="A177" s="40"/>
      <c r="B177" s="41"/>
      <c r="C177" s="42"/>
      <c r="D177" s="242" t="s">
        <v>232</v>
      </c>
      <c r="E177" s="42"/>
      <c r="F177" s="243" t="s">
        <v>5714</v>
      </c>
      <c r="G177" s="42"/>
      <c r="H177" s="42"/>
      <c r="I177" s="244"/>
      <c r="J177" s="42"/>
      <c r="K177" s="42"/>
      <c r="L177" s="46"/>
      <c r="M177" s="245"/>
      <c r="N177" s="246"/>
      <c r="O177" s="93"/>
      <c r="P177" s="93"/>
      <c r="Q177" s="93"/>
      <c r="R177" s="93"/>
      <c r="S177" s="93"/>
      <c r="T177" s="94"/>
      <c r="U177" s="40"/>
      <c r="V177" s="40"/>
      <c r="W177" s="40"/>
      <c r="X177" s="40"/>
      <c r="Y177" s="40"/>
      <c r="Z177" s="40"/>
      <c r="AA177" s="40"/>
      <c r="AB177" s="40"/>
      <c r="AC177" s="40"/>
      <c r="AD177" s="40"/>
      <c r="AE177" s="40"/>
      <c r="AT177" s="18" t="s">
        <v>232</v>
      </c>
      <c r="AU177" s="18" t="s">
        <v>88</v>
      </c>
    </row>
    <row r="178" s="2" customFormat="1" ht="62.7" customHeight="1">
      <c r="A178" s="40"/>
      <c r="B178" s="41"/>
      <c r="C178" s="229" t="s">
        <v>321</v>
      </c>
      <c r="D178" s="229" t="s">
        <v>225</v>
      </c>
      <c r="E178" s="230" t="s">
        <v>5715</v>
      </c>
      <c r="F178" s="231" t="s">
        <v>5716</v>
      </c>
      <c r="G178" s="232" t="s">
        <v>665</v>
      </c>
      <c r="H178" s="233">
        <v>95</v>
      </c>
      <c r="I178" s="234"/>
      <c r="J178" s="235">
        <f>ROUND(I178*H178,2)</f>
        <v>0</v>
      </c>
      <c r="K178" s="231" t="s">
        <v>5600</v>
      </c>
      <c r="L178" s="46"/>
      <c r="M178" s="236" t="s">
        <v>1</v>
      </c>
      <c r="N178" s="237" t="s">
        <v>45</v>
      </c>
      <c r="O178" s="93"/>
      <c r="P178" s="238">
        <f>O178*H178</f>
        <v>0</v>
      </c>
      <c r="Q178" s="238">
        <v>0</v>
      </c>
      <c r="R178" s="238">
        <f>Q178*H178</f>
        <v>0</v>
      </c>
      <c r="S178" s="238">
        <v>0</v>
      </c>
      <c r="T178" s="239">
        <f>S178*H178</f>
        <v>0</v>
      </c>
      <c r="U178" s="40"/>
      <c r="V178" s="40"/>
      <c r="W178" s="40"/>
      <c r="X178" s="40"/>
      <c r="Y178" s="40"/>
      <c r="Z178" s="40"/>
      <c r="AA178" s="40"/>
      <c r="AB178" s="40"/>
      <c r="AC178" s="40"/>
      <c r="AD178" s="40"/>
      <c r="AE178" s="40"/>
      <c r="AR178" s="240" t="s">
        <v>224</v>
      </c>
      <c r="AT178" s="240" t="s">
        <v>225</v>
      </c>
      <c r="AU178" s="240" t="s">
        <v>88</v>
      </c>
      <c r="AY178" s="18" t="s">
        <v>221</v>
      </c>
      <c r="BE178" s="241">
        <f>IF(N178="základní",J178,0)</f>
        <v>0</v>
      </c>
      <c r="BF178" s="241">
        <f>IF(N178="snížená",J178,0)</f>
        <v>0</v>
      </c>
      <c r="BG178" s="241">
        <f>IF(N178="zákl. přenesená",J178,0)</f>
        <v>0</v>
      </c>
      <c r="BH178" s="241">
        <f>IF(N178="sníž. přenesená",J178,0)</f>
        <v>0</v>
      </c>
      <c r="BI178" s="241">
        <f>IF(N178="nulová",J178,0)</f>
        <v>0</v>
      </c>
      <c r="BJ178" s="18" t="s">
        <v>88</v>
      </c>
      <c r="BK178" s="241">
        <f>ROUND(I178*H178,2)</f>
        <v>0</v>
      </c>
      <c r="BL178" s="18" t="s">
        <v>224</v>
      </c>
      <c r="BM178" s="240" t="s">
        <v>6375</v>
      </c>
    </row>
    <row r="179" s="2" customFormat="1">
      <c r="A179" s="40"/>
      <c r="B179" s="41"/>
      <c r="C179" s="42"/>
      <c r="D179" s="242" t="s">
        <v>232</v>
      </c>
      <c r="E179" s="42"/>
      <c r="F179" s="243" t="s">
        <v>5718</v>
      </c>
      <c r="G179" s="42"/>
      <c r="H179" s="42"/>
      <c r="I179" s="244"/>
      <c r="J179" s="42"/>
      <c r="K179" s="42"/>
      <c r="L179" s="46"/>
      <c r="M179" s="245"/>
      <c r="N179" s="246"/>
      <c r="O179" s="93"/>
      <c r="P179" s="93"/>
      <c r="Q179" s="93"/>
      <c r="R179" s="93"/>
      <c r="S179" s="93"/>
      <c r="T179" s="94"/>
      <c r="U179" s="40"/>
      <c r="V179" s="40"/>
      <c r="W179" s="40"/>
      <c r="X179" s="40"/>
      <c r="Y179" s="40"/>
      <c r="Z179" s="40"/>
      <c r="AA179" s="40"/>
      <c r="AB179" s="40"/>
      <c r="AC179" s="40"/>
      <c r="AD179" s="40"/>
      <c r="AE179" s="40"/>
      <c r="AT179" s="18" t="s">
        <v>232</v>
      </c>
      <c r="AU179" s="18" t="s">
        <v>88</v>
      </c>
    </row>
    <row r="180" s="2" customFormat="1" ht="55.5" customHeight="1">
      <c r="A180" s="40"/>
      <c r="B180" s="41"/>
      <c r="C180" s="229" t="s">
        <v>327</v>
      </c>
      <c r="D180" s="229" t="s">
        <v>225</v>
      </c>
      <c r="E180" s="230" t="s">
        <v>5722</v>
      </c>
      <c r="F180" s="231" t="s">
        <v>5723</v>
      </c>
      <c r="G180" s="232" t="s">
        <v>665</v>
      </c>
      <c r="H180" s="233">
        <v>95</v>
      </c>
      <c r="I180" s="234"/>
      <c r="J180" s="235">
        <f>ROUND(I180*H180,2)</f>
        <v>0</v>
      </c>
      <c r="K180" s="231" t="s">
        <v>5600</v>
      </c>
      <c r="L180" s="46"/>
      <c r="M180" s="236" t="s">
        <v>1</v>
      </c>
      <c r="N180" s="237" t="s">
        <v>45</v>
      </c>
      <c r="O180" s="93"/>
      <c r="P180" s="238">
        <f>O180*H180</f>
        <v>0</v>
      </c>
      <c r="Q180" s="238">
        <v>0</v>
      </c>
      <c r="R180" s="238">
        <f>Q180*H180</f>
        <v>0</v>
      </c>
      <c r="S180" s="238">
        <v>0</v>
      </c>
      <c r="T180" s="239">
        <f>S180*H180</f>
        <v>0</v>
      </c>
      <c r="U180" s="40"/>
      <c r="V180" s="40"/>
      <c r="W180" s="40"/>
      <c r="X180" s="40"/>
      <c r="Y180" s="40"/>
      <c r="Z180" s="40"/>
      <c r="AA180" s="40"/>
      <c r="AB180" s="40"/>
      <c r="AC180" s="40"/>
      <c r="AD180" s="40"/>
      <c r="AE180" s="40"/>
      <c r="AR180" s="240" t="s">
        <v>224</v>
      </c>
      <c r="AT180" s="240" t="s">
        <v>225</v>
      </c>
      <c r="AU180" s="240" t="s">
        <v>88</v>
      </c>
      <c r="AY180" s="18" t="s">
        <v>221</v>
      </c>
      <c r="BE180" s="241">
        <f>IF(N180="základní",J180,0)</f>
        <v>0</v>
      </c>
      <c r="BF180" s="241">
        <f>IF(N180="snížená",J180,0)</f>
        <v>0</v>
      </c>
      <c r="BG180" s="241">
        <f>IF(N180="zákl. přenesená",J180,0)</f>
        <v>0</v>
      </c>
      <c r="BH180" s="241">
        <f>IF(N180="sníž. přenesená",J180,0)</f>
        <v>0</v>
      </c>
      <c r="BI180" s="241">
        <f>IF(N180="nulová",J180,0)</f>
        <v>0</v>
      </c>
      <c r="BJ180" s="18" t="s">
        <v>88</v>
      </c>
      <c r="BK180" s="241">
        <f>ROUND(I180*H180,2)</f>
        <v>0</v>
      </c>
      <c r="BL180" s="18" t="s">
        <v>224</v>
      </c>
      <c r="BM180" s="240" t="s">
        <v>6376</v>
      </c>
    </row>
    <row r="181" s="2" customFormat="1">
      <c r="A181" s="40"/>
      <c r="B181" s="41"/>
      <c r="C181" s="42"/>
      <c r="D181" s="242" t="s">
        <v>232</v>
      </c>
      <c r="E181" s="42"/>
      <c r="F181" s="243" t="s">
        <v>5725</v>
      </c>
      <c r="G181" s="42"/>
      <c r="H181" s="42"/>
      <c r="I181" s="244"/>
      <c r="J181" s="42"/>
      <c r="K181" s="42"/>
      <c r="L181" s="46"/>
      <c r="M181" s="245"/>
      <c r="N181" s="246"/>
      <c r="O181" s="93"/>
      <c r="P181" s="93"/>
      <c r="Q181" s="93"/>
      <c r="R181" s="93"/>
      <c r="S181" s="93"/>
      <c r="T181" s="94"/>
      <c r="U181" s="40"/>
      <c r="V181" s="40"/>
      <c r="W181" s="40"/>
      <c r="X181" s="40"/>
      <c r="Y181" s="40"/>
      <c r="Z181" s="40"/>
      <c r="AA181" s="40"/>
      <c r="AB181" s="40"/>
      <c r="AC181" s="40"/>
      <c r="AD181" s="40"/>
      <c r="AE181" s="40"/>
      <c r="AT181" s="18" t="s">
        <v>232</v>
      </c>
      <c r="AU181" s="18" t="s">
        <v>88</v>
      </c>
    </row>
    <row r="182" s="2" customFormat="1" ht="62.7" customHeight="1">
      <c r="A182" s="40"/>
      <c r="B182" s="41"/>
      <c r="C182" s="229" t="s">
        <v>337</v>
      </c>
      <c r="D182" s="229" t="s">
        <v>225</v>
      </c>
      <c r="E182" s="230" t="s">
        <v>521</v>
      </c>
      <c r="F182" s="231" t="s">
        <v>522</v>
      </c>
      <c r="G182" s="232" t="s">
        <v>515</v>
      </c>
      <c r="H182" s="233">
        <v>661.899</v>
      </c>
      <c r="I182" s="234"/>
      <c r="J182" s="235">
        <f>ROUND(I182*H182,2)</f>
        <v>0</v>
      </c>
      <c r="K182" s="231" t="s">
        <v>5600</v>
      </c>
      <c r="L182" s="46"/>
      <c r="M182" s="236" t="s">
        <v>1</v>
      </c>
      <c r="N182" s="237" t="s">
        <v>45</v>
      </c>
      <c r="O182" s="93"/>
      <c r="P182" s="238">
        <f>O182*H182</f>
        <v>0</v>
      </c>
      <c r="Q182" s="238">
        <v>0</v>
      </c>
      <c r="R182" s="238">
        <f>Q182*H182</f>
        <v>0</v>
      </c>
      <c r="S182" s="238">
        <v>0</v>
      </c>
      <c r="T182" s="239">
        <f>S182*H182</f>
        <v>0</v>
      </c>
      <c r="U182" s="40"/>
      <c r="V182" s="40"/>
      <c r="W182" s="40"/>
      <c r="X182" s="40"/>
      <c r="Y182" s="40"/>
      <c r="Z182" s="40"/>
      <c r="AA182" s="40"/>
      <c r="AB182" s="40"/>
      <c r="AC182" s="40"/>
      <c r="AD182" s="40"/>
      <c r="AE182" s="40"/>
      <c r="AR182" s="240" t="s">
        <v>224</v>
      </c>
      <c r="AT182" s="240" t="s">
        <v>225</v>
      </c>
      <c r="AU182" s="240" t="s">
        <v>88</v>
      </c>
      <c r="AY182" s="18" t="s">
        <v>221</v>
      </c>
      <c r="BE182" s="241">
        <f>IF(N182="základní",J182,0)</f>
        <v>0</v>
      </c>
      <c r="BF182" s="241">
        <f>IF(N182="snížená",J182,0)</f>
        <v>0</v>
      </c>
      <c r="BG182" s="241">
        <f>IF(N182="zákl. přenesená",J182,0)</f>
        <v>0</v>
      </c>
      <c r="BH182" s="241">
        <f>IF(N182="sníž. přenesená",J182,0)</f>
        <v>0</v>
      </c>
      <c r="BI182" s="241">
        <f>IF(N182="nulová",J182,0)</f>
        <v>0</v>
      </c>
      <c r="BJ182" s="18" t="s">
        <v>88</v>
      </c>
      <c r="BK182" s="241">
        <f>ROUND(I182*H182,2)</f>
        <v>0</v>
      </c>
      <c r="BL182" s="18" t="s">
        <v>224</v>
      </c>
      <c r="BM182" s="240" t="s">
        <v>6377</v>
      </c>
    </row>
    <row r="183" s="2" customFormat="1">
      <c r="A183" s="40"/>
      <c r="B183" s="41"/>
      <c r="C183" s="42"/>
      <c r="D183" s="242" t="s">
        <v>232</v>
      </c>
      <c r="E183" s="42"/>
      <c r="F183" s="243" t="s">
        <v>5730</v>
      </c>
      <c r="G183" s="42"/>
      <c r="H183" s="42"/>
      <c r="I183" s="244"/>
      <c r="J183" s="42"/>
      <c r="K183" s="42"/>
      <c r="L183" s="46"/>
      <c r="M183" s="245"/>
      <c r="N183" s="246"/>
      <c r="O183" s="93"/>
      <c r="P183" s="93"/>
      <c r="Q183" s="93"/>
      <c r="R183" s="93"/>
      <c r="S183" s="93"/>
      <c r="T183" s="94"/>
      <c r="U183" s="40"/>
      <c r="V183" s="40"/>
      <c r="W183" s="40"/>
      <c r="X183" s="40"/>
      <c r="Y183" s="40"/>
      <c r="Z183" s="40"/>
      <c r="AA183" s="40"/>
      <c r="AB183" s="40"/>
      <c r="AC183" s="40"/>
      <c r="AD183" s="40"/>
      <c r="AE183" s="40"/>
      <c r="AT183" s="18" t="s">
        <v>232</v>
      </c>
      <c r="AU183" s="18" t="s">
        <v>88</v>
      </c>
    </row>
    <row r="184" s="2" customFormat="1" ht="66.75" customHeight="1">
      <c r="A184" s="40"/>
      <c r="B184" s="41"/>
      <c r="C184" s="229" t="s">
        <v>7</v>
      </c>
      <c r="D184" s="229" t="s">
        <v>225</v>
      </c>
      <c r="E184" s="230" t="s">
        <v>1198</v>
      </c>
      <c r="F184" s="231" t="s">
        <v>1199</v>
      </c>
      <c r="G184" s="232" t="s">
        <v>515</v>
      </c>
      <c r="H184" s="233">
        <v>6618.9899999999998</v>
      </c>
      <c r="I184" s="234"/>
      <c r="J184" s="235">
        <f>ROUND(I184*H184,2)</f>
        <v>0</v>
      </c>
      <c r="K184" s="231" t="s">
        <v>5600</v>
      </c>
      <c r="L184" s="46"/>
      <c r="M184" s="236" t="s">
        <v>1</v>
      </c>
      <c r="N184" s="237" t="s">
        <v>45</v>
      </c>
      <c r="O184" s="93"/>
      <c r="P184" s="238">
        <f>O184*H184</f>
        <v>0</v>
      </c>
      <c r="Q184" s="238">
        <v>0</v>
      </c>
      <c r="R184" s="238">
        <f>Q184*H184</f>
        <v>0</v>
      </c>
      <c r="S184" s="238">
        <v>0</v>
      </c>
      <c r="T184" s="239">
        <f>S184*H184</f>
        <v>0</v>
      </c>
      <c r="U184" s="40"/>
      <c r="V184" s="40"/>
      <c r="W184" s="40"/>
      <c r="X184" s="40"/>
      <c r="Y184" s="40"/>
      <c r="Z184" s="40"/>
      <c r="AA184" s="40"/>
      <c r="AB184" s="40"/>
      <c r="AC184" s="40"/>
      <c r="AD184" s="40"/>
      <c r="AE184" s="40"/>
      <c r="AR184" s="240" t="s">
        <v>224</v>
      </c>
      <c r="AT184" s="240" t="s">
        <v>225</v>
      </c>
      <c r="AU184" s="240" t="s">
        <v>88</v>
      </c>
      <c r="AY184" s="18" t="s">
        <v>221</v>
      </c>
      <c r="BE184" s="241">
        <f>IF(N184="základní",J184,0)</f>
        <v>0</v>
      </c>
      <c r="BF184" s="241">
        <f>IF(N184="snížená",J184,0)</f>
        <v>0</v>
      </c>
      <c r="BG184" s="241">
        <f>IF(N184="zákl. přenesená",J184,0)</f>
        <v>0</v>
      </c>
      <c r="BH184" s="241">
        <f>IF(N184="sníž. přenesená",J184,0)</f>
        <v>0</v>
      </c>
      <c r="BI184" s="241">
        <f>IF(N184="nulová",J184,0)</f>
        <v>0</v>
      </c>
      <c r="BJ184" s="18" t="s">
        <v>88</v>
      </c>
      <c r="BK184" s="241">
        <f>ROUND(I184*H184,2)</f>
        <v>0</v>
      </c>
      <c r="BL184" s="18" t="s">
        <v>224</v>
      </c>
      <c r="BM184" s="240" t="s">
        <v>6378</v>
      </c>
    </row>
    <row r="185" s="2" customFormat="1">
      <c r="A185" s="40"/>
      <c r="B185" s="41"/>
      <c r="C185" s="42"/>
      <c r="D185" s="242" t="s">
        <v>232</v>
      </c>
      <c r="E185" s="42"/>
      <c r="F185" s="243" t="s">
        <v>5732</v>
      </c>
      <c r="G185" s="42"/>
      <c r="H185" s="42"/>
      <c r="I185" s="244"/>
      <c r="J185" s="42"/>
      <c r="K185" s="42"/>
      <c r="L185" s="46"/>
      <c r="M185" s="245"/>
      <c r="N185" s="246"/>
      <c r="O185" s="93"/>
      <c r="P185" s="93"/>
      <c r="Q185" s="93"/>
      <c r="R185" s="93"/>
      <c r="S185" s="93"/>
      <c r="T185" s="94"/>
      <c r="U185" s="40"/>
      <c r="V185" s="40"/>
      <c r="W185" s="40"/>
      <c r="X185" s="40"/>
      <c r="Y185" s="40"/>
      <c r="Z185" s="40"/>
      <c r="AA185" s="40"/>
      <c r="AB185" s="40"/>
      <c r="AC185" s="40"/>
      <c r="AD185" s="40"/>
      <c r="AE185" s="40"/>
      <c r="AT185" s="18" t="s">
        <v>232</v>
      </c>
      <c r="AU185" s="18" t="s">
        <v>88</v>
      </c>
    </row>
    <row r="186" s="2" customFormat="1" ht="44.25" customHeight="1">
      <c r="A186" s="40"/>
      <c r="B186" s="41"/>
      <c r="C186" s="229" t="s">
        <v>347</v>
      </c>
      <c r="D186" s="229" t="s">
        <v>225</v>
      </c>
      <c r="E186" s="230" t="s">
        <v>6104</v>
      </c>
      <c r="F186" s="231" t="s">
        <v>6105</v>
      </c>
      <c r="G186" s="232" t="s">
        <v>515</v>
      </c>
      <c r="H186" s="233">
        <v>599.60400000000004</v>
      </c>
      <c r="I186" s="234"/>
      <c r="J186" s="235">
        <f>ROUND(I186*H186,2)</f>
        <v>0</v>
      </c>
      <c r="K186" s="231" t="s">
        <v>5600</v>
      </c>
      <c r="L186" s="46"/>
      <c r="M186" s="236" t="s">
        <v>1</v>
      </c>
      <c r="N186" s="237" t="s">
        <v>45</v>
      </c>
      <c r="O186" s="93"/>
      <c r="P186" s="238">
        <f>O186*H186</f>
        <v>0</v>
      </c>
      <c r="Q186" s="238">
        <v>0</v>
      </c>
      <c r="R186" s="238">
        <f>Q186*H186</f>
        <v>0</v>
      </c>
      <c r="S186" s="238">
        <v>0</v>
      </c>
      <c r="T186" s="239">
        <f>S186*H186</f>
        <v>0</v>
      </c>
      <c r="U186" s="40"/>
      <c r="V186" s="40"/>
      <c r="W186" s="40"/>
      <c r="X186" s="40"/>
      <c r="Y186" s="40"/>
      <c r="Z186" s="40"/>
      <c r="AA186" s="40"/>
      <c r="AB186" s="40"/>
      <c r="AC186" s="40"/>
      <c r="AD186" s="40"/>
      <c r="AE186" s="40"/>
      <c r="AR186" s="240" t="s">
        <v>224</v>
      </c>
      <c r="AT186" s="240" t="s">
        <v>225</v>
      </c>
      <c r="AU186" s="240" t="s">
        <v>88</v>
      </c>
      <c r="AY186" s="18" t="s">
        <v>221</v>
      </c>
      <c r="BE186" s="241">
        <f>IF(N186="základní",J186,0)</f>
        <v>0</v>
      </c>
      <c r="BF186" s="241">
        <f>IF(N186="snížená",J186,0)</f>
        <v>0</v>
      </c>
      <c r="BG186" s="241">
        <f>IF(N186="zákl. přenesená",J186,0)</f>
        <v>0</v>
      </c>
      <c r="BH186" s="241">
        <f>IF(N186="sníž. přenesená",J186,0)</f>
        <v>0</v>
      </c>
      <c r="BI186" s="241">
        <f>IF(N186="nulová",J186,0)</f>
        <v>0</v>
      </c>
      <c r="BJ186" s="18" t="s">
        <v>88</v>
      </c>
      <c r="BK186" s="241">
        <f>ROUND(I186*H186,2)</f>
        <v>0</v>
      </c>
      <c r="BL186" s="18" t="s">
        <v>224</v>
      </c>
      <c r="BM186" s="240" t="s">
        <v>6379</v>
      </c>
    </row>
    <row r="187" s="2" customFormat="1">
      <c r="A187" s="40"/>
      <c r="B187" s="41"/>
      <c r="C187" s="42"/>
      <c r="D187" s="242" t="s">
        <v>232</v>
      </c>
      <c r="E187" s="42"/>
      <c r="F187" s="243" t="s">
        <v>6107</v>
      </c>
      <c r="G187" s="42"/>
      <c r="H187" s="42"/>
      <c r="I187" s="244"/>
      <c r="J187" s="42"/>
      <c r="K187" s="42"/>
      <c r="L187" s="46"/>
      <c r="M187" s="245"/>
      <c r="N187" s="246"/>
      <c r="O187" s="93"/>
      <c r="P187" s="93"/>
      <c r="Q187" s="93"/>
      <c r="R187" s="93"/>
      <c r="S187" s="93"/>
      <c r="T187" s="94"/>
      <c r="U187" s="40"/>
      <c r="V187" s="40"/>
      <c r="W187" s="40"/>
      <c r="X187" s="40"/>
      <c r="Y187" s="40"/>
      <c r="Z187" s="40"/>
      <c r="AA187" s="40"/>
      <c r="AB187" s="40"/>
      <c r="AC187" s="40"/>
      <c r="AD187" s="40"/>
      <c r="AE187" s="40"/>
      <c r="AT187" s="18" t="s">
        <v>232</v>
      </c>
      <c r="AU187" s="18" t="s">
        <v>88</v>
      </c>
    </row>
    <row r="188" s="2" customFormat="1" ht="44.25" customHeight="1">
      <c r="A188" s="40"/>
      <c r="B188" s="41"/>
      <c r="C188" s="229" t="s">
        <v>359</v>
      </c>
      <c r="D188" s="229" t="s">
        <v>225</v>
      </c>
      <c r="E188" s="230" t="s">
        <v>2017</v>
      </c>
      <c r="F188" s="231" t="s">
        <v>954</v>
      </c>
      <c r="G188" s="232" t="s">
        <v>651</v>
      </c>
      <c r="H188" s="233">
        <v>554.14800000000002</v>
      </c>
      <c r="I188" s="234"/>
      <c r="J188" s="235">
        <f>ROUND(I188*H188,2)</f>
        <v>0</v>
      </c>
      <c r="K188" s="231" t="s">
        <v>5600</v>
      </c>
      <c r="L188" s="46"/>
      <c r="M188" s="236" t="s">
        <v>1</v>
      </c>
      <c r="N188" s="237" t="s">
        <v>45</v>
      </c>
      <c r="O188" s="93"/>
      <c r="P188" s="238">
        <f>O188*H188</f>
        <v>0</v>
      </c>
      <c r="Q188" s="238">
        <v>0</v>
      </c>
      <c r="R188" s="238">
        <f>Q188*H188</f>
        <v>0</v>
      </c>
      <c r="S188" s="238">
        <v>0</v>
      </c>
      <c r="T188" s="239">
        <f>S188*H188</f>
        <v>0</v>
      </c>
      <c r="U188" s="40"/>
      <c r="V188" s="40"/>
      <c r="W188" s="40"/>
      <c r="X188" s="40"/>
      <c r="Y188" s="40"/>
      <c r="Z188" s="40"/>
      <c r="AA188" s="40"/>
      <c r="AB188" s="40"/>
      <c r="AC188" s="40"/>
      <c r="AD188" s="40"/>
      <c r="AE188" s="40"/>
      <c r="AR188" s="240" t="s">
        <v>224</v>
      </c>
      <c r="AT188" s="240" t="s">
        <v>225</v>
      </c>
      <c r="AU188" s="240" t="s">
        <v>88</v>
      </c>
      <c r="AY188" s="18" t="s">
        <v>221</v>
      </c>
      <c r="BE188" s="241">
        <f>IF(N188="základní",J188,0)</f>
        <v>0</v>
      </c>
      <c r="BF188" s="241">
        <f>IF(N188="snížená",J188,0)</f>
        <v>0</v>
      </c>
      <c r="BG188" s="241">
        <f>IF(N188="zákl. přenesená",J188,0)</f>
        <v>0</v>
      </c>
      <c r="BH188" s="241">
        <f>IF(N188="sníž. přenesená",J188,0)</f>
        <v>0</v>
      </c>
      <c r="BI188" s="241">
        <f>IF(N188="nulová",J188,0)</f>
        <v>0</v>
      </c>
      <c r="BJ188" s="18" t="s">
        <v>88</v>
      </c>
      <c r="BK188" s="241">
        <f>ROUND(I188*H188,2)</f>
        <v>0</v>
      </c>
      <c r="BL188" s="18" t="s">
        <v>224</v>
      </c>
      <c r="BM188" s="240" t="s">
        <v>6380</v>
      </c>
    </row>
    <row r="189" s="2" customFormat="1">
      <c r="A189" s="40"/>
      <c r="B189" s="41"/>
      <c r="C189" s="42"/>
      <c r="D189" s="242" t="s">
        <v>232</v>
      </c>
      <c r="E189" s="42"/>
      <c r="F189" s="243" t="s">
        <v>5736</v>
      </c>
      <c r="G189" s="42"/>
      <c r="H189" s="42"/>
      <c r="I189" s="244"/>
      <c r="J189" s="42"/>
      <c r="K189" s="42"/>
      <c r="L189" s="46"/>
      <c r="M189" s="245"/>
      <c r="N189" s="246"/>
      <c r="O189" s="93"/>
      <c r="P189" s="93"/>
      <c r="Q189" s="93"/>
      <c r="R189" s="93"/>
      <c r="S189" s="93"/>
      <c r="T189" s="94"/>
      <c r="U189" s="40"/>
      <c r="V189" s="40"/>
      <c r="W189" s="40"/>
      <c r="X189" s="40"/>
      <c r="Y189" s="40"/>
      <c r="Z189" s="40"/>
      <c r="AA189" s="40"/>
      <c r="AB189" s="40"/>
      <c r="AC189" s="40"/>
      <c r="AD189" s="40"/>
      <c r="AE189" s="40"/>
      <c r="AT189" s="18" t="s">
        <v>232</v>
      </c>
      <c r="AU189" s="18" t="s">
        <v>88</v>
      </c>
    </row>
    <row r="190" s="2" customFormat="1" ht="37.8" customHeight="1">
      <c r="A190" s="40"/>
      <c r="B190" s="41"/>
      <c r="C190" s="229" t="s">
        <v>365</v>
      </c>
      <c r="D190" s="229" t="s">
        <v>225</v>
      </c>
      <c r="E190" s="230" t="s">
        <v>2025</v>
      </c>
      <c r="F190" s="231" t="s">
        <v>2026</v>
      </c>
      <c r="G190" s="232" t="s">
        <v>515</v>
      </c>
      <c r="H190" s="233">
        <v>599.60400000000004</v>
      </c>
      <c r="I190" s="234"/>
      <c r="J190" s="235">
        <f>ROUND(I190*H190,2)</f>
        <v>0</v>
      </c>
      <c r="K190" s="231" t="s">
        <v>5600</v>
      </c>
      <c r="L190" s="46"/>
      <c r="M190" s="236" t="s">
        <v>1</v>
      </c>
      <c r="N190" s="237" t="s">
        <v>45</v>
      </c>
      <c r="O190" s="93"/>
      <c r="P190" s="238">
        <f>O190*H190</f>
        <v>0</v>
      </c>
      <c r="Q190" s="238">
        <v>0</v>
      </c>
      <c r="R190" s="238">
        <f>Q190*H190</f>
        <v>0</v>
      </c>
      <c r="S190" s="238">
        <v>0</v>
      </c>
      <c r="T190" s="239">
        <f>S190*H190</f>
        <v>0</v>
      </c>
      <c r="U190" s="40"/>
      <c r="V190" s="40"/>
      <c r="W190" s="40"/>
      <c r="X190" s="40"/>
      <c r="Y190" s="40"/>
      <c r="Z190" s="40"/>
      <c r="AA190" s="40"/>
      <c r="AB190" s="40"/>
      <c r="AC190" s="40"/>
      <c r="AD190" s="40"/>
      <c r="AE190" s="40"/>
      <c r="AR190" s="240" t="s">
        <v>224</v>
      </c>
      <c r="AT190" s="240" t="s">
        <v>225</v>
      </c>
      <c r="AU190" s="240" t="s">
        <v>88</v>
      </c>
      <c r="AY190" s="18" t="s">
        <v>221</v>
      </c>
      <c r="BE190" s="241">
        <f>IF(N190="základní",J190,0)</f>
        <v>0</v>
      </c>
      <c r="BF190" s="241">
        <f>IF(N190="snížená",J190,0)</f>
        <v>0</v>
      </c>
      <c r="BG190" s="241">
        <f>IF(N190="zákl. přenesená",J190,0)</f>
        <v>0</v>
      </c>
      <c r="BH190" s="241">
        <f>IF(N190="sníž. přenesená",J190,0)</f>
        <v>0</v>
      </c>
      <c r="BI190" s="241">
        <f>IF(N190="nulová",J190,0)</f>
        <v>0</v>
      </c>
      <c r="BJ190" s="18" t="s">
        <v>88</v>
      </c>
      <c r="BK190" s="241">
        <f>ROUND(I190*H190,2)</f>
        <v>0</v>
      </c>
      <c r="BL190" s="18" t="s">
        <v>224</v>
      </c>
      <c r="BM190" s="240" t="s">
        <v>6381</v>
      </c>
    </row>
    <row r="191" s="2" customFormat="1">
      <c r="A191" s="40"/>
      <c r="B191" s="41"/>
      <c r="C191" s="42"/>
      <c r="D191" s="242" t="s">
        <v>232</v>
      </c>
      <c r="E191" s="42"/>
      <c r="F191" s="243" t="s">
        <v>5738</v>
      </c>
      <c r="G191" s="42"/>
      <c r="H191" s="42"/>
      <c r="I191" s="244"/>
      <c r="J191" s="42"/>
      <c r="K191" s="42"/>
      <c r="L191" s="46"/>
      <c r="M191" s="245"/>
      <c r="N191" s="246"/>
      <c r="O191" s="93"/>
      <c r="P191" s="93"/>
      <c r="Q191" s="93"/>
      <c r="R191" s="93"/>
      <c r="S191" s="93"/>
      <c r="T191" s="94"/>
      <c r="U191" s="40"/>
      <c r="V191" s="40"/>
      <c r="W191" s="40"/>
      <c r="X191" s="40"/>
      <c r="Y191" s="40"/>
      <c r="Z191" s="40"/>
      <c r="AA191" s="40"/>
      <c r="AB191" s="40"/>
      <c r="AC191" s="40"/>
      <c r="AD191" s="40"/>
      <c r="AE191" s="40"/>
      <c r="AT191" s="18" t="s">
        <v>232</v>
      </c>
      <c r="AU191" s="18" t="s">
        <v>88</v>
      </c>
    </row>
    <row r="192" s="2" customFormat="1" ht="62.7" customHeight="1">
      <c r="A192" s="40"/>
      <c r="B192" s="41"/>
      <c r="C192" s="229" t="s">
        <v>371</v>
      </c>
      <c r="D192" s="229" t="s">
        <v>225</v>
      </c>
      <c r="E192" s="230" t="s">
        <v>5739</v>
      </c>
      <c r="F192" s="231" t="s">
        <v>5740</v>
      </c>
      <c r="G192" s="232" t="s">
        <v>515</v>
      </c>
      <c r="H192" s="233">
        <v>307.86000000000001</v>
      </c>
      <c r="I192" s="234"/>
      <c r="J192" s="235">
        <f>ROUND(I192*H192,2)</f>
        <v>0</v>
      </c>
      <c r="K192" s="231" t="s">
        <v>5600</v>
      </c>
      <c r="L192" s="46"/>
      <c r="M192" s="236" t="s">
        <v>1</v>
      </c>
      <c r="N192" s="237" t="s">
        <v>45</v>
      </c>
      <c r="O192" s="93"/>
      <c r="P192" s="238">
        <f>O192*H192</f>
        <v>0</v>
      </c>
      <c r="Q192" s="238">
        <v>0</v>
      </c>
      <c r="R192" s="238">
        <f>Q192*H192</f>
        <v>0</v>
      </c>
      <c r="S192" s="238">
        <v>0</v>
      </c>
      <c r="T192" s="239">
        <f>S192*H192</f>
        <v>0</v>
      </c>
      <c r="U192" s="40"/>
      <c r="V192" s="40"/>
      <c r="W192" s="40"/>
      <c r="X192" s="40"/>
      <c r="Y192" s="40"/>
      <c r="Z192" s="40"/>
      <c r="AA192" s="40"/>
      <c r="AB192" s="40"/>
      <c r="AC192" s="40"/>
      <c r="AD192" s="40"/>
      <c r="AE192" s="40"/>
      <c r="AR192" s="240" t="s">
        <v>224</v>
      </c>
      <c r="AT192" s="240" t="s">
        <v>225</v>
      </c>
      <c r="AU192" s="240" t="s">
        <v>88</v>
      </c>
      <c r="AY192" s="18" t="s">
        <v>221</v>
      </c>
      <c r="BE192" s="241">
        <f>IF(N192="základní",J192,0)</f>
        <v>0</v>
      </c>
      <c r="BF192" s="241">
        <f>IF(N192="snížená",J192,0)</f>
        <v>0</v>
      </c>
      <c r="BG192" s="241">
        <f>IF(N192="zákl. přenesená",J192,0)</f>
        <v>0</v>
      </c>
      <c r="BH192" s="241">
        <f>IF(N192="sníž. přenesená",J192,0)</f>
        <v>0</v>
      </c>
      <c r="BI192" s="241">
        <f>IF(N192="nulová",J192,0)</f>
        <v>0</v>
      </c>
      <c r="BJ192" s="18" t="s">
        <v>88</v>
      </c>
      <c r="BK192" s="241">
        <f>ROUND(I192*H192,2)</f>
        <v>0</v>
      </c>
      <c r="BL192" s="18" t="s">
        <v>224</v>
      </c>
      <c r="BM192" s="240" t="s">
        <v>6382</v>
      </c>
    </row>
    <row r="193" s="2" customFormat="1">
      <c r="A193" s="40"/>
      <c r="B193" s="41"/>
      <c r="C193" s="42"/>
      <c r="D193" s="242" t="s">
        <v>232</v>
      </c>
      <c r="E193" s="42"/>
      <c r="F193" s="243" t="s">
        <v>5742</v>
      </c>
      <c r="G193" s="42"/>
      <c r="H193" s="42"/>
      <c r="I193" s="244"/>
      <c r="J193" s="42"/>
      <c r="K193" s="42"/>
      <c r="L193" s="46"/>
      <c r="M193" s="245"/>
      <c r="N193" s="246"/>
      <c r="O193" s="93"/>
      <c r="P193" s="93"/>
      <c r="Q193" s="93"/>
      <c r="R193" s="93"/>
      <c r="S193" s="93"/>
      <c r="T193" s="94"/>
      <c r="U193" s="40"/>
      <c r="V193" s="40"/>
      <c r="W193" s="40"/>
      <c r="X193" s="40"/>
      <c r="Y193" s="40"/>
      <c r="Z193" s="40"/>
      <c r="AA193" s="40"/>
      <c r="AB193" s="40"/>
      <c r="AC193" s="40"/>
      <c r="AD193" s="40"/>
      <c r="AE193" s="40"/>
      <c r="AT193" s="18" t="s">
        <v>232</v>
      </c>
      <c r="AU193" s="18" t="s">
        <v>88</v>
      </c>
    </row>
    <row r="194" s="14" customFormat="1">
      <c r="A194" s="14"/>
      <c r="B194" s="260"/>
      <c r="C194" s="261"/>
      <c r="D194" s="247" t="s">
        <v>236</v>
      </c>
      <c r="E194" s="262" t="s">
        <v>1</v>
      </c>
      <c r="F194" s="263" t="s">
        <v>6356</v>
      </c>
      <c r="G194" s="261"/>
      <c r="H194" s="262" t="s">
        <v>1</v>
      </c>
      <c r="I194" s="264"/>
      <c r="J194" s="261"/>
      <c r="K194" s="261"/>
      <c r="L194" s="265"/>
      <c r="M194" s="266"/>
      <c r="N194" s="267"/>
      <c r="O194" s="267"/>
      <c r="P194" s="267"/>
      <c r="Q194" s="267"/>
      <c r="R194" s="267"/>
      <c r="S194" s="267"/>
      <c r="T194" s="268"/>
      <c r="U194" s="14"/>
      <c r="V194" s="14"/>
      <c r="W194" s="14"/>
      <c r="X194" s="14"/>
      <c r="Y194" s="14"/>
      <c r="Z194" s="14"/>
      <c r="AA194" s="14"/>
      <c r="AB194" s="14"/>
      <c r="AC194" s="14"/>
      <c r="AD194" s="14"/>
      <c r="AE194" s="14"/>
      <c r="AT194" s="269" t="s">
        <v>236</v>
      </c>
      <c r="AU194" s="269" t="s">
        <v>88</v>
      </c>
      <c r="AV194" s="14" t="s">
        <v>88</v>
      </c>
      <c r="AW194" s="14" t="s">
        <v>36</v>
      </c>
      <c r="AX194" s="14" t="s">
        <v>80</v>
      </c>
      <c r="AY194" s="269" t="s">
        <v>221</v>
      </c>
    </row>
    <row r="195" s="13" customFormat="1">
      <c r="A195" s="13"/>
      <c r="B195" s="249"/>
      <c r="C195" s="250"/>
      <c r="D195" s="247" t="s">
        <v>236</v>
      </c>
      <c r="E195" s="251" t="s">
        <v>1</v>
      </c>
      <c r="F195" s="252" t="s">
        <v>6383</v>
      </c>
      <c r="G195" s="250"/>
      <c r="H195" s="253">
        <v>307.86000000000001</v>
      </c>
      <c r="I195" s="254"/>
      <c r="J195" s="250"/>
      <c r="K195" s="250"/>
      <c r="L195" s="255"/>
      <c r="M195" s="256"/>
      <c r="N195" s="257"/>
      <c r="O195" s="257"/>
      <c r="P195" s="257"/>
      <c r="Q195" s="257"/>
      <c r="R195" s="257"/>
      <c r="S195" s="257"/>
      <c r="T195" s="258"/>
      <c r="U195" s="13"/>
      <c r="V195" s="13"/>
      <c r="W195" s="13"/>
      <c r="X195" s="13"/>
      <c r="Y195" s="13"/>
      <c r="Z195" s="13"/>
      <c r="AA195" s="13"/>
      <c r="AB195" s="13"/>
      <c r="AC195" s="13"/>
      <c r="AD195" s="13"/>
      <c r="AE195" s="13"/>
      <c r="AT195" s="259" t="s">
        <v>236</v>
      </c>
      <c r="AU195" s="259" t="s">
        <v>88</v>
      </c>
      <c r="AV195" s="13" t="s">
        <v>19</v>
      </c>
      <c r="AW195" s="13" t="s">
        <v>36</v>
      </c>
      <c r="AX195" s="13" t="s">
        <v>80</v>
      </c>
      <c r="AY195" s="259" t="s">
        <v>221</v>
      </c>
    </row>
    <row r="196" s="15" customFormat="1">
      <c r="A196" s="15"/>
      <c r="B196" s="270"/>
      <c r="C196" s="271"/>
      <c r="D196" s="247" t="s">
        <v>236</v>
      </c>
      <c r="E196" s="272" t="s">
        <v>1</v>
      </c>
      <c r="F196" s="273" t="s">
        <v>356</v>
      </c>
      <c r="G196" s="271"/>
      <c r="H196" s="274">
        <v>307.86000000000001</v>
      </c>
      <c r="I196" s="275"/>
      <c r="J196" s="271"/>
      <c r="K196" s="271"/>
      <c r="L196" s="276"/>
      <c r="M196" s="277"/>
      <c r="N196" s="278"/>
      <c r="O196" s="278"/>
      <c r="P196" s="278"/>
      <c r="Q196" s="278"/>
      <c r="R196" s="278"/>
      <c r="S196" s="278"/>
      <c r="T196" s="279"/>
      <c r="U196" s="15"/>
      <c r="V196" s="15"/>
      <c r="W196" s="15"/>
      <c r="X196" s="15"/>
      <c r="Y196" s="15"/>
      <c r="Z196" s="15"/>
      <c r="AA196" s="15"/>
      <c r="AB196" s="15"/>
      <c r="AC196" s="15"/>
      <c r="AD196" s="15"/>
      <c r="AE196" s="15"/>
      <c r="AT196" s="280" t="s">
        <v>236</v>
      </c>
      <c r="AU196" s="280" t="s">
        <v>88</v>
      </c>
      <c r="AV196" s="15" t="s">
        <v>224</v>
      </c>
      <c r="AW196" s="15" t="s">
        <v>36</v>
      </c>
      <c r="AX196" s="15" t="s">
        <v>88</v>
      </c>
      <c r="AY196" s="280" t="s">
        <v>221</v>
      </c>
    </row>
    <row r="197" s="2" customFormat="1" ht="44.25" customHeight="1">
      <c r="A197" s="40"/>
      <c r="B197" s="41"/>
      <c r="C197" s="229" t="s">
        <v>376</v>
      </c>
      <c r="D197" s="229" t="s">
        <v>225</v>
      </c>
      <c r="E197" s="230" t="s">
        <v>1380</v>
      </c>
      <c r="F197" s="231" t="s">
        <v>1381</v>
      </c>
      <c r="G197" s="232" t="s">
        <v>515</v>
      </c>
      <c r="H197" s="233">
        <v>422.584</v>
      </c>
      <c r="I197" s="234"/>
      <c r="J197" s="235">
        <f>ROUND(I197*H197,2)</f>
        <v>0</v>
      </c>
      <c r="K197" s="231" t="s">
        <v>5600</v>
      </c>
      <c r="L197" s="46"/>
      <c r="M197" s="236" t="s">
        <v>1</v>
      </c>
      <c r="N197" s="237" t="s">
        <v>45</v>
      </c>
      <c r="O197" s="93"/>
      <c r="P197" s="238">
        <f>O197*H197</f>
        <v>0</v>
      </c>
      <c r="Q197" s="238">
        <v>0</v>
      </c>
      <c r="R197" s="238">
        <f>Q197*H197</f>
        <v>0</v>
      </c>
      <c r="S197" s="238">
        <v>0</v>
      </c>
      <c r="T197" s="239">
        <f>S197*H197</f>
        <v>0</v>
      </c>
      <c r="U197" s="40"/>
      <c r="V197" s="40"/>
      <c r="W197" s="40"/>
      <c r="X197" s="40"/>
      <c r="Y197" s="40"/>
      <c r="Z197" s="40"/>
      <c r="AA197" s="40"/>
      <c r="AB197" s="40"/>
      <c r="AC197" s="40"/>
      <c r="AD197" s="40"/>
      <c r="AE197" s="40"/>
      <c r="AR197" s="240" t="s">
        <v>224</v>
      </c>
      <c r="AT197" s="240" t="s">
        <v>225</v>
      </c>
      <c r="AU197" s="240" t="s">
        <v>88</v>
      </c>
      <c r="AY197" s="18" t="s">
        <v>221</v>
      </c>
      <c r="BE197" s="241">
        <f>IF(N197="základní",J197,0)</f>
        <v>0</v>
      </c>
      <c r="BF197" s="241">
        <f>IF(N197="snížená",J197,0)</f>
        <v>0</v>
      </c>
      <c r="BG197" s="241">
        <f>IF(N197="zákl. přenesená",J197,0)</f>
        <v>0</v>
      </c>
      <c r="BH197" s="241">
        <f>IF(N197="sníž. přenesená",J197,0)</f>
        <v>0</v>
      </c>
      <c r="BI197" s="241">
        <f>IF(N197="nulová",J197,0)</f>
        <v>0</v>
      </c>
      <c r="BJ197" s="18" t="s">
        <v>88</v>
      </c>
      <c r="BK197" s="241">
        <f>ROUND(I197*H197,2)</f>
        <v>0</v>
      </c>
      <c r="BL197" s="18" t="s">
        <v>224</v>
      </c>
      <c r="BM197" s="240" t="s">
        <v>6384</v>
      </c>
    </row>
    <row r="198" s="2" customFormat="1">
      <c r="A198" s="40"/>
      <c r="B198" s="41"/>
      <c r="C198" s="42"/>
      <c r="D198" s="242" t="s">
        <v>232</v>
      </c>
      <c r="E198" s="42"/>
      <c r="F198" s="243" t="s">
        <v>6114</v>
      </c>
      <c r="G198" s="42"/>
      <c r="H198" s="42"/>
      <c r="I198" s="244"/>
      <c r="J198" s="42"/>
      <c r="K198" s="42"/>
      <c r="L198" s="46"/>
      <c r="M198" s="245"/>
      <c r="N198" s="246"/>
      <c r="O198" s="93"/>
      <c r="P198" s="93"/>
      <c r="Q198" s="93"/>
      <c r="R198" s="93"/>
      <c r="S198" s="93"/>
      <c r="T198" s="94"/>
      <c r="U198" s="40"/>
      <c r="V198" s="40"/>
      <c r="W198" s="40"/>
      <c r="X198" s="40"/>
      <c r="Y198" s="40"/>
      <c r="Z198" s="40"/>
      <c r="AA198" s="40"/>
      <c r="AB198" s="40"/>
      <c r="AC198" s="40"/>
      <c r="AD198" s="40"/>
      <c r="AE198" s="40"/>
      <c r="AT198" s="18" t="s">
        <v>232</v>
      </c>
      <c r="AU198" s="18" t="s">
        <v>88</v>
      </c>
    </row>
    <row r="199" s="2" customFormat="1" ht="49.05" customHeight="1">
      <c r="A199" s="40"/>
      <c r="B199" s="41"/>
      <c r="C199" s="229" t="s">
        <v>381</v>
      </c>
      <c r="D199" s="229" t="s">
        <v>225</v>
      </c>
      <c r="E199" s="230" t="s">
        <v>5747</v>
      </c>
      <c r="F199" s="231" t="s">
        <v>5748</v>
      </c>
      <c r="G199" s="232" t="s">
        <v>665</v>
      </c>
      <c r="H199" s="233">
        <v>5</v>
      </c>
      <c r="I199" s="234"/>
      <c r="J199" s="235">
        <f>ROUND(I199*H199,2)</f>
        <v>0</v>
      </c>
      <c r="K199" s="231" t="s">
        <v>5600</v>
      </c>
      <c r="L199" s="46"/>
      <c r="M199" s="236" t="s">
        <v>1</v>
      </c>
      <c r="N199" s="237" t="s">
        <v>45</v>
      </c>
      <c r="O199" s="93"/>
      <c r="P199" s="238">
        <f>O199*H199</f>
        <v>0</v>
      </c>
      <c r="Q199" s="238">
        <v>0</v>
      </c>
      <c r="R199" s="238">
        <f>Q199*H199</f>
        <v>0</v>
      </c>
      <c r="S199" s="238">
        <v>0</v>
      </c>
      <c r="T199" s="239">
        <f>S199*H199</f>
        <v>0</v>
      </c>
      <c r="U199" s="40"/>
      <c r="V199" s="40"/>
      <c r="W199" s="40"/>
      <c r="X199" s="40"/>
      <c r="Y199" s="40"/>
      <c r="Z199" s="40"/>
      <c r="AA199" s="40"/>
      <c r="AB199" s="40"/>
      <c r="AC199" s="40"/>
      <c r="AD199" s="40"/>
      <c r="AE199" s="40"/>
      <c r="AR199" s="240" t="s">
        <v>224</v>
      </c>
      <c r="AT199" s="240" t="s">
        <v>225</v>
      </c>
      <c r="AU199" s="240" t="s">
        <v>88</v>
      </c>
      <c r="AY199" s="18" t="s">
        <v>221</v>
      </c>
      <c r="BE199" s="241">
        <f>IF(N199="základní",J199,0)</f>
        <v>0</v>
      </c>
      <c r="BF199" s="241">
        <f>IF(N199="snížená",J199,0)</f>
        <v>0</v>
      </c>
      <c r="BG199" s="241">
        <f>IF(N199="zákl. přenesená",J199,0)</f>
        <v>0</v>
      </c>
      <c r="BH199" s="241">
        <f>IF(N199="sníž. přenesená",J199,0)</f>
        <v>0</v>
      </c>
      <c r="BI199" s="241">
        <f>IF(N199="nulová",J199,0)</f>
        <v>0</v>
      </c>
      <c r="BJ199" s="18" t="s">
        <v>88</v>
      </c>
      <c r="BK199" s="241">
        <f>ROUND(I199*H199,2)</f>
        <v>0</v>
      </c>
      <c r="BL199" s="18" t="s">
        <v>224</v>
      </c>
      <c r="BM199" s="240" t="s">
        <v>6385</v>
      </c>
    </row>
    <row r="200" s="2" customFormat="1">
      <c r="A200" s="40"/>
      <c r="B200" s="41"/>
      <c r="C200" s="42"/>
      <c r="D200" s="242" t="s">
        <v>232</v>
      </c>
      <c r="E200" s="42"/>
      <c r="F200" s="243" t="s">
        <v>5750</v>
      </c>
      <c r="G200" s="42"/>
      <c r="H200" s="42"/>
      <c r="I200" s="244"/>
      <c r="J200" s="42"/>
      <c r="K200" s="42"/>
      <c r="L200" s="46"/>
      <c r="M200" s="245"/>
      <c r="N200" s="246"/>
      <c r="O200" s="93"/>
      <c r="P200" s="93"/>
      <c r="Q200" s="93"/>
      <c r="R200" s="93"/>
      <c r="S200" s="93"/>
      <c r="T200" s="94"/>
      <c r="U200" s="40"/>
      <c r="V200" s="40"/>
      <c r="W200" s="40"/>
      <c r="X200" s="40"/>
      <c r="Y200" s="40"/>
      <c r="Z200" s="40"/>
      <c r="AA200" s="40"/>
      <c r="AB200" s="40"/>
      <c r="AC200" s="40"/>
      <c r="AD200" s="40"/>
      <c r="AE200" s="40"/>
      <c r="AT200" s="18" t="s">
        <v>232</v>
      </c>
      <c r="AU200" s="18" t="s">
        <v>88</v>
      </c>
    </row>
    <row r="201" s="2" customFormat="1" ht="24.15" customHeight="1">
      <c r="A201" s="40"/>
      <c r="B201" s="41"/>
      <c r="C201" s="229" t="s">
        <v>387</v>
      </c>
      <c r="D201" s="229" t="s">
        <v>225</v>
      </c>
      <c r="E201" s="230" t="s">
        <v>5754</v>
      </c>
      <c r="F201" s="231" t="s">
        <v>5755</v>
      </c>
      <c r="G201" s="232" t="s">
        <v>651</v>
      </c>
      <c r="H201" s="233">
        <v>0.66300000000000003</v>
      </c>
      <c r="I201" s="234"/>
      <c r="J201" s="235">
        <f>ROUND(I201*H201,2)</f>
        <v>0</v>
      </c>
      <c r="K201" s="231" t="s">
        <v>1</v>
      </c>
      <c r="L201" s="46"/>
      <c r="M201" s="236" t="s">
        <v>1</v>
      </c>
      <c r="N201" s="237" t="s">
        <v>45</v>
      </c>
      <c r="O201" s="93"/>
      <c r="P201" s="238">
        <f>O201*H201</f>
        <v>0</v>
      </c>
      <c r="Q201" s="238">
        <v>0</v>
      </c>
      <c r="R201" s="238">
        <f>Q201*H201</f>
        <v>0</v>
      </c>
      <c r="S201" s="238">
        <v>0</v>
      </c>
      <c r="T201" s="239">
        <f>S201*H201</f>
        <v>0</v>
      </c>
      <c r="U201" s="40"/>
      <c r="V201" s="40"/>
      <c r="W201" s="40"/>
      <c r="X201" s="40"/>
      <c r="Y201" s="40"/>
      <c r="Z201" s="40"/>
      <c r="AA201" s="40"/>
      <c r="AB201" s="40"/>
      <c r="AC201" s="40"/>
      <c r="AD201" s="40"/>
      <c r="AE201" s="40"/>
      <c r="AR201" s="240" t="s">
        <v>224</v>
      </c>
      <c r="AT201" s="240" t="s">
        <v>225</v>
      </c>
      <c r="AU201" s="240" t="s">
        <v>88</v>
      </c>
      <c r="AY201" s="18" t="s">
        <v>221</v>
      </c>
      <c r="BE201" s="241">
        <f>IF(N201="základní",J201,0)</f>
        <v>0</v>
      </c>
      <c r="BF201" s="241">
        <f>IF(N201="snížená",J201,0)</f>
        <v>0</v>
      </c>
      <c r="BG201" s="241">
        <f>IF(N201="zákl. přenesená",J201,0)</f>
        <v>0</v>
      </c>
      <c r="BH201" s="241">
        <f>IF(N201="sníž. přenesená",J201,0)</f>
        <v>0</v>
      </c>
      <c r="BI201" s="241">
        <f>IF(N201="nulová",J201,0)</f>
        <v>0</v>
      </c>
      <c r="BJ201" s="18" t="s">
        <v>88</v>
      </c>
      <c r="BK201" s="241">
        <f>ROUND(I201*H201,2)</f>
        <v>0</v>
      </c>
      <c r="BL201" s="18" t="s">
        <v>224</v>
      </c>
      <c r="BM201" s="240" t="s">
        <v>6386</v>
      </c>
    </row>
    <row r="202" s="2" customFormat="1" ht="24.15" customHeight="1">
      <c r="A202" s="40"/>
      <c r="B202" s="41"/>
      <c r="C202" s="229" t="s">
        <v>393</v>
      </c>
      <c r="D202" s="229" t="s">
        <v>225</v>
      </c>
      <c r="E202" s="230" t="s">
        <v>5757</v>
      </c>
      <c r="F202" s="231" t="s">
        <v>5758</v>
      </c>
      <c r="G202" s="232" t="s">
        <v>665</v>
      </c>
      <c r="H202" s="233">
        <v>5</v>
      </c>
      <c r="I202" s="234"/>
      <c r="J202" s="235">
        <f>ROUND(I202*H202,2)</f>
        <v>0</v>
      </c>
      <c r="K202" s="231" t="s">
        <v>1</v>
      </c>
      <c r="L202" s="46"/>
      <c r="M202" s="236" t="s">
        <v>1</v>
      </c>
      <c r="N202" s="237" t="s">
        <v>45</v>
      </c>
      <c r="O202" s="93"/>
      <c r="P202" s="238">
        <f>O202*H202</f>
        <v>0</v>
      </c>
      <c r="Q202" s="238">
        <v>0</v>
      </c>
      <c r="R202" s="238">
        <f>Q202*H202</f>
        <v>0</v>
      </c>
      <c r="S202" s="238">
        <v>0</v>
      </c>
      <c r="T202" s="239">
        <f>S202*H202</f>
        <v>0</v>
      </c>
      <c r="U202" s="40"/>
      <c r="V202" s="40"/>
      <c r="W202" s="40"/>
      <c r="X202" s="40"/>
      <c r="Y202" s="40"/>
      <c r="Z202" s="40"/>
      <c r="AA202" s="40"/>
      <c r="AB202" s="40"/>
      <c r="AC202" s="40"/>
      <c r="AD202" s="40"/>
      <c r="AE202" s="40"/>
      <c r="AR202" s="240" t="s">
        <v>224</v>
      </c>
      <c r="AT202" s="240" t="s">
        <v>225</v>
      </c>
      <c r="AU202" s="240" t="s">
        <v>88</v>
      </c>
      <c r="AY202" s="18" t="s">
        <v>221</v>
      </c>
      <c r="BE202" s="241">
        <f>IF(N202="základní",J202,0)</f>
        <v>0</v>
      </c>
      <c r="BF202" s="241">
        <f>IF(N202="snížená",J202,0)</f>
        <v>0</v>
      </c>
      <c r="BG202" s="241">
        <f>IF(N202="zákl. přenesená",J202,0)</f>
        <v>0</v>
      </c>
      <c r="BH202" s="241">
        <f>IF(N202="sníž. přenesená",J202,0)</f>
        <v>0</v>
      </c>
      <c r="BI202" s="241">
        <f>IF(N202="nulová",J202,0)</f>
        <v>0</v>
      </c>
      <c r="BJ202" s="18" t="s">
        <v>88</v>
      </c>
      <c r="BK202" s="241">
        <f>ROUND(I202*H202,2)</f>
        <v>0</v>
      </c>
      <c r="BL202" s="18" t="s">
        <v>224</v>
      </c>
      <c r="BM202" s="240" t="s">
        <v>6387</v>
      </c>
    </row>
    <row r="203" s="2" customFormat="1" ht="37.8" customHeight="1">
      <c r="A203" s="40"/>
      <c r="B203" s="41"/>
      <c r="C203" s="229" t="s">
        <v>398</v>
      </c>
      <c r="D203" s="229" t="s">
        <v>225</v>
      </c>
      <c r="E203" s="230" t="s">
        <v>4135</v>
      </c>
      <c r="F203" s="231" t="s">
        <v>4136</v>
      </c>
      <c r="G203" s="232" t="s">
        <v>507</v>
      </c>
      <c r="H203" s="233">
        <v>98</v>
      </c>
      <c r="I203" s="234"/>
      <c r="J203" s="235">
        <f>ROUND(I203*H203,2)</f>
        <v>0</v>
      </c>
      <c r="K203" s="231" t="s">
        <v>5600</v>
      </c>
      <c r="L203" s="46"/>
      <c r="M203" s="236" t="s">
        <v>1</v>
      </c>
      <c r="N203" s="237" t="s">
        <v>45</v>
      </c>
      <c r="O203" s="93"/>
      <c r="P203" s="238">
        <f>O203*H203</f>
        <v>0</v>
      </c>
      <c r="Q203" s="238">
        <v>0</v>
      </c>
      <c r="R203" s="238">
        <f>Q203*H203</f>
        <v>0</v>
      </c>
      <c r="S203" s="238">
        <v>0</v>
      </c>
      <c r="T203" s="239">
        <f>S203*H203</f>
        <v>0</v>
      </c>
      <c r="U203" s="40"/>
      <c r="V203" s="40"/>
      <c r="W203" s="40"/>
      <c r="X203" s="40"/>
      <c r="Y203" s="40"/>
      <c r="Z203" s="40"/>
      <c r="AA203" s="40"/>
      <c r="AB203" s="40"/>
      <c r="AC203" s="40"/>
      <c r="AD203" s="40"/>
      <c r="AE203" s="40"/>
      <c r="AR203" s="240" t="s">
        <v>224</v>
      </c>
      <c r="AT203" s="240" t="s">
        <v>225</v>
      </c>
      <c r="AU203" s="240" t="s">
        <v>88</v>
      </c>
      <c r="AY203" s="18" t="s">
        <v>221</v>
      </c>
      <c r="BE203" s="241">
        <f>IF(N203="základní",J203,0)</f>
        <v>0</v>
      </c>
      <c r="BF203" s="241">
        <f>IF(N203="snížená",J203,0)</f>
        <v>0</v>
      </c>
      <c r="BG203" s="241">
        <f>IF(N203="zákl. přenesená",J203,0)</f>
        <v>0</v>
      </c>
      <c r="BH203" s="241">
        <f>IF(N203="sníž. přenesená",J203,0)</f>
        <v>0</v>
      </c>
      <c r="BI203" s="241">
        <f>IF(N203="nulová",J203,0)</f>
        <v>0</v>
      </c>
      <c r="BJ203" s="18" t="s">
        <v>88</v>
      </c>
      <c r="BK203" s="241">
        <f>ROUND(I203*H203,2)</f>
        <v>0</v>
      </c>
      <c r="BL203" s="18" t="s">
        <v>224</v>
      </c>
      <c r="BM203" s="240" t="s">
        <v>6388</v>
      </c>
    </row>
    <row r="204" s="2" customFormat="1">
      <c r="A204" s="40"/>
      <c r="B204" s="41"/>
      <c r="C204" s="42"/>
      <c r="D204" s="242" t="s">
        <v>232</v>
      </c>
      <c r="E204" s="42"/>
      <c r="F204" s="243" t="s">
        <v>6122</v>
      </c>
      <c r="G204" s="42"/>
      <c r="H204" s="42"/>
      <c r="I204" s="244"/>
      <c r="J204" s="42"/>
      <c r="K204" s="42"/>
      <c r="L204" s="46"/>
      <c r="M204" s="245"/>
      <c r="N204" s="246"/>
      <c r="O204" s="93"/>
      <c r="P204" s="93"/>
      <c r="Q204" s="93"/>
      <c r="R204" s="93"/>
      <c r="S204" s="93"/>
      <c r="T204" s="94"/>
      <c r="U204" s="40"/>
      <c r="V204" s="40"/>
      <c r="W204" s="40"/>
      <c r="X204" s="40"/>
      <c r="Y204" s="40"/>
      <c r="Z204" s="40"/>
      <c r="AA204" s="40"/>
      <c r="AB204" s="40"/>
      <c r="AC204" s="40"/>
      <c r="AD204" s="40"/>
      <c r="AE204" s="40"/>
      <c r="AT204" s="18" t="s">
        <v>232</v>
      </c>
      <c r="AU204" s="18" t="s">
        <v>88</v>
      </c>
    </row>
    <row r="205" s="14" customFormat="1">
      <c r="A205" s="14"/>
      <c r="B205" s="260"/>
      <c r="C205" s="261"/>
      <c r="D205" s="247" t="s">
        <v>236</v>
      </c>
      <c r="E205" s="262" t="s">
        <v>1</v>
      </c>
      <c r="F205" s="263" t="s">
        <v>6356</v>
      </c>
      <c r="G205" s="261"/>
      <c r="H205" s="262" t="s">
        <v>1</v>
      </c>
      <c r="I205" s="264"/>
      <c r="J205" s="261"/>
      <c r="K205" s="261"/>
      <c r="L205" s="265"/>
      <c r="M205" s="266"/>
      <c r="N205" s="267"/>
      <c r="O205" s="267"/>
      <c r="P205" s="267"/>
      <c r="Q205" s="267"/>
      <c r="R205" s="267"/>
      <c r="S205" s="267"/>
      <c r="T205" s="268"/>
      <c r="U205" s="14"/>
      <c r="V205" s="14"/>
      <c r="W205" s="14"/>
      <c r="X205" s="14"/>
      <c r="Y205" s="14"/>
      <c r="Z205" s="14"/>
      <c r="AA205" s="14"/>
      <c r="AB205" s="14"/>
      <c r="AC205" s="14"/>
      <c r="AD205" s="14"/>
      <c r="AE205" s="14"/>
      <c r="AT205" s="269" t="s">
        <v>236</v>
      </c>
      <c r="AU205" s="269" t="s">
        <v>88</v>
      </c>
      <c r="AV205" s="14" t="s">
        <v>88</v>
      </c>
      <c r="AW205" s="14" t="s">
        <v>36</v>
      </c>
      <c r="AX205" s="14" t="s">
        <v>80</v>
      </c>
      <c r="AY205" s="269" t="s">
        <v>221</v>
      </c>
    </row>
    <row r="206" s="13" customFormat="1">
      <c r="A206" s="13"/>
      <c r="B206" s="249"/>
      <c r="C206" s="250"/>
      <c r="D206" s="247" t="s">
        <v>236</v>
      </c>
      <c r="E206" s="251" t="s">
        <v>1</v>
      </c>
      <c r="F206" s="252" t="s">
        <v>6357</v>
      </c>
      <c r="G206" s="250"/>
      <c r="H206" s="253">
        <v>98</v>
      </c>
      <c r="I206" s="254"/>
      <c r="J206" s="250"/>
      <c r="K206" s="250"/>
      <c r="L206" s="255"/>
      <c r="M206" s="256"/>
      <c r="N206" s="257"/>
      <c r="O206" s="257"/>
      <c r="P206" s="257"/>
      <c r="Q206" s="257"/>
      <c r="R206" s="257"/>
      <c r="S206" s="257"/>
      <c r="T206" s="258"/>
      <c r="U206" s="13"/>
      <c r="V206" s="13"/>
      <c r="W206" s="13"/>
      <c r="X206" s="13"/>
      <c r="Y206" s="13"/>
      <c r="Z206" s="13"/>
      <c r="AA206" s="13"/>
      <c r="AB206" s="13"/>
      <c r="AC206" s="13"/>
      <c r="AD206" s="13"/>
      <c r="AE206" s="13"/>
      <c r="AT206" s="259" t="s">
        <v>236</v>
      </c>
      <c r="AU206" s="259" t="s">
        <v>88</v>
      </c>
      <c r="AV206" s="13" t="s">
        <v>19</v>
      </c>
      <c r="AW206" s="13" t="s">
        <v>36</v>
      </c>
      <c r="AX206" s="13" t="s">
        <v>80</v>
      </c>
      <c r="AY206" s="259" t="s">
        <v>221</v>
      </c>
    </row>
    <row r="207" s="15" customFormat="1">
      <c r="A207" s="15"/>
      <c r="B207" s="270"/>
      <c r="C207" s="271"/>
      <c r="D207" s="247" t="s">
        <v>236</v>
      </c>
      <c r="E207" s="272" t="s">
        <v>1</v>
      </c>
      <c r="F207" s="273" t="s">
        <v>356</v>
      </c>
      <c r="G207" s="271"/>
      <c r="H207" s="274">
        <v>98</v>
      </c>
      <c r="I207" s="275"/>
      <c r="J207" s="271"/>
      <c r="K207" s="271"/>
      <c r="L207" s="276"/>
      <c r="M207" s="277"/>
      <c r="N207" s="278"/>
      <c r="O207" s="278"/>
      <c r="P207" s="278"/>
      <c r="Q207" s="278"/>
      <c r="R207" s="278"/>
      <c r="S207" s="278"/>
      <c r="T207" s="279"/>
      <c r="U207" s="15"/>
      <c r="V207" s="15"/>
      <c r="W207" s="15"/>
      <c r="X207" s="15"/>
      <c r="Y207" s="15"/>
      <c r="Z207" s="15"/>
      <c r="AA207" s="15"/>
      <c r="AB207" s="15"/>
      <c r="AC207" s="15"/>
      <c r="AD207" s="15"/>
      <c r="AE207" s="15"/>
      <c r="AT207" s="280" t="s">
        <v>236</v>
      </c>
      <c r="AU207" s="280" t="s">
        <v>88</v>
      </c>
      <c r="AV207" s="15" t="s">
        <v>224</v>
      </c>
      <c r="AW207" s="15" t="s">
        <v>36</v>
      </c>
      <c r="AX207" s="15" t="s">
        <v>88</v>
      </c>
      <c r="AY207" s="280" t="s">
        <v>221</v>
      </c>
    </row>
    <row r="208" s="2" customFormat="1" ht="37.8" customHeight="1">
      <c r="A208" s="40"/>
      <c r="B208" s="41"/>
      <c r="C208" s="229" t="s">
        <v>404</v>
      </c>
      <c r="D208" s="229" t="s">
        <v>225</v>
      </c>
      <c r="E208" s="230" t="s">
        <v>5765</v>
      </c>
      <c r="F208" s="231" t="s">
        <v>5766</v>
      </c>
      <c r="G208" s="232" t="s">
        <v>507</v>
      </c>
      <c r="H208" s="233">
        <v>3469</v>
      </c>
      <c r="I208" s="234"/>
      <c r="J208" s="235">
        <f>ROUND(I208*H208,2)</f>
        <v>0</v>
      </c>
      <c r="K208" s="231" t="s">
        <v>5600</v>
      </c>
      <c r="L208" s="46"/>
      <c r="M208" s="236" t="s">
        <v>1</v>
      </c>
      <c r="N208" s="237" t="s">
        <v>45</v>
      </c>
      <c r="O208" s="93"/>
      <c r="P208" s="238">
        <f>O208*H208</f>
        <v>0</v>
      </c>
      <c r="Q208" s="238">
        <v>0</v>
      </c>
      <c r="R208" s="238">
        <f>Q208*H208</f>
        <v>0</v>
      </c>
      <c r="S208" s="238">
        <v>0</v>
      </c>
      <c r="T208" s="239">
        <f>S208*H208</f>
        <v>0</v>
      </c>
      <c r="U208" s="40"/>
      <c r="V208" s="40"/>
      <c r="W208" s="40"/>
      <c r="X208" s="40"/>
      <c r="Y208" s="40"/>
      <c r="Z208" s="40"/>
      <c r="AA208" s="40"/>
      <c r="AB208" s="40"/>
      <c r="AC208" s="40"/>
      <c r="AD208" s="40"/>
      <c r="AE208" s="40"/>
      <c r="AR208" s="240" t="s">
        <v>224</v>
      </c>
      <c r="AT208" s="240" t="s">
        <v>225</v>
      </c>
      <c r="AU208" s="240" t="s">
        <v>88</v>
      </c>
      <c r="AY208" s="18" t="s">
        <v>221</v>
      </c>
      <c r="BE208" s="241">
        <f>IF(N208="základní",J208,0)</f>
        <v>0</v>
      </c>
      <c r="BF208" s="241">
        <f>IF(N208="snížená",J208,0)</f>
        <v>0</v>
      </c>
      <c r="BG208" s="241">
        <f>IF(N208="zákl. přenesená",J208,0)</f>
        <v>0</v>
      </c>
      <c r="BH208" s="241">
        <f>IF(N208="sníž. přenesená",J208,0)</f>
        <v>0</v>
      </c>
      <c r="BI208" s="241">
        <f>IF(N208="nulová",J208,0)</f>
        <v>0</v>
      </c>
      <c r="BJ208" s="18" t="s">
        <v>88</v>
      </c>
      <c r="BK208" s="241">
        <f>ROUND(I208*H208,2)</f>
        <v>0</v>
      </c>
      <c r="BL208" s="18" t="s">
        <v>224</v>
      </c>
      <c r="BM208" s="240" t="s">
        <v>6389</v>
      </c>
    </row>
    <row r="209" s="2" customFormat="1">
      <c r="A209" s="40"/>
      <c r="B209" s="41"/>
      <c r="C209" s="42"/>
      <c r="D209" s="242" t="s">
        <v>232</v>
      </c>
      <c r="E209" s="42"/>
      <c r="F209" s="243" t="s">
        <v>5768</v>
      </c>
      <c r="G209" s="42"/>
      <c r="H209" s="42"/>
      <c r="I209" s="244"/>
      <c r="J209" s="42"/>
      <c r="K209" s="42"/>
      <c r="L209" s="46"/>
      <c r="M209" s="245"/>
      <c r="N209" s="246"/>
      <c r="O209" s="93"/>
      <c r="P209" s="93"/>
      <c r="Q209" s="93"/>
      <c r="R209" s="93"/>
      <c r="S209" s="93"/>
      <c r="T209" s="94"/>
      <c r="U209" s="40"/>
      <c r="V209" s="40"/>
      <c r="W209" s="40"/>
      <c r="X209" s="40"/>
      <c r="Y209" s="40"/>
      <c r="Z209" s="40"/>
      <c r="AA209" s="40"/>
      <c r="AB209" s="40"/>
      <c r="AC209" s="40"/>
      <c r="AD209" s="40"/>
      <c r="AE209" s="40"/>
      <c r="AT209" s="18" t="s">
        <v>232</v>
      </c>
      <c r="AU209" s="18" t="s">
        <v>88</v>
      </c>
    </row>
    <row r="210" s="2" customFormat="1" ht="37.8" customHeight="1">
      <c r="A210" s="40"/>
      <c r="B210" s="41"/>
      <c r="C210" s="229" t="s">
        <v>410</v>
      </c>
      <c r="D210" s="229" t="s">
        <v>225</v>
      </c>
      <c r="E210" s="230" t="s">
        <v>814</v>
      </c>
      <c r="F210" s="231" t="s">
        <v>815</v>
      </c>
      <c r="G210" s="232" t="s">
        <v>507</v>
      </c>
      <c r="H210" s="233">
        <v>143.63999999999999</v>
      </c>
      <c r="I210" s="234"/>
      <c r="J210" s="235">
        <f>ROUND(I210*H210,2)</f>
        <v>0</v>
      </c>
      <c r="K210" s="231" t="s">
        <v>5600</v>
      </c>
      <c r="L210" s="46"/>
      <c r="M210" s="236" t="s">
        <v>1</v>
      </c>
      <c r="N210" s="237" t="s">
        <v>45</v>
      </c>
      <c r="O210" s="93"/>
      <c r="P210" s="238">
        <f>O210*H210</f>
        <v>0</v>
      </c>
      <c r="Q210" s="238">
        <v>0</v>
      </c>
      <c r="R210" s="238">
        <f>Q210*H210</f>
        <v>0</v>
      </c>
      <c r="S210" s="238">
        <v>0</v>
      </c>
      <c r="T210" s="239">
        <f>S210*H210</f>
        <v>0</v>
      </c>
      <c r="U210" s="40"/>
      <c r="V210" s="40"/>
      <c r="W210" s="40"/>
      <c r="X210" s="40"/>
      <c r="Y210" s="40"/>
      <c r="Z210" s="40"/>
      <c r="AA210" s="40"/>
      <c r="AB210" s="40"/>
      <c r="AC210" s="40"/>
      <c r="AD210" s="40"/>
      <c r="AE210" s="40"/>
      <c r="AR210" s="240" t="s">
        <v>224</v>
      </c>
      <c r="AT210" s="240" t="s">
        <v>225</v>
      </c>
      <c r="AU210" s="240" t="s">
        <v>88</v>
      </c>
      <c r="AY210" s="18" t="s">
        <v>221</v>
      </c>
      <c r="BE210" s="241">
        <f>IF(N210="základní",J210,0)</f>
        <v>0</v>
      </c>
      <c r="BF210" s="241">
        <f>IF(N210="snížená",J210,0)</f>
        <v>0</v>
      </c>
      <c r="BG210" s="241">
        <f>IF(N210="zákl. přenesená",J210,0)</f>
        <v>0</v>
      </c>
      <c r="BH210" s="241">
        <f>IF(N210="sníž. přenesená",J210,0)</f>
        <v>0</v>
      </c>
      <c r="BI210" s="241">
        <f>IF(N210="nulová",J210,0)</f>
        <v>0</v>
      </c>
      <c r="BJ210" s="18" t="s">
        <v>88</v>
      </c>
      <c r="BK210" s="241">
        <f>ROUND(I210*H210,2)</f>
        <v>0</v>
      </c>
      <c r="BL210" s="18" t="s">
        <v>224</v>
      </c>
      <c r="BM210" s="240" t="s">
        <v>6390</v>
      </c>
    </row>
    <row r="211" s="2" customFormat="1">
      <c r="A211" s="40"/>
      <c r="B211" s="41"/>
      <c r="C211" s="42"/>
      <c r="D211" s="242" t="s">
        <v>232</v>
      </c>
      <c r="E211" s="42"/>
      <c r="F211" s="243" t="s">
        <v>6128</v>
      </c>
      <c r="G211" s="42"/>
      <c r="H211" s="42"/>
      <c r="I211" s="244"/>
      <c r="J211" s="42"/>
      <c r="K211" s="42"/>
      <c r="L211" s="46"/>
      <c r="M211" s="245"/>
      <c r="N211" s="246"/>
      <c r="O211" s="93"/>
      <c r="P211" s="93"/>
      <c r="Q211" s="93"/>
      <c r="R211" s="93"/>
      <c r="S211" s="93"/>
      <c r="T211" s="94"/>
      <c r="U211" s="40"/>
      <c r="V211" s="40"/>
      <c r="W211" s="40"/>
      <c r="X211" s="40"/>
      <c r="Y211" s="40"/>
      <c r="Z211" s="40"/>
      <c r="AA211" s="40"/>
      <c r="AB211" s="40"/>
      <c r="AC211" s="40"/>
      <c r="AD211" s="40"/>
      <c r="AE211" s="40"/>
      <c r="AT211" s="18" t="s">
        <v>232</v>
      </c>
      <c r="AU211" s="18" t="s">
        <v>88</v>
      </c>
    </row>
    <row r="212" s="2" customFormat="1" ht="16.5" customHeight="1">
      <c r="A212" s="40"/>
      <c r="B212" s="41"/>
      <c r="C212" s="284" t="s">
        <v>416</v>
      </c>
      <c r="D212" s="284" t="s">
        <v>330</v>
      </c>
      <c r="E212" s="285" t="s">
        <v>822</v>
      </c>
      <c r="F212" s="286" t="s">
        <v>823</v>
      </c>
      <c r="G212" s="287" t="s">
        <v>584</v>
      </c>
      <c r="H212" s="288">
        <v>4.3090000000000002</v>
      </c>
      <c r="I212" s="289"/>
      <c r="J212" s="290">
        <f>ROUND(I212*H212,2)</f>
        <v>0</v>
      </c>
      <c r="K212" s="286" t="s">
        <v>5600</v>
      </c>
      <c r="L212" s="291"/>
      <c r="M212" s="292" t="s">
        <v>1</v>
      </c>
      <c r="N212" s="293" t="s">
        <v>45</v>
      </c>
      <c r="O212" s="93"/>
      <c r="P212" s="238">
        <f>O212*H212</f>
        <v>0</v>
      </c>
      <c r="Q212" s="238">
        <v>0</v>
      </c>
      <c r="R212" s="238">
        <f>Q212*H212</f>
        <v>0</v>
      </c>
      <c r="S212" s="238">
        <v>0</v>
      </c>
      <c r="T212" s="239">
        <f>S212*H212</f>
        <v>0</v>
      </c>
      <c r="U212" s="40"/>
      <c r="V212" s="40"/>
      <c r="W212" s="40"/>
      <c r="X212" s="40"/>
      <c r="Y212" s="40"/>
      <c r="Z212" s="40"/>
      <c r="AA212" s="40"/>
      <c r="AB212" s="40"/>
      <c r="AC212" s="40"/>
      <c r="AD212" s="40"/>
      <c r="AE212" s="40"/>
      <c r="AR212" s="240" t="s">
        <v>267</v>
      </c>
      <c r="AT212" s="240" t="s">
        <v>330</v>
      </c>
      <c r="AU212" s="240" t="s">
        <v>88</v>
      </c>
      <c r="AY212" s="18" t="s">
        <v>221</v>
      </c>
      <c r="BE212" s="241">
        <f>IF(N212="základní",J212,0)</f>
        <v>0</v>
      </c>
      <c r="BF212" s="241">
        <f>IF(N212="snížená",J212,0)</f>
        <v>0</v>
      </c>
      <c r="BG212" s="241">
        <f>IF(N212="zákl. přenesená",J212,0)</f>
        <v>0</v>
      </c>
      <c r="BH212" s="241">
        <f>IF(N212="sníž. přenesená",J212,0)</f>
        <v>0</v>
      </c>
      <c r="BI212" s="241">
        <f>IF(N212="nulová",J212,0)</f>
        <v>0</v>
      </c>
      <c r="BJ212" s="18" t="s">
        <v>88</v>
      </c>
      <c r="BK212" s="241">
        <f>ROUND(I212*H212,2)</f>
        <v>0</v>
      </c>
      <c r="BL212" s="18" t="s">
        <v>224</v>
      </c>
      <c r="BM212" s="240" t="s">
        <v>6391</v>
      </c>
    </row>
    <row r="213" s="2" customFormat="1" ht="33" customHeight="1">
      <c r="A213" s="40"/>
      <c r="B213" s="41"/>
      <c r="C213" s="229" t="s">
        <v>421</v>
      </c>
      <c r="D213" s="229" t="s">
        <v>225</v>
      </c>
      <c r="E213" s="230" t="s">
        <v>595</v>
      </c>
      <c r="F213" s="231" t="s">
        <v>5778</v>
      </c>
      <c r="G213" s="232" t="s">
        <v>507</v>
      </c>
      <c r="H213" s="233">
        <v>3567</v>
      </c>
      <c r="I213" s="234"/>
      <c r="J213" s="235">
        <f>ROUND(I213*H213,2)</f>
        <v>0</v>
      </c>
      <c r="K213" s="231" t="s">
        <v>5600</v>
      </c>
      <c r="L213" s="46"/>
      <c r="M213" s="236" t="s">
        <v>1</v>
      </c>
      <c r="N213" s="237" t="s">
        <v>45</v>
      </c>
      <c r="O213" s="93"/>
      <c r="P213" s="238">
        <f>O213*H213</f>
        <v>0</v>
      </c>
      <c r="Q213" s="238">
        <v>0</v>
      </c>
      <c r="R213" s="238">
        <f>Q213*H213</f>
        <v>0</v>
      </c>
      <c r="S213" s="238">
        <v>0</v>
      </c>
      <c r="T213" s="239">
        <f>S213*H213</f>
        <v>0</v>
      </c>
      <c r="U213" s="40"/>
      <c r="V213" s="40"/>
      <c r="W213" s="40"/>
      <c r="X213" s="40"/>
      <c r="Y213" s="40"/>
      <c r="Z213" s="40"/>
      <c r="AA213" s="40"/>
      <c r="AB213" s="40"/>
      <c r="AC213" s="40"/>
      <c r="AD213" s="40"/>
      <c r="AE213" s="40"/>
      <c r="AR213" s="240" t="s">
        <v>224</v>
      </c>
      <c r="AT213" s="240" t="s">
        <v>225</v>
      </c>
      <c r="AU213" s="240" t="s">
        <v>88</v>
      </c>
      <c r="AY213" s="18" t="s">
        <v>221</v>
      </c>
      <c r="BE213" s="241">
        <f>IF(N213="základní",J213,0)</f>
        <v>0</v>
      </c>
      <c r="BF213" s="241">
        <f>IF(N213="snížená",J213,0)</f>
        <v>0</v>
      </c>
      <c r="BG213" s="241">
        <f>IF(N213="zákl. přenesená",J213,0)</f>
        <v>0</v>
      </c>
      <c r="BH213" s="241">
        <f>IF(N213="sníž. přenesená",J213,0)</f>
        <v>0</v>
      </c>
      <c r="BI213" s="241">
        <f>IF(N213="nulová",J213,0)</f>
        <v>0</v>
      </c>
      <c r="BJ213" s="18" t="s">
        <v>88</v>
      </c>
      <c r="BK213" s="241">
        <f>ROUND(I213*H213,2)</f>
        <v>0</v>
      </c>
      <c r="BL213" s="18" t="s">
        <v>224</v>
      </c>
      <c r="BM213" s="240" t="s">
        <v>6392</v>
      </c>
    </row>
    <row r="214" s="2" customFormat="1">
      <c r="A214" s="40"/>
      <c r="B214" s="41"/>
      <c r="C214" s="42"/>
      <c r="D214" s="242" t="s">
        <v>232</v>
      </c>
      <c r="E214" s="42"/>
      <c r="F214" s="243" t="s">
        <v>5780</v>
      </c>
      <c r="G214" s="42"/>
      <c r="H214" s="42"/>
      <c r="I214" s="244"/>
      <c r="J214" s="42"/>
      <c r="K214" s="42"/>
      <c r="L214" s="46"/>
      <c r="M214" s="245"/>
      <c r="N214" s="246"/>
      <c r="O214" s="93"/>
      <c r="P214" s="93"/>
      <c r="Q214" s="93"/>
      <c r="R214" s="93"/>
      <c r="S214" s="93"/>
      <c r="T214" s="94"/>
      <c r="U214" s="40"/>
      <c r="V214" s="40"/>
      <c r="W214" s="40"/>
      <c r="X214" s="40"/>
      <c r="Y214" s="40"/>
      <c r="Z214" s="40"/>
      <c r="AA214" s="40"/>
      <c r="AB214" s="40"/>
      <c r="AC214" s="40"/>
      <c r="AD214" s="40"/>
      <c r="AE214" s="40"/>
      <c r="AT214" s="18" t="s">
        <v>232</v>
      </c>
      <c r="AU214" s="18" t="s">
        <v>88</v>
      </c>
    </row>
    <row r="215" s="2" customFormat="1" ht="49.05" customHeight="1">
      <c r="A215" s="40"/>
      <c r="B215" s="41"/>
      <c r="C215" s="229" t="s">
        <v>427</v>
      </c>
      <c r="D215" s="229" t="s">
        <v>225</v>
      </c>
      <c r="E215" s="230" t="s">
        <v>614</v>
      </c>
      <c r="F215" s="231" t="s">
        <v>5781</v>
      </c>
      <c r="G215" s="232" t="s">
        <v>507</v>
      </c>
      <c r="H215" s="233">
        <v>143.63999999999999</v>
      </c>
      <c r="I215" s="234"/>
      <c r="J215" s="235">
        <f>ROUND(I215*H215,2)</f>
        <v>0</v>
      </c>
      <c r="K215" s="231" t="s">
        <v>5600</v>
      </c>
      <c r="L215" s="46"/>
      <c r="M215" s="236" t="s">
        <v>1</v>
      </c>
      <c r="N215" s="237" t="s">
        <v>45</v>
      </c>
      <c r="O215" s="93"/>
      <c r="P215" s="238">
        <f>O215*H215</f>
        <v>0</v>
      </c>
      <c r="Q215" s="238">
        <v>0</v>
      </c>
      <c r="R215" s="238">
        <f>Q215*H215</f>
        <v>0</v>
      </c>
      <c r="S215" s="238">
        <v>0</v>
      </c>
      <c r="T215" s="239">
        <f>S215*H215</f>
        <v>0</v>
      </c>
      <c r="U215" s="40"/>
      <c r="V215" s="40"/>
      <c r="W215" s="40"/>
      <c r="X215" s="40"/>
      <c r="Y215" s="40"/>
      <c r="Z215" s="40"/>
      <c r="AA215" s="40"/>
      <c r="AB215" s="40"/>
      <c r="AC215" s="40"/>
      <c r="AD215" s="40"/>
      <c r="AE215" s="40"/>
      <c r="AR215" s="240" t="s">
        <v>224</v>
      </c>
      <c r="AT215" s="240" t="s">
        <v>225</v>
      </c>
      <c r="AU215" s="240" t="s">
        <v>88</v>
      </c>
      <c r="AY215" s="18" t="s">
        <v>221</v>
      </c>
      <c r="BE215" s="241">
        <f>IF(N215="základní",J215,0)</f>
        <v>0</v>
      </c>
      <c r="BF215" s="241">
        <f>IF(N215="snížená",J215,0)</f>
        <v>0</v>
      </c>
      <c r="BG215" s="241">
        <f>IF(N215="zákl. přenesená",J215,0)</f>
        <v>0</v>
      </c>
      <c r="BH215" s="241">
        <f>IF(N215="sníž. přenesená",J215,0)</f>
        <v>0</v>
      </c>
      <c r="BI215" s="241">
        <f>IF(N215="nulová",J215,0)</f>
        <v>0</v>
      </c>
      <c r="BJ215" s="18" t="s">
        <v>88</v>
      </c>
      <c r="BK215" s="241">
        <f>ROUND(I215*H215,2)</f>
        <v>0</v>
      </c>
      <c r="BL215" s="18" t="s">
        <v>224</v>
      </c>
      <c r="BM215" s="240" t="s">
        <v>6393</v>
      </c>
    </row>
    <row r="216" s="2" customFormat="1">
      <c r="A216" s="40"/>
      <c r="B216" s="41"/>
      <c r="C216" s="42"/>
      <c r="D216" s="242" t="s">
        <v>232</v>
      </c>
      <c r="E216" s="42"/>
      <c r="F216" s="243" t="s">
        <v>5783</v>
      </c>
      <c r="G216" s="42"/>
      <c r="H216" s="42"/>
      <c r="I216" s="244"/>
      <c r="J216" s="42"/>
      <c r="K216" s="42"/>
      <c r="L216" s="46"/>
      <c r="M216" s="245"/>
      <c r="N216" s="246"/>
      <c r="O216" s="93"/>
      <c r="P216" s="93"/>
      <c r="Q216" s="93"/>
      <c r="R216" s="93"/>
      <c r="S216" s="93"/>
      <c r="T216" s="94"/>
      <c r="U216" s="40"/>
      <c r="V216" s="40"/>
      <c r="W216" s="40"/>
      <c r="X216" s="40"/>
      <c r="Y216" s="40"/>
      <c r="Z216" s="40"/>
      <c r="AA216" s="40"/>
      <c r="AB216" s="40"/>
      <c r="AC216" s="40"/>
      <c r="AD216" s="40"/>
      <c r="AE216" s="40"/>
      <c r="AT216" s="18" t="s">
        <v>232</v>
      </c>
      <c r="AU216" s="18" t="s">
        <v>88</v>
      </c>
    </row>
    <row r="217" s="2" customFormat="1" ht="37.8" customHeight="1">
      <c r="A217" s="40"/>
      <c r="B217" s="41"/>
      <c r="C217" s="229" t="s">
        <v>435</v>
      </c>
      <c r="D217" s="229" t="s">
        <v>225</v>
      </c>
      <c r="E217" s="230" t="s">
        <v>830</v>
      </c>
      <c r="F217" s="231" t="s">
        <v>831</v>
      </c>
      <c r="G217" s="232" t="s">
        <v>507</v>
      </c>
      <c r="H217" s="233">
        <v>143.63999999999999</v>
      </c>
      <c r="I217" s="234"/>
      <c r="J217" s="235">
        <f>ROUND(I217*H217,2)</f>
        <v>0</v>
      </c>
      <c r="K217" s="231" t="s">
        <v>5600</v>
      </c>
      <c r="L217" s="46"/>
      <c r="M217" s="236" t="s">
        <v>1</v>
      </c>
      <c r="N217" s="237" t="s">
        <v>45</v>
      </c>
      <c r="O217" s="93"/>
      <c r="P217" s="238">
        <f>O217*H217</f>
        <v>0</v>
      </c>
      <c r="Q217" s="238">
        <v>0</v>
      </c>
      <c r="R217" s="238">
        <f>Q217*H217</f>
        <v>0</v>
      </c>
      <c r="S217" s="238">
        <v>0</v>
      </c>
      <c r="T217" s="239">
        <f>S217*H217</f>
        <v>0</v>
      </c>
      <c r="U217" s="40"/>
      <c r="V217" s="40"/>
      <c r="W217" s="40"/>
      <c r="X217" s="40"/>
      <c r="Y217" s="40"/>
      <c r="Z217" s="40"/>
      <c r="AA217" s="40"/>
      <c r="AB217" s="40"/>
      <c r="AC217" s="40"/>
      <c r="AD217" s="40"/>
      <c r="AE217" s="40"/>
      <c r="AR217" s="240" t="s">
        <v>224</v>
      </c>
      <c r="AT217" s="240" t="s">
        <v>225</v>
      </c>
      <c r="AU217" s="240" t="s">
        <v>88</v>
      </c>
      <c r="AY217" s="18" t="s">
        <v>221</v>
      </c>
      <c r="BE217" s="241">
        <f>IF(N217="základní",J217,0)</f>
        <v>0</v>
      </c>
      <c r="BF217" s="241">
        <f>IF(N217="snížená",J217,0)</f>
        <v>0</v>
      </c>
      <c r="BG217" s="241">
        <f>IF(N217="zákl. přenesená",J217,0)</f>
        <v>0</v>
      </c>
      <c r="BH217" s="241">
        <f>IF(N217="sníž. přenesená",J217,0)</f>
        <v>0</v>
      </c>
      <c r="BI217" s="241">
        <f>IF(N217="nulová",J217,0)</f>
        <v>0</v>
      </c>
      <c r="BJ217" s="18" t="s">
        <v>88</v>
      </c>
      <c r="BK217" s="241">
        <f>ROUND(I217*H217,2)</f>
        <v>0</v>
      </c>
      <c r="BL217" s="18" t="s">
        <v>224</v>
      </c>
      <c r="BM217" s="240" t="s">
        <v>6394</v>
      </c>
    </row>
    <row r="218" s="2" customFormat="1">
      <c r="A218" s="40"/>
      <c r="B218" s="41"/>
      <c r="C218" s="42"/>
      <c r="D218" s="242" t="s">
        <v>232</v>
      </c>
      <c r="E218" s="42"/>
      <c r="F218" s="243" t="s">
        <v>6395</v>
      </c>
      <c r="G218" s="42"/>
      <c r="H218" s="42"/>
      <c r="I218" s="244"/>
      <c r="J218" s="42"/>
      <c r="K218" s="42"/>
      <c r="L218" s="46"/>
      <c r="M218" s="245"/>
      <c r="N218" s="246"/>
      <c r="O218" s="93"/>
      <c r="P218" s="93"/>
      <c r="Q218" s="93"/>
      <c r="R218" s="93"/>
      <c r="S218" s="93"/>
      <c r="T218" s="94"/>
      <c r="U218" s="40"/>
      <c r="V218" s="40"/>
      <c r="W218" s="40"/>
      <c r="X218" s="40"/>
      <c r="Y218" s="40"/>
      <c r="Z218" s="40"/>
      <c r="AA218" s="40"/>
      <c r="AB218" s="40"/>
      <c r="AC218" s="40"/>
      <c r="AD218" s="40"/>
      <c r="AE218" s="40"/>
      <c r="AT218" s="18" t="s">
        <v>232</v>
      </c>
      <c r="AU218" s="18" t="s">
        <v>88</v>
      </c>
    </row>
    <row r="219" s="14" customFormat="1">
      <c r="A219" s="14"/>
      <c r="B219" s="260"/>
      <c r="C219" s="261"/>
      <c r="D219" s="247" t="s">
        <v>236</v>
      </c>
      <c r="E219" s="262" t="s">
        <v>1</v>
      </c>
      <c r="F219" s="263" t="s">
        <v>6356</v>
      </c>
      <c r="G219" s="261"/>
      <c r="H219" s="262" t="s">
        <v>1</v>
      </c>
      <c r="I219" s="264"/>
      <c r="J219" s="261"/>
      <c r="K219" s="261"/>
      <c r="L219" s="265"/>
      <c r="M219" s="266"/>
      <c r="N219" s="267"/>
      <c r="O219" s="267"/>
      <c r="P219" s="267"/>
      <c r="Q219" s="267"/>
      <c r="R219" s="267"/>
      <c r="S219" s="267"/>
      <c r="T219" s="268"/>
      <c r="U219" s="14"/>
      <c r="V219" s="14"/>
      <c r="W219" s="14"/>
      <c r="X219" s="14"/>
      <c r="Y219" s="14"/>
      <c r="Z219" s="14"/>
      <c r="AA219" s="14"/>
      <c r="AB219" s="14"/>
      <c r="AC219" s="14"/>
      <c r="AD219" s="14"/>
      <c r="AE219" s="14"/>
      <c r="AT219" s="269" t="s">
        <v>236</v>
      </c>
      <c r="AU219" s="269" t="s">
        <v>88</v>
      </c>
      <c r="AV219" s="14" t="s">
        <v>88</v>
      </c>
      <c r="AW219" s="14" t="s">
        <v>36</v>
      </c>
      <c r="AX219" s="14" t="s">
        <v>80</v>
      </c>
      <c r="AY219" s="269" t="s">
        <v>221</v>
      </c>
    </row>
    <row r="220" s="13" customFormat="1">
      <c r="A220" s="13"/>
      <c r="B220" s="249"/>
      <c r="C220" s="250"/>
      <c r="D220" s="247" t="s">
        <v>236</v>
      </c>
      <c r="E220" s="251" t="s">
        <v>1</v>
      </c>
      <c r="F220" s="252" t="s">
        <v>6358</v>
      </c>
      <c r="G220" s="250"/>
      <c r="H220" s="253">
        <v>143.63999999999999</v>
      </c>
      <c r="I220" s="254"/>
      <c r="J220" s="250"/>
      <c r="K220" s="250"/>
      <c r="L220" s="255"/>
      <c r="M220" s="256"/>
      <c r="N220" s="257"/>
      <c r="O220" s="257"/>
      <c r="P220" s="257"/>
      <c r="Q220" s="257"/>
      <c r="R220" s="257"/>
      <c r="S220" s="257"/>
      <c r="T220" s="258"/>
      <c r="U220" s="13"/>
      <c r="V220" s="13"/>
      <c r="W220" s="13"/>
      <c r="X220" s="13"/>
      <c r="Y220" s="13"/>
      <c r="Z220" s="13"/>
      <c r="AA220" s="13"/>
      <c r="AB220" s="13"/>
      <c r="AC220" s="13"/>
      <c r="AD220" s="13"/>
      <c r="AE220" s="13"/>
      <c r="AT220" s="259" t="s">
        <v>236</v>
      </c>
      <c r="AU220" s="259" t="s">
        <v>88</v>
      </c>
      <c r="AV220" s="13" t="s">
        <v>19</v>
      </c>
      <c r="AW220" s="13" t="s">
        <v>36</v>
      </c>
      <c r="AX220" s="13" t="s">
        <v>80</v>
      </c>
      <c r="AY220" s="259" t="s">
        <v>221</v>
      </c>
    </row>
    <row r="221" s="15" customFormat="1">
      <c r="A221" s="15"/>
      <c r="B221" s="270"/>
      <c r="C221" s="271"/>
      <c r="D221" s="247" t="s">
        <v>236</v>
      </c>
      <c r="E221" s="272" t="s">
        <v>1</v>
      </c>
      <c r="F221" s="273" t="s">
        <v>356</v>
      </c>
      <c r="G221" s="271"/>
      <c r="H221" s="274">
        <v>143.63999999999999</v>
      </c>
      <c r="I221" s="275"/>
      <c r="J221" s="271"/>
      <c r="K221" s="271"/>
      <c r="L221" s="276"/>
      <c r="M221" s="277"/>
      <c r="N221" s="278"/>
      <c r="O221" s="278"/>
      <c r="P221" s="278"/>
      <c r="Q221" s="278"/>
      <c r="R221" s="278"/>
      <c r="S221" s="278"/>
      <c r="T221" s="279"/>
      <c r="U221" s="15"/>
      <c r="V221" s="15"/>
      <c r="W221" s="15"/>
      <c r="X221" s="15"/>
      <c r="Y221" s="15"/>
      <c r="Z221" s="15"/>
      <c r="AA221" s="15"/>
      <c r="AB221" s="15"/>
      <c r="AC221" s="15"/>
      <c r="AD221" s="15"/>
      <c r="AE221" s="15"/>
      <c r="AT221" s="280" t="s">
        <v>236</v>
      </c>
      <c r="AU221" s="280" t="s">
        <v>88</v>
      </c>
      <c r="AV221" s="15" t="s">
        <v>224</v>
      </c>
      <c r="AW221" s="15" t="s">
        <v>36</v>
      </c>
      <c r="AX221" s="15" t="s">
        <v>88</v>
      </c>
      <c r="AY221" s="280" t="s">
        <v>221</v>
      </c>
    </row>
    <row r="222" s="2" customFormat="1" ht="21.75" customHeight="1">
      <c r="A222" s="40"/>
      <c r="B222" s="41"/>
      <c r="C222" s="229" t="s">
        <v>442</v>
      </c>
      <c r="D222" s="229" t="s">
        <v>225</v>
      </c>
      <c r="E222" s="230" t="s">
        <v>5797</v>
      </c>
      <c r="F222" s="231" t="s">
        <v>5798</v>
      </c>
      <c r="G222" s="232" t="s">
        <v>515</v>
      </c>
      <c r="H222" s="233">
        <v>4.3090000000000002</v>
      </c>
      <c r="I222" s="234"/>
      <c r="J222" s="235">
        <f>ROUND(I222*H222,2)</f>
        <v>0</v>
      </c>
      <c r="K222" s="231" t="s">
        <v>5600</v>
      </c>
      <c r="L222" s="46"/>
      <c r="M222" s="236" t="s">
        <v>1</v>
      </c>
      <c r="N222" s="237" t="s">
        <v>45</v>
      </c>
      <c r="O222" s="93"/>
      <c r="P222" s="238">
        <f>O222*H222</f>
        <v>0</v>
      </c>
      <c r="Q222" s="238">
        <v>0</v>
      </c>
      <c r="R222" s="238">
        <f>Q222*H222</f>
        <v>0</v>
      </c>
      <c r="S222" s="238">
        <v>0</v>
      </c>
      <c r="T222" s="239">
        <f>S222*H222</f>
        <v>0</v>
      </c>
      <c r="U222" s="40"/>
      <c r="V222" s="40"/>
      <c r="W222" s="40"/>
      <c r="X222" s="40"/>
      <c r="Y222" s="40"/>
      <c r="Z222" s="40"/>
      <c r="AA222" s="40"/>
      <c r="AB222" s="40"/>
      <c r="AC222" s="40"/>
      <c r="AD222" s="40"/>
      <c r="AE222" s="40"/>
      <c r="AR222" s="240" t="s">
        <v>224</v>
      </c>
      <c r="AT222" s="240" t="s">
        <v>225</v>
      </c>
      <c r="AU222" s="240" t="s">
        <v>88</v>
      </c>
      <c r="AY222" s="18" t="s">
        <v>221</v>
      </c>
      <c r="BE222" s="241">
        <f>IF(N222="základní",J222,0)</f>
        <v>0</v>
      </c>
      <c r="BF222" s="241">
        <f>IF(N222="snížená",J222,0)</f>
        <v>0</v>
      </c>
      <c r="BG222" s="241">
        <f>IF(N222="zákl. přenesená",J222,0)</f>
        <v>0</v>
      </c>
      <c r="BH222" s="241">
        <f>IF(N222="sníž. přenesená",J222,0)</f>
        <v>0</v>
      </c>
      <c r="BI222" s="241">
        <f>IF(N222="nulová",J222,0)</f>
        <v>0</v>
      </c>
      <c r="BJ222" s="18" t="s">
        <v>88</v>
      </c>
      <c r="BK222" s="241">
        <f>ROUND(I222*H222,2)</f>
        <v>0</v>
      </c>
      <c r="BL222" s="18" t="s">
        <v>224</v>
      </c>
      <c r="BM222" s="240" t="s">
        <v>6396</v>
      </c>
    </row>
    <row r="223" s="2" customFormat="1">
      <c r="A223" s="40"/>
      <c r="B223" s="41"/>
      <c r="C223" s="42"/>
      <c r="D223" s="242" t="s">
        <v>232</v>
      </c>
      <c r="E223" s="42"/>
      <c r="F223" s="243" t="s">
        <v>5800</v>
      </c>
      <c r="G223" s="42"/>
      <c r="H223" s="42"/>
      <c r="I223" s="244"/>
      <c r="J223" s="42"/>
      <c r="K223" s="42"/>
      <c r="L223" s="46"/>
      <c r="M223" s="245"/>
      <c r="N223" s="246"/>
      <c r="O223" s="93"/>
      <c r="P223" s="93"/>
      <c r="Q223" s="93"/>
      <c r="R223" s="93"/>
      <c r="S223" s="93"/>
      <c r="T223" s="94"/>
      <c r="U223" s="40"/>
      <c r="V223" s="40"/>
      <c r="W223" s="40"/>
      <c r="X223" s="40"/>
      <c r="Y223" s="40"/>
      <c r="Z223" s="40"/>
      <c r="AA223" s="40"/>
      <c r="AB223" s="40"/>
      <c r="AC223" s="40"/>
      <c r="AD223" s="40"/>
      <c r="AE223" s="40"/>
      <c r="AT223" s="18" t="s">
        <v>232</v>
      </c>
      <c r="AU223" s="18" t="s">
        <v>88</v>
      </c>
    </row>
    <row r="224" s="2" customFormat="1" ht="21.75" customHeight="1">
      <c r="A224" s="40"/>
      <c r="B224" s="41"/>
      <c r="C224" s="229" t="s">
        <v>447</v>
      </c>
      <c r="D224" s="229" t="s">
        <v>225</v>
      </c>
      <c r="E224" s="230" t="s">
        <v>2082</v>
      </c>
      <c r="F224" s="231" t="s">
        <v>5801</v>
      </c>
      <c r="G224" s="232" t="s">
        <v>515</v>
      </c>
      <c r="H224" s="233">
        <v>4.3090000000000002</v>
      </c>
      <c r="I224" s="234"/>
      <c r="J224" s="235">
        <f>ROUND(I224*H224,2)</f>
        <v>0</v>
      </c>
      <c r="K224" s="231" t="s">
        <v>5600</v>
      </c>
      <c r="L224" s="46"/>
      <c r="M224" s="236" t="s">
        <v>1</v>
      </c>
      <c r="N224" s="237" t="s">
        <v>45</v>
      </c>
      <c r="O224" s="93"/>
      <c r="P224" s="238">
        <f>O224*H224</f>
        <v>0</v>
      </c>
      <c r="Q224" s="238">
        <v>0</v>
      </c>
      <c r="R224" s="238">
        <f>Q224*H224</f>
        <v>0</v>
      </c>
      <c r="S224" s="238">
        <v>0</v>
      </c>
      <c r="T224" s="239">
        <f>S224*H224</f>
        <v>0</v>
      </c>
      <c r="U224" s="40"/>
      <c r="V224" s="40"/>
      <c r="W224" s="40"/>
      <c r="X224" s="40"/>
      <c r="Y224" s="40"/>
      <c r="Z224" s="40"/>
      <c r="AA224" s="40"/>
      <c r="AB224" s="40"/>
      <c r="AC224" s="40"/>
      <c r="AD224" s="40"/>
      <c r="AE224" s="40"/>
      <c r="AR224" s="240" t="s">
        <v>224</v>
      </c>
      <c r="AT224" s="240" t="s">
        <v>225</v>
      </c>
      <c r="AU224" s="240" t="s">
        <v>88</v>
      </c>
      <c r="AY224" s="18" t="s">
        <v>221</v>
      </c>
      <c r="BE224" s="241">
        <f>IF(N224="základní",J224,0)</f>
        <v>0</v>
      </c>
      <c r="BF224" s="241">
        <f>IF(N224="snížená",J224,0)</f>
        <v>0</v>
      </c>
      <c r="BG224" s="241">
        <f>IF(N224="zákl. přenesená",J224,0)</f>
        <v>0</v>
      </c>
      <c r="BH224" s="241">
        <f>IF(N224="sníž. přenesená",J224,0)</f>
        <v>0</v>
      </c>
      <c r="BI224" s="241">
        <f>IF(N224="nulová",J224,0)</f>
        <v>0</v>
      </c>
      <c r="BJ224" s="18" t="s">
        <v>88</v>
      </c>
      <c r="BK224" s="241">
        <f>ROUND(I224*H224,2)</f>
        <v>0</v>
      </c>
      <c r="BL224" s="18" t="s">
        <v>224</v>
      </c>
      <c r="BM224" s="240" t="s">
        <v>6397</v>
      </c>
    </row>
    <row r="225" s="2" customFormat="1">
      <c r="A225" s="40"/>
      <c r="B225" s="41"/>
      <c r="C225" s="42"/>
      <c r="D225" s="242" t="s">
        <v>232</v>
      </c>
      <c r="E225" s="42"/>
      <c r="F225" s="243" t="s">
        <v>5803</v>
      </c>
      <c r="G225" s="42"/>
      <c r="H225" s="42"/>
      <c r="I225" s="244"/>
      <c r="J225" s="42"/>
      <c r="K225" s="42"/>
      <c r="L225" s="46"/>
      <c r="M225" s="245"/>
      <c r="N225" s="246"/>
      <c r="O225" s="93"/>
      <c r="P225" s="93"/>
      <c r="Q225" s="93"/>
      <c r="R225" s="93"/>
      <c r="S225" s="93"/>
      <c r="T225" s="94"/>
      <c r="U225" s="40"/>
      <c r="V225" s="40"/>
      <c r="W225" s="40"/>
      <c r="X225" s="40"/>
      <c r="Y225" s="40"/>
      <c r="Z225" s="40"/>
      <c r="AA225" s="40"/>
      <c r="AB225" s="40"/>
      <c r="AC225" s="40"/>
      <c r="AD225" s="40"/>
      <c r="AE225" s="40"/>
      <c r="AT225" s="18" t="s">
        <v>232</v>
      </c>
      <c r="AU225" s="18" t="s">
        <v>88</v>
      </c>
    </row>
    <row r="226" s="2" customFormat="1" ht="24.15" customHeight="1">
      <c r="A226" s="40"/>
      <c r="B226" s="41"/>
      <c r="C226" s="229" t="s">
        <v>455</v>
      </c>
      <c r="D226" s="229" t="s">
        <v>225</v>
      </c>
      <c r="E226" s="230" t="s">
        <v>2093</v>
      </c>
      <c r="F226" s="231" t="s">
        <v>5804</v>
      </c>
      <c r="G226" s="232" t="s">
        <v>515</v>
      </c>
      <c r="H226" s="233">
        <v>4.3090000000000002</v>
      </c>
      <c r="I226" s="234"/>
      <c r="J226" s="235">
        <f>ROUND(I226*H226,2)</f>
        <v>0</v>
      </c>
      <c r="K226" s="231" t="s">
        <v>5600</v>
      </c>
      <c r="L226" s="46"/>
      <c r="M226" s="236" t="s">
        <v>1</v>
      </c>
      <c r="N226" s="237" t="s">
        <v>45</v>
      </c>
      <c r="O226" s="93"/>
      <c r="P226" s="238">
        <f>O226*H226</f>
        <v>0</v>
      </c>
      <c r="Q226" s="238">
        <v>0</v>
      </c>
      <c r="R226" s="238">
        <f>Q226*H226</f>
        <v>0</v>
      </c>
      <c r="S226" s="238">
        <v>0</v>
      </c>
      <c r="T226" s="239">
        <f>S226*H226</f>
        <v>0</v>
      </c>
      <c r="U226" s="40"/>
      <c r="V226" s="40"/>
      <c r="W226" s="40"/>
      <c r="X226" s="40"/>
      <c r="Y226" s="40"/>
      <c r="Z226" s="40"/>
      <c r="AA226" s="40"/>
      <c r="AB226" s="40"/>
      <c r="AC226" s="40"/>
      <c r="AD226" s="40"/>
      <c r="AE226" s="40"/>
      <c r="AR226" s="240" t="s">
        <v>224</v>
      </c>
      <c r="AT226" s="240" t="s">
        <v>225</v>
      </c>
      <c r="AU226" s="240" t="s">
        <v>88</v>
      </c>
      <c r="AY226" s="18" t="s">
        <v>221</v>
      </c>
      <c r="BE226" s="241">
        <f>IF(N226="základní",J226,0)</f>
        <v>0</v>
      </c>
      <c r="BF226" s="241">
        <f>IF(N226="snížená",J226,0)</f>
        <v>0</v>
      </c>
      <c r="BG226" s="241">
        <f>IF(N226="zákl. přenesená",J226,0)</f>
        <v>0</v>
      </c>
      <c r="BH226" s="241">
        <f>IF(N226="sníž. přenesená",J226,0)</f>
        <v>0</v>
      </c>
      <c r="BI226" s="241">
        <f>IF(N226="nulová",J226,0)</f>
        <v>0</v>
      </c>
      <c r="BJ226" s="18" t="s">
        <v>88</v>
      </c>
      <c r="BK226" s="241">
        <f>ROUND(I226*H226,2)</f>
        <v>0</v>
      </c>
      <c r="BL226" s="18" t="s">
        <v>224</v>
      </c>
      <c r="BM226" s="240" t="s">
        <v>6398</v>
      </c>
    </row>
    <row r="227" s="2" customFormat="1">
      <c r="A227" s="40"/>
      <c r="B227" s="41"/>
      <c r="C227" s="42"/>
      <c r="D227" s="242" t="s">
        <v>232</v>
      </c>
      <c r="E227" s="42"/>
      <c r="F227" s="243" t="s">
        <v>5806</v>
      </c>
      <c r="G227" s="42"/>
      <c r="H227" s="42"/>
      <c r="I227" s="244"/>
      <c r="J227" s="42"/>
      <c r="K227" s="42"/>
      <c r="L227" s="46"/>
      <c r="M227" s="245"/>
      <c r="N227" s="246"/>
      <c r="O227" s="93"/>
      <c r="P227" s="93"/>
      <c r="Q227" s="93"/>
      <c r="R227" s="93"/>
      <c r="S227" s="93"/>
      <c r="T227" s="94"/>
      <c r="U227" s="40"/>
      <c r="V227" s="40"/>
      <c r="W227" s="40"/>
      <c r="X227" s="40"/>
      <c r="Y227" s="40"/>
      <c r="Z227" s="40"/>
      <c r="AA227" s="40"/>
      <c r="AB227" s="40"/>
      <c r="AC227" s="40"/>
      <c r="AD227" s="40"/>
      <c r="AE227" s="40"/>
      <c r="AT227" s="18" t="s">
        <v>232</v>
      </c>
      <c r="AU227" s="18" t="s">
        <v>88</v>
      </c>
    </row>
    <row r="228" s="12" customFormat="1" ht="25.92" customHeight="1">
      <c r="A228" s="12"/>
      <c r="B228" s="213"/>
      <c r="C228" s="214"/>
      <c r="D228" s="215" t="s">
        <v>79</v>
      </c>
      <c r="E228" s="216" t="s">
        <v>742</v>
      </c>
      <c r="F228" s="216" t="s">
        <v>743</v>
      </c>
      <c r="G228" s="214"/>
      <c r="H228" s="214"/>
      <c r="I228" s="217"/>
      <c r="J228" s="218">
        <f>BK228</f>
        <v>0</v>
      </c>
      <c r="K228" s="214"/>
      <c r="L228" s="219"/>
      <c r="M228" s="220"/>
      <c r="N228" s="221"/>
      <c r="O228" s="221"/>
      <c r="P228" s="222">
        <f>SUM(P229:P230)</f>
        <v>0</v>
      </c>
      <c r="Q228" s="221"/>
      <c r="R228" s="222">
        <f>SUM(R229:R230)</f>
        <v>0</v>
      </c>
      <c r="S228" s="221"/>
      <c r="T228" s="223">
        <f>SUM(T229:T230)</f>
        <v>0</v>
      </c>
      <c r="U228" s="12"/>
      <c r="V228" s="12"/>
      <c r="W228" s="12"/>
      <c r="X228" s="12"/>
      <c r="Y228" s="12"/>
      <c r="Z228" s="12"/>
      <c r="AA228" s="12"/>
      <c r="AB228" s="12"/>
      <c r="AC228" s="12"/>
      <c r="AD228" s="12"/>
      <c r="AE228" s="12"/>
      <c r="AR228" s="224" t="s">
        <v>88</v>
      </c>
      <c r="AT228" s="225" t="s">
        <v>79</v>
      </c>
      <c r="AU228" s="225" t="s">
        <v>80</v>
      </c>
      <c r="AY228" s="224" t="s">
        <v>221</v>
      </c>
      <c r="BK228" s="226">
        <f>SUM(BK229:BK230)</f>
        <v>0</v>
      </c>
    </row>
    <row r="229" s="2" customFormat="1" ht="33" customHeight="1">
      <c r="A229" s="40"/>
      <c r="B229" s="41"/>
      <c r="C229" s="229" t="s">
        <v>1399</v>
      </c>
      <c r="D229" s="229" t="s">
        <v>225</v>
      </c>
      <c r="E229" s="230" t="s">
        <v>744</v>
      </c>
      <c r="F229" s="231" t="s">
        <v>745</v>
      </c>
      <c r="G229" s="232" t="s">
        <v>651</v>
      </c>
      <c r="H229" s="233">
        <v>0.065000000000000002</v>
      </c>
      <c r="I229" s="234"/>
      <c r="J229" s="235">
        <f>ROUND(I229*H229,2)</f>
        <v>0</v>
      </c>
      <c r="K229" s="231" t="s">
        <v>5600</v>
      </c>
      <c r="L229" s="46"/>
      <c r="M229" s="236" t="s">
        <v>1</v>
      </c>
      <c r="N229" s="237" t="s">
        <v>45</v>
      </c>
      <c r="O229" s="93"/>
      <c r="P229" s="238">
        <f>O229*H229</f>
        <v>0</v>
      </c>
      <c r="Q229" s="238">
        <v>0</v>
      </c>
      <c r="R229" s="238">
        <f>Q229*H229</f>
        <v>0</v>
      </c>
      <c r="S229" s="238">
        <v>0</v>
      </c>
      <c r="T229" s="239">
        <f>S229*H229</f>
        <v>0</v>
      </c>
      <c r="U229" s="40"/>
      <c r="V229" s="40"/>
      <c r="W229" s="40"/>
      <c r="X229" s="40"/>
      <c r="Y229" s="40"/>
      <c r="Z229" s="40"/>
      <c r="AA229" s="40"/>
      <c r="AB229" s="40"/>
      <c r="AC229" s="40"/>
      <c r="AD229" s="40"/>
      <c r="AE229" s="40"/>
      <c r="AR229" s="240" t="s">
        <v>224</v>
      </c>
      <c r="AT229" s="240" t="s">
        <v>225</v>
      </c>
      <c r="AU229" s="240" t="s">
        <v>88</v>
      </c>
      <c r="AY229" s="18" t="s">
        <v>221</v>
      </c>
      <c r="BE229" s="241">
        <f>IF(N229="základní",J229,0)</f>
        <v>0</v>
      </c>
      <c r="BF229" s="241">
        <f>IF(N229="snížená",J229,0)</f>
        <v>0</v>
      </c>
      <c r="BG229" s="241">
        <f>IF(N229="zákl. přenesená",J229,0)</f>
        <v>0</v>
      </c>
      <c r="BH229" s="241">
        <f>IF(N229="sníž. přenesená",J229,0)</f>
        <v>0</v>
      </c>
      <c r="BI229" s="241">
        <f>IF(N229="nulová",J229,0)</f>
        <v>0</v>
      </c>
      <c r="BJ229" s="18" t="s">
        <v>88</v>
      </c>
      <c r="BK229" s="241">
        <f>ROUND(I229*H229,2)</f>
        <v>0</v>
      </c>
      <c r="BL229" s="18" t="s">
        <v>224</v>
      </c>
      <c r="BM229" s="240" t="s">
        <v>6399</v>
      </c>
    </row>
    <row r="230" s="2" customFormat="1">
      <c r="A230" s="40"/>
      <c r="B230" s="41"/>
      <c r="C230" s="42"/>
      <c r="D230" s="242" t="s">
        <v>232</v>
      </c>
      <c r="E230" s="42"/>
      <c r="F230" s="243" t="s">
        <v>5884</v>
      </c>
      <c r="G230" s="42"/>
      <c r="H230" s="42"/>
      <c r="I230" s="244"/>
      <c r="J230" s="42"/>
      <c r="K230" s="42"/>
      <c r="L230" s="46"/>
      <c r="M230" s="245"/>
      <c r="N230" s="246"/>
      <c r="O230" s="93"/>
      <c r="P230" s="93"/>
      <c r="Q230" s="93"/>
      <c r="R230" s="93"/>
      <c r="S230" s="93"/>
      <c r="T230" s="94"/>
      <c r="U230" s="40"/>
      <c r="V230" s="40"/>
      <c r="W230" s="40"/>
      <c r="X230" s="40"/>
      <c r="Y230" s="40"/>
      <c r="Z230" s="40"/>
      <c r="AA230" s="40"/>
      <c r="AB230" s="40"/>
      <c r="AC230" s="40"/>
      <c r="AD230" s="40"/>
      <c r="AE230" s="40"/>
      <c r="AT230" s="18" t="s">
        <v>232</v>
      </c>
      <c r="AU230" s="18" t="s">
        <v>88</v>
      </c>
    </row>
    <row r="231" s="12" customFormat="1" ht="25.92" customHeight="1">
      <c r="A231" s="12"/>
      <c r="B231" s="213"/>
      <c r="C231" s="214"/>
      <c r="D231" s="215" t="s">
        <v>79</v>
      </c>
      <c r="E231" s="216" t="s">
        <v>502</v>
      </c>
      <c r="F231" s="216" t="s">
        <v>503</v>
      </c>
      <c r="G231" s="214"/>
      <c r="H231" s="214"/>
      <c r="I231" s="217"/>
      <c r="J231" s="218">
        <f>BK231</f>
        <v>0</v>
      </c>
      <c r="K231" s="214"/>
      <c r="L231" s="219"/>
      <c r="M231" s="220"/>
      <c r="N231" s="221"/>
      <c r="O231" s="221"/>
      <c r="P231" s="222">
        <f>P232+P235</f>
        <v>0</v>
      </c>
      <c r="Q231" s="221"/>
      <c r="R231" s="222">
        <f>R232+R235</f>
        <v>0</v>
      </c>
      <c r="S231" s="221"/>
      <c r="T231" s="223">
        <f>T232+T235</f>
        <v>0</v>
      </c>
      <c r="U231" s="12"/>
      <c r="V231" s="12"/>
      <c r="W231" s="12"/>
      <c r="X231" s="12"/>
      <c r="Y231" s="12"/>
      <c r="Z231" s="12"/>
      <c r="AA231" s="12"/>
      <c r="AB231" s="12"/>
      <c r="AC231" s="12"/>
      <c r="AD231" s="12"/>
      <c r="AE231" s="12"/>
      <c r="AR231" s="224" t="s">
        <v>88</v>
      </c>
      <c r="AT231" s="225" t="s">
        <v>79</v>
      </c>
      <c r="AU231" s="225" t="s">
        <v>80</v>
      </c>
      <c r="AY231" s="224" t="s">
        <v>221</v>
      </c>
      <c r="BK231" s="226">
        <f>BK232+BK235</f>
        <v>0</v>
      </c>
    </row>
    <row r="232" s="12" customFormat="1" ht="22.8" customHeight="1">
      <c r="A232" s="12"/>
      <c r="B232" s="213"/>
      <c r="C232" s="214"/>
      <c r="D232" s="215" t="s">
        <v>79</v>
      </c>
      <c r="E232" s="227" t="s">
        <v>220</v>
      </c>
      <c r="F232" s="227" t="s">
        <v>862</v>
      </c>
      <c r="G232" s="214"/>
      <c r="H232" s="214"/>
      <c r="I232" s="217"/>
      <c r="J232" s="228">
        <f>BK232</f>
        <v>0</v>
      </c>
      <c r="K232" s="214"/>
      <c r="L232" s="219"/>
      <c r="M232" s="220"/>
      <c r="N232" s="221"/>
      <c r="O232" s="221"/>
      <c r="P232" s="222">
        <f>SUM(P233:P234)</f>
        <v>0</v>
      </c>
      <c r="Q232" s="221"/>
      <c r="R232" s="222">
        <f>SUM(R233:R234)</f>
        <v>0</v>
      </c>
      <c r="S232" s="221"/>
      <c r="T232" s="223">
        <f>SUM(T233:T234)</f>
        <v>0</v>
      </c>
      <c r="U232" s="12"/>
      <c r="V232" s="12"/>
      <c r="W232" s="12"/>
      <c r="X232" s="12"/>
      <c r="Y232" s="12"/>
      <c r="Z232" s="12"/>
      <c r="AA232" s="12"/>
      <c r="AB232" s="12"/>
      <c r="AC232" s="12"/>
      <c r="AD232" s="12"/>
      <c r="AE232" s="12"/>
      <c r="AR232" s="224" t="s">
        <v>88</v>
      </c>
      <c r="AT232" s="225" t="s">
        <v>79</v>
      </c>
      <c r="AU232" s="225" t="s">
        <v>88</v>
      </c>
      <c r="AY232" s="224" t="s">
        <v>221</v>
      </c>
      <c r="BK232" s="226">
        <f>SUM(BK233:BK234)</f>
        <v>0</v>
      </c>
    </row>
    <row r="233" s="2" customFormat="1" ht="24.15" customHeight="1">
      <c r="A233" s="40"/>
      <c r="B233" s="41"/>
      <c r="C233" s="229" t="s">
        <v>461</v>
      </c>
      <c r="D233" s="229" t="s">
        <v>225</v>
      </c>
      <c r="E233" s="230" t="s">
        <v>5837</v>
      </c>
      <c r="F233" s="231" t="s">
        <v>5838</v>
      </c>
      <c r="G233" s="232" t="s">
        <v>507</v>
      </c>
      <c r="H233" s="233">
        <v>1170</v>
      </c>
      <c r="I233" s="234"/>
      <c r="J233" s="235">
        <f>ROUND(I233*H233,2)</f>
        <v>0</v>
      </c>
      <c r="K233" s="231" t="s">
        <v>1</v>
      </c>
      <c r="L233" s="46"/>
      <c r="M233" s="236" t="s">
        <v>1</v>
      </c>
      <c r="N233" s="237" t="s">
        <v>45</v>
      </c>
      <c r="O233" s="93"/>
      <c r="P233" s="238">
        <f>O233*H233</f>
        <v>0</v>
      </c>
      <c r="Q233" s="238">
        <v>0</v>
      </c>
      <c r="R233" s="238">
        <f>Q233*H233</f>
        <v>0</v>
      </c>
      <c r="S233" s="238">
        <v>0</v>
      </c>
      <c r="T233" s="239">
        <f>S233*H233</f>
        <v>0</v>
      </c>
      <c r="U233" s="40"/>
      <c r="V233" s="40"/>
      <c r="W233" s="40"/>
      <c r="X233" s="40"/>
      <c r="Y233" s="40"/>
      <c r="Z233" s="40"/>
      <c r="AA233" s="40"/>
      <c r="AB233" s="40"/>
      <c r="AC233" s="40"/>
      <c r="AD233" s="40"/>
      <c r="AE233" s="40"/>
      <c r="AR233" s="240" t="s">
        <v>224</v>
      </c>
      <c r="AT233" s="240" t="s">
        <v>225</v>
      </c>
      <c r="AU233" s="240" t="s">
        <v>19</v>
      </c>
      <c r="AY233" s="18" t="s">
        <v>221</v>
      </c>
      <c r="BE233" s="241">
        <f>IF(N233="základní",J233,0)</f>
        <v>0</v>
      </c>
      <c r="BF233" s="241">
        <f>IF(N233="snížená",J233,0)</f>
        <v>0</v>
      </c>
      <c r="BG233" s="241">
        <f>IF(N233="zákl. přenesená",J233,0)</f>
        <v>0</v>
      </c>
      <c r="BH233" s="241">
        <f>IF(N233="sníž. přenesená",J233,0)</f>
        <v>0</v>
      </c>
      <c r="BI233" s="241">
        <f>IF(N233="nulová",J233,0)</f>
        <v>0</v>
      </c>
      <c r="BJ233" s="18" t="s">
        <v>88</v>
      </c>
      <c r="BK233" s="241">
        <f>ROUND(I233*H233,2)</f>
        <v>0</v>
      </c>
      <c r="BL233" s="18" t="s">
        <v>224</v>
      </c>
      <c r="BM233" s="240" t="s">
        <v>6400</v>
      </c>
    </row>
    <row r="234" s="2" customFormat="1" ht="44.25" customHeight="1">
      <c r="A234" s="40"/>
      <c r="B234" s="41"/>
      <c r="C234" s="229" t="s">
        <v>467</v>
      </c>
      <c r="D234" s="229" t="s">
        <v>225</v>
      </c>
      <c r="E234" s="230" t="s">
        <v>1030</v>
      </c>
      <c r="F234" s="231" t="s">
        <v>5841</v>
      </c>
      <c r="G234" s="232" t="s">
        <v>507</v>
      </c>
      <c r="H234" s="233">
        <v>1170</v>
      </c>
      <c r="I234" s="234"/>
      <c r="J234" s="235">
        <f>ROUND(I234*H234,2)</f>
        <v>0</v>
      </c>
      <c r="K234" s="231" t="s">
        <v>1</v>
      </c>
      <c r="L234" s="46"/>
      <c r="M234" s="236" t="s">
        <v>1</v>
      </c>
      <c r="N234" s="237" t="s">
        <v>45</v>
      </c>
      <c r="O234" s="93"/>
      <c r="P234" s="238">
        <f>O234*H234</f>
        <v>0</v>
      </c>
      <c r="Q234" s="238">
        <v>0</v>
      </c>
      <c r="R234" s="238">
        <f>Q234*H234</f>
        <v>0</v>
      </c>
      <c r="S234" s="238">
        <v>0</v>
      </c>
      <c r="T234" s="239">
        <f>S234*H234</f>
        <v>0</v>
      </c>
      <c r="U234" s="40"/>
      <c r="V234" s="40"/>
      <c r="W234" s="40"/>
      <c r="X234" s="40"/>
      <c r="Y234" s="40"/>
      <c r="Z234" s="40"/>
      <c r="AA234" s="40"/>
      <c r="AB234" s="40"/>
      <c r="AC234" s="40"/>
      <c r="AD234" s="40"/>
      <c r="AE234" s="40"/>
      <c r="AR234" s="240" t="s">
        <v>224</v>
      </c>
      <c r="AT234" s="240" t="s">
        <v>225</v>
      </c>
      <c r="AU234" s="240" t="s">
        <v>19</v>
      </c>
      <c r="AY234" s="18" t="s">
        <v>221</v>
      </c>
      <c r="BE234" s="241">
        <f>IF(N234="základní",J234,0)</f>
        <v>0</v>
      </c>
      <c r="BF234" s="241">
        <f>IF(N234="snížená",J234,0)</f>
        <v>0</v>
      </c>
      <c r="BG234" s="241">
        <f>IF(N234="zákl. přenesená",J234,0)</f>
        <v>0</v>
      </c>
      <c r="BH234" s="241">
        <f>IF(N234="sníž. přenesená",J234,0)</f>
        <v>0</v>
      </c>
      <c r="BI234" s="241">
        <f>IF(N234="nulová",J234,0)</f>
        <v>0</v>
      </c>
      <c r="BJ234" s="18" t="s">
        <v>88</v>
      </c>
      <c r="BK234" s="241">
        <f>ROUND(I234*H234,2)</f>
        <v>0</v>
      </c>
      <c r="BL234" s="18" t="s">
        <v>224</v>
      </c>
      <c r="BM234" s="240" t="s">
        <v>6401</v>
      </c>
    </row>
    <row r="235" s="12" customFormat="1" ht="22.8" customHeight="1">
      <c r="A235" s="12"/>
      <c r="B235" s="213"/>
      <c r="C235" s="214"/>
      <c r="D235" s="215" t="s">
        <v>79</v>
      </c>
      <c r="E235" s="227" t="s">
        <v>933</v>
      </c>
      <c r="F235" s="227" t="s">
        <v>934</v>
      </c>
      <c r="G235" s="214"/>
      <c r="H235" s="214"/>
      <c r="I235" s="217"/>
      <c r="J235" s="228">
        <f>BK235</f>
        <v>0</v>
      </c>
      <c r="K235" s="214"/>
      <c r="L235" s="219"/>
      <c r="M235" s="220"/>
      <c r="N235" s="221"/>
      <c r="O235" s="221"/>
      <c r="P235" s="222">
        <f>SUM(P236:P238)</f>
        <v>0</v>
      </c>
      <c r="Q235" s="221"/>
      <c r="R235" s="222">
        <f>SUM(R236:R238)</f>
        <v>0</v>
      </c>
      <c r="S235" s="221"/>
      <c r="T235" s="223">
        <f>SUM(T236:T238)</f>
        <v>0</v>
      </c>
      <c r="U235" s="12"/>
      <c r="V235" s="12"/>
      <c r="W235" s="12"/>
      <c r="X235" s="12"/>
      <c r="Y235" s="12"/>
      <c r="Z235" s="12"/>
      <c r="AA235" s="12"/>
      <c r="AB235" s="12"/>
      <c r="AC235" s="12"/>
      <c r="AD235" s="12"/>
      <c r="AE235" s="12"/>
      <c r="AR235" s="224" t="s">
        <v>88</v>
      </c>
      <c r="AT235" s="225" t="s">
        <v>79</v>
      </c>
      <c r="AU235" s="225" t="s">
        <v>88</v>
      </c>
      <c r="AY235" s="224" t="s">
        <v>221</v>
      </c>
      <c r="BK235" s="226">
        <f>SUM(BK236:BK238)</f>
        <v>0</v>
      </c>
    </row>
    <row r="236" s="2" customFormat="1" ht="37.8" customHeight="1">
      <c r="A236" s="40"/>
      <c r="B236" s="41"/>
      <c r="C236" s="229" t="s">
        <v>475</v>
      </c>
      <c r="D236" s="229" t="s">
        <v>225</v>
      </c>
      <c r="E236" s="230" t="s">
        <v>5855</v>
      </c>
      <c r="F236" s="231" t="s">
        <v>5856</v>
      </c>
      <c r="G236" s="232" t="s">
        <v>651</v>
      </c>
      <c r="H236" s="233">
        <v>134.55000000000001</v>
      </c>
      <c r="I236" s="234"/>
      <c r="J236" s="235">
        <f>ROUND(I236*H236,2)</f>
        <v>0</v>
      </c>
      <c r="K236" s="231" t="s">
        <v>1</v>
      </c>
      <c r="L236" s="46"/>
      <c r="M236" s="236" t="s">
        <v>1</v>
      </c>
      <c r="N236" s="237" t="s">
        <v>45</v>
      </c>
      <c r="O236" s="93"/>
      <c r="P236" s="238">
        <f>O236*H236</f>
        <v>0</v>
      </c>
      <c r="Q236" s="238">
        <v>0</v>
      </c>
      <c r="R236" s="238">
        <f>Q236*H236</f>
        <v>0</v>
      </c>
      <c r="S236" s="238">
        <v>0</v>
      </c>
      <c r="T236" s="239">
        <f>S236*H236</f>
        <v>0</v>
      </c>
      <c r="U236" s="40"/>
      <c r="V236" s="40"/>
      <c r="W236" s="40"/>
      <c r="X236" s="40"/>
      <c r="Y236" s="40"/>
      <c r="Z236" s="40"/>
      <c r="AA236" s="40"/>
      <c r="AB236" s="40"/>
      <c r="AC236" s="40"/>
      <c r="AD236" s="40"/>
      <c r="AE236" s="40"/>
      <c r="AR236" s="240" t="s">
        <v>224</v>
      </c>
      <c r="AT236" s="240" t="s">
        <v>225</v>
      </c>
      <c r="AU236" s="240" t="s">
        <v>19</v>
      </c>
      <c r="AY236" s="18" t="s">
        <v>221</v>
      </c>
      <c r="BE236" s="241">
        <f>IF(N236="základní",J236,0)</f>
        <v>0</v>
      </c>
      <c r="BF236" s="241">
        <f>IF(N236="snížená",J236,0)</f>
        <v>0</v>
      </c>
      <c r="BG236" s="241">
        <f>IF(N236="zákl. přenesená",J236,0)</f>
        <v>0</v>
      </c>
      <c r="BH236" s="241">
        <f>IF(N236="sníž. přenesená",J236,0)</f>
        <v>0</v>
      </c>
      <c r="BI236" s="241">
        <f>IF(N236="nulová",J236,0)</f>
        <v>0</v>
      </c>
      <c r="BJ236" s="18" t="s">
        <v>88</v>
      </c>
      <c r="BK236" s="241">
        <f>ROUND(I236*H236,2)</f>
        <v>0</v>
      </c>
      <c r="BL236" s="18" t="s">
        <v>224</v>
      </c>
      <c r="BM236" s="240" t="s">
        <v>6402</v>
      </c>
    </row>
    <row r="237" s="2" customFormat="1" ht="37.8" customHeight="1">
      <c r="A237" s="40"/>
      <c r="B237" s="41"/>
      <c r="C237" s="229" t="s">
        <v>27</v>
      </c>
      <c r="D237" s="229" t="s">
        <v>225</v>
      </c>
      <c r="E237" s="230" t="s">
        <v>5859</v>
      </c>
      <c r="F237" s="231" t="s">
        <v>5860</v>
      </c>
      <c r="G237" s="232" t="s">
        <v>651</v>
      </c>
      <c r="H237" s="233">
        <v>2556.4499999999998</v>
      </c>
      <c r="I237" s="234"/>
      <c r="J237" s="235">
        <f>ROUND(I237*H237,2)</f>
        <v>0</v>
      </c>
      <c r="K237" s="231" t="s">
        <v>1</v>
      </c>
      <c r="L237" s="46"/>
      <c r="M237" s="236" t="s">
        <v>1</v>
      </c>
      <c r="N237" s="237" t="s">
        <v>45</v>
      </c>
      <c r="O237" s="93"/>
      <c r="P237" s="238">
        <f>O237*H237</f>
        <v>0</v>
      </c>
      <c r="Q237" s="238">
        <v>0</v>
      </c>
      <c r="R237" s="238">
        <f>Q237*H237</f>
        <v>0</v>
      </c>
      <c r="S237" s="238">
        <v>0</v>
      </c>
      <c r="T237" s="239">
        <f>S237*H237</f>
        <v>0</v>
      </c>
      <c r="U237" s="40"/>
      <c r="V237" s="40"/>
      <c r="W237" s="40"/>
      <c r="X237" s="40"/>
      <c r="Y237" s="40"/>
      <c r="Z237" s="40"/>
      <c r="AA237" s="40"/>
      <c r="AB237" s="40"/>
      <c r="AC237" s="40"/>
      <c r="AD237" s="40"/>
      <c r="AE237" s="40"/>
      <c r="AR237" s="240" t="s">
        <v>224</v>
      </c>
      <c r="AT237" s="240" t="s">
        <v>225</v>
      </c>
      <c r="AU237" s="240" t="s">
        <v>19</v>
      </c>
      <c r="AY237" s="18" t="s">
        <v>221</v>
      </c>
      <c r="BE237" s="241">
        <f>IF(N237="základní",J237,0)</f>
        <v>0</v>
      </c>
      <c r="BF237" s="241">
        <f>IF(N237="snížená",J237,0)</f>
        <v>0</v>
      </c>
      <c r="BG237" s="241">
        <f>IF(N237="zákl. přenesená",J237,0)</f>
        <v>0</v>
      </c>
      <c r="BH237" s="241">
        <f>IF(N237="sníž. přenesená",J237,0)</f>
        <v>0</v>
      </c>
      <c r="BI237" s="241">
        <f>IF(N237="nulová",J237,0)</f>
        <v>0</v>
      </c>
      <c r="BJ237" s="18" t="s">
        <v>88</v>
      </c>
      <c r="BK237" s="241">
        <f>ROUND(I237*H237,2)</f>
        <v>0</v>
      </c>
      <c r="BL237" s="18" t="s">
        <v>224</v>
      </c>
      <c r="BM237" s="240" t="s">
        <v>6403</v>
      </c>
    </row>
    <row r="238" s="2" customFormat="1" ht="44.25" customHeight="1">
      <c r="A238" s="40"/>
      <c r="B238" s="41"/>
      <c r="C238" s="229" t="s">
        <v>757</v>
      </c>
      <c r="D238" s="229" t="s">
        <v>225</v>
      </c>
      <c r="E238" s="230" t="s">
        <v>1052</v>
      </c>
      <c r="F238" s="231" t="s">
        <v>1053</v>
      </c>
      <c r="G238" s="232" t="s">
        <v>651</v>
      </c>
      <c r="H238" s="233">
        <v>134.55000000000001</v>
      </c>
      <c r="I238" s="234"/>
      <c r="J238" s="235">
        <f>ROUND(I238*H238,2)</f>
        <v>0</v>
      </c>
      <c r="K238" s="231" t="s">
        <v>1</v>
      </c>
      <c r="L238" s="46"/>
      <c r="M238" s="322" t="s">
        <v>1</v>
      </c>
      <c r="N238" s="323" t="s">
        <v>45</v>
      </c>
      <c r="O238" s="296"/>
      <c r="P238" s="302">
        <f>O238*H238</f>
        <v>0</v>
      </c>
      <c r="Q238" s="302">
        <v>0</v>
      </c>
      <c r="R238" s="302">
        <f>Q238*H238</f>
        <v>0</v>
      </c>
      <c r="S238" s="302">
        <v>0</v>
      </c>
      <c r="T238" s="303">
        <f>S238*H238</f>
        <v>0</v>
      </c>
      <c r="U238" s="40"/>
      <c r="V238" s="40"/>
      <c r="W238" s="40"/>
      <c r="X238" s="40"/>
      <c r="Y238" s="40"/>
      <c r="Z238" s="40"/>
      <c r="AA238" s="40"/>
      <c r="AB238" s="40"/>
      <c r="AC238" s="40"/>
      <c r="AD238" s="40"/>
      <c r="AE238" s="40"/>
      <c r="AR238" s="240" t="s">
        <v>224</v>
      </c>
      <c r="AT238" s="240" t="s">
        <v>225</v>
      </c>
      <c r="AU238" s="240" t="s">
        <v>19</v>
      </c>
      <c r="AY238" s="18" t="s">
        <v>221</v>
      </c>
      <c r="BE238" s="241">
        <f>IF(N238="základní",J238,0)</f>
        <v>0</v>
      </c>
      <c r="BF238" s="241">
        <f>IF(N238="snížená",J238,0)</f>
        <v>0</v>
      </c>
      <c r="BG238" s="241">
        <f>IF(N238="zákl. přenesená",J238,0)</f>
        <v>0</v>
      </c>
      <c r="BH238" s="241">
        <f>IF(N238="sníž. přenesená",J238,0)</f>
        <v>0</v>
      </c>
      <c r="BI238" s="241">
        <f>IF(N238="nulová",J238,0)</f>
        <v>0</v>
      </c>
      <c r="BJ238" s="18" t="s">
        <v>88</v>
      </c>
      <c r="BK238" s="241">
        <f>ROUND(I238*H238,2)</f>
        <v>0</v>
      </c>
      <c r="BL238" s="18" t="s">
        <v>224</v>
      </c>
      <c r="BM238" s="240" t="s">
        <v>6404</v>
      </c>
    </row>
    <row r="239" s="2" customFormat="1" ht="6.96" customHeight="1">
      <c r="A239" s="40"/>
      <c r="B239" s="68"/>
      <c r="C239" s="69"/>
      <c r="D239" s="69"/>
      <c r="E239" s="69"/>
      <c r="F239" s="69"/>
      <c r="G239" s="69"/>
      <c r="H239" s="69"/>
      <c r="I239" s="69"/>
      <c r="J239" s="69"/>
      <c r="K239" s="69"/>
      <c r="L239" s="46"/>
      <c r="M239" s="40"/>
      <c r="O239" s="40"/>
      <c r="P239" s="40"/>
      <c r="Q239" s="40"/>
      <c r="R239" s="40"/>
      <c r="S239" s="40"/>
      <c r="T239" s="40"/>
      <c r="U239" s="40"/>
      <c r="V239" s="40"/>
      <c r="W239" s="40"/>
      <c r="X239" s="40"/>
      <c r="Y239" s="40"/>
      <c r="Z239" s="40"/>
      <c r="AA239" s="40"/>
      <c r="AB239" s="40"/>
      <c r="AC239" s="40"/>
      <c r="AD239" s="40"/>
      <c r="AE239" s="40"/>
    </row>
  </sheetData>
  <sheetProtection sheet="1" autoFilter="0" formatColumns="0" formatRows="0" objects="1" scenarios="1" spinCount="100000" saltValue="OUfrfMhDZYITtylo2IfvOe+yOkqg3eweyV5ZYwvh6ZBNMMHkQUf0dNuZSrrjMvBmfk7trWwrgduoZTXb+5+NHg==" hashValue="enauekib7SxQ3q1wfbDrUjMGeXB3jS1ugJVkYSRYEEOR+ZjUlr3VGd2Bhfv8NRF/eaj0dBcOetwrysox2s/aBg==" algorithmName="SHA-512" password="CC35"/>
  <autoFilter ref="C124:K238"/>
  <mergeCells count="12">
    <mergeCell ref="E7:H7"/>
    <mergeCell ref="E9:H9"/>
    <mergeCell ref="E11:H11"/>
    <mergeCell ref="E20:H20"/>
    <mergeCell ref="E29:H29"/>
    <mergeCell ref="E85:H85"/>
    <mergeCell ref="E87:H87"/>
    <mergeCell ref="E89:H89"/>
    <mergeCell ref="E113:H113"/>
    <mergeCell ref="E115:H115"/>
    <mergeCell ref="E117:H117"/>
    <mergeCell ref="L2:V2"/>
  </mergeCells>
  <hyperlinks>
    <hyperlink ref="F128" r:id="rId1" display="https://podminky.urs.cz/item/CS_URS_2021_02/111251101"/>
    <hyperlink ref="F132" r:id="rId2" display="https://podminky.urs.cz/item/CS_URS_2021_02/112101101"/>
    <hyperlink ref="F137" r:id="rId3" display="https://podminky.urs.cz/item/CS_URS_2021_02/112155315"/>
    <hyperlink ref="F139" r:id="rId4" display="https://podminky.urs.cz/item/CS_URS_2021_02/112251101"/>
    <hyperlink ref="F145" r:id="rId5" display="https://podminky.urs.cz/item/CS_URS_2021_02/115101201"/>
    <hyperlink ref="F149" r:id="rId6" display="https://podminky.urs.cz/item/CS_URS_2021_02/115101301"/>
    <hyperlink ref="F153" r:id="rId7" display="https://podminky.urs.cz/item/CS_URS_2021_02/121151113"/>
    <hyperlink ref="F159" r:id="rId8" display="https://podminky.urs.cz/item/CS_URS_2021_02/121151125"/>
    <hyperlink ref="F165" r:id="rId9" display="https://podminky.urs.cz/item/CS_URS_2021_02/122251105"/>
    <hyperlink ref="F170" r:id="rId10" display="https://podminky.urs.cz/item/CS_URS_2021_02/122251404"/>
    <hyperlink ref="F173" r:id="rId11" display="https://podminky.urs.cz/item/CS_URS_2021_02/162201411"/>
    <hyperlink ref="F175" r:id="rId12" display="https://podminky.urs.cz/item/CS_URS_2021_02/162201421"/>
    <hyperlink ref="F177" r:id="rId13" display="https://podminky.urs.cz/item/CS_URS_2021_02/162251102"/>
    <hyperlink ref="F179" r:id="rId14" display="https://podminky.urs.cz/item/CS_URS_2021_02/162301951"/>
    <hyperlink ref="F181" r:id="rId15" display="https://podminky.urs.cz/item/CS_URS_2021_02/162301971"/>
    <hyperlink ref="F183" r:id="rId16" display="https://podminky.urs.cz/item/CS_URS_2021_02/162751117"/>
    <hyperlink ref="F185" r:id="rId17" display="https://podminky.urs.cz/item/CS_URS_2021_02/162751119"/>
    <hyperlink ref="F187" r:id="rId18" display="https://podminky.urs.cz/item/CS_URS_2021_02/167151101"/>
    <hyperlink ref="F189" r:id="rId19" display="https://podminky.urs.cz/item/CS_URS_2021_02/171201231"/>
    <hyperlink ref="F191" r:id="rId20" display="https://podminky.urs.cz/item/CS_URS_2021_02/171251201"/>
    <hyperlink ref="F193" r:id="rId21" display="https://podminky.urs.cz/item/CS_URS_2021_02/172153103"/>
    <hyperlink ref="F198" r:id="rId22" display="https://podminky.urs.cz/item/CS_URS_2021_02/174151101"/>
    <hyperlink ref="F200" r:id="rId23" display="https://podminky.urs.cz/item/CS_URS_2021_02/174251201"/>
    <hyperlink ref="F204" r:id="rId24" display="https://podminky.urs.cz/item/CS_URS_2021_02/181351003"/>
    <hyperlink ref="F209" r:id="rId25" display="https://podminky.urs.cz/item/CS_URS_2021_02/181351115"/>
    <hyperlink ref="F211" r:id="rId26" display="https://podminky.urs.cz/item/CS_URS_2021_02/181411123"/>
    <hyperlink ref="F214" r:id="rId27" display="https://podminky.urs.cz/item/CS_URS_2021_02/181951111"/>
    <hyperlink ref="F216" r:id="rId28" display="https://podminky.urs.cz/item/CS_URS_2021_02/182151111"/>
    <hyperlink ref="F218" r:id="rId29" display="https://podminky.urs.cz/item/CS_URS_2021_02/182351123"/>
    <hyperlink ref="F223" r:id="rId30" display="https://podminky.urs.cz/item/CS_URS_2021_02/185804312"/>
    <hyperlink ref="F225" r:id="rId31" display="https://podminky.urs.cz/item/CS_URS_2021_02/185851121"/>
    <hyperlink ref="F227" r:id="rId32" display="https://podminky.urs.cz/item/CS_URS_2021_02/185851129"/>
    <hyperlink ref="F230" r:id="rId33" display="https://podminky.urs.cz/item/CS_URS_2021_02/998332011"/>
  </hyperlinks>
  <pageMargins left="0.39375" right="0.39375" top="0.39375" bottom="0.39375" header="0" footer="0"/>
  <pageSetup paperSize="9" orientation="portrait" blackAndWhite="1" fitToHeight="100"/>
  <headerFooter>
    <oddFooter>&amp;CStrana &amp;P z &amp;N</oddFooter>
  </headerFooter>
  <drawing r:id="rId34"/>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6405</v>
      </c>
      <c r="H4" s="21"/>
    </row>
    <row r="5" s="1" customFormat="1" ht="12" customHeight="1">
      <c r="B5" s="21"/>
      <c r="C5" s="298" t="s">
        <v>12</v>
      </c>
      <c r="D5" s="159" t="s">
        <v>13</v>
      </c>
      <c r="E5" s="1"/>
      <c r="F5" s="1"/>
      <c r="H5" s="21"/>
    </row>
    <row r="6" s="1" customFormat="1" ht="36.96" customHeight="1">
      <c r="B6" s="21"/>
      <c r="C6" s="324" t="s">
        <v>15</v>
      </c>
      <c r="D6" s="325" t="s">
        <v>16</v>
      </c>
      <c r="E6" s="1"/>
      <c r="F6" s="1"/>
      <c r="H6" s="21"/>
    </row>
    <row r="7" s="1" customFormat="1" ht="24.75" customHeight="1">
      <c r="B7" s="21"/>
      <c r="C7" s="153" t="s">
        <v>22</v>
      </c>
      <c r="D7" s="156" t="str">
        <f>'Rekapitulace stavby'!AN8</f>
        <v>30. 11. 2020</v>
      </c>
      <c r="H7" s="21"/>
    </row>
    <row r="8" s="2" customFormat="1" ht="10.8" customHeight="1">
      <c r="A8" s="40"/>
      <c r="B8" s="46"/>
      <c r="C8" s="40"/>
      <c r="D8" s="40"/>
      <c r="E8" s="40"/>
      <c r="F8" s="40"/>
      <c r="G8" s="40"/>
      <c r="H8" s="46"/>
    </row>
    <row r="9" s="11" customFormat="1" ht="29.28" customHeight="1">
      <c r="A9" s="202"/>
      <c r="B9" s="326"/>
      <c r="C9" s="327" t="s">
        <v>61</v>
      </c>
      <c r="D9" s="328" t="s">
        <v>62</v>
      </c>
      <c r="E9" s="328" t="s">
        <v>207</v>
      </c>
      <c r="F9" s="329" t="s">
        <v>6406</v>
      </c>
      <c r="G9" s="202"/>
      <c r="H9" s="326"/>
    </row>
    <row r="10" s="2" customFormat="1" ht="26.4" customHeight="1">
      <c r="A10" s="40"/>
      <c r="B10" s="46"/>
      <c r="C10" s="330" t="s">
        <v>6407</v>
      </c>
      <c r="D10" s="330" t="s">
        <v>86</v>
      </c>
      <c r="E10" s="40"/>
      <c r="F10" s="40"/>
      <c r="G10" s="40"/>
      <c r="H10" s="46"/>
    </row>
    <row r="11" s="2" customFormat="1" ht="16.8" customHeight="1">
      <c r="A11" s="40"/>
      <c r="B11" s="46"/>
      <c r="C11" s="331" t="s">
        <v>300</v>
      </c>
      <c r="D11" s="332" t="s">
        <v>300</v>
      </c>
      <c r="E11" s="333" t="s">
        <v>1</v>
      </c>
      <c r="F11" s="334">
        <v>1</v>
      </c>
      <c r="G11" s="40"/>
      <c r="H11" s="46"/>
    </row>
    <row r="12" s="2" customFormat="1" ht="16.8" customHeight="1">
      <c r="A12" s="40"/>
      <c r="B12" s="46"/>
      <c r="C12" s="335" t="s">
        <v>300</v>
      </c>
      <c r="D12" s="335" t="s">
        <v>88</v>
      </c>
      <c r="E12" s="18" t="s">
        <v>1</v>
      </c>
      <c r="F12" s="336">
        <v>1</v>
      </c>
      <c r="G12" s="40"/>
      <c r="H12" s="46"/>
    </row>
    <row r="13" s="2" customFormat="1" ht="16.8" customHeight="1">
      <c r="A13" s="40"/>
      <c r="B13" s="46"/>
      <c r="C13" s="331" t="s">
        <v>333</v>
      </c>
      <c r="D13" s="332" t="s">
        <v>333</v>
      </c>
      <c r="E13" s="333" t="s">
        <v>1</v>
      </c>
      <c r="F13" s="334">
        <v>1638</v>
      </c>
      <c r="G13" s="40"/>
      <c r="H13" s="46"/>
    </row>
    <row r="14" s="2" customFormat="1" ht="16.8" customHeight="1">
      <c r="A14" s="40"/>
      <c r="B14" s="46"/>
      <c r="C14" s="335" t="s">
        <v>333</v>
      </c>
      <c r="D14" s="335" t="s">
        <v>334</v>
      </c>
      <c r="E14" s="18" t="s">
        <v>1</v>
      </c>
      <c r="F14" s="336">
        <v>1638</v>
      </c>
      <c r="G14" s="40"/>
      <c r="H14" s="46"/>
    </row>
    <row r="15" s="2" customFormat="1" ht="16.8" customHeight="1">
      <c r="A15" s="40"/>
      <c r="B15" s="46"/>
      <c r="C15" s="337" t="s">
        <v>6408</v>
      </c>
      <c r="D15" s="40"/>
      <c r="E15" s="40"/>
      <c r="F15" s="40"/>
      <c r="G15" s="40"/>
      <c r="H15" s="46"/>
    </row>
    <row r="16" s="2" customFormat="1" ht="16.8" customHeight="1">
      <c r="A16" s="40"/>
      <c r="B16" s="46"/>
      <c r="C16" s="335" t="s">
        <v>328</v>
      </c>
      <c r="D16" s="335" t="s">
        <v>329</v>
      </c>
      <c r="E16" s="18" t="s">
        <v>330</v>
      </c>
      <c r="F16" s="336">
        <v>1638</v>
      </c>
      <c r="G16" s="40"/>
      <c r="H16" s="46"/>
    </row>
    <row r="17" s="2" customFormat="1" ht="16.8" customHeight="1">
      <c r="A17" s="40"/>
      <c r="B17" s="46"/>
      <c r="C17" s="331" t="s">
        <v>346</v>
      </c>
      <c r="D17" s="332" t="s">
        <v>346</v>
      </c>
      <c r="E17" s="333" t="s">
        <v>1</v>
      </c>
      <c r="F17" s="334">
        <v>2</v>
      </c>
      <c r="G17" s="40"/>
      <c r="H17" s="46"/>
    </row>
    <row r="18" s="2" customFormat="1" ht="16.8" customHeight="1">
      <c r="A18" s="40"/>
      <c r="B18" s="46"/>
      <c r="C18" s="335" t="s">
        <v>346</v>
      </c>
      <c r="D18" s="335" t="s">
        <v>19</v>
      </c>
      <c r="E18" s="18" t="s">
        <v>1</v>
      </c>
      <c r="F18" s="336">
        <v>2</v>
      </c>
      <c r="G18" s="40"/>
      <c r="H18" s="46"/>
    </row>
    <row r="19" s="2" customFormat="1" ht="16.8" customHeight="1">
      <c r="A19" s="40"/>
      <c r="B19" s="46"/>
      <c r="C19" s="331" t="s">
        <v>355</v>
      </c>
      <c r="D19" s="332" t="s">
        <v>355</v>
      </c>
      <c r="E19" s="333" t="s">
        <v>1</v>
      </c>
      <c r="F19" s="334">
        <v>38500</v>
      </c>
      <c r="G19" s="40"/>
      <c r="H19" s="46"/>
    </row>
    <row r="20" s="2" customFormat="1" ht="16.8" customHeight="1">
      <c r="A20" s="40"/>
      <c r="B20" s="46"/>
      <c r="C20" s="335" t="s">
        <v>1</v>
      </c>
      <c r="D20" s="335" t="s">
        <v>353</v>
      </c>
      <c r="E20" s="18" t="s">
        <v>1</v>
      </c>
      <c r="F20" s="336">
        <v>0</v>
      </c>
      <c r="G20" s="40"/>
      <c r="H20" s="46"/>
    </row>
    <row r="21" s="2" customFormat="1" ht="16.8" customHeight="1">
      <c r="A21" s="40"/>
      <c r="B21" s="46"/>
      <c r="C21" s="335" t="s">
        <v>1</v>
      </c>
      <c r="D21" s="335" t="s">
        <v>354</v>
      </c>
      <c r="E21" s="18" t="s">
        <v>1</v>
      </c>
      <c r="F21" s="336">
        <v>38500</v>
      </c>
      <c r="G21" s="40"/>
      <c r="H21" s="46"/>
    </row>
    <row r="22" s="2" customFormat="1" ht="16.8" customHeight="1">
      <c r="A22" s="40"/>
      <c r="B22" s="46"/>
      <c r="C22" s="335" t="s">
        <v>355</v>
      </c>
      <c r="D22" s="335" t="s">
        <v>356</v>
      </c>
      <c r="E22" s="18" t="s">
        <v>1</v>
      </c>
      <c r="F22" s="336">
        <v>38500</v>
      </c>
      <c r="G22" s="40"/>
      <c r="H22" s="46"/>
    </row>
    <row r="23" s="2" customFormat="1" ht="16.8" customHeight="1">
      <c r="A23" s="40"/>
      <c r="B23" s="46"/>
      <c r="C23" s="331" t="s">
        <v>460</v>
      </c>
      <c r="D23" s="332" t="s">
        <v>460</v>
      </c>
      <c r="E23" s="333" t="s">
        <v>1</v>
      </c>
      <c r="F23" s="334">
        <v>1</v>
      </c>
      <c r="G23" s="40"/>
      <c r="H23" s="46"/>
    </row>
    <row r="24" s="2" customFormat="1" ht="16.8" customHeight="1">
      <c r="A24" s="40"/>
      <c r="B24" s="46"/>
      <c r="C24" s="335" t="s">
        <v>460</v>
      </c>
      <c r="D24" s="335" t="s">
        <v>88</v>
      </c>
      <c r="E24" s="18" t="s">
        <v>1</v>
      </c>
      <c r="F24" s="336">
        <v>1</v>
      </c>
      <c r="G24" s="40"/>
      <c r="H24" s="46"/>
    </row>
    <row r="25" s="2" customFormat="1" ht="16.8" customHeight="1">
      <c r="A25" s="40"/>
      <c r="B25" s="46"/>
      <c r="C25" s="331" t="s">
        <v>282</v>
      </c>
      <c r="D25" s="332" t="s">
        <v>282</v>
      </c>
      <c r="E25" s="333" t="s">
        <v>1</v>
      </c>
      <c r="F25" s="334">
        <v>3</v>
      </c>
      <c r="G25" s="40"/>
      <c r="H25" s="46"/>
    </row>
    <row r="26" s="2" customFormat="1" ht="16.8" customHeight="1">
      <c r="A26" s="40"/>
      <c r="B26" s="46"/>
      <c r="C26" s="335" t="s">
        <v>282</v>
      </c>
      <c r="D26" s="335" t="s">
        <v>157</v>
      </c>
      <c r="E26" s="18" t="s">
        <v>1</v>
      </c>
      <c r="F26" s="336">
        <v>3</v>
      </c>
      <c r="G26" s="40"/>
      <c r="H26" s="46"/>
    </row>
    <row r="27" s="2" customFormat="1" ht="16.8" customHeight="1">
      <c r="A27" s="40"/>
      <c r="B27" s="46"/>
      <c r="C27" s="331" t="s">
        <v>335</v>
      </c>
      <c r="D27" s="332" t="s">
        <v>335</v>
      </c>
      <c r="E27" s="333" t="s">
        <v>1</v>
      </c>
      <c r="F27" s="334">
        <v>1638</v>
      </c>
      <c r="G27" s="40"/>
      <c r="H27" s="46"/>
    </row>
    <row r="28" s="2" customFormat="1" ht="16.8" customHeight="1">
      <c r="A28" s="40"/>
      <c r="B28" s="46"/>
      <c r="C28" s="335" t="s">
        <v>335</v>
      </c>
      <c r="D28" s="335" t="s">
        <v>336</v>
      </c>
      <c r="E28" s="18" t="s">
        <v>1</v>
      </c>
      <c r="F28" s="336">
        <v>1638</v>
      </c>
      <c r="G28" s="40"/>
      <c r="H28" s="46"/>
    </row>
    <row r="29" s="2" customFormat="1" ht="26.4" customHeight="1">
      <c r="A29" s="40"/>
      <c r="B29" s="46"/>
      <c r="C29" s="330" t="s">
        <v>6409</v>
      </c>
      <c r="D29" s="330" t="s">
        <v>98</v>
      </c>
      <c r="E29" s="40"/>
      <c r="F29" s="40"/>
      <c r="G29" s="40"/>
      <c r="H29" s="46"/>
    </row>
    <row r="30" s="2" customFormat="1" ht="16.8" customHeight="1">
      <c r="A30" s="40"/>
      <c r="B30" s="46"/>
      <c r="C30" s="331" t="s">
        <v>300</v>
      </c>
      <c r="D30" s="332" t="s">
        <v>300</v>
      </c>
      <c r="E30" s="333" t="s">
        <v>1</v>
      </c>
      <c r="F30" s="334">
        <v>244</v>
      </c>
      <c r="G30" s="40"/>
      <c r="H30" s="46"/>
    </row>
    <row r="31" s="2" customFormat="1" ht="16.8" customHeight="1">
      <c r="A31" s="40"/>
      <c r="B31" s="46"/>
      <c r="C31" s="335" t="s">
        <v>1</v>
      </c>
      <c r="D31" s="335" t="s">
        <v>774</v>
      </c>
      <c r="E31" s="18" t="s">
        <v>1</v>
      </c>
      <c r="F31" s="336">
        <v>0</v>
      </c>
      <c r="G31" s="40"/>
      <c r="H31" s="46"/>
    </row>
    <row r="32" s="2" customFormat="1" ht="16.8" customHeight="1">
      <c r="A32" s="40"/>
      <c r="B32" s="46"/>
      <c r="C32" s="335" t="s">
        <v>300</v>
      </c>
      <c r="D32" s="335" t="s">
        <v>775</v>
      </c>
      <c r="E32" s="18" t="s">
        <v>1</v>
      </c>
      <c r="F32" s="336">
        <v>244</v>
      </c>
      <c r="G32" s="40"/>
      <c r="H32" s="46"/>
    </row>
    <row r="33" s="2" customFormat="1" ht="16.8" customHeight="1">
      <c r="A33" s="40"/>
      <c r="B33" s="46"/>
      <c r="C33" s="337" t="s">
        <v>6408</v>
      </c>
      <c r="D33" s="40"/>
      <c r="E33" s="40"/>
      <c r="F33" s="40"/>
      <c r="G33" s="40"/>
      <c r="H33" s="46"/>
    </row>
    <row r="34" s="2" customFormat="1" ht="16.8" customHeight="1">
      <c r="A34" s="40"/>
      <c r="B34" s="46"/>
      <c r="C34" s="335" t="s">
        <v>768</v>
      </c>
      <c r="D34" s="335" t="s">
        <v>6410</v>
      </c>
      <c r="E34" s="18" t="s">
        <v>507</v>
      </c>
      <c r="F34" s="336">
        <v>244</v>
      </c>
      <c r="G34" s="40"/>
      <c r="H34" s="46"/>
    </row>
    <row r="35" s="2" customFormat="1" ht="16.8" customHeight="1">
      <c r="A35" s="40"/>
      <c r="B35" s="46"/>
      <c r="C35" s="331" t="s">
        <v>834</v>
      </c>
      <c r="D35" s="332" t="s">
        <v>834</v>
      </c>
      <c r="E35" s="333" t="s">
        <v>1</v>
      </c>
      <c r="F35" s="334">
        <v>896</v>
      </c>
      <c r="G35" s="40"/>
      <c r="H35" s="46"/>
    </row>
    <row r="36" s="2" customFormat="1" ht="16.8" customHeight="1">
      <c r="A36" s="40"/>
      <c r="B36" s="46"/>
      <c r="C36" s="335" t="s">
        <v>834</v>
      </c>
      <c r="D36" s="335" t="s">
        <v>819</v>
      </c>
      <c r="E36" s="18" t="s">
        <v>1</v>
      </c>
      <c r="F36" s="336">
        <v>896</v>
      </c>
      <c r="G36" s="40"/>
      <c r="H36" s="46"/>
    </row>
    <row r="37" s="2" customFormat="1" ht="16.8" customHeight="1">
      <c r="A37" s="40"/>
      <c r="B37" s="46"/>
      <c r="C37" s="337" t="s">
        <v>6408</v>
      </c>
      <c r="D37" s="40"/>
      <c r="E37" s="40"/>
      <c r="F37" s="40"/>
      <c r="G37" s="40"/>
      <c r="H37" s="46"/>
    </row>
    <row r="38" s="2" customFormat="1" ht="16.8" customHeight="1">
      <c r="A38" s="40"/>
      <c r="B38" s="46"/>
      <c r="C38" s="335" t="s">
        <v>830</v>
      </c>
      <c r="D38" s="335" t="s">
        <v>6411</v>
      </c>
      <c r="E38" s="18" t="s">
        <v>507</v>
      </c>
      <c r="F38" s="336">
        <v>896</v>
      </c>
      <c r="G38" s="40"/>
      <c r="H38" s="46"/>
    </row>
    <row r="39" s="2" customFormat="1" ht="16.8" customHeight="1">
      <c r="A39" s="40"/>
      <c r="B39" s="46"/>
      <c r="C39" s="331" t="s">
        <v>842</v>
      </c>
      <c r="D39" s="332" t="s">
        <v>842</v>
      </c>
      <c r="E39" s="333" t="s">
        <v>1</v>
      </c>
      <c r="F39" s="334">
        <v>896</v>
      </c>
      <c r="G39" s="40"/>
      <c r="H39" s="46"/>
    </row>
    <row r="40" s="2" customFormat="1" ht="16.8" customHeight="1">
      <c r="A40" s="40"/>
      <c r="B40" s="46"/>
      <c r="C40" s="335" t="s">
        <v>842</v>
      </c>
      <c r="D40" s="335" t="s">
        <v>819</v>
      </c>
      <c r="E40" s="18" t="s">
        <v>1</v>
      </c>
      <c r="F40" s="336">
        <v>896</v>
      </c>
      <c r="G40" s="40"/>
      <c r="H40" s="46"/>
    </row>
    <row r="41" s="2" customFormat="1" ht="16.8" customHeight="1">
      <c r="A41" s="40"/>
      <c r="B41" s="46"/>
      <c r="C41" s="337" t="s">
        <v>6408</v>
      </c>
      <c r="D41" s="40"/>
      <c r="E41" s="40"/>
      <c r="F41" s="40"/>
      <c r="G41" s="40"/>
      <c r="H41" s="46"/>
    </row>
    <row r="42" s="2" customFormat="1" ht="16.8" customHeight="1">
      <c r="A42" s="40"/>
      <c r="B42" s="46"/>
      <c r="C42" s="335" t="s">
        <v>837</v>
      </c>
      <c r="D42" s="335" t="s">
        <v>6412</v>
      </c>
      <c r="E42" s="18" t="s">
        <v>507</v>
      </c>
      <c r="F42" s="336">
        <v>896</v>
      </c>
      <c r="G42" s="40"/>
      <c r="H42" s="46"/>
    </row>
    <row r="43" s="2" customFormat="1" ht="16.8" customHeight="1">
      <c r="A43" s="40"/>
      <c r="B43" s="46"/>
      <c r="C43" s="331" t="s">
        <v>859</v>
      </c>
      <c r="D43" s="332" t="s">
        <v>859</v>
      </c>
      <c r="E43" s="333" t="s">
        <v>1</v>
      </c>
      <c r="F43" s="334">
        <v>896</v>
      </c>
      <c r="G43" s="40"/>
      <c r="H43" s="46"/>
    </row>
    <row r="44" s="2" customFormat="1" ht="16.8" customHeight="1">
      <c r="A44" s="40"/>
      <c r="B44" s="46"/>
      <c r="C44" s="335" t="s">
        <v>859</v>
      </c>
      <c r="D44" s="335" t="s">
        <v>819</v>
      </c>
      <c r="E44" s="18" t="s">
        <v>1</v>
      </c>
      <c r="F44" s="336">
        <v>896</v>
      </c>
      <c r="G44" s="40"/>
      <c r="H44" s="46"/>
    </row>
    <row r="45" s="2" customFormat="1" ht="16.8" customHeight="1">
      <c r="A45" s="40"/>
      <c r="B45" s="46"/>
      <c r="C45" s="337" t="s">
        <v>6408</v>
      </c>
      <c r="D45" s="40"/>
      <c r="E45" s="40"/>
      <c r="F45" s="40"/>
      <c r="G45" s="40"/>
      <c r="H45" s="46"/>
    </row>
    <row r="46" s="2" customFormat="1" ht="16.8" customHeight="1">
      <c r="A46" s="40"/>
      <c r="B46" s="46"/>
      <c r="C46" s="335" t="s">
        <v>853</v>
      </c>
      <c r="D46" s="335" t="s">
        <v>6413</v>
      </c>
      <c r="E46" s="18" t="s">
        <v>507</v>
      </c>
      <c r="F46" s="336">
        <v>896</v>
      </c>
      <c r="G46" s="40"/>
      <c r="H46" s="46"/>
    </row>
    <row r="47" s="2" customFormat="1" ht="16.8" customHeight="1">
      <c r="A47" s="40"/>
      <c r="B47" s="46"/>
      <c r="C47" s="331" t="s">
        <v>346</v>
      </c>
      <c r="D47" s="332" t="s">
        <v>346</v>
      </c>
      <c r="E47" s="333" t="s">
        <v>1</v>
      </c>
      <c r="F47" s="334">
        <v>506</v>
      </c>
      <c r="G47" s="40"/>
      <c r="H47" s="46"/>
    </row>
    <row r="48" s="2" customFormat="1" ht="16.8" customHeight="1">
      <c r="A48" s="40"/>
      <c r="B48" s="46"/>
      <c r="C48" s="335" t="s">
        <v>1</v>
      </c>
      <c r="D48" s="335" t="s">
        <v>810</v>
      </c>
      <c r="E48" s="18" t="s">
        <v>1</v>
      </c>
      <c r="F48" s="336">
        <v>0</v>
      </c>
      <c r="G48" s="40"/>
      <c r="H48" s="46"/>
    </row>
    <row r="49" s="2" customFormat="1" ht="16.8" customHeight="1">
      <c r="A49" s="40"/>
      <c r="B49" s="46"/>
      <c r="C49" s="335" t="s">
        <v>346</v>
      </c>
      <c r="D49" s="335" t="s">
        <v>868</v>
      </c>
      <c r="E49" s="18" t="s">
        <v>1</v>
      </c>
      <c r="F49" s="336">
        <v>506</v>
      </c>
      <c r="G49" s="40"/>
      <c r="H49" s="46"/>
    </row>
    <row r="50" s="2" customFormat="1" ht="16.8" customHeight="1">
      <c r="A50" s="40"/>
      <c r="B50" s="46"/>
      <c r="C50" s="337" t="s">
        <v>6408</v>
      </c>
      <c r="D50" s="40"/>
      <c r="E50" s="40"/>
      <c r="F50" s="40"/>
      <c r="G50" s="40"/>
      <c r="H50" s="46"/>
    </row>
    <row r="51" s="2" customFormat="1" ht="16.8" customHeight="1">
      <c r="A51" s="40"/>
      <c r="B51" s="46"/>
      <c r="C51" s="335" t="s">
        <v>863</v>
      </c>
      <c r="D51" s="335" t="s">
        <v>6414</v>
      </c>
      <c r="E51" s="18" t="s">
        <v>507</v>
      </c>
      <c r="F51" s="336">
        <v>506</v>
      </c>
      <c r="G51" s="40"/>
      <c r="H51" s="46"/>
    </row>
    <row r="52" s="2" customFormat="1" ht="16.8" customHeight="1">
      <c r="A52" s="40"/>
      <c r="B52" s="46"/>
      <c r="C52" s="331" t="s">
        <v>355</v>
      </c>
      <c r="D52" s="332" t="s">
        <v>355</v>
      </c>
      <c r="E52" s="333" t="s">
        <v>1</v>
      </c>
      <c r="F52" s="334">
        <v>607</v>
      </c>
      <c r="G52" s="40"/>
      <c r="H52" s="46"/>
    </row>
    <row r="53" s="2" customFormat="1" ht="16.8" customHeight="1">
      <c r="A53" s="40"/>
      <c r="B53" s="46"/>
      <c r="C53" s="335" t="s">
        <v>1</v>
      </c>
      <c r="D53" s="335" t="s">
        <v>810</v>
      </c>
      <c r="E53" s="18" t="s">
        <v>1</v>
      </c>
      <c r="F53" s="336">
        <v>0</v>
      </c>
      <c r="G53" s="40"/>
      <c r="H53" s="46"/>
    </row>
    <row r="54" s="2" customFormat="1" ht="16.8" customHeight="1">
      <c r="A54" s="40"/>
      <c r="B54" s="46"/>
      <c r="C54" s="335" t="s">
        <v>355</v>
      </c>
      <c r="D54" s="335" t="s">
        <v>811</v>
      </c>
      <c r="E54" s="18" t="s">
        <v>1</v>
      </c>
      <c r="F54" s="336">
        <v>607</v>
      </c>
      <c r="G54" s="40"/>
      <c r="H54" s="46"/>
    </row>
    <row r="55" s="2" customFormat="1" ht="16.8" customHeight="1">
      <c r="A55" s="40"/>
      <c r="B55" s="46"/>
      <c r="C55" s="337" t="s">
        <v>6408</v>
      </c>
      <c r="D55" s="40"/>
      <c r="E55" s="40"/>
      <c r="F55" s="40"/>
      <c r="G55" s="40"/>
      <c r="H55" s="46"/>
    </row>
    <row r="56" s="2" customFormat="1" ht="16.8" customHeight="1">
      <c r="A56" s="40"/>
      <c r="B56" s="46"/>
      <c r="C56" s="335" t="s">
        <v>871</v>
      </c>
      <c r="D56" s="335" t="s">
        <v>6415</v>
      </c>
      <c r="E56" s="18" t="s">
        <v>507</v>
      </c>
      <c r="F56" s="336">
        <v>607</v>
      </c>
      <c r="G56" s="40"/>
      <c r="H56" s="46"/>
    </row>
    <row r="57" s="2" customFormat="1" ht="16.8" customHeight="1">
      <c r="A57" s="40"/>
      <c r="B57" s="46"/>
      <c r="C57" s="331" t="s">
        <v>884</v>
      </c>
      <c r="D57" s="332" t="s">
        <v>884</v>
      </c>
      <c r="E57" s="333" t="s">
        <v>1</v>
      </c>
      <c r="F57" s="334">
        <v>77</v>
      </c>
      <c r="G57" s="40"/>
      <c r="H57" s="46"/>
    </row>
    <row r="58" s="2" customFormat="1" ht="16.8" customHeight="1">
      <c r="A58" s="40"/>
      <c r="B58" s="46"/>
      <c r="C58" s="335" t="s">
        <v>1</v>
      </c>
      <c r="D58" s="335" t="s">
        <v>810</v>
      </c>
      <c r="E58" s="18" t="s">
        <v>1</v>
      </c>
      <c r="F58" s="336">
        <v>0</v>
      </c>
      <c r="G58" s="40"/>
      <c r="H58" s="46"/>
    </row>
    <row r="59" s="2" customFormat="1" ht="16.8" customHeight="1">
      <c r="A59" s="40"/>
      <c r="B59" s="46"/>
      <c r="C59" s="335" t="s">
        <v>884</v>
      </c>
      <c r="D59" s="335" t="s">
        <v>885</v>
      </c>
      <c r="E59" s="18" t="s">
        <v>1</v>
      </c>
      <c r="F59" s="336">
        <v>77</v>
      </c>
      <c r="G59" s="40"/>
      <c r="H59" s="46"/>
    </row>
    <row r="60" s="2" customFormat="1" ht="16.8" customHeight="1">
      <c r="A60" s="40"/>
      <c r="B60" s="46"/>
      <c r="C60" s="337" t="s">
        <v>6408</v>
      </c>
      <c r="D60" s="40"/>
      <c r="E60" s="40"/>
      <c r="F60" s="40"/>
      <c r="G60" s="40"/>
      <c r="H60" s="46"/>
    </row>
    <row r="61" s="2" customFormat="1" ht="16.8" customHeight="1">
      <c r="A61" s="40"/>
      <c r="B61" s="46"/>
      <c r="C61" s="335" t="s">
        <v>878</v>
      </c>
      <c r="D61" s="335" t="s">
        <v>6416</v>
      </c>
      <c r="E61" s="18" t="s">
        <v>507</v>
      </c>
      <c r="F61" s="336">
        <v>77</v>
      </c>
      <c r="G61" s="40"/>
      <c r="H61" s="46"/>
    </row>
    <row r="62" s="2" customFormat="1" ht="16.8" customHeight="1">
      <c r="A62" s="40"/>
      <c r="B62" s="46"/>
      <c r="C62" s="331" t="s">
        <v>894</v>
      </c>
      <c r="D62" s="332" t="s">
        <v>894</v>
      </c>
      <c r="E62" s="333" t="s">
        <v>1</v>
      </c>
      <c r="F62" s="334">
        <v>463</v>
      </c>
      <c r="G62" s="40"/>
      <c r="H62" s="46"/>
    </row>
    <row r="63" s="2" customFormat="1" ht="16.8" customHeight="1">
      <c r="A63" s="40"/>
      <c r="B63" s="46"/>
      <c r="C63" s="335" t="s">
        <v>1</v>
      </c>
      <c r="D63" s="335" t="s">
        <v>810</v>
      </c>
      <c r="E63" s="18" t="s">
        <v>1</v>
      </c>
      <c r="F63" s="336">
        <v>0</v>
      </c>
      <c r="G63" s="40"/>
      <c r="H63" s="46"/>
    </row>
    <row r="64" s="2" customFormat="1" ht="16.8" customHeight="1">
      <c r="A64" s="40"/>
      <c r="B64" s="46"/>
      <c r="C64" s="335" t="s">
        <v>894</v>
      </c>
      <c r="D64" s="335" t="s">
        <v>895</v>
      </c>
      <c r="E64" s="18" t="s">
        <v>1</v>
      </c>
      <c r="F64" s="336">
        <v>463</v>
      </c>
      <c r="G64" s="40"/>
      <c r="H64" s="46"/>
    </row>
    <row r="65" s="2" customFormat="1" ht="16.8" customHeight="1">
      <c r="A65" s="40"/>
      <c r="B65" s="46"/>
      <c r="C65" s="337" t="s">
        <v>6408</v>
      </c>
      <c r="D65" s="40"/>
      <c r="E65" s="40"/>
      <c r="F65" s="40"/>
      <c r="G65" s="40"/>
      <c r="H65" s="46"/>
    </row>
    <row r="66" s="2" customFormat="1" ht="16.8" customHeight="1">
      <c r="A66" s="40"/>
      <c r="B66" s="46"/>
      <c r="C66" s="335" t="s">
        <v>888</v>
      </c>
      <c r="D66" s="335" t="s">
        <v>6417</v>
      </c>
      <c r="E66" s="18" t="s">
        <v>507</v>
      </c>
      <c r="F66" s="336">
        <v>463</v>
      </c>
      <c r="G66" s="40"/>
      <c r="H66" s="46"/>
    </row>
    <row r="67" s="2" customFormat="1" ht="16.8" customHeight="1">
      <c r="A67" s="40"/>
      <c r="B67" s="46"/>
      <c r="C67" s="331" t="s">
        <v>904</v>
      </c>
      <c r="D67" s="332" t="s">
        <v>904</v>
      </c>
      <c r="E67" s="333" t="s">
        <v>1</v>
      </c>
      <c r="F67" s="334">
        <v>473</v>
      </c>
      <c r="G67" s="40"/>
      <c r="H67" s="46"/>
    </row>
    <row r="68" s="2" customFormat="1" ht="16.8" customHeight="1">
      <c r="A68" s="40"/>
      <c r="B68" s="46"/>
      <c r="C68" s="335" t="s">
        <v>1</v>
      </c>
      <c r="D68" s="335" t="s">
        <v>810</v>
      </c>
      <c r="E68" s="18" t="s">
        <v>1</v>
      </c>
      <c r="F68" s="336">
        <v>0</v>
      </c>
      <c r="G68" s="40"/>
      <c r="H68" s="46"/>
    </row>
    <row r="69" s="2" customFormat="1" ht="16.8" customHeight="1">
      <c r="A69" s="40"/>
      <c r="B69" s="46"/>
      <c r="C69" s="335" t="s">
        <v>904</v>
      </c>
      <c r="D69" s="335" t="s">
        <v>905</v>
      </c>
      <c r="E69" s="18" t="s">
        <v>1</v>
      </c>
      <c r="F69" s="336">
        <v>473</v>
      </c>
      <c r="G69" s="40"/>
      <c r="H69" s="46"/>
    </row>
    <row r="70" s="2" customFormat="1" ht="16.8" customHeight="1">
      <c r="A70" s="40"/>
      <c r="B70" s="46"/>
      <c r="C70" s="337" t="s">
        <v>6408</v>
      </c>
      <c r="D70" s="40"/>
      <c r="E70" s="40"/>
      <c r="F70" s="40"/>
      <c r="G70" s="40"/>
      <c r="H70" s="46"/>
    </row>
    <row r="71" s="2" customFormat="1" ht="16.8" customHeight="1">
      <c r="A71" s="40"/>
      <c r="B71" s="46"/>
      <c r="C71" s="335" t="s">
        <v>898</v>
      </c>
      <c r="D71" s="335" t="s">
        <v>6418</v>
      </c>
      <c r="E71" s="18" t="s">
        <v>507</v>
      </c>
      <c r="F71" s="336">
        <v>473</v>
      </c>
      <c r="G71" s="40"/>
      <c r="H71" s="46"/>
    </row>
    <row r="72" s="2" customFormat="1" ht="16.8" customHeight="1">
      <c r="A72" s="40"/>
      <c r="B72" s="46"/>
      <c r="C72" s="331" t="s">
        <v>785</v>
      </c>
      <c r="D72" s="332" t="s">
        <v>785</v>
      </c>
      <c r="E72" s="333" t="s">
        <v>1</v>
      </c>
      <c r="F72" s="334">
        <v>342</v>
      </c>
      <c r="G72" s="40"/>
      <c r="H72" s="46"/>
    </row>
    <row r="73" s="2" customFormat="1" ht="16.8" customHeight="1">
      <c r="A73" s="40"/>
      <c r="B73" s="46"/>
      <c r="C73" s="335" t="s">
        <v>1</v>
      </c>
      <c r="D73" s="335" t="s">
        <v>784</v>
      </c>
      <c r="E73" s="18" t="s">
        <v>1</v>
      </c>
      <c r="F73" s="336">
        <v>0</v>
      </c>
      <c r="G73" s="40"/>
      <c r="H73" s="46"/>
    </row>
    <row r="74" s="2" customFormat="1" ht="16.8" customHeight="1">
      <c r="A74" s="40"/>
      <c r="B74" s="46"/>
      <c r="C74" s="335" t="s">
        <v>785</v>
      </c>
      <c r="D74" s="335" t="s">
        <v>786</v>
      </c>
      <c r="E74" s="18" t="s">
        <v>1</v>
      </c>
      <c r="F74" s="336">
        <v>342</v>
      </c>
      <c r="G74" s="40"/>
      <c r="H74" s="46"/>
    </row>
    <row r="75" s="2" customFormat="1" ht="16.8" customHeight="1">
      <c r="A75" s="40"/>
      <c r="B75" s="46"/>
      <c r="C75" s="331" t="s">
        <v>914</v>
      </c>
      <c r="D75" s="332" t="s">
        <v>914</v>
      </c>
      <c r="E75" s="333" t="s">
        <v>1</v>
      </c>
      <c r="F75" s="334">
        <v>8</v>
      </c>
      <c r="G75" s="40"/>
      <c r="H75" s="46"/>
    </row>
    <row r="76" s="2" customFormat="1" ht="16.8" customHeight="1">
      <c r="A76" s="40"/>
      <c r="B76" s="46"/>
      <c r="C76" s="335" t="s">
        <v>1</v>
      </c>
      <c r="D76" s="335" t="s">
        <v>810</v>
      </c>
      <c r="E76" s="18" t="s">
        <v>1</v>
      </c>
      <c r="F76" s="336">
        <v>0</v>
      </c>
      <c r="G76" s="40"/>
      <c r="H76" s="46"/>
    </row>
    <row r="77" s="2" customFormat="1" ht="16.8" customHeight="1">
      <c r="A77" s="40"/>
      <c r="B77" s="46"/>
      <c r="C77" s="335" t="s">
        <v>914</v>
      </c>
      <c r="D77" s="335" t="s">
        <v>915</v>
      </c>
      <c r="E77" s="18" t="s">
        <v>1</v>
      </c>
      <c r="F77" s="336">
        <v>8</v>
      </c>
      <c r="G77" s="40"/>
      <c r="H77" s="46"/>
    </row>
    <row r="78" s="2" customFormat="1" ht="16.8" customHeight="1">
      <c r="A78" s="40"/>
      <c r="B78" s="46"/>
      <c r="C78" s="337" t="s">
        <v>6408</v>
      </c>
      <c r="D78" s="40"/>
      <c r="E78" s="40"/>
      <c r="F78" s="40"/>
      <c r="G78" s="40"/>
      <c r="H78" s="46"/>
    </row>
    <row r="79" s="2" customFormat="1" ht="16.8" customHeight="1">
      <c r="A79" s="40"/>
      <c r="B79" s="46"/>
      <c r="C79" s="335" t="s">
        <v>908</v>
      </c>
      <c r="D79" s="335" t="s">
        <v>6419</v>
      </c>
      <c r="E79" s="18" t="s">
        <v>665</v>
      </c>
      <c r="F79" s="336">
        <v>8</v>
      </c>
      <c r="G79" s="40"/>
      <c r="H79" s="46"/>
    </row>
    <row r="80" s="2" customFormat="1" ht="16.8" customHeight="1">
      <c r="A80" s="40"/>
      <c r="B80" s="46"/>
      <c r="C80" s="331" t="s">
        <v>926</v>
      </c>
      <c r="D80" s="332" t="s">
        <v>926</v>
      </c>
      <c r="E80" s="333" t="s">
        <v>1</v>
      </c>
      <c r="F80" s="334">
        <v>12</v>
      </c>
      <c r="G80" s="40"/>
      <c r="H80" s="46"/>
    </row>
    <row r="81" s="2" customFormat="1" ht="16.8" customHeight="1">
      <c r="A81" s="40"/>
      <c r="B81" s="46"/>
      <c r="C81" s="335" t="s">
        <v>1</v>
      </c>
      <c r="D81" s="335" t="s">
        <v>810</v>
      </c>
      <c r="E81" s="18" t="s">
        <v>1</v>
      </c>
      <c r="F81" s="336">
        <v>0</v>
      </c>
      <c r="G81" s="40"/>
      <c r="H81" s="46"/>
    </row>
    <row r="82" s="2" customFormat="1" ht="16.8" customHeight="1">
      <c r="A82" s="40"/>
      <c r="B82" s="46"/>
      <c r="C82" s="335" t="s">
        <v>926</v>
      </c>
      <c r="D82" s="335" t="s">
        <v>927</v>
      </c>
      <c r="E82" s="18" t="s">
        <v>1</v>
      </c>
      <c r="F82" s="336">
        <v>12</v>
      </c>
      <c r="G82" s="40"/>
      <c r="H82" s="46"/>
    </row>
    <row r="83" s="2" customFormat="1" ht="16.8" customHeight="1">
      <c r="A83" s="40"/>
      <c r="B83" s="46"/>
      <c r="C83" s="337" t="s">
        <v>6408</v>
      </c>
      <c r="D83" s="40"/>
      <c r="E83" s="40"/>
      <c r="F83" s="40"/>
      <c r="G83" s="40"/>
      <c r="H83" s="46"/>
    </row>
    <row r="84" s="2" customFormat="1" ht="16.8" customHeight="1">
      <c r="A84" s="40"/>
      <c r="B84" s="46"/>
      <c r="C84" s="335" t="s">
        <v>921</v>
      </c>
      <c r="D84" s="335" t="s">
        <v>6420</v>
      </c>
      <c r="E84" s="18" t="s">
        <v>699</v>
      </c>
      <c r="F84" s="336">
        <v>12</v>
      </c>
      <c r="G84" s="40"/>
      <c r="H84" s="46"/>
    </row>
    <row r="85" s="2" customFormat="1" ht="16.8" customHeight="1">
      <c r="A85" s="40"/>
      <c r="B85" s="46"/>
      <c r="C85" s="331" t="s">
        <v>944</v>
      </c>
      <c r="D85" s="332" t="s">
        <v>944</v>
      </c>
      <c r="E85" s="333" t="s">
        <v>1</v>
      </c>
      <c r="F85" s="334">
        <v>429.44</v>
      </c>
      <c r="G85" s="40"/>
      <c r="H85" s="46"/>
    </row>
    <row r="86" s="2" customFormat="1" ht="16.8" customHeight="1">
      <c r="A86" s="40"/>
      <c r="B86" s="46"/>
      <c r="C86" s="335" t="s">
        <v>944</v>
      </c>
      <c r="D86" s="335" t="s">
        <v>945</v>
      </c>
      <c r="E86" s="18" t="s">
        <v>1</v>
      </c>
      <c r="F86" s="336">
        <v>429.44</v>
      </c>
      <c r="G86" s="40"/>
      <c r="H86" s="46"/>
    </row>
    <row r="87" s="2" customFormat="1" ht="16.8" customHeight="1">
      <c r="A87" s="40"/>
      <c r="B87" s="46"/>
      <c r="C87" s="337" t="s">
        <v>6408</v>
      </c>
      <c r="D87" s="40"/>
      <c r="E87" s="40"/>
      <c r="F87" s="40"/>
      <c r="G87" s="40"/>
      <c r="H87" s="46"/>
    </row>
    <row r="88" s="2" customFormat="1" ht="16.8" customHeight="1">
      <c r="A88" s="40"/>
      <c r="B88" s="46"/>
      <c r="C88" s="335" t="s">
        <v>940</v>
      </c>
      <c r="D88" s="335" t="s">
        <v>6421</v>
      </c>
      <c r="E88" s="18" t="s">
        <v>651</v>
      </c>
      <c r="F88" s="336">
        <v>429.44</v>
      </c>
      <c r="G88" s="40"/>
      <c r="H88" s="46"/>
    </row>
    <row r="89" s="2" customFormat="1" ht="16.8" customHeight="1">
      <c r="A89" s="40"/>
      <c r="B89" s="46"/>
      <c r="C89" s="331" t="s">
        <v>958</v>
      </c>
      <c r="D89" s="332" t="s">
        <v>958</v>
      </c>
      <c r="E89" s="333" t="s">
        <v>1</v>
      </c>
      <c r="F89" s="334">
        <v>107.36</v>
      </c>
      <c r="G89" s="40"/>
      <c r="H89" s="46"/>
    </row>
    <row r="90" s="2" customFormat="1" ht="16.8" customHeight="1">
      <c r="A90" s="40"/>
      <c r="B90" s="46"/>
      <c r="C90" s="335" t="s">
        <v>958</v>
      </c>
      <c r="D90" s="335" t="s">
        <v>959</v>
      </c>
      <c r="E90" s="18" t="s">
        <v>1</v>
      </c>
      <c r="F90" s="336">
        <v>107.36</v>
      </c>
      <c r="G90" s="40"/>
      <c r="H90" s="46"/>
    </row>
    <row r="91" s="2" customFormat="1" ht="16.8" customHeight="1">
      <c r="A91" s="40"/>
      <c r="B91" s="46"/>
      <c r="C91" s="337" t="s">
        <v>6408</v>
      </c>
      <c r="D91" s="40"/>
      <c r="E91" s="40"/>
      <c r="F91" s="40"/>
      <c r="G91" s="40"/>
      <c r="H91" s="46"/>
    </row>
    <row r="92" s="2" customFormat="1">
      <c r="A92" s="40"/>
      <c r="B92" s="46"/>
      <c r="C92" s="335" t="s">
        <v>953</v>
      </c>
      <c r="D92" s="335" t="s">
        <v>954</v>
      </c>
      <c r="E92" s="18" t="s">
        <v>651</v>
      </c>
      <c r="F92" s="336">
        <v>107.36</v>
      </c>
      <c r="G92" s="40"/>
      <c r="H92" s="46"/>
    </row>
    <row r="93" s="2" customFormat="1" ht="16.8" customHeight="1">
      <c r="A93" s="40"/>
      <c r="B93" s="46"/>
      <c r="C93" s="331" t="s">
        <v>976</v>
      </c>
      <c r="D93" s="332" t="s">
        <v>976</v>
      </c>
      <c r="E93" s="333" t="s">
        <v>1</v>
      </c>
      <c r="F93" s="334">
        <v>4</v>
      </c>
      <c r="G93" s="40"/>
      <c r="H93" s="46"/>
    </row>
    <row r="94" s="2" customFormat="1" ht="16.8" customHeight="1">
      <c r="A94" s="40"/>
      <c r="B94" s="46"/>
      <c r="C94" s="335" t="s">
        <v>1</v>
      </c>
      <c r="D94" s="335" t="s">
        <v>810</v>
      </c>
      <c r="E94" s="18" t="s">
        <v>1</v>
      </c>
      <c r="F94" s="336">
        <v>0</v>
      </c>
      <c r="G94" s="40"/>
      <c r="H94" s="46"/>
    </row>
    <row r="95" s="2" customFormat="1" ht="16.8" customHeight="1">
      <c r="A95" s="40"/>
      <c r="B95" s="46"/>
      <c r="C95" s="335" t="s">
        <v>976</v>
      </c>
      <c r="D95" s="335" t="s">
        <v>224</v>
      </c>
      <c r="E95" s="18" t="s">
        <v>1</v>
      </c>
      <c r="F95" s="336">
        <v>4</v>
      </c>
      <c r="G95" s="40"/>
      <c r="H95" s="46"/>
    </row>
    <row r="96" s="2" customFormat="1" ht="16.8" customHeight="1">
      <c r="A96" s="40"/>
      <c r="B96" s="46"/>
      <c r="C96" s="337" t="s">
        <v>6408</v>
      </c>
      <c r="D96" s="40"/>
      <c r="E96" s="40"/>
      <c r="F96" s="40"/>
      <c r="G96" s="40"/>
      <c r="H96" s="46"/>
    </row>
    <row r="97" s="2" customFormat="1" ht="16.8" customHeight="1">
      <c r="A97" s="40"/>
      <c r="B97" s="46"/>
      <c r="C97" s="335" t="s">
        <v>970</v>
      </c>
      <c r="D97" s="335" t="s">
        <v>6422</v>
      </c>
      <c r="E97" s="18" t="s">
        <v>665</v>
      </c>
      <c r="F97" s="336">
        <v>4</v>
      </c>
      <c r="G97" s="40"/>
      <c r="H97" s="46"/>
    </row>
    <row r="98" s="2" customFormat="1" ht="16.8" customHeight="1">
      <c r="A98" s="40"/>
      <c r="B98" s="46"/>
      <c r="C98" s="331" t="s">
        <v>795</v>
      </c>
      <c r="D98" s="332" t="s">
        <v>795</v>
      </c>
      <c r="E98" s="333" t="s">
        <v>1</v>
      </c>
      <c r="F98" s="334">
        <v>896</v>
      </c>
      <c r="G98" s="40"/>
      <c r="H98" s="46"/>
    </row>
    <row r="99" s="2" customFormat="1" ht="16.8" customHeight="1">
      <c r="A99" s="40"/>
      <c r="B99" s="46"/>
      <c r="C99" s="335" t="s">
        <v>1</v>
      </c>
      <c r="D99" s="335" t="s">
        <v>784</v>
      </c>
      <c r="E99" s="18" t="s">
        <v>1</v>
      </c>
      <c r="F99" s="336">
        <v>0</v>
      </c>
      <c r="G99" s="40"/>
      <c r="H99" s="46"/>
    </row>
    <row r="100" s="2" customFormat="1" ht="16.8" customHeight="1">
      <c r="A100" s="40"/>
      <c r="B100" s="46"/>
      <c r="C100" s="335" t="s">
        <v>795</v>
      </c>
      <c r="D100" s="335" t="s">
        <v>796</v>
      </c>
      <c r="E100" s="18" t="s">
        <v>1</v>
      </c>
      <c r="F100" s="336">
        <v>896</v>
      </c>
      <c r="G100" s="40"/>
      <c r="H100" s="46"/>
    </row>
    <row r="101" s="2" customFormat="1" ht="16.8" customHeight="1">
      <c r="A101" s="40"/>
      <c r="B101" s="46"/>
      <c r="C101" s="337" t="s">
        <v>6408</v>
      </c>
      <c r="D101" s="40"/>
      <c r="E101" s="40"/>
      <c r="F101" s="40"/>
      <c r="G101" s="40"/>
      <c r="H101" s="46"/>
    </row>
    <row r="102" s="2" customFormat="1" ht="16.8" customHeight="1">
      <c r="A102" s="40"/>
      <c r="B102" s="46"/>
      <c r="C102" s="335" t="s">
        <v>790</v>
      </c>
      <c r="D102" s="335" t="s">
        <v>6423</v>
      </c>
      <c r="E102" s="18" t="s">
        <v>507</v>
      </c>
      <c r="F102" s="336">
        <v>896</v>
      </c>
      <c r="G102" s="40"/>
      <c r="H102" s="46"/>
    </row>
    <row r="103" s="2" customFormat="1" ht="16.8" customHeight="1">
      <c r="A103" s="40"/>
      <c r="B103" s="46"/>
      <c r="C103" s="331" t="s">
        <v>282</v>
      </c>
      <c r="D103" s="332" t="s">
        <v>282</v>
      </c>
      <c r="E103" s="333" t="s">
        <v>1</v>
      </c>
      <c r="F103" s="334">
        <v>607</v>
      </c>
      <c r="G103" s="40"/>
      <c r="H103" s="46"/>
    </row>
    <row r="104" s="2" customFormat="1" ht="16.8" customHeight="1">
      <c r="A104" s="40"/>
      <c r="B104" s="46"/>
      <c r="C104" s="335" t="s">
        <v>1</v>
      </c>
      <c r="D104" s="335" t="s">
        <v>810</v>
      </c>
      <c r="E104" s="18" t="s">
        <v>1</v>
      </c>
      <c r="F104" s="336">
        <v>0</v>
      </c>
      <c r="G104" s="40"/>
      <c r="H104" s="46"/>
    </row>
    <row r="105" s="2" customFormat="1" ht="16.8" customHeight="1">
      <c r="A105" s="40"/>
      <c r="B105" s="46"/>
      <c r="C105" s="335" t="s">
        <v>282</v>
      </c>
      <c r="D105" s="335" t="s">
        <v>811</v>
      </c>
      <c r="E105" s="18" t="s">
        <v>1</v>
      </c>
      <c r="F105" s="336">
        <v>607</v>
      </c>
      <c r="G105" s="40"/>
      <c r="H105" s="46"/>
    </row>
    <row r="106" s="2" customFormat="1" ht="16.8" customHeight="1">
      <c r="A106" s="40"/>
      <c r="B106" s="46"/>
      <c r="C106" s="337" t="s">
        <v>6408</v>
      </c>
      <c r="D106" s="40"/>
      <c r="E106" s="40"/>
      <c r="F106" s="40"/>
      <c r="G106" s="40"/>
      <c r="H106" s="46"/>
    </row>
    <row r="107" s="2" customFormat="1" ht="16.8" customHeight="1">
      <c r="A107" s="40"/>
      <c r="B107" s="46"/>
      <c r="C107" s="335" t="s">
        <v>805</v>
      </c>
      <c r="D107" s="335" t="s">
        <v>6424</v>
      </c>
      <c r="E107" s="18" t="s">
        <v>507</v>
      </c>
      <c r="F107" s="336">
        <v>607</v>
      </c>
      <c r="G107" s="40"/>
      <c r="H107" s="46"/>
    </row>
    <row r="108" s="2" customFormat="1" ht="16.8" customHeight="1">
      <c r="A108" s="40"/>
      <c r="B108" s="46"/>
      <c r="C108" s="331" t="s">
        <v>818</v>
      </c>
      <c r="D108" s="332" t="s">
        <v>818</v>
      </c>
      <c r="E108" s="333" t="s">
        <v>1</v>
      </c>
      <c r="F108" s="334">
        <v>896</v>
      </c>
      <c r="G108" s="40"/>
      <c r="H108" s="46"/>
    </row>
    <row r="109" s="2" customFormat="1" ht="16.8" customHeight="1">
      <c r="A109" s="40"/>
      <c r="B109" s="46"/>
      <c r="C109" s="335" t="s">
        <v>818</v>
      </c>
      <c r="D109" s="335" t="s">
        <v>819</v>
      </c>
      <c r="E109" s="18" t="s">
        <v>1</v>
      </c>
      <c r="F109" s="336">
        <v>896</v>
      </c>
      <c r="G109" s="40"/>
      <c r="H109" s="46"/>
    </row>
    <row r="110" s="2" customFormat="1" ht="16.8" customHeight="1">
      <c r="A110" s="40"/>
      <c r="B110" s="46"/>
      <c r="C110" s="337" t="s">
        <v>6408</v>
      </c>
      <c r="D110" s="40"/>
      <c r="E110" s="40"/>
      <c r="F110" s="40"/>
      <c r="G110" s="40"/>
      <c r="H110" s="46"/>
    </row>
    <row r="111" s="2" customFormat="1" ht="16.8" customHeight="1">
      <c r="A111" s="40"/>
      <c r="B111" s="46"/>
      <c r="C111" s="335" t="s">
        <v>814</v>
      </c>
      <c r="D111" s="335" t="s">
        <v>6425</v>
      </c>
      <c r="E111" s="18" t="s">
        <v>507</v>
      </c>
      <c r="F111" s="336">
        <v>896</v>
      </c>
      <c r="G111" s="40"/>
      <c r="H111" s="46"/>
    </row>
    <row r="112" s="2" customFormat="1" ht="16.8" customHeight="1">
      <c r="A112" s="40"/>
      <c r="B112" s="46"/>
      <c r="C112" s="331" t="s">
        <v>827</v>
      </c>
      <c r="D112" s="332" t="s">
        <v>827</v>
      </c>
      <c r="E112" s="333" t="s">
        <v>1</v>
      </c>
      <c r="F112" s="334">
        <v>896</v>
      </c>
      <c r="G112" s="40"/>
      <c r="H112" s="46"/>
    </row>
    <row r="113" s="2" customFormat="1" ht="16.8" customHeight="1">
      <c r="A113" s="40"/>
      <c r="B113" s="46"/>
      <c r="C113" s="335" t="s">
        <v>827</v>
      </c>
      <c r="D113" s="335" t="s">
        <v>819</v>
      </c>
      <c r="E113" s="18" t="s">
        <v>1</v>
      </c>
      <c r="F113" s="336">
        <v>896</v>
      </c>
      <c r="G113" s="40"/>
      <c r="H113" s="46"/>
    </row>
    <row r="114" s="2" customFormat="1" ht="16.8" customHeight="1">
      <c r="A114" s="40"/>
      <c r="B114" s="46"/>
      <c r="C114" s="337" t="s">
        <v>6408</v>
      </c>
      <c r="D114" s="40"/>
      <c r="E114" s="40"/>
      <c r="F114" s="40"/>
      <c r="G114" s="40"/>
      <c r="H114" s="46"/>
    </row>
    <row r="115" s="2" customFormat="1" ht="16.8" customHeight="1">
      <c r="A115" s="40"/>
      <c r="B115" s="46"/>
      <c r="C115" s="335" t="s">
        <v>621</v>
      </c>
      <c r="D115" s="335" t="s">
        <v>6426</v>
      </c>
      <c r="E115" s="18" t="s">
        <v>507</v>
      </c>
      <c r="F115" s="336">
        <v>896</v>
      </c>
      <c r="G115" s="40"/>
      <c r="H115" s="46"/>
    </row>
    <row r="116" s="2" customFormat="1" ht="16.8" customHeight="1">
      <c r="A116" s="40"/>
      <c r="B116" s="46"/>
      <c r="C116" s="331" t="s">
        <v>776</v>
      </c>
      <c r="D116" s="332" t="s">
        <v>776</v>
      </c>
      <c r="E116" s="333" t="s">
        <v>1</v>
      </c>
      <c r="F116" s="334">
        <v>244</v>
      </c>
      <c r="G116" s="40"/>
      <c r="H116" s="46"/>
    </row>
    <row r="117" s="2" customFormat="1" ht="16.8" customHeight="1">
      <c r="A117" s="40"/>
      <c r="B117" s="46"/>
      <c r="C117" s="335" t="s">
        <v>776</v>
      </c>
      <c r="D117" s="335" t="s">
        <v>777</v>
      </c>
      <c r="E117" s="18" t="s">
        <v>1</v>
      </c>
      <c r="F117" s="336">
        <v>244</v>
      </c>
      <c r="G117" s="40"/>
      <c r="H117" s="46"/>
    </row>
    <row r="118" s="2" customFormat="1" ht="16.8" customHeight="1">
      <c r="A118" s="40"/>
      <c r="B118" s="46"/>
      <c r="C118" s="331" t="s">
        <v>835</v>
      </c>
      <c r="D118" s="332" t="s">
        <v>835</v>
      </c>
      <c r="E118" s="333" t="s">
        <v>1</v>
      </c>
      <c r="F118" s="334">
        <v>896</v>
      </c>
      <c r="G118" s="40"/>
      <c r="H118" s="46"/>
    </row>
    <row r="119" s="2" customFormat="1" ht="16.8" customHeight="1">
      <c r="A119" s="40"/>
      <c r="B119" s="46"/>
      <c r="C119" s="335" t="s">
        <v>835</v>
      </c>
      <c r="D119" s="335" t="s">
        <v>836</v>
      </c>
      <c r="E119" s="18" t="s">
        <v>1</v>
      </c>
      <c r="F119" s="336">
        <v>896</v>
      </c>
      <c r="G119" s="40"/>
      <c r="H119" s="46"/>
    </row>
    <row r="120" s="2" customFormat="1" ht="16.8" customHeight="1">
      <c r="A120" s="40"/>
      <c r="B120" s="46"/>
      <c r="C120" s="331" t="s">
        <v>843</v>
      </c>
      <c r="D120" s="332" t="s">
        <v>843</v>
      </c>
      <c r="E120" s="333" t="s">
        <v>1</v>
      </c>
      <c r="F120" s="334">
        <v>896</v>
      </c>
      <c r="G120" s="40"/>
      <c r="H120" s="46"/>
    </row>
    <row r="121" s="2" customFormat="1" ht="16.8" customHeight="1">
      <c r="A121" s="40"/>
      <c r="B121" s="46"/>
      <c r="C121" s="335" t="s">
        <v>843</v>
      </c>
      <c r="D121" s="335" t="s">
        <v>844</v>
      </c>
      <c r="E121" s="18" t="s">
        <v>1</v>
      </c>
      <c r="F121" s="336">
        <v>896</v>
      </c>
      <c r="G121" s="40"/>
      <c r="H121" s="46"/>
    </row>
    <row r="122" s="2" customFormat="1" ht="16.8" customHeight="1">
      <c r="A122" s="40"/>
      <c r="B122" s="46"/>
      <c r="C122" s="331" t="s">
        <v>860</v>
      </c>
      <c r="D122" s="332" t="s">
        <v>860</v>
      </c>
      <c r="E122" s="333" t="s">
        <v>1</v>
      </c>
      <c r="F122" s="334">
        <v>896</v>
      </c>
      <c r="G122" s="40"/>
      <c r="H122" s="46"/>
    </row>
    <row r="123" s="2" customFormat="1" ht="16.8" customHeight="1">
      <c r="A123" s="40"/>
      <c r="B123" s="46"/>
      <c r="C123" s="335" t="s">
        <v>860</v>
      </c>
      <c r="D123" s="335" t="s">
        <v>861</v>
      </c>
      <c r="E123" s="18" t="s">
        <v>1</v>
      </c>
      <c r="F123" s="336">
        <v>896</v>
      </c>
      <c r="G123" s="40"/>
      <c r="H123" s="46"/>
    </row>
    <row r="124" s="2" customFormat="1" ht="16.8" customHeight="1">
      <c r="A124" s="40"/>
      <c r="B124" s="46"/>
      <c r="C124" s="331" t="s">
        <v>869</v>
      </c>
      <c r="D124" s="332" t="s">
        <v>869</v>
      </c>
      <c r="E124" s="333" t="s">
        <v>1</v>
      </c>
      <c r="F124" s="334">
        <v>506</v>
      </c>
      <c r="G124" s="40"/>
      <c r="H124" s="46"/>
    </row>
    <row r="125" s="2" customFormat="1" ht="16.8" customHeight="1">
      <c r="A125" s="40"/>
      <c r="B125" s="46"/>
      <c r="C125" s="335" t="s">
        <v>869</v>
      </c>
      <c r="D125" s="335" t="s">
        <v>870</v>
      </c>
      <c r="E125" s="18" t="s">
        <v>1</v>
      </c>
      <c r="F125" s="336">
        <v>506</v>
      </c>
      <c r="G125" s="40"/>
      <c r="H125" s="46"/>
    </row>
    <row r="126" s="2" customFormat="1" ht="16.8" customHeight="1">
      <c r="A126" s="40"/>
      <c r="B126" s="46"/>
      <c r="C126" s="331" t="s">
        <v>876</v>
      </c>
      <c r="D126" s="332" t="s">
        <v>876</v>
      </c>
      <c r="E126" s="333" t="s">
        <v>1</v>
      </c>
      <c r="F126" s="334">
        <v>607</v>
      </c>
      <c r="G126" s="40"/>
      <c r="H126" s="46"/>
    </row>
    <row r="127" s="2" customFormat="1" ht="16.8" customHeight="1">
      <c r="A127" s="40"/>
      <c r="B127" s="46"/>
      <c r="C127" s="335" t="s">
        <v>876</v>
      </c>
      <c r="D127" s="335" t="s">
        <v>877</v>
      </c>
      <c r="E127" s="18" t="s">
        <v>1</v>
      </c>
      <c r="F127" s="336">
        <v>607</v>
      </c>
      <c r="G127" s="40"/>
      <c r="H127" s="46"/>
    </row>
    <row r="128" s="2" customFormat="1" ht="16.8" customHeight="1">
      <c r="A128" s="40"/>
      <c r="B128" s="46"/>
      <c r="C128" s="331" t="s">
        <v>886</v>
      </c>
      <c r="D128" s="332" t="s">
        <v>886</v>
      </c>
      <c r="E128" s="333" t="s">
        <v>1</v>
      </c>
      <c r="F128" s="334">
        <v>77</v>
      </c>
      <c r="G128" s="40"/>
      <c r="H128" s="46"/>
    </row>
    <row r="129" s="2" customFormat="1" ht="16.8" customHeight="1">
      <c r="A129" s="40"/>
      <c r="B129" s="46"/>
      <c r="C129" s="335" t="s">
        <v>886</v>
      </c>
      <c r="D129" s="335" t="s">
        <v>887</v>
      </c>
      <c r="E129" s="18" t="s">
        <v>1</v>
      </c>
      <c r="F129" s="336">
        <v>77</v>
      </c>
      <c r="G129" s="40"/>
      <c r="H129" s="46"/>
    </row>
    <row r="130" s="2" customFormat="1" ht="16.8" customHeight="1">
      <c r="A130" s="40"/>
      <c r="B130" s="46"/>
      <c r="C130" s="331" t="s">
        <v>896</v>
      </c>
      <c r="D130" s="332" t="s">
        <v>896</v>
      </c>
      <c r="E130" s="333" t="s">
        <v>1</v>
      </c>
      <c r="F130" s="334">
        <v>463</v>
      </c>
      <c r="G130" s="40"/>
      <c r="H130" s="46"/>
    </row>
    <row r="131" s="2" customFormat="1" ht="16.8" customHeight="1">
      <c r="A131" s="40"/>
      <c r="B131" s="46"/>
      <c r="C131" s="335" t="s">
        <v>896</v>
      </c>
      <c r="D131" s="335" t="s">
        <v>897</v>
      </c>
      <c r="E131" s="18" t="s">
        <v>1</v>
      </c>
      <c r="F131" s="336">
        <v>463</v>
      </c>
      <c r="G131" s="40"/>
      <c r="H131" s="46"/>
    </row>
    <row r="132" s="2" customFormat="1" ht="16.8" customHeight="1">
      <c r="A132" s="40"/>
      <c r="B132" s="46"/>
      <c r="C132" s="331" t="s">
        <v>906</v>
      </c>
      <c r="D132" s="332" t="s">
        <v>906</v>
      </c>
      <c r="E132" s="333" t="s">
        <v>1</v>
      </c>
      <c r="F132" s="334">
        <v>473</v>
      </c>
      <c r="G132" s="40"/>
      <c r="H132" s="46"/>
    </row>
    <row r="133" s="2" customFormat="1" ht="16.8" customHeight="1">
      <c r="A133" s="40"/>
      <c r="B133" s="46"/>
      <c r="C133" s="335" t="s">
        <v>906</v>
      </c>
      <c r="D133" s="335" t="s">
        <v>907</v>
      </c>
      <c r="E133" s="18" t="s">
        <v>1</v>
      </c>
      <c r="F133" s="336">
        <v>473</v>
      </c>
      <c r="G133" s="40"/>
      <c r="H133" s="46"/>
    </row>
    <row r="134" s="2" customFormat="1" ht="16.8" customHeight="1">
      <c r="A134" s="40"/>
      <c r="B134" s="46"/>
      <c r="C134" s="331" t="s">
        <v>916</v>
      </c>
      <c r="D134" s="332" t="s">
        <v>916</v>
      </c>
      <c r="E134" s="333" t="s">
        <v>1</v>
      </c>
      <c r="F134" s="334">
        <v>8</v>
      </c>
      <c r="G134" s="40"/>
      <c r="H134" s="46"/>
    </row>
    <row r="135" s="2" customFormat="1" ht="16.8" customHeight="1">
      <c r="A135" s="40"/>
      <c r="B135" s="46"/>
      <c r="C135" s="335" t="s">
        <v>916</v>
      </c>
      <c r="D135" s="335" t="s">
        <v>917</v>
      </c>
      <c r="E135" s="18" t="s">
        <v>1</v>
      </c>
      <c r="F135" s="336">
        <v>8</v>
      </c>
      <c r="G135" s="40"/>
      <c r="H135" s="46"/>
    </row>
    <row r="136" s="2" customFormat="1" ht="16.8" customHeight="1">
      <c r="A136" s="40"/>
      <c r="B136" s="46"/>
      <c r="C136" s="331" t="s">
        <v>928</v>
      </c>
      <c r="D136" s="332" t="s">
        <v>928</v>
      </c>
      <c r="E136" s="333" t="s">
        <v>1</v>
      </c>
      <c r="F136" s="334">
        <v>12</v>
      </c>
      <c r="G136" s="40"/>
      <c r="H136" s="46"/>
    </row>
    <row r="137" s="2" customFormat="1" ht="16.8" customHeight="1">
      <c r="A137" s="40"/>
      <c r="B137" s="46"/>
      <c r="C137" s="335" t="s">
        <v>928</v>
      </c>
      <c r="D137" s="335" t="s">
        <v>929</v>
      </c>
      <c r="E137" s="18" t="s">
        <v>1</v>
      </c>
      <c r="F137" s="336">
        <v>12</v>
      </c>
      <c r="G137" s="40"/>
      <c r="H137" s="46"/>
    </row>
    <row r="138" s="2" customFormat="1" ht="16.8" customHeight="1">
      <c r="A138" s="40"/>
      <c r="B138" s="46"/>
      <c r="C138" s="331" t="s">
        <v>946</v>
      </c>
      <c r="D138" s="332" t="s">
        <v>946</v>
      </c>
      <c r="E138" s="333" t="s">
        <v>1</v>
      </c>
      <c r="F138" s="334">
        <v>429.44</v>
      </c>
      <c r="G138" s="40"/>
      <c r="H138" s="46"/>
    </row>
    <row r="139" s="2" customFormat="1" ht="16.8" customHeight="1">
      <c r="A139" s="40"/>
      <c r="B139" s="46"/>
      <c r="C139" s="335" t="s">
        <v>946</v>
      </c>
      <c r="D139" s="335" t="s">
        <v>947</v>
      </c>
      <c r="E139" s="18" t="s">
        <v>1</v>
      </c>
      <c r="F139" s="336">
        <v>429.44</v>
      </c>
      <c r="G139" s="40"/>
      <c r="H139" s="46"/>
    </row>
    <row r="140" s="2" customFormat="1" ht="16.8" customHeight="1">
      <c r="A140" s="40"/>
      <c r="B140" s="46"/>
      <c r="C140" s="331" t="s">
        <v>960</v>
      </c>
      <c r="D140" s="332" t="s">
        <v>960</v>
      </c>
      <c r="E140" s="333" t="s">
        <v>1</v>
      </c>
      <c r="F140" s="334">
        <v>107.36</v>
      </c>
      <c r="G140" s="40"/>
      <c r="H140" s="46"/>
    </row>
    <row r="141" s="2" customFormat="1" ht="16.8" customHeight="1">
      <c r="A141" s="40"/>
      <c r="B141" s="46"/>
      <c r="C141" s="335" t="s">
        <v>960</v>
      </c>
      <c r="D141" s="335" t="s">
        <v>961</v>
      </c>
      <c r="E141" s="18" t="s">
        <v>1</v>
      </c>
      <c r="F141" s="336">
        <v>107.36</v>
      </c>
      <c r="G141" s="40"/>
      <c r="H141" s="46"/>
    </row>
    <row r="142" s="2" customFormat="1" ht="16.8" customHeight="1">
      <c r="A142" s="40"/>
      <c r="B142" s="46"/>
      <c r="C142" s="331" t="s">
        <v>977</v>
      </c>
      <c r="D142" s="332" t="s">
        <v>977</v>
      </c>
      <c r="E142" s="333" t="s">
        <v>1</v>
      </c>
      <c r="F142" s="334">
        <v>4</v>
      </c>
      <c r="G142" s="40"/>
      <c r="H142" s="46"/>
    </row>
    <row r="143" s="2" customFormat="1" ht="16.8" customHeight="1">
      <c r="A143" s="40"/>
      <c r="B143" s="46"/>
      <c r="C143" s="335" t="s">
        <v>977</v>
      </c>
      <c r="D143" s="335" t="s">
        <v>978</v>
      </c>
      <c r="E143" s="18" t="s">
        <v>1</v>
      </c>
      <c r="F143" s="336">
        <v>4</v>
      </c>
      <c r="G143" s="40"/>
      <c r="H143" s="46"/>
    </row>
    <row r="144" s="2" customFormat="1" ht="16.8" customHeight="1">
      <c r="A144" s="40"/>
      <c r="B144" s="46"/>
      <c r="C144" s="331" t="s">
        <v>797</v>
      </c>
      <c r="D144" s="332" t="s">
        <v>797</v>
      </c>
      <c r="E144" s="333" t="s">
        <v>1</v>
      </c>
      <c r="F144" s="334">
        <v>896</v>
      </c>
      <c r="G144" s="40"/>
      <c r="H144" s="46"/>
    </row>
    <row r="145" s="2" customFormat="1" ht="16.8" customHeight="1">
      <c r="A145" s="40"/>
      <c r="B145" s="46"/>
      <c r="C145" s="335" t="s">
        <v>797</v>
      </c>
      <c r="D145" s="335" t="s">
        <v>798</v>
      </c>
      <c r="E145" s="18" t="s">
        <v>1</v>
      </c>
      <c r="F145" s="336">
        <v>896</v>
      </c>
      <c r="G145" s="40"/>
      <c r="H145" s="46"/>
    </row>
    <row r="146" s="2" customFormat="1" ht="16.8" customHeight="1">
      <c r="A146" s="40"/>
      <c r="B146" s="46"/>
      <c r="C146" s="331" t="s">
        <v>812</v>
      </c>
      <c r="D146" s="332" t="s">
        <v>812</v>
      </c>
      <c r="E146" s="333" t="s">
        <v>1</v>
      </c>
      <c r="F146" s="334">
        <v>607</v>
      </c>
      <c r="G146" s="40"/>
      <c r="H146" s="46"/>
    </row>
    <row r="147" s="2" customFormat="1" ht="16.8" customHeight="1">
      <c r="A147" s="40"/>
      <c r="B147" s="46"/>
      <c r="C147" s="335" t="s">
        <v>812</v>
      </c>
      <c r="D147" s="335" t="s">
        <v>813</v>
      </c>
      <c r="E147" s="18" t="s">
        <v>1</v>
      </c>
      <c r="F147" s="336">
        <v>607</v>
      </c>
      <c r="G147" s="40"/>
      <c r="H147" s="46"/>
    </row>
    <row r="148" s="2" customFormat="1" ht="16.8" customHeight="1">
      <c r="A148" s="40"/>
      <c r="B148" s="46"/>
      <c r="C148" s="331" t="s">
        <v>820</v>
      </c>
      <c r="D148" s="332" t="s">
        <v>820</v>
      </c>
      <c r="E148" s="333" t="s">
        <v>1</v>
      </c>
      <c r="F148" s="334">
        <v>896</v>
      </c>
      <c r="G148" s="40"/>
      <c r="H148" s="46"/>
    </row>
    <row r="149" s="2" customFormat="1" ht="16.8" customHeight="1">
      <c r="A149" s="40"/>
      <c r="B149" s="46"/>
      <c r="C149" s="335" t="s">
        <v>820</v>
      </c>
      <c r="D149" s="335" t="s">
        <v>821</v>
      </c>
      <c r="E149" s="18" t="s">
        <v>1</v>
      </c>
      <c r="F149" s="336">
        <v>896</v>
      </c>
      <c r="G149" s="40"/>
      <c r="H149" s="46"/>
    </row>
    <row r="150" s="2" customFormat="1" ht="16.8" customHeight="1">
      <c r="A150" s="40"/>
      <c r="B150" s="46"/>
      <c r="C150" s="331" t="s">
        <v>828</v>
      </c>
      <c r="D150" s="332" t="s">
        <v>828</v>
      </c>
      <c r="E150" s="333" t="s">
        <v>1</v>
      </c>
      <c r="F150" s="334">
        <v>896</v>
      </c>
      <c r="G150" s="40"/>
      <c r="H150" s="46"/>
    </row>
    <row r="151" s="2" customFormat="1" ht="16.8" customHeight="1">
      <c r="A151" s="40"/>
      <c r="B151" s="46"/>
      <c r="C151" s="335" t="s">
        <v>828</v>
      </c>
      <c r="D151" s="335" t="s">
        <v>829</v>
      </c>
      <c r="E151" s="18" t="s">
        <v>1</v>
      </c>
      <c r="F151" s="336">
        <v>896</v>
      </c>
      <c r="G151" s="40"/>
      <c r="H151" s="46"/>
    </row>
    <row r="152" s="2" customFormat="1" ht="26.4" customHeight="1">
      <c r="A152" s="40"/>
      <c r="B152" s="46"/>
      <c r="C152" s="330" t="s">
        <v>6427</v>
      </c>
      <c r="D152" s="330" t="s">
        <v>102</v>
      </c>
      <c r="E152" s="40"/>
      <c r="F152" s="40"/>
      <c r="G152" s="40"/>
      <c r="H152" s="46"/>
    </row>
    <row r="153" s="2" customFormat="1" ht="16.8" customHeight="1">
      <c r="A153" s="40"/>
      <c r="B153" s="46"/>
      <c r="C153" s="331" t="s">
        <v>300</v>
      </c>
      <c r="D153" s="332" t="s">
        <v>300</v>
      </c>
      <c r="E153" s="333" t="s">
        <v>1</v>
      </c>
      <c r="F153" s="334">
        <v>351</v>
      </c>
      <c r="G153" s="40"/>
      <c r="H153" s="46"/>
    </row>
    <row r="154" s="2" customFormat="1" ht="16.8" customHeight="1">
      <c r="A154" s="40"/>
      <c r="B154" s="46"/>
      <c r="C154" s="335" t="s">
        <v>1</v>
      </c>
      <c r="D154" s="335" t="s">
        <v>774</v>
      </c>
      <c r="E154" s="18" t="s">
        <v>1</v>
      </c>
      <c r="F154" s="336">
        <v>0</v>
      </c>
      <c r="G154" s="40"/>
      <c r="H154" s="46"/>
    </row>
    <row r="155" s="2" customFormat="1" ht="16.8" customHeight="1">
      <c r="A155" s="40"/>
      <c r="B155" s="46"/>
      <c r="C155" s="335" t="s">
        <v>300</v>
      </c>
      <c r="D155" s="335" t="s">
        <v>981</v>
      </c>
      <c r="E155" s="18" t="s">
        <v>1</v>
      </c>
      <c r="F155" s="336">
        <v>351</v>
      </c>
      <c r="G155" s="40"/>
      <c r="H155" s="46"/>
    </row>
    <row r="156" s="2" customFormat="1" ht="16.8" customHeight="1">
      <c r="A156" s="40"/>
      <c r="B156" s="46"/>
      <c r="C156" s="337" t="s">
        <v>6408</v>
      </c>
      <c r="D156" s="40"/>
      <c r="E156" s="40"/>
      <c r="F156" s="40"/>
      <c r="G156" s="40"/>
      <c r="H156" s="46"/>
    </row>
    <row r="157" s="2" customFormat="1" ht="16.8" customHeight="1">
      <c r="A157" s="40"/>
      <c r="B157" s="46"/>
      <c r="C157" s="335" t="s">
        <v>768</v>
      </c>
      <c r="D157" s="335" t="s">
        <v>6410</v>
      </c>
      <c r="E157" s="18" t="s">
        <v>507</v>
      </c>
      <c r="F157" s="336">
        <v>351</v>
      </c>
      <c r="G157" s="40"/>
      <c r="H157" s="46"/>
    </row>
    <row r="158" s="2" customFormat="1" ht="16.8" customHeight="1">
      <c r="A158" s="40"/>
      <c r="B158" s="46"/>
      <c r="C158" s="331" t="s">
        <v>834</v>
      </c>
      <c r="D158" s="332" t="s">
        <v>834</v>
      </c>
      <c r="E158" s="333" t="s">
        <v>1</v>
      </c>
      <c r="F158" s="334">
        <v>979</v>
      </c>
      <c r="G158" s="40"/>
      <c r="H158" s="46"/>
    </row>
    <row r="159" s="2" customFormat="1" ht="16.8" customHeight="1">
      <c r="A159" s="40"/>
      <c r="B159" s="46"/>
      <c r="C159" s="335" t="s">
        <v>834</v>
      </c>
      <c r="D159" s="335" t="s">
        <v>1002</v>
      </c>
      <c r="E159" s="18" t="s">
        <v>1</v>
      </c>
      <c r="F159" s="336">
        <v>979</v>
      </c>
      <c r="G159" s="40"/>
      <c r="H159" s="46"/>
    </row>
    <row r="160" s="2" customFormat="1" ht="16.8" customHeight="1">
      <c r="A160" s="40"/>
      <c r="B160" s="46"/>
      <c r="C160" s="337" t="s">
        <v>6408</v>
      </c>
      <c r="D160" s="40"/>
      <c r="E160" s="40"/>
      <c r="F160" s="40"/>
      <c r="G160" s="40"/>
      <c r="H160" s="46"/>
    </row>
    <row r="161" s="2" customFormat="1" ht="16.8" customHeight="1">
      <c r="A161" s="40"/>
      <c r="B161" s="46"/>
      <c r="C161" s="335" t="s">
        <v>621</v>
      </c>
      <c r="D161" s="335" t="s">
        <v>6426</v>
      </c>
      <c r="E161" s="18" t="s">
        <v>507</v>
      </c>
      <c r="F161" s="336">
        <v>979</v>
      </c>
      <c r="G161" s="40"/>
      <c r="H161" s="46"/>
    </row>
    <row r="162" s="2" customFormat="1" ht="16.8" customHeight="1">
      <c r="A162" s="40"/>
      <c r="B162" s="46"/>
      <c r="C162" s="331" t="s">
        <v>842</v>
      </c>
      <c r="D162" s="332" t="s">
        <v>842</v>
      </c>
      <c r="E162" s="333" t="s">
        <v>1</v>
      </c>
      <c r="F162" s="334">
        <v>979</v>
      </c>
      <c r="G162" s="40"/>
      <c r="H162" s="46"/>
    </row>
    <row r="163" s="2" customFormat="1" ht="16.8" customHeight="1">
      <c r="A163" s="40"/>
      <c r="B163" s="46"/>
      <c r="C163" s="335" t="s">
        <v>842</v>
      </c>
      <c r="D163" s="335" t="s">
        <v>1002</v>
      </c>
      <c r="E163" s="18" t="s">
        <v>1</v>
      </c>
      <c r="F163" s="336">
        <v>979</v>
      </c>
      <c r="G163" s="40"/>
      <c r="H163" s="46"/>
    </row>
    <row r="164" s="2" customFormat="1" ht="16.8" customHeight="1">
      <c r="A164" s="40"/>
      <c r="B164" s="46"/>
      <c r="C164" s="337" t="s">
        <v>6408</v>
      </c>
      <c r="D164" s="40"/>
      <c r="E164" s="40"/>
      <c r="F164" s="40"/>
      <c r="G164" s="40"/>
      <c r="H164" s="46"/>
    </row>
    <row r="165" s="2" customFormat="1" ht="16.8" customHeight="1">
      <c r="A165" s="40"/>
      <c r="B165" s="46"/>
      <c r="C165" s="335" t="s">
        <v>830</v>
      </c>
      <c r="D165" s="335" t="s">
        <v>6411</v>
      </c>
      <c r="E165" s="18" t="s">
        <v>507</v>
      </c>
      <c r="F165" s="336">
        <v>979</v>
      </c>
      <c r="G165" s="40"/>
      <c r="H165" s="46"/>
    </row>
    <row r="166" s="2" customFormat="1" ht="16.8" customHeight="1">
      <c r="A166" s="40"/>
      <c r="B166" s="46"/>
      <c r="C166" s="331" t="s">
        <v>333</v>
      </c>
      <c r="D166" s="332" t="s">
        <v>333</v>
      </c>
      <c r="E166" s="333" t="s">
        <v>1</v>
      </c>
      <c r="F166" s="334">
        <v>979</v>
      </c>
      <c r="G166" s="40"/>
      <c r="H166" s="46"/>
    </row>
    <row r="167" s="2" customFormat="1" ht="16.8" customHeight="1">
      <c r="A167" s="40"/>
      <c r="B167" s="46"/>
      <c r="C167" s="335" t="s">
        <v>333</v>
      </c>
      <c r="D167" s="335" t="s">
        <v>1002</v>
      </c>
      <c r="E167" s="18" t="s">
        <v>1</v>
      </c>
      <c r="F167" s="336">
        <v>979</v>
      </c>
      <c r="G167" s="40"/>
      <c r="H167" s="46"/>
    </row>
    <row r="168" s="2" customFormat="1" ht="16.8" customHeight="1">
      <c r="A168" s="40"/>
      <c r="B168" s="46"/>
      <c r="C168" s="337" t="s">
        <v>6408</v>
      </c>
      <c r="D168" s="40"/>
      <c r="E168" s="40"/>
      <c r="F168" s="40"/>
      <c r="G168" s="40"/>
      <c r="H168" s="46"/>
    </row>
    <row r="169" s="2" customFormat="1" ht="16.8" customHeight="1">
      <c r="A169" s="40"/>
      <c r="B169" s="46"/>
      <c r="C169" s="335" t="s">
        <v>837</v>
      </c>
      <c r="D169" s="335" t="s">
        <v>6412</v>
      </c>
      <c r="E169" s="18" t="s">
        <v>507</v>
      </c>
      <c r="F169" s="336">
        <v>979</v>
      </c>
      <c r="G169" s="40"/>
      <c r="H169" s="46"/>
    </row>
    <row r="170" s="2" customFormat="1" ht="16.8" customHeight="1">
      <c r="A170" s="40"/>
      <c r="B170" s="46"/>
      <c r="C170" s="331" t="s">
        <v>346</v>
      </c>
      <c r="D170" s="332" t="s">
        <v>346</v>
      </c>
      <c r="E170" s="333" t="s">
        <v>1</v>
      </c>
      <c r="F170" s="334">
        <v>979</v>
      </c>
      <c r="G170" s="40"/>
      <c r="H170" s="46"/>
    </row>
    <row r="171" s="2" customFormat="1" ht="16.8" customHeight="1">
      <c r="A171" s="40"/>
      <c r="B171" s="46"/>
      <c r="C171" s="335" t="s">
        <v>346</v>
      </c>
      <c r="D171" s="335" t="s">
        <v>1002</v>
      </c>
      <c r="E171" s="18" t="s">
        <v>1</v>
      </c>
      <c r="F171" s="336">
        <v>979</v>
      </c>
      <c r="G171" s="40"/>
      <c r="H171" s="46"/>
    </row>
    <row r="172" s="2" customFormat="1" ht="16.8" customHeight="1">
      <c r="A172" s="40"/>
      <c r="B172" s="46"/>
      <c r="C172" s="337" t="s">
        <v>6408</v>
      </c>
      <c r="D172" s="40"/>
      <c r="E172" s="40"/>
      <c r="F172" s="40"/>
      <c r="G172" s="40"/>
      <c r="H172" s="46"/>
    </row>
    <row r="173" s="2" customFormat="1" ht="16.8" customHeight="1">
      <c r="A173" s="40"/>
      <c r="B173" s="46"/>
      <c r="C173" s="335" t="s">
        <v>853</v>
      </c>
      <c r="D173" s="335" t="s">
        <v>6413</v>
      </c>
      <c r="E173" s="18" t="s">
        <v>507</v>
      </c>
      <c r="F173" s="336">
        <v>979</v>
      </c>
      <c r="G173" s="40"/>
      <c r="H173" s="46"/>
    </row>
    <row r="174" s="2" customFormat="1" ht="16.8" customHeight="1">
      <c r="A174" s="40"/>
      <c r="B174" s="46"/>
      <c r="C174" s="331" t="s">
        <v>355</v>
      </c>
      <c r="D174" s="332" t="s">
        <v>355</v>
      </c>
      <c r="E174" s="333" t="s">
        <v>1</v>
      </c>
      <c r="F174" s="334">
        <v>617</v>
      </c>
      <c r="G174" s="40"/>
      <c r="H174" s="46"/>
    </row>
    <row r="175" s="2" customFormat="1" ht="16.8" customHeight="1">
      <c r="A175" s="40"/>
      <c r="B175" s="46"/>
      <c r="C175" s="335" t="s">
        <v>1</v>
      </c>
      <c r="D175" s="335" t="s">
        <v>810</v>
      </c>
      <c r="E175" s="18" t="s">
        <v>1</v>
      </c>
      <c r="F175" s="336">
        <v>0</v>
      </c>
      <c r="G175" s="40"/>
      <c r="H175" s="46"/>
    </row>
    <row r="176" s="2" customFormat="1" ht="16.8" customHeight="1">
      <c r="A176" s="40"/>
      <c r="B176" s="46"/>
      <c r="C176" s="335" t="s">
        <v>355</v>
      </c>
      <c r="D176" s="335" t="s">
        <v>999</v>
      </c>
      <c r="E176" s="18" t="s">
        <v>1</v>
      </c>
      <c r="F176" s="336">
        <v>617</v>
      </c>
      <c r="G176" s="40"/>
      <c r="H176" s="46"/>
    </row>
    <row r="177" s="2" customFormat="1" ht="16.8" customHeight="1">
      <c r="A177" s="40"/>
      <c r="B177" s="46"/>
      <c r="C177" s="337" t="s">
        <v>6408</v>
      </c>
      <c r="D177" s="40"/>
      <c r="E177" s="40"/>
      <c r="F177" s="40"/>
      <c r="G177" s="40"/>
      <c r="H177" s="46"/>
    </row>
    <row r="178" s="2" customFormat="1" ht="16.8" customHeight="1">
      <c r="A178" s="40"/>
      <c r="B178" s="46"/>
      <c r="C178" s="335" t="s">
        <v>863</v>
      </c>
      <c r="D178" s="335" t="s">
        <v>6414</v>
      </c>
      <c r="E178" s="18" t="s">
        <v>507</v>
      </c>
      <c r="F178" s="336">
        <v>617</v>
      </c>
      <c r="G178" s="40"/>
      <c r="H178" s="46"/>
    </row>
    <row r="179" s="2" customFormat="1" ht="16.8" customHeight="1">
      <c r="A179" s="40"/>
      <c r="B179" s="46"/>
      <c r="C179" s="331" t="s">
        <v>884</v>
      </c>
      <c r="D179" s="332" t="s">
        <v>884</v>
      </c>
      <c r="E179" s="333" t="s">
        <v>1</v>
      </c>
      <c r="F179" s="334">
        <v>508</v>
      </c>
      <c r="G179" s="40"/>
      <c r="H179" s="46"/>
    </row>
    <row r="180" s="2" customFormat="1" ht="16.8" customHeight="1">
      <c r="A180" s="40"/>
      <c r="B180" s="46"/>
      <c r="C180" s="335" t="s">
        <v>1</v>
      </c>
      <c r="D180" s="335" t="s">
        <v>810</v>
      </c>
      <c r="E180" s="18" t="s">
        <v>1</v>
      </c>
      <c r="F180" s="336">
        <v>0</v>
      </c>
      <c r="G180" s="40"/>
      <c r="H180" s="46"/>
    </row>
    <row r="181" s="2" customFormat="1" ht="16.8" customHeight="1">
      <c r="A181" s="40"/>
      <c r="B181" s="46"/>
      <c r="C181" s="335" t="s">
        <v>884</v>
      </c>
      <c r="D181" s="335" t="s">
        <v>1017</v>
      </c>
      <c r="E181" s="18" t="s">
        <v>1</v>
      </c>
      <c r="F181" s="336">
        <v>508</v>
      </c>
      <c r="G181" s="40"/>
      <c r="H181" s="46"/>
    </row>
    <row r="182" s="2" customFormat="1" ht="16.8" customHeight="1">
      <c r="A182" s="40"/>
      <c r="B182" s="46"/>
      <c r="C182" s="337" t="s">
        <v>6408</v>
      </c>
      <c r="D182" s="40"/>
      <c r="E182" s="40"/>
      <c r="F182" s="40"/>
      <c r="G182" s="40"/>
      <c r="H182" s="46"/>
    </row>
    <row r="183" s="2" customFormat="1" ht="16.8" customHeight="1">
      <c r="A183" s="40"/>
      <c r="B183" s="46"/>
      <c r="C183" s="335" t="s">
        <v>1013</v>
      </c>
      <c r="D183" s="335" t="s">
        <v>6428</v>
      </c>
      <c r="E183" s="18" t="s">
        <v>507</v>
      </c>
      <c r="F183" s="336">
        <v>508</v>
      </c>
      <c r="G183" s="40"/>
      <c r="H183" s="46"/>
    </row>
    <row r="184" s="2" customFormat="1" ht="16.8" customHeight="1">
      <c r="A184" s="40"/>
      <c r="B184" s="46"/>
      <c r="C184" s="331" t="s">
        <v>894</v>
      </c>
      <c r="D184" s="332" t="s">
        <v>894</v>
      </c>
      <c r="E184" s="333" t="s">
        <v>1</v>
      </c>
      <c r="F184" s="334">
        <v>92</v>
      </c>
      <c r="G184" s="40"/>
      <c r="H184" s="46"/>
    </row>
    <row r="185" s="2" customFormat="1" ht="16.8" customHeight="1">
      <c r="A185" s="40"/>
      <c r="B185" s="46"/>
      <c r="C185" s="335" t="s">
        <v>1</v>
      </c>
      <c r="D185" s="335" t="s">
        <v>810</v>
      </c>
      <c r="E185" s="18" t="s">
        <v>1</v>
      </c>
      <c r="F185" s="336">
        <v>0</v>
      </c>
      <c r="G185" s="40"/>
      <c r="H185" s="46"/>
    </row>
    <row r="186" s="2" customFormat="1" ht="16.8" customHeight="1">
      <c r="A186" s="40"/>
      <c r="B186" s="46"/>
      <c r="C186" s="335" t="s">
        <v>894</v>
      </c>
      <c r="D186" s="335" t="s">
        <v>1019</v>
      </c>
      <c r="E186" s="18" t="s">
        <v>1</v>
      </c>
      <c r="F186" s="336">
        <v>92</v>
      </c>
      <c r="G186" s="40"/>
      <c r="H186" s="46"/>
    </row>
    <row r="187" s="2" customFormat="1" ht="16.8" customHeight="1">
      <c r="A187" s="40"/>
      <c r="B187" s="46"/>
      <c r="C187" s="337" t="s">
        <v>6408</v>
      </c>
      <c r="D187" s="40"/>
      <c r="E187" s="40"/>
      <c r="F187" s="40"/>
      <c r="G187" s="40"/>
      <c r="H187" s="46"/>
    </row>
    <row r="188" s="2" customFormat="1" ht="16.8" customHeight="1">
      <c r="A188" s="40"/>
      <c r="B188" s="46"/>
      <c r="C188" s="335" t="s">
        <v>878</v>
      </c>
      <c r="D188" s="335" t="s">
        <v>6416</v>
      </c>
      <c r="E188" s="18" t="s">
        <v>507</v>
      </c>
      <c r="F188" s="336">
        <v>92</v>
      </c>
      <c r="G188" s="40"/>
      <c r="H188" s="46"/>
    </row>
    <row r="189" s="2" customFormat="1" ht="16.8" customHeight="1">
      <c r="A189" s="40"/>
      <c r="B189" s="46"/>
      <c r="C189" s="331" t="s">
        <v>904</v>
      </c>
      <c r="D189" s="332" t="s">
        <v>904</v>
      </c>
      <c r="E189" s="333" t="s">
        <v>1</v>
      </c>
      <c r="F189" s="334">
        <v>513</v>
      </c>
      <c r="G189" s="40"/>
      <c r="H189" s="46"/>
    </row>
    <row r="190" s="2" customFormat="1" ht="16.8" customHeight="1">
      <c r="A190" s="40"/>
      <c r="B190" s="46"/>
      <c r="C190" s="335" t="s">
        <v>1</v>
      </c>
      <c r="D190" s="335" t="s">
        <v>810</v>
      </c>
      <c r="E190" s="18" t="s">
        <v>1</v>
      </c>
      <c r="F190" s="336">
        <v>0</v>
      </c>
      <c r="G190" s="40"/>
      <c r="H190" s="46"/>
    </row>
    <row r="191" s="2" customFormat="1" ht="16.8" customHeight="1">
      <c r="A191" s="40"/>
      <c r="B191" s="46"/>
      <c r="C191" s="335" t="s">
        <v>904</v>
      </c>
      <c r="D191" s="335" t="s">
        <v>1024</v>
      </c>
      <c r="E191" s="18" t="s">
        <v>1</v>
      </c>
      <c r="F191" s="336">
        <v>513</v>
      </c>
      <c r="G191" s="40"/>
      <c r="H191" s="46"/>
    </row>
    <row r="192" s="2" customFormat="1" ht="16.8" customHeight="1">
      <c r="A192" s="40"/>
      <c r="B192" s="46"/>
      <c r="C192" s="337" t="s">
        <v>6408</v>
      </c>
      <c r="D192" s="40"/>
      <c r="E192" s="40"/>
      <c r="F192" s="40"/>
      <c r="G192" s="40"/>
      <c r="H192" s="46"/>
    </row>
    <row r="193" s="2" customFormat="1" ht="16.8" customHeight="1">
      <c r="A193" s="40"/>
      <c r="B193" s="46"/>
      <c r="C193" s="335" t="s">
        <v>1020</v>
      </c>
      <c r="D193" s="335" t="s">
        <v>6429</v>
      </c>
      <c r="E193" s="18" t="s">
        <v>507</v>
      </c>
      <c r="F193" s="336">
        <v>513</v>
      </c>
      <c r="G193" s="40"/>
      <c r="H193" s="46"/>
    </row>
    <row r="194" s="2" customFormat="1" ht="16.8" customHeight="1">
      <c r="A194" s="40"/>
      <c r="B194" s="46"/>
      <c r="C194" s="331" t="s">
        <v>785</v>
      </c>
      <c r="D194" s="332" t="s">
        <v>785</v>
      </c>
      <c r="E194" s="333" t="s">
        <v>1</v>
      </c>
      <c r="F194" s="334">
        <v>351</v>
      </c>
      <c r="G194" s="40"/>
      <c r="H194" s="46"/>
    </row>
    <row r="195" s="2" customFormat="1" ht="16.8" customHeight="1">
      <c r="A195" s="40"/>
      <c r="B195" s="46"/>
      <c r="C195" s="335" t="s">
        <v>1</v>
      </c>
      <c r="D195" s="335" t="s">
        <v>810</v>
      </c>
      <c r="E195" s="18" t="s">
        <v>1</v>
      </c>
      <c r="F195" s="336">
        <v>0</v>
      </c>
      <c r="G195" s="40"/>
      <c r="H195" s="46"/>
    </row>
    <row r="196" s="2" customFormat="1" ht="16.8" customHeight="1">
      <c r="A196" s="40"/>
      <c r="B196" s="46"/>
      <c r="C196" s="335" t="s">
        <v>785</v>
      </c>
      <c r="D196" s="335" t="s">
        <v>981</v>
      </c>
      <c r="E196" s="18" t="s">
        <v>1</v>
      </c>
      <c r="F196" s="336">
        <v>351</v>
      </c>
      <c r="G196" s="40"/>
      <c r="H196" s="46"/>
    </row>
    <row r="197" s="2" customFormat="1" ht="16.8" customHeight="1">
      <c r="A197" s="40"/>
      <c r="B197" s="46"/>
      <c r="C197" s="337" t="s">
        <v>6408</v>
      </c>
      <c r="D197" s="40"/>
      <c r="E197" s="40"/>
      <c r="F197" s="40"/>
      <c r="G197" s="40"/>
      <c r="H197" s="46"/>
    </row>
    <row r="198" s="2" customFormat="1" ht="16.8" customHeight="1">
      <c r="A198" s="40"/>
      <c r="B198" s="46"/>
      <c r="C198" s="335" t="s">
        <v>982</v>
      </c>
      <c r="D198" s="335" t="s">
        <v>6430</v>
      </c>
      <c r="E198" s="18" t="s">
        <v>507</v>
      </c>
      <c r="F198" s="336">
        <v>351</v>
      </c>
      <c r="G198" s="40"/>
      <c r="H198" s="46"/>
    </row>
    <row r="199" s="2" customFormat="1" ht="16.8" customHeight="1">
      <c r="A199" s="40"/>
      <c r="B199" s="46"/>
      <c r="C199" s="331" t="s">
        <v>914</v>
      </c>
      <c r="D199" s="332" t="s">
        <v>914</v>
      </c>
      <c r="E199" s="333" t="s">
        <v>1</v>
      </c>
      <c r="F199" s="334">
        <v>501</v>
      </c>
      <c r="G199" s="40"/>
      <c r="H199" s="46"/>
    </row>
    <row r="200" s="2" customFormat="1" ht="16.8" customHeight="1">
      <c r="A200" s="40"/>
      <c r="B200" s="46"/>
      <c r="C200" s="335" t="s">
        <v>1</v>
      </c>
      <c r="D200" s="335" t="s">
        <v>810</v>
      </c>
      <c r="E200" s="18" t="s">
        <v>1</v>
      </c>
      <c r="F200" s="336">
        <v>0</v>
      </c>
      <c r="G200" s="40"/>
      <c r="H200" s="46"/>
    </row>
    <row r="201" s="2" customFormat="1" ht="16.8" customHeight="1">
      <c r="A201" s="40"/>
      <c r="B201" s="46"/>
      <c r="C201" s="335" t="s">
        <v>914</v>
      </c>
      <c r="D201" s="335" t="s">
        <v>1029</v>
      </c>
      <c r="E201" s="18" t="s">
        <v>1</v>
      </c>
      <c r="F201" s="336">
        <v>501</v>
      </c>
      <c r="G201" s="40"/>
      <c r="H201" s="46"/>
    </row>
    <row r="202" s="2" customFormat="1" ht="16.8" customHeight="1">
      <c r="A202" s="40"/>
      <c r="B202" s="46"/>
      <c r="C202" s="337" t="s">
        <v>6408</v>
      </c>
      <c r="D202" s="40"/>
      <c r="E202" s="40"/>
      <c r="F202" s="40"/>
      <c r="G202" s="40"/>
      <c r="H202" s="46"/>
    </row>
    <row r="203" s="2" customFormat="1" ht="16.8" customHeight="1">
      <c r="A203" s="40"/>
      <c r="B203" s="46"/>
      <c r="C203" s="335" t="s">
        <v>1025</v>
      </c>
      <c r="D203" s="335" t="s">
        <v>6431</v>
      </c>
      <c r="E203" s="18" t="s">
        <v>507</v>
      </c>
      <c r="F203" s="336">
        <v>501</v>
      </c>
      <c r="G203" s="40"/>
      <c r="H203" s="46"/>
    </row>
    <row r="204" s="2" customFormat="1" ht="16.8" customHeight="1">
      <c r="A204" s="40"/>
      <c r="B204" s="46"/>
      <c r="C204" s="331" t="s">
        <v>1035</v>
      </c>
      <c r="D204" s="332" t="s">
        <v>1035</v>
      </c>
      <c r="E204" s="333" t="s">
        <v>1</v>
      </c>
      <c r="F204" s="334">
        <v>497</v>
      </c>
      <c r="G204" s="40"/>
      <c r="H204" s="46"/>
    </row>
    <row r="205" s="2" customFormat="1" ht="16.8" customHeight="1">
      <c r="A205" s="40"/>
      <c r="B205" s="46"/>
      <c r="C205" s="335" t="s">
        <v>1</v>
      </c>
      <c r="D205" s="335" t="s">
        <v>810</v>
      </c>
      <c r="E205" s="18" t="s">
        <v>1</v>
      </c>
      <c r="F205" s="336">
        <v>0</v>
      </c>
      <c r="G205" s="40"/>
      <c r="H205" s="46"/>
    </row>
    <row r="206" s="2" customFormat="1" ht="16.8" customHeight="1">
      <c r="A206" s="40"/>
      <c r="B206" s="46"/>
      <c r="C206" s="335" t="s">
        <v>1035</v>
      </c>
      <c r="D206" s="335" t="s">
        <v>1036</v>
      </c>
      <c r="E206" s="18" t="s">
        <v>1</v>
      </c>
      <c r="F206" s="336">
        <v>497</v>
      </c>
      <c r="G206" s="40"/>
      <c r="H206" s="46"/>
    </row>
    <row r="207" s="2" customFormat="1" ht="16.8" customHeight="1">
      <c r="A207" s="40"/>
      <c r="B207" s="46"/>
      <c r="C207" s="337" t="s">
        <v>6408</v>
      </c>
      <c r="D207" s="40"/>
      <c r="E207" s="40"/>
      <c r="F207" s="40"/>
      <c r="G207" s="40"/>
      <c r="H207" s="46"/>
    </row>
    <row r="208" s="2" customFormat="1">
      <c r="A208" s="40"/>
      <c r="B208" s="46"/>
      <c r="C208" s="335" t="s">
        <v>1030</v>
      </c>
      <c r="D208" s="335" t="s">
        <v>6432</v>
      </c>
      <c r="E208" s="18" t="s">
        <v>507</v>
      </c>
      <c r="F208" s="336">
        <v>497</v>
      </c>
      <c r="G208" s="40"/>
      <c r="H208" s="46"/>
    </row>
    <row r="209" s="2" customFormat="1" ht="16.8" customHeight="1">
      <c r="A209" s="40"/>
      <c r="B209" s="46"/>
      <c r="C209" s="331" t="s">
        <v>926</v>
      </c>
      <c r="D209" s="332" t="s">
        <v>926</v>
      </c>
      <c r="E209" s="333" t="s">
        <v>1</v>
      </c>
      <c r="F209" s="334">
        <v>8</v>
      </c>
      <c r="G209" s="40"/>
      <c r="H209" s="46"/>
    </row>
    <row r="210" s="2" customFormat="1" ht="16.8" customHeight="1">
      <c r="A210" s="40"/>
      <c r="B210" s="46"/>
      <c r="C210" s="335" t="s">
        <v>1</v>
      </c>
      <c r="D210" s="335" t="s">
        <v>810</v>
      </c>
      <c r="E210" s="18" t="s">
        <v>1</v>
      </c>
      <c r="F210" s="336">
        <v>0</v>
      </c>
      <c r="G210" s="40"/>
      <c r="H210" s="46"/>
    </row>
    <row r="211" s="2" customFormat="1" ht="16.8" customHeight="1">
      <c r="A211" s="40"/>
      <c r="B211" s="46"/>
      <c r="C211" s="335" t="s">
        <v>926</v>
      </c>
      <c r="D211" s="335" t="s">
        <v>915</v>
      </c>
      <c r="E211" s="18" t="s">
        <v>1</v>
      </c>
      <c r="F211" s="336">
        <v>8</v>
      </c>
      <c r="G211" s="40"/>
      <c r="H211" s="46"/>
    </row>
    <row r="212" s="2" customFormat="1" ht="16.8" customHeight="1">
      <c r="A212" s="40"/>
      <c r="B212" s="46"/>
      <c r="C212" s="337" t="s">
        <v>6408</v>
      </c>
      <c r="D212" s="40"/>
      <c r="E212" s="40"/>
      <c r="F212" s="40"/>
      <c r="G212" s="40"/>
      <c r="H212" s="46"/>
    </row>
    <row r="213" s="2" customFormat="1" ht="16.8" customHeight="1">
      <c r="A213" s="40"/>
      <c r="B213" s="46"/>
      <c r="C213" s="335" t="s">
        <v>908</v>
      </c>
      <c r="D213" s="335" t="s">
        <v>6419</v>
      </c>
      <c r="E213" s="18" t="s">
        <v>665</v>
      </c>
      <c r="F213" s="336">
        <v>8</v>
      </c>
      <c r="G213" s="40"/>
      <c r="H213" s="46"/>
    </row>
    <row r="214" s="2" customFormat="1" ht="16.8" customHeight="1">
      <c r="A214" s="40"/>
      <c r="B214" s="46"/>
      <c r="C214" s="331" t="s">
        <v>1042</v>
      </c>
      <c r="D214" s="332" t="s">
        <v>1042</v>
      </c>
      <c r="E214" s="333" t="s">
        <v>1</v>
      </c>
      <c r="F214" s="334">
        <v>18</v>
      </c>
      <c r="G214" s="40"/>
      <c r="H214" s="46"/>
    </row>
    <row r="215" s="2" customFormat="1" ht="16.8" customHeight="1">
      <c r="A215" s="40"/>
      <c r="B215" s="46"/>
      <c r="C215" s="335" t="s">
        <v>1</v>
      </c>
      <c r="D215" s="335" t="s">
        <v>810</v>
      </c>
      <c r="E215" s="18" t="s">
        <v>1</v>
      </c>
      <c r="F215" s="336">
        <v>0</v>
      </c>
      <c r="G215" s="40"/>
      <c r="H215" s="46"/>
    </row>
    <row r="216" s="2" customFormat="1" ht="16.8" customHeight="1">
      <c r="A216" s="40"/>
      <c r="B216" s="46"/>
      <c r="C216" s="335" t="s">
        <v>1042</v>
      </c>
      <c r="D216" s="335" t="s">
        <v>1043</v>
      </c>
      <c r="E216" s="18" t="s">
        <v>1</v>
      </c>
      <c r="F216" s="336">
        <v>18</v>
      </c>
      <c r="G216" s="40"/>
      <c r="H216" s="46"/>
    </row>
    <row r="217" s="2" customFormat="1" ht="16.8" customHeight="1">
      <c r="A217" s="40"/>
      <c r="B217" s="46"/>
      <c r="C217" s="337" t="s">
        <v>6408</v>
      </c>
      <c r="D217" s="40"/>
      <c r="E217" s="40"/>
      <c r="F217" s="40"/>
      <c r="G217" s="40"/>
      <c r="H217" s="46"/>
    </row>
    <row r="218" s="2" customFormat="1" ht="16.8" customHeight="1">
      <c r="A218" s="40"/>
      <c r="B218" s="46"/>
      <c r="C218" s="335" t="s">
        <v>921</v>
      </c>
      <c r="D218" s="335" t="s">
        <v>6420</v>
      </c>
      <c r="E218" s="18" t="s">
        <v>699</v>
      </c>
      <c r="F218" s="336">
        <v>18</v>
      </c>
      <c r="G218" s="40"/>
      <c r="H218" s="46"/>
    </row>
    <row r="219" s="2" customFormat="1" ht="16.8" customHeight="1">
      <c r="A219" s="40"/>
      <c r="B219" s="46"/>
      <c r="C219" s="331" t="s">
        <v>958</v>
      </c>
      <c r="D219" s="332" t="s">
        <v>958</v>
      </c>
      <c r="E219" s="333" t="s">
        <v>1</v>
      </c>
      <c r="F219" s="334">
        <v>926.63999999999999</v>
      </c>
      <c r="G219" s="40"/>
      <c r="H219" s="46"/>
    </row>
    <row r="220" s="2" customFormat="1" ht="16.8" customHeight="1">
      <c r="A220" s="40"/>
      <c r="B220" s="46"/>
      <c r="C220" s="335" t="s">
        <v>958</v>
      </c>
      <c r="D220" s="335" t="s">
        <v>1049</v>
      </c>
      <c r="E220" s="18" t="s">
        <v>1</v>
      </c>
      <c r="F220" s="336">
        <v>926.63999999999999</v>
      </c>
      <c r="G220" s="40"/>
      <c r="H220" s="46"/>
    </row>
    <row r="221" s="2" customFormat="1" ht="16.8" customHeight="1">
      <c r="A221" s="40"/>
      <c r="B221" s="46"/>
      <c r="C221" s="337" t="s">
        <v>6408</v>
      </c>
      <c r="D221" s="40"/>
      <c r="E221" s="40"/>
      <c r="F221" s="40"/>
      <c r="G221" s="40"/>
      <c r="H221" s="46"/>
    </row>
    <row r="222" s="2" customFormat="1" ht="16.8" customHeight="1">
      <c r="A222" s="40"/>
      <c r="B222" s="46"/>
      <c r="C222" s="335" t="s">
        <v>940</v>
      </c>
      <c r="D222" s="335" t="s">
        <v>6421</v>
      </c>
      <c r="E222" s="18" t="s">
        <v>651</v>
      </c>
      <c r="F222" s="336">
        <v>926.63999999999999</v>
      </c>
      <c r="G222" s="40"/>
      <c r="H222" s="46"/>
    </row>
    <row r="223" s="2" customFormat="1" ht="16.8" customHeight="1">
      <c r="A223" s="40"/>
      <c r="B223" s="46"/>
      <c r="C223" s="331" t="s">
        <v>989</v>
      </c>
      <c r="D223" s="332" t="s">
        <v>989</v>
      </c>
      <c r="E223" s="333" t="s">
        <v>1</v>
      </c>
      <c r="F223" s="334">
        <v>399</v>
      </c>
      <c r="G223" s="40"/>
      <c r="H223" s="46"/>
    </row>
    <row r="224" s="2" customFormat="1" ht="16.8" customHeight="1">
      <c r="A224" s="40"/>
      <c r="B224" s="46"/>
      <c r="C224" s="335" t="s">
        <v>1</v>
      </c>
      <c r="D224" s="335" t="s">
        <v>784</v>
      </c>
      <c r="E224" s="18" t="s">
        <v>1</v>
      </c>
      <c r="F224" s="336">
        <v>0</v>
      </c>
      <c r="G224" s="40"/>
      <c r="H224" s="46"/>
    </row>
    <row r="225" s="2" customFormat="1" ht="16.8" customHeight="1">
      <c r="A225" s="40"/>
      <c r="B225" s="46"/>
      <c r="C225" s="335" t="s">
        <v>989</v>
      </c>
      <c r="D225" s="335" t="s">
        <v>990</v>
      </c>
      <c r="E225" s="18" t="s">
        <v>1</v>
      </c>
      <c r="F225" s="336">
        <v>399</v>
      </c>
      <c r="G225" s="40"/>
      <c r="H225" s="46"/>
    </row>
    <row r="226" s="2" customFormat="1" ht="16.8" customHeight="1">
      <c r="A226" s="40"/>
      <c r="B226" s="46"/>
      <c r="C226" s="331" t="s">
        <v>1056</v>
      </c>
      <c r="D226" s="332" t="s">
        <v>1056</v>
      </c>
      <c r="E226" s="333" t="s">
        <v>1</v>
      </c>
      <c r="F226" s="334">
        <v>77.219999999999999</v>
      </c>
      <c r="G226" s="40"/>
      <c r="H226" s="46"/>
    </row>
    <row r="227" s="2" customFormat="1" ht="16.8" customHeight="1">
      <c r="A227" s="40"/>
      <c r="B227" s="46"/>
      <c r="C227" s="335" t="s">
        <v>1056</v>
      </c>
      <c r="D227" s="335" t="s">
        <v>1057</v>
      </c>
      <c r="E227" s="18" t="s">
        <v>1</v>
      </c>
      <c r="F227" s="336">
        <v>77.219999999999999</v>
      </c>
      <c r="G227" s="40"/>
      <c r="H227" s="46"/>
    </row>
    <row r="228" s="2" customFormat="1" ht="16.8" customHeight="1">
      <c r="A228" s="40"/>
      <c r="B228" s="46"/>
      <c r="C228" s="337" t="s">
        <v>6408</v>
      </c>
      <c r="D228" s="40"/>
      <c r="E228" s="40"/>
      <c r="F228" s="40"/>
      <c r="G228" s="40"/>
      <c r="H228" s="46"/>
    </row>
    <row r="229" s="2" customFormat="1">
      <c r="A229" s="40"/>
      <c r="B229" s="46"/>
      <c r="C229" s="335" t="s">
        <v>1052</v>
      </c>
      <c r="D229" s="335" t="s">
        <v>1053</v>
      </c>
      <c r="E229" s="18" t="s">
        <v>651</v>
      </c>
      <c r="F229" s="336">
        <v>77.219999999999999</v>
      </c>
      <c r="G229" s="40"/>
      <c r="H229" s="46"/>
    </row>
    <row r="230" s="2" customFormat="1" ht="16.8" customHeight="1">
      <c r="A230" s="40"/>
      <c r="B230" s="46"/>
      <c r="C230" s="331" t="s">
        <v>1062</v>
      </c>
      <c r="D230" s="332" t="s">
        <v>1062</v>
      </c>
      <c r="E230" s="333" t="s">
        <v>1</v>
      </c>
      <c r="F230" s="334">
        <v>4</v>
      </c>
      <c r="G230" s="40"/>
      <c r="H230" s="46"/>
    </row>
    <row r="231" s="2" customFormat="1" ht="16.8" customHeight="1">
      <c r="A231" s="40"/>
      <c r="B231" s="46"/>
      <c r="C231" s="335" t="s">
        <v>1</v>
      </c>
      <c r="D231" s="335" t="s">
        <v>810</v>
      </c>
      <c r="E231" s="18" t="s">
        <v>1</v>
      </c>
      <c r="F231" s="336">
        <v>0</v>
      </c>
      <c r="G231" s="40"/>
      <c r="H231" s="46"/>
    </row>
    <row r="232" s="2" customFormat="1" ht="16.8" customHeight="1">
      <c r="A232" s="40"/>
      <c r="B232" s="46"/>
      <c r="C232" s="335" t="s">
        <v>1062</v>
      </c>
      <c r="D232" s="335" t="s">
        <v>224</v>
      </c>
      <c r="E232" s="18" t="s">
        <v>1</v>
      </c>
      <c r="F232" s="336">
        <v>4</v>
      </c>
      <c r="G232" s="40"/>
      <c r="H232" s="46"/>
    </row>
    <row r="233" s="2" customFormat="1" ht="16.8" customHeight="1">
      <c r="A233" s="40"/>
      <c r="B233" s="46"/>
      <c r="C233" s="337" t="s">
        <v>6408</v>
      </c>
      <c r="D233" s="40"/>
      <c r="E233" s="40"/>
      <c r="F233" s="40"/>
      <c r="G233" s="40"/>
      <c r="H233" s="46"/>
    </row>
    <row r="234" s="2" customFormat="1" ht="16.8" customHeight="1">
      <c r="A234" s="40"/>
      <c r="B234" s="46"/>
      <c r="C234" s="335" t="s">
        <v>970</v>
      </c>
      <c r="D234" s="335" t="s">
        <v>6422</v>
      </c>
      <c r="E234" s="18" t="s">
        <v>665</v>
      </c>
      <c r="F234" s="336">
        <v>4</v>
      </c>
      <c r="G234" s="40"/>
      <c r="H234" s="46"/>
    </row>
    <row r="235" s="2" customFormat="1" ht="16.8" customHeight="1">
      <c r="A235" s="40"/>
      <c r="B235" s="46"/>
      <c r="C235" s="331" t="s">
        <v>994</v>
      </c>
      <c r="D235" s="332" t="s">
        <v>994</v>
      </c>
      <c r="E235" s="333" t="s">
        <v>1</v>
      </c>
      <c r="F235" s="334">
        <v>979</v>
      </c>
      <c r="G235" s="40"/>
      <c r="H235" s="46"/>
    </row>
    <row r="236" s="2" customFormat="1" ht="16.8" customHeight="1">
      <c r="A236" s="40"/>
      <c r="B236" s="46"/>
      <c r="C236" s="335" t="s">
        <v>1</v>
      </c>
      <c r="D236" s="335" t="s">
        <v>784</v>
      </c>
      <c r="E236" s="18" t="s">
        <v>1</v>
      </c>
      <c r="F236" s="336">
        <v>0</v>
      </c>
      <c r="G236" s="40"/>
      <c r="H236" s="46"/>
    </row>
    <row r="237" s="2" customFormat="1" ht="16.8" customHeight="1">
      <c r="A237" s="40"/>
      <c r="B237" s="46"/>
      <c r="C237" s="335" t="s">
        <v>994</v>
      </c>
      <c r="D237" s="335" t="s">
        <v>995</v>
      </c>
      <c r="E237" s="18" t="s">
        <v>1</v>
      </c>
      <c r="F237" s="336">
        <v>979</v>
      </c>
      <c r="G237" s="40"/>
      <c r="H237" s="46"/>
    </row>
    <row r="238" s="2" customFormat="1" ht="16.8" customHeight="1">
      <c r="A238" s="40"/>
      <c r="B238" s="46"/>
      <c r="C238" s="331" t="s">
        <v>282</v>
      </c>
      <c r="D238" s="332" t="s">
        <v>282</v>
      </c>
      <c r="E238" s="333" t="s">
        <v>1</v>
      </c>
      <c r="F238" s="334">
        <v>1250</v>
      </c>
      <c r="G238" s="40"/>
      <c r="H238" s="46"/>
    </row>
    <row r="239" s="2" customFormat="1" ht="16.8" customHeight="1">
      <c r="A239" s="40"/>
      <c r="B239" s="46"/>
      <c r="C239" s="335" t="s">
        <v>282</v>
      </c>
      <c r="D239" s="335" t="s">
        <v>997</v>
      </c>
      <c r="E239" s="18" t="s">
        <v>1</v>
      </c>
      <c r="F239" s="336">
        <v>1250</v>
      </c>
      <c r="G239" s="40"/>
      <c r="H239" s="46"/>
    </row>
    <row r="240" s="2" customFormat="1" ht="16.8" customHeight="1">
      <c r="A240" s="40"/>
      <c r="B240" s="46"/>
      <c r="C240" s="337" t="s">
        <v>6408</v>
      </c>
      <c r="D240" s="40"/>
      <c r="E240" s="40"/>
      <c r="F240" s="40"/>
      <c r="G240" s="40"/>
      <c r="H240" s="46"/>
    </row>
    <row r="241" s="2" customFormat="1">
      <c r="A241" s="40"/>
      <c r="B241" s="46"/>
      <c r="C241" s="335" t="s">
        <v>799</v>
      </c>
      <c r="D241" s="335" t="s">
        <v>6433</v>
      </c>
      <c r="E241" s="18" t="s">
        <v>515</v>
      </c>
      <c r="F241" s="336">
        <v>1250</v>
      </c>
      <c r="G241" s="40"/>
      <c r="H241" s="46"/>
    </row>
    <row r="242" s="2" customFormat="1" ht="16.8" customHeight="1">
      <c r="A242" s="40"/>
      <c r="B242" s="46"/>
      <c r="C242" s="331" t="s">
        <v>818</v>
      </c>
      <c r="D242" s="332" t="s">
        <v>818</v>
      </c>
      <c r="E242" s="333" t="s">
        <v>1</v>
      </c>
      <c r="F242" s="334">
        <v>617</v>
      </c>
      <c r="G242" s="40"/>
      <c r="H242" s="46"/>
    </row>
    <row r="243" s="2" customFormat="1" ht="16.8" customHeight="1">
      <c r="A243" s="40"/>
      <c r="B243" s="46"/>
      <c r="C243" s="335" t="s">
        <v>1</v>
      </c>
      <c r="D243" s="335" t="s">
        <v>810</v>
      </c>
      <c r="E243" s="18" t="s">
        <v>1</v>
      </c>
      <c r="F243" s="336">
        <v>0</v>
      </c>
      <c r="G243" s="40"/>
      <c r="H243" s="46"/>
    </row>
    <row r="244" s="2" customFormat="1" ht="16.8" customHeight="1">
      <c r="A244" s="40"/>
      <c r="B244" s="46"/>
      <c r="C244" s="335" t="s">
        <v>818</v>
      </c>
      <c r="D244" s="335" t="s">
        <v>999</v>
      </c>
      <c r="E244" s="18" t="s">
        <v>1</v>
      </c>
      <c r="F244" s="336">
        <v>617</v>
      </c>
      <c r="G244" s="40"/>
      <c r="H244" s="46"/>
    </row>
    <row r="245" s="2" customFormat="1" ht="16.8" customHeight="1">
      <c r="A245" s="40"/>
      <c r="B245" s="46"/>
      <c r="C245" s="337" t="s">
        <v>6408</v>
      </c>
      <c r="D245" s="40"/>
      <c r="E245" s="40"/>
      <c r="F245" s="40"/>
      <c r="G245" s="40"/>
      <c r="H245" s="46"/>
    </row>
    <row r="246" s="2" customFormat="1" ht="16.8" customHeight="1">
      <c r="A246" s="40"/>
      <c r="B246" s="46"/>
      <c r="C246" s="335" t="s">
        <v>805</v>
      </c>
      <c r="D246" s="335" t="s">
        <v>6424</v>
      </c>
      <c r="E246" s="18" t="s">
        <v>507</v>
      </c>
      <c r="F246" s="336">
        <v>617</v>
      </c>
      <c r="G246" s="40"/>
      <c r="H246" s="46"/>
    </row>
    <row r="247" s="2" customFormat="1" ht="16.8" customHeight="1">
      <c r="A247" s="40"/>
      <c r="B247" s="46"/>
      <c r="C247" s="331" t="s">
        <v>1001</v>
      </c>
      <c r="D247" s="332" t="s">
        <v>1001</v>
      </c>
      <c r="E247" s="333" t="s">
        <v>1</v>
      </c>
      <c r="F247" s="334">
        <v>979</v>
      </c>
      <c r="G247" s="40"/>
      <c r="H247" s="46"/>
    </row>
    <row r="248" s="2" customFormat="1" ht="16.8" customHeight="1">
      <c r="A248" s="40"/>
      <c r="B248" s="46"/>
      <c r="C248" s="335" t="s">
        <v>1001</v>
      </c>
      <c r="D248" s="335" t="s">
        <v>1002</v>
      </c>
      <c r="E248" s="18" t="s">
        <v>1</v>
      </c>
      <c r="F248" s="336">
        <v>979</v>
      </c>
      <c r="G248" s="40"/>
      <c r="H248" s="46"/>
    </row>
    <row r="249" s="2" customFormat="1" ht="16.8" customHeight="1">
      <c r="A249" s="40"/>
      <c r="B249" s="46"/>
      <c r="C249" s="337" t="s">
        <v>6408</v>
      </c>
      <c r="D249" s="40"/>
      <c r="E249" s="40"/>
      <c r="F249" s="40"/>
      <c r="G249" s="40"/>
      <c r="H249" s="46"/>
    </row>
    <row r="250" s="2" customFormat="1" ht="16.8" customHeight="1">
      <c r="A250" s="40"/>
      <c r="B250" s="46"/>
      <c r="C250" s="335" t="s">
        <v>814</v>
      </c>
      <c r="D250" s="335" t="s">
        <v>6425</v>
      </c>
      <c r="E250" s="18" t="s">
        <v>507</v>
      </c>
      <c r="F250" s="336">
        <v>979</v>
      </c>
      <c r="G250" s="40"/>
      <c r="H250" s="46"/>
    </row>
    <row r="251" s="2" customFormat="1" ht="16.8" customHeight="1">
      <c r="A251" s="40"/>
      <c r="B251" s="46"/>
      <c r="C251" s="331" t="s">
        <v>776</v>
      </c>
      <c r="D251" s="332" t="s">
        <v>776</v>
      </c>
      <c r="E251" s="333" t="s">
        <v>1</v>
      </c>
      <c r="F251" s="334">
        <v>351</v>
      </c>
      <c r="G251" s="40"/>
      <c r="H251" s="46"/>
    </row>
    <row r="252" s="2" customFormat="1" ht="16.8" customHeight="1">
      <c r="A252" s="40"/>
      <c r="B252" s="46"/>
      <c r="C252" s="335" t="s">
        <v>776</v>
      </c>
      <c r="D252" s="335" t="s">
        <v>777</v>
      </c>
      <c r="E252" s="18" t="s">
        <v>1</v>
      </c>
      <c r="F252" s="336">
        <v>351</v>
      </c>
      <c r="G252" s="40"/>
      <c r="H252" s="46"/>
    </row>
    <row r="253" s="2" customFormat="1" ht="16.8" customHeight="1">
      <c r="A253" s="40"/>
      <c r="B253" s="46"/>
      <c r="C253" s="331" t="s">
        <v>835</v>
      </c>
      <c r="D253" s="332" t="s">
        <v>835</v>
      </c>
      <c r="E253" s="333" t="s">
        <v>1</v>
      </c>
      <c r="F253" s="334">
        <v>979</v>
      </c>
      <c r="G253" s="40"/>
      <c r="H253" s="46"/>
    </row>
    <row r="254" s="2" customFormat="1" ht="16.8" customHeight="1">
      <c r="A254" s="40"/>
      <c r="B254" s="46"/>
      <c r="C254" s="335" t="s">
        <v>835</v>
      </c>
      <c r="D254" s="335" t="s">
        <v>836</v>
      </c>
      <c r="E254" s="18" t="s">
        <v>1</v>
      </c>
      <c r="F254" s="336">
        <v>979</v>
      </c>
      <c r="G254" s="40"/>
      <c r="H254" s="46"/>
    </row>
    <row r="255" s="2" customFormat="1" ht="16.8" customHeight="1">
      <c r="A255" s="40"/>
      <c r="B255" s="46"/>
      <c r="C255" s="331" t="s">
        <v>843</v>
      </c>
      <c r="D255" s="332" t="s">
        <v>843</v>
      </c>
      <c r="E255" s="333" t="s">
        <v>1</v>
      </c>
      <c r="F255" s="334">
        <v>979</v>
      </c>
      <c r="G255" s="40"/>
      <c r="H255" s="46"/>
    </row>
    <row r="256" s="2" customFormat="1" ht="16.8" customHeight="1">
      <c r="A256" s="40"/>
      <c r="B256" s="46"/>
      <c r="C256" s="335" t="s">
        <v>843</v>
      </c>
      <c r="D256" s="335" t="s">
        <v>844</v>
      </c>
      <c r="E256" s="18" t="s">
        <v>1</v>
      </c>
      <c r="F256" s="336">
        <v>979</v>
      </c>
      <c r="G256" s="40"/>
      <c r="H256" s="46"/>
    </row>
    <row r="257" s="2" customFormat="1" ht="16.8" customHeight="1">
      <c r="A257" s="40"/>
      <c r="B257" s="46"/>
      <c r="C257" s="331" t="s">
        <v>335</v>
      </c>
      <c r="D257" s="332" t="s">
        <v>335</v>
      </c>
      <c r="E257" s="333" t="s">
        <v>1</v>
      </c>
      <c r="F257" s="334">
        <v>979</v>
      </c>
      <c r="G257" s="40"/>
      <c r="H257" s="46"/>
    </row>
    <row r="258" s="2" customFormat="1" ht="16.8" customHeight="1">
      <c r="A258" s="40"/>
      <c r="B258" s="46"/>
      <c r="C258" s="335" t="s">
        <v>335</v>
      </c>
      <c r="D258" s="335" t="s">
        <v>336</v>
      </c>
      <c r="E258" s="18" t="s">
        <v>1</v>
      </c>
      <c r="F258" s="336">
        <v>979</v>
      </c>
      <c r="G258" s="40"/>
      <c r="H258" s="46"/>
    </row>
    <row r="259" s="2" customFormat="1" ht="16.8" customHeight="1">
      <c r="A259" s="40"/>
      <c r="B259" s="46"/>
      <c r="C259" s="331" t="s">
        <v>869</v>
      </c>
      <c r="D259" s="332" t="s">
        <v>869</v>
      </c>
      <c r="E259" s="333" t="s">
        <v>1</v>
      </c>
      <c r="F259" s="334">
        <v>979</v>
      </c>
      <c r="G259" s="40"/>
      <c r="H259" s="46"/>
    </row>
    <row r="260" s="2" customFormat="1" ht="16.8" customHeight="1">
      <c r="A260" s="40"/>
      <c r="B260" s="46"/>
      <c r="C260" s="335" t="s">
        <v>869</v>
      </c>
      <c r="D260" s="335" t="s">
        <v>870</v>
      </c>
      <c r="E260" s="18" t="s">
        <v>1</v>
      </c>
      <c r="F260" s="336">
        <v>979</v>
      </c>
      <c r="G260" s="40"/>
      <c r="H260" s="46"/>
    </row>
    <row r="261" s="2" customFormat="1" ht="16.8" customHeight="1">
      <c r="A261" s="40"/>
      <c r="B261" s="46"/>
      <c r="C261" s="331" t="s">
        <v>876</v>
      </c>
      <c r="D261" s="332" t="s">
        <v>876</v>
      </c>
      <c r="E261" s="333" t="s">
        <v>1</v>
      </c>
      <c r="F261" s="334">
        <v>617</v>
      </c>
      <c r="G261" s="40"/>
      <c r="H261" s="46"/>
    </row>
    <row r="262" s="2" customFormat="1" ht="16.8" customHeight="1">
      <c r="A262" s="40"/>
      <c r="B262" s="46"/>
      <c r="C262" s="335" t="s">
        <v>876</v>
      </c>
      <c r="D262" s="335" t="s">
        <v>877</v>
      </c>
      <c r="E262" s="18" t="s">
        <v>1</v>
      </c>
      <c r="F262" s="336">
        <v>617</v>
      </c>
      <c r="G262" s="40"/>
      <c r="H262" s="46"/>
    </row>
    <row r="263" s="2" customFormat="1" ht="16.8" customHeight="1">
      <c r="A263" s="40"/>
      <c r="B263" s="46"/>
      <c r="C263" s="331" t="s">
        <v>886</v>
      </c>
      <c r="D263" s="332" t="s">
        <v>886</v>
      </c>
      <c r="E263" s="333" t="s">
        <v>1</v>
      </c>
      <c r="F263" s="334">
        <v>508</v>
      </c>
      <c r="G263" s="40"/>
      <c r="H263" s="46"/>
    </row>
    <row r="264" s="2" customFormat="1" ht="16.8" customHeight="1">
      <c r="A264" s="40"/>
      <c r="B264" s="46"/>
      <c r="C264" s="335" t="s">
        <v>886</v>
      </c>
      <c r="D264" s="335" t="s">
        <v>887</v>
      </c>
      <c r="E264" s="18" t="s">
        <v>1</v>
      </c>
      <c r="F264" s="336">
        <v>508</v>
      </c>
      <c r="G264" s="40"/>
      <c r="H264" s="46"/>
    </row>
    <row r="265" s="2" customFormat="1" ht="16.8" customHeight="1">
      <c r="A265" s="40"/>
      <c r="B265" s="46"/>
      <c r="C265" s="331" t="s">
        <v>896</v>
      </c>
      <c r="D265" s="332" t="s">
        <v>896</v>
      </c>
      <c r="E265" s="333" t="s">
        <v>1</v>
      </c>
      <c r="F265" s="334">
        <v>92</v>
      </c>
      <c r="G265" s="40"/>
      <c r="H265" s="46"/>
    </row>
    <row r="266" s="2" customFormat="1" ht="16.8" customHeight="1">
      <c r="A266" s="40"/>
      <c r="B266" s="46"/>
      <c r="C266" s="335" t="s">
        <v>896</v>
      </c>
      <c r="D266" s="335" t="s">
        <v>897</v>
      </c>
      <c r="E266" s="18" t="s">
        <v>1</v>
      </c>
      <c r="F266" s="336">
        <v>92</v>
      </c>
      <c r="G266" s="40"/>
      <c r="H266" s="46"/>
    </row>
    <row r="267" s="2" customFormat="1" ht="16.8" customHeight="1">
      <c r="A267" s="40"/>
      <c r="B267" s="46"/>
      <c r="C267" s="331" t="s">
        <v>906</v>
      </c>
      <c r="D267" s="332" t="s">
        <v>906</v>
      </c>
      <c r="E267" s="333" t="s">
        <v>1</v>
      </c>
      <c r="F267" s="334">
        <v>513</v>
      </c>
      <c r="G267" s="40"/>
      <c r="H267" s="46"/>
    </row>
    <row r="268" s="2" customFormat="1" ht="16.8" customHeight="1">
      <c r="A268" s="40"/>
      <c r="B268" s="46"/>
      <c r="C268" s="335" t="s">
        <v>906</v>
      </c>
      <c r="D268" s="335" t="s">
        <v>907</v>
      </c>
      <c r="E268" s="18" t="s">
        <v>1</v>
      </c>
      <c r="F268" s="336">
        <v>513</v>
      </c>
      <c r="G268" s="40"/>
      <c r="H268" s="46"/>
    </row>
    <row r="269" s="2" customFormat="1" ht="16.8" customHeight="1">
      <c r="A269" s="40"/>
      <c r="B269" s="46"/>
      <c r="C269" s="331" t="s">
        <v>986</v>
      </c>
      <c r="D269" s="332" t="s">
        <v>986</v>
      </c>
      <c r="E269" s="333" t="s">
        <v>1</v>
      </c>
      <c r="F269" s="334">
        <v>351</v>
      </c>
      <c r="G269" s="40"/>
      <c r="H269" s="46"/>
    </row>
    <row r="270" s="2" customFormat="1" ht="16.8" customHeight="1">
      <c r="A270" s="40"/>
      <c r="B270" s="46"/>
      <c r="C270" s="335" t="s">
        <v>986</v>
      </c>
      <c r="D270" s="335" t="s">
        <v>987</v>
      </c>
      <c r="E270" s="18" t="s">
        <v>1</v>
      </c>
      <c r="F270" s="336">
        <v>351</v>
      </c>
      <c r="G270" s="40"/>
      <c r="H270" s="46"/>
    </row>
    <row r="271" s="2" customFormat="1" ht="16.8" customHeight="1">
      <c r="A271" s="40"/>
      <c r="B271" s="46"/>
      <c r="C271" s="331" t="s">
        <v>916</v>
      </c>
      <c r="D271" s="332" t="s">
        <v>916</v>
      </c>
      <c r="E271" s="333" t="s">
        <v>1</v>
      </c>
      <c r="F271" s="334">
        <v>501</v>
      </c>
      <c r="G271" s="40"/>
      <c r="H271" s="46"/>
    </row>
    <row r="272" s="2" customFormat="1" ht="16.8" customHeight="1">
      <c r="A272" s="40"/>
      <c r="B272" s="46"/>
      <c r="C272" s="335" t="s">
        <v>916</v>
      </c>
      <c r="D272" s="335" t="s">
        <v>917</v>
      </c>
      <c r="E272" s="18" t="s">
        <v>1</v>
      </c>
      <c r="F272" s="336">
        <v>501</v>
      </c>
      <c r="G272" s="40"/>
      <c r="H272" s="46"/>
    </row>
    <row r="273" s="2" customFormat="1" ht="16.8" customHeight="1">
      <c r="A273" s="40"/>
      <c r="B273" s="46"/>
      <c r="C273" s="331" t="s">
        <v>1037</v>
      </c>
      <c r="D273" s="332" t="s">
        <v>1037</v>
      </c>
      <c r="E273" s="333" t="s">
        <v>1</v>
      </c>
      <c r="F273" s="334">
        <v>497</v>
      </c>
      <c r="G273" s="40"/>
      <c r="H273" s="46"/>
    </row>
    <row r="274" s="2" customFormat="1" ht="16.8" customHeight="1">
      <c r="A274" s="40"/>
      <c r="B274" s="46"/>
      <c r="C274" s="335" t="s">
        <v>1037</v>
      </c>
      <c r="D274" s="335" t="s">
        <v>1038</v>
      </c>
      <c r="E274" s="18" t="s">
        <v>1</v>
      </c>
      <c r="F274" s="336">
        <v>497</v>
      </c>
      <c r="G274" s="40"/>
      <c r="H274" s="46"/>
    </row>
    <row r="275" s="2" customFormat="1" ht="16.8" customHeight="1">
      <c r="A275" s="40"/>
      <c r="B275" s="46"/>
      <c r="C275" s="331" t="s">
        <v>928</v>
      </c>
      <c r="D275" s="332" t="s">
        <v>928</v>
      </c>
      <c r="E275" s="333" t="s">
        <v>1</v>
      </c>
      <c r="F275" s="334">
        <v>8</v>
      </c>
      <c r="G275" s="40"/>
      <c r="H275" s="46"/>
    </row>
    <row r="276" s="2" customFormat="1" ht="16.8" customHeight="1">
      <c r="A276" s="40"/>
      <c r="B276" s="46"/>
      <c r="C276" s="335" t="s">
        <v>928</v>
      </c>
      <c r="D276" s="335" t="s">
        <v>929</v>
      </c>
      <c r="E276" s="18" t="s">
        <v>1</v>
      </c>
      <c r="F276" s="336">
        <v>8</v>
      </c>
      <c r="G276" s="40"/>
      <c r="H276" s="46"/>
    </row>
    <row r="277" s="2" customFormat="1" ht="16.8" customHeight="1">
      <c r="A277" s="40"/>
      <c r="B277" s="46"/>
      <c r="C277" s="331" t="s">
        <v>1044</v>
      </c>
      <c r="D277" s="332" t="s">
        <v>1044</v>
      </c>
      <c r="E277" s="333" t="s">
        <v>1</v>
      </c>
      <c r="F277" s="334">
        <v>18</v>
      </c>
      <c r="G277" s="40"/>
      <c r="H277" s="46"/>
    </row>
    <row r="278" s="2" customFormat="1" ht="16.8" customHeight="1">
      <c r="A278" s="40"/>
      <c r="B278" s="46"/>
      <c r="C278" s="335" t="s">
        <v>1044</v>
      </c>
      <c r="D278" s="335" t="s">
        <v>1045</v>
      </c>
      <c r="E278" s="18" t="s">
        <v>1</v>
      </c>
      <c r="F278" s="336">
        <v>18</v>
      </c>
      <c r="G278" s="40"/>
      <c r="H278" s="46"/>
    </row>
    <row r="279" s="2" customFormat="1" ht="16.8" customHeight="1">
      <c r="A279" s="40"/>
      <c r="B279" s="46"/>
      <c r="C279" s="331" t="s">
        <v>960</v>
      </c>
      <c r="D279" s="332" t="s">
        <v>960</v>
      </c>
      <c r="E279" s="333" t="s">
        <v>1</v>
      </c>
      <c r="F279" s="334">
        <v>926.63999999999999</v>
      </c>
      <c r="G279" s="40"/>
      <c r="H279" s="46"/>
    </row>
    <row r="280" s="2" customFormat="1" ht="16.8" customHeight="1">
      <c r="A280" s="40"/>
      <c r="B280" s="46"/>
      <c r="C280" s="335" t="s">
        <v>960</v>
      </c>
      <c r="D280" s="335" t="s">
        <v>961</v>
      </c>
      <c r="E280" s="18" t="s">
        <v>1</v>
      </c>
      <c r="F280" s="336">
        <v>926.63999999999999</v>
      </c>
      <c r="G280" s="40"/>
      <c r="H280" s="46"/>
    </row>
    <row r="281" s="2" customFormat="1" ht="16.8" customHeight="1">
      <c r="A281" s="40"/>
      <c r="B281" s="46"/>
      <c r="C281" s="331" t="s">
        <v>1058</v>
      </c>
      <c r="D281" s="332" t="s">
        <v>1058</v>
      </c>
      <c r="E281" s="333" t="s">
        <v>1</v>
      </c>
      <c r="F281" s="334">
        <v>77.219999999999999</v>
      </c>
      <c r="G281" s="40"/>
      <c r="H281" s="46"/>
    </row>
    <row r="282" s="2" customFormat="1" ht="16.8" customHeight="1">
      <c r="A282" s="40"/>
      <c r="B282" s="46"/>
      <c r="C282" s="335" t="s">
        <v>1058</v>
      </c>
      <c r="D282" s="335" t="s">
        <v>1059</v>
      </c>
      <c r="E282" s="18" t="s">
        <v>1</v>
      </c>
      <c r="F282" s="336">
        <v>77.219999999999999</v>
      </c>
      <c r="G282" s="40"/>
      <c r="H282" s="46"/>
    </row>
    <row r="283" s="2" customFormat="1" ht="16.8" customHeight="1">
      <c r="A283" s="40"/>
      <c r="B283" s="46"/>
      <c r="C283" s="331" t="s">
        <v>1063</v>
      </c>
      <c r="D283" s="332" t="s">
        <v>1063</v>
      </c>
      <c r="E283" s="333" t="s">
        <v>1</v>
      </c>
      <c r="F283" s="334">
        <v>4</v>
      </c>
      <c r="G283" s="40"/>
      <c r="H283" s="46"/>
    </row>
    <row r="284" s="2" customFormat="1" ht="16.8" customHeight="1">
      <c r="A284" s="40"/>
      <c r="B284" s="46"/>
      <c r="C284" s="335" t="s">
        <v>1063</v>
      </c>
      <c r="D284" s="335" t="s">
        <v>1064</v>
      </c>
      <c r="E284" s="18" t="s">
        <v>1</v>
      </c>
      <c r="F284" s="336">
        <v>4</v>
      </c>
      <c r="G284" s="40"/>
      <c r="H284" s="46"/>
    </row>
    <row r="285" s="2" customFormat="1" ht="16.8" customHeight="1">
      <c r="A285" s="40"/>
      <c r="B285" s="46"/>
      <c r="C285" s="331" t="s">
        <v>812</v>
      </c>
      <c r="D285" s="332" t="s">
        <v>812</v>
      </c>
      <c r="E285" s="333" t="s">
        <v>1</v>
      </c>
      <c r="F285" s="334">
        <v>1250</v>
      </c>
      <c r="G285" s="40"/>
      <c r="H285" s="46"/>
    </row>
    <row r="286" s="2" customFormat="1" ht="16.8" customHeight="1">
      <c r="A286" s="40"/>
      <c r="B286" s="46"/>
      <c r="C286" s="335" t="s">
        <v>812</v>
      </c>
      <c r="D286" s="335" t="s">
        <v>813</v>
      </c>
      <c r="E286" s="18" t="s">
        <v>1</v>
      </c>
      <c r="F286" s="336">
        <v>1250</v>
      </c>
      <c r="G286" s="40"/>
      <c r="H286" s="46"/>
    </row>
    <row r="287" s="2" customFormat="1" ht="16.8" customHeight="1">
      <c r="A287" s="40"/>
      <c r="B287" s="46"/>
      <c r="C287" s="331" t="s">
        <v>820</v>
      </c>
      <c r="D287" s="332" t="s">
        <v>820</v>
      </c>
      <c r="E287" s="333" t="s">
        <v>1</v>
      </c>
      <c r="F287" s="334">
        <v>617</v>
      </c>
      <c r="G287" s="40"/>
      <c r="H287" s="46"/>
    </row>
    <row r="288" s="2" customFormat="1" ht="16.8" customHeight="1">
      <c r="A288" s="40"/>
      <c r="B288" s="46"/>
      <c r="C288" s="335" t="s">
        <v>820</v>
      </c>
      <c r="D288" s="335" t="s">
        <v>821</v>
      </c>
      <c r="E288" s="18" t="s">
        <v>1</v>
      </c>
      <c r="F288" s="336">
        <v>617</v>
      </c>
      <c r="G288" s="40"/>
      <c r="H288" s="46"/>
    </row>
    <row r="289" s="2" customFormat="1" ht="16.8" customHeight="1">
      <c r="A289" s="40"/>
      <c r="B289" s="46"/>
      <c r="C289" s="331" t="s">
        <v>1003</v>
      </c>
      <c r="D289" s="332" t="s">
        <v>1003</v>
      </c>
      <c r="E289" s="333" t="s">
        <v>1</v>
      </c>
      <c r="F289" s="334">
        <v>979</v>
      </c>
      <c r="G289" s="40"/>
      <c r="H289" s="46"/>
    </row>
    <row r="290" s="2" customFormat="1" ht="16.8" customHeight="1">
      <c r="A290" s="40"/>
      <c r="B290" s="46"/>
      <c r="C290" s="335" t="s">
        <v>1003</v>
      </c>
      <c r="D290" s="335" t="s">
        <v>1004</v>
      </c>
      <c r="E290" s="18" t="s">
        <v>1</v>
      </c>
      <c r="F290" s="336">
        <v>979</v>
      </c>
      <c r="G290" s="40"/>
      <c r="H290" s="46"/>
    </row>
    <row r="291" s="2" customFormat="1" ht="26.4" customHeight="1">
      <c r="A291" s="40"/>
      <c r="B291" s="46"/>
      <c r="C291" s="330" t="s">
        <v>6434</v>
      </c>
      <c r="D291" s="330" t="s">
        <v>119</v>
      </c>
      <c r="E291" s="40"/>
      <c r="F291" s="40"/>
      <c r="G291" s="40"/>
      <c r="H291" s="46"/>
    </row>
    <row r="292" s="2" customFormat="1" ht="16.8" customHeight="1">
      <c r="A292" s="40"/>
      <c r="B292" s="46"/>
      <c r="C292" s="331" t="s">
        <v>300</v>
      </c>
      <c r="D292" s="332" t="s">
        <v>300</v>
      </c>
      <c r="E292" s="333" t="s">
        <v>1</v>
      </c>
      <c r="F292" s="334">
        <v>47</v>
      </c>
      <c r="G292" s="40"/>
      <c r="H292" s="46"/>
    </row>
    <row r="293" s="2" customFormat="1" ht="16.8" customHeight="1">
      <c r="A293" s="40"/>
      <c r="B293" s="46"/>
      <c r="C293" s="335" t="s">
        <v>1</v>
      </c>
      <c r="D293" s="335" t="s">
        <v>1917</v>
      </c>
      <c r="E293" s="18" t="s">
        <v>1</v>
      </c>
      <c r="F293" s="336">
        <v>0</v>
      </c>
      <c r="G293" s="40"/>
      <c r="H293" s="46"/>
    </row>
    <row r="294" s="2" customFormat="1" ht="16.8" customHeight="1">
      <c r="A294" s="40"/>
      <c r="B294" s="46"/>
      <c r="C294" s="335" t="s">
        <v>300</v>
      </c>
      <c r="D294" s="335" t="s">
        <v>1415</v>
      </c>
      <c r="E294" s="18" t="s">
        <v>1</v>
      </c>
      <c r="F294" s="336">
        <v>47</v>
      </c>
      <c r="G294" s="40"/>
      <c r="H294" s="46"/>
    </row>
    <row r="295" s="2" customFormat="1" ht="16.8" customHeight="1">
      <c r="A295" s="40"/>
      <c r="B295" s="46"/>
      <c r="C295" s="337" t="s">
        <v>6408</v>
      </c>
      <c r="D295" s="40"/>
      <c r="E295" s="40"/>
      <c r="F295" s="40"/>
      <c r="G295" s="40"/>
      <c r="H295" s="46"/>
    </row>
    <row r="296" s="2" customFormat="1" ht="16.8" customHeight="1">
      <c r="A296" s="40"/>
      <c r="B296" s="46"/>
      <c r="C296" s="335" t="s">
        <v>1912</v>
      </c>
      <c r="D296" s="335" t="s">
        <v>6435</v>
      </c>
      <c r="E296" s="18" t="s">
        <v>507</v>
      </c>
      <c r="F296" s="336">
        <v>334</v>
      </c>
      <c r="G296" s="40"/>
      <c r="H296" s="46"/>
    </row>
    <row r="297" s="2" customFormat="1" ht="16.8" customHeight="1">
      <c r="A297" s="40"/>
      <c r="B297" s="46"/>
      <c r="C297" s="331" t="s">
        <v>834</v>
      </c>
      <c r="D297" s="332" t="s">
        <v>834</v>
      </c>
      <c r="E297" s="333" t="s">
        <v>1</v>
      </c>
      <c r="F297" s="334">
        <v>13</v>
      </c>
      <c r="G297" s="40"/>
      <c r="H297" s="46"/>
    </row>
    <row r="298" s="2" customFormat="1" ht="16.8" customHeight="1">
      <c r="A298" s="40"/>
      <c r="B298" s="46"/>
      <c r="C298" s="331" t="s">
        <v>2000</v>
      </c>
      <c r="D298" s="332" t="s">
        <v>834</v>
      </c>
      <c r="E298" s="333" t="s">
        <v>1</v>
      </c>
      <c r="F298" s="334">
        <v>126.325</v>
      </c>
      <c r="G298" s="40"/>
      <c r="H298" s="46"/>
    </row>
    <row r="299" s="2" customFormat="1" ht="16.8" customHeight="1">
      <c r="A299" s="40"/>
      <c r="B299" s="46"/>
      <c r="C299" s="335" t="s">
        <v>1</v>
      </c>
      <c r="D299" s="335" t="s">
        <v>1999</v>
      </c>
      <c r="E299" s="18" t="s">
        <v>1</v>
      </c>
      <c r="F299" s="336">
        <v>0</v>
      </c>
      <c r="G299" s="40"/>
      <c r="H299" s="46"/>
    </row>
    <row r="300" s="2" customFormat="1" ht="16.8" customHeight="1">
      <c r="A300" s="40"/>
      <c r="B300" s="46"/>
      <c r="C300" s="335" t="s">
        <v>2000</v>
      </c>
      <c r="D300" s="335" t="s">
        <v>2001</v>
      </c>
      <c r="E300" s="18" t="s">
        <v>1</v>
      </c>
      <c r="F300" s="336">
        <v>126.325</v>
      </c>
      <c r="G300" s="40"/>
      <c r="H300" s="46"/>
    </row>
    <row r="301" s="2" customFormat="1" ht="16.8" customHeight="1">
      <c r="A301" s="40"/>
      <c r="B301" s="46"/>
      <c r="C301" s="337" t="s">
        <v>6408</v>
      </c>
      <c r="D301" s="40"/>
      <c r="E301" s="40"/>
      <c r="F301" s="40"/>
      <c r="G301" s="40"/>
      <c r="H301" s="46"/>
    </row>
    <row r="302" s="2" customFormat="1" ht="16.8" customHeight="1">
      <c r="A302" s="40"/>
      <c r="B302" s="46"/>
      <c r="C302" s="335" t="s">
        <v>527</v>
      </c>
      <c r="D302" s="335" t="s">
        <v>6436</v>
      </c>
      <c r="E302" s="18" t="s">
        <v>515</v>
      </c>
      <c r="F302" s="336">
        <v>210.95500000000001</v>
      </c>
      <c r="G302" s="40"/>
      <c r="H302" s="46"/>
    </row>
    <row r="303" s="2" customFormat="1" ht="16.8" customHeight="1">
      <c r="A303" s="40"/>
      <c r="B303" s="46"/>
      <c r="C303" s="331" t="s">
        <v>3804</v>
      </c>
      <c r="D303" s="332" t="s">
        <v>3804</v>
      </c>
      <c r="E303" s="333" t="s">
        <v>1</v>
      </c>
      <c r="F303" s="334">
        <v>36</v>
      </c>
      <c r="G303" s="40"/>
      <c r="H303" s="46"/>
    </row>
    <row r="304" s="2" customFormat="1" ht="16.8" customHeight="1">
      <c r="A304" s="40"/>
      <c r="B304" s="46"/>
      <c r="C304" s="331" t="s">
        <v>2666</v>
      </c>
      <c r="D304" s="332" t="s">
        <v>3804</v>
      </c>
      <c r="E304" s="333" t="s">
        <v>1</v>
      </c>
      <c r="F304" s="334">
        <v>19.440000000000001</v>
      </c>
      <c r="G304" s="40"/>
      <c r="H304" s="46"/>
    </row>
    <row r="305" s="2" customFormat="1" ht="16.8" customHeight="1">
      <c r="A305" s="40"/>
      <c r="B305" s="46"/>
      <c r="C305" s="335" t="s">
        <v>1</v>
      </c>
      <c r="D305" s="335" t="s">
        <v>2665</v>
      </c>
      <c r="E305" s="18" t="s">
        <v>1</v>
      </c>
      <c r="F305" s="336">
        <v>0</v>
      </c>
      <c r="G305" s="40"/>
      <c r="H305" s="46"/>
    </row>
    <row r="306" s="2" customFormat="1" ht="16.8" customHeight="1">
      <c r="A306" s="40"/>
      <c r="B306" s="46"/>
      <c r="C306" s="335" t="s">
        <v>2666</v>
      </c>
      <c r="D306" s="335" t="s">
        <v>2667</v>
      </c>
      <c r="E306" s="18" t="s">
        <v>1</v>
      </c>
      <c r="F306" s="336">
        <v>19.440000000000001</v>
      </c>
      <c r="G306" s="40"/>
      <c r="H306" s="46"/>
    </row>
    <row r="307" s="2" customFormat="1" ht="16.8" customHeight="1">
      <c r="A307" s="40"/>
      <c r="B307" s="46"/>
      <c r="C307" s="337" t="s">
        <v>6408</v>
      </c>
      <c r="D307" s="40"/>
      <c r="E307" s="40"/>
      <c r="F307" s="40"/>
      <c r="G307" s="40"/>
      <c r="H307" s="46"/>
    </row>
    <row r="308" s="2" customFormat="1" ht="16.8" customHeight="1">
      <c r="A308" s="40"/>
      <c r="B308" s="46"/>
      <c r="C308" s="335" t="s">
        <v>2661</v>
      </c>
      <c r="D308" s="335" t="s">
        <v>6437</v>
      </c>
      <c r="E308" s="18" t="s">
        <v>507</v>
      </c>
      <c r="F308" s="336">
        <v>37.259999999999998</v>
      </c>
      <c r="G308" s="40"/>
      <c r="H308" s="46"/>
    </row>
    <row r="309" s="2" customFormat="1" ht="16.8" customHeight="1">
      <c r="A309" s="40"/>
      <c r="B309" s="46"/>
      <c r="C309" s="331" t="s">
        <v>4416</v>
      </c>
      <c r="D309" s="332" t="s">
        <v>4416</v>
      </c>
      <c r="E309" s="333" t="s">
        <v>1</v>
      </c>
      <c r="F309" s="334">
        <v>36</v>
      </c>
      <c r="G309" s="40"/>
      <c r="H309" s="46"/>
    </row>
    <row r="310" s="2" customFormat="1" ht="16.8" customHeight="1">
      <c r="A310" s="40"/>
      <c r="B310" s="46"/>
      <c r="C310" s="331" t="s">
        <v>2676</v>
      </c>
      <c r="D310" s="332" t="s">
        <v>4416</v>
      </c>
      <c r="E310" s="333" t="s">
        <v>1</v>
      </c>
      <c r="F310" s="334">
        <v>37.259999999999998</v>
      </c>
      <c r="G310" s="40"/>
      <c r="H310" s="46"/>
    </row>
    <row r="311" s="2" customFormat="1" ht="16.8" customHeight="1">
      <c r="A311" s="40"/>
      <c r="B311" s="46"/>
      <c r="C311" s="335" t="s">
        <v>1</v>
      </c>
      <c r="D311" s="335" t="s">
        <v>2675</v>
      </c>
      <c r="E311" s="18" t="s">
        <v>1</v>
      </c>
      <c r="F311" s="336">
        <v>0</v>
      </c>
      <c r="G311" s="40"/>
      <c r="H311" s="46"/>
    </row>
    <row r="312" s="2" customFormat="1" ht="16.8" customHeight="1">
      <c r="A312" s="40"/>
      <c r="B312" s="46"/>
      <c r="C312" s="335" t="s">
        <v>2676</v>
      </c>
      <c r="D312" s="335" t="s">
        <v>2677</v>
      </c>
      <c r="E312" s="18" t="s">
        <v>1</v>
      </c>
      <c r="F312" s="336">
        <v>37.259999999999998</v>
      </c>
      <c r="G312" s="40"/>
      <c r="H312" s="46"/>
    </row>
    <row r="313" s="2" customFormat="1" ht="16.8" customHeight="1">
      <c r="A313" s="40"/>
      <c r="B313" s="46"/>
      <c r="C313" s="337" t="s">
        <v>6408</v>
      </c>
      <c r="D313" s="40"/>
      <c r="E313" s="40"/>
      <c r="F313" s="40"/>
      <c r="G313" s="40"/>
      <c r="H313" s="46"/>
    </row>
    <row r="314" s="2" customFormat="1" ht="16.8" customHeight="1">
      <c r="A314" s="40"/>
      <c r="B314" s="46"/>
      <c r="C314" s="335" t="s">
        <v>2671</v>
      </c>
      <c r="D314" s="335" t="s">
        <v>2672</v>
      </c>
      <c r="E314" s="18" t="s">
        <v>651</v>
      </c>
      <c r="F314" s="336">
        <v>0.012999999999999999</v>
      </c>
      <c r="G314" s="40"/>
      <c r="H314" s="46"/>
    </row>
    <row r="315" s="2" customFormat="1" ht="16.8" customHeight="1">
      <c r="A315" s="40"/>
      <c r="B315" s="46"/>
      <c r="C315" s="331" t="s">
        <v>4422</v>
      </c>
      <c r="D315" s="332" t="s">
        <v>4422</v>
      </c>
      <c r="E315" s="333" t="s">
        <v>1</v>
      </c>
      <c r="F315" s="334">
        <v>131.03999999999999</v>
      </c>
      <c r="G315" s="40"/>
      <c r="H315" s="46"/>
    </row>
    <row r="316" s="2" customFormat="1" ht="16.8" customHeight="1">
      <c r="A316" s="40"/>
      <c r="B316" s="46"/>
      <c r="C316" s="331" t="s">
        <v>2686</v>
      </c>
      <c r="D316" s="332" t="s">
        <v>4422</v>
      </c>
      <c r="E316" s="333" t="s">
        <v>1</v>
      </c>
      <c r="F316" s="334">
        <v>38.880000000000003</v>
      </c>
      <c r="G316" s="40"/>
      <c r="H316" s="46"/>
    </row>
    <row r="317" s="2" customFormat="1" ht="16.8" customHeight="1">
      <c r="A317" s="40"/>
      <c r="B317" s="46"/>
      <c r="C317" s="335" t="s">
        <v>1</v>
      </c>
      <c r="D317" s="335" t="s">
        <v>2685</v>
      </c>
      <c r="E317" s="18" t="s">
        <v>1</v>
      </c>
      <c r="F317" s="336">
        <v>0</v>
      </c>
      <c r="G317" s="40"/>
      <c r="H317" s="46"/>
    </row>
    <row r="318" s="2" customFormat="1" ht="16.8" customHeight="1">
      <c r="A318" s="40"/>
      <c r="B318" s="46"/>
      <c r="C318" s="335" t="s">
        <v>2686</v>
      </c>
      <c r="D318" s="335" t="s">
        <v>2687</v>
      </c>
      <c r="E318" s="18" t="s">
        <v>1</v>
      </c>
      <c r="F318" s="336">
        <v>38.880000000000003</v>
      </c>
      <c r="G318" s="40"/>
      <c r="H318" s="46"/>
    </row>
    <row r="319" s="2" customFormat="1" ht="16.8" customHeight="1">
      <c r="A319" s="40"/>
      <c r="B319" s="46"/>
      <c r="C319" s="337" t="s">
        <v>6408</v>
      </c>
      <c r="D319" s="40"/>
      <c r="E319" s="40"/>
      <c r="F319" s="40"/>
      <c r="G319" s="40"/>
      <c r="H319" s="46"/>
    </row>
    <row r="320" s="2" customFormat="1" ht="16.8" customHeight="1">
      <c r="A320" s="40"/>
      <c r="B320" s="46"/>
      <c r="C320" s="335" t="s">
        <v>2681</v>
      </c>
      <c r="D320" s="335" t="s">
        <v>6438</v>
      </c>
      <c r="E320" s="18" t="s">
        <v>507</v>
      </c>
      <c r="F320" s="336">
        <v>74.519999999999996</v>
      </c>
      <c r="G320" s="40"/>
      <c r="H320" s="46"/>
    </row>
    <row r="321" s="2" customFormat="1" ht="16.8" customHeight="1">
      <c r="A321" s="40"/>
      <c r="B321" s="46"/>
      <c r="C321" s="331" t="s">
        <v>3545</v>
      </c>
      <c r="D321" s="332" t="s">
        <v>3545</v>
      </c>
      <c r="E321" s="333" t="s">
        <v>1</v>
      </c>
      <c r="F321" s="334">
        <v>203.03999999999999</v>
      </c>
      <c r="G321" s="40"/>
      <c r="H321" s="46"/>
    </row>
    <row r="322" s="2" customFormat="1" ht="16.8" customHeight="1">
      <c r="A322" s="40"/>
      <c r="B322" s="46"/>
      <c r="C322" s="331" t="s">
        <v>2696</v>
      </c>
      <c r="D322" s="332" t="s">
        <v>3545</v>
      </c>
      <c r="E322" s="333" t="s">
        <v>1</v>
      </c>
      <c r="F322" s="334">
        <v>74.519999999999996</v>
      </c>
      <c r="G322" s="40"/>
      <c r="H322" s="46"/>
    </row>
    <row r="323" s="2" customFormat="1" ht="16.8" customHeight="1">
      <c r="A323" s="40"/>
      <c r="B323" s="46"/>
      <c r="C323" s="335" t="s">
        <v>1</v>
      </c>
      <c r="D323" s="335" t="s">
        <v>2695</v>
      </c>
      <c r="E323" s="18" t="s">
        <v>1</v>
      </c>
      <c r="F323" s="336">
        <v>0</v>
      </c>
      <c r="G323" s="40"/>
      <c r="H323" s="46"/>
    </row>
    <row r="324" s="2" customFormat="1" ht="16.8" customHeight="1">
      <c r="A324" s="40"/>
      <c r="B324" s="46"/>
      <c r="C324" s="335" t="s">
        <v>2696</v>
      </c>
      <c r="D324" s="335" t="s">
        <v>2697</v>
      </c>
      <c r="E324" s="18" t="s">
        <v>1</v>
      </c>
      <c r="F324" s="336">
        <v>74.519999999999996</v>
      </c>
      <c r="G324" s="40"/>
      <c r="H324" s="46"/>
    </row>
    <row r="325" s="2" customFormat="1" ht="16.8" customHeight="1">
      <c r="A325" s="40"/>
      <c r="B325" s="46"/>
      <c r="C325" s="337" t="s">
        <v>6408</v>
      </c>
      <c r="D325" s="40"/>
      <c r="E325" s="40"/>
      <c r="F325" s="40"/>
      <c r="G325" s="40"/>
      <c r="H325" s="46"/>
    </row>
    <row r="326" s="2" customFormat="1" ht="16.8" customHeight="1">
      <c r="A326" s="40"/>
      <c r="B326" s="46"/>
      <c r="C326" s="335" t="s">
        <v>2691</v>
      </c>
      <c r="D326" s="335" t="s">
        <v>2692</v>
      </c>
      <c r="E326" s="18" t="s">
        <v>651</v>
      </c>
      <c r="F326" s="336">
        <v>0.127</v>
      </c>
      <c r="G326" s="40"/>
      <c r="H326" s="46"/>
    </row>
    <row r="327" s="2" customFormat="1" ht="16.8" customHeight="1">
      <c r="A327" s="40"/>
      <c r="B327" s="46"/>
      <c r="C327" s="331" t="s">
        <v>3549</v>
      </c>
      <c r="D327" s="332" t="s">
        <v>3549</v>
      </c>
      <c r="E327" s="333" t="s">
        <v>1</v>
      </c>
      <c r="F327" s="334">
        <v>203.03999999999999</v>
      </c>
      <c r="G327" s="40"/>
      <c r="H327" s="46"/>
    </row>
    <row r="328" s="2" customFormat="1" ht="16.8" customHeight="1">
      <c r="A328" s="40"/>
      <c r="B328" s="46"/>
      <c r="C328" s="331" t="s">
        <v>2707</v>
      </c>
      <c r="D328" s="332" t="s">
        <v>3549</v>
      </c>
      <c r="E328" s="333" t="s">
        <v>1</v>
      </c>
      <c r="F328" s="334">
        <v>65.519999999999996</v>
      </c>
      <c r="G328" s="40"/>
      <c r="H328" s="46"/>
    </row>
    <row r="329" s="2" customFormat="1" ht="16.8" customHeight="1">
      <c r="A329" s="40"/>
      <c r="B329" s="46"/>
      <c r="C329" s="335" t="s">
        <v>1</v>
      </c>
      <c r="D329" s="335" t="s">
        <v>2706</v>
      </c>
      <c r="E329" s="18" t="s">
        <v>1</v>
      </c>
      <c r="F329" s="336">
        <v>0</v>
      </c>
      <c r="G329" s="40"/>
      <c r="H329" s="46"/>
    </row>
    <row r="330" s="2" customFormat="1" ht="16.8" customHeight="1">
      <c r="A330" s="40"/>
      <c r="B330" s="46"/>
      <c r="C330" s="335" t="s">
        <v>2707</v>
      </c>
      <c r="D330" s="335" t="s">
        <v>2708</v>
      </c>
      <c r="E330" s="18" t="s">
        <v>1</v>
      </c>
      <c r="F330" s="336">
        <v>65.519999999999996</v>
      </c>
      <c r="G330" s="40"/>
      <c r="H330" s="46"/>
    </row>
    <row r="331" s="2" customFormat="1" ht="16.8" customHeight="1">
      <c r="A331" s="40"/>
      <c r="B331" s="46"/>
      <c r="C331" s="337" t="s">
        <v>6408</v>
      </c>
      <c r="D331" s="40"/>
      <c r="E331" s="40"/>
      <c r="F331" s="40"/>
      <c r="G331" s="40"/>
      <c r="H331" s="46"/>
    </row>
    <row r="332" s="2" customFormat="1" ht="16.8" customHeight="1">
      <c r="A332" s="40"/>
      <c r="B332" s="46"/>
      <c r="C332" s="335" t="s">
        <v>2701</v>
      </c>
      <c r="D332" s="335" t="s">
        <v>6439</v>
      </c>
      <c r="E332" s="18" t="s">
        <v>507</v>
      </c>
      <c r="F332" s="336">
        <v>65.519999999999996</v>
      </c>
      <c r="G332" s="40"/>
      <c r="H332" s="46"/>
    </row>
    <row r="333" s="2" customFormat="1" ht="16.8" customHeight="1">
      <c r="A333" s="40"/>
      <c r="B333" s="46"/>
      <c r="C333" s="331" t="s">
        <v>3555</v>
      </c>
      <c r="D333" s="332" t="s">
        <v>3555</v>
      </c>
      <c r="E333" s="333" t="s">
        <v>1</v>
      </c>
      <c r="F333" s="334">
        <v>19</v>
      </c>
      <c r="G333" s="40"/>
      <c r="H333" s="46"/>
    </row>
    <row r="334" s="2" customFormat="1" ht="16.8" customHeight="1">
      <c r="A334" s="40"/>
      <c r="B334" s="46"/>
      <c r="C334" s="331" t="s">
        <v>2715</v>
      </c>
      <c r="D334" s="332" t="s">
        <v>3555</v>
      </c>
      <c r="E334" s="333" t="s">
        <v>1</v>
      </c>
      <c r="F334" s="334">
        <v>191.88</v>
      </c>
      <c r="G334" s="40"/>
      <c r="H334" s="46"/>
    </row>
    <row r="335" s="2" customFormat="1" ht="16.8" customHeight="1">
      <c r="A335" s="40"/>
      <c r="B335" s="46"/>
      <c r="C335" s="335" t="s">
        <v>1</v>
      </c>
      <c r="D335" s="335" t="s">
        <v>2714</v>
      </c>
      <c r="E335" s="18" t="s">
        <v>1</v>
      </c>
      <c r="F335" s="336">
        <v>0</v>
      </c>
      <c r="G335" s="40"/>
      <c r="H335" s="46"/>
    </row>
    <row r="336" s="2" customFormat="1" ht="16.8" customHeight="1">
      <c r="A336" s="40"/>
      <c r="B336" s="46"/>
      <c r="C336" s="335" t="s">
        <v>2715</v>
      </c>
      <c r="D336" s="335" t="s">
        <v>2716</v>
      </c>
      <c r="E336" s="18" t="s">
        <v>1</v>
      </c>
      <c r="F336" s="336">
        <v>191.88</v>
      </c>
      <c r="G336" s="40"/>
      <c r="H336" s="46"/>
    </row>
    <row r="337" s="2" customFormat="1" ht="16.8" customHeight="1">
      <c r="A337" s="40"/>
      <c r="B337" s="46"/>
      <c r="C337" s="337" t="s">
        <v>6408</v>
      </c>
      <c r="D337" s="40"/>
      <c r="E337" s="40"/>
      <c r="F337" s="40"/>
      <c r="G337" s="40"/>
      <c r="H337" s="46"/>
    </row>
    <row r="338" s="2" customFormat="1">
      <c r="A338" s="40"/>
      <c r="B338" s="46"/>
      <c r="C338" s="335" t="s">
        <v>2711</v>
      </c>
      <c r="D338" s="335" t="s">
        <v>2712</v>
      </c>
      <c r="E338" s="18" t="s">
        <v>507</v>
      </c>
      <c r="F338" s="336">
        <v>220.66200000000001</v>
      </c>
      <c r="G338" s="40"/>
      <c r="H338" s="46"/>
    </row>
    <row r="339" s="2" customFormat="1" ht="16.8" customHeight="1">
      <c r="A339" s="40"/>
      <c r="B339" s="46"/>
      <c r="C339" s="331" t="s">
        <v>3559</v>
      </c>
      <c r="D339" s="332" t="s">
        <v>3559</v>
      </c>
      <c r="E339" s="333" t="s">
        <v>1</v>
      </c>
      <c r="F339" s="334">
        <v>11.4</v>
      </c>
      <c r="G339" s="40"/>
      <c r="H339" s="46"/>
    </row>
    <row r="340" s="2" customFormat="1" ht="16.8" customHeight="1">
      <c r="A340" s="40"/>
      <c r="B340" s="46"/>
      <c r="C340" s="331" t="s">
        <v>2725</v>
      </c>
      <c r="D340" s="332" t="s">
        <v>3559</v>
      </c>
      <c r="E340" s="333" t="s">
        <v>1</v>
      </c>
      <c r="F340" s="334">
        <v>65.609999999999999</v>
      </c>
      <c r="G340" s="40"/>
      <c r="H340" s="46"/>
    </row>
    <row r="341" s="2" customFormat="1" ht="16.8" customHeight="1">
      <c r="A341" s="40"/>
      <c r="B341" s="46"/>
      <c r="C341" s="335" t="s">
        <v>1</v>
      </c>
      <c r="D341" s="335" t="s">
        <v>2724</v>
      </c>
      <c r="E341" s="18" t="s">
        <v>1</v>
      </c>
      <c r="F341" s="336">
        <v>0</v>
      </c>
      <c r="G341" s="40"/>
      <c r="H341" s="46"/>
    </row>
    <row r="342" s="2" customFormat="1" ht="16.8" customHeight="1">
      <c r="A342" s="40"/>
      <c r="B342" s="46"/>
      <c r="C342" s="335" t="s">
        <v>1</v>
      </c>
      <c r="D342" s="335" t="s">
        <v>2166</v>
      </c>
      <c r="E342" s="18" t="s">
        <v>1</v>
      </c>
      <c r="F342" s="336">
        <v>0</v>
      </c>
      <c r="G342" s="40"/>
      <c r="H342" s="46"/>
    </row>
    <row r="343" s="2" customFormat="1" ht="16.8" customHeight="1">
      <c r="A343" s="40"/>
      <c r="B343" s="46"/>
      <c r="C343" s="335" t="s">
        <v>2725</v>
      </c>
      <c r="D343" s="335" t="s">
        <v>2726</v>
      </c>
      <c r="E343" s="18" t="s">
        <v>1</v>
      </c>
      <c r="F343" s="336">
        <v>65.609999999999999</v>
      </c>
      <c r="G343" s="40"/>
      <c r="H343" s="46"/>
    </row>
    <row r="344" s="2" customFormat="1" ht="16.8" customHeight="1">
      <c r="A344" s="40"/>
      <c r="B344" s="46"/>
      <c r="C344" s="337" t="s">
        <v>6408</v>
      </c>
      <c r="D344" s="40"/>
      <c r="E344" s="40"/>
      <c r="F344" s="40"/>
      <c r="G344" s="40"/>
      <c r="H344" s="46"/>
    </row>
    <row r="345" s="2" customFormat="1" ht="16.8" customHeight="1">
      <c r="A345" s="40"/>
      <c r="B345" s="46"/>
      <c r="C345" s="335" t="s">
        <v>2720</v>
      </c>
      <c r="D345" s="335" t="s">
        <v>6440</v>
      </c>
      <c r="E345" s="18" t="s">
        <v>507</v>
      </c>
      <c r="F345" s="336">
        <v>126.36</v>
      </c>
      <c r="G345" s="40"/>
      <c r="H345" s="46"/>
    </row>
    <row r="346" s="2" customFormat="1" ht="16.8" customHeight="1">
      <c r="A346" s="40"/>
      <c r="B346" s="46"/>
      <c r="C346" s="331" t="s">
        <v>2737</v>
      </c>
      <c r="D346" s="332" t="s">
        <v>2737</v>
      </c>
      <c r="E346" s="333" t="s">
        <v>1</v>
      </c>
      <c r="F346" s="334">
        <v>36</v>
      </c>
      <c r="G346" s="40"/>
      <c r="H346" s="46"/>
    </row>
    <row r="347" s="2" customFormat="1" ht="16.8" customHeight="1">
      <c r="A347" s="40"/>
      <c r="B347" s="46"/>
      <c r="C347" s="335" t="s">
        <v>1</v>
      </c>
      <c r="D347" s="335" t="s">
        <v>2736</v>
      </c>
      <c r="E347" s="18" t="s">
        <v>1</v>
      </c>
      <c r="F347" s="336">
        <v>0</v>
      </c>
      <c r="G347" s="40"/>
      <c r="H347" s="46"/>
    </row>
    <row r="348" s="2" customFormat="1" ht="16.8" customHeight="1">
      <c r="A348" s="40"/>
      <c r="B348" s="46"/>
      <c r="C348" s="335" t="s">
        <v>2737</v>
      </c>
      <c r="D348" s="335" t="s">
        <v>2738</v>
      </c>
      <c r="E348" s="18" t="s">
        <v>1</v>
      </c>
      <c r="F348" s="336">
        <v>36</v>
      </c>
      <c r="G348" s="40"/>
      <c r="H348" s="46"/>
    </row>
    <row r="349" s="2" customFormat="1" ht="16.8" customHeight="1">
      <c r="A349" s="40"/>
      <c r="B349" s="46"/>
      <c r="C349" s="337" t="s">
        <v>6408</v>
      </c>
      <c r="D349" s="40"/>
      <c r="E349" s="40"/>
      <c r="F349" s="40"/>
      <c r="G349" s="40"/>
      <c r="H349" s="46"/>
    </row>
    <row r="350" s="2" customFormat="1">
      <c r="A350" s="40"/>
      <c r="B350" s="46"/>
      <c r="C350" s="335" t="s">
        <v>2731</v>
      </c>
      <c r="D350" s="335" t="s">
        <v>6441</v>
      </c>
      <c r="E350" s="18" t="s">
        <v>507</v>
      </c>
      <c r="F350" s="336">
        <v>36</v>
      </c>
      <c r="G350" s="40"/>
      <c r="H350" s="46"/>
    </row>
    <row r="351" s="2" customFormat="1" ht="16.8" customHeight="1">
      <c r="A351" s="40"/>
      <c r="B351" s="46"/>
      <c r="C351" s="331" t="s">
        <v>3567</v>
      </c>
      <c r="D351" s="332" t="s">
        <v>3567</v>
      </c>
      <c r="E351" s="333" t="s">
        <v>1</v>
      </c>
      <c r="F351" s="334">
        <v>36</v>
      </c>
      <c r="G351" s="40"/>
      <c r="H351" s="46"/>
    </row>
    <row r="352" s="2" customFormat="1" ht="16.8" customHeight="1">
      <c r="A352" s="40"/>
      <c r="B352" s="46"/>
      <c r="C352" s="337" t="s">
        <v>6408</v>
      </c>
      <c r="D352" s="40"/>
      <c r="E352" s="40"/>
      <c r="F352" s="40"/>
      <c r="G352" s="40"/>
      <c r="H352" s="46"/>
    </row>
    <row r="353" s="2" customFormat="1" ht="16.8" customHeight="1">
      <c r="A353" s="40"/>
      <c r="B353" s="46"/>
      <c r="C353" s="335" t="s">
        <v>2741</v>
      </c>
      <c r="D353" s="335" t="s">
        <v>6442</v>
      </c>
      <c r="E353" s="18" t="s">
        <v>507</v>
      </c>
      <c r="F353" s="336">
        <v>41.399999999999999</v>
      </c>
      <c r="G353" s="40"/>
      <c r="H353" s="46"/>
    </row>
    <row r="354" s="2" customFormat="1" ht="16.8" customHeight="1">
      <c r="A354" s="40"/>
      <c r="B354" s="46"/>
      <c r="C354" s="331" t="s">
        <v>3571</v>
      </c>
      <c r="D354" s="332" t="s">
        <v>3571</v>
      </c>
      <c r="E354" s="333" t="s">
        <v>1</v>
      </c>
      <c r="F354" s="334">
        <v>72</v>
      </c>
      <c r="G354" s="40"/>
      <c r="H354" s="46"/>
    </row>
    <row r="355" s="2" customFormat="1" ht="16.8" customHeight="1">
      <c r="A355" s="40"/>
      <c r="B355" s="46"/>
      <c r="C355" s="335" t="s">
        <v>1</v>
      </c>
      <c r="D355" s="335" t="s">
        <v>3597</v>
      </c>
      <c r="E355" s="18" t="s">
        <v>1</v>
      </c>
      <c r="F355" s="336">
        <v>0</v>
      </c>
      <c r="G355" s="40"/>
      <c r="H355" s="46"/>
    </row>
    <row r="356" s="2" customFormat="1" ht="16.8" customHeight="1">
      <c r="A356" s="40"/>
      <c r="B356" s="46"/>
      <c r="C356" s="335" t="s">
        <v>3571</v>
      </c>
      <c r="D356" s="335" t="s">
        <v>6443</v>
      </c>
      <c r="E356" s="18" t="s">
        <v>1</v>
      </c>
      <c r="F356" s="336">
        <v>72</v>
      </c>
      <c r="G356" s="40"/>
      <c r="H356" s="46"/>
    </row>
    <row r="357" s="2" customFormat="1" ht="16.8" customHeight="1">
      <c r="A357" s="40"/>
      <c r="B357" s="46"/>
      <c r="C357" s="331" t="s">
        <v>842</v>
      </c>
      <c r="D357" s="332" t="s">
        <v>842</v>
      </c>
      <c r="E357" s="333" t="s">
        <v>1</v>
      </c>
      <c r="F357" s="334">
        <v>442.79899999999998</v>
      </c>
      <c r="G357" s="40"/>
      <c r="H357" s="46"/>
    </row>
    <row r="358" s="2" customFormat="1" ht="16.8" customHeight="1">
      <c r="A358" s="40"/>
      <c r="B358" s="46"/>
      <c r="C358" s="331" t="s">
        <v>2013</v>
      </c>
      <c r="D358" s="332" t="s">
        <v>842</v>
      </c>
      <c r="E358" s="333" t="s">
        <v>1</v>
      </c>
      <c r="F358" s="334">
        <v>13</v>
      </c>
      <c r="G358" s="40"/>
      <c r="H358" s="46"/>
    </row>
    <row r="359" s="2" customFormat="1" ht="16.8" customHeight="1">
      <c r="A359" s="40"/>
      <c r="B359" s="46"/>
      <c r="C359" s="335" t="s">
        <v>1</v>
      </c>
      <c r="D359" s="335" t="s">
        <v>2012</v>
      </c>
      <c r="E359" s="18" t="s">
        <v>1</v>
      </c>
      <c r="F359" s="336">
        <v>0</v>
      </c>
      <c r="G359" s="40"/>
      <c r="H359" s="46"/>
    </row>
    <row r="360" s="2" customFormat="1" ht="16.8" customHeight="1">
      <c r="A360" s="40"/>
      <c r="B360" s="46"/>
      <c r="C360" s="335" t="s">
        <v>2013</v>
      </c>
      <c r="D360" s="335" t="s">
        <v>2014</v>
      </c>
      <c r="E360" s="18" t="s">
        <v>1</v>
      </c>
      <c r="F360" s="336">
        <v>13</v>
      </c>
      <c r="G360" s="40"/>
      <c r="H360" s="46"/>
    </row>
    <row r="361" s="2" customFormat="1" ht="16.8" customHeight="1">
      <c r="A361" s="40"/>
      <c r="B361" s="46"/>
      <c r="C361" s="337" t="s">
        <v>6408</v>
      </c>
      <c r="D361" s="40"/>
      <c r="E361" s="40"/>
      <c r="F361" s="40"/>
      <c r="G361" s="40"/>
      <c r="H361" s="46"/>
    </row>
    <row r="362" s="2" customFormat="1" ht="16.8" customHeight="1">
      <c r="A362" s="40"/>
      <c r="B362" s="46"/>
      <c r="C362" s="335" t="s">
        <v>2006</v>
      </c>
      <c r="D362" s="335" t="s">
        <v>6444</v>
      </c>
      <c r="E362" s="18" t="s">
        <v>515</v>
      </c>
      <c r="F362" s="336">
        <v>13</v>
      </c>
      <c r="G362" s="40"/>
      <c r="H362" s="46"/>
    </row>
    <row r="363" s="2" customFormat="1" ht="16.8" customHeight="1">
      <c r="A363" s="40"/>
      <c r="B363" s="46"/>
      <c r="C363" s="331" t="s">
        <v>2756</v>
      </c>
      <c r="D363" s="332" t="s">
        <v>2756</v>
      </c>
      <c r="E363" s="333" t="s">
        <v>1</v>
      </c>
      <c r="F363" s="334">
        <v>72</v>
      </c>
      <c r="G363" s="40"/>
      <c r="H363" s="46"/>
    </row>
    <row r="364" s="2" customFormat="1" ht="16.8" customHeight="1">
      <c r="A364" s="40"/>
      <c r="B364" s="46"/>
      <c r="C364" s="335" t="s">
        <v>1</v>
      </c>
      <c r="D364" s="335" t="s">
        <v>2755</v>
      </c>
      <c r="E364" s="18" t="s">
        <v>1</v>
      </c>
      <c r="F364" s="336">
        <v>0</v>
      </c>
      <c r="G364" s="40"/>
      <c r="H364" s="46"/>
    </row>
    <row r="365" s="2" customFormat="1" ht="16.8" customHeight="1">
      <c r="A365" s="40"/>
      <c r="B365" s="46"/>
      <c r="C365" s="335" t="s">
        <v>2756</v>
      </c>
      <c r="D365" s="335" t="s">
        <v>1677</v>
      </c>
      <c r="E365" s="18" t="s">
        <v>1</v>
      </c>
      <c r="F365" s="336">
        <v>72</v>
      </c>
      <c r="G365" s="40"/>
      <c r="H365" s="46"/>
    </row>
    <row r="366" s="2" customFormat="1" ht="16.8" customHeight="1">
      <c r="A366" s="40"/>
      <c r="B366" s="46"/>
      <c r="C366" s="337" t="s">
        <v>6408</v>
      </c>
      <c r="D366" s="40"/>
      <c r="E366" s="40"/>
      <c r="F366" s="40"/>
      <c r="G366" s="40"/>
      <c r="H366" s="46"/>
    </row>
    <row r="367" s="2" customFormat="1" ht="16.8" customHeight="1">
      <c r="A367" s="40"/>
      <c r="B367" s="46"/>
      <c r="C367" s="335" t="s">
        <v>2752</v>
      </c>
      <c r="D367" s="335" t="s">
        <v>2753</v>
      </c>
      <c r="E367" s="18" t="s">
        <v>507</v>
      </c>
      <c r="F367" s="336">
        <v>236.85900000000001</v>
      </c>
      <c r="G367" s="40"/>
      <c r="H367" s="46"/>
    </row>
    <row r="368" s="2" customFormat="1" ht="16.8" customHeight="1">
      <c r="A368" s="40"/>
      <c r="B368" s="46"/>
      <c r="C368" s="331" t="s">
        <v>2767</v>
      </c>
      <c r="D368" s="332" t="s">
        <v>2767</v>
      </c>
      <c r="E368" s="333" t="s">
        <v>1</v>
      </c>
      <c r="F368" s="334">
        <v>72</v>
      </c>
      <c r="G368" s="40"/>
      <c r="H368" s="46"/>
    </row>
    <row r="369" s="2" customFormat="1" ht="16.8" customHeight="1">
      <c r="A369" s="40"/>
      <c r="B369" s="46"/>
      <c r="C369" s="335" t="s">
        <v>1</v>
      </c>
      <c r="D369" s="335" t="s">
        <v>2766</v>
      </c>
      <c r="E369" s="18" t="s">
        <v>1</v>
      </c>
      <c r="F369" s="336">
        <v>0</v>
      </c>
      <c r="G369" s="40"/>
      <c r="H369" s="46"/>
    </row>
    <row r="370" s="2" customFormat="1" ht="16.8" customHeight="1">
      <c r="A370" s="40"/>
      <c r="B370" s="46"/>
      <c r="C370" s="335" t="s">
        <v>2767</v>
      </c>
      <c r="D370" s="335" t="s">
        <v>1677</v>
      </c>
      <c r="E370" s="18" t="s">
        <v>1</v>
      </c>
      <c r="F370" s="336">
        <v>72</v>
      </c>
      <c r="G370" s="40"/>
      <c r="H370" s="46"/>
    </row>
    <row r="371" s="2" customFormat="1" ht="16.8" customHeight="1">
      <c r="A371" s="40"/>
      <c r="B371" s="46"/>
      <c r="C371" s="337" t="s">
        <v>6408</v>
      </c>
      <c r="D371" s="40"/>
      <c r="E371" s="40"/>
      <c r="F371" s="40"/>
      <c r="G371" s="40"/>
      <c r="H371" s="46"/>
    </row>
    <row r="372" s="2" customFormat="1" ht="16.8" customHeight="1">
      <c r="A372" s="40"/>
      <c r="B372" s="46"/>
      <c r="C372" s="335" t="s">
        <v>2762</v>
      </c>
      <c r="D372" s="335" t="s">
        <v>6445</v>
      </c>
      <c r="E372" s="18" t="s">
        <v>507</v>
      </c>
      <c r="F372" s="336">
        <v>153.58000000000001</v>
      </c>
      <c r="G372" s="40"/>
      <c r="H372" s="46"/>
    </row>
    <row r="373" s="2" customFormat="1" ht="16.8" customHeight="1">
      <c r="A373" s="40"/>
      <c r="B373" s="46"/>
      <c r="C373" s="331" t="s">
        <v>2778</v>
      </c>
      <c r="D373" s="332" t="s">
        <v>2778</v>
      </c>
      <c r="E373" s="333" t="s">
        <v>1</v>
      </c>
      <c r="F373" s="334">
        <v>19</v>
      </c>
      <c r="G373" s="40"/>
      <c r="H373" s="46"/>
    </row>
    <row r="374" s="2" customFormat="1" ht="16.8" customHeight="1">
      <c r="A374" s="40"/>
      <c r="B374" s="46"/>
      <c r="C374" s="335" t="s">
        <v>1</v>
      </c>
      <c r="D374" s="335" t="s">
        <v>2777</v>
      </c>
      <c r="E374" s="18" t="s">
        <v>1</v>
      </c>
      <c r="F374" s="336">
        <v>0</v>
      </c>
      <c r="G374" s="40"/>
      <c r="H374" s="46"/>
    </row>
    <row r="375" s="2" customFormat="1" ht="16.8" customHeight="1">
      <c r="A375" s="40"/>
      <c r="B375" s="46"/>
      <c r="C375" s="335" t="s">
        <v>2778</v>
      </c>
      <c r="D375" s="335" t="s">
        <v>2779</v>
      </c>
      <c r="E375" s="18" t="s">
        <v>1</v>
      </c>
      <c r="F375" s="336">
        <v>19</v>
      </c>
      <c r="G375" s="40"/>
      <c r="H375" s="46"/>
    </row>
    <row r="376" s="2" customFormat="1" ht="16.8" customHeight="1">
      <c r="A376" s="40"/>
      <c r="B376" s="46"/>
      <c r="C376" s="337" t="s">
        <v>6408</v>
      </c>
      <c r="D376" s="40"/>
      <c r="E376" s="40"/>
      <c r="F376" s="40"/>
      <c r="G376" s="40"/>
      <c r="H376" s="46"/>
    </row>
    <row r="377" s="2" customFormat="1" ht="16.8" customHeight="1">
      <c r="A377" s="40"/>
      <c r="B377" s="46"/>
      <c r="C377" s="335" t="s">
        <v>2773</v>
      </c>
      <c r="D377" s="335" t="s">
        <v>6446</v>
      </c>
      <c r="E377" s="18" t="s">
        <v>699</v>
      </c>
      <c r="F377" s="336">
        <v>19</v>
      </c>
      <c r="G377" s="40"/>
      <c r="H377" s="46"/>
    </row>
    <row r="378" s="2" customFormat="1" ht="16.8" customHeight="1">
      <c r="A378" s="40"/>
      <c r="B378" s="46"/>
      <c r="C378" s="331" t="s">
        <v>2786</v>
      </c>
      <c r="D378" s="332" t="s">
        <v>2786</v>
      </c>
      <c r="E378" s="333" t="s">
        <v>1</v>
      </c>
      <c r="F378" s="334">
        <v>11.4</v>
      </c>
      <c r="G378" s="40"/>
      <c r="H378" s="46"/>
    </row>
    <row r="379" s="2" customFormat="1" ht="16.8" customHeight="1">
      <c r="A379" s="40"/>
      <c r="B379" s="46"/>
      <c r="C379" s="335" t="s">
        <v>1</v>
      </c>
      <c r="D379" s="335" t="s">
        <v>2785</v>
      </c>
      <c r="E379" s="18" t="s">
        <v>1</v>
      </c>
      <c r="F379" s="336">
        <v>0</v>
      </c>
      <c r="G379" s="40"/>
      <c r="H379" s="46"/>
    </row>
    <row r="380" s="2" customFormat="1" ht="16.8" customHeight="1">
      <c r="A380" s="40"/>
      <c r="B380" s="46"/>
      <c r="C380" s="335" t="s">
        <v>2786</v>
      </c>
      <c r="D380" s="335" t="s">
        <v>2787</v>
      </c>
      <c r="E380" s="18" t="s">
        <v>1</v>
      </c>
      <c r="F380" s="336">
        <v>11.4</v>
      </c>
      <c r="G380" s="40"/>
      <c r="H380" s="46"/>
    </row>
    <row r="381" s="2" customFormat="1" ht="16.8" customHeight="1">
      <c r="A381" s="40"/>
      <c r="B381" s="46"/>
      <c r="C381" s="337" t="s">
        <v>6408</v>
      </c>
      <c r="D381" s="40"/>
      <c r="E381" s="40"/>
      <c r="F381" s="40"/>
      <c r="G381" s="40"/>
      <c r="H381" s="46"/>
    </row>
    <row r="382" s="2" customFormat="1" ht="16.8" customHeight="1">
      <c r="A382" s="40"/>
      <c r="B382" s="46"/>
      <c r="C382" s="335" t="s">
        <v>2782</v>
      </c>
      <c r="D382" s="335" t="s">
        <v>2783</v>
      </c>
      <c r="E382" s="18" t="s">
        <v>350</v>
      </c>
      <c r="F382" s="336">
        <v>12.539999999999999</v>
      </c>
      <c r="G382" s="40"/>
      <c r="H382" s="46"/>
    </row>
    <row r="383" s="2" customFormat="1" ht="16.8" customHeight="1">
      <c r="A383" s="40"/>
      <c r="B383" s="46"/>
      <c r="C383" s="331" t="s">
        <v>333</v>
      </c>
      <c r="D383" s="332" t="s">
        <v>333</v>
      </c>
      <c r="E383" s="333" t="s">
        <v>1</v>
      </c>
      <c r="F383" s="334">
        <v>260.47000000000003</v>
      </c>
      <c r="G383" s="40"/>
      <c r="H383" s="46"/>
    </row>
    <row r="384" s="2" customFormat="1" ht="16.8" customHeight="1">
      <c r="A384" s="40"/>
      <c r="B384" s="46"/>
      <c r="C384" s="331" t="s">
        <v>2021</v>
      </c>
      <c r="D384" s="332" t="s">
        <v>333</v>
      </c>
      <c r="E384" s="333" t="s">
        <v>1</v>
      </c>
      <c r="F384" s="334">
        <v>112.527</v>
      </c>
      <c r="G384" s="40"/>
      <c r="H384" s="46"/>
    </row>
    <row r="385" s="2" customFormat="1" ht="16.8" customHeight="1">
      <c r="A385" s="40"/>
      <c r="B385" s="46"/>
      <c r="C385" s="335" t="s">
        <v>1</v>
      </c>
      <c r="D385" s="335" t="s">
        <v>2020</v>
      </c>
      <c r="E385" s="18" t="s">
        <v>1</v>
      </c>
      <c r="F385" s="336">
        <v>0</v>
      </c>
      <c r="G385" s="40"/>
      <c r="H385" s="46"/>
    </row>
    <row r="386" s="2" customFormat="1" ht="16.8" customHeight="1">
      <c r="A386" s="40"/>
      <c r="B386" s="46"/>
      <c r="C386" s="335" t="s">
        <v>2021</v>
      </c>
      <c r="D386" s="335" t="s">
        <v>2022</v>
      </c>
      <c r="E386" s="18" t="s">
        <v>1</v>
      </c>
      <c r="F386" s="336">
        <v>112.527</v>
      </c>
      <c r="G386" s="40"/>
      <c r="H386" s="46"/>
    </row>
    <row r="387" s="2" customFormat="1" ht="16.8" customHeight="1">
      <c r="A387" s="40"/>
      <c r="B387" s="46"/>
      <c r="C387" s="337" t="s">
        <v>6408</v>
      </c>
      <c r="D387" s="40"/>
      <c r="E387" s="40"/>
      <c r="F387" s="40"/>
      <c r="G387" s="40"/>
      <c r="H387" s="46"/>
    </row>
    <row r="388" s="2" customFormat="1">
      <c r="A388" s="40"/>
      <c r="B388" s="46"/>
      <c r="C388" s="335" t="s">
        <v>2017</v>
      </c>
      <c r="D388" s="335" t="s">
        <v>6447</v>
      </c>
      <c r="E388" s="18" t="s">
        <v>651</v>
      </c>
      <c r="F388" s="336">
        <v>112.527</v>
      </c>
      <c r="G388" s="40"/>
      <c r="H388" s="46"/>
    </row>
    <row r="389" s="2" customFormat="1" ht="16.8" customHeight="1">
      <c r="A389" s="40"/>
      <c r="B389" s="46"/>
      <c r="C389" s="331" t="s">
        <v>3160</v>
      </c>
      <c r="D389" s="332" t="s">
        <v>3160</v>
      </c>
      <c r="E389" s="333" t="s">
        <v>1</v>
      </c>
      <c r="F389" s="334">
        <v>48.688000000000002</v>
      </c>
      <c r="G389" s="40"/>
      <c r="H389" s="46"/>
    </row>
    <row r="390" s="2" customFormat="1" ht="16.8" customHeight="1">
      <c r="A390" s="40"/>
      <c r="B390" s="46"/>
      <c r="C390" s="331" t="s">
        <v>2031</v>
      </c>
      <c r="D390" s="332" t="s">
        <v>3160</v>
      </c>
      <c r="E390" s="333" t="s">
        <v>1</v>
      </c>
      <c r="F390" s="334">
        <v>62.515000000000001</v>
      </c>
      <c r="G390" s="40"/>
      <c r="H390" s="46"/>
    </row>
    <row r="391" s="2" customFormat="1" ht="16.8" customHeight="1">
      <c r="A391" s="40"/>
      <c r="B391" s="46"/>
      <c r="C391" s="335" t="s">
        <v>1</v>
      </c>
      <c r="D391" s="335" t="s">
        <v>2030</v>
      </c>
      <c r="E391" s="18" t="s">
        <v>1</v>
      </c>
      <c r="F391" s="336">
        <v>0</v>
      </c>
      <c r="G391" s="40"/>
      <c r="H391" s="46"/>
    </row>
    <row r="392" s="2" customFormat="1" ht="16.8" customHeight="1">
      <c r="A392" s="40"/>
      <c r="B392" s="46"/>
      <c r="C392" s="335" t="s">
        <v>2031</v>
      </c>
      <c r="D392" s="335" t="s">
        <v>2032</v>
      </c>
      <c r="E392" s="18" t="s">
        <v>1</v>
      </c>
      <c r="F392" s="336">
        <v>62.515000000000001</v>
      </c>
      <c r="G392" s="40"/>
      <c r="H392" s="46"/>
    </row>
    <row r="393" s="2" customFormat="1" ht="16.8" customHeight="1">
      <c r="A393" s="40"/>
      <c r="B393" s="46"/>
      <c r="C393" s="337" t="s">
        <v>6408</v>
      </c>
      <c r="D393" s="40"/>
      <c r="E393" s="40"/>
      <c r="F393" s="40"/>
      <c r="G393" s="40"/>
      <c r="H393" s="46"/>
    </row>
    <row r="394" s="2" customFormat="1" ht="16.8" customHeight="1">
      <c r="A394" s="40"/>
      <c r="B394" s="46"/>
      <c r="C394" s="335" t="s">
        <v>2025</v>
      </c>
      <c r="D394" s="335" t="s">
        <v>6448</v>
      </c>
      <c r="E394" s="18" t="s">
        <v>515</v>
      </c>
      <c r="F394" s="336">
        <v>273.47000000000003</v>
      </c>
      <c r="G394" s="40"/>
      <c r="H394" s="46"/>
    </row>
    <row r="395" s="2" customFormat="1" ht="16.8" customHeight="1">
      <c r="A395" s="40"/>
      <c r="B395" s="46"/>
      <c r="C395" s="331" t="s">
        <v>859</v>
      </c>
      <c r="D395" s="332" t="s">
        <v>859</v>
      </c>
      <c r="E395" s="333" t="s">
        <v>1</v>
      </c>
      <c r="F395" s="334">
        <v>121.51000000000001</v>
      </c>
      <c r="G395" s="40"/>
      <c r="H395" s="46"/>
    </row>
    <row r="396" s="2" customFormat="1" ht="16.8" customHeight="1">
      <c r="A396" s="40"/>
      <c r="B396" s="46"/>
      <c r="C396" s="331" t="s">
        <v>2043</v>
      </c>
      <c r="D396" s="332" t="s">
        <v>859</v>
      </c>
      <c r="E396" s="333" t="s">
        <v>1</v>
      </c>
      <c r="F396" s="334">
        <v>48.688000000000002</v>
      </c>
      <c r="G396" s="40"/>
      <c r="H396" s="46"/>
    </row>
    <row r="397" s="2" customFormat="1" ht="16.8" customHeight="1">
      <c r="A397" s="40"/>
      <c r="B397" s="46"/>
      <c r="C397" s="335" t="s">
        <v>1</v>
      </c>
      <c r="D397" s="335" t="s">
        <v>2041</v>
      </c>
      <c r="E397" s="18" t="s">
        <v>1</v>
      </c>
      <c r="F397" s="336">
        <v>0</v>
      </c>
      <c r="G397" s="40"/>
      <c r="H397" s="46"/>
    </row>
    <row r="398" s="2" customFormat="1" ht="16.8" customHeight="1">
      <c r="A398" s="40"/>
      <c r="B398" s="46"/>
      <c r="C398" s="335" t="s">
        <v>1</v>
      </c>
      <c r="D398" s="335" t="s">
        <v>2042</v>
      </c>
      <c r="E398" s="18" t="s">
        <v>1</v>
      </c>
      <c r="F398" s="336">
        <v>0</v>
      </c>
      <c r="G398" s="40"/>
      <c r="H398" s="46"/>
    </row>
    <row r="399" s="2" customFormat="1" ht="16.8" customHeight="1">
      <c r="A399" s="40"/>
      <c r="B399" s="46"/>
      <c r="C399" s="335" t="s">
        <v>2043</v>
      </c>
      <c r="D399" s="335" t="s">
        <v>2044</v>
      </c>
      <c r="E399" s="18" t="s">
        <v>1</v>
      </c>
      <c r="F399" s="336">
        <v>48.688000000000002</v>
      </c>
      <c r="G399" s="40"/>
      <c r="H399" s="46"/>
    </row>
    <row r="400" s="2" customFormat="1" ht="16.8" customHeight="1">
      <c r="A400" s="40"/>
      <c r="B400" s="46"/>
      <c r="C400" s="337" t="s">
        <v>6408</v>
      </c>
      <c r="D400" s="40"/>
      <c r="E400" s="40"/>
      <c r="F400" s="40"/>
      <c r="G400" s="40"/>
      <c r="H400" s="46"/>
    </row>
    <row r="401" s="2" customFormat="1" ht="16.8" customHeight="1">
      <c r="A401" s="40"/>
      <c r="B401" s="46"/>
      <c r="C401" s="335" t="s">
        <v>2036</v>
      </c>
      <c r="D401" s="335" t="s">
        <v>6449</v>
      </c>
      <c r="E401" s="18" t="s">
        <v>515</v>
      </c>
      <c r="F401" s="336">
        <v>93.370999999999995</v>
      </c>
      <c r="G401" s="40"/>
      <c r="H401" s="46"/>
    </row>
    <row r="402" s="2" customFormat="1" ht="16.8" customHeight="1">
      <c r="A402" s="40"/>
      <c r="B402" s="46"/>
      <c r="C402" s="331" t="s">
        <v>346</v>
      </c>
      <c r="D402" s="332" t="s">
        <v>346</v>
      </c>
      <c r="E402" s="333" t="s">
        <v>1</v>
      </c>
      <c r="F402" s="334">
        <v>69.269999999999996</v>
      </c>
      <c r="G402" s="40"/>
      <c r="H402" s="46"/>
    </row>
    <row r="403" s="2" customFormat="1" ht="16.8" customHeight="1">
      <c r="A403" s="40"/>
      <c r="B403" s="46"/>
      <c r="C403" s="331" t="s">
        <v>1758</v>
      </c>
      <c r="D403" s="332" t="s">
        <v>346</v>
      </c>
      <c r="E403" s="333" t="s">
        <v>1</v>
      </c>
      <c r="F403" s="334">
        <v>93.370999999999995</v>
      </c>
      <c r="G403" s="40"/>
      <c r="H403" s="46"/>
    </row>
    <row r="404" s="2" customFormat="1" ht="16.8" customHeight="1">
      <c r="A404" s="40"/>
      <c r="B404" s="46"/>
      <c r="C404" s="335" t="s">
        <v>1758</v>
      </c>
      <c r="D404" s="335" t="s">
        <v>2052</v>
      </c>
      <c r="E404" s="18" t="s">
        <v>1</v>
      </c>
      <c r="F404" s="336">
        <v>93.370999999999995</v>
      </c>
      <c r="G404" s="40"/>
      <c r="H404" s="46"/>
    </row>
    <row r="405" s="2" customFormat="1" ht="16.8" customHeight="1">
      <c r="A405" s="40"/>
      <c r="B405" s="46"/>
      <c r="C405" s="337" t="s">
        <v>6408</v>
      </c>
      <c r="D405" s="40"/>
      <c r="E405" s="40"/>
      <c r="F405" s="40"/>
      <c r="G405" s="40"/>
      <c r="H405" s="46"/>
    </row>
    <row r="406" s="2" customFormat="1" ht="16.8" customHeight="1">
      <c r="A406" s="40"/>
      <c r="B406" s="46"/>
      <c r="C406" s="335" t="s">
        <v>2049</v>
      </c>
      <c r="D406" s="335" t="s">
        <v>2050</v>
      </c>
      <c r="E406" s="18" t="s">
        <v>651</v>
      </c>
      <c r="F406" s="336">
        <v>186.74199999999999</v>
      </c>
      <c r="G406" s="40"/>
      <c r="H406" s="46"/>
    </row>
    <row r="407" s="2" customFormat="1" ht="16.8" customHeight="1">
      <c r="A407" s="40"/>
      <c r="B407" s="46"/>
      <c r="C407" s="331" t="s">
        <v>355</v>
      </c>
      <c r="D407" s="332" t="s">
        <v>355</v>
      </c>
      <c r="E407" s="333" t="s">
        <v>1</v>
      </c>
      <c r="F407" s="334">
        <v>121.51000000000001</v>
      </c>
      <c r="G407" s="40"/>
      <c r="H407" s="46"/>
    </row>
    <row r="408" s="2" customFormat="1" ht="16.8" customHeight="1">
      <c r="A408" s="40"/>
      <c r="B408" s="46"/>
      <c r="C408" s="335" t="s">
        <v>355</v>
      </c>
      <c r="D408" s="335" t="s">
        <v>2056</v>
      </c>
      <c r="E408" s="18" t="s">
        <v>1</v>
      </c>
      <c r="F408" s="336">
        <v>121.51000000000001</v>
      </c>
      <c r="G408" s="40"/>
      <c r="H408" s="46"/>
    </row>
    <row r="409" s="2" customFormat="1" ht="16.8" customHeight="1">
      <c r="A409" s="40"/>
      <c r="B409" s="46"/>
      <c r="C409" s="337" t="s">
        <v>6408</v>
      </c>
      <c r="D409" s="40"/>
      <c r="E409" s="40"/>
      <c r="F409" s="40"/>
      <c r="G409" s="40"/>
      <c r="H409" s="46"/>
    </row>
    <row r="410" s="2" customFormat="1" ht="16.8" customHeight="1">
      <c r="A410" s="40"/>
      <c r="B410" s="46"/>
      <c r="C410" s="335" t="s">
        <v>621</v>
      </c>
      <c r="D410" s="335" t="s">
        <v>6426</v>
      </c>
      <c r="E410" s="18" t="s">
        <v>507</v>
      </c>
      <c r="F410" s="336">
        <v>121.51000000000001</v>
      </c>
      <c r="G410" s="40"/>
      <c r="H410" s="46"/>
    </row>
    <row r="411" s="2" customFormat="1" ht="16.8" customHeight="1">
      <c r="A411" s="40"/>
      <c r="B411" s="46"/>
      <c r="C411" s="331" t="s">
        <v>884</v>
      </c>
      <c r="D411" s="332" t="s">
        <v>884</v>
      </c>
      <c r="E411" s="333" t="s">
        <v>1</v>
      </c>
      <c r="F411" s="334">
        <v>69.269999999999996</v>
      </c>
      <c r="G411" s="40"/>
      <c r="H411" s="46"/>
    </row>
    <row r="412" s="2" customFormat="1" ht="16.8" customHeight="1">
      <c r="A412" s="40"/>
      <c r="B412" s="46"/>
      <c r="C412" s="335" t="s">
        <v>1</v>
      </c>
      <c r="D412" s="335" t="s">
        <v>1999</v>
      </c>
      <c r="E412" s="18" t="s">
        <v>1</v>
      </c>
      <c r="F412" s="336">
        <v>0</v>
      </c>
      <c r="G412" s="40"/>
      <c r="H412" s="46"/>
    </row>
    <row r="413" s="2" customFormat="1" ht="16.8" customHeight="1">
      <c r="A413" s="40"/>
      <c r="B413" s="46"/>
      <c r="C413" s="335" t="s">
        <v>884</v>
      </c>
      <c r="D413" s="335" t="s">
        <v>2058</v>
      </c>
      <c r="E413" s="18" t="s">
        <v>1</v>
      </c>
      <c r="F413" s="336">
        <v>69.269999999999996</v>
      </c>
      <c r="G413" s="40"/>
      <c r="H413" s="46"/>
    </row>
    <row r="414" s="2" customFormat="1" ht="16.8" customHeight="1">
      <c r="A414" s="40"/>
      <c r="B414" s="46"/>
      <c r="C414" s="337" t="s">
        <v>6408</v>
      </c>
      <c r="D414" s="40"/>
      <c r="E414" s="40"/>
      <c r="F414" s="40"/>
      <c r="G414" s="40"/>
      <c r="H414" s="46"/>
    </row>
    <row r="415" s="2" customFormat="1" ht="16.8" customHeight="1">
      <c r="A415" s="40"/>
      <c r="B415" s="46"/>
      <c r="C415" s="335" t="s">
        <v>830</v>
      </c>
      <c r="D415" s="335" t="s">
        <v>6411</v>
      </c>
      <c r="E415" s="18" t="s">
        <v>507</v>
      </c>
      <c r="F415" s="336">
        <v>121.51000000000001</v>
      </c>
      <c r="G415" s="40"/>
      <c r="H415" s="46"/>
    </row>
    <row r="416" s="2" customFormat="1" ht="16.8" customHeight="1">
      <c r="A416" s="40"/>
      <c r="B416" s="46"/>
      <c r="C416" s="331" t="s">
        <v>894</v>
      </c>
      <c r="D416" s="332" t="s">
        <v>894</v>
      </c>
      <c r="E416" s="333" t="s">
        <v>1</v>
      </c>
      <c r="F416" s="334">
        <v>121.51000000000001</v>
      </c>
      <c r="G416" s="40"/>
      <c r="H416" s="46"/>
    </row>
    <row r="417" s="2" customFormat="1" ht="16.8" customHeight="1">
      <c r="A417" s="40"/>
      <c r="B417" s="46"/>
      <c r="C417" s="335" t="s">
        <v>894</v>
      </c>
      <c r="D417" s="335" t="s">
        <v>2056</v>
      </c>
      <c r="E417" s="18" t="s">
        <v>1</v>
      </c>
      <c r="F417" s="336">
        <v>121.51000000000001</v>
      </c>
      <c r="G417" s="40"/>
      <c r="H417" s="46"/>
    </row>
    <row r="418" s="2" customFormat="1" ht="16.8" customHeight="1">
      <c r="A418" s="40"/>
      <c r="B418" s="46"/>
      <c r="C418" s="337" t="s">
        <v>6408</v>
      </c>
      <c r="D418" s="40"/>
      <c r="E418" s="40"/>
      <c r="F418" s="40"/>
      <c r="G418" s="40"/>
      <c r="H418" s="46"/>
    </row>
    <row r="419" s="2" customFormat="1" ht="16.8" customHeight="1">
      <c r="A419" s="40"/>
      <c r="B419" s="46"/>
      <c r="C419" s="335" t="s">
        <v>2063</v>
      </c>
      <c r="D419" s="335" t="s">
        <v>6450</v>
      </c>
      <c r="E419" s="18" t="s">
        <v>507</v>
      </c>
      <c r="F419" s="336">
        <v>121.51000000000001</v>
      </c>
      <c r="G419" s="40"/>
      <c r="H419" s="46"/>
    </row>
    <row r="420" s="2" customFormat="1" ht="16.8" customHeight="1">
      <c r="A420" s="40"/>
      <c r="B420" s="46"/>
      <c r="C420" s="331" t="s">
        <v>904</v>
      </c>
      <c r="D420" s="332" t="s">
        <v>904</v>
      </c>
      <c r="E420" s="333" t="s">
        <v>1</v>
      </c>
      <c r="F420" s="334">
        <v>364.52999999999997</v>
      </c>
      <c r="G420" s="40"/>
      <c r="H420" s="46"/>
    </row>
    <row r="421" s="2" customFormat="1" ht="16.8" customHeight="1">
      <c r="A421" s="40"/>
      <c r="B421" s="46"/>
      <c r="C421" s="331" t="s">
        <v>785</v>
      </c>
      <c r="D421" s="332" t="s">
        <v>785</v>
      </c>
      <c r="E421" s="333" t="s">
        <v>1</v>
      </c>
      <c r="F421" s="334">
        <v>70</v>
      </c>
      <c r="G421" s="40"/>
      <c r="H421" s="46"/>
    </row>
    <row r="422" s="2" customFormat="1" ht="16.8" customHeight="1">
      <c r="A422" s="40"/>
      <c r="B422" s="46"/>
      <c r="C422" s="335" t="s">
        <v>1</v>
      </c>
      <c r="D422" s="335" t="s">
        <v>1926</v>
      </c>
      <c r="E422" s="18" t="s">
        <v>1</v>
      </c>
      <c r="F422" s="336">
        <v>0</v>
      </c>
      <c r="G422" s="40"/>
      <c r="H422" s="46"/>
    </row>
    <row r="423" s="2" customFormat="1" ht="16.8" customHeight="1">
      <c r="A423" s="40"/>
      <c r="B423" s="46"/>
      <c r="C423" s="335" t="s">
        <v>785</v>
      </c>
      <c r="D423" s="335" t="s">
        <v>1927</v>
      </c>
      <c r="E423" s="18" t="s">
        <v>1</v>
      </c>
      <c r="F423" s="336">
        <v>70</v>
      </c>
      <c r="G423" s="40"/>
      <c r="H423" s="46"/>
    </row>
    <row r="424" s="2" customFormat="1" ht="16.8" customHeight="1">
      <c r="A424" s="40"/>
      <c r="B424" s="46"/>
      <c r="C424" s="337" t="s">
        <v>6408</v>
      </c>
      <c r="D424" s="40"/>
      <c r="E424" s="40"/>
      <c r="F424" s="40"/>
      <c r="G424" s="40"/>
      <c r="H424" s="46"/>
    </row>
    <row r="425" s="2" customFormat="1" ht="16.8" customHeight="1">
      <c r="A425" s="40"/>
      <c r="B425" s="46"/>
      <c r="C425" s="335" t="s">
        <v>1921</v>
      </c>
      <c r="D425" s="335" t="s">
        <v>6451</v>
      </c>
      <c r="E425" s="18" t="s">
        <v>507</v>
      </c>
      <c r="F425" s="336">
        <v>357</v>
      </c>
      <c r="G425" s="40"/>
      <c r="H425" s="46"/>
    </row>
    <row r="426" s="2" customFormat="1" ht="16.8" customHeight="1">
      <c r="A426" s="40"/>
      <c r="B426" s="46"/>
      <c r="C426" s="331" t="s">
        <v>914</v>
      </c>
      <c r="D426" s="332" t="s">
        <v>914</v>
      </c>
      <c r="E426" s="333" t="s">
        <v>1</v>
      </c>
      <c r="F426" s="334">
        <v>2.4300000000000002</v>
      </c>
      <c r="G426" s="40"/>
      <c r="H426" s="46"/>
    </row>
    <row r="427" s="2" customFormat="1" ht="16.8" customHeight="1">
      <c r="A427" s="40"/>
      <c r="B427" s="46"/>
      <c r="C427" s="331" t="s">
        <v>2074</v>
      </c>
      <c r="D427" s="332" t="s">
        <v>914</v>
      </c>
      <c r="E427" s="333" t="s">
        <v>1</v>
      </c>
      <c r="F427" s="334">
        <v>121.51000000000001</v>
      </c>
      <c r="G427" s="40"/>
      <c r="H427" s="46"/>
    </row>
    <row r="428" s="2" customFormat="1" ht="16.8" customHeight="1">
      <c r="A428" s="40"/>
      <c r="B428" s="46"/>
      <c r="C428" s="335" t="s">
        <v>2074</v>
      </c>
      <c r="D428" s="335" t="s">
        <v>2056</v>
      </c>
      <c r="E428" s="18" t="s">
        <v>1</v>
      </c>
      <c r="F428" s="336">
        <v>121.51000000000001</v>
      </c>
      <c r="G428" s="40"/>
      <c r="H428" s="46"/>
    </row>
    <row r="429" s="2" customFormat="1" ht="16.8" customHeight="1">
      <c r="A429" s="40"/>
      <c r="B429" s="46"/>
      <c r="C429" s="337" t="s">
        <v>6408</v>
      </c>
      <c r="D429" s="40"/>
      <c r="E429" s="40"/>
      <c r="F429" s="40"/>
      <c r="G429" s="40"/>
      <c r="H429" s="46"/>
    </row>
    <row r="430" s="2" customFormat="1" ht="16.8" customHeight="1">
      <c r="A430" s="40"/>
      <c r="B430" s="46"/>
      <c r="C430" s="335" t="s">
        <v>2069</v>
      </c>
      <c r="D430" s="335" t="s">
        <v>6452</v>
      </c>
      <c r="E430" s="18" t="s">
        <v>507</v>
      </c>
      <c r="F430" s="336">
        <v>121.51000000000001</v>
      </c>
      <c r="G430" s="40"/>
      <c r="H430" s="46"/>
    </row>
    <row r="431" s="2" customFormat="1" ht="16.8" customHeight="1">
      <c r="A431" s="40"/>
      <c r="B431" s="46"/>
      <c r="C431" s="331" t="s">
        <v>1035</v>
      </c>
      <c r="D431" s="332" t="s">
        <v>1035</v>
      </c>
      <c r="E431" s="333" t="s">
        <v>1</v>
      </c>
      <c r="F431" s="334">
        <v>12.15</v>
      </c>
      <c r="G431" s="40"/>
      <c r="H431" s="46"/>
    </row>
    <row r="432" s="2" customFormat="1" ht="16.8" customHeight="1">
      <c r="A432" s="40"/>
      <c r="B432" s="46"/>
      <c r="C432" s="331" t="s">
        <v>2079</v>
      </c>
      <c r="D432" s="332" t="s">
        <v>1035</v>
      </c>
      <c r="E432" s="333" t="s">
        <v>1</v>
      </c>
      <c r="F432" s="334">
        <v>364.52999999999997</v>
      </c>
      <c r="G432" s="40"/>
      <c r="H432" s="46"/>
    </row>
    <row r="433" s="2" customFormat="1" ht="16.8" customHeight="1">
      <c r="A433" s="40"/>
      <c r="B433" s="46"/>
      <c r="C433" s="335" t="s">
        <v>2079</v>
      </c>
      <c r="D433" s="335" t="s">
        <v>2080</v>
      </c>
      <c r="E433" s="18" t="s">
        <v>1</v>
      </c>
      <c r="F433" s="336">
        <v>364.52999999999997</v>
      </c>
      <c r="G433" s="40"/>
      <c r="H433" s="46"/>
    </row>
    <row r="434" s="2" customFormat="1" ht="16.8" customHeight="1">
      <c r="A434" s="40"/>
      <c r="B434" s="46"/>
      <c r="C434" s="337" t="s">
        <v>6408</v>
      </c>
      <c r="D434" s="40"/>
      <c r="E434" s="40"/>
      <c r="F434" s="40"/>
      <c r="G434" s="40"/>
      <c r="H434" s="46"/>
    </row>
    <row r="435" s="2" customFormat="1" ht="16.8" customHeight="1">
      <c r="A435" s="40"/>
      <c r="B435" s="46"/>
      <c r="C435" s="335" t="s">
        <v>853</v>
      </c>
      <c r="D435" s="335" t="s">
        <v>6413</v>
      </c>
      <c r="E435" s="18" t="s">
        <v>507</v>
      </c>
      <c r="F435" s="336">
        <v>364.52999999999997</v>
      </c>
      <c r="G435" s="40"/>
      <c r="H435" s="46"/>
    </row>
    <row r="436" s="2" customFormat="1" ht="16.8" customHeight="1">
      <c r="A436" s="40"/>
      <c r="B436" s="46"/>
      <c r="C436" s="331" t="s">
        <v>926</v>
      </c>
      <c r="D436" s="332" t="s">
        <v>926</v>
      </c>
      <c r="E436" s="333" t="s">
        <v>1</v>
      </c>
      <c r="F436" s="334">
        <v>1.4310000000000001</v>
      </c>
      <c r="G436" s="40"/>
      <c r="H436" s="46"/>
    </row>
    <row r="437" s="2" customFormat="1" ht="16.8" customHeight="1">
      <c r="A437" s="40"/>
      <c r="B437" s="46"/>
      <c r="C437" s="331" t="s">
        <v>2089</v>
      </c>
      <c r="D437" s="332" t="s">
        <v>926</v>
      </c>
      <c r="E437" s="333" t="s">
        <v>1</v>
      </c>
      <c r="F437" s="334">
        <v>2.4300000000000002</v>
      </c>
      <c r="G437" s="40"/>
      <c r="H437" s="46"/>
    </row>
    <row r="438" s="2" customFormat="1" ht="16.8" customHeight="1">
      <c r="A438" s="40"/>
      <c r="B438" s="46"/>
      <c r="C438" s="335" t="s">
        <v>1</v>
      </c>
      <c r="D438" s="335" t="s">
        <v>2088</v>
      </c>
      <c r="E438" s="18" t="s">
        <v>1</v>
      </c>
      <c r="F438" s="336">
        <v>0</v>
      </c>
      <c r="G438" s="40"/>
      <c r="H438" s="46"/>
    </row>
    <row r="439" s="2" customFormat="1" ht="16.8" customHeight="1">
      <c r="A439" s="40"/>
      <c r="B439" s="46"/>
      <c r="C439" s="335" t="s">
        <v>2089</v>
      </c>
      <c r="D439" s="335" t="s">
        <v>2090</v>
      </c>
      <c r="E439" s="18" t="s">
        <v>1</v>
      </c>
      <c r="F439" s="336">
        <v>2.4300000000000002</v>
      </c>
      <c r="G439" s="40"/>
      <c r="H439" s="46"/>
    </row>
    <row r="440" s="2" customFormat="1" ht="16.8" customHeight="1">
      <c r="A440" s="40"/>
      <c r="B440" s="46"/>
      <c r="C440" s="337" t="s">
        <v>6408</v>
      </c>
      <c r="D440" s="40"/>
      <c r="E440" s="40"/>
      <c r="F440" s="40"/>
      <c r="G440" s="40"/>
      <c r="H440" s="46"/>
    </row>
    <row r="441" s="2" customFormat="1" ht="16.8" customHeight="1">
      <c r="A441" s="40"/>
      <c r="B441" s="46"/>
      <c r="C441" s="335" t="s">
        <v>2082</v>
      </c>
      <c r="D441" s="335" t="s">
        <v>6453</v>
      </c>
      <c r="E441" s="18" t="s">
        <v>515</v>
      </c>
      <c r="F441" s="336">
        <v>2.4300000000000002</v>
      </c>
      <c r="G441" s="40"/>
      <c r="H441" s="46"/>
    </row>
    <row r="442" s="2" customFormat="1" ht="16.8" customHeight="1">
      <c r="A442" s="40"/>
      <c r="B442" s="46"/>
      <c r="C442" s="331" t="s">
        <v>460</v>
      </c>
      <c r="D442" s="332" t="s">
        <v>460</v>
      </c>
      <c r="E442" s="333" t="s">
        <v>1</v>
      </c>
      <c r="F442" s="334">
        <v>18.300000000000001</v>
      </c>
      <c r="G442" s="40"/>
      <c r="H442" s="46"/>
    </row>
    <row r="443" s="2" customFormat="1" ht="16.8" customHeight="1">
      <c r="A443" s="40"/>
      <c r="B443" s="46"/>
      <c r="C443" s="331" t="s">
        <v>2097</v>
      </c>
      <c r="D443" s="332" t="s">
        <v>460</v>
      </c>
      <c r="E443" s="333" t="s">
        <v>1</v>
      </c>
      <c r="F443" s="334">
        <v>12.15</v>
      </c>
      <c r="G443" s="40"/>
      <c r="H443" s="46"/>
    </row>
    <row r="444" s="2" customFormat="1" ht="16.8" customHeight="1">
      <c r="A444" s="40"/>
      <c r="B444" s="46"/>
      <c r="C444" s="335" t="s">
        <v>2097</v>
      </c>
      <c r="D444" s="335" t="s">
        <v>2098</v>
      </c>
      <c r="E444" s="18" t="s">
        <v>1</v>
      </c>
      <c r="F444" s="336">
        <v>12.15</v>
      </c>
      <c r="G444" s="40"/>
      <c r="H444" s="46"/>
    </row>
    <row r="445" s="2" customFormat="1" ht="16.8" customHeight="1">
      <c r="A445" s="40"/>
      <c r="B445" s="46"/>
      <c r="C445" s="331" t="s">
        <v>1042</v>
      </c>
      <c r="D445" s="332" t="s">
        <v>1042</v>
      </c>
      <c r="E445" s="333" t="s">
        <v>1</v>
      </c>
      <c r="F445" s="334">
        <v>84</v>
      </c>
      <c r="G445" s="40"/>
      <c r="H445" s="46"/>
    </row>
    <row r="446" s="2" customFormat="1" ht="16.8" customHeight="1">
      <c r="A446" s="40"/>
      <c r="B446" s="46"/>
      <c r="C446" s="331" t="s">
        <v>2104</v>
      </c>
      <c r="D446" s="332" t="s">
        <v>1042</v>
      </c>
      <c r="E446" s="333" t="s">
        <v>1</v>
      </c>
      <c r="F446" s="334">
        <v>1.4310000000000001</v>
      </c>
      <c r="G446" s="40"/>
      <c r="H446" s="46"/>
    </row>
    <row r="447" s="2" customFormat="1" ht="16.8" customHeight="1">
      <c r="A447" s="40"/>
      <c r="B447" s="46"/>
      <c r="C447" s="335" t="s">
        <v>1</v>
      </c>
      <c r="D447" s="335" t="s">
        <v>2103</v>
      </c>
      <c r="E447" s="18" t="s">
        <v>1</v>
      </c>
      <c r="F447" s="336">
        <v>0</v>
      </c>
      <c r="G447" s="40"/>
      <c r="H447" s="46"/>
    </row>
    <row r="448" s="2" customFormat="1" ht="16.8" customHeight="1">
      <c r="A448" s="40"/>
      <c r="B448" s="46"/>
      <c r="C448" s="335" t="s">
        <v>2104</v>
      </c>
      <c r="D448" s="335" t="s">
        <v>2105</v>
      </c>
      <c r="E448" s="18" t="s">
        <v>1</v>
      </c>
      <c r="F448" s="336">
        <v>1.4310000000000001</v>
      </c>
      <c r="G448" s="40"/>
      <c r="H448" s="46"/>
    </row>
    <row r="449" s="2" customFormat="1" ht="16.8" customHeight="1">
      <c r="A449" s="40"/>
      <c r="B449" s="46"/>
      <c r="C449" s="337" t="s">
        <v>6408</v>
      </c>
      <c r="D449" s="40"/>
      <c r="E449" s="40"/>
      <c r="F449" s="40"/>
      <c r="G449" s="40"/>
      <c r="H449" s="46"/>
    </row>
    <row r="450" s="2" customFormat="1" ht="16.8" customHeight="1">
      <c r="A450" s="40"/>
      <c r="B450" s="46"/>
      <c r="C450" s="335" t="s">
        <v>2099</v>
      </c>
      <c r="D450" s="335" t="s">
        <v>2100</v>
      </c>
      <c r="E450" s="18" t="s">
        <v>515</v>
      </c>
      <c r="F450" s="336">
        <v>1.4310000000000001</v>
      </c>
      <c r="G450" s="40"/>
      <c r="H450" s="46"/>
    </row>
    <row r="451" s="2" customFormat="1" ht="16.8" customHeight="1">
      <c r="A451" s="40"/>
      <c r="B451" s="46"/>
      <c r="C451" s="331" t="s">
        <v>944</v>
      </c>
      <c r="D451" s="332" t="s">
        <v>944</v>
      </c>
      <c r="E451" s="333" t="s">
        <v>1</v>
      </c>
      <c r="F451" s="334">
        <v>84</v>
      </c>
      <c r="G451" s="40"/>
      <c r="H451" s="46"/>
    </row>
    <row r="452" s="2" customFormat="1" ht="16.8" customHeight="1">
      <c r="A452" s="40"/>
      <c r="B452" s="46"/>
      <c r="C452" s="331" t="s">
        <v>2114</v>
      </c>
      <c r="D452" s="332" t="s">
        <v>944</v>
      </c>
      <c r="E452" s="333" t="s">
        <v>1</v>
      </c>
      <c r="F452" s="334">
        <v>18.300000000000001</v>
      </c>
      <c r="G452" s="40"/>
      <c r="H452" s="46"/>
    </row>
    <row r="453" s="2" customFormat="1" ht="16.8" customHeight="1">
      <c r="A453" s="40"/>
      <c r="B453" s="46"/>
      <c r="C453" s="335" t="s">
        <v>1</v>
      </c>
      <c r="D453" s="335" t="s">
        <v>2113</v>
      </c>
      <c r="E453" s="18" t="s">
        <v>1</v>
      </c>
      <c r="F453" s="336">
        <v>0</v>
      </c>
      <c r="G453" s="40"/>
      <c r="H453" s="46"/>
    </row>
    <row r="454" s="2" customFormat="1" ht="16.8" customHeight="1">
      <c r="A454" s="40"/>
      <c r="B454" s="46"/>
      <c r="C454" s="335" t="s">
        <v>2114</v>
      </c>
      <c r="D454" s="335" t="s">
        <v>2115</v>
      </c>
      <c r="E454" s="18" t="s">
        <v>1</v>
      </c>
      <c r="F454" s="336">
        <v>18.300000000000001</v>
      </c>
      <c r="G454" s="40"/>
      <c r="H454" s="46"/>
    </row>
    <row r="455" s="2" customFormat="1" ht="16.8" customHeight="1">
      <c r="A455" s="40"/>
      <c r="B455" s="46"/>
      <c r="C455" s="337" t="s">
        <v>6408</v>
      </c>
      <c r="D455" s="40"/>
      <c r="E455" s="40"/>
      <c r="F455" s="40"/>
      <c r="G455" s="40"/>
      <c r="H455" s="46"/>
    </row>
    <row r="456" s="2" customFormat="1" ht="16.8" customHeight="1">
      <c r="A456" s="40"/>
      <c r="B456" s="46"/>
      <c r="C456" s="335" t="s">
        <v>2108</v>
      </c>
      <c r="D456" s="335" t="s">
        <v>6454</v>
      </c>
      <c r="E456" s="18" t="s">
        <v>699</v>
      </c>
      <c r="F456" s="336">
        <v>18.300000000000001</v>
      </c>
      <c r="G456" s="40"/>
      <c r="H456" s="46"/>
    </row>
    <row r="457" s="2" customFormat="1" ht="16.8" customHeight="1">
      <c r="A457" s="40"/>
      <c r="B457" s="46"/>
      <c r="C457" s="331" t="s">
        <v>3189</v>
      </c>
      <c r="D457" s="332" t="s">
        <v>3189</v>
      </c>
      <c r="E457" s="333" t="s">
        <v>1</v>
      </c>
      <c r="F457" s="334">
        <v>53.411000000000001</v>
      </c>
      <c r="G457" s="40"/>
      <c r="H457" s="46"/>
    </row>
    <row r="458" s="2" customFormat="1" ht="16.8" customHeight="1">
      <c r="A458" s="40"/>
      <c r="B458" s="46"/>
      <c r="C458" s="331" t="s">
        <v>2123</v>
      </c>
      <c r="D458" s="332" t="s">
        <v>3189</v>
      </c>
      <c r="E458" s="333" t="s">
        <v>1</v>
      </c>
      <c r="F458" s="334">
        <v>84</v>
      </c>
      <c r="G458" s="40"/>
      <c r="H458" s="46"/>
    </row>
    <row r="459" s="2" customFormat="1" ht="16.8" customHeight="1">
      <c r="A459" s="40"/>
      <c r="B459" s="46"/>
      <c r="C459" s="335" t="s">
        <v>1</v>
      </c>
      <c r="D459" s="335" t="s">
        <v>2122</v>
      </c>
      <c r="E459" s="18" t="s">
        <v>1</v>
      </c>
      <c r="F459" s="336">
        <v>0</v>
      </c>
      <c r="G459" s="40"/>
      <c r="H459" s="46"/>
    </row>
    <row r="460" s="2" customFormat="1" ht="16.8" customHeight="1">
      <c r="A460" s="40"/>
      <c r="B460" s="46"/>
      <c r="C460" s="335" t="s">
        <v>2123</v>
      </c>
      <c r="D460" s="335" t="s">
        <v>2124</v>
      </c>
      <c r="E460" s="18" t="s">
        <v>1</v>
      </c>
      <c r="F460" s="336">
        <v>84</v>
      </c>
      <c r="G460" s="40"/>
      <c r="H460" s="46"/>
    </row>
    <row r="461" s="2" customFormat="1" ht="16.8" customHeight="1">
      <c r="A461" s="40"/>
      <c r="B461" s="46"/>
      <c r="C461" s="337" t="s">
        <v>6408</v>
      </c>
      <c r="D461" s="40"/>
      <c r="E461" s="40"/>
      <c r="F461" s="40"/>
      <c r="G461" s="40"/>
      <c r="H461" s="46"/>
    </row>
    <row r="462" s="2" customFormat="1" ht="16.8" customHeight="1">
      <c r="A462" s="40"/>
      <c r="B462" s="46"/>
      <c r="C462" s="335" t="s">
        <v>2118</v>
      </c>
      <c r="D462" s="335" t="s">
        <v>6455</v>
      </c>
      <c r="E462" s="18" t="s">
        <v>699</v>
      </c>
      <c r="F462" s="336">
        <v>84</v>
      </c>
      <c r="G462" s="40"/>
      <c r="H462" s="46"/>
    </row>
    <row r="463" s="2" customFormat="1" ht="16.8" customHeight="1">
      <c r="A463" s="40"/>
      <c r="B463" s="46"/>
      <c r="C463" s="331" t="s">
        <v>958</v>
      </c>
      <c r="D463" s="332" t="s">
        <v>958</v>
      </c>
      <c r="E463" s="333" t="s">
        <v>1</v>
      </c>
      <c r="F463" s="334">
        <v>5.585</v>
      </c>
      <c r="G463" s="40"/>
      <c r="H463" s="46"/>
    </row>
    <row r="464" s="2" customFormat="1" ht="16.8" customHeight="1">
      <c r="A464" s="40"/>
      <c r="B464" s="46"/>
      <c r="C464" s="331" t="s">
        <v>2133</v>
      </c>
      <c r="D464" s="332" t="s">
        <v>958</v>
      </c>
      <c r="E464" s="333" t="s">
        <v>1</v>
      </c>
      <c r="F464" s="334">
        <v>84</v>
      </c>
      <c r="G464" s="40"/>
      <c r="H464" s="46"/>
    </row>
    <row r="465" s="2" customFormat="1" ht="16.8" customHeight="1">
      <c r="A465" s="40"/>
      <c r="B465" s="46"/>
      <c r="C465" s="335" t="s">
        <v>1</v>
      </c>
      <c r="D465" s="335" t="s">
        <v>2132</v>
      </c>
      <c r="E465" s="18" t="s">
        <v>1</v>
      </c>
      <c r="F465" s="336">
        <v>0</v>
      </c>
      <c r="G465" s="40"/>
      <c r="H465" s="46"/>
    </row>
    <row r="466" s="2" customFormat="1" ht="16.8" customHeight="1">
      <c r="A466" s="40"/>
      <c r="B466" s="46"/>
      <c r="C466" s="335" t="s">
        <v>2133</v>
      </c>
      <c r="D466" s="335" t="s">
        <v>2124</v>
      </c>
      <c r="E466" s="18" t="s">
        <v>1</v>
      </c>
      <c r="F466" s="336">
        <v>84</v>
      </c>
      <c r="G466" s="40"/>
      <c r="H466" s="46"/>
    </row>
    <row r="467" s="2" customFormat="1" ht="16.8" customHeight="1">
      <c r="A467" s="40"/>
      <c r="B467" s="46"/>
      <c r="C467" s="337" t="s">
        <v>6408</v>
      </c>
      <c r="D467" s="40"/>
      <c r="E467" s="40"/>
      <c r="F467" s="40"/>
      <c r="G467" s="40"/>
      <c r="H467" s="46"/>
    </row>
    <row r="468" s="2" customFormat="1" ht="16.8" customHeight="1">
      <c r="A468" s="40"/>
      <c r="B468" s="46"/>
      <c r="C468" s="335" t="s">
        <v>2127</v>
      </c>
      <c r="D468" s="335" t="s">
        <v>6456</v>
      </c>
      <c r="E468" s="18" t="s">
        <v>699</v>
      </c>
      <c r="F468" s="336">
        <v>84</v>
      </c>
      <c r="G468" s="40"/>
      <c r="H468" s="46"/>
    </row>
    <row r="469" s="2" customFormat="1" ht="16.8" customHeight="1">
      <c r="A469" s="40"/>
      <c r="B469" s="46"/>
      <c r="C469" s="331" t="s">
        <v>3195</v>
      </c>
      <c r="D469" s="332" t="s">
        <v>3195</v>
      </c>
      <c r="E469" s="333" t="s">
        <v>1</v>
      </c>
      <c r="F469" s="334">
        <v>9.6959999999999997</v>
      </c>
      <c r="G469" s="40"/>
      <c r="H469" s="46"/>
    </row>
    <row r="470" s="2" customFormat="1" ht="16.8" customHeight="1">
      <c r="A470" s="40"/>
      <c r="B470" s="46"/>
      <c r="C470" s="331" t="s">
        <v>2139</v>
      </c>
      <c r="D470" s="332" t="s">
        <v>3195</v>
      </c>
      <c r="E470" s="333" t="s">
        <v>1</v>
      </c>
      <c r="F470" s="334">
        <v>53.411000000000001</v>
      </c>
      <c r="G470" s="40"/>
      <c r="H470" s="46"/>
    </row>
    <row r="471" s="2" customFormat="1" ht="16.8" customHeight="1">
      <c r="A471" s="40"/>
      <c r="B471" s="46"/>
      <c r="C471" s="335" t="s">
        <v>2139</v>
      </c>
      <c r="D471" s="335" t="s">
        <v>2140</v>
      </c>
      <c r="E471" s="18" t="s">
        <v>1</v>
      </c>
      <c r="F471" s="336">
        <v>53.411000000000001</v>
      </c>
      <c r="G471" s="40"/>
      <c r="H471" s="46"/>
    </row>
    <row r="472" s="2" customFormat="1" ht="16.8" customHeight="1">
      <c r="A472" s="40"/>
      <c r="B472" s="46"/>
      <c r="C472" s="337" t="s">
        <v>6408</v>
      </c>
      <c r="D472" s="40"/>
      <c r="E472" s="40"/>
      <c r="F472" s="40"/>
      <c r="G472" s="40"/>
      <c r="H472" s="46"/>
    </row>
    <row r="473" s="2" customFormat="1" ht="16.8" customHeight="1">
      <c r="A473" s="40"/>
      <c r="B473" s="46"/>
      <c r="C473" s="335" t="s">
        <v>2136</v>
      </c>
      <c r="D473" s="335" t="s">
        <v>2137</v>
      </c>
      <c r="E473" s="18" t="s">
        <v>515</v>
      </c>
      <c r="F473" s="336">
        <v>53.411000000000001</v>
      </c>
      <c r="G473" s="40"/>
      <c r="H473" s="46"/>
    </row>
    <row r="474" s="2" customFormat="1" ht="16.8" customHeight="1">
      <c r="A474" s="40"/>
      <c r="B474" s="46"/>
      <c r="C474" s="331" t="s">
        <v>976</v>
      </c>
      <c r="D474" s="332" t="s">
        <v>976</v>
      </c>
      <c r="E474" s="333" t="s">
        <v>1</v>
      </c>
      <c r="F474" s="334">
        <v>18.079999999999998</v>
      </c>
      <c r="G474" s="40"/>
      <c r="H474" s="46"/>
    </row>
    <row r="475" s="2" customFormat="1" ht="16.8" customHeight="1">
      <c r="A475" s="40"/>
      <c r="B475" s="46"/>
      <c r="C475" s="331" t="s">
        <v>989</v>
      </c>
      <c r="D475" s="332" t="s">
        <v>989</v>
      </c>
      <c r="E475" s="333" t="s">
        <v>1</v>
      </c>
      <c r="F475" s="334">
        <v>287</v>
      </c>
      <c r="G475" s="40"/>
      <c r="H475" s="46"/>
    </row>
    <row r="476" s="2" customFormat="1" ht="16.8" customHeight="1">
      <c r="A476" s="40"/>
      <c r="B476" s="46"/>
      <c r="C476" s="335" t="s">
        <v>1</v>
      </c>
      <c r="D476" s="335" t="s">
        <v>1936</v>
      </c>
      <c r="E476" s="18" t="s">
        <v>1</v>
      </c>
      <c r="F476" s="336">
        <v>0</v>
      </c>
      <c r="G476" s="40"/>
      <c r="H476" s="46"/>
    </row>
    <row r="477" s="2" customFormat="1" ht="16.8" customHeight="1">
      <c r="A477" s="40"/>
      <c r="B477" s="46"/>
      <c r="C477" s="335" t="s">
        <v>989</v>
      </c>
      <c r="D477" s="335" t="s">
        <v>1760</v>
      </c>
      <c r="E477" s="18" t="s">
        <v>1</v>
      </c>
      <c r="F477" s="336">
        <v>287</v>
      </c>
      <c r="G477" s="40"/>
      <c r="H477" s="46"/>
    </row>
    <row r="478" s="2" customFormat="1" ht="16.8" customHeight="1">
      <c r="A478" s="40"/>
      <c r="B478" s="46"/>
      <c r="C478" s="337" t="s">
        <v>6408</v>
      </c>
      <c r="D478" s="40"/>
      <c r="E478" s="40"/>
      <c r="F478" s="40"/>
      <c r="G478" s="40"/>
      <c r="H478" s="46"/>
    </row>
    <row r="479" s="2" customFormat="1" ht="16.8" customHeight="1">
      <c r="A479" s="40"/>
      <c r="B479" s="46"/>
      <c r="C479" s="335" t="s">
        <v>1931</v>
      </c>
      <c r="D479" s="335" t="s">
        <v>6457</v>
      </c>
      <c r="E479" s="18" t="s">
        <v>507</v>
      </c>
      <c r="F479" s="336">
        <v>287</v>
      </c>
      <c r="G479" s="40"/>
      <c r="H479" s="46"/>
    </row>
    <row r="480" s="2" customFormat="1" ht="16.8" customHeight="1">
      <c r="A480" s="40"/>
      <c r="B480" s="46"/>
      <c r="C480" s="331" t="s">
        <v>1056</v>
      </c>
      <c r="D480" s="332" t="s">
        <v>1056</v>
      </c>
      <c r="E480" s="333" t="s">
        <v>1</v>
      </c>
      <c r="F480" s="334">
        <v>25.600000000000001</v>
      </c>
      <c r="G480" s="40"/>
      <c r="H480" s="46"/>
    </row>
    <row r="481" s="2" customFormat="1" ht="16.8" customHeight="1">
      <c r="A481" s="40"/>
      <c r="B481" s="46"/>
      <c r="C481" s="331" t="s">
        <v>2167</v>
      </c>
      <c r="D481" s="332" t="s">
        <v>1056</v>
      </c>
      <c r="E481" s="333" t="s">
        <v>1</v>
      </c>
      <c r="F481" s="334">
        <v>9.6959999999999997</v>
      </c>
      <c r="G481" s="40"/>
      <c r="H481" s="46"/>
    </row>
    <row r="482" s="2" customFormat="1" ht="16.8" customHeight="1">
      <c r="A482" s="40"/>
      <c r="B482" s="46"/>
      <c r="C482" s="335" t="s">
        <v>1</v>
      </c>
      <c r="D482" s="335" t="s">
        <v>2166</v>
      </c>
      <c r="E482" s="18" t="s">
        <v>1</v>
      </c>
      <c r="F482" s="336">
        <v>0</v>
      </c>
      <c r="G482" s="40"/>
      <c r="H482" s="46"/>
    </row>
    <row r="483" s="2" customFormat="1" ht="16.8" customHeight="1">
      <c r="A483" s="40"/>
      <c r="B483" s="46"/>
      <c r="C483" s="335" t="s">
        <v>2167</v>
      </c>
      <c r="D483" s="335" t="s">
        <v>2168</v>
      </c>
      <c r="E483" s="18" t="s">
        <v>1</v>
      </c>
      <c r="F483" s="336">
        <v>9.6959999999999997</v>
      </c>
      <c r="G483" s="40"/>
      <c r="H483" s="46"/>
    </row>
    <row r="484" s="2" customFormat="1" ht="16.8" customHeight="1">
      <c r="A484" s="40"/>
      <c r="B484" s="46"/>
      <c r="C484" s="337" t="s">
        <v>6408</v>
      </c>
      <c r="D484" s="40"/>
      <c r="E484" s="40"/>
      <c r="F484" s="40"/>
      <c r="G484" s="40"/>
      <c r="H484" s="46"/>
    </row>
    <row r="485" s="2" customFormat="1" ht="16.8" customHeight="1">
      <c r="A485" s="40"/>
      <c r="B485" s="46"/>
      <c r="C485" s="335" t="s">
        <v>2161</v>
      </c>
      <c r="D485" s="335" t="s">
        <v>6458</v>
      </c>
      <c r="E485" s="18" t="s">
        <v>515</v>
      </c>
      <c r="F485" s="336">
        <v>18.815999999999999</v>
      </c>
      <c r="G485" s="40"/>
      <c r="H485" s="46"/>
    </row>
    <row r="486" s="2" customFormat="1" ht="16.8" customHeight="1">
      <c r="A486" s="40"/>
      <c r="B486" s="46"/>
      <c r="C486" s="331" t="s">
        <v>3210</v>
      </c>
      <c r="D486" s="332" t="s">
        <v>3210</v>
      </c>
      <c r="E486" s="333" t="s">
        <v>1</v>
      </c>
      <c r="F486" s="334">
        <v>1.9930000000000001</v>
      </c>
      <c r="G486" s="40"/>
      <c r="H486" s="46"/>
    </row>
    <row r="487" s="2" customFormat="1" ht="16.8" customHeight="1">
      <c r="A487" s="40"/>
      <c r="B487" s="46"/>
      <c r="C487" s="331" t="s">
        <v>2179</v>
      </c>
      <c r="D487" s="332" t="s">
        <v>3210</v>
      </c>
      <c r="E487" s="333" t="s">
        <v>1</v>
      </c>
      <c r="F487" s="334">
        <v>18.079999999999998</v>
      </c>
      <c r="G487" s="40"/>
      <c r="H487" s="46"/>
    </row>
    <row r="488" s="2" customFormat="1" ht="16.8" customHeight="1">
      <c r="A488" s="40"/>
      <c r="B488" s="46"/>
      <c r="C488" s="335" t="s">
        <v>1</v>
      </c>
      <c r="D488" s="335" t="s">
        <v>2178</v>
      </c>
      <c r="E488" s="18" t="s">
        <v>1</v>
      </c>
      <c r="F488" s="336">
        <v>0</v>
      </c>
      <c r="G488" s="40"/>
      <c r="H488" s="46"/>
    </row>
    <row r="489" s="2" customFormat="1" ht="16.8" customHeight="1">
      <c r="A489" s="40"/>
      <c r="B489" s="46"/>
      <c r="C489" s="335" t="s">
        <v>1</v>
      </c>
      <c r="D489" s="335" t="s">
        <v>2166</v>
      </c>
      <c r="E489" s="18" t="s">
        <v>1</v>
      </c>
      <c r="F489" s="336">
        <v>0</v>
      </c>
      <c r="G489" s="40"/>
      <c r="H489" s="46"/>
    </row>
    <row r="490" s="2" customFormat="1" ht="16.8" customHeight="1">
      <c r="A490" s="40"/>
      <c r="B490" s="46"/>
      <c r="C490" s="335" t="s">
        <v>2179</v>
      </c>
      <c r="D490" s="335" t="s">
        <v>2180</v>
      </c>
      <c r="E490" s="18" t="s">
        <v>1</v>
      </c>
      <c r="F490" s="336">
        <v>18.079999999999998</v>
      </c>
      <c r="G490" s="40"/>
      <c r="H490" s="46"/>
    </row>
    <row r="491" s="2" customFormat="1" ht="16.8" customHeight="1">
      <c r="A491" s="40"/>
      <c r="B491" s="46"/>
      <c r="C491" s="337" t="s">
        <v>6408</v>
      </c>
      <c r="D491" s="40"/>
      <c r="E491" s="40"/>
      <c r="F491" s="40"/>
      <c r="G491" s="40"/>
      <c r="H491" s="46"/>
    </row>
    <row r="492" s="2" customFormat="1" ht="16.8" customHeight="1">
      <c r="A492" s="40"/>
      <c r="B492" s="46"/>
      <c r="C492" s="335" t="s">
        <v>2173</v>
      </c>
      <c r="D492" s="335" t="s">
        <v>6459</v>
      </c>
      <c r="E492" s="18" t="s">
        <v>507</v>
      </c>
      <c r="F492" s="336">
        <v>25.600000000000001</v>
      </c>
      <c r="G492" s="40"/>
      <c r="H492" s="46"/>
    </row>
    <row r="493" s="2" customFormat="1" ht="16.8" customHeight="1">
      <c r="A493" s="40"/>
      <c r="B493" s="46"/>
      <c r="C493" s="331" t="s">
        <v>1062</v>
      </c>
      <c r="D493" s="332" t="s">
        <v>1062</v>
      </c>
      <c r="E493" s="333" t="s">
        <v>1</v>
      </c>
      <c r="F493" s="334">
        <v>13.481</v>
      </c>
      <c r="G493" s="40"/>
      <c r="H493" s="46"/>
    </row>
    <row r="494" s="2" customFormat="1" ht="16.8" customHeight="1">
      <c r="A494" s="40"/>
      <c r="B494" s="46"/>
      <c r="C494" s="331" t="s">
        <v>2188</v>
      </c>
      <c r="D494" s="332" t="s">
        <v>1062</v>
      </c>
      <c r="E494" s="333" t="s">
        <v>1</v>
      </c>
      <c r="F494" s="334">
        <v>25.600000000000001</v>
      </c>
      <c r="G494" s="40"/>
      <c r="H494" s="46"/>
    </row>
    <row r="495" s="2" customFormat="1" ht="16.8" customHeight="1">
      <c r="A495" s="40"/>
      <c r="B495" s="46"/>
      <c r="C495" s="335" t="s">
        <v>2188</v>
      </c>
      <c r="D495" s="335" t="s">
        <v>2189</v>
      </c>
      <c r="E495" s="18" t="s">
        <v>1</v>
      </c>
      <c r="F495" s="336">
        <v>25.600000000000001</v>
      </c>
      <c r="G495" s="40"/>
      <c r="H495" s="46"/>
    </row>
    <row r="496" s="2" customFormat="1" ht="16.8" customHeight="1">
      <c r="A496" s="40"/>
      <c r="B496" s="46"/>
      <c r="C496" s="337" t="s">
        <v>6408</v>
      </c>
      <c r="D496" s="40"/>
      <c r="E496" s="40"/>
      <c r="F496" s="40"/>
      <c r="G496" s="40"/>
      <c r="H496" s="46"/>
    </row>
    <row r="497" s="2" customFormat="1" ht="16.8" customHeight="1">
      <c r="A497" s="40"/>
      <c r="B497" s="46"/>
      <c r="C497" s="335" t="s">
        <v>2184</v>
      </c>
      <c r="D497" s="335" t="s">
        <v>6460</v>
      </c>
      <c r="E497" s="18" t="s">
        <v>507</v>
      </c>
      <c r="F497" s="336">
        <v>25.600000000000001</v>
      </c>
      <c r="G497" s="40"/>
      <c r="H497" s="46"/>
    </row>
    <row r="498" s="2" customFormat="1" ht="16.8" customHeight="1">
      <c r="A498" s="40"/>
      <c r="B498" s="46"/>
      <c r="C498" s="331" t="s">
        <v>4217</v>
      </c>
      <c r="D498" s="332" t="s">
        <v>4217</v>
      </c>
      <c r="E498" s="333" t="s">
        <v>1</v>
      </c>
      <c r="F498" s="334">
        <v>102.447</v>
      </c>
      <c r="G498" s="40"/>
      <c r="H498" s="46"/>
    </row>
    <row r="499" s="2" customFormat="1" ht="16.8" customHeight="1">
      <c r="A499" s="40"/>
      <c r="B499" s="46"/>
      <c r="C499" s="331" t="s">
        <v>6461</v>
      </c>
      <c r="D499" s="332" t="s">
        <v>4217</v>
      </c>
      <c r="E499" s="333" t="s">
        <v>1</v>
      </c>
      <c r="F499" s="334">
        <v>2.1920000000000002</v>
      </c>
      <c r="G499" s="40"/>
      <c r="H499" s="46"/>
    </row>
    <row r="500" s="2" customFormat="1" ht="16.8" customHeight="1">
      <c r="A500" s="40"/>
      <c r="B500" s="46"/>
      <c r="C500" s="331" t="s">
        <v>3236</v>
      </c>
      <c r="D500" s="332" t="s">
        <v>3236</v>
      </c>
      <c r="E500" s="333" t="s">
        <v>1</v>
      </c>
      <c r="F500" s="334">
        <v>102.447</v>
      </c>
      <c r="G500" s="40"/>
      <c r="H500" s="46"/>
    </row>
    <row r="501" s="2" customFormat="1" ht="16.8" customHeight="1">
      <c r="A501" s="40"/>
      <c r="B501" s="46"/>
      <c r="C501" s="331" t="s">
        <v>2215</v>
      </c>
      <c r="D501" s="332" t="s">
        <v>3236</v>
      </c>
      <c r="E501" s="333" t="s">
        <v>1</v>
      </c>
      <c r="F501" s="334">
        <v>13.481</v>
      </c>
      <c r="G501" s="40"/>
      <c r="H501" s="46"/>
    </row>
    <row r="502" s="2" customFormat="1" ht="16.8" customHeight="1">
      <c r="A502" s="40"/>
      <c r="B502" s="46"/>
      <c r="C502" s="335" t="s">
        <v>1</v>
      </c>
      <c r="D502" s="335" t="s">
        <v>2214</v>
      </c>
      <c r="E502" s="18" t="s">
        <v>1</v>
      </c>
      <c r="F502" s="336">
        <v>0</v>
      </c>
      <c r="G502" s="40"/>
      <c r="H502" s="46"/>
    </row>
    <row r="503" s="2" customFormat="1" ht="16.8" customHeight="1">
      <c r="A503" s="40"/>
      <c r="B503" s="46"/>
      <c r="C503" s="335" t="s">
        <v>2215</v>
      </c>
      <c r="D503" s="335" t="s">
        <v>2216</v>
      </c>
      <c r="E503" s="18" t="s">
        <v>1</v>
      </c>
      <c r="F503" s="336">
        <v>13.481</v>
      </c>
      <c r="G503" s="40"/>
      <c r="H503" s="46"/>
    </row>
    <row r="504" s="2" customFormat="1" ht="16.8" customHeight="1">
      <c r="A504" s="40"/>
      <c r="B504" s="46"/>
      <c r="C504" s="337" t="s">
        <v>6408</v>
      </c>
      <c r="D504" s="40"/>
      <c r="E504" s="40"/>
      <c r="F504" s="40"/>
      <c r="G504" s="40"/>
      <c r="H504" s="46"/>
    </row>
    <row r="505" s="2" customFormat="1" ht="16.8" customHeight="1">
      <c r="A505" s="40"/>
      <c r="B505" s="46"/>
      <c r="C505" s="335" t="s">
        <v>2210</v>
      </c>
      <c r="D505" s="335" t="s">
        <v>6462</v>
      </c>
      <c r="E505" s="18" t="s">
        <v>515</v>
      </c>
      <c r="F505" s="336">
        <v>13.481</v>
      </c>
      <c r="G505" s="40"/>
      <c r="H505" s="46"/>
    </row>
    <row r="506" s="2" customFormat="1" ht="16.8" customHeight="1">
      <c r="A506" s="40"/>
      <c r="B506" s="46"/>
      <c r="C506" s="331" t="s">
        <v>3244</v>
      </c>
      <c r="D506" s="332" t="s">
        <v>3244</v>
      </c>
      <c r="E506" s="333" t="s">
        <v>1</v>
      </c>
      <c r="F506" s="334">
        <v>1.3779999999999999</v>
      </c>
      <c r="G506" s="40"/>
      <c r="H506" s="46"/>
    </row>
    <row r="507" s="2" customFormat="1" ht="16.8" customHeight="1">
      <c r="A507" s="40"/>
      <c r="B507" s="46"/>
      <c r="C507" s="331" t="s">
        <v>2225</v>
      </c>
      <c r="D507" s="332" t="s">
        <v>3244</v>
      </c>
      <c r="E507" s="333" t="s">
        <v>1</v>
      </c>
      <c r="F507" s="334">
        <v>102.447</v>
      </c>
      <c r="G507" s="40"/>
      <c r="H507" s="46"/>
    </row>
    <row r="508" s="2" customFormat="1" ht="16.8" customHeight="1">
      <c r="A508" s="40"/>
      <c r="B508" s="46"/>
      <c r="C508" s="335" t="s">
        <v>1</v>
      </c>
      <c r="D508" s="335" t="s">
        <v>2224</v>
      </c>
      <c r="E508" s="18" t="s">
        <v>1</v>
      </c>
      <c r="F508" s="336">
        <v>0</v>
      </c>
      <c r="G508" s="40"/>
      <c r="H508" s="46"/>
    </row>
    <row r="509" s="2" customFormat="1" ht="16.8" customHeight="1">
      <c r="A509" s="40"/>
      <c r="B509" s="46"/>
      <c r="C509" s="335" t="s">
        <v>2225</v>
      </c>
      <c r="D509" s="335" t="s">
        <v>2226</v>
      </c>
      <c r="E509" s="18" t="s">
        <v>1</v>
      </c>
      <c r="F509" s="336">
        <v>102.447</v>
      </c>
      <c r="G509" s="40"/>
      <c r="H509" s="46"/>
    </row>
    <row r="510" s="2" customFormat="1" ht="16.8" customHeight="1">
      <c r="A510" s="40"/>
      <c r="B510" s="46"/>
      <c r="C510" s="337" t="s">
        <v>6408</v>
      </c>
      <c r="D510" s="40"/>
      <c r="E510" s="40"/>
      <c r="F510" s="40"/>
      <c r="G510" s="40"/>
      <c r="H510" s="46"/>
    </row>
    <row r="511" s="2" customFormat="1" ht="16.8" customHeight="1">
      <c r="A511" s="40"/>
      <c r="B511" s="46"/>
      <c r="C511" s="335" t="s">
        <v>2219</v>
      </c>
      <c r="D511" s="335" t="s">
        <v>6463</v>
      </c>
      <c r="E511" s="18" t="s">
        <v>507</v>
      </c>
      <c r="F511" s="336">
        <v>102.447</v>
      </c>
      <c r="G511" s="40"/>
      <c r="H511" s="46"/>
    </row>
    <row r="512" s="2" customFormat="1" ht="16.8" customHeight="1">
      <c r="A512" s="40"/>
      <c r="B512" s="46"/>
      <c r="C512" s="331" t="s">
        <v>3252</v>
      </c>
      <c r="D512" s="332" t="s">
        <v>3252</v>
      </c>
      <c r="E512" s="333" t="s">
        <v>1</v>
      </c>
      <c r="F512" s="334">
        <v>16.553999999999998</v>
      </c>
      <c r="G512" s="40"/>
      <c r="H512" s="46"/>
    </row>
    <row r="513" s="2" customFormat="1" ht="16.8" customHeight="1">
      <c r="A513" s="40"/>
      <c r="B513" s="46"/>
      <c r="C513" s="331" t="s">
        <v>2234</v>
      </c>
      <c r="D513" s="332" t="s">
        <v>3252</v>
      </c>
      <c r="E513" s="333" t="s">
        <v>1</v>
      </c>
      <c r="F513" s="334">
        <v>102.447</v>
      </c>
      <c r="G513" s="40"/>
      <c r="H513" s="46"/>
    </row>
    <row r="514" s="2" customFormat="1" ht="16.8" customHeight="1">
      <c r="A514" s="40"/>
      <c r="B514" s="46"/>
      <c r="C514" s="335" t="s">
        <v>1</v>
      </c>
      <c r="D514" s="335" t="s">
        <v>2233</v>
      </c>
      <c r="E514" s="18" t="s">
        <v>1</v>
      </c>
      <c r="F514" s="336">
        <v>0</v>
      </c>
      <c r="G514" s="40"/>
      <c r="H514" s="46"/>
    </row>
    <row r="515" s="2" customFormat="1" ht="16.8" customHeight="1">
      <c r="A515" s="40"/>
      <c r="B515" s="46"/>
      <c r="C515" s="335" t="s">
        <v>2234</v>
      </c>
      <c r="D515" s="335" t="s">
        <v>2235</v>
      </c>
      <c r="E515" s="18" t="s">
        <v>1</v>
      </c>
      <c r="F515" s="336">
        <v>102.447</v>
      </c>
      <c r="G515" s="40"/>
      <c r="H515" s="46"/>
    </row>
    <row r="516" s="2" customFormat="1" ht="16.8" customHeight="1">
      <c r="A516" s="40"/>
      <c r="B516" s="46"/>
      <c r="C516" s="337" t="s">
        <v>6408</v>
      </c>
      <c r="D516" s="40"/>
      <c r="E516" s="40"/>
      <c r="F516" s="40"/>
      <c r="G516" s="40"/>
      <c r="H516" s="46"/>
    </row>
    <row r="517" s="2" customFormat="1" ht="16.8" customHeight="1">
      <c r="A517" s="40"/>
      <c r="B517" s="46"/>
      <c r="C517" s="335" t="s">
        <v>2229</v>
      </c>
      <c r="D517" s="335" t="s">
        <v>6464</v>
      </c>
      <c r="E517" s="18" t="s">
        <v>507</v>
      </c>
      <c r="F517" s="336">
        <v>102.447</v>
      </c>
      <c r="G517" s="40"/>
      <c r="H517" s="46"/>
    </row>
    <row r="518" s="2" customFormat="1" ht="16.8" customHeight="1">
      <c r="A518" s="40"/>
      <c r="B518" s="46"/>
      <c r="C518" s="331" t="s">
        <v>3257</v>
      </c>
      <c r="D518" s="332" t="s">
        <v>3257</v>
      </c>
      <c r="E518" s="333" t="s">
        <v>1</v>
      </c>
      <c r="F518" s="334">
        <v>42.375</v>
      </c>
      <c r="G518" s="40"/>
      <c r="H518" s="46"/>
    </row>
    <row r="519" s="2" customFormat="1" ht="16.8" customHeight="1">
      <c r="A519" s="40"/>
      <c r="B519" s="46"/>
      <c r="C519" s="331" t="s">
        <v>2243</v>
      </c>
      <c r="D519" s="332" t="s">
        <v>3257</v>
      </c>
      <c r="E519" s="333" t="s">
        <v>1</v>
      </c>
      <c r="F519" s="334">
        <v>1.516</v>
      </c>
      <c r="G519" s="40"/>
      <c r="H519" s="46"/>
    </row>
    <row r="520" s="2" customFormat="1" ht="16.8" customHeight="1">
      <c r="A520" s="40"/>
      <c r="B520" s="46"/>
      <c r="C520" s="335" t="s">
        <v>1</v>
      </c>
      <c r="D520" s="335" t="s">
        <v>2242</v>
      </c>
      <c r="E520" s="18" t="s">
        <v>1</v>
      </c>
      <c r="F520" s="336">
        <v>0</v>
      </c>
      <c r="G520" s="40"/>
      <c r="H520" s="46"/>
    </row>
    <row r="521" s="2" customFormat="1" ht="16.8" customHeight="1">
      <c r="A521" s="40"/>
      <c r="B521" s="46"/>
      <c r="C521" s="335" t="s">
        <v>2243</v>
      </c>
      <c r="D521" s="335" t="s">
        <v>2244</v>
      </c>
      <c r="E521" s="18" t="s">
        <v>1</v>
      </c>
      <c r="F521" s="336">
        <v>1.516</v>
      </c>
      <c r="G521" s="40"/>
      <c r="H521" s="46"/>
    </row>
    <row r="522" s="2" customFormat="1" ht="16.8" customHeight="1">
      <c r="A522" s="40"/>
      <c r="B522" s="46"/>
      <c r="C522" s="337" t="s">
        <v>6408</v>
      </c>
      <c r="D522" s="40"/>
      <c r="E522" s="40"/>
      <c r="F522" s="40"/>
      <c r="G522" s="40"/>
      <c r="H522" s="46"/>
    </row>
    <row r="523" s="2" customFormat="1" ht="16.8" customHeight="1">
      <c r="A523" s="40"/>
      <c r="B523" s="46"/>
      <c r="C523" s="335" t="s">
        <v>2238</v>
      </c>
      <c r="D523" s="335" t="s">
        <v>6465</v>
      </c>
      <c r="E523" s="18" t="s">
        <v>651</v>
      </c>
      <c r="F523" s="336">
        <v>1.639</v>
      </c>
      <c r="G523" s="40"/>
      <c r="H523" s="46"/>
    </row>
    <row r="524" s="2" customFormat="1" ht="16.8" customHeight="1">
      <c r="A524" s="40"/>
      <c r="B524" s="46"/>
      <c r="C524" s="331" t="s">
        <v>3265</v>
      </c>
      <c r="D524" s="332" t="s">
        <v>3265</v>
      </c>
      <c r="E524" s="333" t="s">
        <v>1</v>
      </c>
      <c r="F524" s="334">
        <v>131.40000000000001</v>
      </c>
      <c r="G524" s="40"/>
      <c r="H524" s="46"/>
    </row>
    <row r="525" s="2" customFormat="1" ht="16.8" customHeight="1">
      <c r="A525" s="40"/>
      <c r="B525" s="46"/>
      <c r="C525" s="331" t="s">
        <v>2255</v>
      </c>
      <c r="D525" s="332" t="s">
        <v>3265</v>
      </c>
      <c r="E525" s="333" t="s">
        <v>1</v>
      </c>
      <c r="F525" s="334">
        <v>5.2160000000000002</v>
      </c>
      <c r="G525" s="40"/>
      <c r="H525" s="46"/>
    </row>
    <row r="526" s="2" customFormat="1" ht="16.8" customHeight="1">
      <c r="A526" s="40"/>
      <c r="B526" s="46"/>
      <c r="C526" s="335" t="s">
        <v>1</v>
      </c>
      <c r="D526" s="335" t="s">
        <v>2254</v>
      </c>
      <c r="E526" s="18" t="s">
        <v>1</v>
      </c>
      <c r="F526" s="336">
        <v>0</v>
      </c>
      <c r="G526" s="40"/>
      <c r="H526" s="46"/>
    </row>
    <row r="527" s="2" customFormat="1" ht="16.8" customHeight="1">
      <c r="A527" s="40"/>
      <c r="B527" s="46"/>
      <c r="C527" s="335" t="s">
        <v>2255</v>
      </c>
      <c r="D527" s="335" t="s">
        <v>2256</v>
      </c>
      <c r="E527" s="18" t="s">
        <v>1</v>
      </c>
      <c r="F527" s="336">
        <v>5.2160000000000002</v>
      </c>
      <c r="G527" s="40"/>
      <c r="H527" s="46"/>
    </row>
    <row r="528" s="2" customFormat="1" ht="16.8" customHeight="1">
      <c r="A528" s="40"/>
      <c r="B528" s="46"/>
      <c r="C528" s="337" t="s">
        <v>6408</v>
      </c>
      <c r="D528" s="40"/>
      <c r="E528" s="40"/>
      <c r="F528" s="40"/>
      <c r="G528" s="40"/>
      <c r="H528" s="46"/>
    </row>
    <row r="529" s="2" customFormat="1" ht="16.8" customHeight="1">
      <c r="A529" s="40"/>
      <c r="B529" s="46"/>
      <c r="C529" s="335" t="s">
        <v>2249</v>
      </c>
      <c r="D529" s="335" t="s">
        <v>6466</v>
      </c>
      <c r="E529" s="18" t="s">
        <v>515</v>
      </c>
      <c r="F529" s="336">
        <v>5.2160000000000002</v>
      </c>
      <c r="G529" s="40"/>
      <c r="H529" s="46"/>
    </row>
    <row r="530" s="2" customFormat="1" ht="16.8" customHeight="1">
      <c r="A530" s="40"/>
      <c r="B530" s="46"/>
      <c r="C530" s="331" t="s">
        <v>3270</v>
      </c>
      <c r="D530" s="332" t="s">
        <v>3270</v>
      </c>
      <c r="E530" s="333" t="s">
        <v>1</v>
      </c>
      <c r="F530" s="334">
        <v>3.8639999999999999</v>
      </c>
      <c r="G530" s="40"/>
      <c r="H530" s="46"/>
    </row>
    <row r="531" s="2" customFormat="1" ht="16.8" customHeight="1">
      <c r="A531" s="40"/>
      <c r="B531" s="46"/>
      <c r="C531" s="331" t="s">
        <v>2265</v>
      </c>
      <c r="D531" s="332" t="s">
        <v>3270</v>
      </c>
      <c r="E531" s="333" t="s">
        <v>1</v>
      </c>
      <c r="F531" s="334">
        <v>16.553999999999998</v>
      </c>
      <c r="G531" s="40"/>
      <c r="H531" s="46"/>
    </row>
    <row r="532" s="2" customFormat="1" ht="16.8" customHeight="1">
      <c r="A532" s="40"/>
      <c r="B532" s="46"/>
      <c r="C532" s="335" t="s">
        <v>1</v>
      </c>
      <c r="D532" s="335" t="s">
        <v>2264</v>
      </c>
      <c r="E532" s="18" t="s">
        <v>1</v>
      </c>
      <c r="F532" s="336">
        <v>0</v>
      </c>
      <c r="G532" s="40"/>
      <c r="H532" s="46"/>
    </row>
    <row r="533" s="2" customFormat="1" ht="16.8" customHeight="1">
      <c r="A533" s="40"/>
      <c r="B533" s="46"/>
      <c r="C533" s="335" t="s">
        <v>2265</v>
      </c>
      <c r="D533" s="335" t="s">
        <v>2266</v>
      </c>
      <c r="E533" s="18" t="s">
        <v>1</v>
      </c>
      <c r="F533" s="336">
        <v>16.553999999999998</v>
      </c>
      <c r="G533" s="40"/>
      <c r="H533" s="46"/>
    </row>
    <row r="534" s="2" customFormat="1" ht="16.8" customHeight="1">
      <c r="A534" s="40"/>
      <c r="B534" s="46"/>
      <c r="C534" s="337" t="s">
        <v>6408</v>
      </c>
      <c r="D534" s="40"/>
      <c r="E534" s="40"/>
      <c r="F534" s="40"/>
      <c r="G534" s="40"/>
      <c r="H534" s="46"/>
    </row>
    <row r="535" s="2" customFormat="1" ht="16.8" customHeight="1">
      <c r="A535" s="40"/>
      <c r="B535" s="46"/>
      <c r="C535" s="335" t="s">
        <v>2259</v>
      </c>
      <c r="D535" s="335" t="s">
        <v>6467</v>
      </c>
      <c r="E535" s="18" t="s">
        <v>515</v>
      </c>
      <c r="F535" s="336">
        <v>74.120999999999995</v>
      </c>
      <c r="G535" s="40"/>
      <c r="H535" s="46"/>
    </row>
    <row r="536" s="2" customFormat="1" ht="16.8" customHeight="1">
      <c r="A536" s="40"/>
      <c r="B536" s="46"/>
      <c r="C536" s="331" t="s">
        <v>795</v>
      </c>
      <c r="D536" s="332" t="s">
        <v>795</v>
      </c>
      <c r="E536" s="333" t="s">
        <v>1</v>
      </c>
      <c r="F536" s="334">
        <v>210.95500000000001</v>
      </c>
      <c r="G536" s="40"/>
      <c r="H536" s="46"/>
    </row>
    <row r="537" s="2" customFormat="1" ht="16.8" customHeight="1">
      <c r="A537" s="40"/>
      <c r="B537" s="46"/>
      <c r="C537" s="331" t="s">
        <v>1944</v>
      </c>
      <c r="D537" s="332" t="s">
        <v>795</v>
      </c>
      <c r="E537" s="333" t="s">
        <v>1</v>
      </c>
      <c r="F537" s="334">
        <v>13</v>
      </c>
      <c r="G537" s="40"/>
      <c r="H537" s="46"/>
    </row>
    <row r="538" s="2" customFormat="1" ht="16.8" customHeight="1">
      <c r="A538" s="40"/>
      <c r="B538" s="46"/>
      <c r="C538" s="335" t="s">
        <v>1</v>
      </c>
      <c r="D538" s="335" t="s">
        <v>1943</v>
      </c>
      <c r="E538" s="18" t="s">
        <v>1</v>
      </c>
      <c r="F538" s="336">
        <v>0</v>
      </c>
      <c r="G538" s="40"/>
      <c r="H538" s="46"/>
    </row>
    <row r="539" s="2" customFormat="1" ht="16.8" customHeight="1">
      <c r="A539" s="40"/>
      <c r="B539" s="46"/>
      <c r="C539" s="335" t="s">
        <v>1944</v>
      </c>
      <c r="D539" s="335" t="s">
        <v>295</v>
      </c>
      <c r="E539" s="18" t="s">
        <v>1</v>
      </c>
      <c r="F539" s="336">
        <v>13</v>
      </c>
      <c r="G539" s="40"/>
      <c r="H539" s="46"/>
    </row>
    <row r="540" s="2" customFormat="1" ht="16.8" customHeight="1">
      <c r="A540" s="40"/>
      <c r="B540" s="46"/>
      <c r="C540" s="337" t="s">
        <v>6408</v>
      </c>
      <c r="D540" s="40"/>
      <c r="E540" s="40"/>
      <c r="F540" s="40"/>
      <c r="G540" s="40"/>
      <c r="H540" s="46"/>
    </row>
    <row r="541" s="2" customFormat="1">
      <c r="A541" s="40"/>
      <c r="B541" s="46"/>
      <c r="C541" s="335" t="s">
        <v>1939</v>
      </c>
      <c r="D541" s="335" t="s">
        <v>6468</v>
      </c>
      <c r="E541" s="18" t="s">
        <v>515</v>
      </c>
      <c r="F541" s="336">
        <v>13</v>
      </c>
      <c r="G541" s="40"/>
      <c r="H541" s="46"/>
    </row>
    <row r="542" s="2" customFormat="1" ht="16.8" customHeight="1">
      <c r="A542" s="40"/>
      <c r="B542" s="46"/>
      <c r="C542" s="331" t="s">
        <v>3279</v>
      </c>
      <c r="D542" s="332" t="s">
        <v>3279</v>
      </c>
      <c r="E542" s="333" t="s">
        <v>1</v>
      </c>
      <c r="F542" s="334">
        <v>40</v>
      </c>
      <c r="G542" s="40"/>
      <c r="H542" s="46"/>
    </row>
    <row r="543" s="2" customFormat="1" ht="16.8" customHeight="1">
      <c r="A543" s="40"/>
      <c r="B543" s="46"/>
      <c r="C543" s="331" t="s">
        <v>2279</v>
      </c>
      <c r="D543" s="332" t="s">
        <v>3279</v>
      </c>
      <c r="E543" s="333" t="s">
        <v>1</v>
      </c>
      <c r="F543" s="334">
        <v>42.375</v>
      </c>
      <c r="G543" s="40"/>
      <c r="H543" s="46"/>
    </row>
    <row r="544" s="2" customFormat="1" ht="16.8" customHeight="1">
      <c r="A544" s="40"/>
      <c r="B544" s="46"/>
      <c r="C544" s="335" t="s">
        <v>1</v>
      </c>
      <c r="D544" s="335" t="s">
        <v>2278</v>
      </c>
      <c r="E544" s="18" t="s">
        <v>1</v>
      </c>
      <c r="F544" s="336">
        <v>0</v>
      </c>
      <c r="G544" s="40"/>
      <c r="H544" s="46"/>
    </row>
    <row r="545" s="2" customFormat="1" ht="16.8" customHeight="1">
      <c r="A545" s="40"/>
      <c r="B545" s="46"/>
      <c r="C545" s="335" t="s">
        <v>2279</v>
      </c>
      <c r="D545" s="335" t="s">
        <v>2280</v>
      </c>
      <c r="E545" s="18" t="s">
        <v>1</v>
      </c>
      <c r="F545" s="336">
        <v>42.375</v>
      </c>
      <c r="G545" s="40"/>
      <c r="H545" s="46"/>
    </row>
    <row r="546" s="2" customFormat="1" ht="16.8" customHeight="1">
      <c r="A546" s="40"/>
      <c r="B546" s="46"/>
      <c r="C546" s="337" t="s">
        <v>6408</v>
      </c>
      <c r="D546" s="40"/>
      <c r="E546" s="40"/>
      <c r="F546" s="40"/>
      <c r="G546" s="40"/>
      <c r="H546" s="46"/>
    </row>
    <row r="547" s="2" customFormat="1" ht="16.8" customHeight="1">
      <c r="A547" s="40"/>
      <c r="B547" s="46"/>
      <c r="C547" s="335" t="s">
        <v>2273</v>
      </c>
      <c r="D547" s="335" t="s">
        <v>6469</v>
      </c>
      <c r="E547" s="18" t="s">
        <v>507</v>
      </c>
      <c r="F547" s="336">
        <v>157.88</v>
      </c>
      <c r="G547" s="40"/>
      <c r="H547" s="46"/>
    </row>
    <row r="548" s="2" customFormat="1" ht="16.8" customHeight="1">
      <c r="A548" s="40"/>
      <c r="B548" s="46"/>
      <c r="C548" s="331" t="s">
        <v>2296</v>
      </c>
      <c r="D548" s="332" t="s">
        <v>2296</v>
      </c>
      <c r="E548" s="333" t="s">
        <v>1</v>
      </c>
      <c r="F548" s="334">
        <v>157.88</v>
      </c>
      <c r="G548" s="40"/>
      <c r="H548" s="46"/>
    </row>
    <row r="549" s="2" customFormat="1" ht="16.8" customHeight="1">
      <c r="A549" s="40"/>
      <c r="B549" s="46"/>
      <c r="C549" s="335" t="s">
        <v>2296</v>
      </c>
      <c r="D549" s="335" t="s">
        <v>2297</v>
      </c>
      <c r="E549" s="18" t="s">
        <v>1</v>
      </c>
      <c r="F549" s="336">
        <v>157.88</v>
      </c>
      <c r="G549" s="40"/>
      <c r="H549" s="46"/>
    </row>
    <row r="550" s="2" customFormat="1" ht="16.8" customHeight="1">
      <c r="A550" s="40"/>
      <c r="B550" s="46"/>
      <c r="C550" s="337" t="s">
        <v>6408</v>
      </c>
      <c r="D550" s="40"/>
      <c r="E550" s="40"/>
      <c r="F550" s="40"/>
      <c r="G550" s="40"/>
      <c r="H550" s="46"/>
    </row>
    <row r="551" s="2" customFormat="1" ht="16.8" customHeight="1">
      <c r="A551" s="40"/>
      <c r="B551" s="46"/>
      <c r="C551" s="335" t="s">
        <v>2292</v>
      </c>
      <c r="D551" s="335" t="s">
        <v>6470</v>
      </c>
      <c r="E551" s="18" t="s">
        <v>507</v>
      </c>
      <c r="F551" s="336">
        <v>157.88</v>
      </c>
      <c r="G551" s="40"/>
      <c r="H551" s="46"/>
    </row>
    <row r="552" s="2" customFormat="1" ht="16.8" customHeight="1">
      <c r="A552" s="40"/>
      <c r="B552" s="46"/>
      <c r="C552" s="331" t="s">
        <v>4259</v>
      </c>
      <c r="D552" s="332" t="s">
        <v>4259</v>
      </c>
      <c r="E552" s="333" t="s">
        <v>1</v>
      </c>
      <c r="F552" s="334">
        <v>30.484000000000002</v>
      </c>
      <c r="G552" s="40"/>
      <c r="H552" s="46"/>
    </row>
    <row r="553" s="2" customFormat="1" ht="16.8" customHeight="1">
      <c r="A553" s="40"/>
      <c r="B553" s="46"/>
      <c r="C553" s="331" t="s">
        <v>6471</v>
      </c>
      <c r="D553" s="332" t="s">
        <v>4259</v>
      </c>
      <c r="E553" s="333" t="s">
        <v>1</v>
      </c>
      <c r="F553" s="334">
        <v>4.25</v>
      </c>
      <c r="G553" s="40"/>
      <c r="H553" s="46"/>
    </row>
    <row r="554" s="2" customFormat="1" ht="16.8" customHeight="1">
      <c r="A554" s="40"/>
      <c r="B554" s="46"/>
      <c r="C554" s="331" t="s">
        <v>2318</v>
      </c>
      <c r="D554" s="332" t="s">
        <v>2318</v>
      </c>
      <c r="E554" s="333" t="s">
        <v>1</v>
      </c>
      <c r="F554" s="334">
        <v>40</v>
      </c>
      <c r="G554" s="40"/>
      <c r="H554" s="46"/>
    </row>
    <row r="555" s="2" customFormat="1" ht="16.8" customHeight="1">
      <c r="A555" s="40"/>
      <c r="B555" s="46"/>
      <c r="C555" s="335" t="s">
        <v>1</v>
      </c>
      <c r="D555" s="335" t="s">
        <v>2317</v>
      </c>
      <c r="E555" s="18" t="s">
        <v>1</v>
      </c>
      <c r="F555" s="336">
        <v>0</v>
      </c>
      <c r="G555" s="40"/>
      <c r="H555" s="46"/>
    </row>
    <row r="556" s="2" customFormat="1" ht="16.8" customHeight="1">
      <c r="A556" s="40"/>
      <c r="B556" s="46"/>
      <c r="C556" s="335" t="s">
        <v>2318</v>
      </c>
      <c r="D556" s="335" t="s">
        <v>2319</v>
      </c>
      <c r="E556" s="18" t="s">
        <v>1</v>
      </c>
      <c r="F556" s="336">
        <v>40</v>
      </c>
      <c r="G556" s="40"/>
      <c r="H556" s="46"/>
    </row>
    <row r="557" s="2" customFormat="1" ht="16.8" customHeight="1">
      <c r="A557" s="40"/>
      <c r="B557" s="46"/>
      <c r="C557" s="337" t="s">
        <v>6408</v>
      </c>
      <c r="D557" s="40"/>
      <c r="E557" s="40"/>
      <c r="F557" s="40"/>
      <c r="G557" s="40"/>
      <c r="H557" s="46"/>
    </row>
    <row r="558" s="2" customFormat="1" ht="16.8" customHeight="1">
      <c r="A558" s="40"/>
      <c r="B558" s="46"/>
      <c r="C558" s="335" t="s">
        <v>2312</v>
      </c>
      <c r="D558" s="335" t="s">
        <v>6472</v>
      </c>
      <c r="E558" s="18" t="s">
        <v>699</v>
      </c>
      <c r="F558" s="336">
        <v>40</v>
      </c>
      <c r="G558" s="40"/>
      <c r="H558" s="46"/>
    </row>
    <row r="559" s="2" customFormat="1" ht="16.8" customHeight="1">
      <c r="A559" s="40"/>
      <c r="B559" s="46"/>
      <c r="C559" s="331" t="s">
        <v>3324</v>
      </c>
      <c r="D559" s="332" t="s">
        <v>3324</v>
      </c>
      <c r="E559" s="333" t="s">
        <v>1</v>
      </c>
      <c r="F559" s="334">
        <v>53.200000000000003</v>
      </c>
      <c r="G559" s="40"/>
      <c r="H559" s="46"/>
    </row>
    <row r="560" s="2" customFormat="1" ht="16.8" customHeight="1">
      <c r="A560" s="40"/>
      <c r="B560" s="46"/>
      <c r="C560" s="331" t="s">
        <v>2325</v>
      </c>
      <c r="D560" s="332" t="s">
        <v>3324</v>
      </c>
      <c r="E560" s="333" t="s">
        <v>1</v>
      </c>
      <c r="F560" s="334">
        <v>40</v>
      </c>
      <c r="G560" s="40"/>
      <c r="H560" s="46"/>
    </row>
    <row r="561" s="2" customFormat="1" ht="16.8" customHeight="1">
      <c r="A561" s="40"/>
      <c r="B561" s="46"/>
      <c r="C561" s="335" t="s">
        <v>2325</v>
      </c>
      <c r="D561" s="335" t="s">
        <v>467</v>
      </c>
      <c r="E561" s="18" t="s">
        <v>1</v>
      </c>
      <c r="F561" s="336">
        <v>40</v>
      </c>
      <c r="G561" s="40"/>
      <c r="H561" s="46"/>
    </row>
    <row r="562" s="2" customFormat="1" ht="16.8" customHeight="1">
      <c r="A562" s="40"/>
      <c r="B562" s="46"/>
      <c r="C562" s="337" t="s">
        <v>6408</v>
      </c>
      <c r="D562" s="40"/>
      <c r="E562" s="40"/>
      <c r="F562" s="40"/>
      <c r="G562" s="40"/>
      <c r="H562" s="46"/>
    </row>
    <row r="563" s="2" customFormat="1" ht="16.8" customHeight="1">
      <c r="A563" s="40"/>
      <c r="B563" s="46"/>
      <c r="C563" s="335" t="s">
        <v>2322</v>
      </c>
      <c r="D563" s="335" t="s">
        <v>2323</v>
      </c>
      <c r="E563" s="18" t="s">
        <v>699</v>
      </c>
      <c r="F563" s="336">
        <v>40</v>
      </c>
      <c r="G563" s="40"/>
      <c r="H563" s="46"/>
    </row>
    <row r="564" s="2" customFormat="1" ht="16.8" customHeight="1">
      <c r="A564" s="40"/>
      <c r="B564" s="46"/>
      <c r="C564" s="331" t="s">
        <v>3328</v>
      </c>
      <c r="D564" s="332" t="s">
        <v>3328</v>
      </c>
      <c r="E564" s="333" t="s">
        <v>1</v>
      </c>
      <c r="F564" s="334">
        <v>53.200000000000003</v>
      </c>
      <c r="G564" s="40"/>
      <c r="H564" s="46"/>
    </row>
    <row r="565" s="2" customFormat="1" ht="16.8" customHeight="1">
      <c r="A565" s="40"/>
      <c r="B565" s="46"/>
      <c r="C565" s="331" t="s">
        <v>2334</v>
      </c>
      <c r="D565" s="332" t="s">
        <v>3328</v>
      </c>
      <c r="E565" s="333" t="s">
        <v>1</v>
      </c>
      <c r="F565" s="334">
        <v>30.484000000000002</v>
      </c>
      <c r="G565" s="40"/>
      <c r="H565" s="46"/>
    </row>
    <row r="566" s="2" customFormat="1" ht="16.8" customHeight="1">
      <c r="A566" s="40"/>
      <c r="B566" s="46"/>
      <c r="C566" s="335" t="s">
        <v>1</v>
      </c>
      <c r="D566" s="335" t="s">
        <v>2333</v>
      </c>
      <c r="E566" s="18" t="s">
        <v>1</v>
      </c>
      <c r="F566" s="336">
        <v>0</v>
      </c>
      <c r="G566" s="40"/>
      <c r="H566" s="46"/>
    </row>
    <row r="567" s="2" customFormat="1" ht="16.8" customHeight="1">
      <c r="A567" s="40"/>
      <c r="B567" s="46"/>
      <c r="C567" s="335" t="s">
        <v>2334</v>
      </c>
      <c r="D567" s="335" t="s">
        <v>2335</v>
      </c>
      <c r="E567" s="18" t="s">
        <v>1</v>
      </c>
      <c r="F567" s="336">
        <v>30.484000000000002</v>
      </c>
      <c r="G567" s="40"/>
      <c r="H567" s="46"/>
    </row>
    <row r="568" s="2" customFormat="1" ht="16.8" customHeight="1">
      <c r="A568" s="40"/>
      <c r="B568" s="46"/>
      <c r="C568" s="337" t="s">
        <v>6408</v>
      </c>
      <c r="D568" s="40"/>
      <c r="E568" s="40"/>
      <c r="F568" s="40"/>
      <c r="G568" s="40"/>
      <c r="H568" s="46"/>
    </row>
    <row r="569" s="2" customFormat="1" ht="16.8" customHeight="1">
      <c r="A569" s="40"/>
      <c r="B569" s="46"/>
      <c r="C569" s="335" t="s">
        <v>2328</v>
      </c>
      <c r="D569" s="335" t="s">
        <v>6473</v>
      </c>
      <c r="E569" s="18" t="s">
        <v>515</v>
      </c>
      <c r="F569" s="336">
        <v>30.484000000000002</v>
      </c>
      <c r="G569" s="40"/>
      <c r="H569" s="46"/>
    </row>
    <row r="570" s="2" customFormat="1" ht="16.8" customHeight="1">
      <c r="A570" s="40"/>
      <c r="B570" s="46"/>
      <c r="C570" s="331" t="s">
        <v>3333</v>
      </c>
      <c r="D570" s="332" t="s">
        <v>3333</v>
      </c>
      <c r="E570" s="333" t="s">
        <v>1</v>
      </c>
      <c r="F570" s="334">
        <v>36.82</v>
      </c>
      <c r="G570" s="40"/>
      <c r="H570" s="46"/>
    </row>
    <row r="571" s="2" customFormat="1" ht="16.8" customHeight="1">
      <c r="A571" s="40"/>
      <c r="B571" s="46"/>
      <c r="C571" s="331" t="s">
        <v>2342</v>
      </c>
      <c r="D571" s="332" t="s">
        <v>3333</v>
      </c>
      <c r="E571" s="333" t="s">
        <v>1</v>
      </c>
      <c r="F571" s="334">
        <v>30.484000000000002</v>
      </c>
      <c r="G571" s="40"/>
      <c r="H571" s="46"/>
    </row>
    <row r="572" s="2" customFormat="1" ht="16.8" customHeight="1">
      <c r="A572" s="40"/>
      <c r="B572" s="46"/>
      <c r="C572" s="335" t="s">
        <v>2342</v>
      </c>
      <c r="D572" s="335" t="s">
        <v>2343</v>
      </c>
      <c r="E572" s="18" t="s">
        <v>1</v>
      </c>
      <c r="F572" s="336">
        <v>30.484000000000002</v>
      </c>
      <c r="G572" s="40"/>
      <c r="H572" s="46"/>
    </row>
    <row r="573" s="2" customFormat="1" ht="16.8" customHeight="1">
      <c r="A573" s="40"/>
      <c r="B573" s="46"/>
      <c r="C573" s="337" t="s">
        <v>6408</v>
      </c>
      <c r="D573" s="40"/>
      <c r="E573" s="40"/>
      <c r="F573" s="40"/>
      <c r="G573" s="40"/>
      <c r="H573" s="46"/>
    </row>
    <row r="574" s="2" customFormat="1">
      <c r="A574" s="40"/>
      <c r="B574" s="46"/>
      <c r="C574" s="335" t="s">
        <v>2338</v>
      </c>
      <c r="D574" s="335" t="s">
        <v>6474</v>
      </c>
      <c r="E574" s="18" t="s">
        <v>515</v>
      </c>
      <c r="F574" s="336">
        <v>30.484000000000002</v>
      </c>
      <c r="G574" s="40"/>
      <c r="H574" s="46"/>
    </row>
    <row r="575" s="2" customFormat="1" ht="16.8" customHeight="1">
      <c r="A575" s="40"/>
      <c r="B575" s="46"/>
      <c r="C575" s="331" t="s">
        <v>4274</v>
      </c>
      <c r="D575" s="332" t="s">
        <v>4274</v>
      </c>
      <c r="E575" s="333" t="s">
        <v>1</v>
      </c>
      <c r="F575" s="334">
        <v>36.82</v>
      </c>
      <c r="G575" s="40"/>
      <c r="H575" s="46"/>
    </row>
    <row r="576" s="2" customFormat="1" ht="16.8" customHeight="1">
      <c r="A576" s="40"/>
      <c r="B576" s="46"/>
      <c r="C576" s="331" t="s">
        <v>6475</v>
      </c>
      <c r="D576" s="332" t="s">
        <v>4274</v>
      </c>
      <c r="E576" s="333" t="s">
        <v>1</v>
      </c>
      <c r="F576" s="334">
        <v>8.2840000000000007</v>
      </c>
      <c r="G576" s="40"/>
      <c r="H576" s="46"/>
    </row>
    <row r="577" s="2" customFormat="1" ht="16.8" customHeight="1">
      <c r="A577" s="40"/>
      <c r="B577" s="46"/>
      <c r="C577" s="331" t="s">
        <v>4279</v>
      </c>
      <c r="D577" s="332" t="s">
        <v>4279</v>
      </c>
      <c r="E577" s="333" t="s">
        <v>1</v>
      </c>
      <c r="F577" s="334">
        <v>7.5309999999999997</v>
      </c>
      <c r="G577" s="40"/>
      <c r="H577" s="46"/>
    </row>
    <row r="578" s="2" customFormat="1" ht="16.8" customHeight="1">
      <c r="A578" s="40"/>
      <c r="B578" s="46"/>
      <c r="C578" s="331" t="s">
        <v>2365</v>
      </c>
      <c r="D578" s="332" t="s">
        <v>4279</v>
      </c>
      <c r="E578" s="333" t="s">
        <v>1</v>
      </c>
      <c r="F578" s="334">
        <v>53.200000000000003</v>
      </c>
      <c r="G578" s="40"/>
      <c r="H578" s="46"/>
    </row>
    <row r="579" s="2" customFormat="1" ht="16.8" customHeight="1">
      <c r="A579" s="40"/>
      <c r="B579" s="46"/>
      <c r="C579" s="335" t="s">
        <v>1</v>
      </c>
      <c r="D579" s="335" t="s">
        <v>2364</v>
      </c>
      <c r="E579" s="18" t="s">
        <v>1</v>
      </c>
      <c r="F579" s="336">
        <v>0</v>
      </c>
      <c r="G579" s="40"/>
      <c r="H579" s="46"/>
    </row>
    <row r="580" s="2" customFormat="1" ht="16.8" customHeight="1">
      <c r="A580" s="40"/>
      <c r="B580" s="46"/>
      <c r="C580" s="335" t="s">
        <v>2365</v>
      </c>
      <c r="D580" s="335" t="s">
        <v>2366</v>
      </c>
      <c r="E580" s="18" t="s">
        <v>1</v>
      </c>
      <c r="F580" s="336">
        <v>53.200000000000003</v>
      </c>
      <c r="G580" s="40"/>
      <c r="H580" s="46"/>
    </row>
    <row r="581" s="2" customFormat="1" ht="16.8" customHeight="1">
      <c r="A581" s="40"/>
      <c r="B581" s="46"/>
      <c r="C581" s="337" t="s">
        <v>6408</v>
      </c>
      <c r="D581" s="40"/>
      <c r="E581" s="40"/>
      <c r="F581" s="40"/>
      <c r="G581" s="40"/>
      <c r="H581" s="46"/>
    </row>
    <row r="582" s="2" customFormat="1" ht="16.8" customHeight="1">
      <c r="A582" s="40"/>
      <c r="B582" s="46"/>
      <c r="C582" s="335" t="s">
        <v>2359</v>
      </c>
      <c r="D582" s="335" t="s">
        <v>6476</v>
      </c>
      <c r="E582" s="18" t="s">
        <v>507</v>
      </c>
      <c r="F582" s="336">
        <v>53.200000000000003</v>
      </c>
      <c r="G582" s="40"/>
      <c r="H582" s="46"/>
    </row>
    <row r="583" s="2" customFormat="1" ht="16.8" customHeight="1">
      <c r="A583" s="40"/>
      <c r="B583" s="46"/>
      <c r="C583" s="331" t="s">
        <v>3350</v>
      </c>
      <c r="D583" s="332" t="s">
        <v>3350</v>
      </c>
      <c r="E583" s="333" t="s">
        <v>1</v>
      </c>
      <c r="F583" s="334">
        <v>0.78800000000000003</v>
      </c>
      <c r="G583" s="40"/>
      <c r="H583" s="46"/>
    </row>
    <row r="584" s="2" customFormat="1" ht="16.8" customHeight="1">
      <c r="A584" s="40"/>
      <c r="B584" s="46"/>
      <c r="C584" s="331" t="s">
        <v>2373</v>
      </c>
      <c r="D584" s="332" t="s">
        <v>3350</v>
      </c>
      <c r="E584" s="333" t="s">
        <v>1</v>
      </c>
      <c r="F584" s="334">
        <v>53.200000000000003</v>
      </c>
      <c r="G584" s="40"/>
      <c r="H584" s="46"/>
    </row>
    <row r="585" s="2" customFormat="1" ht="16.8" customHeight="1">
      <c r="A585" s="40"/>
      <c r="B585" s="46"/>
      <c r="C585" s="335" t="s">
        <v>2373</v>
      </c>
      <c r="D585" s="335" t="s">
        <v>2374</v>
      </c>
      <c r="E585" s="18" t="s">
        <v>1</v>
      </c>
      <c r="F585" s="336">
        <v>53.200000000000003</v>
      </c>
      <c r="G585" s="40"/>
      <c r="H585" s="46"/>
    </row>
    <row r="586" s="2" customFormat="1" ht="16.8" customHeight="1">
      <c r="A586" s="40"/>
      <c r="B586" s="46"/>
      <c r="C586" s="337" t="s">
        <v>6408</v>
      </c>
      <c r="D586" s="40"/>
      <c r="E586" s="40"/>
      <c r="F586" s="40"/>
      <c r="G586" s="40"/>
      <c r="H586" s="46"/>
    </row>
    <row r="587" s="2" customFormat="1" ht="16.8" customHeight="1">
      <c r="A587" s="40"/>
      <c r="B587" s="46"/>
      <c r="C587" s="335" t="s">
        <v>2369</v>
      </c>
      <c r="D587" s="335" t="s">
        <v>6477</v>
      </c>
      <c r="E587" s="18" t="s">
        <v>507</v>
      </c>
      <c r="F587" s="336">
        <v>53.200000000000003</v>
      </c>
      <c r="G587" s="40"/>
      <c r="H587" s="46"/>
    </row>
    <row r="588" s="2" customFormat="1" ht="16.8" customHeight="1">
      <c r="A588" s="40"/>
      <c r="B588" s="46"/>
      <c r="C588" s="331" t="s">
        <v>994</v>
      </c>
      <c r="D588" s="332" t="s">
        <v>994</v>
      </c>
      <c r="E588" s="333" t="s">
        <v>1</v>
      </c>
      <c r="F588" s="334">
        <v>13</v>
      </c>
      <c r="G588" s="40"/>
      <c r="H588" s="46"/>
    </row>
    <row r="589" s="2" customFormat="1" ht="16.8" customHeight="1">
      <c r="A589" s="40"/>
      <c r="B589" s="46"/>
      <c r="C589" s="331" t="s">
        <v>1953</v>
      </c>
      <c r="D589" s="332" t="s">
        <v>994</v>
      </c>
      <c r="E589" s="333" t="s">
        <v>1</v>
      </c>
      <c r="F589" s="334">
        <v>128.44999999999999</v>
      </c>
      <c r="G589" s="40"/>
      <c r="H589" s="46"/>
    </row>
    <row r="590" s="2" customFormat="1" ht="16.8" customHeight="1">
      <c r="A590" s="40"/>
      <c r="B590" s="46"/>
      <c r="C590" s="335" t="s">
        <v>1</v>
      </c>
      <c r="D590" s="335" t="s">
        <v>1951</v>
      </c>
      <c r="E590" s="18" t="s">
        <v>1</v>
      </c>
      <c r="F590" s="336">
        <v>0</v>
      </c>
      <c r="G590" s="40"/>
      <c r="H590" s="46"/>
    </row>
    <row r="591" s="2" customFormat="1" ht="16.8" customHeight="1">
      <c r="A591" s="40"/>
      <c r="B591" s="46"/>
      <c r="C591" s="335" t="s">
        <v>1</v>
      </c>
      <c r="D591" s="335" t="s">
        <v>1952</v>
      </c>
      <c r="E591" s="18" t="s">
        <v>1</v>
      </c>
      <c r="F591" s="336">
        <v>0</v>
      </c>
      <c r="G591" s="40"/>
      <c r="H591" s="46"/>
    </row>
    <row r="592" s="2" customFormat="1" ht="16.8" customHeight="1">
      <c r="A592" s="40"/>
      <c r="B592" s="46"/>
      <c r="C592" s="335" t="s">
        <v>1953</v>
      </c>
      <c r="D592" s="335" t="s">
        <v>1954</v>
      </c>
      <c r="E592" s="18" t="s">
        <v>1</v>
      </c>
      <c r="F592" s="336">
        <v>128.44999999999999</v>
      </c>
      <c r="G592" s="40"/>
      <c r="H592" s="46"/>
    </row>
    <row r="593" s="2" customFormat="1" ht="16.8" customHeight="1">
      <c r="A593" s="40"/>
      <c r="B593" s="46"/>
      <c r="C593" s="337" t="s">
        <v>6408</v>
      </c>
      <c r="D593" s="40"/>
      <c r="E593" s="40"/>
      <c r="F593" s="40"/>
      <c r="G593" s="40"/>
      <c r="H593" s="46"/>
    </row>
    <row r="594" s="2" customFormat="1" ht="16.8" customHeight="1">
      <c r="A594" s="40"/>
      <c r="B594" s="46"/>
      <c r="C594" s="335" t="s">
        <v>1946</v>
      </c>
      <c r="D594" s="335" t="s">
        <v>6478</v>
      </c>
      <c r="E594" s="18" t="s">
        <v>515</v>
      </c>
      <c r="F594" s="336">
        <v>260.47000000000003</v>
      </c>
      <c r="G594" s="40"/>
      <c r="H594" s="46"/>
    </row>
    <row r="595" s="2" customFormat="1" ht="16.8" customHeight="1">
      <c r="A595" s="40"/>
      <c r="B595" s="46"/>
      <c r="C595" s="331" t="s">
        <v>4285</v>
      </c>
      <c r="D595" s="332" t="s">
        <v>4285</v>
      </c>
      <c r="E595" s="333" t="s">
        <v>1</v>
      </c>
      <c r="F595" s="334">
        <v>10.710000000000001</v>
      </c>
      <c r="G595" s="40"/>
      <c r="H595" s="46"/>
    </row>
    <row r="596" s="2" customFormat="1" ht="16.8" customHeight="1">
      <c r="A596" s="40"/>
      <c r="B596" s="46"/>
      <c r="C596" s="331" t="s">
        <v>2382</v>
      </c>
      <c r="D596" s="332" t="s">
        <v>4285</v>
      </c>
      <c r="E596" s="333" t="s">
        <v>1</v>
      </c>
      <c r="F596" s="334">
        <v>36.82</v>
      </c>
      <c r="G596" s="40"/>
      <c r="H596" s="46"/>
    </row>
    <row r="597" s="2" customFormat="1" ht="16.8" customHeight="1">
      <c r="A597" s="40"/>
      <c r="B597" s="46"/>
      <c r="C597" s="335" t="s">
        <v>1</v>
      </c>
      <c r="D597" s="335" t="s">
        <v>2381</v>
      </c>
      <c r="E597" s="18" t="s">
        <v>1</v>
      </c>
      <c r="F597" s="336">
        <v>0</v>
      </c>
      <c r="G597" s="40"/>
      <c r="H597" s="46"/>
    </row>
    <row r="598" s="2" customFormat="1" ht="16.8" customHeight="1">
      <c r="A598" s="40"/>
      <c r="B598" s="46"/>
      <c r="C598" s="335" t="s">
        <v>2382</v>
      </c>
      <c r="D598" s="335" t="s">
        <v>2383</v>
      </c>
      <c r="E598" s="18" t="s">
        <v>1</v>
      </c>
      <c r="F598" s="336">
        <v>36.82</v>
      </c>
      <c r="G598" s="40"/>
      <c r="H598" s="46"/>
    </row>
    <row r="599" s="2" customFormat="1" ht="16.8" customHeight="1">
      <c r="A599" s="40"/>
      <c r="B599" s="46"/>
      <c r="C599" s="337" t="s">
        <v>6408</v>
      </c>
      <c r="D599" s="40"/>
      <c r="E599" s="40"/>
      <c r="F599" s="40"/>
      <c r="G599" s="40"/>
      <c r="H599" s="46"/>
    </row>
    <row r="600" s="2" customFormat="1" ht="16.8" customHeight="1">
      <c r="A600" s="40"/>
      <c r="B600" s="46"/>
      <c r="C600" s="335" t="s">
        <v>2377</v>
      </c>
      <c r="D600" s="335" t="s">
        <v>6479</v>
      </c>
      <c r="E600" s="18" t="s">
        <v>507</v>
      </c>
      <c r="F600" s="336">
        <v>36.82</v>
      </c>
      <c r="G600" s="40"/>
      <c r="H600" s="46"/>
    </row>
    <row r="601" s="2" customFormat="1" ht="16.8" customHeight="1">
      <c r="A601" s="40"/>
      <c r="B601" s="46"/>
      <c r="C601" s="331" t="s">
        <v>3371</v>
      </c>
      <c r="D601" s="332" t="s">
        <v>3371</v>
      </c>
      <c r="E601" s="333" t="s">
        <v>1</v>
      </c>
      <c r="F601" s="334">
        <v>10.710000000000001</v>
      </c>
      <c r="G601" s="40"/>
      <c r="H601" s="46"/>
    </row>
    <row r="602" s="2" customFormat="1" ht="16.8" customHeight="1">
      <c r="A602" s="40"/>
      <c r="B602" s="46"/>
      <c r="C602" s="331" t="s">
        <v>2390</v>
      </c>
      <c r="D602" s="332" t="s">
        <v>3371</v>
      </c>
      <c r="E602" s="333" t="s">
        <v>1</v>
      </c>
      <c r="F602" s="334">
        <v>36.82</v>
      </c>
      <c r="G602" s="40"/>
      <c r="H602" s="46"/>
    </row>
    <row r="603" s="2" customFormat="1" ht="16.8" customHeight="1">
      <c r="A603" s="40"/>
      <c r="B603" s="46"/>
      <c r="C603" s="335" t="s">
        <v>2390</v>
      </c>
      <c r="D603" s="335" t="s">
        <v>2391</v>
      </c>
      <c r="E603" s="18" t="s">
        <v>1</v>
      </c>
      <c r="F603" s="336">
        <v>36.82</v>
      </c>
      <c r="G603" s="40"/>
      <c r="H603" s="46"/>
    </row>
    <row r="604" s="2" customFormat="1" ht="16.8" customHeight="1">
      <c r="A604" s="40"/>
      <c r="B604" s="46"/>
      <c r="C604" s="331" t="s">
        <v>3379</v>
      </c>
      <c r="D604" s="332" t="s">
        <v>3379</v>
      </c>
      <c r="E604" s="333" t="s">
        <v>1</v>
      </c>
      <c r="F604" s="334">
        <v>8</v>
      </c>
      <c r="G604" s="40"/>
      <c r="H604" s="46"/>
    </row>
    <row r="605" s="2" customFormat="1" ht="16.8" customHeight="1">
      <c r="A605" s="40"/>
      <c r="B605" s="46"/>
      <c r="C605" s="331" t="s">
        <v>2397</v>
      </c>
      <c r="D605" s="332" t="s">
        <v>3379</v>
      </c>
      <c r="E605" s="333" t="s">
        <v>1</v>
      </c>
      <c r="F605" s="334">
        <v>0.52500000000000002</v>
      </c>
      <c r="G605" s="40"/>
      <c r="H605" s="46"/>
    </row>
    <row r="606" s="2" customFormat="1" ht="16.8" customHeight="1">
      <c r="A606" s="40"/>
      <c r="B606" s="46"/>
      <c r="C606" s="335" t="s">
        <v>1</v>
      </c>
      <c r="D606" s="335" t="s">
        <v>2396</v>
      </c>
      <c r="E606" s="18" t="s">
        <v>1</v>
      </c>
      <c r="F606" s="336">
        <v>0</v>
      </c>
      <c r="G606" s="40"/>
      <c r="H606" s="46"/>
    </row>
    <row r="607" s="2" customFormat="1" ht="16.8" customHeight="1">
      <c r="A607" s="40"/>
      <c r="B607" s="46"/>
      <c r="C607" s="335" t="s">
        <v>2397</v>
      </c>
      <c r="D607" s="335" t="s">
        <v>2398</v>
      </c>
      <c r="E607" s="18" t="s">
        <v>1</v>
      </c>
      <c r="F607" s="336">
        <v>0.52500000000000002</v>
      </c>
      <c r="G607" s="40"/>
      <c r="H607" s="46"/>
    </row>
    <row r="608" s="2" customFormat="1" ht="16.8" customHeight="1">
      <c r="A608" s="40"/>
      <c r="B608" s="46"/>
      <c r="C608" s="337" t="s">
        <v>6408</v>
      </c>
      <c r="D608" s="40"/>
      <c r="E608" s="40"/>
      <c r="F608" s="40"/>
      <c r="G608" s="40"/>
      <c r="H608" s="46"/>
    </row>
    <row r="609" s="2" customFormat="1" ht="16.8" customHeight="1">
      <c r="A609" s="40"/>
      <c r="B609" s="46"/>
      <c r="C609" s="335" t="s">
        <v>2392</v>
      </c>
      <c r="D609" s="335" t="s">
        <v>6480</v>
      </c>
      <c r="E609" s="18" t="s">
        <v>515</v>
      </c>
      <c r="F609" s="336">
        <v>0.52500000000000002</v>
      </c>
      <c r="G609" s="40"/>
      <c r="H609" s="46"/>
    </row>
    <row r="610" s="2" customFormat="1" ht="16.8" customHeight="1">
      <c r="A610" s="40"/>
      <c r="B610" s="46"/>
      <c r="C610" s="331" t="s">
        <v>3384</v>
      </c>
      <c r="D610" s="332" t="s">
        <v>3384</v>
      </c>
      <c r="E610" s="333" t="s">
        <v>1</v>
      </c>
      <c r="F610" s="334">
        <v>27</v>
      </c>
      <c r="G610" s="40"/>
      <c r="H610" s="46"/>
    </row>
    <row r="611" s="2" customFormat="1" ht="16.8" customHeight="1">
      <c r="A611" s="40"/>
      <c r="B611" s="46"/>
      <c r="C611" s="331" t="s">
        <v>2406</v>
      </c>
      <c r="D611" s="332" t="s">
        <v>3384</v>
      </c>
      <c r="E611" s="333" t="s">
        <v>1</v>
      </c>
      <c r="F611" s="334">
        <v>10.640000000000001</v>
      </c>
      <c r="G611" s="40"/>
      <c r="H611" s="46"/>
    </row>
    <row r="612" s="2" customFormat="1" ht="16.8" customHeight="1">
      <c r="A612" s="40"/>
      <c r="B612" s="46"/>
      <c r="C612" s="335" t="s">
        <v>1</v>
      </c>
      <c r="D612" s="335" t="s">
        <v>2405</v>
      </c>
      <c r="E612" s="18" t="s">
        <v>1</v>
      </c>
      <c r="F612" s="336">
        <v>0</v>
      </c>
      <c r="G612" s="40"/>
      <c r="H612" s="46"/>
    </row>
    <row r="613" s="2" customFormat="1" ht="16.8" customHeight="1">
      <c r="A613" s="40"/>
      <c r="B613" s="46"/>
      <c r="C613" s="335" t="s">
        <v>2406</v>
      </c>
      <c r="D613" s="335" t="s">
        <v>2407</v>
      </c>
      <c r="E613" s="18" t="s">
        <v>1</v>
      </c>
      <c r="F613" s="336">
        <v>10.640000000000001</v>
      </c>
      <c r="G613" s="40"/>
      <c r="H613" s="46"/>
    </row>
    <row r="614" s="2" customFormat="1" ht="16.8" customHeight="1">
      <c r="A614" s="40"/>
      <c r="B614" s="46"/>
      <c r="C614" s="337" t="s">
        <v>6408</v>
      </c>
      <c r="D614" s="40"/>
      <c r="E614" s="40"/>
      <c r="F614" s="40"/>
      <c r="G614" s="40"/>
      <c r="H614" s="46"/>
    </row>
    <row r="615" s="2" customFormat="1" ht="16.8" customHeight="1">
      <c r="A615" s="40"/>
      <c r="B615" s="46"/>
      <c r="C615" s="335" t="s">
        <v>2401</v>
      </c>
      <c r="D615" s="335" t="s">
        <v>6481</v>
      </c>
      <c r="E615" s="18" t="s">
        <v>507</v>
      </c>
      <c r="F615" s="336">
        <v>10.640000000000001</v>
      </c>
      <c r="G615" s="40"/>
      <c r="H615" s="46"/>
    </row>
    <row r="616" s="2" customFormat="1" ht="16.8" customHeight="1">
      <c r="A616" s="40"/>
      <c r="B616" s="46"/>
      <c r="C616" s="331" t="s">
        <v>3390</v>
      </c>
      <c r="D616" s="332" t="s">
        <v>3390</v>
      </c>
      <c r="E616" s="333" t="s">
        <v>1</v>
      </c>
      <c r="F616" s="334">
        <v>6</v>
      </c>
      <c r="G616" s="40"/>
      <c r="H616" s="46"/>
    </row>
    <row r="617" s="2" customFormat="1" ht="16.8" customHeight="1">
      <c r="A617" s="40"/>
      <c r="B617" s="46"/>
      <c r="C617" s="331" t="s">
        <v>2414</v>
      </c>
      <c r="D617" s="332" t="s">
        <v>3390</v>
      </c>
      <c r="E617" s="333" t="s">
        <v>1</v>
      </c>
      <c r="F617" s="334">
        <v>10.640000000000001</v>
      </c>
      <c r="G617" s="40"/>
      <c r="H617" s="46"/>
    </row>
    <row r="618" s="2" customFormat="1" ht="16.8" customHeight="1">
      <c r="A618" s="40"/>
      <c r="B618" s="46"/>
      <c r="C618" s="335" t="s">
        <v>2414</v>
      </c>
      <c r="D618" s="335" t="s">
        <v>2415</v>
      </c>
      <c r="E618" s="18" t="s">
        <v>1</v>
      </c>
      <c r="F618" s="336">
        <v>10.640000000000001</v>
      </c>
      <c r="G618" s="40"/>
      <c r="H618" s="46"/>
    </row>
    <row r="619" s="2" customFormat="1" ht="16.8" customHeight="1">
      <c r="A619" s="40"/>
      <c r="B619" s="46"/>
      <c r="C619" s="331" t="s">
        <v>3398</v>
      </c>
      <c r="D619" s="332" t="s">
        <v>3398</v>
      </c>
      <c r="E619" s="333" t="s">
        <v>1</v>
      </c>
      <c r="F619" s="334">
        <v>13</v>
      </c>
      <c r="G619" s="40"/>
      <c r="H619" s="46"/>
    </row>
    <row r="620" s="2" customFormat="1" ht="16.8" customHeight="1">
      <c r="A620" s="40"/>
      <c r="B620" s="46"/>
      <c r="C620" s="331" t="s">
        <v>2422</v>
      </c>
      <c r="D620" s="332" t="s">
        <v>3398</v>
      </c>
      <c r="E620" s="333" t="s">
        <v>1</v>
      </c>
      <c r="F620" s="334">
        <v>10.800000000000001</v>
      </c>
      <c r="G620" s="40"/>
      <c r="H620" s="46"/>
    </row>
    <row r="621" s="2" customFormat="1" ht="16.8" customHeight="1">
      <c r="A621" s="40"/>
      <c r="B621" s="46"/>
      <c r="C621" s="335" t="s">
        <v>1</v>
      </c>
      <c r="D621" s="335" t="s">
        <v>2421</v>
      </c>
      <c r="E621" s="18" t="s">
        <v>1</v>
      </c>
      <c r="F621" s="336">
        <v>0</v>
      </c>
      <c r="G621" s="40"/>
      <c r="H621" s="46"/>
    </row>
    <row r="622" s="2" customFormat="1" ht="16.8" customHeight="1">
      <c r="A622" s="40"/>
      <c r="B622" s="46"/>
      <c r="C622" s="335" t="s">
        <v>2422</v>
      </c>
      <c r="D622" s="335" t="s">
        <v>2423</v>
      </c>
      <c r="E622" s="18" t="s">
        <v>1</v>
      </c>
      <c r="F622" s="336">
        <v>10.800000000000001</v>
      </c>
      <c r="G622" s="40"/>
      <c r="H622" s="46"/>
    </row>
    <row r="623" s="2" customFormat="1" ht="16.8" customHeight="1">
      <c r="A623" s="40"/>
      <c r="B623" s="46"/>
      <c r="C623" s="337" t="s">
        <v>6408</v>
      </c>
      <c r="D623" s="40"/>
      <c r="E623" s="40"/>
      <c r="F623" s="40"/>
      <c r="G623" s="40"/>
      <c r="H623" s="46"/>
    </row>
    <row r="624" s="2" customFormat="1" ht="16.8" customHeight="1">
      <c r="A624" s="40"/>
      <c r="B624" s="46"/>
      <c r="C624" s="335" t="s">
        <v>2416</v>
      </c>
      <c r="D624" s="335" t="s">
        <v>6482</v>
      </c>
      <c r="E624" s="18" t="s">
        <v>699</v>
      </c>
      <c r="F624" s="336">
        <v>10.800000000000001</v>
      </c>
      <c r="G624" s="40"/>
      <c r="H624" s="46"/>
    </row>
    <row r="625" s="2" customFormat="1" ht="16.8" customHeight="1">
      <c r="A625" s="40"/>
      <c r="B625" s="46"/>
      <c r="C625" s="331" t="s">
        <v>3403</v>
      </c>
      <c r="D625" s="332" t="s">
        <v>3403</v>
      </c>
      <c r="E625" s="333" t="s">
        <v>1</v>
      </c>
      <c r="F625" s="334">
        <v>47.600000000000001</v>
      </c>
      <c r="G625" s="40"/>
      <c r="H625" s="46"/>
    </row>
    <row r="626" s="2" customFormat="1" ht="16.8" customHeight="1">
      <c r="A626" s="40"/>
      <c r="B626" s="46"/>
      <c r="C626" s="331" t="s">
        <v>2431</v>
      </c>
      <c r="D626" s="332" t="s">
        <v>3403</v>
      </c>
      <c r="E626" s="333" t="s">
        <v>1</v>
      </c>
      <c r="F626" s="334">
        <v>27</v>
      </c>
      <c r="G626" s="40"/>
      <c r="H626" s="46"/>
    </row>
    <row r="627" s="2" customFormat="1" ht="16.8" customHeight="1">
      <c r="A627" s="40"/>
      <c r="B627" s="46"/>
      <c r="C627" s="335" t="s">
        <v>2431</v>
      </c>
      <c r="D627" s="335" t="s">
        <v>387</v>
      </c>
      <c r="E627" s="18" t="s">
        <v>1</v>
      </c>
      <c r="F627" s="336">
        <v>27</v>
      </c>
      <c r="G627" s="40"/>
      <c r="H627" s="46"/>
    </row>
    <row r="628" s="2" customFormat="1" ht="16.8" customHeight="1">
      <c r="A628" s="40"/>
      <c r="B628" s="46"/>
      <c r="C628" s="331" t="s">
        <v>3411</v>
      </c>
      <c r="D628" s="332" t="s">
        <v>3411</v>
      </c>
      <c r="E628" s="333" t="s">
        <v>1</v>
      </c>
      <c r="F628" s="334">
        <v>6</v>
      </c>
      <c r="G628" s="40"/>
      <c r="H628" s="46"/>
    </row>
    <row r="629" s="2" customFormat="1" ht="16.8" customHeight="1">
      <c r="A629" s="40"/>
      <c r="B629" s="46"/>
      <c r="C629" s="331" t="s">
        <v>2438</v>
      </c>
      <c r="D629" s="332" t="s">
        <v>3411</v>
      </c>
      <c r="E629" s="333" t="s">
        <v>1</v>
      </c>
      <c r="F629" s="334">
        <v>9.5999999999999996</v>
      </c>
      <c r="G629" s="40"/>
      <c r="H629" s="46"/>
    </row>
    <row r="630" s="2" customFormat="1" ht="16.8" customHeight="1">
      <c r="A630" s="40"/>
      <c r="B630" s="46"/>
      <c r="C630" s="335" t="s">
        <v>1</v>
      </c>
      <c r="D630" s="335" t="s">
        <v>2437</v>
      </c>
      <c r="E630" s="18" t="s">
        <v>1</v>
      </c>
      <c r="F630" s="336">
        <v>0</v>
      </c>
      <c r="G630" s="40"/>
      <c r="H630" s="46"/>
    </row>
    <row r="631" s="2" customFormat="1" ht="16.8" customHeight="1">
      <c r="A631" s="40"/>
      <c r="B631" s="46"/>
      <c r="C631" s="335" t="s">
        <v>2438</v>
      </c>
      <c r="D631" s="335" t="s">
        <v>2439</v>
      </c>
      <c r="E631" s="18" t="s">
        <v>1</v>
      </c>
      <c r="F631" s="336">
        <v>9.5999999999999996</v>
      </c>
      <c r="G631" s="40"/>
      <c r="H631" s="46"/>
    </row>
    <row r="632" s="2" customFormat="1" ht="16.8" customHeight="1">
      <c r="A632" s="40"/>
      <c r="B632" s="46"/>
      <c r="C632" s="337" t="s">
        <v>6408</v>
      </c>
      <c r="D632" s="40"/>
      <c r="E632" s="40"/>
      <c r="F632" s="40"/>
      <c r="G632" s="40"/>
      <c r="H632" s="46"/>
    </row>
    <row r="633" s="2" customFormat="1" ht="16.8" customHeight="1">
      <c r="A633" s="40"/>
      <c r="B633" s="46"/>
      <c r="C633" s="335" t="s">
        <v>2432</v>
      </c>
      <c r="D633" s="335" t="s">
        <v>6483</v>
      </c>
      <c r="E633" s="18" t="s">
        <v>507</v>
      </c>
      <c r="F633" s="336">
        <v>9.5999999999999996</v>
      </c>
      <c r="G633" s="40"/>
      <c r="H633" s="46"/>
    </row>
    <row r="634" s="2" customFormat="1" ht="16.8" customHeight="1">
      <c r="A634" s="40"/>
      <c r="B634" s="46"/>
      <c r="C634" s="331" t="s">
        <v>3420</v>
      </c>
      <c r="D634" s="332" t="s">
        <v>3420</v>
      </c>
      <c r="E634" s="333" t="s">
        <v>1</v>
      </c>
      <c r="F634" s="334">
        <v>28.350000000000001</v>
      </c>
      <c r="G634" s="40"/>
      <c r="H634" s="46"/>
    </row>
    <row r="635" s="2" customFormat="1" ht="16.8" customHeight="1">
      <c r="A635" s="40"/>
      <c r="B635" s="46"/>
      <c r="C635" s="331" t="s">
        <v>2448</v>
      </c>
      <c r="D635" s="332" t="s">
        <v>3420</v>
      </c>
      <c r="E635" s="333" t="s">
        <v>1</v>
      </c>
      <c r="F635" s="334">
        <v>13</v>
      </c>
      <c r="G635" s="40"/>
      <c r="H635" s="46"/>
    </row>
    <row r="636" s="2" customFormat="1" ht="16.8" customHeight="1">
      <c r="A636" s="40"/>
      <c r="B636" s="46"/>
      <c r="C636" s="335" t="s">
        <v>1</v>
      </c>
      <c r="D636" s="335" t="s">
        <v>2447</v>
      </c>
      <c r="E636" s="18" t="s">
        <v>1</v>
      </c>
      <c r="F636" s="336">
        <v>0</v>
      </c>
      <c r="G636" s="40"/>
      <c r="H636" s="46"/>
    </row>
    <row r="637" s="2" customFormat="1" ht="16.8" customHeight="1">
      <c r="A637" s="40"/>
      <c r="B637" s="46"/>
      <c r="C637" s="335" t="s">
        <v>2448</v>
      </c>
      <c r="D637" s="335" t="s">
        <v>2449</v>
      </c>
      <c r="E637" s="18" t="s">
        <v>1</v>
      </c>
      <c r="F637" s="336">
        <v>13</v>
      </c>
      <c r="G637" s="40"/>
      <c r="H637" s="46"/>
    </row>
    <row r="638" s="2" customFormat="1" ht="16.8" customHeight="1">
      <c r="A638" s="40"/>
      <c r="B638" s="46"/>
      <c r="C638" s="337" t="s">
        <v>6408</v>
      </c>
      <c r="D638" s="40"/>
      <c r="E638" s="40"/>
      <c r="F638" s="40"/>
      <c r="G638" s="40"/>
      <c r="H638" s="46"/>
    </row>
    <row r="639" s="2" customFormat="1" ht="16.8" customHeight="1">
      <c r="A639" s="40"/>
      <c r="B639" s="46"/>
      <c r="C639" s="335" t="s">
        <v>2442</v>
      </c>
      <c r="D639" s="335" t="s">
        <v>6484</v>
      </c>
      <c r="E639" s="18" t="s">
        <v>507</v>
      </c>
      <c r="F639" s="336">
        <v>35.149999999999999</v>
      </c>
      <c r="G639" s="40"/>
      <c r="H639" s="46"/>
    </row>
    <row r="640" s="2" customFormat="1" ht="16.8" customHeight="1">
      <c r="A640" s="40"/>
      <c r="B640" s="46"/>
      <c r="C640" s="331" t="s">
        <v>3426</v>
      </c>
      <c r="D640" s="332" t="s">
        <v>3426</v>
      </c>
      <c r="E640" s="333" t="s">
        <v>1</v>
      </c>
      <c r="F640" s="334">
        <v>10.800000000000001</v>
      </c>
      <c r="G640" s="40"/>
      <c r="H640" s="46"/>
    </row>
    <row r="641" s="2" customFormat="1" ht="16.8" customHeight="1">
      <c r="A641" s="40"/>
      <c r="B641" s="46"/>
      <c r="C641" s="331" t="s">
        <v>2460</v>
      </c>
      <c r="D641" s="332" t="s">
        <v>3426</v>
      </c>
      <c r="E641" s="333" t="s">
        <v>1</v>
      </c>
      <c r="F641" s="334">
        <v>47.600000000000001</v>
      </c>
      <c r="G641" s="40"/>
      <c r="H641" s="46"/>
    </row>
    <row r="642" s="2" customFormat="1" ht="16.8" customHeight="1">
      <c r="A642" s="40"/>
      <c r="B642" s="46"/>
      <c r="C642" s="335" t="s">
        <v>1</v>
      </c>
      <c r="D642" s="335" t="s">
        <v>2459</v>
      </c>
      <c r="E642" s="18" t="s">
        <v>1</v>
      </c>
      <c r="F642" s="336">
        <v>0</v>
      </c>
      <c r="G642" s="40"/>
      <c r="H642" s="46"/>
    </row>
    <row r="643" s="2" customFormat="1" ht="16.8" customHeight="1">
      <c r="A643" s="40"/>
      <c r="B643" s="46"/>
      <c r="C643" s="335" t="s">
        <v>2460</v>
      </c>
      <c r="D643" s="335" t="s">
        <v>2461</v>
      </c>
      <c r="E643" s="18" t="s">
        <v>1</v>
      </c>
      <c r="F643" s="336">
        <v>47.600000000000001</v>
      </c>
      <c r="G643" s="40"/>
      <c r="H643" s="46"/>
    </row>
    <row r="644" s="2" customFormat="1" ht="16.8" customHeight="1">
      <c r="A644" s="40"/>
      <c r="B644" s="46"/>
      <c r="C644" s="337" t="s">
        <v>6408</v>
      </c>
      <c r="D644" s="40"/>
      <c r="E644" s="40"/>
      <c r="F644" s="40"/>
      <c r="G644" s="40"/>
      <c r="H644" s="46"/>
    </row>
    <row r="645" s="2" customFormat="1" ht="16.8" customHeight="1">
      <c r="A645" s="40"/>
      <c r="B645" s="46"/>
      <c r="C645" s="335" t="s">
        <v>2454</v>
      </c>
      <c r="D645" s="335" t="s">
        <v>6485</v>
      </c>
      <c r="E645" s="18" t="s">
        <v>507</v>
      </c>
      <c r="F645" s="336">
        <v>47.600000000000001</v>
      </c>
      <c r="G645" s="40"/>
      <c r="H645" s="46"/>
    </row>
    <row r="646" s="2" customFormat="1" ht="16.8" customHeight="1">
      <c r="A646" s="40"/>
      <c r="B646" s="46"/>
      <c r="C646" s="331" t="s">
        <v>282</v>
      </c>
      <c r="D646" s="332" t="s">
        <v>282</v>
      </c>
      <c r="E646" s="333" t="s">
        <v>1</v>
      </c>
      <c r="F646" s="334">
        <v>128.44999999999999</v>
      </c>
      <c r="G646" s="40"/>
      <c r="H646" s="46"/>
    </row>
    <row r="647" s="2" customFormat="1" ht="16.8" customHeight="1">
      <c r="A647" s="40"/>
      <c r="B647" s="46"/>
      <c r="C647" s="331" t="s">
        <v>1965</v>
      </c>
      <c r="D647" s="332" t="s">
        <v>282</v>
      </c>
      <c r="E647" s="333" t="s">
        <v>1</v>
      </c>
      <c r="F647" s="334">
        <v>260.47000000000003</v>
      </c>
      <c r="G647" s="40"/>
      <c r="H647" s="46"/>
    </row>
    <row r="648" s="2" customFormat="1" ht="16.8" customHeight="1">
      <c r="A648" s="40"/>
      <c r="B648" s="46"/>
      <c r="C648" s="335" t="s">
        <v>1</v>
      </c>
      <c r="D648" s="335" t="s">
        <v>1964</v>
      </c>
      <c r="E648" s="18" t="s">
        <v>1</v>
      </c>
      <c r="F648" s="336">
        <v>0</v>
      </c>
      <c r="G648" s="40"/>
      <c r="H648" s="46"/>
    </row>
    <row r="649" s="2" customFormat="1" ht="16.8" customHeight="1">
      <c r="A649" s="40"/>
      <c r="B649" s="46"/>
      <c r="C649" s="335" t="s">
        <v>1965</v>
      </c>
      <c r="D649" s="335" t="s">
        <v>1966</v>
      </c>
      <c r="E649" s="18" t="s">
        <v>1</v>
      </c>
      <c r="F649" s="336">
        <v>260.47000000000003</v>
      </c>
      <c r="G649" s="40"/>
      <c r="H649" s="46"/>
    </row>
    <row r="650" s="2" customFormat="1" ht="16.8" customHeight="1">
      <c r="A650" s="40"/>
      <c r="B650" s="46"/>
      <c r="C650" s="337" t="s">
        <v>6408</v>
      </c>
      <c r="D650" s="40"/>
      <c r="E650" s="40"/>
      <c r="F650" s="40"/>
      <c r="G650" s="40"/>
      <c r="H650" s="46"/>
    </row>
    <row r="651" s="2" customFormat="1" ht="16.8" customHeight="1">
      <c r="A651" s="40"/>
      <c r="B651" s="46"/>
      <c r="C651" s="335" t="s">
        <v>1959</v>
      </c>
      <c r="D651" s="335" t="s">
        <v>6486</v>
      </c>
      <c r="E651" s="18" t="s">
        <v>515</v>
      </c>
      <c r="F651" s="336">
        <v>260.47000000000003</v>
      </c>
      <c r="G651" s="40"/>
      <c r="H651" s="46"/>
    </row>
    <row r="652" s="2" customFormat="1" ht="16.8" customHeight="1">
      <c r="A652" s="40"/>
      <c r="B652" s="46"/>
      <c r="C652" s="331" t="s">
        <v>3431</v>
      </c>
      <c r="D652" s="332" t="s">
        <v>3431</v>
      </c>
      <c r="E652" s="333" t="s">
        <v>1</v>
      </c>
      <c r="F652" s="334">
        <v>19.620000000000001</v>
      </c>
      <c r="G652" s="40"/>
      <c r="H652" s="46"/>
    </row>
    <row r="653" s="2" customFormat="1" ht="16.8" customHeight="1">
      <c r="A653" s="40"/>
      <c r="B653" s="46"/>
      <c r="C653" s="331" t="s">
        <v>2469</v>
      </c>
      <c r="D653" s="332" t="s">
        <v>3431</v>
      </c>
      <c r="E653" s="333" t="s">
        <v>1</v>
      </c>
      <c r="F653" s="334">
        <v>9.5999999999999996</v>
      </c>
      <c r="G653" s="40"/>
      <c r="H653" s="46"/>
    </row>
    <row r="654" s="2" customFormat="1" ht="16.8" customHeight="1">
      <c r="A654" s="40"/>
      <c r="B654" s="46"/>
      <c r="C654" s="335" t="s">
        <v>1</v>
      </c>
      <c r="D654" s="335" t="s">
        <v>2468</v>
      </c>
      <c r="E654" s="18" t="s">
        <v>1</v>
      </c>
      <c r="F654" s="336">
        <v>0</v>
      </c>
      <c r="G654" s="40"/>
      <c r="H654" s="46"/>
    </row>
    <row r="655" s="2" customFormat="1" ht="16.8" customHeight="1">
      <c r="A655" s="40"/>
      <c r="B655" s="46"/>
      <c r="C655" s="335" t="s">
        <v>2469</v>
      </c>
      <c r="D655" s="335" t="s">
        <v>2470</v>
      </c>
      <c r="E655" s="18" t="s">
        <v>1</v>
      </c>
      <c r="F655" s="336">
        <v>9.5999999999999996</v>
      </c>
      <c r="G655" s="40"/>
      <c r="H655" s="46"/>
    </row>
    <row r="656" s="2" customFormat="1" ht="16.8" customHeight="1">
      <c r="A656" s="40"/>
      <c r="B656" s="46"/>
      <c r="C656" s="337" t="s">
        <v>6408</v>
      </c>
      <c r="D656" s="40"/>
      <c r="E656" s="40"/>
      <c r="F656" s="40"/>
      <c r="G656" s="40"/>
      <c r="H656" s="46"/>
    </row>
    <row r="657" s="2" customFormat="1" ht="16.8" customHeight="1">
      <c r="A657" s="40"/>
      <c r="B657" s="46"/>
      <c r="C657" s="335" t="s">
        <v>2464</v>
      </c>
      <c r="D657" s="335" t="s">
        <v>6487</v>
      </c>
      <c r="E657" s="18" t="s">
        <v>507</v>
      </c>
      <c r="F657" s="336">
        <v>9.5999999999999996</v>
      </c>
      <c r="G657" s="40"/>
      <c r="H657" s="46"/>
    </row>
    <row r="658" s="2" customFormat="1" ht="16.8" customHeight="1">
      <c r="A658" s="40"/>
      <c r="B658" s="46"/>
      <c r="C658" s="331" t="s">
        <v>3436</v>
      </c>
      <c r="D658" s="332" t="s">
        <v>3436</v>
      </c>
      <c r="E658" s="333" t="s">
        <v>1</v>
      </c>
      <c r="F658" s="334">
        <v>17.75</v>
      </c>
      <c r="G658" s="40"/>
      <c r="H658" s="46"/>
    </row>
    <row r="659" s="2" customFormat="1" ht="16.8" customHeight="1">
      <c r="A659" s="40"/>
      <c r="B659" s="46"/>
      <c r="C659" s="331" t="s">
        <v>2485</v>
      </c>
      <c r="D659" s="332" t="s">
        <v>3436</v>
      </c>
      <c r="E659" s="333" t="s">
        <v>1</v>
      </c>
      <c r="F659" s="334">
        <v>28.350000000000001</v>
      </c>
      <c r="G659" s="40"/>
      <c r="H659" s="46"/>
    </row>
    <row r="660" s="2" customFormat="1" ht="16.8" customHeight="1">
      <c r="A660" s="40"/>
      <c r="B660" s="46"/>
      <c r="C660" s="335" t="s">
        <v>1</v>
      </c>
      <c r="D660" s="335" t="s">
        <v>2484</v>
      </c>
      <c r="E660" s="18" t="s">
        <v>1</v>
      </c>
      <c r="F660" s="336">
        <v>0</v>
      </c>
      <c r="G660" s="40"/>
      <c r="H660" s="46"/>
    </row>
    <row r="661" s="2" customFormat="1" ht="16.8" customHeight="1">
      <c r="A661" s="40"/>
      <c r="B661" s="46"/>
      <c r="C661" s="335" t="s">
        <v>2485</v>
      </c>
      <c r="D661" s="335" t="s">
        <v>2486</v>
      </c>
      <c r="E661" s="18" t="s">
        <v>1</v>
      </c>
      <c r="F661" s="336">
        <v>28.350000000000001</v>
      </c>
      <c r="G661" s="40"/>
      <c r="H661" s="46"/>
    </row>
    <row r="662" s="2" customFormat="1" ht="16.8" customHeight="1">
      <c r="A662" s="40"/>
      <c r="B662" s="46"/>
      <c r="C662" s="337" t="s">
        <v>6408</v>
      </c>
      <c r="D662" s="40"/>
      <c r="E662" s="40"/>
      <c r="F662" s="40"/>
      <c r="G662" s="40"/>
      <c r="H662" s="46"/>
    </row>
    <row r="663" s="2" customFormat="1" ht="16.8" customHeight="1">
      <c r="A663" s="40"/>
      <c r="B663" s="46"/>
      <c r="C663" s="335" t="s">
        <v>2479</v>
      </c>
      <c r="D663" s="335" t="s">
        <v>6488</v>
      </c>
      <c r="E663" s="18" t="s">
        <v>515</v>
      </c>
      <c r="F663" s="336">
        <v>28.350000000000001</v>
      </c>
      <c r="G663" s="40"/>
      <c r="H663" s="46"/>
    </row>
    <row r="664" s="2" customFormat="1" ht="16.8" customHeight="1">
      <c r="A664" s="40"/>
      <c r="B664" s="46"/>
      <c r="C664" s="331" t="s">
        <v>3442</v>
      </c>
      <c r="D664" s="332" t="s">
        <v>3442</v>
      </c>
      <c r="E664" s="333" t="s">
        <v>1</v>
      </c>
      <c r="F664" s="334">
        <v>0.67500000000000004</v>
      </c>
      <c r="G664" s="40"/>
      <c r="H664" s="46"/>
    </row>
    <row r="665" s="2" customFormat="1" ht="16.8" customHeight="1">
      <c r="A665" s="40"/>
      <c r="B665" s="46"/>
      <c r="C665" s="331" t="s">
        <v>2495</v>
      </c>
      <c r="D665" s="332" t="s">
        <v>3442</v>
      </c>
      <c r="E665" s="333" t="s">
        <v>1</v>
      </c>
      <c r="F665" s="334">
        <v>10.800000000000001</v>
      </c>
      <c r="G665" s="40"/>
      <c r="H665" s="46"/>
    </row>
    <row r="666" s="2" customFormat="1" ht="16.8" customHeight="1">
      <c r="A666" s="40"/>
      <c r="B666" s="46"/>
      <c r="C666" s="335" t="s">
        <v>1</v>
      </c>
      <c r="D666" s="335" t="s">
        <v>2494</v>
      </c>
      <c r="E666" s="18" t="s">
        <v>1</v>
      </c>
      <c r="F666" s="336">
        <v>0</v>
      </c>
      <c r="G666" s="40"/>
      <c r="H666" s="46"/>
    </row>
    <row r="667" s="2" customFormat="1" ht="16.8" customHeight="1">
      <c r="A667" s="40"/>
      <c r="B667" s="46"/>
      <c r="C667" s="335" t="s">
        <v>2495</v>
      </c>
      <c r="D667" s="335" t="s">
        <v>2496</v>
      </c>
      <c r="E667" s="18" t="s">
        <v>1</v>
      </c>
      <c r="F667" s="336">
        <v>10.800000000000001</v>
      </c>
      <c r="G667" s="40"/>
      <c r="H667" s="46"/>
    </row>
    <row r="668" s="2" customFormat="1" ht="16.8" customHeight="1">
      <c r="A668" s="40"/>
      <c r="B668" s="46"/>
      <c r="C668" s="337" t="s">
        <v>6408</v>
      </c>
      <c r="D668" s="40"/>
      <c r="E668" s="40"/>
      <c r="F668" s="40"/>
      <c r="G668" s="40"/>
      <c r="H668" s="46"/>
    </row>
    <row r="669" s="2" customFormat="1" ht="16.8" customHeight="1">
      <c r="A669" s="40"/>
      <c r="B669" s="46"/>
      <c r="C669" s="335" t="s">
        <v>2489</v>
      </c>
      <c r="D669" s="335" t="s">
        <v>6489</v>
      </c>
      <c r="E669" s="18" t="s">
        <v>515</v>
      </c>
      <c r="F669" s="336">
        <v>10.800000000000001</v>
      </c>
      <c r="G669" s="40"/>
      <c r="H669" s="46"/>
    </row>
    <row r="670" s="2" customFormat="1" ht="16.8" customHeight="1">
      <c r="A670" s="40"/>
      <c r="B670" s="46"/>
      <c r="C670" s="331" t="s">
        <v>3447</v>
      </c>
      <c r="D670" s="332" t="s">
        <v>3447</v>
      </c>
      <c r="E670" s="333" t="s">
        <v>1</v>
      </c>
      <c r="F670" s="334">
        <v>13</v>
      </c>
      <c r="G670" s="40"/>
      <c r="H670" s="46"/>
    </row>
    <row r="671" s="2" customFormat="1" ht="16.8" customHeight="1">
      <c r="A671" s="40"/>
      <c r="B671" s="46"/>
      <c r="C671" s="331" t="s">
        <v>2504</v>
      </c>
      <c r="D671" s="332" t="s">
        <v>3447</v>
      </c>
      <c r="E671" s="333" t="s">
        <v>1</v>
      </c>
      <c r="F671" s="334">
        <v>19.620000000000001</v>
      </c>
      <c r="G671" s="40"/>
      <c r="H671" s="46"/>
    </row>
    <row r="672" s="2" customFormat="1" ht="16.8" customHeight="1">
      <c r="A672" s="40"/>
      <c r="B672" s="46"/>
      <c r="C672" s="335" t="s">
        <v>1</v>
      </c>
      <c r="D672" s="335" t="s">
        <v>2503</v>
      </c>
      <c r="E672" s="18" t="s">
        <v>1</v>
      </c>
      <c r="F672" s="336">
        <v>0</v>
      </c>
      <c r="G672" s="40"/>
      <c r="H672" s="46"/>
    </row>
    <row r="673" s="2" customFormat="1" ht="16.8" customHeight="1">
      <c r="A673" s="40"/>
      <c r="B673" s="46"/>
      <c r="C673" s="335" t="s">
        <v>2504</v>
      </c>
      <c r="D673" s="335" t="s">
        <v>2505</v>
      </c>
      <c r="E673" s="18" t="s">
        <v>1</v>
      </c>
      <c r="F673" s="336">
        <v>19.620000000000001</v>
      </c>
      <c r="G673" s="40"/>
      <c r="H673" s="46"/>
    </row>
    <row r="674" s="2" customFormat="1" ht="16.8" customHeight="1">
      <c r="A674" s="40"/>
      <c r="B674" s="46"/>
      <c r="C674" s="337" t="s">
        <v>6408</v>
      </c>
      <c r="D674" s="40"/>
      <c r="E674" s="40"/>
      <c r="F674" s="40"/>
      <c r="G674" s="40"/>
      <c r="H674" s="46"/>
    </row>
    <row r="675" s="2" customFormat="1" ht="16.8" customHeight="1">
      <c r="A675" s="40"/>
      <c r="B675" s="46"/>
      <c r="C675" s="335" t="s">
        <v>2499</v>
      </c>
      <c r="D675" s="335" t="s">
        <v>6490</v>
      </c>
      <c r="E675" s="18" t="s">
        <v>515</v>
      </c>
      <c r="F675" s="336">
        <v>19.620000000000001</v>
      </c>
      <c r="G675" s="40"/>
      <c r="H675" s="46"/>
    </row>
    <row r="676" s="2" customFormat="1" ht="16.8" customHeight="1">
      <c r="A676" s="40"/>
      <c r="B676" s="46"/>
      <c r="C676" s="331" t="s">
        <v>3458</v>
      </c>
      <c r="D676" s="332" t="s">
        <v>3458</v>
      </c>
      <c r="E676" s="333" t="s">
        <v>1</v>
      </c>
      <c r="F676" s="334">
        <v>259.36000000000001</v>
      </c>
      <c r="G676" s="40"/>
      <c r="H676" s="46"/>
    </row>
    <row r="677" s="2" customFormat="1" ht="16.8" customHeight="1">
      <c r="A677" s="40"/>
      <c r="B677" s="46"/>
      <c r="C677" s="331" t="s">
        <v>2514</v>
      </c>
      <c r="D677" s="332" t="s">
        <v>3458</v>
      </c>
      <c r="E677" s="333" t="s">
        <v>1</v>
      </c>
      <c r="F677" s="334">
        <v>19.98</v>
      </c>
      <c r="G677" s="40"/>
      <c r="H677" s="46"/>
    </row>
    <row r="678" s="2" customFormat="1" ht="16.8" customHeight="1">
      <c r="A678" s="40"/>
      <c r="B678" s="46"/>
      <c r="C678" s="335" t="s">
        <v>1</v>
      </c>
      <c r="D678" s="335" t="s">
        <v>2513</v>
      </c>
      <c r="E678" s="18" t="s">
        <v>1</v>
      </c>
      <c r="F678" s="336">
        <v>0</v>
      </c>
      <c r="G678" s="40"/>
      <c r="H678" s="46"/>
    </row>
    <row r="679" s="2" customFormat="1" ht="16.8" customHeight="1">
      <c r="A679" s="40"/>
      <c r="B679" s="46"/>
      <c r="C679" s="335" t="s">
        <v>2514</v>
      </c>
      <c r="D679" s="335" t="s">
        <v>2515</v>
      </c>
      <c r="E679" s="18" t="s">
        <v>1</v>
      </c>
      <c r="F679" s="336">
        <v>19.98</v>
      </c>
      <c r="G679" s="40"/>
      <c r="H679" s="46"/>
    </row>
    <row r="680" s="2" customFormat="1" ht="16.8" customHeight="1">
      <c r="A680" s="40"/>
      <c r="B680" s="46"/>
      <c r="C680" s="337" t="s">
        <v>6408</v>
      </c>
      <c r="D680" s="40"/>
      <c r="E680" s="40"/>
      <c r="F680" s="40"/>
      <c r="G680" s="40"/>
      <c r="H680" s="46"/>
    </row>
    <row r="681" s="2" customFormat="1" ht="16.8" customHeight="1">
      <c r="A681" s="40"/>
      <c r="B681" s="46"/>
      <c r="C681" s="335" t="s">
        <v>2508</v>
      </c>
      <c r="D681" s="335" t="s">
        <v>6491</v>
      </c>
      <c r="E681" s="18" t="s">
        <v>515</v>
      </c>
      <c r="F681" s="336">
        <v>19.98</v>
      </c>
      <c r="G681" s="40"/>
      <c r="H681" s="46"/>
    </row>
    <row r="682" s="2" customFormat="1" ht="16.8" customHeight="1">
      <c r="A682" s="40"/>
      <c r="B682" s="46"/>
      <c r="C682" s="331" t="s">
        <v>3466</v>
      </c>
      <c r="D682" s="332" t="s">
        <v>3466</v>
      </c>
      <c r="E682" s="333" t="s">
        <v>1</v>
      </c>
      <c r="F682" s="334">
        <v>250.435</v>
      </c>
      <c r="G682" s="40"/>
      <c r="H682" s="46"/>
    </row>
    <row r="683" s="2" customFormat="1" ht="16.8" customHeight="1">
      <c r="A683" s="40"/>
      <c r="B683" s="46"/>
      <c r="C683" s="331" t="s">
        <v>2523</v>
      </c>
      <c r="D683" s="332" t="s">
        <v>3466</v>
      </c>
      <c r="E683" s="333" t="s">
        <v>1</v>
      </c>
      <c r="F683" s="334">
        <v>2.4300000000000002</v>
      </c>
      <c r="G683" s="40"/>
      <c r="H683" s="46"/>
    </row>
    <row r="684" s="2" customFormat="1" ht="16.8" customHeight="1">
      <c r="A684" s="40"/>
      <c r="B684" s="46"/>
      <c r="C684" s="335" t="s">
        <v>1</v>
      </c>
      <c r="D684" s="335" t="s">
        <v>2522</v>
      </c>
      <c r="E684" s="18" t="s">
        <v>1</v>
      </c>
      <c r="F684" s="336">
        <v>0</v>
      </c>
      <c r="G684" s="40"/>
      <c r="H684" s="46"/>
    </row>
    <row r="685" s="2" customFormat="1" ht="16.8" customHeight="1">
      <c r="A685" s="40"/>
      <c r="B685" s="46"/>
      <c r="C685" s="335" t="s">
        <v>2523</v>
      </c>
      <c r="D685" s="335" t="s">
        <v>2524</v>
      </c>
      <c r="E685" s="18" t="s">
        <v>1</v>
      </c>
      <c r="F685" s="336">
        <v>2.4300000000000002</v>
      </c>
      <c r="G685" s="40"/>
      <c r="H685" s="46"/>
    </row>
    <row r="686" s="2" customFormat="1" ht="16.8" customHeight="1">
      <c r="A686" s="40"/>
      <c r="B686" s="46"/>
      <c r="C686" s="337" t="s">
        <v>6408</v>
      </c>
      <c r="D686" s="40"/>
      <c r="E686" s="40"/>
      <c r="F686" s="40"/>
      <c r="G686" s="40"/>
      <c r="H686" s="46"/>
    </row>
    <row r="687" s="2" customFormat="1" ht="16.8" customHeight="1">
      <c r="A687" s="40"/>
      <c r="B687" s="46"/>
      <c r="C687" s="335" t="s">
        <v>2518</v>
      </c>
      <c r="D687" s="335" t="s">
        <v>6492</v>
      </c>
      <c r="E687" s="18" t="s">
        <v>515</v>
      </c>
      <c r="F687" s="336">
        <v>2.4300000000000002</v>
      </c>
      <c r="G687" s="40"/>
      <c r="H687" s="46"/>
    </row>
    <row r="688" s="2" customFormat="1" ht="16.8" customHeight="1">
      <c r="A688" s="40"/>
      <c r="B688" s="46"/>
      <c r="C688" s="331" t="s">
        <v>3471</v>
      </c>
      <c r="D688" s="332" t="s">
        <v>3471</v>
      </c>
      <c r="E688" s="333" t="s">
        <v>1</v>
      </c>
      <c r="F688" s="334">
        <v>244.82499999999999</v>
      </c>
      <c r="G688" s="40"/>
      <c r="H688" s="46"/>
    </row>
    <row r="689" s="2" customFormat="1" ht="16.8" customHeight="1">
      <c r="A689" s="40"/>
      <c r="B689" s="46"/>
      <c r="C689" s="331" t="s">
        <v>2536</v>
      </c>
      <c r="D689" s="332" t="s">
        <v>3471</v>
      </c>
      <c r="E689" s="333" t="s">
        <v>1</v>
      </c>
      <c r="F689" s="334">
        <v>13</v>
      </c>
      <c r="G689" s="40"/>
      <c r="H689" s="46"/>
    </row>
    <row r="690" s="2" customFormat="1" ht="16.8" customHeight="1">
      <c r="A690" s="40"/>
      <c r="B690" s="46"/>
      <c r="C690" s="335" t="s">
        <v>1</v>
      </c>
      <c r="D690" s="335" t="s">
        <v>2535</v>
      </c>
      <c r="E690" s="18" t="s">
        <v>1</v>
      </c>
      <c r="F690" s="336">
        <v>0</v>
      </c>
      <c r="G690" s="40"/>
      <c r="H690" s="46"/>
    </row>
    <row r="691" s="2" customFormat="1" ht="16.8" customHeight="1">
      <c r="A691" s="40"/>
      <c r="B691" s="46"/>
      <c r="C691" s="335" t="s">
        <v>2536</v>
      </c>
      <c r="D691" s="335" t="s">
        <v>2449</v>
      </c>
      <c r="E691" s="18" t="s">
        <v>1</v>
      </c>
      <c r="F691" s="336">
        <v>13</v>
      </c>
      <c r="G691" s="40"/>
      <c r="H691" s="46"/>
    </row>
    <row r="692" s="2" customFormat="1" ht="16.8" customHeight="1">
      <c r="A692" s="40"/>
      <c r="B692" s="46"/>
      <c r="C692" s="331" t="s">
        <v>3478</v>
      </c>
      <c r="D692" s="332" t="s">
        <v>3478</v>
      </c>
      <c r="E692" s="333" t="s">
        <v>1</v>
      </c>
      <c r="F692" s="334">
        <v>51</v>
      </c>
      <c r="G692" s="40"/>
      <c r="H692" s="46"/>
    </row>
    <row r="693" s="2" customFormat="1" ht="16.8" customHeight="1">
      <c r="A693" s="40"/>
      <c r="B693" s="46"/>
      <c r="C693" s="331" t="s">
        <v>2541</v>
      </c>
      <c r="D693" s="332" t="s">
        <v>3478</v>
      </c>
      <c r="E693" s="333" t="s">
        <v>1</v>
      </c>
      <c r="F693" s="334">
        <v>259.36000000000001</v>
      </c>
      <c r="G693" s="40"/>
      <c r="H693" s="46"/>
    </row>
    <row r="694" s="2" customFormat="1" ht="16.8" customHeight="1">
      <c r="A694" s="40"/>
      <c r="B694" s="46"/>
      <c r="C694" s="335" t="s">
        <v>1</v>
      </c>
      <c r="D694" s="335" t="s">
        <v>2540</v>
      </c>
      <c r="E694" s="18" t="s">
        <v>1</v>
      </c>
      <c r="F694" s="336">
        <v>0</v>
      </c>
      <c r="G694" s="40"/>
      <c r="H694" s="46"/>
    </row>
    <row r="695" s="2" customFormat="1" ht="16.8" customHeight="1">
      <c r="A695" s="40"/>
      <c r="B695" s="46"/>
      <c r="C695" s="335" t="s">
        <v>2541</v>
      </c>
      <c r="D695" s="335" t="s">
        <v>2542</v>
      </c>
      <c r="E695" s="18" t="s">
        <v>1</v>
      </c>
      <c r="F695" s="336">
        <v>259.36000000000001</v>
      </c>
      <c r="G695" s="40"/>
      <c r="H695" s="46"/>
    </row>
    <row r="696" s="2" customFormat="1" ht="16.8" customHeight="1">
      <c r="A696" s="40"/>
      <c r="B696" s="46"/>
      <c r="C696" s="337" t="s">
        <v>6408</v>
      </c>
      <c r="D696" s="40"/>
      <c r="E696" s="40"/>
      <c r="F696" s="40"/>
      <c r="G696" s="40"/>
      <c r="H696" s="46"/>
    </row>
    <row r="697" s="2" customFormat="1" ht="16.8" customHeight="1">
      <c r="A697" s="40"/>
      <c r="B697" s="46"/>
      <c r="C697" s="335" t="s">
        <v>871</v>
      </c>
      <c r="D697" s="335" t="s">
        <v>6415</v>
      </c>
      <c r="E697" s="18" t="s">
        <v>507</v>
      </c>
      <c r="F697" s="336">
        <v>356.39999999999998</v>
      </c>
      <c r="G697" s="40"/>
      <c r="H697" s="46"/>
    </row>
    <row r="698" s="2" customFormat="1" ht="16.8" customHeight="1">
      <c r="A698" s="40"/>
      <c r="B698" s="46"/>
      <c r="C698" s="331" t="s">
        <v>2555</v>
      </c>
      <c r="D698" s="332" t="s">
        <v>2555</v>
      </c>
      <c r="E698" s="333" t="s">
        <v>1</v>
      </c>
      <c r="F698" s="334">
        <v>250.435</v>
      </c>
      <c r="G698" s="40"/>
      <c r="H698" s="46"/>
    </row>
    <row r="699" s="2" customFormat="1" ht="16.8" customHeight="1">
      <c r="A699" s="40"/>
      <c r="B699" s="46"/>
      <c r="C699" s="335" t="s">
        <v>1</v>
      </c>
      <c r="D699" s="335" t="s">
        <v>2554</v>
      </c>
      <c r="E699" s="18" t="s">
        <v>1</v>
      </c>
      <c r="F699" s="336">
        <v>0</v>
      </c>
      <c r="G699" s="40"/>
      <c r="H699" s="46"/>
    </row>
    <row r="700" s="2" customFormat="1" ht="16.8" customHeight="1">
      <c r="A700" s="40"/>
      <c r="B700" s="46"/>
      <c r="C700" s="335" t="s">
        <v>2555</v>
      </c>
      <c r="D700" s="335" t="s">
        <v>2556</v>
      </c>
      <c r="E700" s="18" t="s">
        <v>1</v>
      </c>
      <c r="F700" s="336">
        <v>250.435</v>
      </c>
      <c r="G700" s="40"/>
      <c r="H700" s="46"/>
    </row>
    <row r="701" s="2" customFormat="1" ht="16.8" customHeight="1">
      <c r="A701" s="40"/>
      <c r="B701" s="46"/>
      <c r="C701" s="337" t="s">
        <v>6408</v>
      </c>
      <c r="D701" s="40"/>
      <c r="E701" s="40"/>
      <c r="F701" s="40"/>
      <c r="G701" s="40"/>
      <c r="H701" s="46"/>
    </row>
    <row r="702" s="2" customFormat="1" ht="16.8" customHeight="1">
      <c r="A702" s="40"/>
      <c r="B702" s="46"/>
      <c r="C702" s="335" t="s">
        <v>2549</v>
      </c>
      <c r="D702" s="335" t="s">
        <v>6493</v>
      </c>
      <c r="E702" s="18" t="s">
        <v>507</v>
      </c>
      <c r="F702" s="336">
        <v>343.44999999999999</v>
      </c>
      <c r="G702" s="40"/>
      <c r="H702" s="46"/>
    </row>
    <row r="703" s="2" customFormat="1" ht="16.8" customHeight="1">
      <c r="A703" s="40"/>
      <c r="B703" s="46"/>
      <c r="C703" s="331" t="s">
        <v>3493</v>
      </c>
      <c r="D703" s="332" t="s">
        <v>3493</v>
      </c>
      <c r="E703" s="333" t="s">
        <v>1</v>
      </c>
      <c r="F703" s="334">
        <v>246.61000000000001</v>
      </c>
      <c r="G703" s="40"/>
      <c r="H703" s="46"/>
    </row>
    <row r="704" s="2" customFormat="1" ht="16.8" customHeight="1">
      <c r="A704" s="40"/>
      <c r="B704" s="46"/>
      <c r="C704" s="331" t="s">
        <v>2566</v>
      </c>
      <c r="D704" s="332" t="s">
        <v>3493</v>
      </c>
      <c r="E704" s="333" t="s">
        <v>1</v>
      </c>
      <c r="F704" s="334">
        <v>244.82499999999999</v>
      </c>
      <c r="G704" s="40"/>
      <c r="H704" s="46"/>
    </row>
    <row r="705" s="2" customFormat="1" ht="16.8" customHeight="1">
      <c r="A705" s="40"/>
      <c r="B705" s="46"/>
      <c r="C705" s="335" t="s">
        <v>1</v>
      </c>
      <c r="D705" s="335" t="s">
        <v>2554</v>
      </c>
      <c r="E705" s="18" t="s">
        <v>1</v>
      </c>
      <c r="F705" s="336">
        <v>0</v>
      </c>
      <c r="G705" s="40"/>
      <c r="H705" s="46"/>
    </row>
    <row r="706" s="2" customFormat="1" ht="16.8" customHeight="1">
      <c r="A706" s="40"/>
      <c r="B706" s="46"/>
      <c r="C706" s="335" t="s">
        <v>2566</v>
      </c>
      <c r="D706" s="335" t="s">
        <v>2567</v>
      </c>
      <c r="E706" s="18" t="s">
        <v>1</v>
      </c>
      <c r="F706" s="336">
        <v>244.82499999999999</v>
      </c>
      <c r="G706" s="40"/>
      <c r="H706" s="46"/>
    </row>
    <row r="707" s="2" customFormat="1" ht="16.8" customHeight="1">
      <c r="A707" s="40"/>
      <c r="B707" s="46"/>
      <c r="C707" s="337" t="s">
        <v>6408</v>
      </c>
      <c r="D707" s="40"/>
      <c r="E707" s="40"/>
      <c r="F707" s="40"/>
      <c r="G707" s="40"/>
      <c r="H707" s="46"/>
    </row>
    <row r="708" s="2" customFormat="1" ht="16.8" customHeight="1">
      <c r="A708" s="40"/>
      <c r="B708" s="46"/>
      <c r="C708" s="335" t="s">
        <v>2560</v>
      </c>
      <c r="D708" s="335" t="s">
        <v>6494</v>
      </c>
      <c r="E708" s="18" t="s">
        <v>507</v>
      </c>
      <c r="F708" s="336">
        <v>330.75</v>
      </c>
      <c r="G708" s="40"/>
      <c r="H708" s="46"/>
    </row>
    <row r="709" s="2" customFormat="1" ht="16.8" customHeight="1">
      <c r="A709" s="40"/>
      <c r="B709" s="46"/>
      <c r="C709" s="331" t="s">
        <v>818</v>
      </c>
      <c r="D709" s="332" t="s">
        <v>818</v>
      </c>
      <c r="E709" s="333" t="s">
        <v>1</v>
      </c>
      <c r="F709" s="334">
        <v>223.95500000000001</v>
      </c>
      <c r="G709" s="40"/>
      <c r="H709" s="46"/>
    </row>
    <row r="710" s="2" customFormat="1" ht="16.8" customHeight="1">
      <c r="A710" s="40"/>
      <c r="B710" s="46"/>
      <c r="C710" s="331" t="s">
        <v>1973</v>
      </c>
      <c r="D710" s="332" t="s">
        <v>818</v>
      </c>
      <c r="E710" s="333" t="s">
        <v>1</v>
      </c>
      <c r="F710" s="334">
        <v>210.95500000000001</v>
      </c>
      <c r="G710" s="40"/>
      <c r="H710" s="46"/>
    </row>
    <row r="711" s="2" customFormat="1" ht="16.8" customHeight="1">
      <c r="A711" s="40"/>
      <c r="B711" s="46"/>
      <c r="C711" s="335" t="s">
        <v>1</v>
      </c>
      <c r="D711" s="335" t="s">
        <v>1971</v>
      </c>
      <c r="E711" s="18" t="s">
        <v>1</v>
      </c>
      <c r="F711" s="336">
        <v>0</v>
      </c>
      <c r="G711" s="40"/>
      <c r="H711" s="46"/>
    </row>
    <row r="712" s="2" customFormat="1" ht="16.8" customHeight="1">
      <c r="A712" s="40"/>
      <c r="B712" s="46"/>
      <c r="C712" s="335" t="s">
        <v>1</v>
      </c>
      <c r="D712" s="335" t="s">
        <v>1972</v>
      </c>
      <c r="E712" s="18" t="s">
        <v>1</v>
      </c>
      <c r="F712" s="336">
        <v>0</v>
      </c>
      <c r="G712" s="40"/>
      <c r="H712" s="46"/>
    </row>
    <row r="713" s="2" customFormat="1" ht="16.8" customHeight="1">
      <c r="A713" s="40"/>
      <c r="B713" s="46"/>
      <c r="C713" s="335" t="s">
        <v>1973</v>
      </c>
      <c r="D713" s="335" t="s">
        <v>1974</v>
      </c>
      <c r="E713" s="18" t="s">
        <v>1</v>
      </c>
      <c r="F713" s="336">
        <v>210.95500000000001</v>
      </c>
      <c r="G713" s="40"/>
      <c r="H713" s="46"/>
    </row>
    <row r="714" s="2" customFormat="1" ht="16.8" customHeight="1">
      <c r="A714" s="40"/>
      <c r="B714" s="46"/>
      <c r="C714" s="337" t="s">
        <v>6408</v>
      </c>
      <c r="D714" s="40"/>
      <c r="E714" s="40"/>
      <c r="F714" s="40"/>
      <c r="G714" s="40"/>
      <c r="H714" s="46"/>
    </row>
    <row r="715" s="2" customFormat="1">
      <c r="A715" s="40"/>
      <c r="B715" s="46"/>
      <c r="C715" s="335" t="s">
        <v>552</v>
      </c>
      <c r="D715" s="335" t="s">
        <v>6495</v>
      </c>
      <c r="E715" s="18" t="s">
        <v>515</v>
      </c>
      <c r="F715" s="336">
        <v>434.91000000000002</v>
      </c>
      <c r="G715" s="40"/>
      <c r="H715" s="46"/>
    </row>
    <row r="716" s="2" customFormat="1" ht="16.8" customHeight="1">
      <c r="A716" s="40"/>
      <c r="B716" s="46"/>
      <c r="C716" s="331" t="s">
        <v>3499</v>
      </c>
      <c r="D716" s="332" t="s">
        <v>3499</v>
      </c>
      <c r="E716" s="333" t="s">
        <v>1</v>
      </c>
      <c r="F716" s="334">
        <v>243.03999999999999</v>
      </c>
      <c r="G716" s="40"/>
      <c r="H716" s="46"/>
    </row>
    <row r="717" s="2" customFormat="1" ht="16.8" customHeight="1">
      <c r="A717" s="40"/>
      <c r="B717" s="46"/>
      <c r="C717" s="331" t="s">
        <v>2574</v>
      </c>
      <c r="D717" s="332" t="s">
        <v>3499</v>
      </c>
      <c r="E717" s="333" t="s">
        <v>1</v>
      </c>
      <c r="F717" s="334">
        <v>25.5</v>
      </c>
      <c r="G717" s="40"/>
      <c r="H717" s="46"/>
    </row>
    <row r="718" s="2" customFormat="1" ht="16.8" customHeight="1">
      <c r="A718" s="40"/>
      <c r="B718" s="46"/>
      <c r="C718" s="335" t="s">
        <v>1</v>
      </c>
      <c r="D718" s="335" t="s">
        <v>2573</v>
      </c>
      <c r="E718" s="18" t="s">
        <v>1</v>
      </c>
      <c r="F718" s="336">
        <v>0</v>
      </c>
      <c r="G718" s="40"/>
      <c r="H718" s="46"/>
    </row>
    <row r="719" s="2" customFormat="1" ht="16.8" customHeight="1">
      <c r="A719" s="40"/>
      <c r="B719" s="46"/>
      <c r="C719" s="335" t="s">
        <v>2574</v>
      </c>
      <c r="D719" s="335" t="s">
        <v>2575</v>
      </c>
      <c r="E719" s="18" t="s">
        <v>1</v>
      </c>
      <c r="F719" s="336">
        <v>25.5</v>
      </c>
      <c r="G719" s="40"/>
      <c r="H719" s="46"/>
    </row>
    <row r="720" s="2" customFormat="1" ht="16.8" customHeight="1">
      <c r="A720" s="40"/>
      <c r="B720" s="46"/>
      <c r="C720" s="337" t="s">
        <v>6408</v>
      </c>
      <c r="D720" s="40"/>
      <c r="E720" s="40"/>
      <c r="F720" s="40"/>
      <c r="G720" s="40"/>
      <c r="H720" s="46"/>
    </row>
    <row r="721" s="2" customFormat="1" ht="16.8" customHeight="1">
      <c r="A721" s="40"/>
      <c r="B721" s="46"/>
      <c r="C721" s="335" t="s">
        <v>878</v>
      </c>
      <c r="D721" s="335" t="s">
        <v>6416</v>
      </c>
      <c r="E721" s="18" t="s">
        <v>507</v>
      </c>
      <c r="F721" s="336">
        <v>45</v>
      </c>
      <c r="G721" s="40"/>
      <c r="H721" s="46"/>
    </row>
    <row r="722" s="2" customFormat="1" ht="16.8" customHeight="1">
      <c r="A722" s="40"/>
      <c r="B722" s="46"/>
      <c r="C722" s="331" t="s">
        <v>3506</v>
      </c>
      <c r="D722" s="332" t="s">
        <v>3506</v>
      </c>
      <c r="E722" s="333" t="s">
        <v>1</v>
      </c>
      <c r="F722" s="334">
        <v>242.02000000000001</v>
      </c>
      <c r="G722" s="40"/>
      <c r="H722" s="46"/>
    </row>
    <row r="723" s="2" customFormat="1" ht="16.8" customHeight="1">
      <c r="A723" s="40"/>
      <c r="B723" s="46"/>
      <c r="C723" s="331" t="s">
        <v>3516</v>
      </c>
      <c r="D723" s="332" t="s">
        <v>3516</v>
      </c>
      <c r="E723" s="333" t="s">
        <v>1</v>
      </c>
      <c r="F723" s="334">
        <v>42.75</v>
      </c>
      <c r="G723" s="40"/>
      <c r="H723" s="46"/>
    </row>
    <row r="724" s="2" customFormat="1" ht="16.8" customHeight="1">
      <c r="A724" s="40"/>
      <c r="B724" s="46"/>
      <c r="C724" s="331" t="s">
        <v>2591</v>
      </c>
      <c r="D724" s="332" t="s">
        <v>3516</v>
      </c>
      <c r="E724" s="333" t="s">
        <v>1</v>
      </c>
      <c r="F724" s="334">
        <v>246.61000000000001</v>
      </c>
      <c r="G724" s="40"/>
      <c r="H724" s="46"/>
    </row>
    <row r="725" s="2" customFormat="1" ht="16.8" customHeight="1">
      <c r="A725" s="40"/>
      <c r="B725" s="46"/>
      <c r="C725" s="335" t="s">
        <v>1</v>
      </c>
      <c r="D725" s="335" t="s">
        <v>2554</v>
      </c>
      <c r="E725" s="18" t="s">
        <v>1</v>
      </c>
      <c r="F725" s="336">
        <v>0</v>
      </c>
      <c r="G725" s="40"/>
      <c r="H725" s="46"/>
    </row>
    <row r="726" s="2" customFormat="1" ht="16.8" customHeight="1">
      <c r="A726" s="40"/>
      <c r="B726" s="46"/>
      <c r="C726" s="335" t="s">
        <v>2591</v>
      </c>
      <c r="D726" s="335" t="s">
        <v>2592</v>
      </c>
      <c r="E726" s="18" t="s">
        <v>1</v>
      </c>
      <c r="F726" s="336">
        <v>246.61000000000001</v>
      </c>
      <c r="G726" s="40"/>
      <c r="H726" s="46"/>
    </row>
    <row r="727" s="2" customFormat="1" ht="16.8" customHeight="1">
      <c r="A727" s="40"/>
      <c r="B727" s="46"/>
      <c r="C727" s="337" t="s">
        <v>6408</v>
      </c>
      <c r="D727" s="40"/>
      <c r="E727" s="40"/>
      <c r="F727" s="40"/>
      <c r="G727" s="40"/>
      <c r="H727" s="46"/>
    </row>
    <row r="728" s="2" customFormat="1" ht="16.8" customHeight="1">
      <c r="A728" s="40"/>
      <c r="B728" s="46"/>
      <c r="C728" s="335" t="s">
        <v>2585</v>
      </c>
      <c r="D728" s="335" t="s">
        <v>6496</v>
      </c>
      <c r="E728" s="18" t="s">
        <v>507</v>
      </c>
      <c r="F728" s="336">
        <v>333.89999999999998</v>
      </c>
      <c r="G728" s="40"/>
      <c r="H728" s="46"/>
    </row>
    <row r="729" s="2" customFormat="1" ht="16.8" customHeight="1">
      <c r="A729" s="40"/>
      <c r="B729" s="46"/>
      <c r="C729" s="331" t="s">
        <v>3526</v>
      </c>
      <c r="D729" s="332" t="s">
        <v>3526</v>
      </c>
      <c r="E729" s="333" t="s">
        <v>1</v>
      </c>
      <c r="F729" s="334">
        <v>20.5</v>
      </c>
      <c r="G729" s="40"/>
      <c r="H729" s="46"/>
    </row>
    <row r="730" s="2" customFormat="1" ht="16.8" customHeight="1">
      <c r="A730" s="40"/>
      <c r="B730" s="46"/>
      <c r="C730" s="331" t="s">
        <v>2602</v>
      </c>
      <c r="D730" s="332" t="s">
        <v>3526</v>
      </c>
      <c r="E730" s="333" t="s">
        <v>1</v>
      </c>
      <c r="F730" s="334">
        <v>243.03999999999999</v>
      </c>
      <c r="G730" s="40"/>
      <c r="H730" s="46"/>
    </row>
    <row r="731" s="2" customFormat="1" ht="16.8" customHeight="1">
      <c r="A731" s="40"/>
      <c r="B731" s="46"/>
      <c r="C731" s="335" t="s">
        <v>1</v>
      </c>
      <c r="D731" s="335" t="s">
        <v>2554</v>
      </c>
      <c r="E731" s="18" t="s">
        <v>1</v>
      </c>
      <c r="F731" s="336">
        <v>0</v>
      </c>
      <c r="G731" s="40"/>
      <c r="H731" s="46"/>
    </row>
    <row r="732" s="2" customFormat="1" ht="16.8" customHeight="1">
      <c r="A732" s="40"/>
      <c r="B732" s="46"/>
      <c r="C732" s="335" t="s">
        <v>2602</v>
      </c>
      <c r="D732" s="335" t="s">
        <v>2603</v>
      </c>
      <c r="E732" s="18" t="s">
        <v>1</v>
      </c>
      <c r="F732" s="336">
        <v>243.03999999999999</v>
      </c>
      <c r="G732" s="40"/>
      <c r="H732" s="46"/>
    </row>
    <row r="733" s="2" customFormat="1" ht="16.8" customHeight="1">
      <c r="A733" s="40"/>
      <c r="B733" s="46"/>
      <c r="C733" s="337" t="s">
        <v>6408</v>
      </c>
      <c r="D733" s="40"/>
      <c r="E733" s="40"/>
      <c r="F733" s="40"/>
      <c r="G733" s="40"/>
      <c r="H733" s="46"/>
    </row>
    <row r="734" s="2" customFormat="1" ht="16.8" customHeight="1">
      <c r="A734" s="40"/>
      <c r="B734" s="46"/>
      <c r="C734" s="335" t="s">
        <v>2597</v>
      </c>
      <c r="D734" s="335" t="s">
        <v>6497</v>
      </c>
      <c r="E734" s="18" t="s">
        <v>507</v>
      </c>
      <c r="F734" s="336">
        <v>413.10000000000002</v>
      </c>
      <c r="G734" s="40"/>
      <c r="H734" s="46"/>
    </row>
    <row r="735" s="2" customFormat="1" ht="16.8" customHeight="1">
      <c r="A735" s="40"/>
      <c r="B735" s="46"/>
      <c r="C735" s="331" t="s">
        <v>2615</v>
      </c>
      <c r="D735" s="332" t="s">
        <v>2615</v>
      </c>
      <c r="E735" s="333" t="s">
        <v>1</v>
      </c>
      <c r="F735" s="334">
        <v>242.02000000000001</v>
      </c>
      <c r="G735" s="40"/>
      <c r="H735" s="46"/>
    </row>
    <row r="736" s="2" customFormat="1" ht="16.8" customHeight="1">
      <c r="A736" s="40"/>
      <c r="B736" s="46"/>
      <c r="C736" s="335" t="s">
        <v>1</v>
      </c>
      <c r="D736" s="335" t="s">
        <v>2554</v>
      </c>
      <c r="E736" s="18" t="s">
        <v>1</v>
      </c>
      <c r="F736" s="336">
        <v>0</v>
      </c>
      <c r="G736" s="40"/>
      <c r="H736" s="46"/>
    </row>
    <row r="737" s="2" customFormat="1" ht="16.8" customHeight="1">
      <c r="A737" s="40"/>
      <c r="B737" s="46"/>
      <c r="C737" s="335" t="s">
        <v>2615</v>
      </c>
      <c r="D737" s="335" t="s">
        <v>2616</v>
      </c>
      <c r="E737" s="18" t="s">
        <v>1</v>
      </c>
      <c r="F737" s="336">
        <v>242.02000000000001</v>
      </c>
      <c r="G737" s="40"/>
      <c r="H737" s="46"/>
    </row>
    <row r="738" s="2" customFormat="1" ht="16.8" customHeight="1">
      <c r="A738" s="40"/>
      <c r="B738" s="46"/>
      <c r="C738" s="337" t="s">
        <v>6408</v>
      </c>
      <c r="D738" s="40"/>
      <c r="E738" s="40"/>
      <c r="F738" s="40"/>
      <c r="G738" s="40"/>
      <c r="H738" s="46"/>
    </row>
    <row r="739" s="2" customFormat="1">
      <c r="A739" s="40"/>
      <c r="B739" s="46"/>
      <c r="C739" s="335" t="s">
        <v>2610</v>
      </c>
      <c r="D739" s="335" t="s">
        <v>6498</v>
      </c>
      <c r="E739" s="18" t="s">
        <v>507</v>
      </c>
      <c r="F739" s="336">
        <v>411.30000000000001</v>
      </c>
      <c r="G739" s="40"/>
      <c r="H739" s="46"/>
    </row>
    <row r="740" s="2" customFormat="1" ht="16.8" customHeight="1">
      <c r="A740" s="40"/>
      <c r="B740" s="46"/>
      <c r="C740" s="331" t="s">
        <v>2627</v>
      </c>
      <c r="D740" s="332" t="s">
        <v>2627</v>
      </c>
      <c r="E740" s="333" t="s">
        <v>1</v>
      </c>
      <c r="F740" s="334">
        <v>42.75</v>
      </c>
      <c r="G740" s="40"/>
      <c r="H740" s="46"/>
    </row>
    <row r="741" s="2" customFormat="1" ht="16.8" customHeight="1">
      <c r="A741" s="40"/>
      <c r="B741" s="46"/>
      <c r="C741" s="335" t="s">
        <v>1</v>
      </c>
      <c r="D741" s="335" t="s">
        <v>2626</v>
      </c>
      <c r="E741" s="18" t="s">
        <v>1</v>
      </c>
      <c r="F741" s="336">
        <v>0</v>
      </c>
      <c r="G741" s="40"/>
      <c r="H741" s="46"/>
    </row>
    <row r="742" s="2" customFormat="1" ht="16.8" customHeight="1">
      <c r="A742" s="40"/>
      <c r="B742" s="46"/>
      <c r="C742" s="335" t="s">
        <v>2627</v>
      </c>
      <c r="D742" s="335" t="s">
        <v>2628</v>
      </c>
      <c r="E742" s="18" t="s">
        <v>1</v>
      </c>
      <c r="F742" s="336">
        <v>42.75</v>
      </c>
      <c r="G742" s="40"/>
      <c r="H742" s="46"/>
    </row>
    <row r="743" s="2" customFormat="1" ht="16.8" customHeight="1">
      <c r="A743" s="40"/>
      <c r="B743" s="46"/>
      <c r="C743" s="337" t="s">
        <v>6408</v>
      </c>
      <c r="D743" s="40"/>
      <c r="E743" s="40"/>
      <c r="F743" s="40"/>
      <c r="G743" s="40"/>
      <c r="H743" s="46"/>
    </row>
    <row r="744" s="2" customFormat="1" ht="16.8" customHeight="1">
      <c r="A744" s="40"/>
      <c r="B744" s="46"/>
      <c r="C744" s="335" t="s">
        <v>2621</v>
      </c>
      <c r="D744" s="335" t="s">
        <v>6499</v>
      </c>
      <c r="E744" s="18" t="s">
        <v>507</v>
      </c>
      <c r="F744" s="336">
        <v>42.75</v>
      </c>
      <c r="G744" s="40"/>
      <c r="H744" s="46"/>
    </row>
    <row r="745" s="2" customFormat="1" ht="16.8" customHeight="1">
      <c r="A745" s="40"/>
      <c r="B745" s="46"/>
      <c r="C745" s="331" t="s">
        <v>4460</v>
      </c>
      <c r="D745" s="332" t="s">
        <v>4460</v>
      </c>
      <c r="E745" s="333" t="s">
        <v>1</v>
      </c>
      <c r="F745" s="334">
        <v>12.050000000000001</v>
      </c>
      <c r="G745" s="40"/>
      <c r="H745" s="46"/>
    </row>
    <row r="746" s="2" customFormat="1" ht="16.8" customHeight="1">
      <c r="A746" s="40"/>
      <c r="B746" s="46"/>
      <c r="C746" s="331" t="s">
        <v>2636</v>
      </c>
      <c r="D746" s="332" t="s">
        <v>4460</v>
      </c>
      <c r="E746" s="333" t="s">
        <v>1</v>
      </c>
      <c r="F746" s="334">
        <v>88</v>
      </c>
      <c r="G746" s="40"/>
      <c r="H746" s="46"/>
    </row>
    <row r="747" s="2" customFormat="1" ht="16.8" customHeight="1">
      <c r="A747" s="40"/>
      <c r="B747" s="46"/>
      <c r="C747" s="335" t="s">
        <v>2636</v>
      </c>
      <c r="D747" s="335" t="s">
        <v>2637</v>
      </c>
      <c r="E747" s="18" t="s">
        <v>1</v>
      </c>
      <c r="F747" s="336">
        <v>88</v>
      </c>
      <c r="G747" s="40"/>
      <c r="H747" s="46"/>
    </row>
    <row r="748" s="2" customFormat="1" ht="16.8" customHeight="1">
      <c r="A748" s="40"/>
      <c r="B748" s="46"/>
      <c r="C748" s="337" t="s">
        <v>6408</v>
      </c>
      <c r="D748" s="40"/>
      <c r="E748" s="40"/>
      <c r="F748" s="40"/>
      <c r="G748" s="40"/>
      <c r="H748" s="46"/>
    </row>
    <row r="749" s="2" customFormat="1" ht="16.8" customHeight="1">
      <c r="A749" s="40"/>
      <c r="B749" s="46"/>
      <c r="C749" s="335" t="s">
        <v>2632</v>
      </c>
      <c r="D749" s="335" t="s">
        <v>6500</v>
      </c>
      <c r="E749" s="18" t="s">
        <v>507</v>
      </c>
      <c r="F749" s="336">
        <v>88</v>
      </c>
      <c r="G749" s="40"/>
      <c r="H749" s="46"/>
    </row>
    <row r="750" s="2" customFormat="1" ht="16.8" customHeight="1">
      <c r="A750" s="40"/>
      <c r="B750" s="46"/>
      <c r="C750" s="331" t="s">
        <v>2814</v>
      </c>
      <c r="D750" s="332" t="s">
        <v>2814</v>
      </c>
      <c r="E750" s="333" t="s">
        <v>1</v>
      </c>
      <c r="F750" s="334">
        <v>20.5</v>
      </c>
      <c r="G750" s="40"/>
      <c r="H750" s="46"/>
    </row>
    <row r="751" s="2" customFormat="1" ht="16.8" customHeight="1">
      <c r="A751" s="40"/>
      <c r="B751" s="46"/>
      <c r="C751" s="335" t="s">
        <v>1</v>
      </c>
      <c r="D751" s="335" t="s">
        <v>2813</v>
      </c>
      <c r="E751" s="18" t="s">
        <v>1</v>
      </c>
      <c r="F751" s="336">
        <v>0</v>
      </c>
      <c r="G751" s="40"/>
      <c r="H751" s="46"/>
    </row>
    <row r="752" s="2" customFormat="1" ht="16.8" customHeight="1">
      <c r="A752" s="40"/>
      <c r="B752" s="46"/>
      <c r="C752" s="335" t="s">
        <v>2814</v>
      </c>
      <c r="D752" s="335" t="s">
        <v>2815</v>
      </c>
      <c r="E752" s="18" t="s">
        <v>1</v>
      </c>
      <c r="F752" s="336">
        <v>20.5</v>
      </c>
      <c r="G752" s="40"/>
      <c r="H752" s="46"/>
    </row>
    <row r="753" s="2" customFormat="1" ht="16.8" customHeight="1">
      <c r="A753" s="40"/>
      <c r="B753" s="46"/>
      <c r="C753" s="337" t="s">
        <v>6408</v>
      </c>
      <c r="D753" s="40"/>
      <c r="E753" s="40"/>
      <c r="F753" s="40"/>
      <c r="G753" s="40"/>
      <c r="H753" s="46"/>
    </row>
    <row r="754" s="2" customFormat="1" ht="16.8" customHeight="1">
      <c r="A754" s="40"/>
      <c r="B754" s="46"/>
      <c r="C754" s="335" t="s">
        <v>2808</v>
      </c>
      <c r="D754" s="335" t="s">
        <v>6501</v>
      </c>
      <c r="E754" s="18" t="s">
        <v>699</v>
      </c>
      <c r="F754" s="336">
        <v>20.5</v>
      </c>
      <c r="G754" s="40"/>
      <c r="H754" s="46"/>
    </row>
    <row r="755" s="2" customFormat="1" ht="16.8" customHeight="1">
      <c r="A755" s="40"/>
      <c r="B755" s="46"/>
      <c r="C755" s="331" t="s">
        <v>3656</v>
      </c>
      <c r="D755" s="332" t="s">
        <v>3656</v>
      </c>
      <c r="E755" s="333" t="s">
        <v>1</v>
      </c>
      <c r="F755" s="334">
        <v>10.24</v>
      </c>
      <c r="G755" s="40"/>
      <c r="H755" s="46"/>
    </row>
    <row r="756" s="2" customFormat="1" ht="16.8" customHeight="1">
      <c r="A756" s="40"/>
      <c r="B756" s="46"/>
      <c r="C756" s="331" t="s">
        <v>1001</v>
      </c>
      <c r="D756" s="332" t="s">
        <v>1001</v>
      </c>
      <c r="E756" s="333" t="s">
        <v>1</v>
      </c>
      <c r="F756" s="334">
        <v>260.47000000000003</v>
      </c>
      <c r="G756" s="40"/>
      <c r="H756" s="46"/>
    </row>
    <row r="757" s="2" customFormat="1" ht="16.8" customHeight="1">
      <c r="A757" s="40"/>
      <c r="B757" s="46"/>
      <c r="C757" s="331" t="s">
        <v>1984</v>
      </c>
      <c r="D757" s="332" t="s">
        <v>1001</v>
      </c>
      <c r="E757" s="333" t="s">
        <v>1</v>
      </c>
      <c r="F757" s="334">
        <v>49.515000000000001</v>
      </c>
      <c r="G757" s="40"/>
      <c r="H757" s="46"/>
    </row>
    <row r="758" s="2" customFormat="1" ht="16.8" customHeight="1">
      <c r="A758" s="40"/>
      <c r="B758" s="46"/>
      <c r="C758" s="335" t="s">
        <v>1</v>
      </c>
      <c r="D758" s="335" t="s">
        <v>1983</v>
      </c>
      <c r="E758" s="18" t="s">
        <v>1</v>
      </c>
      <c r="F758" s="336">
        <v>0</v>
      </c>
      <c r="G758" s="40"/>
      <c r="H758" s="46"/>
    </row>
    <row r="759" s="2" customFormat="1" ht="16.8" customHeight="1">
      <c r="A759" s="40"/>
      <c r="B759" s="46"/>
      <c r="C759" s="335" t="s">
        <v>1984</v>
      </c>
      <c r="D759" s="335" t="s">
        <v>1985</v>
      </c>
      <c r="E759" s="18" t="s">
        <v>1</v>
      </c>
      <c r="F759" s="336">
        <v>49.515000000000001</v>
      </c>
      <c r="G759" s="40"/>
      <c r="H759" s="46"/>
    </row>
    <row r="760" s="2" customFormat="1" ht="16.8" customHeight="1">
      <c r="A760" s="40"/>
      <c r="B760" s="46"/>
      <c r="C760" s="337" t="s">
        <v>6408</v>
      </c>
      <c r="D760" s="40"/>
      <c r="E760" s="40"/>
      <c r="F760" s="40"/>
      <c r="G760" s="40"/>
      <c r="H760" s="46"/>
    </row>
    <row r="761" s="2" customFormat="1">
      <c r="A761" s="40"/>
      <c r="B761" s="46"/>
      <c r="C761" s="335" t="s">
        <v>1979</v>
      </c>
      <c r="D761" s="335" t="s">
        <v>6502</v>
      </c>
      <c r="E761" s="18" t="s">
        <v>515</v>
      </c>
      <c r="F761" s="336">
        <v>62.515000000000001</v>
      </c>
      <c r="G761" s="40"/>
      <c r="H761" s="46"/>
    </row>
    <row r="762" s="2" customFormat="1" ht="16.8" customHeight="1">
      <c r="A762" s="40"/>
      <c r="B762" s="46"/>
      <c r="C762" s="331" t="s">
        <v>4495</v>
      </c>
      <c r="D762" s="332" t="s">
        <v>4495</v>
      </c>
      <c r="E762" s="333" t="s">
        <v>1</v>
      </c>
      <c r="F762" s="334">
        <v>16.100000000000001</v>
      </c>
      <c r="G762" s="40"/>
      <c r="H762" s="46"/>
    </row>
    <row r="763" s="2" customFormat="1" ht="16.8" customHeight="1">
      <c r="A763" s="40"/>
      <c r="B763" s="46"/>
      <c r="C763" s="331" t="s">
        <v>2832</v>
      </c>
      <c r="D763" s="332" t="s">
        <v>4495</v>
      </c>
      <c r="E763" s="333" t="s">
        <v>1</v>
      </c>
      <c r="F763" s="334">
        <v>12.050000000000001</v>
      </c>
      <c r="G763" s="40"/>
      <c r="H763" s="46"/>
    </row>
    <row r="764" s="2" customFormat="1" ht="16.8" customHeight="1">
      <c r="A764" s="40"/>
      <c r="B764" s="46"/>
      <c r="C764" s="335" t="s">
        <v>1</v>
      </c>
      <c r="D764" s="335" t="s">
        <v>2831</v>
      </c>
      <c r="E764" s="18" t="s">
        <v>1</v>
      </c>
      <c r="F764" s="336">
        <v>0</v>
      </c>
      <c r="G764" s="40"/>
      <c r="H764" s="46"/>
    </row>
    <row r="765" s="2" customFormat="1" ht="16.8" customHeight="1">
      <c r="A765" s="40"/>
      <c r="B765" s="46"/>
      <c r="C765" s="335" t="s">
        <v>2832</v>
      </c>
      <c r="D765" s="335" t="s">
        <v>2833</v>
      </c>
      <c r="E765" s="18" t="s">
        <v>1</v>
      </c>
      <c r="F765" s="336">
        <v>12.050000000000001</v>
      </c>
      <c r="G765" s="40"/>
      <c r="H765" s="46"/>
    </row>
    <row r="766" s="2" customFormat="1" ht="16.8" customHeight="1">
      <c r="A766" s="40"/>
      <c r="B766" s="46"/>
      <c r="C766" s="337" t="s">
        <v>6408</v>
      </c>
      <c r="D766" s="40"/>
      <c r="E766" s="40"/>
      <c r="F766" s="40"/>
      <c r="G766" s="40"/>
      <c r="H766" s="46"/>
    </row>
    <row r="767" s="2" customFormat="1" ht="16.8" customHeight="1">
      <c r="A767" s="40"/>
      <c r="B767" s="46"/>
      <c r="C767" s="335" t="s">
        <v>921</v>
      </c>
      <c r="D767" s="335" t="s">
        <v>6420</v>
      </c>
      <c r="E767" s="18" t="s">
        <v>699</v>
      </c>
      <c r="F767" s="336">
        <v>12.050000000000001</v>
      </c>
      <c r="G767" s="40"/>
      <c r="H767" s="46"/>
    </row>
    <row r="768" s="2" customFormat="1" ht="16.8" customHeight="1">
      <c r="A768" s="40"/>
      <c r="B768" s="46"/>
      <c r="C768" s="331" t="s">
        <v>6503</v>
      </c>
      <c r="D768" s="332" t="s">
        <v>6503</v>
      </c>
      <c r="E768" s="333" t="s">
        <v>1</v>
      </c>
      <c r="F768" s="334">
        <v>16.100000000000001</v>
      </c>
      <c r="G768" s="40"/>
      <c r="H768" s="46"/>
    </row>
    <row r="769" s="2" customFormat="1" ht="16.8" customHeight="1">
      <c r="A769" s="40"/>
      <c r="B769" s="46"/>
      <c r="C769" s="331" t="s">
        <v>2850</v>
      </c>
      <c r="D769" s="332" t="s">
        <v>2850</v>
      </c>
      <c r="E769" s="333" t="s">
        <v>1</v>
      </c>
      <c r="F769" s="334">
        <v>10.460000000000001</v>
      </c>
      <c r="G769" s="40"/>
      <c r="H769" s="46"/>
    </row>
    <row r="770" s="2" customFormat="1" ht="16.8" customHeight="1">
      <c r="A770" s="40"/>
      <c r="B770" s="46"/>
      <c r="C770" s="335" t="s">
        <v>1</v>
      </c>
      <c r="D770" s="335" t="s">
        <v>2848</v>
      </c>
      <c r="E770" s="18" t="s">
        <v>1</v>
      </c>
      <c r="F770" s="336">
        <v>0</v>
      </c>
      <c r="G770" s="40"/>
      <c r="H770" s="46"/>
    </row>
    <row r="771" s="2" customFormat="1" ht="16.8" customHeight="1">
      <c r="A771" s="40"/>
      <c r="B771" s="46"/>
      <c r="C771" s="335" t="s">
        <v>1</v>
      </c>
      <c r="D771" s="335" t="s">
        <v>2849</v>
      </c>
      <c r="E771" s="18" t="s">
        <v>1</v>
      </c>
      <c r="F771" s="336">
        <v>0</v>
      </c>
      <c r="G771" s="40"/>
      <c r="H771" s="46"/>
    </row>
    <row r="772" s="2" customFormat="1" ht="16.8" customHeight="1">
      <c r="A772" s="40"/>
      <c r="B772" s="46"/>
      <c r="C772" s="335" t="s">
        <v>2850</v>
      </c>
      <c r="D772" s="335" t="s">
        <v>2851</v>
      </c>
      <c r="E772" s="18" t="s">
        <v>1</v>
      </c>
      <c r="F772" s="336">
        <v>10.460000000000001</v>
      </c>
      <c r="G772" s="40"/>
      <c r="H772" s="46"/>
    </row>
    <row r="773" s="2" customFormat="1" ht="16.8" customHeight="1">
      <c r="A773" s="40"/>
      <c r="B773" s="46"/>
      <c r="C773" s="337" t="s">
        <v>6408</v>
      </c>
      <c r="D773" s="40"/>
      <c r="E773" s="40"/>
      <c r="F773" s="40"/>
      <c r="G773" s="40"/>
      <c r="H773" s="46"/>
    </row>
    <row r="774" s="2" customFormat="1">
      <c r="A774" s="40"/>
      <c r="B774" s="46"/>
      <c r="C774" s="335" t="s">
        <v>2842</v>
      </c>
      <c r="D774" s="335" t="s">
        <v>6504</v>
      </c>
      <c r="E774" s="18" t="s">
        <v>699</v>
      </c>
      <c r="F774" s="336">
        <v>53.201999999999998</v>
      </c>
      <c r="G774" s="40"/>
      <c r="H774" s="46"/>
    </row>
    <row r="775" s="2" customFormat="1" ht="16.8" customHeight="1">
      <c r="A775" s="40"/>
      <c r="B775" s="46"/>
      <c r="C775" s="331" t="s">
        <v>6505</v>
      </c>
      <c r="D775" s="332" t="s">
        <v>6505</v>
      </c>
      <c r="E775" s="333" t="s">
        <v>1</v>
      </c>
      <c r="F775" s="334">
        <v>56.725000000000001</v>
      </c>
      <c r="G775" s="40"/>
      <c r="H775" s="46"/>
    </row>
    <row r="776" s="2" customFormat="1" ht="16.8" customHeight="1">
      <c r="A776" s="40"/>
      <c r="B776" s="46"/>
      <c r="C776" s="331" t="s">
        <v>4509</v>
      </c>
      <c r="D776" s="332" t="s">
        <v>4509</v>
      </c>
      <c r="E776" s="333" t="s">
        <v>1</v>
      </c>
      <c r="F776" s="334">
        <v>43</v>
      </c>
      <c r="G776" s="40"/>
      <c r="H776" s="46"/>
    </row>
    <row r="777" s="2" customFormat="1" ht="16.8" customHeight="1">
      <c r="A777" s="40"/>
      <c r="B777" s="46"/>
      <c r="C777" s="331" t="s">
        <v>2871</v>
      </c>
      <c r="D777" s="332" t="s">
        <v>4509</v>
      </c>
      <c r="E777" s="333" t="s">
        <v>1</v>
      </c>
      <c r="F777" s="334">
        <v>16.100000000000001</v>
      </c>
      <c r="G777" s="40"/>
      <c r="H777" s="46"/>
    </row>
    <row r="778" s="2" customFormat="1" ht="16.8" customHeight="1">
      <c r="A778" s="40"/>
      <c r="B778" s="46"/>
      <c r="C778" s="335" t="s">
        <v>1</v>
      </c>
      <c r="D778" s="335" t="s">
        <v>2870</v>
      </c>
      <c r="E778" s="18" t="s">
        <v>1</v>
      </c>
      <c r="F778" s="336">
        <v>0</v>
      </c>
      <c r="G778" s="40"/>
      <c r="H778" s="46"/>
    </row>
    <row r="779" s="2" customFormat="1" ht="16.8" customHeight="1">
      <c r="A779" s="40"/>
      <c r="B779" s="46"/>
      <c r="C779" s="335" t="s">
        <v>2871</v>
      </c>
      <c r="D779" s="335" t="s">
        <v>2872</v>
      </c>
      <c r="E779" s="18" t="s">
        <v>1</v>
      </c>
      <c r="F779" s="336">
        <v>16.100000000000001</v>
      </c>
      <c r="G779" s="40"/>
      <c r="H779" s="46"/>
    </row>
    <row r="780" s="2" customFormat="1" ht="16.8" customHeight="1">
      <c r="A780" s="40"/>
      <c r="B780" s="46"/>
      <c r="C780" s="337" t="s">
        <v>6408</v>
      </c>
      <c r="D780" s="40"/>
      <c r="E780" s="40"/>
      <c r="F780" s="40"/>
      <c r="G780" s="40"/>
      <c r="H780" s="46"/>
    </row>
    <row r="781" s="2" customFormat="1" ht="16.8" customHeight="1">
      <c r="A781" s="40"/>
      <c r="B781" s="46"/>
      <c r="C781" s="335" t="s">
        <v>2865</v>
      </c>
      <c r="D781" s="335" t="s">
        <v>6506</v>
      </c>
      <c r="E781" s="18" t="s">
        <v>699</v>
      </c>
      <c r="F781" s="336">
        <v>27.300000000000001</v>
      </c>
      <c r="G781" s="40"/>
      <c r="H781" s="46"/>
    </row>
    <row r="782" s="2" customFormat="1" ht="16.8" customHeight="1">
      <c r="A782" s="40"/>
      <c r="B782" s="46"/>
      <c r="C782" s="331" t="s">
        <v>2884</v>
      </c>
      <c r="D782" s="332" t="s">
        <v>2884</v>
      </c>
      <c r="E782" s="333" t="s">
        <v>1</v>
      </c>
      <c r="F782" s="334">
        <v>16.100000000000001</v>
      </c>
      <c r="G782" s="40"/>
      <c r="H782" s="46"/>
    </row>
    <row r="783" s="2" customFormat="1" ht="16.8" customHeight="1">
      <c r="A783" s="40"/>
      <c r="B783" s="46"/>
      <c r="C783" s="335" t="s">
        <v>1</v>
      </c>
      <c r="D783" s="335" t="s">
        <v>2883</v>
      </c>
      <c r="E783" s="18" t="s">
        <v>1</v>
      </c>
      <c r="F783" s="336">
        <v>0</v>
      </c>
      <c r="G783" s="40"/>
      <c r="H783" s="46"/>
    </row>
    <row r="784" s="2" customFormat="1" ht="16.8" customHeight="1">
      <c r="A784" s="40"/>
      <c r="B784" s="46"/>
      <c r="C784" s="335" t="s">
        <v>2884</v>
      </c>
      <c r="D784" s="335" t="s">
        <v>2872</v>
      </c>
      <c r="E784" s="18" t="s">
        <v>1</v>
      </c>
      <c r="F784" s="336">
        <v>16.100000000000001</v>
      </c>
      <c r="G784" s="40"/>
      <c r="H784" s="46"/>
    </row>
    <row r="785" s="2" customFormat="1" ht="16.8" customHeight="1">
      <c r="A785" s="40"/>
      <c r="B785" s="46"/>
      <c r="C785" s="337" t="s">
        <v>6408</v>
      </c>
      <c r="D785" s="40"/>
      <c r="E785" s="40"/>
      <c r="F785" s="40"/>
      <c r="G785" s="40"/>
      <c r="H785" s="46"/>
    </row>
    <row r="786" s="2" customFormat="1" ht="16.8" customHeight="1">
      <c r="A786" s="40"/>
      <c r="B786" s="46"/>
      <c r="C786" s="335" t="s">
        <v>2878</v>
      </c>
      <c r="D786" s="335" t="s">
        <v>6507</v>
      </c>
      <c r="E786" s="18" t="s">
        <v>699</v>
      </c>
      <c r="F786" s="336">
        <v>27.300000000000001</v>
      </c>
      <c r="G786" s="40"/>
      <c r="H786" s="46"/>
    </row>
    <row r="787" s="2" customFormat="1" ht="16.8" customHeight="1">
      <c r="A787" s="40"/>
      <c r="B787" s="46"/>
      <c r="C787" s="331" t="s">
        <v>2894</v>
      </c>
      <c r="D787" s="332" t="s">
        <v>2894</v>
      </c>
      <c r="E787" s="333" t="s">
        <v>1</v>
      </c>
      <c r="F787" s="334">
        <v>22.399999999999999</v>
      </c>
      <c r="G787" s="40"/>
      <c r="H787" s="46"/>
    </row>
    <row r="788" s="2" customFormat="1" ht="16.8" customHeight="1">
      <c r="A788" s="40"/>
      <c r="B788" s="46"/>
      <c r="C788" s="335" t="s">
        <v>1</v>
      </c>
      <c r="D788" s="335" t="s">
        <v>2893</v>
      </c>
      <c r="E788" s="18" t="s">
        <v>1</v>
      </c>
      <c r="F788" s="336">
        <v>0</v>
      </c>
      <c r="G788" s="40"/>
      <c r="H788" s="46"/>
    </row>
    <row r="789" s="2" customFormat="1" ht="16.8" customHeight="1">
      <c r="A789" s="40"/>
      <c r="B789" s="46"/>
      <c r="C789" s="335" t="s">
        <v>2894</v>
      </c>
      <c r="D789" s="335" t="s">
        <v>2895</v>
      </c>
      <c r="E789" s="18" t="s">
        <v>1</v>
      </c>
      <c r="F789" s="336">
        <v>22.399999999999999</v>
      </c>
      <c r="G789" s="40"/>
      <c r="H789" s="46"/>
    </row>
    <row r="790" s="2" customFormat="1" ht="16.8" customHeight="1">
      <c r="A790" s="40"/>
      <c r="B790" s="46"/>
      <c r="C790" s="337" t="s">
        <v>6408</v>
      </c>
      <c r="D790" s="40"/>
      <c r="E790" s="40"/>
      <c r="F790" s="40"/>
      <c r="G790" s="40"/>
      <c r="H790" s="46"/>
    </row>
    <row r="791" s="2" customFormat="1" ht="16.8" customHeight="1">
      <c r="A791" s="40"/>
      <c r="B791" s="46"/>
      <c r="C791" s="335" t="s">
        <v>2888</v>
      </c>
      <c r="D791" s="335" t="s">
        <v>6508</v>
      </c>
      <c r="E791" s="18" t="s">
        <v>699</v>
      </c>
      <c r="F791" s="336">
        <v>49.600000000000001</v>
      </c>
      <c r="G791" s="40"/>
      <c r="H791" s="46"/>
    </row>
    <row r="792" s="2" customFormat="1" ht="16.8" customHeight="1">
      <c r="A792" s="40"/>
      <c r="B792" s="46"/>
      <c r="C792" s="331" t="s">
        <v>3699</v>
      </c>
      <c r="D792" s="332" t="s">
        <v>3699</v>
      </c>
      <c r="E792" s="333" t="s">
        <v>1</v>
      </c>
      <c r="F792" s="334">
        <v>1937.3599999999999</v>
      </c>
      <c r="G792" s="40"/>
      <c r="H792" s="46"/>
    </row>
    <row r="793" s="2" customFormat="1" ht="16.8" customHeight="1">
      <c r="A793" s="40"/>
      <c r="B793" s="46"/>
      <c r="C793" s="331" t="s">
        <v>2915</v>
      </c>
      <c r="D793" s="332" t="s">
        <v>3699</v>
      </c>
      <c r="E793" s="333" t="s">
        <v>1</v>
      </c>
      <c r="F793" s="334">
        <v>56.725000000000001</v>
      </c>
      <c r="G793" s="40"/>
      <c r="H793" s="46"/>
    </row>
    <row r="794" s="2" customFormat="1" ht="16.8" customHeight="1">
      <c r="A794" s="40"/>
      <c r="B794" s="46"/>
      <c r="C794" s="335" t="s">
        <v>1</v>
      </c>
      <c r="D794" s="335" t="s">
        <v>2914</v>
      </c>
      <c r="E794" s="18" t="s">
        <v>1</v>
      </c>
      <c r="F794" s="336">
        <v>0</v>
      </c>
      <c r="G794" s="40"/>
      <c r="H794" s="46"/>
    </row>
    <row r="795" s="2" customFormat="1" ht="16.8" customHeight="1">
      <c r="A795" s="40"/>
      <c r="B795" s="46"/>
      <c r="C795" s="335" t="s">
        <v>2915</v>
      </c>
      <c r="D795" s="335" t="s">
        <v>2916</v>
      </c>
      <c r="E795" s="18" t="s">
        <v>1</v>
      </c>
      <c r="F795" s="336">
        <v>56.725000000000001</v>
      </c>
      <c r="G795" s="40"/>
      <c r="H795" s="46"/>
    </row>
    <row r="796" s="2" customFormat="1" ht="16.8" customHeight="1">
      <c r="A796" s="40"/>
      <c r="B796" s="46"/>
      <c r="C796" s="337" t="s">
        <v>6408</v>
      </c>
      <c r="D796" s="40"/>
      <c r="E796" s="40"/>
      <c r="F796" s="40"/>
      <c r="G796" s="40"/>
      <c r="H796" s="46"/>
    </row>
    <row r="797" s="2" customFormat="1" ht="16.8" customHeight="1">
      <c r="A797" s="40"/>
      <c r="B797" s="46"/>
      <c r="C797" s="335" t="s">
        <v>2909</v>
      </c>
      <c r="D797" s="335" t="s">
        <v>6509</v>
      </c>
      <c r="E797" s="18" t="s">
        <v>515</v>
      </c>
      <c r="F797" s="336">
        <v>90.587999999999994</v>
      </c>
      <c r="G797" s="40"/>
      <c r="H797" s="46"/>
    </row>
    <row r="798" s="2" customFormat="1" ht="16.8" customHeight="1">
      <c r="A798" s="40"/>
      <c r="B798" s="46"/>
      <c r="C798" s="331" t="s">
        <v>2928</v>
      </c>
      <c r="D798" s="332" t="s">
        <v>2928</v>
      </c>
      <c r="E798" s="333" t="s">
        <v>1</v>
      </c>
      <c r="F798" s="334">
        <v>43</v>
      </c>
      <c r="G798" s="40"/>
      <c r="H798" s="46"/>
    </row>
    <row r="799" s="2" customFormat="1" ht="16.8" customHeight="1">
      <c r="A799" s="40"/>
      <c r="B799" s="46"/>
      <c r="C799" s="335" t="s">
        <v>1</v>
      </c>
      <c r="D799" s="335" t="s">
        <v>2927</v>
      </c>
      <c r="E799" s="18" t="s">
        <v>1</v>
      </c>
      <c r="F799" s="336">
        <v>0</v>
      </c>
      <c r="G799" s="40"/>
      <c r="H799" s="46"/>
    </row>
    <row r="800" s="2" customFormat="1" ht="16.8" customHeight="1">
      <c r="A800" s="40"/>
      <c r="B800" s="46"/>
      <c r="C800" s="335" t="s">
        <v>2928</v>
      </c>
      <c r="D800" s="335" t="s">
        <v>2929</v>
      </c>
      <c r="E800" s="18" t="s">
        <v>1</v>
      </c>
      <c r="F800" s="336">
        <v>43</v>
      </c>
      <c r="G800" s="40"/>
      <c r="H800" s="46"/>
    </row>
    <row r="801" s="2" customFormat="1" ht="16.8" customHeight="1">
      <c r="A801" s="40"/>
      <c r="B801" s="46"/>
      <c r="C801" s="337" t="s">
        <v>6408</v>
      </c>
      <c r="D801" s="40"/>
      <c r="E801" s="40"/>
      <c r="F801" s="40"/>
      <c r="G801" s="40"/>
      <c r="H801" s="46"/>
    </row>
    <row r="802" s="2" customFormat="1" ht="16.8" customHeight="1">
      <c r="A802" s="40"/>
      <c r="B802" s="46"/>
      <c r="C802" s="335" t="s">
        <v>2922</v>
      </c>
      <c r="D802" s="335" t="s">
        <v>6510</v>
      </c>
      <c r="E802" s="18" t="s">
        <v>699</v>
      </c>
      <c r="F802" s="336">
        <v>43</v>
      </c>
      <c r="G802" s="40"/>
      <c r="H802" s="46"/>
    </row>
    <row r="803" s="2" customFormat="1" ht="16.8" customHeight="1">
      <c r="A803" s="40"/>
      <c r="B803" s="46"/>
      <c r="C803" s="331" t="s">
        <v>827</v>
      </c>
      <c r="D803" s="332" t="s">
        <v>827</v>
      </c>
      <c r="E803" s="333" t="s">
        <v>1</v>
      </c>
      <c r="F803" s="334">
        <v>126.325</v>
      </c>
      <c r="G803" s="40"/>
      <c r="H803" s="46"/>
    </row>
    <row r="804" s="2" customFormat="1" ht="16.8" customHeight="1">
      <c r="A804" s="40"/>
      <c r="B804" s="46"/>
      <c r="C804" s="331" t="s">
        <v>1992</v>
      </c>
      <c r="D804" s="332" t="s">
        <v>827</v>
      </c>
      <c r="E804" s="333" t="s">
        <v>1</v>
      </c>
      <c r="F804" s="334">
        <v>223.95500000000001</v>
      </c>
      <c r="G804" s="40"/>
      <c r="H804" s="46"/>
    </row>
    <row r="805" s="2" customFormat="1" ht="16.8" customHeight="1">
      <c r="A805" s="40"/>
      <c r="B805" s="46"/>
      <c r="C805" s="335" t="s">
        <v>1</v>
      </c>
      <c r="D805" s="335" t="s">
        <v>1991</v>
      </c>
      <c r="E805" s="18" t="s">
        <v>1</v>
      </c>
      <c r="F805" s="336">
        <v>0</v>
      </c>
      <c r="G805" s="40"/>
      <c r="H805" s="46"/>
    </row>
    <row r="806" s="2" customFormat="1" ht="16.8" customHeight="1">
      <c r="A806" s="40"/>
      <c r="B806" s="46"/>
      <c r="C806" s="335" t="s">
        <v>1992</v>
      </c>
      <c r="D806" s="335" t="s">
        <v>1993</v>
      </c>
      <c r="E806" s="18" t="s">
        <v>1</v>
      </c>
      <c r="F806" s="336">
        <v>223.95500000000001</v>
      </c>
      <c r="G806" s="40"/>
      <c r="H806" s="46"/>
    </row>
    <row r="807" s="2" customFormat="1" ht="16.8" customHeight="1">
      <c r="A807" s="40"/>
      <c r="B807" s="46"/>
      <c r="C807" s="337" t="s">
        <v>6408</v>
      </c>
      <c r="D807" s="40"/>
      <c r="E807" s="40"/>
      <c r="F807" s="40"/>
      <c r="G807" s="40"/>
      <c r="H807" s="46"/>
    </row>
    <row r="808" s="2" customFormat="1" ht="16.8" customHeight="1">
      <c r="A808" s="40"/>
      <c r="B808" s="46"/>
      <c r="C808" s="335" t="s">
        <v>568</v>
      </c>
      <c r="D808" s="335" t="s">
        <v>6511</v>
      </c>
      <c r="E808" s="18" t="s">
        <v>515</v>
      </c>
      <c r="F808" s="336">
        <v>223.95500000000001</v>
      </c>
      <c r="G808" s="40"/>
      <c r="H808" s="46"/>
    </row>
    <row r="809" s="2" customFormat="1" ht="16.8" customHeight="1">
      <c r="A809" s="40"/>
      <c r="B809" s="46"/>
      <c r="C809" s="331" t="s">
        <v>3711</v>
      </c>
      <c r="D809" s="332" t="s">
        <v>3711</v>
      </c>
      <c r="E809" s="333" t="s">
        <v>1</v>
      </c>
      <c r="F809" s="334">
        <v>15.708</v>
      </c>
      <c r="G809" s="40"/>
      <c r="H809" s="46"/>
    </row>
    <row r="810" s="2" customFormat="1" ht="16.8" customHeight="1">
      <c r="A810" s="40"/>
      <c r="B810" s="46"/>
      <c r="C810" s="331" t="s">
        <v>3737</v>
      </c>
      <c r="D810" s="332" t="s">
        <v>3737</v>
      </c>
      <c r="E810" s="333" t="s">
        <v>1</v>
      </c>
      <c r="F810" s="334">
        <v>24.239999999999998</v>
      </c>
      <c r="G810" s="40"/>
      <c r="H810" s="46"/>
    </row>
    <row r="811" s="2" customFormat="1" ht="16.8" customHeight="1">
      <c r="A811" s="40"/>
      <c r="B811" s="46"/>
      <c r="C811" s="331" t="s">
        <v>2955</v>
      </c>
      <c r="D811" s="332" t="s">
        <v>3737</v>
      </c>
      <c r="E811" s="333" t="s">
        <v>1</v>
      </c>
      <c r="F811" s="334">
        <v>1937.3599999999999</v>
      </c>
      <c r="G811" s="40"/>
      <c r="H811" s="46"/>
    </row>
    <row r="812" s="2" customFormat="1" ht="16.8" customHeight="1">
      <c r="A812" s="40"/>
      <c r="B812" s="46"/>
      <c r="C812" s="335" t="s">
        <v>1</v>
      </c>
      <c r="D812" s="335" t="s">
        <v>2954</v>
      </c>
      <c r="E812" s="18" t="s">
        <v>1</v>
      </c>
      <c r="F812" s="336">
        <v>0</v>
      </c>
      <c r="G812" s="40"/>
      <c r="H812" s="46"/>
    </row>
    <row r="813" s="2" customFormat="1" ht="16.8" customHeight="1">
      <c r="A813" s="40"/>
      <c r="B813" s="46"/>
      <c r="C813" s="335" t="s">
        <v>2955</v>
      </c>
      <c r="D813" s="335" t="s">
        <v>2956</v>
      </c>
      <c r="E813" s="18" t="s">
        <v>1</v>
      </c>
      <c r="F813" s="336">
        <v>1937.3599999999999</v>
      </c>
      <c r="G813" s="40"/>
      <c r="H813" s="46"/>
    </row>
    <row r="814" s="2" customFormat="1" ht="16.8" customHeight="1">
      <c r="A814" s="40"/>
      <c r="B814" s="46"/>
      <c r="C814" s="337" t="s">
        <v>6408</v>
      </c>
      <c r="D814" s="40"/>
      <c r="E814" s="40"/>
      <c r="F814" s="40"/>
      <c r="G814" s="40"/>
      <c r="H814" s="46"/>
    </row>
    <row r="815" s="2" customFormat="1" ht="16.8" customHeight="1">
      <c r="A815" s="40"/>
      <c r="B815" s="46"/>
      <c r="C815" s="335" t="s">
        <v>2950</v>
      </c>
      <c r="D815" s="335" t="s">
        <v>6512</v>
      </c>
      <c r="E815" s="18" t="s">
        <v>651</v>
      </c>
      <c r="F815" s="336">
        <v>2629.3380000000002</v>
      </c>
      <c r="G815" s="40"/>
      <c r="H815" s="46"/>
    </row>
    <row r="816" s="2" customFormat="1" ht="16.8" customHeight="1">
      <c r="A816" s="40"/>
      <c r="B816" s="46"/>
      <c r="C816" s="331" t="s">
        <v>3751</v>
      </c>
      <c r="D816" s="332" t="s">
        <v>3751</v>
      </c>
      <c r="E816" s="333" t="s">
        <v>1</v>
      </c>
      <c r="F816" s="334">
        <v>47.039999999999999</v>
      </c>
      <c r="G816" s="40"/>
      <c r="H816" s="46"/>
    </row>
    <row r="817" s="2" customFormat="1" ht="16.8" customHeight="1">
      <c r="A817" s="40"/>
      <c r="B817" s="46"/>
      <c r="C817" s="331" t="s">
        <v>2968</v>
      </c>
      <c r="D817" s="332" t="s">
        <v>3751</v>
      </c>
      <c r="E817" s="333" t="s">
        <v>1</v>
      </c>
      <c r="F817" s="334">
        <v>32.844000000000001</v>
      </c>
      <c r="G817" s="40"/>
      <c r="H817" s="46"/>
    </row>
    <row r="818" s="2" customFormat="1" ht="16.8" customHeight="1">
      <c r="A818" s="40"/>
      <c r="B818" s="46"/>
      <c r="C818" s="335" t="s">
        <v>1</v>
      </c>
      <c r="D818" s="335" t="s">
        <v>2967</v>
      </c>
      <c r="E818" s="18" t="s">
        <v>1</v>
      </c>
      <c r="F818" s="336">
        <v>0</v>
      </c>
      <c r="G818" s="40"/>
      <c r="H818" s="46"/>
    </row>
    <row r="819" s="2" customFormat="1" ht="16.8" customHeight="1">
      <c r="A819" s="40"/>
      <c r="B819" s="46"/>
      <c r="C819" s="335" t="s">
        <v>2968</v>
      </c>
      <c r="D819" s="335" t="s">
        <v>2969</v>
      </c>
      <c r="E819" s="18" t="s">
        <v>1</v>
      </c>
      <c r="F819" s="336">
        <v>32.844000000000001</v>
      </c>
      <c r="G819" s="40"/>
      <c r="H819" s="46"/>
    </row>
    <row r="820" s="2" customFormat="1" ht="16.8" customHeight="1">
      <c r="A820" s="40"/>
      <c r="B820" s="46"/>
      <c r="C820" s="337" t="s">
        <v>6408</v>
      </c>
      <c r="D820" s="40"/>
      <c r="E820" s="40"/>
      <c r="F820" s="40"/>
      <c r="G820" s="40"/>
      <c r="H820" s="46"/>
    </row>
    <row r="821" s="2" customFormat="1">
      <c r="A821" s="40"/>
      <c r="B821" s="46"/>
      <c r="C821" s="335" t="s">
        <v>2962</v>
      </c>
      <c r="D821" s="335" t="s">
        <v>6513</v>
      </c>
      <c r="E821" s="18" t="s">
        <v>651</v>
      </c>
      <c r="F821" s="336">
        <v>98.853999999999999</v>
      </c>
      <c r="G821" s="40"/>
      <c r="H821" s="46"/>
    </row>
    <row r="822" s="2" customFormat="1" ht="16.8" customHeight="1">
      <c r="A822" s="40"/>
      <c r="B822" s="46"/>
      <c r="C822" s="331" t="s">
        <v>3760</v>
      </c>
      <c r="D822" s="332" t="s">
        <v>3760</v>
      </c>
      <c r="E822" s="333" t="s">
        <v>1</v>
      </c>
      <c r="F822" s="334">
        <v>48.479999999999997</v>
      </c>
      <c r="G822" s="40"/>
      <c r="H822" s="46"/>
    </row>
    <row r="823" s="2" customFormat="1" ht="16.8" customHeight="1">
      <c r="A823" s="40"/>
      <c r="B823" s="46"/>
      <c r="C823" s="331" t="s">
        <v>2978</v>
      </c>
      <c r="D823" s="332" t="s">
        <v>3760</v>
      </c>
      <c r="E823" s="333" t="s">
        <v>1</v>
      </c>
      <c r="F823" s="334">
        <v>385.48599999999999</v>
      </c>
      <c r="G823" s="40"/>
      <c r="H823" s="46"/>
    </row>
    <row r="824" s="2" customFormat="1" ht="16.8" customHeight="1">
      <c r="A824" s="40"/>
      <c r="B824" s="46"/>
      <c r="C824" s="335" t="s">
        <v>1</v>
      </c>
      <c r="D824" s="335" t="s">
        <v>2977</v>
      </c>
      <c r="E824" s="18" t="s">
        <v>1</v>
      </c>
      <c r="F824" s="336">
        <v>0</v>
      </c>
      <c r="G824" s="40"/>
      <c r="H824" s="46"/>
    </row>
    <row r="825" s="2" customFormat="1" ht="16.8" customHeight="1">
      <c r="A825" s="40"/>
      <c r="B825" s="46"/>
      <c r="C825" s="335" t="s">
        <v>2978</v>
      </c>
      <c r="D825" s="335" t="s">
        <v>2979</v>
      </c>
      <c r="E825" s="18" t="s">
        <v>1</v>
      </c>
      <c r="F825" s="336">
        <v>385.48599999999999</v>
      </c>
      <c r="G825" s="40"/>
      <c r="H825" s="46"/>
    </row>
    <row r="826" s="2" customFormat="1" ht="16.8" customHeight="1">
      <c r="A826" s="40"/>
      <c r="B826" s="46"/>
      <c r="C826" s="337" t="s">
        <v>6408</v>
      </c>
      <c r="D826" s="40"/>
      <c r="E826" s="40"/>
      <c r="F826" s="40"/>
      <c r="G826" s="40"/>
      <c r="H826" s="46"/>
    </row>
    <row r="827" s="2" customFormat="1" ht="16.8" customHeight="1">
      <c r="A827" s="40"/>
      <c r="B827" s="46"/>
      <c r="C827" s="335" t="s">
        <v>2974</v>
      </c>
      <c r="D827" s="335" t="s">
        <v>6514</v>
      </c>
      <c r="E827" s="18" t="s">
        <v>651</v>
      </c>
      <c r="F827" s="336">
        <v>385.48599999999999</v>
      </c>
      <c r="G827" s="40"/>
      <c r="H827" s="46"/>
    </row>
    <row r="828" s="2" customFormat="1" ht="16.8" customHeight="1">
      <c r="A828" s="40"/>
      <c r="B828" s="46"/>
      <c r="C828" s="331" t="s">
        <v>3769</v>
      </c>
      <c r="D828" s="332" t="s">
        <v>3769</v>
      </c>
      <c r="E828" s="333" t="s">
        <v>1</v>
      </c>
      <c r="F828" s="334">
        <v>94.079999999999998</v>
      </c>
      <c r="G828" s="40"/>
      <c r="H828" s="46"/>
    </row>
    <row r="829" s="2" customFormat="1" ht="16.8" customHeight="1">
      <c r="A829" s="40"/>
      <c r="B829" s="46"/>
      <c r="C829" s="331" t="s">
        <v>3776</v>
      </c>
      <c r="D829" s="332" t="s">
        <v>3776</v>
      </c>
      <c r="E829" s="333" t="s">
        <v>1</v>
      </c>
      <c r="F829" s="334">
        <v>65.519999999999996</v>
      </c>
      <c r="G829" s="40"/>
      <c r="H829" s="46"/>
    </row>
    <row r="830" s="2" customFormat="1" ht="16.8" customHeight="1">
      <c r="A830" s="40"/>
      <c r="B830" s="46"/>
      <c r="C830" s="331" t="s">
        <v>3785</v>
      </c>
      <c r="D830" s="332" t="s">
        <v>3785</v>
      </c>
      <c r="E830" s="333" t="s">
        <v>1</v>
      </c>
      <c r="F830" s="334">
        <v>191.88</v>
      </c>
      <c r="G830" s="40"/>
      <c r="H830" s="46"/>
    </row>
    <row r="831" s="2" customFormat="1" ht="16.8" customHeight="1">
      <c r="A831" s="40"/>
      <c r="B831" s="46"/>
      <c r="C831" s="331" t="s">
        <v>2648</v>
      </c>
      <c r="D831" s="332" t="s">
        <v>3785</v>
      </c>
      <c r="E831" s="333" t="s">
        <v>1</v>
      </c>
      <c r="F831" s="334">
        <v>4.96</v>
      </c>
      <c r="G831" s="40"/>
      <c r="H831" s="46"/>
    </row>
    <row r="832" s="2" customFormat="1" ht="16.8" customHeight="1">
      <c r="A832" s="40"/>
      <c r="B832" s="46"/>
      <c r="C832" s="335" t="s">
        <v>1</v>
      </c>
      <c r="D832" s="335" t="s">
        <v>2647</v>
      </c>
      <c r="E832" s="18" t="s">
        <v>1</v>
      </c>
      <c r="F832" s="336">
        <v>0</v>
      </c>
      <c r="G832" s="40"/>
      <c r="H832" s="46"/>
    </row>
    <row r="833" s="2" customFormat="1" ht="16.8" customHeight="1">
      <c r="A833" s="40"/>
      <c r="B833" s="46"/>
      <c r="C833" s="335" t="s">
        <v>2648</v>
      </c>
      <c r="D833" s="335" t="s">
        <v>2649</v>
      </c>
      <c r="E833" s="18" t="s">
        <v>1</v>
      </c>
      <c r="F833" s="336">
        <v>4.96</v>
      </c>
      <c r="G833" s="40"/>
      <c r="H833" s="46"/>
    </row>
    <row r="834" s="2" customFormat="1" ht="16.8" customHeight="1">
      <c r="A834" s="40"/>
      <c r="B834" s="46"/>
      <c r="C834" s="337" t="s">
        <v>6408</v>
      </c>
      <c r="D834" s="40"/>
      <c r="E834" s="40"/>
      <c r="F834" s="40"/>
      <c r="G834" s="40"/>
      <c r="H834" s="46"/>
    </row>
    <row r="835" s="2" customFormat="1" ht="16.8" customHeight="1">
      <c r="A835" s="40"/>
      <c r="B835" s="46"/>
      <c r="C835" s="335" t="s">
        <v>2642</v>
      </c>
      <c r="D835" s="335" t="s">
        <v>6515</v>
      </c>
      <c r="E835" s="18" t="s">
        <v>507</v>
      </c>
      <c r="F835" s="336">
        <v>4.96</v>
      </c>
      <c r="G835" s="40"/>
      <c r="H835" s="46"/>
    </row>
    <row r="836" s="2" customFormat="1" ht="16.8" customHeight="1">
      <c r="A836" s="40"/>
      <c r="B836" s="46"/>
      <c r="C836" s="331" t="s">
        <v>3795</v>
      </c>
      <c r="D836" s="332" t="s">
        <v>3795</v>
      </c>
      <c r="E836" s="333" t="s">
        <v>1</v>
      </c>
      <c r="F836" s="334">
        <v>65.609999999999999</v>
      </c>
      <c r="G836" s="40"/>
      <c r="H836" s="46"/>
    </row>
    <row r="837" s="2" customFormat="1" ht="16.8" customHeight="1">
      <c r="A837" s="40"/>
      <c r="B837" s="46"/>
      <c r="C837" s="331" t="s">
        <v>2656</v>
      </c>
      <c r="D837" s="332" t="s">
        <v>3795</v>
      </c>
      <c r="E837" s="333" t="s">
        <v>1</v>
      </c>
      <c r="F837" s="334">
        <v>4.96</v>
      </c>
      <c r="G837" s="40"/>
      <c r="H837" s="46"/>
    </row>
    <row r="838" s="2" customFormat="1" ht="16.8" customHeight="1">
      <c r="A838" s="40"/>
      <c r="B838" s="46"/>
      <c r="C838" s="335" t="s">
        <v>2656</v>
      </c>
      <c r="D838" s="335" t="s">
        <v>2657</v>
      </c>
      <c r="E838" s="18" t="s">
        <v>1</v>
      </c>
      <c r="F838" s="336">
        <v>4.96</v>
      </c>
      <c r="G838" s="40"/>
      <c r="H838" s="46"/>
    </row>
    <row r="839" s="2" customFormat="1" ht="16.8" customHeight="1">
      <c r="A839" s="40"/>
      <c r="B839" s="46"/>
      <c r="C839" s="337" t="s">
        <v>6408</v>
      </c>
      <c r="D839" s="40"/>
      <c r="E839" s="40"/>
      <c r="F839" s="40"/>
      <c r="G839" s="40"/>
      <c r="H839" s="46"/>
    </row>
    <row r="840" s="2" customFormat="1" ht="16.8" customHeight="1">
      <c r="A840" s="40"/>
      <c r="B840" s="46"/>
      <c r="C840" s="335" t="s">
        <v>2652</v>
      </c>
      <c r="D840" s="335" t="s">
        <v>2653</v>
      </c>
      <c r="E840" s="18" t="s">
        <v>651</v>
      </c>
      <c r="F840" s="336">
        <v>0.001</v>
      </c>
      <c r="G840" s="40"/>
      <c r="H840" s="46"/>
    </row>
    <row r="841" s="2" customFormat="1" ht="16.8" customHeight="1">
      <c r="A841" s="40"/>
      <c r="B841" s="46"/>
      <c r="C841" s="331" t="s">
        <v>776</v>
      </c>
      <c r="D841" s="332" t="s">
        <v>776</v>
      </c>
      <c r="E841" s="333" t="s">
        <v>1</v>
      </c>
      <c r="F841" s="334">
        <v>287</v>
      </c>
      <c r="G841" s="40"/>
      <c r="H841" s="46"/>
    </row>
    <row r="842" s="2" customFormat="1" ht="16.8" customHeight="1">
      <c r="A842" s="40"/>
      <c r="B842" s="46"/>
      <c r="C842" s="335" t="s">
        <v>1</v>
      </c>
      <c r="D842" s="335" t="s">
        <v>1918</v>
      </c>
      <c r="E842" s="18" t="s">
        <v>1</v>
      </c>
      <c r="F842" s="336">
        <v>0</v>
      </c>
      <c r="G842" s="40"/>
      <c r="H842" s="46"/>
    </row>
    <row r="843" s="2" customFormat="1" ht="16.8" customHeight="1">
      <c r="A843" s="40"/>
      <c r="B843" s="46"/>
      <c r="C843" s="335" t="s">
        <v>776</v>
      </c>
      <c r="D843" s="335" t="s">
        <v>1760</v>
      </c>
      <c r="E843" s="18" t="s">
        <v>1</v>
      </c>
      <c r="F843" s="336">
        <v>287</v>
      </c>
      <c r="G843" s="40"/>
      <c r="H843" s="46"/>
    </row>
    <row r="844" s="2" customFormat="1" ht="16.8" customHeight="1">
      <c r="A844" s="40"/>
      <c r="B844" s="46"/>
      <c r="C844" s="337" t="s">
        <v>6408</v>
      </c>
      <c r="D844" s="40"/>
      <c r="E844" s="40"/>
      <c r="F844" s="40"/>
      <c r="G844" s="40"/>
      <c r="H844" s="46"/>
    </row>
    <row r="845" s="2" customFormat="1" ht="16.8" customHeight="1">
      <c r="A845" s="40"/>
      <c r="B845" s="46"/>
      <c r="C845" s="335" t="s">
        <v>1912</v>
      </c>
      <c r="D845" s="335" t="s">
        <v>6435</v>
      </c>
      <c r="E845" s="18" t="s">
        <v>507</v>
      </c>
      <c r="F845" s="336">
        <v>334</v>
      </c>
      <c r="G845" s="40"/>
      <c r="H845" s="46"/>
    </row>
    <row r="846" s="2" customFormat="1" ht="16.8" customHeight="1">
      <c r="A846" s="40"/>
      <c r="B846" s="46"/>
      <c r="C846" s="331" t="s">
        <v>835</v>
      </c>
      <c r="D846" s="332" t="s">
        <v>835</v>
      </c>
      <c r="E846" s="333" t="s">
        <v>1</v>
      </c>
      <c r="F846" s="334">
        <v>13</v>
      </c>
      <c r="G846" s="40"/>
      <c r="H846" s="46"/>
    </row>
    <row r="847" s="2" customFormat="1" ht="16.8" customHeight="1">
      <c r="A847" s="40"/>
      <c r="B847" s="46"/>
      <c r="C847" s="331" t="s">
        <v>1761</v>
      </c>
      <c r="D847" s="332" t="s">
        <v>835</v>
      </c>
      <c r="E847" s="333" t="s">
        <v>1</v>
      </c>
      <c r="F847" s="334">
        <v>84.629999999999995</v>
      </c>
      <c r="G847" s="40"/>
      <c r="H847" s="46"/>
    </row>
    <row r="848" s="2" customFormat="1" ht="16.8" customHeight="1">
      <c r="A848" s="40"/>
      <c r="B848" s="46"/>
      <c r="C848" s="335" t="s">
        <v>1</v>
      </c>
      <c r="D848" s="335" t="s">
        <v>2002</v>
      </c>
      <c r="E848" s="18" t="s">
        <v>1</v>
      </c>
      <c r="F848" s="336">
        <v>0</v>
      </c>
      <c r="G848" s="40"/>
      <c r="H848" s="46"/>
    </row>
    <row r="849" s="2" customFormat="1" ht="16.8" customHeight="1">
      <c r="A849" s="40"/>
      <c r="B849" s="46"/>
      <c r="C849" s="335" t="s">
        <v>1761</v>
      </c>
      <c r="D849" s="335" t="s">
        <v>2003</v>
      </c>
      <c r="E849" s="18" t="s">
        <v>1</v>
      </c>
      <c r="F849" s="336">
        <v>84.629999999999995</v>
      </c>
      <c r="G849" s="40"/>
      <c r="H849" s="46"/>
    </row>
    <row r="850" s="2" customFormat="1" ht="16.8" customHeight="1">
      <c r="A850" s="40"/>
      <c r="B850" s="46"/>
      <c r="C850" s="337" t="s">
        <v>6408</v>
      </c>
      <c r="D850" s="40"/>
      <c r="E850" s="40"/>
      <c r="F850" s="40"/>
      <c r="G850" s="40"/>
      <c r="H850" s="46"/>
    </row>
    <row r="851" s="2" customFormat="1" ht="16.8" customHeight="1">
      <c r="A851" s="40"/>
      <c r="B851" s="46"/>
      <c r="C851" s="335" t="s">
        <v>527</v>
      </c>
      <c r="D851" s="335" t="s">
        <v>6436</v>
      </c>
      <c r="E851" s="18" t="s">
        <v>515</v>
      </c>
      <c r="F851" s="336">
        <v>210.95500000000001</v>
      </c>
      <c r="G851" s="40"/>
      <c r="H851" s="46"/>
    </row>
    <row r="852" s="2" customFormat="1" ht="16.8" customHeight="1">
      <c r="A852" s="40"/>
      <c r="B852" s="46"/>
      <c r="C852" s="331" t="s">
        <v>1764</v>
      </c>
      <c r="D852" s="332" t="s">
        <v>1764</v>
      </c>
      <c r="E852" s="333" t="s">
        <v>1</v>
      </c>
      <c r="F852" s="334">
        <v>36</v>
      </c>
      <c r="G852" s="40"/>
      <c r="H852" s="46"/>
    </row>
    <row r="853" s="2" customFormat="1" ht="16.8" customHeight="1">
      <c r="A853" s="40"/>
      <c r="B853" s="46"/>
      <c r="C853" s="331" t="s">
        <v>1763</v>
      </c>
      <c r="D853" s="332" t="s">
        <v>1764</v>
      </c>
      <c r="E853" s="333" t="s">
        <v>1</v>
      </c>
      <c r="F853" s="334">
        <v>17.82</v>
      </c>
      <c r="G853" s="40"/>
      <c r="H853" s="46"/>
    </row>
    <row r="854" s="2" customFormat="1" ht="16.8" customHeight="1">
      <c r="A854" s="40"/>
      <c r="B854" s="46"/>
      <c r="C854" s="335" t="s">
        <v>1763</v>
      </c>
      <c r="D854" s="335" t="s">
        <v>2668</v>
      </c>
      <c r="E854" s="18" t="s">
        <v>1</v>
      </c>
      <c r="F854" s="336">
        <v>17.82</v>
      </c>
      <c r="G854" s="40"/>
      <c r="H854" s="46"/>
    </row>
    <row r="855" s="2" customFormat="1" ht="16.8" customHeight="1">
      <c r="A855" s="40"/>
      <c r="B855" s="46"/>
      <c r="C855" s="337" t="s">
        <v>6408</v>
      </c>
      <c r="D855" s="40"/>
      <c r="E855" s="40"/>
      <c r="F855" s="40"/>
      <c r="G855" s="40"/>
      <c r="H855" s="46"/>
    </row>
    <row r="856" s="2" customFormat="1" ht="16.8" customHeight="1">
      <c r="A856" s="40"/>
      <c r="B856" s="46"/>
      <c r="C856" s="335" t="s">
        <v>2661</v>
      </c>
      <c r="D856" s="335" t="s">
        <v>6437</v>
      </c>
      <c r="E856" s="18" t="s">
        <v>507</v>
      </c>
      <c r="F856" s="336">
        <v>37.259999999999998</v>
      </c>
      <c r="G856" s="40"/>
      <c r="H856" s="46"/>
    </row>
    <row r="857" s="2" customFormat="1" ht="16.8" customHeight="1">
      <c r="A857" s="40"/>
      <c r="B857" s="46"/>
      <c r="C857" s="331" t="s">
        <v>1767</v>
      </c>
      <c r="D857" s="332" t="s">
        <v>1767</v>
      </c>
      <c r="E857" s="333" t="s">
        <v>1</v>
      </c>
      <c r="F857" s="334">
        <v>36</v>
      </c>
      <c r="G857" s="40"/>
      <c r="H857" s="46"/>
    </row>
    <row r="858" s="2" customFormat="1" ht="16.8" customHeight="1">
      <c r="A858" s="40"/>
      <c r="B858" s="46"/>
      <c r="C858" s="331" t="s">
        <v>1766</v>
      </c>
      <c r="D858" s="332" t="s">
        <v>1767</v>
      </c>
      <c r="E858" s="333" t="s">
        <v>1</v>
      </c>
      <c r="F858" s="334">
        <v>37.259999999999998</v>
      </c>
      <c r="G858" s="40"/>
      <c r="H858" s="46"/>
    </row>
    <row r="859" s="2" customFormat="1" ht="16.8" customHeight="1">
      <c r="A859" s="40"/>
      <c r="B859" s="46"/>
      <c r="C859" s="335" t="s">
        <v>1766</v>
      </c>
      <c r="D859" s="335" t="s">
        <v>2678</v>
      </c>
      <c r="E859" s="18" t="s">
        <v>1</v>
      </c>
      <c r="F859" s="336">
        <v>37.259999999999998</v>
      </c>
      <c r="G859" s="40"/>
      <c r="H859" s="46"/>
    </row>
    <row r="860" s="2" customFormat="1" ht="16.8" customHeight="1">
      <c r="A860" s="40"/>
      <c r="B860" s="46"/>
      <c r="C860" s="337" t="s">
        <v>6408</v>
      </c>
      <c r="D860" s="40"/>
      <c r="E860" s="40"/>
      <c r="F860" s="40"/>
      <c r="G860" s="40"/>
      <c r="H860" s="46"/>
    </row>
    <row r="861" s="2" customFormat="1" ht="16.8" customHeight="1">
      <c r="A861" s="40"/>
      <c r="B861" s="46"/>
      <c r="C861" s="335" t="s">
        <v>2671</v>
      </c>
      <c r="D861" s="335" t="s">
        <v>2672</v>
      </c>
      <c r="E861" s="18" t="s">
        <v>651</v>
      </c>
      <c r="F861" s="336">
        <v>0.012999999999999999</v>
      </c>
      <c r="G861" s="40"/>
      <c r="H861" s="46"/>
    </row>
    <row r="862" s="2" customFormat="1" ht="16.8" customHeight="1">
      <c r="A862" s="40"/>
      <c r="B862" s="46"/>
      <c r="C862" s="331" t="s">
        <v>1770</v>
      </c>
      <c r="D862" s="332" t="s">
        <v>1770</v>
      </c>
      <c r="E862" s="333" t="s">
        <v>1</v>
      </c>
      <c r="F862" s="334">
        <v>72</v>
      </c>
      <c r="G862" s="40"/>
      <c r="H862" s="46"/>
    </row>
    <row r="863" s="2" customFormat="1" ht="16.8" customHeight="1">
      <c r="A863" s="40"/>
      <c r="B863" s="46"/>
      <c r="C863" s="331" t="s">
        <v>1769</v>
      </c>
      <c r="D863" s="332" t="s">
        <v>1770</v>
      </c>
      <c r="E863" s="333" t="s">
        <v>1</v>
      </c>
      <c r="F863" s="334">
        <v>35.640000000000001</v>
      </c>
      <c r="G863" s="40"/>
      <c r="H863" s="46"/>
    </row>
    <row r="864" s="2" customFormat="1" ht="16.8" customHeight="1">
      <c r="A864" s="40"/>
      <c r="B864" s="46"/>
      <c r="C864" s="335" t="s">
        <v>1769</v>
      </c>
      <c r="D864" s="335" t="s">
        <v>2688</v>
      </c>
      <c r="E864" s="18" t="s">
        <v>1</v>
      </c>
      <c r="F864" s="336">
        <v>35.640000000000001</v>
      </c>
      <c r="G864" s="40"/>
      <c r="H864" s="46"/>
    </row>
    <row r="865" s="2" customFormat="1" ht="16.8" customHeight="1">
      <c r="A865" s="40"/>
      <c r="B865" s="46"/>
      <c r="C865" s="337" t="s">
        <v>6408</v>
      </c>
      <c r="D865" s="40"/>
      <c r="E865" s="40"/>
      <c r="F865" s="40"/>
      <c r="G865" s="40"/>
      <c r="H865" s="46"/>
    </row>
    <row r="866" s="2" customFormat="1" ht="16.8" customHeight="1">
      <c r="A866" s="40"/>
      <c r="B866" s="46"/>
      <c r="C866" s="335" t="s">
        <v>2681</v>
      </c>
      <c r="D866" s="335" t="s">
        <v>6438</v>
      </c>
      <c r="E866" s="18" t="s">
        <v>507</v>
      </c>
      <c r="F866" s="336">
        <v>74.519999999999996</v>
      </c>
      <c r="G866" s="40"/>
      <c r="H866" s="46"/>
    </row>
    <row r="867" s="2" customFormat="1" ht="16.8" customHeight="1">
      <c r="A867" s="40"/>
      <c r="B867" s="46"/>
      <c r="C867" s="331" t="s">
        <v>1773</v>
      </c>
      <c r="D867" s="332" t="s">
        <v>1773</v>
      </c>
      <c r="E867" s="333" t="s">
        <v>1</v>
      </c>
      <c r="F867" s="334">
        <v>294.39999999999998</v>
      </c>
      <c r="G867" s="40"/>
      <c r="H867" s="46"/>
    </row>
    <row r="868" s="2" customFormat="1" ht="16.8" customHeight="1">
      <c r="A868" s="40"/>
      <c r="B868" s="46"/>
      <c r="C868" s="331" t="s">
        <v>1772</v>
      </c>
      <c r="D868" s="332" t="s">
        <v>1773</v>
      </c>
      <c r="E868" s="333" t="s">
        <v>1</v>
      </c>
      <c r="F868" s="334">
        <v>74.519999999999996</v>
      </c>
      <c r="G868" s="40"/>
      <c r="H868" s="46"/>
    </row>
    <row r="869" s="2" customFormat="1" ht="16.8" customHeight="1">
      <c r="A869" s="40"/>
      <c r="B869" s="46"/>
      <c r="C869" s="335" t="s">
        <v>1772</v>
      </c>
      <c r="D869" s="335" t="s">
        <v>2698</v>
      </c>
      <c r="E869" s="18" t="s">
        <v>1</v>
      </c>
      <c r="F869" s="336">
        <v>74.519999999999996</v>
      </c>
      <c r="G869" s="40"/>
      <c r="H869" s="46"/>
    </row>
    <row r="870" s="2" customFormat="1" ht="16.8" customHeight="1">
      <c r="A870" s="40"/>
      <c r="B870" s="46"/>
      <c r="C870" s="337" t="s">
        <v>6408</v>
      </c>
      <c r="D870" s="40"/>
      <c r="E870" s="40"/>
      <c r="F870" s="40"/>
      <c r="G870" s="40"/>
      <c r="H870" s="46"/>
    </row>
    <row r="871" s="2" customFormat="1" ht="16.8" customHeight="1">
      <c r="A871" s="40"/>
      <c r="B871" s="46"/>
      <c r="C871" s="335" t="s">
        <v>2691</v>
      </c>
      <c r="D871" s="335" t="s">
        <v>2692</v>
      </c>
      <c r="E871" s="18" t="s">
        <v>651</v>
      </c>
      <c r="F871" s="336">
        <v>0.127</v>
      </c>
      <c r="G871" s="40"/>
      <c r="H871" s="46"/>
    </row>
    <row r="872" s="2" customFormat="1" ht="16.8" customHeight="1">
      <c r="A872" s="40"/>
      <c r="B872" s="46"/>
      <c r="C872" s="331" t="s">
        <v>2994</v>
      </c>
      <c r="D872" s="332" t="s">
        <v>2994</v>
      </c>
      <c r="E872" s="333" t="s">
        <v>1</v>
      </c>
      <c r="F872" s="334">
        <v>21.260000000000002</v>
      </c>
      <c r="G872" s="40"/>
      <c r="H872" s="46"/>
    </row>
    <row r="873" s="2" customFormat="1" ht="16.8" customHeight="1">
      <c r="A873" s="40"/>
      <c r="B873" s="46"/>
      <c r="C873" s="331" t="s">
        <v>2709</v>
      </c>
      <c r="D873" s="332" t="s">
        <v>2994</v>
      </c>
      <c r="E873" s="333" t="s">
        <v>1</v>
      </c>
      <c r="F873" s="334">
        <v>65.519999999999996</v>
      </c>
      <c r="G873" s="40"/>
      <c r="H873" s="46"/>
    </row>
    <row r="874" s="2" customFormat="1" ht="16.8" customHeight="1">
      <c r="A874" s="40"/>
      <c r="B874" s="46"/>
      <c r="C874" s="335" t="s">
        <v>2709</v>
      </c>
      <c r="D874" s="335" t="s">
        <v>2710</v>
      </c>
      <c r="E874" s="18" t="s">
        <v>1</v>
      </c>
      <c r="F874" s="336">
        <v>65.519999999999996</v>
      </c>
      <c r="G874" s="40"/>
      <c r="H874" s="46"/>
    </row>
    <row r="875" s="2" customFormat="1" ht="16.8" customHeight="1">
      <c r="A875" s="40"/>
      <c r="B875" s="46"/>
      <c r="C875" s="331" t="s">
        <v>1776</v>
      </c>
      <c r="D875" s="332" t="s">
        <v>1776</v>
      </c>
      <c r="E875" s="333" t="s">
        <v>1</v>
      </c>
      <c r="F875" s="334">
        <v>19</v>
      </c>
      <c r="G875" s="40"/>
      <c r="H875" s="46"/>
    </row>
    <row r="876" s="2" customFormat="1" ht="16.8" customHeight="1">
      <c r="A876" s="40"/>
      <c r="B876" s="46"/>
      <c r="C876" s="331" t="s">
        <v>1775</v>
      </c>
      <c r="D876" s="332" t="s">
        <v>1776</v>
      </c>
      <c r="E876" s="333" t="s">
        <v>1</v>
      </c>
      <c r="F876" s="334">
        <v>191.88</v>
      </c>
      <c r="G876" s="40"/>
      <c r="H876" s="46"/>
    </row>
    <row r="877" s="2" customFormat="1" ht="16.8" customHeight="1">
      <c r="A877" s="40"/>
      <c r="B877" s="46"/>
      <c r="C877" s="335" t="s">
        <v>1775</v>
      </c>
      <c r="D877" s="335" t="s">
        <v>2717</v>
      </c>
      <c r="E877" s="18" t="s">
        <v>1</v>
      </c>
      <c r="F877" s="336">
        <v>191.88</v>
      </c>
      <c r="G877" s="40"/>
      <c r="H877" s="46"/>
    </row>
    <row r="878" s="2" customFormat="1" ht="16.8" customHeight="1">
      <c r="A878" s="40"/>
      <c r="B878" s="46"/>
      <c r="C878" s="337" t="s">
        <v>6408</v>
      </c>
      <c r="D878" s="40"/>
      <c r="E878" s="40"/>
      <c r="F878" s="40"/>
      <c r="G878" s="40"/>
      <c r="H878" s="46"/>
    </row>
    <row r="879" s="2" customFormat="1">
      <c r="A879" s="40"/>
      <c r="B879" s="46"/>
      <c r="C879" s="335" t="s">
        <v>2711</v>
      </c>
      <c r="D879" s="335" t="s">
        <v>2712</v>
      </c>
      <c r="E879" s="18" t="s">
        <v>507</v>
      </c>
      <c r="F879" s="336">
        <v>220.66200000000001</v>
      </c>
      <c r="G879" s="40"/>
      <c r="H879" s="46"/>
    </row>
    <row r="880" s="2" customFormat="1" ht="16.8" customHeight="1">
      <c r="A880" s="40"/>
      <c r="B880" s="46"/>
      <c r="C880" s="331" t="s">
        <v>1779</v>
      </c>
      <c r="D880" s="332" t="s">
        <v>1779</v>
      </c>
      <c r="E880" s="333" t="s">
        <v>1</v>
      </c>
      <c r="F880" s="334">
        <v>11.4</v>
      </c>
      <c r="G880" s="40"/>
      <c r="H880" s="46"/>
    </row>
    <row r="881" s="2" customFormat="1" ht="16.8" customHeight="1">
      <c r="A881" s="40"/>
      <c r="B881" s="46"/>
      <c r="C881" s="331" t="s">
        <v>1778</v>
      </c>
      <c r="D881" s="332" t="s">
        <v>1779</v>
      </c>
      <c r="E881" s="333" t="s">
        <v>1</v>
      </c>
      <c r="F881" s="334">
        <v>60.75</v>
      </c>
      <c r="G881" s="40"/>
      <c r="H881" s="46"/>
    </row>
    <row r="882" s="2" customFormat="1" ht="16.8" customHeight="1">
      <c r="A882" s="40"/>
      <c r="B882" s="46"/>
      <c r="C882" s="335" t="s">
        <v>1</v>
      </c>
      <c r="D882" s="335" t="s">
        <v>2727</v>
      </c>
      <c r="E882" s="18" t="s">
        <v>1</v>
      </c>
      <c r="F882" s="336">
        <v>0</v>
      </c>
      <c r="G882" s="40"/>
      <c r="H882" s="46"/>
    </row>
    <row r="883" s="2" customFormat="1" ht="16.8" customHeight="1">
      <c r="A883" s="40"/>
      <c r="B883" s="46"/>
      <c r="C883" s="335" t="s">
        <v>1778</v>
      </c>
      <c r="D883" s="335" t="s">
        <v>2728</v>
      </c>
      <c r="E883" s="18" t="s">
        <v>1</v>
      </c>
      <c r="F883" s="336">
        <v>60.75</v>
      </c>
      <c r="G883" s="40"/>
      <c r="H883" s="46"/>
    </row>
    <row r="884" s="2" customFormat="1" ht="16.8" customHeight="1">
      <c r="A884" s="40"/>
      <c r="B884" s="46"/>
      <c r="C884" s="337" t="s">
        <v>6408</v>
      </c>
      <c r="D884" s="40"/>
      <c r="E884" s="40"/>
      <c r="F884" s="40"/>
      <c r="G884" s="40"/>
      <c r="H884" s="46"/>
    </row>
    <row r="885" s="2" customFormat="1" ht="16.8" customHeight="1">
      <c r="A885" s="40"/>
      <c r="B885" s="46"/>
      <c r="C885" s="335" t="s">
        <v>2720</v>
      </c>
      <c r="D885" s="335" t="s">
        <v>6440</v>
      </c>
      <c r="E885" s="18" t="s">
        <v>507</v>
      </c>
      <c r="F885" s="336">
        <v>126.36</v>
      </c>
      <c r="G885" s="40"/>
      <c r="H885" s="46"/>
    </row>
    <row r="886" s="2" customFormat="1" ht="16.8" customHeight="1">
      <c r="A886" s="40"/>
      <c r="B886" s="46"/>
      <c r="C886" s="331" t="s">
        <v>2739</v>
      </c>
      <c r="D886" s="332" t="s">
        <v>2739</v>
      </c>
      <c r="E886" s="333" t="s">
        <v>1</v>
      </c>
      <c r="F886" s="334">
        <v>36</v>
      </c>
      <c r="G886" s="40"/>
      <c r="H886" s="46"/>
    </row>
    <row r="887" s="2" customFormat="1" ht="16.8" customHeight="1">
      <c r="A887" s="40"/>
      <c r="B887" s="46"/>
      <c r="C887" s="335" t="s">
        <v>2739</v>
      </c>
      <c r="D887" s="335" t="s">
        <v>2740</v>
      </c>
      <c r="E887" s="18" t="s">
        <v>1</v>
      </c>
      <c r="F887" s="336">
        <v>36</v>
      </c>
      <c r="G887" s="40"/>
      <c r="H887" s="46"/>
    </row>
    <row r="888" s="2" customFormat="1" ht="16.8" customHeight="1">
      <c r="A888" s="40"/>
      <c r="B888" s="46"/>
      <c r="C888" s="331" t="s">
        <v>1782</v>
      </c>
      <c r="D888" s="332" t="s">
        <v>1782</v>
      </c>
      <c r="E888" s="333" t="s">
        <v>1</v>
      </c>
      <c r="F888" s="334">
        <v>36</v>
      </c>
      <c r="G888" s="40"/>
      <c r="H888" s="46"/>
    </row>
    <row r="889" s="2" customFormat="1" ht="16.8" customHeight="1">
      <c r="A889" s="40"/>
      <c r="B889" s="46"/>
      <c r="C889" s="337" t="s">
        <v>6408</v>
      </c>
      <c r="D889" s="40"/>
      <c r="E889" s="40"/>
      <c r="F889" s="40"/>
      <c r="G889" s="40"/>
      <c r="H889" s="46"/>
    </row>
    <row r="890" s="2" customFormat="1" ht="16.8" customHeight="1">
      <c r="A890" s="40"/>
      <c r="B890" s="46"/>
      <c r="C890" s="335" t="s">
        <v>2741</v>
      </c>
      <c r="D890" s="335" t="s">
        <v>6442</v>
      </c>
      <c r="E890" s="18" t="s">
        <v>507</v>
      </c>
      <c r="F890" s="336">
        <v>41.399999999999999</v>
      </c>
      <c r="G890" s="40"/>
      <c r="H890" s="46"/>
    </row>
    <row r="891" s="2" customFormat="1" ht="16.8" customHeight="1">
      <c r="A891" s="40"/>
      <c r="B891" s="46"/>
      <c r="C891" s="331" t="s">
        <v>843</v>
      </c>
      <c r="D891" s="332" t="s">
        <v>843</v>
      </c>
      <c r="E891" s="333" t="s">
        <v>1</v>
      </c>
      <c r="F891" s="334">
        <v>22.100000000000001</v>
      </c>
      <c r="G891" s="40"/>
      <c r="H891" s="46"/>
    </row>
    <row r="892" s="2" customFormat="1" ht="16.8" customHeight="1">
      <c r="A892" s="40"/>
      <c r="B892" s="46"/>
      <c r="C892" s="331" t="s">
        <v>2015</v>
      </c>
      <c r="D892" s="332" t="s">
        <v>843</v>
      </c>
      <c r="E892" s="333" t="s">
        <v>1</v>
      </c>
      <c r="F892" s="334">
        <v>13</v>
      </c>
      <c r="G892" s="40"/>
      <c r="H892" s="46"/>
    </row>
    <row r="893" s="2" customFormat="1" ht="16.8" customHeight="1">
      <c r="A893" s="40"/>
      <c r="B893" s="46"/>
      <c r="C893" s="335" t="s">
        <v>2015</v>
      </c>
      <c r="D893" s="335" t="s">
        <v>2016</v>
      </c>
      <c r="E893" s="18" t="s">
        <v>1</v>
      </c>
      <c r="F893" s="336">
        <v>13</v>
      </c>
      <c r="G893" s="40"/>
      <c r="H893" s="46"/>
    </row>
    <row r="894" s="2" customFormat="1" ht="16.8" customHeight="1">
      <c r="A894" s="40"/>
      <c r="B894" s="46"/>
      <c r="C894" s="331" t="s">
        <v>1783</v>
      </c>
      <c r="D894" s="332" t="s">
        <v>1783</v>
      </c>
      <c r="E894" s="333" t="s">
        <v>1</v>
      </c>
      <c r="F894" s="334">
        <v>153.58000000000001</v>
      </c>
      <c r="G894" s="40"/>
      <c r="H894" s="46"/>
    </row>
    <row r="895" s="2" customFormat="1" ht="16.8" customHeight="1">
      <c r="A895" s="40"/>
      <c r="B895" s="46"/>
      <c r="C895" s="335" t="s">
        <v>1</v>
      </c>
      <c r="D895" s="335" t="s">
        <v>2757</v>
      </c>
      <c r="E895" s="18" t="s">
        <v>1</v>
      </c>
      <c r="F895" s="336">
        <v>0</v>
      </c>
      <c r="G895" s="40"/>
      <c r="H895" s="46"/>
    </row>
    <row r="896" s="2" customFormat="1" ht="16.8" customHeight="1">
      <c r="A896" s="40"/>
      <c r="B896" s="46"/>
      <c r="C896" s="335" t="s">
        <v>1783</v>
      </c>
      <c r="D896" s="335" t="s">
        <v>2758</v>
      </c>
      <c r="E896" s="18" t="s">
        <v>1</v>
      </c>
      <c r="F896" s="336">
        <v>153.58000000000001</v>
      </c>
      <c r="G896" s="40"/>
      <c r="H896" s="46"/>
    </row>
    <row r="897" s="2" customFormat="1" ht="16.8" customHeight="1">
      <c r="A897" s="40"/>
      <c r="B897" s="46"/>
      <c r="C897" s="337" t="s">
        <v>6408</v>
      </c>
      <c r="D897" s="40"/>
      <c r="E897" s="40"/>
      <c r="F897" s="40"/>
      <c r="G897" s="40"/>
      <c r="H897" s="46"/>
    </row>
    <row r="898" s="2" customFormat="1" ht="16.8" customHeight="1">
      <c r="A898" s="40"/>
      <c r="B898" s="46"/>
      <c r="C898" s="335" t="s">
        <v>2752</v>
      </c>
      <c r="D898" s="335" t="s">
        <v>2753</v>
      </c>
      <c r="E898" s="18" t="s">
        <v>507</v>
      </c>
      <c r="F898" s="336">
        <v>236.85900000000001</v>
      </c>
      <c r="G898" s="40"/>
      <c r="H898" s="46"/>
    </row>
    <row r="899" s="2" customFormat="1" ht="16.8" customHeight="1">
      <c r="A899" s="40"/>
      <c r="B899" s="46"/>
      <c r="C899" s="331" t="s">
        <v>1786</v>
      </c>
      <c r="D899" s="332" t="s">
        <v>1786</v>
      </c>
      <c r="E899" s="333" t="s">
        <v>1</v>
      </c>
      <c r="F899" s="334">
        <v>21.260000000000002</v>
      </c>
      <c r="G899" s="40"/>
      <c r="H899" s="46"/>
    </row>
    <row r="900" s="2" customFormat="1" ht="16.8" customHeight="1">
      <c r="A900" s="40"/>
      <c r="B900" s="46"/>
      <c r="C900" s="335" t="s">
        <v>1786</v>
      </c>
      <c r="D900" s="335" t="s">
        <v>2768</v>
      </c>
      <c r="E900" s="18" t="s">
        <v>1</v>
      </c>
      <c r="F900" s="336">
        <v>21.260000000000002</v>
      </c>
      <c r="G900" s="40"/>
      <c r="H900" s="46"/>
    </row>
    <row r="901" s="2" customFormat="1" ht="16.8" customHeight="1">
      <c r="A901" s="40"/>
      <c r="B901" s="46"/>
      <c r="C901" s="337" t="s">
        <v>6408</v>
      </c>
      <c r="D901" s="40"/>
      <c r="E901" s="40"/>
      <c r="F901" s="40"/>
      <c r="G901" s="40"/>
      <c r="H901" s="46"/>
    </row>
    <row r="902" s="2" customFormat="1" ht="16.8" customHeight="1">
      <c r="A902" s="40"/>
      <c r="B902" s="46"/>
      <c r="C902" s="335" t="s">
        <v>2762</v>
      </c>
      <c r="D902" s="335" t="s">
        <v>6445</v>
      </c>
      <c r="E902" s="18" t="s">
        <v>507</v>
      </c>
      <c r="F902" s="336">
        <v>153.58000000000001</v>
      </c>
      <c r="G902" s="40"/>
      <c r="H902" s="46"/>
    </row>
    <row r="903" s="2" customFormat="1" ht="16.8" customHeight="1">
      <c r="A903" s="40"/>
      <c r="B903" s="46"/>
      <c r="C903" s="331" t="s">
        <v>2780</v>
      </c>
      <c r="D903" s="332" t="s">
        <v>2780</v>
      </c>
      <c r="E903" s="333" t="s">
        <v>1</v>
      </c>
      <c r="F903" s="334">
        <v>19</v>
      </c>
      <c r="G903" s="40"/>
      <c r="H903" s="46"/>
    </row>
    <row r="904" s="2" customFormat="1" ht="16.8" customHeight="1">
      <c r="A904" s="40"/>
      <c r="B904" s="46"/>
      <c r="C904" s="335" t="s">
        <v>2780</v>
      </c>
      <c r="D904" s="335" t="s">
        <v>2781</v>
      </c>
      <c r="E904" s="18" t="s">
        <v>1</v>
      </c>
      <c r="F904" s="336">
        <v>19</v>
      </c>
      <c r="G904" s="40"/>
      <c r="H904" s="46"/>
    </row>
    <row r="905" s="2" customFormat="1" ht="16.8" customHeight="1">
      <c r="A905" s="40"/>
      <c r="B905" s="46"/>
      <c r="C905" s="331" t="s">
        <v>1788</v>
      </c>
      <c r="D905" s="332" t="s">
        <v>1788</v>
      </c>
      <c r="E905" s="333" t="s">
        <v>1</v>
      </c>
      <c r="F905" s="334">
        <v>11.4</v>
      </c>
      <c r="G905" s="40"/>
      <c r="H905" s="46"/>
    </row>
    <row r="906" s="2" customFormat="1" ht="16.8" customHeight="1">
      <c r="A906" s="40"/>
      <c r="B906" s="46"/>
      <c r="C906" s="335" t="s">
        <v>1788</v>
      </c>
      <c r="D906" s="335" t="s">
        <v>2788</v>
      </c>
      <c r="E906" s="18" t="s">
        <v>1</v>
      </c>
      <c r="F906" s="336">
        <v>11.4</v>
      </c>
      <c r="G906" s="40"/>
      <c r="H906" s="46"/>
    </row>
    <row r="907" s="2" customFormat="1" ht="16.8" customHeight="1">
      <c r="A907" s="40"/>
      <c r="B907" s="46"/>
      <c r="C907" s="337" t="s">
        <v>6408</v>
      </c>
      <c r="D907" s="40"/>
      <c r="E907" s="40"/>
      <c r="F907" s="40"/>
      <c r="G907" s="40"/>
      <c r="H907" s="46"/>
    </row>
    <row r="908" s="2" customFormat="1" ht="16.8" customHeight="1">
      <c r="A908" s="40"/>
      <c r="B908" s="46"/>
      <c r="C908" s="335" t="s">
        <v>2782</v>
      </c>
      <c r="D908" s="335" t="s">
        <v>2783</v>
      </c>
      <c r="E908" s="18" t="s">
        <v>350</v>
      </c>
      <c r="F908" s="336">
        <v>12.539999999999999</v>
      </c>
      <c r="G908" s="40"/>
      <c r="H908" s="46"/>
    </row>
    <row r="909" s="2" customFormat="1" ht="16.8" customHeight="1">
      <c r="A909" s="40"/>
      <c r="B909" s="46"/>
      <c r="C909" s="331" t="s">
        <v>335</v>
      </c>
      <c r="D909" s="332" t="s">
        <v>335</v>
      </c>
      <c r="E909" s="333" t="s">
        <v>1</v>
      </c>
      <c r="F909" s="334">
        <v>13</v>
      </c>
      <c r="G909" s="40"/>
      <c r="H909" s="46"/>
    </row>
    <row r="910" s="2" customFormat="1" ht="16.8" customHeight="1">
      <c r="A910" s="40"/>
      <c r="B910" s="46"/>
      <c r="C910" s="331" t="s">
        <v>2023</v>
      </c>
      <c r="D910" s="332" t="s">
        <v>335</v>
      </c>
      <c r="E910" s="333" t="s">
        <v>1</v>
      </c>
      <c r="F910" s="334">
        <v>112.527</v>
      </c>
      <c r="G910" s="40"/>
      <c r="H910" s="46"/>
    </row>
    <row r="911" s="2" customFormat="1" ht="16.8" customHeight="1">
      <c r="A911" s="40"/>
      <c r="B911" s="46"/>
      <c r="C911" s="335" t="s">
        <v>2023</v>
      </c>
      <c r="D911" s="335" t="s">
        <v>2024</v>
      </c>
      <c r="E911" s="18" t="s">
        <v>1</v>
      </c>
      <c r="F911" s="336">
        <v>112.527</v>
      </c>
      <c r="G911" s="40"/>
      <c r="H911" s="46"/>
    </row>
    <row r="912" s="2" customFormat="1" ht="16.8" customHeight="1">
      <c r="A912" s="40"/>
      <c r="B912" s="46"/>
      <c r="C912" s="331" t="s">
        <v>1792</v>
      </c>
      <c r="D912" s="332" t="s">
        <v>1792</v>
      </c>
      <c r="E912" s="333" t="s">
        <v>1</v>
      </c>
      <c r="F912" s="334">
        <v>44.683</v>
      </c>
      <c r="G912" s="40"/>
      <c r="H912" s="46"/>
    </row>
    <row r="913" s="2" customFormat="1" ht="16.8" customHeight="1">
      <c r="A913" s="40"/>
      <c r="B913" s="46"/>
      <c r="C913" s="331" t="s">
        <v>1791</v>
      </c>
      <c r="D913" s="332" t="s">
        <v>1792</v>
      </c>
      <c r="E913" s="333" t="s">
        <v>1</v>
      </c>
      <c r="F913" s="334">
        <v>210.95500000000001</v>
      </c>
      <c r="G913" s="40"/>
      <c r="H913" s="46"/>
    </row>
    <row r="914" s="2" customFormat="1" ht="16.8" customHeight="1">
      <c r="A914" s="40"/>
      <c r="B914" s="46"/>
      <c r="C914" s="335" t="s">
        <v>1</v>
      </c>
      <c r="D914" s="335" t="s">
        <v>2033</v>
      </c>
      <c r="E914" s="18" t="s">
        <v>1</v>
      </c>
      <c r="F914" s="336">
        <v>0</v>
      </c>
      <c r="G914" s="40"/>
      <c r="H914" s="46"/>
    </row>
    <row r="915" s="2" customFormat="1" ht="16.8" customHeight="1">
      <c r="A915" s="40"/>
      <c r="B915" s="46"/>
      <c r="C915" s="335" t="s">
        <v>1791</v>
      </c>
      <c r="D915" s="335" t="s">
        <v>1974</v>
      </c>
      <c r="E915" s="18" t="s">
        <v>1</v>
      </c>
      <c r="F915" s="336">
        <v>210.95500000000001</v>
      </c>
      <c r="G915" s="40"/>
      <c r="H915" s="46"/>
    </row>
    <row r="916" s="2" customFormat="1" ht="16.8" customHeight="1">
      <c r="A916" s="40"/>
      <c r="B916" s="46"/>
      <c r="C916" s="337" t="s">
        <v>6408</v>
      </c>
      <c r="D916" s="40"/>
      <c r="E916" s="40"/>
      <c r="F916" s="40"/>
      <c r="G916" s="40"/>
      <c r="H916" s="46"/>
    </row>
    <row r="917" s="2" customFormat="1" ht="16.8" customHeight="1">
      <c r="A917" s="40"/>
      <c r="B917" s="46"/>
      <c r="C917" s="335" t="s">
        <v>2025</v>
      </c>
      <c r="D917" s="335" t="s">
        <v>6448</v>
      </c>
      <c r="E917" s="18" t="s">
        <v>515</v>
      </c>
      <c r="F917" s="336">
        <v>273.47000000000003</v>
      </c>
      <c r="G917" s="40"/>
      <c r="H917" s="46"/>
    </row>
    <row r="918" s="2" customFormat="1" ht="16.8" customHeight="1">
      <c r="A918" s="40"/>
      <c r="B918" s="46"/>
      <c r="C918" s="331" t="s">
        <v>860</v>
      </c>
      <c r="D918" s="332" t="s">
        <v>860</v>
      </c>
      <c r="E918" s="333" t="s">
        <v>1</v>
      </c>
      <c r="F918" s="334">
        <v>121.51000000000001</v>
      </c>
      <c r="G918" s="40"/>
      <c r="H918" s="46"/>
    </row>
    <row r="919" s="2" customFormat="1" ht="16.8" customHeight="1">
      <c r="A919" s="40"/>
      <c r="B919" s="46"/>
      <c r="C919" s="331" t="s">
        <v>1794</v>
      </c>
      <c r="D919" s="332" t="s">
        <v>860</v>
      </c>
      <c r="E919" s="333" t="s">
        <v>1</v>
      </c>
      <c r="F919" s="334">
        <v>44.683</v>
      </c>
      <c r="G919" s="40"/>
      <c r="H919" s="46"/>
    </row>
    <row r="920" s="2" customFormat="1" ht="16.8" customHeight="1">
      <c r="A920" s="40"/>
      <c r="B920" s="46"/>
      <c r="C920" s="335" t="s">
        <v>1</v>
      </c>
      <c r="D920" s="335" t="s">
        <v>2045</v>
      </c>
      <c r="E920" s="18" t="s">
        <v>1</v>
      </c>
      <c r="F920" s="336">
        <v>0</v>
      </c>
      <c r="G920" s="40"/>
      <c r="H920" s="46"/>
    </row>
    <row r="921" s="2" customFormat="1" ht="16.8" customHeight="1">
      <c r="A921" s="40"/>
      <c r="B921" s="46"/>
      <c r="C921" s="335" t="s">
        <v>1794</v>
      </c>
      <c r="D921" s="335" t="s">
        <v>2046</v>
      </c>
      <c r="E921" s="18" t="s">
        <v>1</v>
      </c>
      <c r="F921" s="336">
        <v>44.683</v>
      </c>
      <c r="G921" s="40"/>
      <c r="H921" s="46"/>
    </row>
    <row r="922" s="2" customFormat="1" ht="16.8" customHeight="1">
      <c r="A922" s="40"/>
      <c r="B922" s="46"/>
      <c r="C922" s="337" t="s">
        <v>6408</v>
      </c>
      <c r="D922" s="40"/>
      <c r="E922" s="40"/>
      <c r="F922" s="40"/>
      <c r="G922" s="40"/>
      <c r="H922" s="46"/>
    </row>
    <row r="923" s="2" customFormat="1" ht="16.8" customHeight="1">
      <c r="A923" s="40"/>
      <c r="B923" s="46"/>
      <c r="C923" s="335" t="s">
        <v>2036</v>
      </c>
      <c r="D923" s="335" t="s">
        <v>6449</v>
      </c>
      <c r="E923" s="18" t="s">
        <v>515</v>
      </c>
      <c r="F923" s="336">
        <v>93.370999999999995</v>
      </c>
      <c r="G923" s="40"/>
      <c r="H923" s="46"/>
    </row>
    <row r="924" s="2" customFormat="1" ht="16.8" customHeight="1">
      <c r="A924" s="40"/>
      <c r="B924" s="46"/>
      <c r="C924" s="331" t="s">
        <v>869</v>
      </c>
      <c r="D924" s="332" t="s">
        <v>869</v>
      </c>
      <c r="E924" s="333" t="s">
        <v>1</v>
      </c>
      <c r="F924" s="334">
        <v>52.240000000000002</v>
      </c>
      <c r="G924" s="40"/>
      <c r="H924" s="46"/>
    </row>
    <row r="925" s="2" customFormat="1" ht="16.8" customHeight="1">
      <c r="A925" s="40"/>
      <c r="B925" s="46"/>
      <c r="C925" s="331" t="s">
        <v>2053</v>
      </c>
      <c r="D925" s="332" t="s">
        <v>869</v>
      </c>
      <c r="E925" s="333" t="s">
        <v>1</v>
      </c>
      <c r="F925" s="334">
        <v>186.74199999999999</v>
      </c>
      <c r="G925" s="40"/>
      <c r="H925" s="46"/>
    </row>
    <row r="926" s="2" customFormat="1" ht="16.8" customHeight="1">
      <c r="A926" s="40"/>
      <c r="B926" s="46"/>
      <c r="C926" s="335" t="s">
        <v>2053</v>
      </c>
      <c r="D926" s="335" t="s">
        <v>2054</v>
      </c>
      <c r="E926" s="18" t="s">
        <v>1</v>
      </c>
      <c r="F926" s="336">
        <v>186.74199999999999</v>
      </c>
      <c r="G926" s="40"/>
      <c r="H926" s="46"/>
    </row>
    <row r="927" s="2" customFormat="1" ht="16.8" customHeight="1">
      <c r="A927" s="40"/>
      <c r="B927" s="46"/>
      <c r="C927" s="331" t="s">
        <v>876</v>
      </c>
      <c r="D927" s="332" t="s">
        <v>876</v>
      </c>
      <c r="E927" s="333" t="s">
        <v>1</v>
      </c>
      <c r="F927" s="334">
        <v>121.51000000000001</v>
      </c>
      <c r="G927" s="40"/>
      <c r="H927" s="46"/>
    </row>
    <row r="928" s="2" customFormat="1" ht="16.8" customHeight="1">
      <c r="A928" s="40"/>
      <c r="B928" s="46"/>
      <c r="C928" s="335" t="s">
        <v>876</v>
      </c>
      <c r="D928" s="335" t="s">
        <v>877</v>
      </c>
      <c r="E928" s="18" t="s">
        <v>1</v>
      </c>
      <c r="F928" s="336">
        <v>121.51000000000001</v>
      </c>
      <c r="G928" s="40"/>
      <c r="H928" s="46"/>
    </row>
    <row r="929" s="2" customFormat="1" ht="16.8" customHeight="1">
      <c r="A929" s="40"/>
      <c r="B929" s="46"/>
      <c r="C929" s="331" t="s">
        <v>886</v>
      </c>
      <c r="D929" s="332" t="s">
        <v>886</v>
      </c>
      <c r="E929" s="333" t="s">
        <v>1</v>
      </c>
      <c r="F929" s="334">
        <v>52.240000000000002</v>
      </c>
      <c r="G929" s="40"/>
      <c r="H929" s="46"/>
    </row>
    <row r="930" s="2" customFormat="1" ht="16.8" customHeight="1">
      <c r="A930" s="40"/>
      <c r="B930" s="46"/>
      <c r="C930" s="335" t="s">
        <v>1</v>
      </c>
      <c r="D930" s="335" t="s">
        <v>2059</v>
      </c>
      <c r="E930" s="18" t="s">
        <v>1</v>
      </c>
      <c r="F930" s="336">
        <v>0</v>
      </c>
      <c r="G930" s="40"/>
      <c r="H930" s="46"/>
    </row>
    <row r="931" s="2" customFormat="1" ht="16.8" customHeight="1">
      <c r="A931" s="40"/>
      <c r="B931" s="46"/>
      <c r="C931" s="335" t="s">
        <v>886</v>
      </c>
      <c r="D931" s="335" t="s">
        <v>2060</v>
      </c>
      <c r="E931" s="18" t="s">
        <v>1</v>
      </c>
      <c r="F931" s="336">
        <v>52.240000000000002</v>
      </c>
      <c r="G931" s="40"/>
      <c r="H931" s="46"/>
    </row>
    <row r="932" s="2" customFormat="1" ht="16.8" customHeight="1">
      <c r="A932" s="40"/>
      <c r="B932" s="46"/>
      <c r="C932" s="337" t="s">
        <v>6408</v>
      </c>
      <c r="D932" s="40"/>
      <c r="E932" s="40"/>
      <c r="F932" s="40"/>
      <c r="G932" s="40"/>
      <c r="H932" s="46"/>
    </row>
    <row r="933" s="2" customFormat="1" ht="16.8" customHeight="1">
      <c r="A933" s="40"/>
      <c r="B933" s="46"/>
      <c r="C933" s="335" t="s">
        <v>830</v>
      </c>
      <c r="D933" s="335" t="s">
        <v>6411</v>
      </c>
      <c r="E933" s="18" t="s">
        <v>507</v>
      </c>
      <c r="F933" s="336">
        <v>121.51000000000001</v>
      </c>
      <c r="G933" s="40"/>
      <c r="H933" s="46"/>
    </row>
    <row r="934" s="2" customFormat="1" ht="16.8" customHeight="1">
      <c r="A934" s="40"/>
      <c r="B934" s="46"/>
      <c r="C934" s="331" t="s">
        <v>896</v>
      </c>
      <c r="D934" s="332" t="s">
        <v>896</v>
      </c>
      <c r="E934" s="333" t="s">
        <v>1</v>
      </c>
      <c r="F934" s="334">
        <v>121.51000000000001</v>
      </c>
      <c r="G934" s="40"/>
      <c r="H934" s="46"/>
    </row>
    <row r="935" s="2" customFormat="1" ht="16.8" customHeight="1">
      <c r="A935" s="40"/>
      <c r="B935" s="46"/>
      <c r="C935" s="335" t="s">
        <v>896</v>
      </c>
      <c r="D935" s="335" t="s">
        <v>897</v>
      </c>
      <c r="E935" s="18" t="s">
        <v>1</v>
      </c>
      <c r="F935" s="336">
        <v>121.51000000000001</v>
      </c>
      <c r="G935" s="40"/>
      <c r="H935" s="46"/>
    </row>
    <row r="936" s="2" customFormat="1" ht="16.8" customHeight="1">
      <c r="A936" s="40"/>
      <c r="B936" s="46"/>
      <c r="C936" s="331" t="s">
        <v>906</v>
      </c>
      <c r="D936" s="332" t="s">
        <v>906</v>
      </c>
      <c r="E936" s="333" t="s">
        <v>1</v>
      </c>
      <c r="F936" s="334">
        <v>364.52999999999997</v>
      </c>
      <c r="G936" s="40"/>
      <c r="H936" s="46"/>
    </row>
    <row r="937" s="2" customFormat="1" ht="16.8" customHeight="1">
      <c r="A937" s="40"/>
      <c r="B937" s="46"/>
      <c r="C937" s="331" t="s">
        <v>986</v>
      </c>
      <c r="D937" s="332" t="s">
        <v>986</v>
      </c>
      <c r="E937" s="333" t="s">
        <v>1</v>
      </c>
      <c r="F937" s="334">
        <v>287</v>
      </c>
      <c r="G937" s="40"/>
      <c r="H937" s="46"/>
    </row>
    <row r="938" s="2" customFormat="1" ht="16.8" customHeight="1">
      <c r="A938" s="40"/>
      <c r="B938" s="46"/>
      <c r="C938" s="335" t="s">
        <v>1</v>
      </c>
      <c r="D938" s="335" t="s">
        <v>1928</v>
      </c>
      <c r="E938" s="18" t="s">
        <v>1</v>
      </c>
      <c r="F938" s="336">
        <v>0</v>
      </c>
      <c r="G938" s="40"/>
      <c r="H938" s="46"/>
    </row>
    <row r="939" s="2" customFormat="1" ht="16.8" customHeight="1">
      <c r="A939" s="40"/>
      <c r="B939" s="46"/>
      <c r="C939" s="335" t="s">
        <v>986</v>
      </c>
      <c r="D939" s="335" t="s">
        <v>1760</v>
      </c>
      <c r="E939" s="18" t="s">
        <v>1</v>
      </c>
      <c r="F939" s="336">
        <v>287</v>
      </c>
      <c r="G939" s="40"/>
      <c r="H939" s="46"/>
    </row>
    <row r="940" s="2" customFormat="1" ht="16.8" customHeight="1">
      <c r="A940" s="40"/>
      <c r="B940" s="46"/>
      <c r="C940" s="337" t="s">
        <v>6408</v>
      </c>
      <c r="D940" s="40"/>
      <c r="E940" s="40"/>
      <c r="F940" s="40"/>
      <c r="G940" s="40"/>
      <c r="H940" s="46"/>
    </row>
    <row r="941" s="2" customFormat="1" ht="16.8" customHeight="1">
      <c r="A941" s="40"/>
      <c r="B941" s="46"/>
      <c r="C941" s="335" t="s">
        <v>1921</v>
      </c>
      <c r="D941" s="335" t="s">
        <v>6451</v>
      </c>
      <c r="E941" s="18" t="s">
        <v>507</v>
      </c>
      <c r="F941" s="336">
        <v>357</v>
      </c>
      <c r="G941" s="40"/>
      <c r="H941" s="46"/>
    </row>
    <row r="942" s="2" customFormat="1" ht="16.8" customHeight="1">
      <c r="A942" s="40"/>
      <c r="B942" s="46"/>
      <c r="C942" s="331" t="s">
        <v>916</v>
      </c>
      <c r="D942" s="332" t="s">
        <v>916</v>
      </c>
      <c r="E942" s="333" t="s">
        <v>1</v>
      </c>
      <c r="F942" s="334">
        <v>2.4300000000000002</v>
      </c>
      <c r="G942" s="40"/>
      <c r="H942" s="46"/>
    </row>
    <row r="943" s="2" customFormat="1" ht="16.8" customHeight="1">
      <c r="A943" s="40"/>
      <c r="B943" s="46"/>
      <c r="C943" s="331" t="s">
        <v>2075</v>
      </c>
      <c r="D943" s="332" t="s">
        <v>916</v>
      </c>
      <c r="E943" s="333" t="s">
        <v>1</v>
      </c>
      <c r="F943" s="334">
        <v>121.51000000000001</v>
      </c>
      <c r="G943" s="40"/>
      <c r="H943" s="46"/>
    </row>
    <row r="944" s="2" customFormat="1" ht="16.8" customHeight="1">
      <c r="A944" s="40"/>
      <c r="B944" s="46"/>
      <c r="C944" s="335" t="s">
        <v>2075</v>
      </c>
      <c r="D944" s="335" t="s">
        <v>2076</v>
      </c>
      <c r="E944" s="18" t="s">
        <v>1</v>
      </c>
      <c r="F944" s="336">
        <v>121.51000000000001</v>
      </c>
      <c r="G944" s="40"/>
      <c r="H944" s="46"/>
    </row>
    <row r="945" s="2" customFormat="1" ht="16.8" customHeight="1">
      <c r="A945" s="40"/>
      <c r="B945" s="46"/>
      <c r="C945" s="331" t="s">
        <v>1037</v>
      </c>
      <c r="D945" s="332" t="s">
        <v>1037</v>
      </c>
      <c r="E945" s="333" t="s">
        <v>1</v>
      </c>
      <c r="F945" s="334">
        <v>364.52999999999997</v>
      </c>
      <c r="G945" s="40"/>
      <c r="H945" s="46"/>
    </row>
    <row r="946" s="2" customFormat="1" ht="16.8" customHeight="1">
      <c r="A946" s="40"/>
      <c r="B946" s="46"/>
      <c r="C946" s="335" t="s">
        <v>1037</v>
      </c>
      <c r="D946" s="335" t="s">
        <v>2081</v>
      </c>
      <c r="E946" s="18" t="s">
        <v>1</v>
      </c>
      <c r="F946" s="336">
        <v>364.52999999999997</v>
      </c>
      <c r="G946" s="40"/>
      <c r="H946" s="46"/>
    </row>
    <row r="947" s="2" customFormat="1" ht="16.8" customHeight="1">
      <c r="A947" s="40"/>
      <c r="B947" s="46"/>
      <c r="C947" s="331" t="s">
        <v>928</v>
      </c>
      <c r="D947" s="332" t="s">
        <v>928</v>
      </c>
      <c r="E947" s="333" t="s">
        <v>1</v>
      </c>
      <c r="F947" s="334">
        <v>1.4310000000000001</v>
      </c>
      <c r="G947" s="40"/>
      <c r="H947" s="46"/>
    </row>
    <row r="948" s="2" customFormat="1" ht="16.8" customHeight="1">
      <c r="A948" s="40"/>
      <c r="B948" s="46"/>
      <c r="C948" s="331" t="s">
        <v>2091</v>
      </c>
      <c r="D948" s="332" t="s">
        <v>928</v>
      </c>
      <c r="E948" s="333" t="s">
        <v>1</v>
      </c>
      <c r="F948" s="334">
        <v>2.4300000000000002</v>
      </c>
      <c r="G948" s="40"/>
      <c r="H948" s="46"/>
    </row>
    <row r="949" s="2" customFormat="1" ht="16.8" customHeight="1">
      <c r="A949" s="40"/>
      <c r="B949" s="46"/>
      <c r="C949" s="335" t="s">
        <v>2091</v>
      </c>
      <c r="D949" s="335" t="s">
        <v>2092</v>
      </c>
      <c r="E949" s="18" t="s">
        <v>1</v>
      </c>
      <c r="F949" s="336">
        <v>2.4300000000000002</v>
      </c>
      <c r="G949" s="40"/>
      <c r="H949" s="46"/>
    </row>
    <row r="950" s="2" customFormat="1" ht="16.8" customHeight="1">
      <c r="A950" s="40"/>
      <c r="B950" s="46"/>
      <c r="C950" s="331" t="s">
        <v>4173</v>
      </c>
      <c r="D950" s="332" t="s">
        <v>4173</v>
      </c>
      <c r="E950" s="333" t="s">
        <v>1</v>
      </c>
      <c r="F950" s="334">
        <v>18.300000000000001</v>
      </c>
      <c r="G950" s="40"/>
      <c r="H950" s="46"/>
    </row>
    <row r="951" s="2" customFormat="1" ht="16.8" customHeight="1">
      <c r="A951" s="40"/>
      <c r="B951" s="46"/>
      <c r="C951" s="331" t="s">
        <v>1044</v>
      </c>
      <c r="D951" s="332" t="s">
        <v>1044</v>
      </c>
      <c r="E951" s="333" t="s">
        <v>1</v>
      </c>
      <c r="F951" s="334">
        <v>84</v>
      </c>
      <c r="G951" s="40"/>
      <c r="H951" s="46"/>
    </row>
    <row r="952" s="2" customFormat="1" ht="16.8" customHeight="1">
      <c r="A952" s="40"/>
      <c r="B952" s="46"/>
      <c r="C952" s="331" t="s">
        <v>2106</v>
      </c>
      <c r="D952" s="332" t="s">
        <v>1044</v>
      </c>
      <c r="E952" s="333" t="s">
        <v>1</v>
      </c>
      <c r="F952" s="334">
        <v>1.4310000000000001</v>
      </c>
      <c r="G952" s="40"/>
      <c r="H952" s="46"/>
    </row>
    <row r="953" s="2" customFormat="1" ht="16.8" customHeight="1">
      <c r="A953" s="40"/>
      <c r="B953" s="46"/>
      <c r="C953" s="335" t="s">
        <v>2106</v>
      </c>
      <c r="D953" s="335" t="s">
        <v>2107</v>
      </c>
      <c r="E953" s="18" t="s">
        <v>1</v>
      </c>
      <c r="F953" s="336">
        <v>1.4310000000000001</v>
      </c>
      <c r="G953" s="40"/>
      <c r="H953" s="46"/>
    </row>
    <row r="954" s="2" customFormat="1" ht="16.8" customHeight="1">
      <c r="A954" s="40"/>
      <c r="B954" s="46"/>
      <c r="C954" s="331" t="s">
        <v>946</v>
      </c>
      <c r="D954" s="332" t="s">
        <v>946</v>
      </c>
      <c r="E954" s="333" t="s">
        <v>1</v>
      </c>
      <c r="F954" s="334">
        <v>84</v>
      </c>
      <c r="G954" s="40"/>
      <c r="H954" s="46"/>
    </row>
    <row r="955" s="2" customFormat="1" ht="16.8" customHeight="1">
      <c r="A955" s="40"/>
      <c r="B955" s="46"/>
      <c r="C955" s="331" t="s">
        <v>2116</v>
      </c>
      <c r="D955" s="332" t="s">
        <v>946</v>
      </c>
      <c r="E955" s="333" t="s">
        <v>1</v>
      </c>
      <c r="F955" s="334">
        <v>18.300000000000001</v>
      </c>
      <c r="G955" s="40"/>
      <c r="H955" s="46"/>
    </row>
    <row r="956" s="2" customFormat="1" ht="16.8" customHeight="1">
      <c r="A956" s="40"/>
      <c r="B956" s="46"/>
      <c r="C956" s="335" t="s">
        <v>2116</v>
      </c>
      <c r="D956" s="335" t="s">
        <v>2117</v>
      </c>
      <c r="E956" s="18" t="s">
        <v>1</v>
      </c>
      <c r="F956" s="336">
        <v>18.300000000000001</v>
      </c>
      <c r="G956" s="40"/>
      <c r="H956" s="46"/>
    </row>
    <row r="957" s="2" customFormat="1" ht="16.8" customHeight="1">
      <c r="A957" s="40"/>
      <c r="B957" s="46"/>
      <c r="C957" s="331" t="s">
        <v>3191</v>
      </c>
      <c r="D957" s="332" t="s">
        <v>3191</v>
      </c>
      <c r="E957" s="333" t="s">
        <v>1</v>
      </c>
      <c r="F957" s="334">
        <v>53.411000000000001</v>
      </c>
      <c r="G957" s="40"/>
      <c r="H957" s="46"/>
    </row>
    <row r="958" s="2" customFormat="1" ht="16.8" customHeight="1">
      <c r="A958" s="40"/>
      <c r="B958" s="46"/>
      <c r="C958" s="331" t="s">
        <v>2125</v>
      </c>
      <c r="D958" s="332" t="s">
        <v>3191</v>
      </c>
      <c r="E958" s="333" t="s">
        <v>1</v>
      </c>
      <c r="F958" s="334">
        <v>84</v>
      </c>
      <c r="G958" s="40"/>
      <c r="H958" s="46"/>
    </row>
    <row r="959" s="2" customFormat="1" ht="16.8" customHeight="1">
      <c r="A959" s="40"/>
      <c r="B959" s="46"/>
      <c r="C959" s="335" t="s">
        <v>2125</v>
      </c>
      <c r="D959" s="335" t="s">
        <v>2126</v>
      </c>
      <c r="E959" s="18" t="s">
        <v>1</v>
      </c>
      <c r="F959" s="336">
        <v>84</v>
      </c>
      <c r="G959" s="40"/>
      <c r="H959" s="46"/>
    </row>
    <row r="960" s="2" customFormat="1" ht="16.8" customHeight="1">
      <c r="A960" s="40"/>
      <c r="B960" s="46"/>
      <c r="C960" s="331" t="s">
        <v>960</v>
      </c>
      <c r="D960" s="332" t="s">
        <v>960</v>
      </c>
      <c r="E960" s="333" t="s">
        <v>1</v>
      </c>
      <c r="F960" s="334">
        <v>5.585</v>
      </c>
      <c r="G960" s="40"/>
      <c r="H960" s="46"/>
    </row>
    <row r="961" s="2" customFormat="1" ht="16.8" customHeight="1">
      <c r="A961" s="40"/>
      <c r="B961" s="46"/>
      <c r="C961" s="331" t="s">
        <v>2134</v>
      </c>
      <c r="D961" s="332" t="s">
        <v>960</v>
      </c>
      <c r="E961" s="333" t="s">
        <v>1</v>
      </c>
      <c r="F961" s="334">
        <v>84</v>
      </c>
      <c r="G961" s="40"/>
      <c r="H961" s="46"/>
    </row>
    <row r="962" s="2" customFormat="1" ht="16.8" customHeight="1">
      <c r="A962" s="40"/>
      <c r="B962" s="46"/>
      <c r="C962" s="335" t="s">
        <v>2134</v>
      </c>
      <c r="D962" s="335" t="s">
        <v>2135</v>
      </c>
      <c r="E962" s="18" t="s">
        <v>1</v>
      </c>
      <c r="F962" s="336">
        <v>84</v>
      </c>
      <c r="G962" s="40"/>
      <c r="H962" s="46"/>
    </row>
    <row r="963" s="2" customFormat="1" ht="16.8" customHeight="1">
      <c r="A963" s="40"/>
      <c r="B963" s="46"/>
      <c r="C963" s="331" t="s">
        <v>3197</v>
      </c>
      <c r="D963" s="332" t="s">
        <v>3197</v>
      </c>
      <c r="E963" s="333" t="s">
        <v>1</v>
      </c>
      <c r="F963" s="334">
        <v>9.1199999999999992</v>
      </c>
      <c r="G963" s="40"/>
      <c r="H963" s="46"/>
    </row>
    <row r="964" s="2" customFormat="1" ht="16.8" customHeight="1">
      <c r="A964" s="40"/>
      <c r="B964" s="46"/>
      <c r="C964" s="331" t="s">
        <v>2141</v>
      </c>
      <c r="D964" s="332" t="s">
        <v>3197</v>
      </c>
      <c r="E964" s="333" t="s">
        <v>1</v>
      </c>
      <c r="F964" s="334">
        <v>53.411000000000001</v>
      </c>
      <c r="G964" s="40"/>
      <c r="H964" s="46"/>
    </row>
    <row r="965" s="2" customFormat="1" ht="16.8" customHeight="1">
      <c r="A965" s="40"/>
      <c r="B965" s="46"/>
      <c r="C965" s="335" t="s">
        <v>2141</v>
      </c>
      <c r="D965" s="335" t="s">
        <v>2142</v>
      </c>
      <c r="E965" s="18" t="s">
        <v>1</v>
      </c>
      <c r="F965" s="336">
        <v>53.411000000000001</v>
      </c>
      <c r="G965" s="40"/>
      <c r="H965" s="46"/>
    </row>
    <row r="966" s="2" customFormat="1" ht="16.8" customHeight="1">
      <c r="A966" s="40"/>
      <c r="B966" s="46"/>
      <c r="C966" s="331" t="s">
        <v>977</v>
      </c>
      <c r="D966" s="332" t="s">
        <v>977</v>
      </c>
      <c r="E966" s="333" t="s">
        <v>1</v>
      </c>
      <c r="F966" s="334">
        <v>7.5199999999999996</v>
      </c>
      <c r="G966" s="40"/>
      <c r="H966" s="46"/>
    </row>
    <row r="967" s="2" customFormat="1" ht="16.8" customHeight="1">
      <c r="A967" s="40"/>
      <c r="B967" s="46"/>
      <c r="C967" s="331" t="s">
        <v>1937</v>
      </c>
      <c r="D967" s="332" t="s">
        <v>1937</v>
      </c>
      <c r="E967" s="333" t="s">
        <v>1</v>
      </c>
      <c r="F967" s="334">
        <v>287</v>
      </c>
      <c r="G967" s="40"/>
      <c r="H967" s="46"/>
    </row>
    <row r="968" s="2" customFormat="1" ht="16.8" customHeight="1">
      <c r="A968" s="40"/>
      <c r="B968" s="46"/>
      <c r="C968" s="335" t="s">
        <v>1937</v>
      </c>
      <c r="D968" s="335" t="s">
        <v>1938</v>
      </c>
      <c r="E968" s="18" t="s">
        <v>1</v>
      </c>
      <c r="F968" s="336">
        <v>287</v>
      </c>
      <c r="G968" s="40"/>
      <c r="H968" s="46"/>
    </row>
    <row r="969" s="2" customFormat="1" ht="16.8" customHeight="1">
      <c r="A969" s="40"/>
      <c r="B969" s="46"/>
      <c r="C969" s="331" t="s">
        <v>1058</v>
      </c>
      <c r="D969" s="332" t="s">
        <v>1058</v>
      </c>
      <c r="E969" s="333" t="s">
        <v>1</v>
      </c>
      <c r="F969" s="334">
        <v>25.600000000000001</v>
      </c>
      <c r="G969" s="40"/>
      <c r="H969" s="46"/>
    </row>
    <row r="970" s="2" customFormat="1" ht="16.8" customHeight="1">
      <c r="A970" s="40"/>
      <c r="B970" s="46"/>
      <c r="C970" s="331" t="s">
        <v>1797</v>
      </c>
      <c r="D970" s="332" t="s">
        <v>1058</v>
      </c>
      <c r="E970" s="333" t="s">
        <v>1</v>
      </c>
      <c r="F970" s="334">
        <v>9.1199999999999992</v>
      </c>
      <c r="G970" s="40"/>
      <c r="H970" s="46"/>
    </row>
    <row r="971" s="2" customFormat="1" ht="16.8" customHeight="1">
      <c r="A971" s="40"/>
      <c r="B971" s="46"/>
      <c r="C971" s="335" t="s">
        <v>1</v>
      </c>
      <c r="D971" s="335" t="s">
        <v>2169</v>
      </c>
      <c r="E971" s="18" t="s">
        <v>1</v>
      </c>
      <c r="F971" s="336">
        <v>0</v>
      </c>
      <c r="G971" s="40"/>
      <c r="H971" s="46"/>
    </row>
    <row r="972" s="2" customFormat="1" ht="16.8" customHeight="1">
      <c r="A972" s="40"/>
      <c r="B972" s="46"/>
      <c r="C972" s="335" t="s">
        <v>1797</v>
      </c>
      <c r="D972" s="335" t="s">
        <v>2170</v>
      </c>
      <c r="E972" s="18" t="s">
        <v>1</v>
      </c>
      <c r="F972" s="336">
        <v>9.1199999999999992</v>
      </c>
      <c r="G972" s="40"/>
      <c r="H972" s="46"/>
    </row>
    <row r="973" s="2" customFormat="1" ht="16.8" customHeight="1">
      <c r="A973" s="40"/>
      <c r="B973" s="46"/>
      <c r="C973" s="337" t="s">
        <v>6408</v>
      </c>
      <c r="D973" s="40"/>
      <c r="E973" s="40"/>
      <c r="F973" s="40"/>
      <c r="G973" s="40"/>
      <c r="H973" s="46"/>
    </row>
    <row r="974" s="2" customFormat="1" ht="16.8" customHeight="1">
      <c r="A974" s="40"/>
      <c r="B974" s="46"/>
      <c r="C974" s="335" t="s">
        <v>2161</v>
      </c>
      <c r="D974" s="335" t="s">
        <v>6458</v>
      </c>
      <c r="E974" s="18" t="s">
        <v>515</v>
      </c>
      <c r="F974" s="336">
        <v>18.815999999999999</v>
      </c>
      <c r="G974" s="40"/>
      <c r="H974" s="46"/>
    </row>
    <row r="975" s="2" customFormat="1" ht="16.8" customHeight="1">
      <c r="A975" s="40"/>
      <c r="B975" s="46"/>
      <c r="C975" s="331" t="s">
        <v>1800</v>
      </c>
      <c r="D975" s="332" t="s">
        <v>1800</v>
      </c>
      <c r="E975" s="333" t="s">
        <v>1</v>
      </c>
      <c r="F975" s="334">
        <v>1.9930000000000001</v>
      </c>
      <c r="G975" s="40"/>
      <c r="H975" s="46"/>
    </row>
    <row r="976" s="2" customFormat="1" ht="16.8" customHeight="1">
      <c r="A976" s="40"/>
      <c r="B976" s="46"/>
      <c r="C976" s="331" t="s">
        <v>1799</v>
      </c>
      <c r="D976" s="332" t="s">
        <v>1800</v>
      </c>
      <c r="E976" s="333" t="s">
        <v>1</v>
      </c>
      <c r="F976" s="334">
        <v>7.5199999999999996</v>
      </c>
      <c r="G976" s="40"/>
      <c r="H976" s="46"/>
    </row>
    <row r="977" s="2" customFormat="1" ht="16.8" customHeight="1">
      <c r="A977" s="40"/>
      <c r="B977" s="46"/>
      <c r="C977" s="335" t="s">
        <v>1</v>
      </c>
      <c r="D977" s="335" t="s">
        <v>2169</v>
      </c>
      <c r="E977" s="18" t="s">
        <v>1</v>
      </c>
      <c r="F977" s="336">
        <v>0</v>
      </c>
      <c r="G977" s="40"/>
      <c r="H977" s="46"/>
    </row>
    <row r="978" s="2" customFormat="1" ht="16.8" customHeight="1">
      <c r="A978" s="40"/>
      <c r="B978" s="46"/>
      <c r="C978" s="335" t="s">
        <v>1799</v>
      </c>
      <c r="D978" s="335" t="s">
        <v>2181</v>
      </c>
      <c r="E978" s="18" t="s">
        <v>1</v>
      </c>
      <c r="F978" s="336">
        <v>7.5199999999999996</v>
      </c>
      <c r="G978" s="40"/>
      <c r="H978" s="46"/>
    </row>
    <row r="979" s="2" customFormat="1" ht="16.8" customHeight="1">
      <c r="A979" s="40"/>
      <c r="B979" s="46"/>
      <c r="C979" s="337" t="s">
        <v>6408</v>
      </c>
      <c r="D979" s="40"/>
      <c r="E979" s="40"/>
      <c r="F979" s="40"/>
      <c r="G979" s="40"/>
      <c r="H979" s="46"/>
    </row>
    <row r="980" s="2" customFormat="1" ht="16.8" customHeight="1">
      <c r="A980" s="40"/>
      <c r="B980" s="46"/>
      <c r="C980" s="335" t="s">
        <v>2173</v>
      </c>
      <c r="D980" s="335" t="s">
        <v>6459</v>
      </c>
      <c r="E980" s="18" t="s">
        <v>507</v>
      </c>
      <c r="F980" s="336">
        <v>25.600000000000001</v>
      </c>
      <c r="G980" s="40"/>
      <c r="H980" s="46"/>
    </row>
    <row r="981" s="2" customFormat="1" ht="16.8" customHeight="1">
      <c r="A981" s="40"/>
      <c r="B981" s="46"/>
      <c r="C981" s="331" t="s">
        <v>1063</v>
      </c>
      <c r="D981" s="332" t="s">
        <v>1063</v>
      </c>
      <c r="E981" s="333" t="s">
        <v>1</v>
      </c>
      <c r="F981" s="334">
        <v>13.481</v>
      </c>
      <c r="G981" s="40"/>
      <c r="H981" s="46"/>
    </row>
    <row r="982" s="2" customFormat="1" ht="16.8" customHeight="1">
      <c r="A982" s="40"/>
      <c r="B982" s="46"/>
      <c r="C982" s="331" t="s">
        <v>2190</v>
      </c>
      <c r="D982" s="332" t="s">
        <v>1063</v>
      </c>
      <c r="E982" s="333" t="s">
        <v>1</v>
      </c>
      <c r="F982" s="334">
        <v>25.600000000000001</v>
      </c>
      <c r="G982" s="40"/>
      <c r="H982" s="46"/>
    </row>
    <row r="983" s="2" customFormat="1" ht="16.8" customHeight="1">
      <c r="A983" s="40"/>
      <c r="B983" s="46"/>
      <c r="C983" s="335" t="s">
        <v>2190</v>
      </c>
      <c r="D983" s="335" t="s">
        <v>2191</v>
      </c>
      <c r="E983" s="18" t="s">
        <v>1</v>
      </c>
      <c r="F983" s="336">
        <v>25.600000000000001</v>
      </c>
      <c r="G983" s="40"/>
      <c r="H983" s="46"/>
    </row>
    <row r="984" s="2" customFormat="1" ht="16.8" customHeight="1">
      <c r="A984" s="40"/>
      <c r="B984" s="46"/>
      <c r="C984" s="331" t="s">
        <v>4038</v>
      </c>
      <c r="D984" s="332" t="s">
        <v>4038</v>
      </c>
      <c r="E984" s="333" t="s">
        <v>1</v>
      </c>
      <c r="F984" s="334">
        <v>102.447</v>
      </c>
      <c r="G984" s="40"/>
      <c r="H984" s="46"/>
    </row>
    <row r="985" s="2" customFormat="1" ht="16.8" customHeight="1">
      <c r="A985" s="40"/>
      <c r="B985" s="46"/>
      <c r="C985" s="331" t="s">
        <v>6516</v>
      </c>
      <c r="D985" s="332" t="s">
        <v>4038</v>
      </c>
      <c r="E985" s="333" t="s">
        <v>1</v>
      </c>
      <c r="F985" s="334">
        <v>2.1920000000000002</v>
      </c>
      <c r="G985" s="40"/>
      <c r="H985" s="46"/>
    </row>
    <row r="986" s="2" customFormat="1" ht="16.8" customHeight="1">
      <c r="A986" s="40"/>
      <c r="B986" s="46"/>
      <c r="C986" s="331" t="s">
        <v>3010</v>
      </c>
      <c r="D986" s="332" t="s">
        <v>3010</v>
      </c>
      <c r="E986" s="333" t="s">
        <v>1</v>
      </c>
      <c r="F986" s="334">
        <v>102.447</v>
      </c>
      <c r="G986" s="40"/>
      <c r="H986" s="46"/>
    </row>
    <row r="987" s="2" customFormat="1" ht="16.8" customHeight="1">
      <c r="A987" s="40"/>
      <c r="B987" s="46"/>
      <c r="C987" s="331" t="s">
        <v>2217</v>
      </c>
      <c r="D987" s="332" t="s">
        <v>3010</v>
      </c>
      <c r="E987" s="333" t="s">
        <v>1</v>
      </c>
      <c r="F987" s="334">
        <v>13.481</v>
      </c>
      <c r="G987" s="40"/>
      <c r="H987" s="46"/>
    </row>
    <row r="988" s="2" customFormat="1" ht="16.8" customHeight="1">
      <c r="A988" s="40"/>
      <c r="B988" s="46"/>
      <c r="C988" s="335" t="s">
        <v>2217</v>
      </c>
      <c r="D988" s="335" t="s">
        <v>2218</v>
      </c>
      <c r="E988" s="18" t="s">
        <v>1</v>
      </c>
      <c r="F988" s="336">
        <v>13.481</v>
      </c>
      <c r="G988" s="40"/>
      <c r="H988" s="46"/>
    </row>
    <row r="989" s="2" customFormat="1" ht="16.8" customHeight="1">
      <c r="A989" s="40"/>
      <c r="B989" s="46"/>
      <c r="C989" s="331" t="s">
        <v>3012</v>
      </c>
      <c r="D989" s="332" t="s">
        <v>3012</v>
      </c>
      <c r="E989" s="333" t="s">
        <v>1</v>
      </c>
      <c r="F989" s="334">
        <v>0.112</v>
      </c>
      <c r="G989" s="40"/>
      <c r="H989" s="46"/>
    </row>
    <row r="990" s="2" customFormat="1" ht="16.8" customHeight="1">
      <c r="A990" s="40"/>
      <c r="B990" s="46"/>
      <c r="C990" s="331" t="s">
        <v>2227</v>
      </c>
      <c r="D990" s="332" t="s">
        <v>3012</v>
      </c>
      <c r="E990" s="333" t="s">
        <v>1</v>
      </c>
      <c r="F990" s="334">
        <v>102.447</v>
      </c>
      <c r="G990" s="40"/>
      <c r="H990" s="46"/>
    </row>
    <row r="991" s="2" customFormat="1" ht="16.8" customHeight="1">
      <c r="A991" s="40"/>
      <c r="B991" s="46"/>
      <c r="C991" s="335" t="s">
        <v>2227</v>
      </c>
      <c r="D991" s="335" t="s">
        <v>2228</v>
      </c>
      <c r="E991" s="18" t="s">
        <v>1</v>
      </c>
      <c r="F991" s="336">
        <v>102.447</v>
      </c>
      <c r="G991" s="40"/>
      <c r="H991" s="46"/>
    </row>
    <row r="992" s="2" customFormat="1" ht="16.8" customHeight="1">
      <c r="A992" s="40"/>
      <c r="B992" s="46"/>
      <c r="C992" s="331" t="s">
        <v>3254</v>
      </c>
      <c r="D992" s="332" t="s">
        <v>3254</v>
      </c>
      <c r="E992" s="333" t="s">
        <v>1</v>
      </c>
      <c r="F992" s="334">
        <v>21.882999999999999</v>
      </c>
      <c r="G992" s="40"/>
      <c r="H992" s="46"/>
    </row>
    <row r="993" s="2" customFormat="1" ht="16.8" customHeight="1">
      <c r="A993" s="40"/>
      <c r="B993" s="46"/>
      <c r="C993" s="331" t="s">
        <v>2236</v>
      </c>
      <c r="D993" s="332" t="s">
        <v>3254</v>
      </c>
      <c r="E993" s="333" t="s">
        <v>1</v>
      </c>
      <c r="F993" s="334">
        <v>102.447</v>
      </c>
      <c r="G993" s="40"/>
      <c r="H993" s="46"/>
    </row>
    <row r="994" s="2" customFormat="1" ht="16.8" customHeight="1">
      <c r="A994" s="40"/>
      <c r="B994" s="46"/>
      <c r="C994" s="335" t="s">
        <v>2236</v>
      </c>
      <c r="D994" s="335" t="s">
        <v>2237</v>
      </c>
      <c r="E994" s="18" t="s">
        <v>1</v>
      </c>
      <c r="F994" s="336">
        <v>102.447</v>
      </c>
      <c r="G994" s="40"/>
      <c r="H994" s="46"/>
    </row>
    <row r="995" s="2" customFormat="1" ht="16.8" customHeight="1">
      <c r="A995" s="40"/>
      <c r="B995" s="46"/>
      <c r="C995" s="331" t="s">
        <v>1803</v>
      </c>
      <c r="D995" s="332" t="s">
        <v>1803</v>
      </c>
      <c r="E995" s="333" t="s">
        <v>1</v>
      </c>
      <c r="F995" s="334">
        <v>10.494999999999999</v>
      </c>
      <c r="G995" s="40"/>
      <c r="H995" s="46"/>
    </row>
    <row r="996" s="2" customFormat="1" ht="16.8" customHeight="1">
      <c r="A996" s="40"/>
      <c r="B996" s="46"/>
      <c r="C996" s="331" t="s">
        <v>1802</v>
      </c>
      <c r="D996" s="332" t="s">
        <v>1803</v>
      </c>
      <c r="E996" s="333" t="s">
        <v>1</v>
      </c>
      <c r="F996" s="334">
        <v>0.123</v>
      </c>
      <c r="G996" s="40"/>
      <c r="H996" s="46"/>
    </row>
    <row r="997" s="2" customFormat="1" ht="16.8" customHeight="1">
      <c r="A997" s="40"/>
      <c r="B997" s="46"/>
      <c r="C997" s="335" t="s">
        <v>1</v>
      </c>
      <c r="D997" s="335" t="s">
        <v>2245</v>
      </c>
      <c r="E997" s="18" t="s">
        <v>1</v>
      </c>
      <c r="F997" s="336">
        <v>0</v>
      </c>
      <c r="G997" s="40"/>
      <c r="H997" s="46"/>
    </row>
    <row r="998" s="2" customFormat="1" ht="16.8" customHeight="1">
      <c r="A998" s="40"/>
      <c r="B998" s="46"/>
      <c r="C998" s="335" t="s">
        <v>1802</v>
      </c>
      <c r="D998" s="335" t="s">
        <v>2246</v>
      </c>
      <c r="E998" s="18" t="s">
        <v>1</v>
      </c>
      <c r="F998" s="336">
        <v>0.123</v>
      </c>
      <c r="G998" s="40"/>
      <c r="H998" s="46"/>
    </row>
    <row r="999" s="2" customFormat="1" ht="16.8" customHeight="1">
      <c r="A999" s="40"/>
      <c r="B999" s="46"/>
      <c r="C999" s="337" t="s">
        <v>6408</v>
      </c>
      <c r="D999" s="40"/>
      <c r="E999" s="40"/>
      <c r="F999" s="40"/>
      <c r="G999" s="40"/>
      <c r="H999" s="46"/>
    </row>
    <row r="1000" s="2" customFormat="1" ht="16.8" customHeight="1">
      <c r="A1000" s="40"/>
      <c r="B1000" s="46"/>
      <c r="C1000" s="335" t="s">
        <v>2238</v>
      </c>
      <c r="D1000" s="335" t="s">
        <v>6465</v>
      </c>
      <c r="E1000" s="18" t="s">
        <v>651</v>
      </c>
      <c r="F1000" s="336">
        <v>1.639</v>
      </c>
      <c r="G1000" s="40"/>
      <c r="H1000" s="46"/>
    </row>
    <row r="1001" s="2" customFormat="1" ht="16.8" customHeight="1">
      <c r="A1001" s="40"/>
      <c r="B1001" s="46"/>
      <c r="C1001" s="331" t="s">
        <v>3267</v>
      </c>
      <c r="D1001" s="332" t="s">
        <v>3267</v>
      </c>
      <c r="E1001" s="333" t="s">
        <v>1</v>
      </c>
      <c r="F1001" s="334">
        <v>131.40000000000001</v>
      </c>
      <c r="G1001" s="40"/>
      <c r="H1001" s="46"/>
    </row>
    <row r="1002" s="2" customFormat="1" ht="16.8" customHeight="1">
      <c r="A1002" s="40"/>
      <c r="B1002" s="46"/>
      <c r="C1002" s="331" t="s">
        <v>2257</v>
      </c>
      <c r="D1002" s="332" t="s">
        <v>3267</v>
      </c>
      <c r="E1002" s="333" t="s">
        <v>1</v>
      </c>
      <c r="F1002" s="334">
        <v>5.2160000000000002</v>
      </c>
      <c r="G1002" s="40"/>
      <c r="H1002" s="46"/>
    </row>
    <row r="1003" s="2" customFormat="1" ht="16.8" customHeight="1">
      <c r="A1003" s="40"/>
      <c r="B1003" s="46"/>
      <c r="C1003" s="335" t="s">
        <v>2257</v>
      </c>
      <c r="D1003" s="335" t="s">
        <v>2258</v>
      </c>
      <c r="E1003" s="18" t="s">
        <v>1</v>
      </c>
      <c r="F1003" s="336">
        <v>5.2160000000000002</v>
      </c>
      <c r="G1003" s="40"/>
      <c r="H1003" s="46"/>
    </row>
    <row r="1004" s="2" customFormat="1" ht="16.8" customHeight="1">
      <c r="A1004" s="40"/>
      <c r="B1004" s="46"/>
      <c r="C1004" s="331" t="s">
        <v>1806</v>
      </c>
      <c r="D1004" s="332" t="s">
        <v>1806</v>
      </c>
      <c r="E1004" s="333" t="s">
        <v>1</v>
      </c>
      <c r="F1004" s="334">
        <v>3.8639999999999999</v>
      </c>
      <c r="G1004" s="40"/>
      <c r="H1004" s="46"/>
    </row>
    <row r="1005" s="2" customFormat="1" ht="16.8" customHeight="1">
      <c r="A1005" s="40"/>
      <c r="B1005" s="46"/>
      <c r="C1005" s="331" t="s">
        <v>1805</v>
      </c>
      <c r="D1005" s="332" t="s">
        <v>1806</v>
      </c>
      <c r="E1005" s="333" t="s">
        <v>1</v>
      </c>
      <c r="F1005" s="334">
        <v>21.882999999999999</v>
      </c>
      <c r="G1005" s="40"/>
      <c r="H1005" s="46"/>
    </row>
    <row r="1006" s="2" customFormat="1" ht="16.8" customHeight="1">
      <c r="A1006" s="40"/>
      <c r="B1006" s="46"/>
      <c r="C1006" s="335" t="s">
        <v>1805</v>
      </c>
      <c r="D1006" s="335" t="s">
        <v>2267</v>
      </c>
      <c r="E1006" s="18" t="s">
        <v>1</v>
      </c>
      <c r="F1006" s="336">
        <v>21.882999999999999</v>
      </c>
      <c r="G1006" s="40"/>
      <c r="H1006" s="46"/>
    </row>
    <row r="1007" s="2" customFormat="1" ht="16.8" customHeight="1">
      <c r="A1007" s="40"/>
      <c r="B1007" s="46"/>
      <c r="C1007" s="337" t="s">
        <v>6408</v>
      </c>
      <c r="D1007" s="40"/>
      <c r="E1007" s="40"/>
      <c r="F1007" s="40"/>
      <c r="G1007" s="40"/>
      <c r="H1007" s="46"/>
    </row>
    <row r="1008" s="2" customFormat="1" ht="16.8" customHeight="1">
      <c r="A1008" s="40"/>
      <c r="B1008" s="46"/>
      <c r="C1008" s="335" t="s">
        <v>2259</v>
      </c>
      <c r="D1008" s="335" t="s">
        <v>6467</v>
      </c>
      <c r="E1008" s="18" t="s">
        <v>515</v>
      </c>
      <c r="F1008" s="336">
        <v>74.120999999999995</v>
      </c>
      <c r="G1008" s="40"/>
      <c r="H1008" s="46"/>
    </row>
    <row r="1009" s="2" customFormat="1" ht="16.8" customHeight="1">
      <c r="A1009" s="40"/>
      <c r="B1009" s="46"/>
      <c r="C1009" s="331" t="s">
        <v>797</v>
      </c>
      <c r="D1009" s="332" t="s">
        <v>797</v>
      </c>
      <c r="E1009" s="333" t="s">
        <v>1</v>
      </c>
      <c r="F1009" s="334">
        <v>13</v>
      </c>
      <c r="G1009" s="40"/>
      <c r="H1009" s="46"/>
    </row>
    <row r="1010" s="2" customFormat="1" ht="16.8" customHeight="1">
      <c r="A1010" s="40"/>
      <c r="B1010" s="46"/>
      <c r="C1010" s="335" t="s">
        <v>797</v>
      </c>
      <c r="D1010" s="335" t="s">
        <v>1945</v>
      </c>
      <c r="E1010" s="18" t="s">
        <v>1</v>
      </c>
      <c r="F1010" s="336">
        <v>13</v>
      </c>
      <c r="G1010" s="40"/>
      <c r="H1010" s="46"/>
    </row>
    <row r="1011" s="2" customFormat="1" ht="16.8" customHeight="1">
      <c r="A1011" s="40"/>
      <c r="B1011" s="46"/>
      <c r="C1011" s="331" t="s">
        <v>1809</v>
      </c>
      <c r="D1011" s="332" t="s">
        <v>1809</v>
      </c>
      <c r="E1011" s="333" t="s">
        <v>1</v>
      </c>
      <c r="F1011" s="334">
        <v>40</v>
      </c>
      <c r="G1011" s="40"/>
      <c r="H1011" s="46"/>
    </row>
    <row r="1012" s="2" customFormat="1" ht="16.8" customHeight="1">
      <c r="A1012" s="40"/>
      <c r="B1012" s="46"/>
      <c r="C1012" s="331" t="s">
        <v>1808</v>
      </c>
      <c r="D1012" s="332" t="s">
        <v>1809</v>
      </c>
      <c r="E1012" s="333" t="s">
        <v>1</v>
      </c>
      <c r="F1012" s="334">
        <v>10.494999999999999</v>
      </c>
      <c r="G1012" s="40"/>
      <c r="H1012" s="46"/>
    </row>
    <row r="1013" s="2" customFormat="1" ht="16.8" customHeight="1">
      <c r="A1013" s="40"/>
      <c r="B1013" s="46"/>
      <c r="C1013" s="335" t="s">
        <v>1808</v>
      </c>
      <c r="D1013" s="335" t="s">
        <v>2281</v>
      </c>
      <c r="E1013" s="18" t="s">
        <v>1</v>
      </c>
      <c r="F1013" s="336">
        <v>10.494999999999999</v>
      </c>
      <c r="G1013" s="40"/>
      <c r="H1013" s="46"/>
    </row>
    <row r="1014" s="2" customFormat="1" ht="16.8" customHeight="1">
      <c r="A1014" s="40"/>
      <c r="B1014" s="46"/>
      <c r="C1014" s="337" t="s">
        <v>6408</v>
      </c>
      <c r="D1014" s="40"/>
      <c r="E1014" s="40"/>
      <c r="F1014" s="40"/>
      <c r="G1014" s="40"/>
      <c r="H1014" s="46"/>
    </row>
    <row r="1015" s="2" customFormat="1" ht="16.8" customHeight="1">
      <c r="A1015" s="40"/>
      <c r="B1015" s="46"/>
      <c r="C1015" s="335" t="s">
        <v>2273</v>
      </c>
      <c r="D1015" s="335" t="s">
        <v>6469</v>
      </c>
      <c r="E1015" s="18" t="s">
        <v>507</v>
      </c>
      <c r="F1015" s="336">
        <v>157.88</v>
      </c>
      <c r="G1015" s="40"/>
      <c r="H1015" s="46"/>
    </row>
    <row r="1016" s="2" customFormat="1" ht="16.8" customHeight="1">
      <c r="A1016" s="40"/>
      <c r="B1016" s="46"/>
      <c r="C1016" s="331" t="s">
        <v>2298</v>
      </c>
      <c r="D1016" s="332" t="s">
        <v>2298</v>
      </c>
      <c r="E1016" s="333" t="s">
        <v>1</v>
      </c>
      <c r="F1016" s="334">
        <v>157.88</v>
      </c>
      <c r="G1016" s="40"/>
      <c r="H1016" s="46"/>
    </row>
    <row r="1017" s="2" customFormat="1" ht="16.8" customHeight="1">
      <c r="A1017" s="40"/>
      <c r="B1017" s="46"/>
      <c r="C1017" s="335" t="s">
        <v>2298</v>
      </c>
      <c r="D1017" s="335" t="s">
        <v>2299</v>
      </c>
      <c r="E1017" s="18" t="s">
        <v>1</v>
      </c>
      <c r="F1017" s="336">
        <v>157.88</v>
      </c>
      <c r="G1017" s="40"/>
      <c r="H1017" s="46"/>
    </row>
    <row r="1018" s="2" customFormat="1" ht="16.8" customHeight="1">
      <c r="A1018" s="40"/>
      <c r="B1018" s="46"/>
      <c r="C1018" s="331" t="s">
        <v>4261</v>
      </c>
      <c r="D1018" s="332" t="s">
        <v>4261</v>
      </c>
      <c r="E1018" s="333" t="s">
        <v>1</v>
      </c>
      <c r="F1018" s="334">
        <v>30.484000000000002</v>
      </c>
      <c r="G1018" s="40"/>
      <c r="H1018" s="46"/>
    </row>
    <row r="1019" s="2" customFormat="1" ht="16.8" customHeight="1">
      <c r="A1019" s="40"/>
      <c r="B1019" s="46"/>
      <c r="C1019" s="331" t="s">
        <v>6517</v>
      </c>
      <c r="D1019" s="332" t="s">
        <v>4261</v>
      </c>
      <c r="E1019" s="333" t="s">
        <v>1</v>
      </c>
      <c r="F1019" s="334">
        <v>4.25</v>
      </c>
      <c r="G1019" s="40"/>
      <c r="H1019" s="46"/>
    </row>
    <row r="1020" s="2" customFormat="1" ht="16.8" customHeight="1">
      <c r="A1020" s="40"/>
      <c r="B1020" s="46"/>
      <c r="C1020" s="331" t="s">
        <v>2320</v>
      </c>
      <c r="D1020" s="332" t="s">
        <v>2320</v>
      </c>
      <c r="E1020" s="333" t="s">
        <v>1</v>
      </c>
      <c r="F1020" s="334">
        <v>40</v>
      </c>
      <c r="G1020" s="40"/>
      <c r="H1020" s="46"/>
    </row>
    <row r="1021" s="2" customFormat="1" ht="16.8" customHeight="1">
      <c r="A1021" s="40"/>
      <c r="B1021" s="46"/>
      <c r="C1021" s="335" t="s">
        <v>2320</v>
      </c>
      <c r="D1021" s="335" t="s">
        <v>2321</v>
      </c>
      <c r="E1021" s="18" t="s">
        <v>1</v>
      </c>
      <c r="F1021" s="336">
        <v>40</v>
      </c>
      <c r="G1021" s="40"/>
      <c r="H1021" s="46"/>
    </row>
    <row r="1022" s="2" customFormat="1" ht="16.8" customHeight="1">
      <c r="A1022" s="40"/>
      <c r="B1022" s="46"/>
      <c r="C1022" s="331" t="s">
        <v>3325</v>
      </c>
      <c r="D1022" s="332" t="s">
        <v>3325</v>
      </c>
      <c r="E1022" s="333" t="s">
        <v>1</v>
      </c>
      <c r="F1022" s="334">
        <v>53.200000000000003</v>
      </c>
      <c r="G1022" s="40"/>
      <c r="H1022" s="46"/>
    </row>
    <row r="1023" s="2" customFormat="1" ht="16.8" customHeight="1">
      <c r="A1023" s="40"/>
      <c r="B1023" s="46"/>
      <c r="C1023" s="331" t="s">
        <v>2326</v>
      </c>
      <c r="D1023" s="332" t="s">
        <v>3325</v>
      </c>
      <c r="E1023" s="333" t="s">
        <v>1</v>
      </c>
      <c r="F1023" s="334">
        <v>40</v>
      </c>
      <c r="G1023" s="40"/>
      <c r="H1023" s="46"/>
    </row>
    <row r="1024" s="2" customFormat="1" ht="16.8" customHeight="1">
      <c r="A1024" s="40"/>
      <c r="B1024" s="46"/>
      <c r="C1024" s="335" t="s">
        <v>2326</v>
      </c>
      <c r="D1024" s="335" t="s">
        <v>2327</v>
      </c>
      <c r="E1024" s="18" t="s">
        <v>1</v>
      </c>
      <c r="F1024" s="336">
        <v>40</v>
      </c>
      <c r="G1024" s="40"/>
      <c r="H1024" s="46"/>
    </row>
    <row r="1025" s="2" customFormat="1" ht="16.8" customHeight="1">
      <c r="A1025" s="40"/>
      <c r="B1025" s="46"/>
      <c r="C1025" s="331" t="s">
        <v>3330</v>
      </c>
      <c r="D1025" s="332" t="s">
        <v>3330</v>
      </c>
      <c r="E1025" s="333" t="s">
        <v>1</v>
      </c>
      <c r="F1025" s="334">
        <v>53.200000000000003</v>
      </c>
      <c r="G1025" s="40"/>
      <c r="H1025" s="46"/>
    </row>
    <row r="1026" s="2" customFormat="1" ht="16.8" customHeight="1">
      <c r="A1026" s="40"/>
      <c r="B1026" s="46"/>
      <c r="C1026" s="331" t="s">
        <v>2336</v>
      </c>
      <c r="D1026" s="332" t="s">
        <v>3330</v>
      </c>
      <c r="E1026" s="333" t="s">
        <v>1</v>
      </c>
      <c r="F1026" s="334">
        <v>30.484000000000002</v>
      </c>
      <c r="G1026" s="40"/>
      <c r="H1026" s="46"/>
    </row>
    <row r="1027" s="2" customFormat="1" ht="16.8" customHeight="1">
      <c r="A1027" s="40"/>
      <c r="B1027" s="46"/>
      <c r="C1027" s="335" t="s">
        <v>2336</v>
      </c>
      <c r="D1027" s="335" t="s">
        <v>2337</v>
      </c>
      <c r="E1027" s="18" t="s">
        <v>1</v>
      </c>
      <c r="F1027" s="336">
        <v>30.484000000000002</v>
      </c>
      <c r="G1027" s="40"/>
      <c r="H1027" s="46"/>
    </row>
    <row r="1028" s="2" customFormat="1" ht="16.8" customHeight="1">
      <c r="A1028" s="40"/>
      <c r="B1028" s="46"/>
      <c r="C1028" s="331" t="s">
        <v>3334</v>
      </c>
      <c r="D1028" s="332" t="s">
        <v>3334</v>
      </c>
      <c r="E1028" s="333" t="s">
        <v>1</v>
      </c>
      <c r="F1028" s="334">
        <v>36.82</v>
      </c>
      <c r="G1028" s="40"/>
      <c r="H1028" s="46"/>
    </row>
    <row r="1029" s="2" customFormat="1" ht="16.8" customHeight="1">
      <c r="A1029" s="40"/>
      <c r="B1029" s="46"/>
      <c r="C1029" s="331" t="s">
        <v>2344</v>
      </c>
      <c r="D1029" s="332" t="s">
        <v>3334</v>
      </c>
      <c r="E1029" s="333" t="s">
        <v>1</v>
      </c>
      <c r="F1029" s="334">
        <v>30.484000000000002</v>
      </c>
      <c r="G1029" s="40"/>
      <c r="H1029" s="46"/>
    </row>
    <row r="1030" s="2" customFormat="1" ht="16.8" customHeight="1">
      <c r="A1030" s="40"/>
      <c r="B1030" s="46"/>
      <c r="C1030" s="335" t="s">
        <v>2344</v>
      </c>
      <c r="D1030" s="335" t="s">
        <v>2345</v>
      </c>
      <c r="E1030" s="18" t="s">
        <v>1</v>
      </c>
      <c r="F1030" s="336">
        <v>30.484000000000002</v>
      </c>
      <c r="G1030" s="40"/>
      <c r="H1030" s="46"/>
    </row>
    <row r="1031" s="2" customFormat="1" ht="16.8" customHeight="1">
      <c r="A1031" s="40"/>
      <c r="B1031" s="46"/>
      <c r="C1031" s="331" t="s">
        <v>4276</v>
      </c>
      <c r="D1031" s="332" t="s">
        <v>4276</v>
      </c>
      <c r="E1031" s="333" t="s">
        <v>1</v>
      </c>
      <c r="F1031" s="334">
        <v>8.2840000000000007</v>
      </c>
      <c r="G1031" s="40"/>
      <c r="H1031" s="46"/>
    </row>
    <row r="1032" s="2" customFormat="1" ht="16.8" customHeight="1">
      <c r="A1032" s="40"/>
      <c r="B1032" s="46"/>
      <c r="C1032" s="331" t="s">
        <v>6518</v>
      </c>
      <c r="D1032" s="332" t="s">
        <v>6518</v>
      </c>
      <c r="E1032" s="333" t="s">
        <v>1</v>
      </c>
      <c r="F1032" s="334">
        <v>7.5309999999999997</v>
      </c>
      <c r="G1032" s="40"/>
      <c r="H1032" s="46"/>
    </row>
    <row r="1033" s="2" customFormat="1" ht="16.8" customHeight="1">
      <c r="A1033" s="40"/>
      <c r="B1033" s="46"/>
      <c r="C1033" s="331" t="s">
        <v>2367</v>
      </c>
      <c r="D1033" s="332" t="s">
        <v>6518</v>
      </c>
      <c r="E1033" s="333" t="s">
        <v>1</v>
      </c>
      <c r="F1033" s="334">
        <v>53.200000000000003</v>
      </c>
      <c r="G1033" s="40"/>
      <c r="H1033" s="46"/>
    </row>
    <row r="1034" s="2" customFormat="1" ht="16.8" customHeight="1">
      <c r="A1034" s="40"/>
      <c r="B1034" s="46"/>
      <c r="C1034" s="335" t="s">
        <v>2367</v>
      </c>
      <c r="D1034" s="335" t="s">
        <v>2368</v>
      </c>
      <c r="E1034" s="18" t="s">
        <v>1</v>
      </c>
      <c r="F1034" s="336">
        <v>53.200000000000003</v>
      </c>
      <c r="G1034" s="40"/>
      <c r="H1034" s="46"/>
    </row>
    <row r="1035" s="2" customFormat="1" ht="16.8" customHeight="1">
      <c r="A1035" s="40"/>
      <c r="B1035" s="46"/>
      <c r="C1035" s="331" t="s">
        <v>3352</v>
      </c>
      <c r="D1035" s="332" t="s">
        <v>3352</v>
      </c>
      <c r="E1035" s="333" t="s">
        <v>1</v>
      </c>
      <c r="F1035" s="334">
        <v>0.78800000000000003</v>
      </c>
      <c r="G1035" s="40"/>
      <c r="H1035" s="46"/>
    </row>
    <row r="1036" s="2" customFormat="1" ht="16.8" customHeight="1">
      <c r="A1036" s="40"/>
      <c r="B1036" s="46"/>
      <c r="C1036" s="331" t="s">
        <v>2375</v>
      </c>
      <c r="D1036" s="332" t="s">
        <v>3352</v>
      </c>
      <c r="E1036" s="333" t="s">
        <v>1</v>
      </c>
      <c r="F1036" s="334">
        <v>53.200000000000003</v>
      </c>
      <c r="G1036" s="40"/>
      <c r="H1036" s="46"/>
    </row>
    <row r="1037" s="2" customFormat="1" ht="16.8" customHeight="1">
      <c r="A1037" s="40"/>
      <c r="B1037" s="46"/>
      <c r="C1037" s="335" t="s">
        <v>2375</v>
      </c>
      <c r="D1037" s="335" t="s">
        <v>2376</v>
      </c>
      <c r="E1037" s="18" t="s">
        <v>1</v>
      </c>
      <c r="F1037" s="336">
        <v>53.200000000000003</v>
      </c>
      <c r="G1037" s="40"/>
      <c r="H1037" s="46"/>
    </row>
    <row r="1038" s="2" customFormat="1" ht="16.8" customHeight="1">
      <c r="A1038" s="40"/>
      <c r="B1038" s="46"/>
      <c r="C1038" s="331" t="s">
        <v>1812</v>
      </c>
      <c r="D1038" s="332" t="s">
        <v>1812</v>
      </c>
      <c r="E1038" s="333" t="s">
        <v>1</v>
      </c>
      <c r="F1038" s="334">
        <v>13</v>
      </c>
      <c r="G1038" s="40"/>
      <c r="H1038" s="46"/>
    </row>
    <row r="1039" s="2" customFormat="1" ht="16.8" customHeight="1">
      <c r="A1039" s="40"/>
      <c r="B1039" s="46"/>
      <c r="C1039" s="331" t="s">
        <v>1811</v>
      </c>
      <c r="D1039" s="332" t="s">
        <v>1812</v>
      </c>
      <c r="E1039" s="333" t="s">
        <v>1</v>
      </c>
      <c r="F1039" s="334">
        <v>132.02000000000001</v>
      </c>
      <c r="G1039" s="40"/>
      <c r="H1039" s="46"/>
    </row>
    <row r="1040" s="2" customFormat="1" ht="16.8" customHeight="1">
      <c r="A1040" s="40"/>
      <c r="B1040" s="46"/>
      <c r="C1040" s="335" t="s">
        <v>1</v>
      </c>
      <c r="D1040" s="335" t="s">
        <v>1955</v>
      </c>
      <c r="E1040" s="18" t="s">
        <v>1</v>
      </c>
      <c r="F1040" s="336">
        <v>0</v>
      </c>
      <c r="G1040" s="40"/>
      <c r="H1040" s="46"/>
    </row>
    <row r="1041" s="2" customFormat="1" ht="16.8" customHeight="1">
      <c r="A1041" s="40"/>
      <c r="B1041" s="46"/>
      <c r="C1041" s="335" t="s">
        <v>1811</v>
      </c>
      <c r="D1041" s="335" t="s">
        <v>1956</v>
      </c>
      <c r="E1041" s="18" t="s">
        <v>1</v>
      </c>
      <c r="F1041" s="336">
        <v>132.02000000000001</v>
      </c>
      <c r="G1041" s="40"/>
      <c r="H1041" s="46"/>
    </row>
    <row r="1042" s="2" customFormat="1" ht="16.8" customHeight="1">
      <c r="A1042" s="40"/>
      <c r="B1042" s="46"/>
      <c r="C1042" s="337" t="s">
        <v>6408</v>
      </c>
      <c r="D1042" s="40"/>
      <c r="E1042" s="40"/>
      <c r="F1042" s="40"/>
      <c r="G1042" s="40"/>
      <c r="H1042" s="46"/>
    </row>
    <row r="1043" s="2" customFormat="1" ht="16.8" customHeight="1">
      <c r="A1043" s="40"/>
      <c r="B1043" s="46"/>
      <c r="C1043" s="335" t="s">
        <v>1946</v>
      </c>
      <c r="D1043" s="335" t="s">
        <v>6478</v>
      </c>
      <c r="E1043" s="18" t="s">
        <v>515</v>
      </c>
      <c r="F1043" s="336">
        <v>260.47000000000003</v>
      </c>
      <c r="G1043" s="40"/>
      <c r="H1043" s="46"/>
    </row>
    <row r="1044" s="2" customFormat="1" ht="16.8" customHeight="1">
      <c r="A1044" s="40"/>
      <c r="B1044" s="46"/>
      <c r="C1044" s="331" t="s">
        <v>6519</v>
      </c>
      <c r="D1044" s="332" t="s">
        <v>6519</v>
      </c>
      <c r="E1044" s="333" t="s">
        <v>1</v>
      </c>
      <c r="F1044" s="334">
        <v>10.710000000000001</v>
      </c>
      <c r="G1044" s="40"/>
      <c r="H1044" s="46"/>
    </row>
    <row r="1045" s="2" customFormat="1" ht="16.8" customHeight="1">
      <c r="A1045" s="40"/>
      <c r="B1045" s="46"/>
      <c r="C1045" s="331" t="s">
        <v>2384</v>
      </c>
      <c r="D1045" s="332" t="s">
        <v>6519</v>
      </c>
      <c r="E1045" s="333" t="s">
        <v>1</v>
      </c>
      <c r="F1045" s="334">
        <v>36.82</v>
      </c>
      <c r="G1045" s="40"/>
      <c r="H1045" s="46"/>
    </row>
    <row r="1046" s="2" customFormat="1" ht="16.8" customHeight="1">
      <c r="A1046" s="40"/>
      <c r="B1046" s="46"/>
      <c r="C1046" s="335" t="s">
        <v>2384</v>
      </c>
      <c r="D1046" s="335" t="s">
        <v>2385</v>
      </c>
      <c r="E1046" s="18" t="s">
        <v>1</v>
      </c>
      <c r="F1046" s="336">
        <v>36.82</v>
      </c>
      <c r="G1046" s="40"/>
      <c r="H1046" s="46"/>
    </row>
    <row r="1047" s="2" customFormat="1" ht="16.8" customHeight="1">
      <c r="A1047" s="40"/>
      <c r="B1047" s="46"/>
      <c r="C1047" s="331" t="s">
        <v>3381</v>
      </c>
      <c r="D1047" s="332" t="s">
        <v>3381</v>
      </c>
      <c r="E1047" s="333" t="s">
        <v>1</v>
      </c>
      <c r="F1047" s="334">
        <v>8</v>
      </c>
      <c r="G1047" s="40"/>
      <c r="H1047" s="46"/>
    </row>
    <row r="1048" s="2" customFormat="1" ht="16.8" customHeight="1">
      <c r="A1048" s="40"/>
      <c r="B1048" s="46"/>
      <c r="C1048" s="331" t="s">
        <v>2399</v>
      </c>
      <c r="D1048" s="332" t="s">
        <v>3381</v>
      </c>
      <c r="E1048" s="333" t="s">
        <v>1</v>
      </c>
      <c r="F1048" s="334">
        <v>0.52500000000000002</v>
      </c>
      <c r="G1048" s="40"/>
      <c r="H1048" s="46"/>
    </row>
    <row r="1049" s="2" customFormat="1" ht="16.8" customHeight="1">
      <c r="A1049" s="40"/>
      <c r="B1049" s="46"/>
      <c r="C1049" s="335" t="s">
        <v>2399</v>
      </c>
      <c r="D1049" s="335" t="s">
        <v>2400</v>
      </c>
      <c r="E1049" s="18" t="s">
        <v>1</v>
      </c>
      <c r="F1049" s="336">
        <v>0.52500000000000002</v>
      </c>
      <c r="G1049" s="40"/>
      <c r="H1049" s="46"/>
    </row>
    <row r="1050" s="2" customFormat="1" ht="16.8" customHeight="1">
      <c r="A1050" s="40"/>
      <c r="B1050" s="46"/>
      <c r="C1050" s="331" t="s">
        <v>2408</v>
      </c>
      <c r="D1050" s="332" t="s">
        <v>2408</v>
      </c>
      <c r="E1050" s="333" t="s">
        <v>1</v>
      </c>
      <c r="F1050" s="334">
        <v>10.640000000000001</v>
      </c>
      <c r="G1050" s="40"/>
      <c r="H1050" s="46"/>
    </row>
    <row r="1051" s="2" customFormat="1" ht="16.8" customHeight="1">
      <c r="A1051" s="40"/>
      <c r="B1051" s="46"/>
      <c r="C1051" s="335" t="s">
        <v>2408</v>
      </c>
      <c r="D1051" s="335" t="s">
        <v>2409</v>
      </c>
      <c r="E1051" s="18" t="s">
        <v>1</v>
      </c>
      <c r="F1051" s="336">
        <v>10.640000000000001</v>
      </c>
      <c r="G1051" s="40"/>
      <c r="H1051" s="46"/>
    </row>
    <row r="1052" s="2" customFormat="1" ht="16.8" customHeight="1">
      <c r="A1052" s="40"/>
      <c r="B1052" s="46"/>
      <c r="C1052" s="331" t="s">
        <v>4304</v>
      </c>
      <c r="D1052" s="332" t="s">
        <v>4304</v>
      </c>
      <c r="E1052" s="333" t="s">
        <v>1</v>
      </c>
      <c r="F1052" s="334">
        <v>6</v>
      </c>
      <c r="G1052" s="40"/>
      <c r="H1052" s="46"/>
    </row>
    <row r="1053" s="2" customFormat="1" ht="16.8" customHeight="1">
      <c r="A1053" s="40"/>
      <c r="B1053" s="46"/>
      <c r="C1053" s="331" t="s">
        <v>3400</v>
      </c>
      <c r="D1053" s="332" t="s">
        <v>3400</v>
      </c>
      <c r="E1053" s="333" t="s">
        <v>1</v>
      </c>
      <c r="F1053" s="334">
        <v>22.149999999999999</v>
      </c>
      <c r="G1053" s="40"/>
      <c r="H1053" s="46"/>
    </row>
    <row r="1054" s="2" customFormat="1" ht="16.8" customHeight="1">
      <c r="A1054" s="40"/>
      <c r="B1054" s="46"/>
      <c r="C1054" s="331" t="s">
        <v>2424</v>
      </c>
      <c r="D1054" s="332" t="s">
        <v>3400</v>
      </c>
      <c r="E1054" s="333" t="s">
        <v>1</v>
      </c>
      <c r="F1054" s="334">
        <v>10.800000000000001</v>
      </c>
      <c r="G1054" s="40"/>
      <c r="H1054" s="46"/>
    </row>
    <row r="1055" s="2" customFormat="1" ht="16.8" customHeight="1">
      <c r="A1055" s="40"/>
      <c r="B1055" s="46"/>
      <c r="C1055" s="335" t="s">
        <v>2424</v>
      </c>
      <c r="D1055" s="335" t="s">
        <v>2425</v>
      </c>
      <c r="E1055" s="18" t="s">
        <v>1</v>
      </c>
      <c r="F1055" s="336">
        <v>10.800000000000001</v>
      </c>
      <c r="G1055" s="40"/>
      <c r="H1055" s="46"/>
    </row>
    <row r="1056" s="2" customFormat="1" ht="16.8" customHeight="1">
      <c r="A1056" s="40"/>
      <c r="B1056" s="46"/>
      <c r="C1056" s="331" t="s">
        <v>3017</v>
      </c>
      <c r="D1056" s="332" t="s">
        <v>3017</v>
      </c>
      <c r="E1056" s="333" t="s">
        <v>1</v>
      </c>
      <c r="F1056" s="334">
        <v>26.079999999999998</v>
      </c>
      <c r="G1056" s="40"/>
      <c r="H1056" s="46"/>
    </row>
    <row r="1057" s="2" customFormat="1" ht="16.8" customHeight="1">
      <c r="A1057" s="40"/>
      <c r="B1057" s="46"/>
      <c r="C1057" s="331" t="s">
        <v>3413</v>
      </c>
      <c r="D1057" s="332" t="s">
        <v>3413</v>
      </c>
      <c r="E1057" s="333" t="s">
        <v>1</v>
      </c>
      <c r="F1057" s="334">
        <v>6</v>
      </c>
      <c r="G1057" s="40"/>
      <c r="H1057" s="46"/>
    </row>
    <row r="1058" s="2" customFormat="1" ht="16.8" customHeight="1">
      <c r="A1058" s="40"/>
      <c r="B1058" s="46"/>
      <c r="C1058" s="331" t="s">
        <v>2440</v>
      </c>
      <c r="D1058" s="332" t="s">
        <v>3413</v>
      </c>
      <c r="E1058" s="333" t="s">
        <v>1</v>
      </c>
      <c r="F1058" s="334">
        <v>9.5999999999999996</v>
      </c>
      <c r="G1058" s="40"/>
      <c r="H1058" s="46"/>
    </row>
    <row r="1059" s="2" customFormat="1" ht="16.8" customHeight="1">
      <c r="A1059" s="40"/>
      <c r="B1059" s="46"/>
      <c r="C1059" s="335" t="s">
        <v>2440</v>
      </c>
      <c r="D1059" s="335" t="s">
        <v>2441</v>
      </c>
      <c r="E1059" s="18" t="s">
        <v>1</v>
      </c>
      <c r="F1059" s="336">
        <v>9.5999999999999996</v>
      </c>
      <c r="G1059" s="40"/>
      <c r="H1059" s="46"/>
    </row>
    <row r="1060" s="2" customFormat="1" ht="16.8" customHeight="1">
      <c r="A1060" s="40"/>
      <c r="B1060" s="46"/>
      <c r="C1060" s="331" t="s">
        <v>1815</v>
      </c>
      <c r="D1060" s="332" t="s">
        <v>1815</v>
      </c>
      <c r="E1060" s="333" t="s">
        <v>1</v>
      </c>
      <c r="F1060" s="334">
        <v>28.350000000000001</v>
      </c>
      <c r="G1060" s="40"/>
      <c r="H1060" s="46"/>
    </row>
    <row r="1061" s="2" customFormat="1" ht="16.8" customHeight="1">
      <c r="A1061" s="40"/>
      <c r="B1061" s="46"/>
      <c r="C1061" s="331" t="s">
        <v>1814</v>
      </c>
      <c r="D1061" s="332" t="s">
        <v>1815</v>
      </c>
      <c r="E1061" s="333" t="s">
        <v>1</v>
      </c>
      <c r="F1061" s="334">
        <v>22.149999999999999</v>
      </c>
      <c r="G1061" s="40"/>
      <c r="H1061" s="46"/>
    </row>
    <row r="1062" s="2" customFormat="1" ht="16.8" customHeight="1">
      <c r="A1062" s="40"/>
      <c r="B1062" s="46"/>
      <c r="C1062" s="335" t="s">
        <v>1</v>
      </c>
      <c r="D1062" s="335" t="s">
        <v>2450</v>
      </c>
      <c r="E1062" s="18" t="s">
        <v>1</v>
      </c>
      <c r="F1062" s="336">
        <v>0</v>
      </c>
      <c r="G1062" s="40"/>
      <c r="H1062" s="46"/>
    </row>
    <row r="1063" s="2" customFormat="1" ht="16.8" customHeight="1">
      <c r="A1063" s="40"/>
      <c r="B1063" s="46"/>
      <c r="C1063" s="335" t="s">
        <v>1814</v>
      </c>
      <c r="D1063" s="335" t="s">
        <v>2451</v>
      </c>
      <c r="E1063" s="18" t="s">
        <v>1</v>
      </c>
      <c r="F1063" s="336">
        <v>22.149999999999999</v>
      </c>
      <c r="G1063" s="40"/>
      <c r="H1063" s="46"/>
    </row>
    <row r="1064" s="2" customFormat="1" ht="16.8" customHeight="1">
      <c r="A1064" s="40"/>
      <c r="B1064" s="46"/>
      <c r="C1064" s="337" t="s">
        <v>6408</v>
      </c>
      <c r="D1064" s="40"/>
      <c r="E1064" s="40"/>
      <c r="F1064" s="40"/>
      <c r="G1064" s="40"/>
      <c r="H1064" s="46"/>
    </row>
    <row r="1065" s="2" customFormat="1" ht="16.8" customHeight="1">
      <c r="A1065" s="40"/>
      <c r="B1065" s="46"/>
      <c r="C1065" s="335" t="s">
        <v>2442</v>
      </c>
      <c r="D1065" s="335" t="s">
        <v>6484</v>
      </c>
      <c r="E1065" s="18" t="s">
        <v>507</v>
      </c>
      <c r="F1065" s="336">
        <v>35.149999999999999</v>
      </c>
      <c r="G1065" s="40"/>
      <c r="H1065" s="46"/>
    </row>
    <row r="1066" s="2" customFormat="1" ht="16.8" customHeight="1">
      <c r="A1066" s="40"/>
      <c r="B1066" s="46"/>
      <c r="C1066" s="331" t="s">
        <v>3428</v>
      </c>
      <c r="D1066" s="332" t="s">
        <v>3428</v>
      </c>
      <c r="E1066" s="333" t="s">
        <v>1</v>
      </c>
      <c r="F1066" s="334">
        <v>10.800000000000001</v>
      </c>
      <c r="G1066" s="40"/>
      <c r="H1066" s="46"/>
    </row>
    <row r="1067" s="2" customFormat="1" ht="16.8" customHeight="1">
      <c r="A1067" s="40"/>
      <c r="B1067" s="46"/>
      <c r="C1067" s="331" t="s">
        <v>2462</v>
      </c>
      <c r="D1067" s="332" t="s">
        <v>3428</v>
      </c>
      <c r="E1067" s="333" t="s">
        <v>1</v>
      </c>
      <c r="F1067" s="334">
        <v>47.600000000000001</v>
      </c>
      <c r="G1067" s="40"/>
      <c r="H1067" s="46"/>
    </row>
    <row r="1068" s="2" customFormat="1" ht="16.8" customHeight="1">
      <c r="A1068" s="40"/>
      <c r="B1068" s="46"/>
      <c r="C1068" s="335" t="s">
        <v>2462</v>
      </c>
      <c r="D1068" s="335" t="s">
        <v>2463</v>
      </c>
      <c r="E1068" s="18" t="s">
        <v>1</v>
      </c>
      <c r="F1068" s="336">
        <v>47.600000000000001</v>
      </c>
      <c r="G1068" s="40"/>
      <c r="H1068" s="46"/>
    </row>
    <row r="1069" s="2" customFormat="1" ht="16.8" customHeight="1">
      <c r="A1069" s="40"/>
      <c r="B1069" s="46"/>
      <c r="C1069" s="331" t="s">
        <v>812</v>
      </c>
      <c r="D1069" s="332" t="s">
        <v>812</v>
      </c>
      <c r="E1069" s="333" t="s">
        <v>1</v>
      </c>
      <c r="F1069" s="334">
        <v>132.02000000000001</v>
      </c>
      <c r="G1069" s="40"/>
      <c r="H1069" s="46"/>
    </row>
    <row r="1070" s="2" customFormat="1" ht="16.8" customHeight="1">
      <c r="A1070" s="40"/>
      <c r="B1070" s="46"/>
      <c r="C1070" s="331" t="s">
        <v>1967</v>
      </c>
      <c r="D1070" s="332" t="s">
        <v>812</v>
      </c>
      <c r="E1070" s="333" t="s">
        <v>1</v>
      </c>
      <c r="F1070" s="334">
        <v>260.47000000000003</v>
      </c>
      <c r="G1070" s="40"/>
      <c r="H1070" s="46"/>
    </row>
    <row r="1071" s="2" customFormat="1" ht="16.8" customHeight="1">
      <c r="A1071" s="40"/>
      <c r="B1071" s="46"/>
      <c r="C1071" s="335" t="s">
        <v>1967</v>
      </c>
      <c r="D1071" s="335" t="s">
        <v>1968</v>
      </c>
      <c r="E1071" s="18" t="s">
        <v>1</v>
      </c>
      <c r="F1071" s="336">
        <v>260.47000000000003</v>
      </c>
      <c r="G1071" s="40"/>
      <c r="H1071" s="46"/>
    </row>
    <row r="1072" s="2" customFormat="1" ht="16.8" customHeight="1">
      <c r="A1072" s="40"/>
      <c r="B1072" s="46"/>
      <c r="C1072" s="331" t="s">
        <v>3433</v>
      </c>
      <c r="D1072" s="332" t="s">
        <v>3433</v>
      </c>
      <c r="E1072" s="333" t="s">
        <v>1</v>
      </c>
      <c r="F1072" s="334">
        <v>19.620000000000001</v>
      </c>
      <c r="G1072" s="40"/>
      <c r="H1072" s="46"/>
    </row>
    <row r="1073" s="2" customFormat="1" ht="16.8" customHeight="1">
      <c r="A1073" s="40"/>
      <c r="B1073" s="46"/>
      <c r="C1073" s="331" t="s">
        <v>2471</v>
      </c>
      <c r="D1073" s="332" t="s">
        <v>3433</v>
      </c>
      <c r="E1073" s="333" t="s">
        <v>1</v>
      </c>
      <c r="F1073" s="334">
        <v>9.5999999999999996</v>
      </c>
      <c r="G1073" s="40"/>
      <c r="H1073" s="46"/>
    </row>
    <row r="1074" s="2" customFormat="1" ht="16.8" customHeight="1">
      <c r="A1074" s="40"/>
      <c r="B1074" s="46"/>
      <c r="C1074" s="335" t="s">
        <v>2471</v>
      </c>
      <c r="D1074" s="335" t="s">
        <v>2472</v>
      </c>
      <c r="E1074" s="18" t="s">
        <v>1</v>
      </c>
      <c r="F1074" s="336">
        <v>9.5999999999999996</v>
      </c>
      <c r="G1074" s="40"/>
      <c r="H1074" s="46"/>
    </row>
    <row r="1075" s="2" customFormat="1" ht="16.8" customHeight="1">
      <c r="A1075" s="40"/>
      <c r="B1075" s="46"/>
      <c r="C1075" s="331" t="s">
        <v>3438</v>
      </c>
      <c r="D1075" s="332" t="s">
        <v>3438</v>
      </c>
      <c r="E1075" s="333" t="s">
        <v>1</v>
      </c>
      <c r="F1075" s="334">
        <v>17.75</v>
      </c>
      <c r="G1075" s="40"/>
      <c r="H1075" s="46"/>
    </row>
    <row r="1076" s="2" customFormat="1" ht="16.8" customHeight="1">
      <c r="A1076" s="40"/>
      <c r="B1076" s="46"/>
      <c r="C1076" s="331" t="s">
        <v>2487</v>
      </c>
      <c r="D1076" s="332" t="s">
        <v>3438</v>
      </c>
      <c r="E1076" s="333" t="s">
        <v>1</v>
      </c>
      <c r="F1076" s="334">
        <v>28.350000000000001</v>
      </c>
      <c r="G1076" s="40"/>
      <c r="H1076" s="46"/>
    </row>
    <row r="1077" s="2" customFormat="1" ht="16.8" customHeight="1">
      <c r="A1077" s="40"/>
      <c r="B1077" s="46"/>
      <c r="C1077" s="335" t="s">
        <v>2487</v>
      </c>
      <c r="D1077" s="335" t="s">
        <v>2488</v>
      </c>
      <c r="E1077" s="18" t="s">
        <v>1</v>
      </c>
      <c r="F1077" s="336">
        <v>28.350000000000001</v>
      </c>
      <c r="G1077" s="40"/>
      <c r="H1077" s="46"/>
    </row>
    <row r="1078" s="2" customFormat="1" ht="16.8" customHeight="1">
      <c r="A1078" s="40"/>
      <c r="B1078" s="46"/>
      <c r="C1078" s="331" t="s">
        <v>3021</v>
      </c>
      <c r="D1078" s="332" t="s">
        <v>3021</v>
      </c>
      <c r="E1078" s="333" t="s">
        <v>1</v>
      </c>
      <c r="F1078" s="334">
        <v>0.67500000000000004</v>
      </c>
      <c r="G1078" s="40"/>
      <c r="H1078" s="46"/>
    </row>
    <row r="1079" s="2" customFormat="1" ht="16.8" customHeight="1">
      <c r="A1079" s="40"/>
      <c r="B1079" s="46"/>
      <c r="C1079" s="331" t="s">
        <v>2497</v>
      </c>
      <c r="D1079" s="332" t="s">
        <v>3021</v>
      </c>
      <c r="E1079" s="333" t="s">
        <v>1</v>
      </c>
      <c r="F1079" s="334">
        <v>10.800000000000001</v>
      </c>
      <c r="G1079" s="40"/>
      <c r="H1079" s="46"/>
    </row>
    <row r="1080" s="2" customFormat="1" ht="16.8" customHeight="1">
      <c r="A1080" s="40"/>
      <c r="B1080" s="46"/>
      <c r="C1080" s="335" t="s">
        <v>2497</v>
      </c>
      <c r="D1080" s="335" t="s">
        <v>2498</v>
      </c>
      <c r="E1080" s="18" t="s">
        <v>1</v>
      </c>
      <c r="F1080" s="336">
        <v>10.800000000000001</v>
      </c>
      <c r="G1080" s="40"/>
      <c r="H1080" s="46"/>
    </row>
    <row r="1081" s="2" customFormat="1" ht="16.8" customHeight="1">
      <c r="A1081" s="40"/>
      <c r="B1081" s="46"/>
      <c r="C1081" s="331" t="s">
        <v>3022</v>
      </c>
      <c r="D1081" s="332" t="s">
        <v>3022</v>
      </c>
      <c r="E1081" s="333" t="s">
        <v>1</v>
      </c>
      <c r="F1081" s="334">
        <v>22.149999999999999</v>
      </c>
      <c r="G1081" s="40"/>
      <c r="H1081" s="46"/>
    </row>
    <row r="1082" s="2" customFormat="1" ht="16.8" customHeight="1">
      <c r="A1082" s="40"/>
      <c r="B1082" s="46"/>
      <c r="C1082" s="331" t="s">
        <v>2506</v>
      </c>
      <c r="D1082" s="332" t="s">
        <v>3022</v>
      </c>
      <c r="E1082" s="333" t="s">
        <v>1</v>
      </c>
      <c r="F1082" s="334">
        <v>19.620000000000001</v>
      </c>
      <c r="G1082" s="40"/>
      <c r="H1082" s="46"/>
    </row>
    <row r="1083" s="2" customFormat="1" ht="16.8" customHeight="1">
      <c r="A1083" s="40"/>
      <c r="B1083" s="46"/>
      <c r="C1083" s="335" t="s">
        <v>2506</v>
      </c>
      <c r="D1083" s="335" t="s">
        <v>2507</v>
      </c>
      <c r="E1083" s="18" t="s">
        <v>1</v>
      </c>
      <c r="F1083" s="336">
        <v>19.620000000000001</v>
      </c>
      <c r="G1083" s="40"/>
      <c r="H1083" s="46"/>
    </row>
    <row r="1084" s="2" customFormat="1" ht="16.8" customHeight="1">
      <c r="A1084" s="40"/>
      <c r="B1084" s="46"/>
      <c r="C1084" s="331" t="s">
        <v>3460</v>
      </c>
      <c r="D1084" s="332" t="s">
        <v>3460</v>
      </c>
      <c r="E1084" s="333" t="s">
        <v>1</v>
      </c>
      <c r="F1084" s="334">
        <v>66.280000000000001</v>
      </c>
      <c r="G1084" s="40"/>
      <c r="H1084" s="46"/>
    </row>
    <row r="1085" s="2" customFormat="1" ht="16.8" customHeight="1">
      <c r="A1085" s="40"/>
      <c r="B1085" s="46"/>
      <c r="C1085" s="331" t="s">
        <v>2516</v>
      </c>
      <c r="D1085" s="332" t="s">
        <v>3460</v>
      </c>
      <c r="E1085" s="333" t="s">
        <v>1</v>
      </c>
      <c r="F1085" s="334">
        <v>19.98</v>
      </c>
      <c r="G1085" s="40"/>
      <c r="H1085" s="46"/>
    </row>
    <row r="1086" s="2" customFormat="1" ht="16.8" customHeight="1">
      <c r="A1086" s="40"/>
      <c r="B1086" s="46"/>
      <c r="C1086" s="335" t="s">
        <v>2516</v>
      </c>
      <c r="D1086" s="335" t="s">
        <v>2517</v>
      </c>
      <c r="E1086" s="18" t="s">
        <v>1</v>
      </c>
      <c r="F1086" s="336">
        <v>19.98</v>
      </c>
      <c r="G1086" s="40"/>
      <c r="H1086" s="46"/>
    </row>
    <row r="1087" s="2" customFormat="1" ht="16.8" customHeight="1">
      <c r="A1087" s="40"/>
      <c r="B1087" s="46"/>
      <c r="C1087" s="331" t="s">
        <v>3468</v>
      </c>
      <c r="D1087" s="332" t="s">
        <v>3468</v>
      </c>
      <c r="E1087" s="333" t="s">
        <v>1</v>
      </c>
      <c r="F1087" s="334">
        <v>62.255000000000003</v>
      </c>
      <c r="G1087" s="40"/>
      <c r="H1087" s="46"/>
    </row>
    <row r="1088" s="2" customFormat="1" ht="16.8" customHeight="1">
      <c r="A1088" s="40"/>
      <c r="B1088" s="46"/>
      <c r="C1088" s="331" t="s">
        <v>2525</v>
      </c>
      <c r="D1088" s="332" t="s">
        <v>3468</v>
      </c>
      <c r="E1088" s="333" t="s">
        <v>1</v>
      </c>
      <c r="F1088" s="334">
        <v>2.4300000000000002</v>
      </c>
      <c r="G1088" s="40"/>
      <c r="H1088" s="46"/>
    </row>
    <row r="1089" s="2" customFormat="1" ht="16.8" customHeight="1">
      <c r="A1089" s="40"/>
      <c r="B1089" s="46"/>
      <c r="C1089" s="335" t="s">
        <v>2525</v>
      </c>
      <c r="D1089" s="335" t="s">
        <v>2526</v>
      </c>
      <c r="E1089" s="18" t="s">
        <v>1</v>
      </c>
      <c r="F1089" s="336">
        <v>2.4300000000000002</v>
      </c>
      <c r="G1089" s="40"/>
      <c r="H1089" s="46"/>
    </row>
    <row r="1090" s="2" customFormat="1" ht="16.8" customHeight="1">
      <c r="A1090" s="40"/>
      <c r="B1090" s="46"/>
      <c r="C1090" s="331" t="s">
        <v>3024</v>
      </c>
      <c r="D1090" s="332" t="s">
        <v>3024</v>
      </c>
      <c r="E1090" s="333" t="s">
        <v>1</v>
      </c>
      <c r="F1090" s="334">
        <v>59.725000000000001</v>
      </c>
      <c r="G1090" s="40"/>
      <c r="H1090" s="46"/>
    </row>
    <row r="1091" s="2" customFormat="1" ht="16.8" customHeight="1">
      <c r="A1091" s="40"/>
      <c r="B1091" s="46"/>
      <c r="C1091" s="331" t="s">
        <v>1818</v>
      </c>
      <c r="D1091" s="332" t="s">
        <v>1818</v>
      </c>
      <c r="E1091" s="333" t="s">
        <v>1</v>
      </c>
      <c r="F1091" s="334">
        <v>23</v>
      </c>
      <c r="G1091" s="40"/>
      <c r="H1091" s="46"/>
    </row>
    <row r="1092" s="2" customFormat="1" ht="16.8" customHeight="1">
      <c r="A1092" s="40"/>
      <c r="B1092" s="46"/>
      <c r="C1092" s="331" t="s">
        <v>1817</v>
      </c>
      <c r="D1092" s="332" t="s">
        <v>1818</v>
      </c>
      <c r="E1092" s="333" t="s">
        <v>1</v>
      </c>
      <c r="F1092" s="334">
        <v>66.280000000000001</v>
      </c>
      <c r="G1092" s="40"/>
      <c r="H1092" s="46"/>
    </row>
    <row r="1093" s="2" customFormat="1" ht="16.8" customHeight="1">
      <c r="A1093" s="40"/>
      <c r="B1093" s="46"/>
      <c r="C1093" s="335" t="s">
        <v>1</v>
      </c>
      <c r="D1093" s="335" t="s">
        <v>2543</v>
      </c>
      <c r="E1093" s="18" t="s">
        <v>1</v>
      </c>
      <c r="F1093" s="336">
        <v>0</v>
      </c>
      <c r="G1093" s="40"/>
      <c r="H1093" s="46"/>
    </row>
    <row r="1094" s="2" customFormat="1" ht="16.8" customHeight="1">
      <c r="A1094" s="40"/>
      <c r="B1094" s="46"/>
      <c r="C1094" s="335" t="s">
        <v>1817</v>
      </c>
      <c r="D1094" s="335" t="s">
        <v>2544</v>
      </c>
      <c r="E1094" s="18" t="s">
        <v>1</v>
      </c>
      <c r="F1094" s="336">
        <v>66.280000000000001</v>
      </c>
      <c r="G1094" s="40"/>
      <c r="H1094" s="46"/>
    </row>
    <row r="1095" s="2" customFormat="1" ht="16.8" customHeight="1">
      <c r="A1095" s="40"/>
      <c r="B1095" s="46"/>
      <c r="C1095" s="337" t="s">
        <v>6408</v>
      </c>
      <c r="D1095" s="40"/>
      <c r="E1095" s="40"/>
      <c r="F1095" s="40"/>
      <c r="G1095" s="40"/>
      <c r="H1095" s="46"/>
    </row>
    <row r="1096" s="2" customFormat="1" ht="16.8" customHeight="1">
      <c r="A1096" s="40"/>
      <c r="B1096" s="46"/>
      <c r="C1096" s="335" t="s">
        <v>871</v>
      </c>
      <c r="D1096" s="335" t="s">
        <v>6415</v>
      </c>
      <c r="E1096" s="18" t="s">
        <v>507</v>
      </c>
      <c r="F1096" s="336">
        <v>356.39999999999998</v>
      </c>
      <c r="G1096" s="40"/>
      <c r="H1096" s="46"/>
    </row>
    <row r="1097" s="2" customFormat="1" ht="16.8" customHeight="1">
      <c r="A1097" s="40"/>
      <c r="B1097" s="46"/>
      <c r="C1097" s="331" t="s">
        <v>1821</v>
      </c>
      <c r="D1097" s="332" t="s">
        <v>1821</v>
      </c>
      <c r="E1097" s="333" t="s">
        <v>1</v>
      </c>
      <c r="F1097" s="334">
        <v>8.0999999999999996</v>
      </c>
      <c r="G1097" s="40"/>
      <c r="H1097" s="46"/>
    </row>
    <row r="1098" s="2" customFormat="1" ht="16.8" customHeight="1">
      <c r="A1098" s="40"/>
      <c r="B1098" s="46"/>
      <c r="C1098" s="331" t="s">
        <v>1820</v>
      </c>
      <c r="D1098" s="332" t="s">
        <v>1821</v>
      </c>
      <c r="E1098" s="333" t="s">
        <v>1</v>
      </c>
      <c r="F1098" s="334">
        <v>62.255000000000003</v>
      </c>
      <c r="G1098" s="40"/>
      <c r="H1098" s="46"/>
    </row>
    <row r="1099" s="2" customFormat="1" ht="16.8" customHeight="1">
      <c r="A1099" s="40"/>
      <c r="B1099" s="46"/>
      <c r="C1099" s="335" t="s">
        <v>1</v>
      </c>
      <c r="D1099" s="335" t="s">
        <v>2543</v>
      </c>
      <c r="E1099" s="18" t="s">
        <v>1</v>
      </c>
      <c r="F1099" s="336">
        <v>0</v>
      </c>
      <c r="G1099" s="40"/>
      <c r="H1099" s="46"/>
    </row>
    <row r="1100" s="2" customFormat="1" ht="16.8" customHeight="1">
      <c r="A1100" s="40"/>
      <c r="B1100" s="46"/>
      <c r="C1100" s="335" t="s">
        <v>1820</v>
      </c>
      <c r="D1100" s="335" t="s">
        <v>2557</v>
      </c>
      <c r="E1100" s="18" t="s">
        <v>1</v>
      </c>
      <c r="F1100" s="336">
        <v>62.255000000000003</v>
      </c>
      <c r="G1100" s="40"/>
      <c r="H1100" s="46"/>
    </row>
    <row r="1101" s="2" customFormat="1" ht="16.8" customHeight="1">
      <c r="A1101" s="40"/>
      <c r="B1101" s="46"/>
      <c r="C1101" s="337" t="s">
        <v>6408</v>
      </c>
      <c r="D1101" s="40"/>
      <c r="E1101" s="40"/>
      <c r="F1101" s="40"/>
      <c r="G1101" s="40"/>
      <c r="H1101" s="46"/>
    </row>
    <row r="1102" s="2" customFormat="1" ht="16.8" customHeight="1">
      <c r="A1102" s="40"/>
      <c r="B1102" s="46"/>
      <c r="C1102" s="335" t="s">
        <v>2549</v>
      </c>
      <c r="D1102" s="335" t="s">
        <v>6493</v>
      </c>
      <c r="E1102" s="18" t="s">
        <v>507</v>
      </c>
      <c r="F1102" s="336">
        <v>343.44999999999999</v>
      </c>
      <c r="G1102" s="40"/>
      <c r="H1102" s="46"/>
    </row>
    <row r="1103" s="2" customFormat="1" ht="16.8" customHeight="1">
      <c r="A1103" s="40"/>
      <c r="B1103" s="46"/>
      <c r="C1103" s="331" t="s">
        <v>1824</v>
      </c>
      <c r="D1103" s="332" t="s">
        <v>1824</v>
      </c>
      <c r="E1103" s="333" t="s">
        <v>1</v>
      </c>
      <c r="F1103" s="334">
        <v>60.530000000000001</v>
      </c>
      <c r="G1103" s="40"/>
      <c r="H1103" s="46"/>
    </row>
    <row r="1104" s="2" customFormat="1" ht="16.8" customHeight="1">
      <c r="A1104" s="40"/>
      <c r="B1104" s="46"/>
      <c r="C1104" s="331" t="s">
        <v>1823</v>
      </c>
      <c r="D1104" s="332" t="s">
        <v>1824</v>
      </c>
      <c r="E1104" s="333" t="s">
        <v>1</v>
      </c>
      <c r="F1104" s="334">
        <v>59.725000000000001</v>
      </c>
      <c r="G1104" s="40"/>
      <c r="H1104" s="46"/>
    </row>
    <row r="1105" s="2" customFormat="1" ht="16.8" customHeight="1">
      <c r="A1105" s="40"/>
      <c r="B1105" s="46"/>
      <c r="C1105" s="335" t="s">
        <v>1</v>
      </c>
      <c r="D1105" s="335" t="s">
        <v>2543</v>
      </c>
      <c r="E1105" s="18" t="s">
        <v>1</v>
      </c>
      <c r="F1105" s="336">
        <v>0</v>
      </c>
      <c r="G1105" s="40"/>
      <c r="H1105" s="46"/>
    </row>
    <row r="1106" s="2" customFormat="1" ht="16.8" customHeight="1">
      <c r="A1106" s="40"/>
      <c r="B1106" s="46"/>
      <c r="C1106" s="335" t="s">
        <v>1823</v>
      </c>
      <c r="D1106" s="335" t="s">
        <v>2568</v>
      </c>
      <c r="E1106" s="18" t="s">
        <v>1</v>
      </c>
      <c r="F1106" s="336">
        <v>59.725000000000001</v>
      </c>
      <c r="G1106" s="40"/>
      <c r="H1106" s="46"/>
    </row>
    <row r="1107" s="2" customFormat="1" ht="16.8" customHeight="1">
      <c r="A1107" s="40"/>
      <c r="B1107" s="46"/>
      <c r="C1107" s="337" t="s">
        <v>6408</v>
      </c>
      <c r="D1107" s="40"/>
      <c r="E1107" s="40"/>
      <c r="F1107" s="40"/>
      <c r="G1107" s="40"/>
      <c r="H1107" s="46"/>
    </row>
    <row r="1108" s="2" customFormat="1" ht="16.8" customHeight="1">
      <c r="A1108" s="40"/>
      <c r="B1108" s="46"/>
      <c r="C1108" s="335" t="s">
        <v>2560</v>
      </c>
      <c r="D1108" s="335" t="s">
        <v>6494</v>
      </c>
      <c r="E1108" s="18" t="s">
        <v>507</v>
      </c>
      <c r="F1108" s="336">
        <v>330.75</v>
      </c>
      <c r="G1108" s="40"/>
      <c r="H1108" s="46"/>
    </row>
    <row r="1109" s="2" customFormat="1" ht="16.8" customHeight="1">
      <c r="A1109" s="40"/>
      <c r="B1109" s="46"/>
      <c r="C1109" s="331" t="s">
        <v>820</v>
      </c>
      <c r="D1109" s="332" t="s">
        <v>820</v>
      </c>
      <c r="E1109" s="333" t="s">
        <v>1</v>
      </c>
      <c r="F1109" s="334">
        <v>223.95500000000001</v>
      </c>
      <c r="G1109" s="40"/>
      <c r="H1109" s="46"/>
    </row>
    <row r="1110" s="2" customFormat="1" ht="16.8" customHeight="1">
      <c r="A1110" s="40"/>
      <c r="B1110" s="46"/>
      <c r="C1110" s="331" t="s">
        <v>1826</v>
      </c>
      <c r="D1110" s="332" t="s">
        <v>820</v>
      </c>
      <c r="E1110" s="333" t="s">
        <v>1</v>
      </c>
      <c r="F1110" s="334">
        <v>13</v>
      </c>
      <c r="G1110" s="40"/>
      <c r="H1110" s="46"/>
    </row>
    <row r="1111" s="2" customFormat="1" ht="16.8" customHeight="1">
      <c r="A1111" s="40"/>
      <c r="B1111" s="46"/>
      <c r="C1111" s="335" t="s">
        <v>1</v>
      </c>
      <c r="D1111" s="335" t="s">
        <v>1975</v>
      </c>
      <c r="E1111" s="18" t="s">
        <v>1</v>
      </c>
      <c r="F1111" s="336">
        <v>0</v>
      </c>
      <c r="G1111" s="40"/>
      <c r="H1111" s="46"/>
    </row>
    <row r="1112" s="2" customFormat="1" ht="16.8" customHeight="1">
      <c r="A1112" s="40"/>
      <c r="B1112" s="46"/>
      <c r="C1112" s="335" t="s">
        <v>1826</v>
      </c>
      <c r="D1112" s="335" t="s">
        <v>295</v>
      </c>
      <c r="E1112" s="18" t="s">
        <v>1</v>
      </c>
      <c r="F1112" s="336">
        <v>13</v>
      </c>
      <c r="G1112" s="40"/>
      <c r="H1112" s="46"/>
    </row>
    <row r="1113" s="2" customFormat="1" ht="16.8" customHeight="1">
      <c r="A1113" s="40"/>
      <c r="B1113" s="46"/>
      <c r="C1113" s="337" t="s">
        <v>6408</v>
      </c>
      <c r="D1113" s="40"/>
      <c r="E1113" s="40"/>
      <c r="F1113" s="40"/>
      <c r="G1113" s="40"/>
      <c r="H1113" s="46"/>
    </row>
    <row r="1114" s="2" customFormat="1">
      <c r="A1114" s="40"/>
      <c r="B1114" s="46"/>
      <c r="C1114" s="335" t="s">
        <v>552</v>
      </c>
      <c r="D1114" s="335" t="s">
        <v>6495</v>
      </c>
      <c r="E1114" s="18" t="s">
        <v>515</v>
      </c>
      <c r="F1114" s="336">
        <v>434.91000000000002</v>
      </c>
      <c r="G1114" s="40"/>
      <c r="H1114" s="46"/>
    </row>
    <row r="1115" s="2" customFormat="1" ht="16.8" customHeight="1">
      <c r="A1115" s="40"/>
      <c r="B1115" s="46"/>
      <c r="C1115" s="331" t="s">
        <v>1828</v>
      </c>
      <c r="D1115" s="332" t="s">
        <v>1828</v>
      </c>
      <c r="E1115" s="333" t="s">
        <v>1</v>
      </c>
      <c r="F1115" s="334">
        <v>58.920000000000002</v>
      </c>
      <c r="G1115" s="40"/>
      <c r="H1115" s="46"/>
    </row>
    <row r="1116" s="2" customFormat="1" ht="16.8" customHeight="1">
      <c r="A1116" s="40"/>
      <c r="B1116" s="46"/>
      <c r="C1116" s="331" t="s">
        <v>1827</v>
      </c>
      <c r="D1116" s="332" t="s">
        <v>1828</v>
      </c>
      <c r="E1116" s="333" t="s">
        <v>1</v>
      </c>
      <c r="F1116" s="334">
        <v>11.5</v>
      </c>
      <c r="G1116" s="40"/>
      <c r="H1116" s="46"/>
    </row>
    <row r="1117" s="2" customFormat="1" ht="16.8" customHeight="1">
      <c r="A1117" s="40"/>
      <c r="B1117" s="46"/>
      <c r="C1117" s="335" t="s">
        <v>1827</v>
      </c>
      <c r="D1117" s="335" t="s">
        <v>2576</v>
      </c>
      <c r="E1117" s="18" t="s">
        <v>1</v>
      </c>
      <c r="F1117" s="336">
        <v>11.5</v>
      </c>
      <c r="G1117" s="40"/>
      <c r="H1117" s="46"/>
    </row>
    <row r="1118" s="2" customFormat="1" ht="16.8" customHeight="1">
      <c r="A1118" s="40"/>
      <c r="B1118" s="46"/>
      <c r="C1118" s="337" t="s">
        <v>6408</v>
      </c>
      <c r="D1118" s="40"/>
      <c r="E1118" s="40"/>
      <c r="F1118" s="40"/>
      <c r="G1118" s="40"/>
      <c r="H1118" s="46"/>
    </row>
    <row r="1119" s="2" customFormat="1" ht="16.8" customHeight="1">
      <c r="A1119" s="40"/>
      <c r="B1119" s="46"/>
      <c r="C1119" s="335" t="s">
        <v>878</v>
      </c>
      <c r="D1119" s="335" t="s">
        <v>6416</v>
      </c>
      <c r="E1119" s="18" t="s">
        <v>507</v>
      </c>
      <c r="F1119" s="336">
        <v>45</v>
      </c>
      <c r="G1119" s="40"/>
      <c r="H1119" s="46"/>
    </row>
    <row r="1120" s="2" customFormat="1" ht="16.8" customHeight="1">
      <c r="A1120" s="40"/>
      <c r="B1120" s="46"/>
      <c r="C1120" s="331" t="s">
        <v>3029</v>
      </c>
      <c r="D1120" s="332" t="s">
        <v>3029</v>
      </c>
      <c r="E1120" s="333" t="s">
        <v>1</v>
      </c>
      <c r="F1120" s="334">
        <v>58.460000000000001</v>
      </c>
      <c r="G1120" s="40"/>
      <c r="H1120" s="46"/>
    </row>
    <row r="1121" s="2" customFormat="1" ht="16.8" customHeight="1">
      <c r="A1121" s="40"/>
      <c r="B1121" s="46"/>
      <c r="C1121" s="331" t="s">
        <v>6520</v>
      </c>
      <c r="D1121" s="332" t="s">
        <v>3029</v>
      </c>
      <c r="E1121" s="333" t="s">
        <v>1</v>
      </c>
      <c r="F1121" s="334">
        <v>4.0499999999999998</v>
      </c>
      <c r="G1121" s="40"/>
      <c r="H1121" s="46"/>
    </row>
    <row r="1122" s="2" customFormat="1" ht="16.8" customHeight="1">
      <c r="A1122" s="40"/>
      <c r="B1122" s="46"/>
      <c r="C1122" s="335" t="s">
        <v>6520</v>
      </c>
      <c r="D1122" s="335" t="s">
        <v>6521</v>
      </c>
      <c r="E1122" s="18" t="s">
        <v>1</v>
      </c>
      <c r="F1122" s="336">
        <v>4.0499999999999998</v>
      </c>
      <c r="G1122" s="40"/>
      <c r="H1122" s="46"/>
    </row>
    <row r="1123" s="2" customFormat="1" ht="16.8" customHeight="1">
      <c r="A1123" s="40"/>
      <c r="B1123" s="46"/>
      <c r="C1123" s="331" t="s">
        <v>1831</v>
      </c>
      <c r="D1123" s="332" t="s">
        <v>1831</v>
      </c>
      <c r="E1123" s="333" t="s">
        <v>1</v>
      </c>
      <c r="F1123" s="334">
        <v>42.75</v>
      </c>
      <c r="G1123" s="40"/>
      <c r="H1123" s="46"/>
    </row>
    <row r="1124" s="2" customFormat="1" ht="16.8" customHeight="1">
      <c r="A1124" s="40"/>
      <c r="B1124" s="46"/>
      <c r="C1124" s="331" t="s">
        <v>1830</v>
      </c>
      <c r="D1124" s="332" t="s">
        <v>1831</v>
      </c>
      <c r="E1124" s="333" t="s">
        <v>1</v>
      </c>
      <c r="F1124" s="334">
        <v>60.530000000000001</v>
      </c>
      <c r="G1124" s="40"/>
      <c r="H1124" s="46"/>
    </row>
    <row r="1125" s="2" customFormat="1" ht="16.8" customHeight="1">
      <c r="A1125" s="40"/>
      <c r="B1125" s="46"/>
      <c r="C1125" s="335" t="s">
        <v>1</v>
      </c>
      <c r="D1125" s="335" t="s">
        <v>2543</v>
      </c>
      <c r="E1125" s="18" t="s">
        <v>1</v>
      </c>
      <c r="F1125" s="336">
        <v>0</v>
      </c>
      <c r="G1125" s="40"/>
      <c r="H1125" s="46"/>
    </row>
    <row r="1126" s="2" customFormat="1" ht="16.8" customHeight="1">
      <c r="A1126" s="40"/>
      <c r="B1126" s="46"/>
      <c r="C1126" s="335" t="s">
        <v>1830</v>
      </c>
      <c r="D1126" s="335" t="s">
        <v>2593</v>
      </c>
      <c r="E1126" s="18" t="s">
        <v>1</v>
      </c>
      <c r="F1126" s="336">
        <v>60.530000000000001</v>
      </c>
      <c r="G1126" s="40"/>
      <c r="H1126" s="46"/>
    </row>
    <row r="1127" s="2" customFormat="1" ht="16.8" customHeight="1">
      <c r="A1127" s="40"/>
      <c r="B1127" s="46"/>
      <c r="C1127" s="337" t="s">
        <v>6408</v>
      </c>
      <c r="D1127" s="40"/>
      <c r="E1127" s="40"/>
      <c r="F1127" s="40"/>
      <c r="G1127" s="40"/>
      <c r="H1127" s="46"/>
    </row>
    <row r="1128" s="2" customFormat="1" ht="16.8" customHeight="1">
      <c r="A1128" s="40"/>
      <c r="B1128" s="46"/>
      <c r="C1128" s="335" t="s">
        <v>2585</v>
      </c>
      <c r="D1128" s="335" t="s">
        <v>6496</v>
      </c>
      <c r="E1128" s="18" t="s">
        <v>507</v>
      </c>
      <c r="F1128" s="336">
        <v>333.89999999999998</v>
      </c>
      <c r="G1128" s="40"/>
      <c r="H1128" s="46"/>
    </row>
    <row r="1129" s="2" customFormat="1" ht="16.8" customHeight="1">
      <c r="A1129" s="40"/>
      <c r="B1129" s="46"/>
      <c r="C1129" s="331" t="s">
        <v>1834</v>
      </c>
      <c r="D1129" s="332" t="s">
        <v>1834</v>
      </c>
      <c r="E1129" s="333" t="s">
        <v>1</v>
      </c>
      <c r="F1129" s="334">
        <v>20.5</v>
      </c>
      <c r="G1129" s="40"/>
      <c r="H1129" s="46"/>
    </row>
    <row r="1130" s="2" customFormat="1" ht="16.8" customHeight="1">
      <c r="A1130" s="40"/>
      <c r="B1130" s="46"/>
      <c r="C1130" s="331" t="s">
        <v>1833</v>
      </c>
      <c r="D1130" s="332" t="s">
        <v>1834</v>
      </c>
      <c r="E1130" s="333" t="s">
        <v>1</v>
      </c>
      <c r="F1130" s="334">
        <v>58.920000000000002</v>
      </c>
      <c r="G1130" s="40"/>
      <c r="H1130" s="46"/>
    </row>
    <row r="1131" s="2" customFormat="1" ht="16.8" customHeight="1">
      <c r="A1131" s="40"/>
      <c r="B1131" s="46"/>
      <c r="C1131" s="335" t="s">
        <v>1</v>
      </c>
      <c r="D1131" s="335" t="s">
        <v>2543</v>
      </c>
      <c r="E1131" s="18" t="s">
        <v>1</v>
      </c>
      <c r="F1131" s="336">
        <v>0</v>
      </c>
      <c r="G1131" s="40"/>
      <c r="H1131" s="46"/>
    </row>
    <row r="1132" s="2" customFormat="1" ht="16.8" customHeight="1">
      <c r="A1132" s="40"/>
      <c r="B1132" s="46"/>
      <c r="C1132" s="335" t="s">
        <v>1833</v>
      </c>
      <c r="D1132" s="335" t="s">
        <v>2604</v>
      </c>
      <c r="E1132" s="18" t="s">
        <v>1</v>
      </c>
      <c r="F1132" s="336">
        <v>58.920000000000002</v>
      </c>
      <c r="G1132" s="40"/>
      <c r="H1132" s="46"/>
    </row>
    <row r="1133" s="2" customFormat="1" ht="16.8" customHeight="1">
      <c r="A1133" s="40"/>
      <c r="B1133" s="46"/>
      <c r="C1133" s="337" t="s">
        <v>6408</v>
      </c>
      <c r="D1133" s="40"/>
      <c r="E1133" s="40"/>
      <c r="F1133" s="40"/>
      <c r="G1133" s="40"/>
      <c r="H1133" s="46"/>
    </row>
    <row r="1134" s="2" customFormat="1" ht="16.8" customHeight="1">
      <c r="A1134" s="40"/>
      <c r="B1134" s="46"/>
      <c r="C1134" s="335" t="s">
        <v>2597</v>
      </c>
      <c r="D1134" s="335" t="s">
        <v>6497</v>
      </c>
      <c r="E1134" s="18" t="s">
        <v>507</v>
      </c>
      <c r="F1134" s="336">
        <v>413.10000000000002</v>
      </c>
      <c r="G1134" s="40"/>
      <c r="H1134" s="46"/>
    </row>
    <row r="1135" s="2" customFormat="1" ht="16.8" customHeight="1">
      <c r="A1135" s="40"/>
      <c r="B1135" s="46"/>
      <c r="C1135" s="331" t="s">
        <v>1836</v>
      </c>
      <c r="D1135" s="332" t="s">
        <v>1836</v>
      </c>
      <c r="E1135" s="333" t="s">
        <v>1</v>
      </c>
      <c r="F1135" s="334">
        <v>58.460000000000001</v>
      </c>
      <c r="G1135" s="40"/>
      <c r="H1135" s="46"/>
    </row>
    <row r="1136" s="2" customFormat="1" ht="16.8" customHeight="1">
      <c r="A1136" s="40"/>
      <c r="B1136" s="46"/>
      <c r="C1136" s="335" t="s">
        <v>1</v>
      </c>
      <c r="D1136" s="335" t="s">
        <v>2543</v>
      </c>
      <c r="E1136" s="18" t="s">
        <v>1</v>
      </c>
      <c r="F1136" s="336">
        <v>0</v>
      </c>
      <c r="G1136" s="40"/>
      <c r="H1136" s="46"/>
    </row>
    <row r="1137" s="2" customFormat="1" ht="16.8" customHeight="1">
      <c r="A1137" s="40"/>
      <c r="B1137" s="46"/>
      <c r="C1137" s="335" t="s">
        <v>1836</v>
      </c>
      <c r="D1137" s="335" t="s">
        <v>2617</v>
      </c>
      <c r="E1137" s="18" t="s">
        <v>1</v>
      </c>
      <c r="F1137" s="336">
        <v>58.460000000000001</v>
      </c>
      <c r="G1137" s="40"/>
      <c r="H1137" s="46"/>
    </row>
    <row r="1138" s="2" customFormat="1" ht="16.8" customHeight="1">
      <c r="A1138" s="40"/>
      <c r="B1138" s="46"/>
      <c r="C1138" s="337" t="s">
        <v>6408</v>
      </c>
      <c r="D1138" s="40"/>
      <c r="E1138" s="40"/>
      <c r="F1138" s="40"/>
      <c r="G1138" s="40"/>
      <c r="H1138" s="46"/>
    </row>
    <row r="1139" s="2" customFormat="1">
      <c r="A1139" s="40"/>
      <c r="B1139" s="46"/>
      <c r="C1139" s="335" t="s">
        <v>2610</v>
      </c>
      <c r="D1139" s="335" t="s">
        <v>6498</v>
      </c>
      <c r="E1139" s="18" t="s">
        <v>507</v>
      </c>
      <c r="F1139" s="336">
        <v>411.30000000000001</v>
      </c>
      <c r="G1139" s="40"/>
      <c r="H1139" s="46"/>
    </row>
    <row r="1140" s="2" customFormat="1" ht="16.8" customHeight="1">
      <c r="A1140" s="40"/>
      <c r="B1140" s="46"/>
      <c r="C1140" s="331" t="s">
        <v>2629</v>
      </c>
      <c r="D1140" s="332" t="s">
        <v>2629</v>
      </c>
      <c r="E1140" s="333" t="s">
        <v>1</v>
      </c>
      <c r="F1140" s="334">
        <v>42.75</v>
      </c>
      <c r="G1140" s="40"/>
      <c r="H1140" s="46"/>
    </row>
    <row r="1141" s="2" customFormat="1" ht="16.8" customHeight="1">
      <c r="A1141" s="40"/>
      <c r="B1141" s="46"/>
      <c r="C1141" s="335" t="s">
        <v>2629</v>
      </c>
      <c r="D1141" s="335" t="s">
        <v>2630</v>
      </c>
      <c r="E1141" s="18" t="s">
        <v>1</v>
      </c>
      <c r="F1141" s="336">
        <v>42.75</v>
      </c>
      <c r="G1141" s="40"/>
      <c r="H1141" s="46"/>
    </row>
    <row r="1142" s="2" customFormat="1" ht="16.8" customHeight="1">
      <c r="A1142" s="40"/>
      <c r="B1142" s="46"/>
      <c r="C1142" s="331" t="s">
        <v>4046</v>
      </c>
      <c r="D1142" s="332" t="s">
        <v>4046</v>
      </c>
      <c r="E1142" s="333" t="s">
        <v>1</v>
      </c>
      <c r="F1142" s="334">
        <v>12.050000000000001</v>
      </c>
      <c r="G1142" s="40"/>
      <c r="H1142" s="46"/>
    </row>
    <row r="1143" s="2" customFormat="1" ht="16.8" customHeight="1">
      <c r="A1143" s="40"/>
      <c r="B1143" s="46"/>
      <c r="C1143" s="331" t="s">
        <v>2638</v>
      </c>
      <c r="D1143" s="332" t="s">
        <v>4046</v>
      </c>
      <c r="E1143" s="333" t="s">
        <v>1</v>
      </c>
      <c r="F1143" s="334">
        <v>88</v>
      </c>
      <c r="G1143" s="40"/>
      <c r="H1143" s="46"/>
    </row>
    <row r="1144" s="2" customFormat="1" ht="16.8" customHeight="1">
      <c r="A1144" s="40"/>
      <c r="B1144" s="46"/>
      <c r="C1144" s="335" t="s">
        <v>2638</v>
      </c>
      <c r="D1144" s="335" t="s">
        <v>2639</v>
      </c>
      <c r="E1144" s="18" t="s">
        <v>1</v>
      </c>
      <c r="F1144" s="336">
        <v>88</v>
      </c>
      <c r="G1144" s="40"/>
      <c r="H1144" s="46"/>
    </row>
    <row r="1145" s="2" customFormat="1" ht="16.8" customHeight="1">
      <c r="A1145" s="40"/>
      <c r="B1145" s="46"/>
      <c r="C1145" s="331" t="s">
        <v>2816</v>
      </c>
      <c r="D1145" s="332" t="s">
        <v>2816</v>
      </c>
      <c r="E1145" s="333" t="s">
        <v>1</v>
      </c>
      <c r="F1145" s="334">
        <v>20.5</v>
      </c>
      <c r="G1145" s="40"/>
      <c r="H1145" s="46"/>
    </row>
    <row r="1146" s="2" customFormat="1" ht="16.8" customHeight="1">
      <c r="A1146" s="40"/>
      <c r="B1146" s="46"/>
      <c r="C1146" s="335" t="s">
        <v>2816</v>
      </c>
      <c r="D1146" s="335" t="s">
        <v>2817</v>
      </c>
      <c r="E1146" s="18" t="s">
        <v>1</v>
      </c>
      <c r="F1146" s="336">
        <v>20.5</v>
      </c>
      <c r="G1146" s="40"/>
      <c r="H1146" s="46"/>
    </row>
    <row r="1147" s="2" customFormat="1" ht="16.8" customHeight="1">
      <c r="A1147" s="40"/>
      <c r="B1147" s="46"/>
      <c r="C1147" s="331" t="s">
        <v>3657</v>
      </c>
      <c r="D1147" s="332" t="s">
        <v>3657</v>
      </c>
      <c r="E1147" s="333" t="s">
        <v>1</v>
      </c>
      <c r="F1147" s="334">
        <v>12.82</v>
      </c>
      <c r="G1147" s="40"/>
      <c r="H1147" s="46"/>
    </row>
    <row r="1148" s="2" customFormat="1" ht="16.8" customHeight="1">
      <c r="A1148" s="40"/>
      <c r="B1148" s="46"/>
      <c r="C1148" s="331" t="s">
        <v>1003</v>
      </c>
      <c r="D1148" s="332" t="s">
        <v>1003</v>
      </c>
      <c r="E1148" s="333" t="s">
        <v>1</v>
      </c>
      <c r="F1148" s="334">
        <v>13</v>
      </c>
      <c r="G1148" s="40"/>
      <c r="H1148" s="46"/>
    </row>
    <row r="1149" s="2" customFormat="1" ht="16.8" customHeight="1">
      <c r="A1149" s="40"/>
      <c r="B1149" s="46"/>
      <c r="C1149" s="335" t="s">
        <v>1003</v>
      </c>
      <c r="D1149" s="335" t="s">
        <v>1986</v>
      </c>
      <c r="E1149" s="18" t="s">
        <v>1</v>
      </c>
      <c r="F1149" s="336">
        <v>13</v>
      </c>
      <c r="G1149" s="40"/>
      <c r="H1149" s="46"/>
    </row>
    <row r="1150" s="2" customFormat="1" ht="16.8" customHeight="1">
      <c r="A1150" s="40"/>
      <c r="B1150" s="46"/>
      <c r="C1150" s="337" t="s">
        <v>6408</v>
      </c>
      <c r="D1150" s="40"/>
      <c r="E1150" s="40"/>
      <c r="F1150" s="40"/>
      <c r="G1150" s="40"/>
      <c r="H1150" s="46"/>
    </row>
    <row r="1151" s="2" customFormat="1">
      <c r="A1151" s="40"/>
      <c r="B1151" s="46"/>
      <c r="C1151" s="335" t="s">
        <v>1979</v>
      </c>
      <c r="D1151" s="335" t="s">
        <v>6502</v>
      </c>
      <c r="E1151" s="18" t="s">
        <v>515</v>
      </c>
      <c r="F1151" s="336">
        <v>62.515000000000001</v>
      </c>
      <c r="G1151" s="40"/>
      <c r="H1151" s="46"/>
    </row>
    <row r="1152" s="2" customFormat="1" ht="16.8" customHeight="1">
      <c r="A1152" s="40"/>
      <c r="B1152" s="46"/>
      <c r="C1152" s="331" t="s">
        <v>4496</v>
      </c>
      <c r="D1152" s="332" t="s">
        <v>4496</v>
      </c>
      <c r="E1152" s="333" t="s">
        <v>1</v>
      </c>
      <c r="F1152" s="334">
        <v>14.4</v>
      </c>
      <c r="G1152" s="40"/>
      <c r="H1152" s="46"/>
    </row>
    <row r="1153" s="2" customFormat="1" ht="16.8" customHeight="1">
      <c r="A1153" s="40"/>
      <c r="B1153" s="46"/>
      <c r="C1153" s="331" t="s">
        <v>2834</v>
      </c>
      <c r="D1153" s="332" t="s">
        <v>4496</v>
      </c>
      <c r="E1153" s="333" t="s">
        <v>1</v>
      </c>
      <c r="F1153" s="334">
        <v>12.050000000000001</v>
      </c>
      <c r="G1153" s="40"/>
      <c r="H1153" s="46"/>
    </row>
    <row r="1154" s="2" customFormat="1" ht="16.8" customHeight="1">
      <c r="A1154" s="40"/>
      <c r="B1154" s="46"/>
      <c r="C1154" s="335" t="s">
        <v>2834</v>
      </c>
      <c r="D1154" s="335" t="s">
        <v>2835</v>
      </c>
      <c r="E1154" s="18" t="s">
        <v>1</v>
      </c>
      <c r="F1154" s="336">
        <v>12.050000000000001</v>
      </c>
      <c r="G1154" s="40"/>
      <c r="H1154" s="46"/>
    </row>
    <row r="1155" s="2" customFormat="1" ht="16.8" customHeight="1">
      <c r="A1155" s="40"/>
      <c r="B1155" s="46"/>
      <c r="C1155" s="331" t="s">
        <v>6522</v>
      </c>
      <c r="D1155" s="332" t="s">
        <v>6522</v>
      </c>
      <c r="E1155" s="333" t="s">
        <v>1</v>
      </c>
      <c r="F1155" s="334">
        <v>14.4</v>
      </c>
      <c r="G1155" s="40"/>
      <c r="H1155" s="46"/>
    </row>
    <row r="1156" s="2" customFormat="1" ht="16.8" customHeight="1">
      <c r="A1156" s="40"/>
      <c r="B1156" s="46"/>
      <c r="C1156" s="331" t="s">
        <v>1838</v>
      </c>
      <c r="D1156" s="332" t="s">
        <v>1838</v>
      </c>
      <c r="E1156" s="333" t="s">
        <v>1</v>
      </c>
      <c r="F1156" s="334">
        <v>8.9220000000000006</v>
      </c>
      <c r="G1156" s="40"/>
      <c r="H1156" s="46"/>
    </row>
    <row r="1157" s="2" customFormat="1" ht="16.8" customHeight="1">
      <c r="A1157" s="40"/>
      <c r="B1157" s="46"/>
      <c r="C1157" s="335" t="s">
        <v>1</v>
      </c>
      <c r="D1157" s="335" t="s">
        <v>2852</v>
      </c>
      <c r="E1157" s="18" t="s">
        <v>1</v>
      </c>
      <c r="F1157" s="336">
        <v>0</v>
      </c>
      <c r="G1157" s="40"/>
      <c r="H1157" s="46"/>
    </row>
    <row r="1158" s="2" customFormat="1" ht="16.8" customHeight="1">
      <c r="A1158" s="40"/>
      <c r="B1158" s="46"/>
      <c r="C1158" s="335" t="s">
        <v>1838</v>
      </c>
      <c r="D1158" s="335" t="s">
        <v>2853</v>
      </c>
      <c r="E1158" s="18" t="s">
        <v>1</v>
      </c>
      <c r="F1158" s="336">
        <v>8.9220000000000006</v>
      </c>
      <c r="G1158" s="40"/>
      <c r="H1158" s="46"/>
    </row>
    <row r="1159" s="2" customFormat="1" ht="16.8" customHeight="1">
      <c r="A1159" s="40"/>
      <c r="B1159" s="46"/>
      <c r="C1159" s="337" t="s">
        <v>6408</v>
      </c>
      <c r="D1159" s="40"/>
      <c r="E1159" s="40"/>
      <c r="F1159" s="40"/>
      <c r="G1159" s="40"/>
      <c r="H1159" s="46"/>
    </row>
    <row r="1160" s="2" customFormat="1">
      <c r="A1160" s="40"/>
      <c r="B1160" s="46"/>
      <c r="C1160" s="335" t="s">
        <v>2842</v>
      </c>
      <c r="D1160" s="335" t="s">
        <v>6504</v>
      </c>
      <c r="E1160" s="18" t="s">
        <v>699</v>
      </c>
      <c r="F1160" s="336">
        <v>53.201999999999998</v>
      </c>
      <c r="G1160" s="40"/>
      <c r="H1160" s="46"/>
    </row>
    <row r="1161" s="2" customFormat="1" ht="16.8" customHeight="1">
      <c r="A1161" s="40"/>
      <c r="B1161" s="46"/>
      <c r="C1161" s="331" t="s">
        <v>6523</v>
      </c>
      <c r="D1161" s="332" t="s">
        <v>6523</v>
      </c>
      <c r="E1161" s="333" t="s">
        <v>1</v>
      </c>
      <c r="F1161" s="334">
        <v>33.863</v>
      </c>
      <c r="G1161" s="40"/>
      <c r="H1161" s="46"/>
    </row>
    <row r="1162" s="2" customFormat="1" ht="16.8" customHeight="1">
      <c r="A1162" s="40"/>
      <c r="B1162" s="46"/>
      <c r="C1162" s="331" t="s">
        <v>1841</v>
      </c>
      <c r="D1162" s="332" t="s">
        <v>1841</v>
      </c>
      <c r="E1162" s="333" t="s">
        <v>1</v>
      </c>
      <c r="F1162" s="334">
        <v>43</v>
      </c>
      <c r="G1162" s="40"/>
      <c r="H1162" s="46"/>
    </row>
    <row r="1163" s="2" customFormat="1" ht="16.8" customHeight="1">
      <c r="A1163" s="40"/>
      <c r="B1163" s="46"/>
      <c r="C1163" s="331" t="s">
        <v>1840</v>
      </c>
      <c r="D1163" s="332" t="s">
        <v>1841</v>
      </c>
      <c r="E1163" s="333" t="s">
        <v>1</v>
      </c>
      <c r="F1163" s="334">
        <v>11.199999999999999</v>
      </c>
      <c r="G1163" s="40"/>
      <c r="H1163" s="46"/>
    </row>
    <row r="1164" s="2" customFormat="1" ht="16.8" customHeight="1">
      <c r="A1164" s="40"/>
      <c r="B1164" s="46"/>
      <c r="C1164" s="335" t="s">
        <v>1</v>
      </c>
      <c r="D1164" s="335" t="s">
        <v>2873</v>
      </c>
      <c r="E1164" s="18" t="s">
        <v>1</v>
      </c>
      <c r="F1164" s="336">
        <v>0</v>
      </c>
      <c r="G1164" s="40"/>
      <c r="H1164" s="46"/>
    </row>
    <row r="1165" s="2" customFormat="1" ht="16.8" customHeight="1">
      <c r="A1165" s="40"/>
      <c r="B1165" s="46"/>
      <c r="C1165" s="335" t="s">
        <v>1840</v>
      </c>
      <c r="D1165" s="335" t="s">
        <v>2874</v>
      </c>
      <c r="E1165" s="18" t="s">
        <v>1</v>
      </c>
      <c r="F1165" s="336">
        <v>11.199999999999999</v>
      </c>
      <c r="G1165" s="40"/>
      <c r="H1165" s="46"/>
    </row>
    <row r="1166" s="2" customFormat="1" ht="16.8" customHeight="1">
      <c r="A1166" s="40"/>
      <c r="B1166" s="46"/>
      <c r="C1166" s="337" t="s">
        <v>6408</v>
      </c>
      <c r="D1166" s="40"/>
      <c r="E1166" s="40"/>
      <c r="F1166" s="40"/>
      <c r="G1166" s="40"/>
      <c r="H1166" s="46"/>
    </row>
    <row r="1167" s="2" customFormat="1" ht="16.8" customHeight="1">
      <c r="A1167" s="40"/>
      <c r="B1167" s="46"/>
      <c r="C1167" s="335" t="s">
        <v>2865</v>
      </c>
      <c r="D1167" s="335" t="s">
        <v>6506</v>
      </c>
      <c r="E1167" s="18" t="s">
        <v>699</v>
      </c>
      <c r="F1167" s="336">
        <v>27.300000000000001</v>
      </c>
      <c r="G1167" s="40"/>
      <c r="H1167" s="46"/>
    </row>
    <row r="1168" s="2" customFormat="1" ht="16.8" customHeight="1">
      <c r="A1168" s="40"/>
      <c r="B1168" s="46"/>
      <c r="C1168" s="331" t="s">
        <v>1843</v>
      </c>
      <c r="D1168" s="332" t="s">
        <v>1843</v>
      </c>
      <c r="E1168" s="333" t="s">
        <v>1</v>
      </c>
      <c r="F1168" s="334">
        <v>11.199999999999999</v>
      </c>
      <c r="G1168" s="40"/>
      <c r="H1168" s="46"/>
    </row>
    <row r="1169" s="2" customFormat="1" ht="16.8" customHeight="1">
      <c r="A1169" s="40"/>
      <c r="B1169" s="46"/>
      <c r="C1169" s="335" t="s">
        <v>1</v>
      </c>
      <c r="D1169" s="335" t="s">
        <v>2873</v>
      </c>
      <c r="E1169" s="18" t="s">
        <v>1</v>
      </c>
      <c r="F1169" s="336">
        <v>0</v>
      </c>
      <c r="G1169" s="40"/>
      <c r="H1169" s="46"/>
    </row>
    <row r="1170" s="2" customFormat="1" ht="16.8" customHeight="1">
      <c r="A1170" s="40"/>
      <c r="B1170" s="46"/>
      <c r="C1170" s="335" t="s">
        <v>1843</v>
      </c>
      <c r="D1170" s="335" t="s">
        <v>2874</v>
      </c>
      <c r="E1170" s="18" t="s">
        <v>1</v>
      </c>
      <c r="F1170" s="336">
        <v>11.199999999999999</v>
      </c>
      <c r="G1170" s="40"/>
      <c r="H1170" s="46"/>
    </row>
    <row r="1171" s="2" customFormat="1" ht="16.8" customHeight="1">
      <c r="A1171" s="40"/>
      <c r="B1171" s="46"/>
      <c r="C1171" s="337" t="s">
        <v>6408</v>
      </c>
      <c r="D1171" s="40"/>
      <c r="E1171" s="40"/>
      <c r="F1171" s="40"/>
      <c r="G1171" s="40"/>
      <c r="H1171" s="46"/>
    </row>
    <row r="1172" s="2" customFormat="1" ht="16.8" customHeight="1">
      <c r="A1172" s="40"/>
      <c r="B1172" s="46"/>
      <c r="C1172" s="335" t="s">
        <v>2878</v>
      </c>
      <c r="D1172" s="335" t="s">
        <v>6507</v>
      </c>
      <c r="E1172" s="18" t="s">
        <v>699</v>
      </c>
      <c r="F1172" s="336">
        <v>27.300000000000001</v>
      </c>
      <c r="G1172" s="40"/>
      <c r="H1172" s="46"/>
    </row>
    <row r="1173" s="2" customFormat="1" ht="16.8" customHeight="1">
      <c r="A1173" s="40"/>
      <c r="B1173" s="46"/>
      <c r="C1173" s="331" t="s">
        <v>1844</v>
      </c>
      <c r="D1173" s="332" t="s">
        <v>1844</v>
      </c>
      <c r="E1173" s="333" t="s">
        <v>1</v>
      </c>
      <c r="F1173" s="334">
        <v>8.1999999999999993</v>
      </c>
      <c r="G1173" s="40"/>
      <c r="H1173" s="46"/>
    </row>
    <row r="1174" s="2" customFormat="1" ht="16.8" customHeight="1">
      <c r="A1174" s="40"/>
      <c r="B1174" s="46"/>
      <c r="C1174" s="335" t="s">
        <v>1</v>
      </c>
      <c r="D1174" s="335" t="s">
        <v>2896</v>
      </c>
      <c r="E1174" s="18" t="s">
        <v>1</v>
      </c>
      <c r="F1174" s="336">
        <v>0</v>
      </c>
      <c r="G1174" s="40"/>
      <c r="H1174" s="46"/>
    </row>
    <row r="1175" s="2" customFormat="1" ht="16.8" customHeight="1">
      <c r="A1175" s="40"/>
      <c r="B1175" s="46"/>
      <c r="C1175" s="335" t="s">
        <v>1844</v>
      </c>
      <c r="D1175" s="335" t="s">
        <v>2897</v>
      </c>
      <c r="E1175" s="18" t="s">
        <v>1</v>
      </c>
      <c r="F1175" s="336">
        <v>8.1999999999999993</v>
      </c>
      <c r="G1175" s="40"/>
      <c r="H1175" s="46"/>
    </row>
    <row r="1176" s="2" customFormat="1" ht="16.8" customHeight="1">
      <c r="A1176" s="40"/>
      <c r="B1176" s="46"/>
      <c r="C1176" s="337" t="s">
        <v>6408</v>
      </c>
      <c r="D1176" s="40"/>
      <c r="E1176" s="40"/>
      <c r="F1176" s="40"/>
      <c r="G1176" s="40"/>
      <c r="H1176" s="46"/>
    </row>
    <row r="1177" s="2" customFormat="1" ht="16.8" customHeight="1">
      <c r="A1177" s="40"/>
      <c r="B1177" s="46"/>
      <c r="C1177" s="335" t="s">
        <v>2888</v>
      </c>
      <c r="D1177" s="335" t="s">
        <v>6508</v>
      </c>
      <c r="E1177" s="18" t="s">
        <v>699</v>
      </c>
      <c r="F1177" s="336">
        <v>49.600000000000001</v>
      </c>
      <c r="G1177" s="40"/>
      <c r="H1177" s="46"/>
    </row>
    <row r="1178" s="2" customFormat="1" ht="16.8" customHeight="1">
      <c r="A1178" s="40"/>
      <c r="B1178" s="46"/>
      <c r="C1178" s="331" t="s">
        <v>1847</v>
      </c>
      <c r="D1178" s="332" t="s">
        <v>1847</v>
      </c>
      <c r="E1178" s="333" t="s">
        <v>1</v>
      </c>
      <c r="F1178" s="334">
        <v>1937.3599999999999</v>
      </c>
      <c r="G1178" s="40"/>
      <c r="H1178" s="46"/>
    </row>
    <row r="1179" s="2" customFormat="1" ht="16.8" customHeight="1">
      <c r="A1179" s="40"/>
      <c r="B1179" s="46"/>
      <c r="C1179" s="331" t="s">
        <v>1846</v>
      </c>
      <c r="D1179" s="332" t="s">
        <v>1847</v>
      </c>
      <c r="E1179" s="333" t="s">
        <v>1</v>
      </c>
      <c r="F1179" s="334">
        <v>33.863</v>
      </c>
      <c r="G1179" s="40"/>
      <c r="H1179" s="46"/>
    </row>
    <row r="1180" s="2" customFormat="1" ht="16.8" customHeight="1">
      <c r="A1180" s="40"/>
      <c r="B1180" s="46"/>
      <c r="C1180" s="335" t="s">
        <v>1</v>
      </c>
      <c r="D1180" s="335" t="s">
        <v>2917</v>
      </c>
      <c r="E1180" s="18" t="s">
        <v>1</v>
      </c>
      <c r="F1180" s="336">
        <v>0</v>
      </c>
      <c r="G1180" s="40"/>
      <c r="H1180" s="46"/>
    </row>
    <row r="1181" s="2" customFormat="1" ht="16.8" customHeight="1">
      <c r="A1181" s="40"/>
      <c r="B1181" s="46"/>
      <c r="C1181" s="335" t="s">
        <v>1846</v>
      </c>
      <c r="D1181" s="335" t="s">
        <v>2918</v>
      </c>
      <c r="E1181" s="18" t="s">
        <v>1</v>
      </c>
      <c r="F1181" s="336">
        <v>33.863</v>
      </c>
      <c r="G1181" s="40"/>
      <c r="H1181" s="46"/>
    </row>
    <row r="1182" s="2" customFormat="1" ht="16.8" customHeight="1">
      <c r="A1182" s="40"/>
      <c r="B1182" s="46"/>
      <c r="C1182" s="337" t="s">
        <v>6408</v>
      </c>
      <c r="D1182" s="40"/>
      <c r="E1182" s="40"/>
      <c r="F1182" s="40"/>
      <c r="G1182" s="40"/>
      <c r="H1182" s="46"/>
    </row>
    <row r="1183" s="2" customFormat="1" ht="16.8" customHeight="1">
      <c r="A1183" s="40"/>
      <c r="B1183" s="46"/>
      <c r="C1183" s="335" t="s">
        <v>2909</v>
      </c>
      <c r="D1183" s="335" t="s">
        <v>6509</v>
      </c>
      <c r="E1183" s="18" t="s">
        <v>515</v>
      </c>
      <c r="F1183" s="336">
        <v>90.587999999999994</v>
      </c>
      <c r="G1183" s="40"/>
      <c r="H1183" s="46"/>
    </row>
    <row r="1184" s="2" customFormat="1" ht="16.8" customHeight="1">
      <c r="A1184" s="40"/>
      <c r="B1184" s="46"/>
      <c r="C1184" s="331" t="s">
        <v>2930</v>
      </c>
      <c r="D1184" s="332" t="s">
        <v>2930</v>
      </c>
      <c r="E1184" s="333" t="s">
        <v>1</v>
      </c>
      <c r="F1184" s="334">
        <v>43</v>
      </c>
      <c r="G1184" s="40"/>
      <c r="H1184" s="46"/>
    </row>
    <row r="1185" s="2" customFormat="1" ht="16.8" customHeight="1">
      <c r="A1185" s="40"/>
      <c r="B1185" s="46"/>
      <c r="C1185" s="335" t="s">
        <v>2930</v>
      </c>
      <c r="D1185" s="335" t="s">
        <v>2931</v>
      </c>
      <c r="E1185" s="18" t="s">
        <v>1</v>
      </c>
      <c r="F1185" s="336">
        <v>43</v>
      </c>
      <c r="G1185" s="40"/>
      <c r="H1185" s="46"/>
    </row>
    <row r="1186" s="2" customFormat="1" ht="16.8" customHeight="1">
      <c r="A1186" s="40"/>
      <c r="B1186" s="46"/>
      <c r="C1186" s="331" t="s">
        <v>828</v>
      </c>
      <c r="D1186" s="332" t="s">
        <v>828</v>
      </c>
      <c r="E1186" s="333" t="s">
        <v>1</v>
      </c>
      <c r="F1186" s="334">
        <v>84.629999999999995</v>
      </c>
      <c r="G1186" s="40"/>
      <c r="H1186" s="46"/>
    </row>
    <row r="1187" s="2" customFormat="1" ht="16.8" customHeight="1">
      <c r="A1187" s="40"/>
      <c r="B1187" s="46"/>
      <c r="C1187" s="331" t="s">
        <v>1994</v>
      </c>
      <c r="D1187" s="332" t="s">
        <v>828</v>
      </c>
      <c r="E1187" s="333" t="s">
        <v>1</v>
      </c>
      <c r="F1187" s="334">
        <v>223.95500000000001</v>
      </c>
      <c r="G1187" s="40"/>
      <c r="H1187" s="46"/>
    </row>
    <row r="1188" s="2" customFormat="1" ht="16.8" customHeight="1">
      <c r="A1188" s="40"/>
      <c r="B1188" s="46"/>
      <c r="C1188" s="335" t="s">
        <v>1994</v>
      </c>
      <c r="D1188" s="335" t="s">
        <v>1995</v>
      </c>
      <c r="E1188" s="18" t="s">
        <v>1</v>
      </c>
      <c r="F1188" s="336">
        <v>223.95500000000001</v>
      </c>
      <c r="G1188" s="40"/>
      <c r="H1188" s="46"/>
    </row>
    <row r="1189" s="2" customFormat="1" ht="16.8" customHeight="1">
      <c r="A1189" s="40"/>
      <c r="B1189" s="46"/>
      <c r="C1189" s="331" t="s">
        <v>3034</v>
      </c>
      <c r="D1189" s="332" t="s">
        <v>3034</v>
      </c>
      <c r="E1189" s="333" t="s">
        <v>1</v>
      </c>
      <c r="F1189" s="334">
        <v>22.099</v>
      </c>
      <c r="G1189" s="40"/>
      <c r="H1189" s="46"/>
    </row>
    <row r="1190" s="2" customFormat="1" ht="16.8" customHeight="1">
      <c r="A1190" s="40"/>
      <c r="B1190" s="46"/>
      <c r="C1190" s="331" t="s">
        <v>1850</v>
      </c>
      <c r="D1190" s="332" t="s">
        <v>1850</v>
      </c>
      <c r="E1190" s="333" t="s">
        <v>1</v>
      </c>
      <c r="F1190" s="334">
        <v>22.800000000000001</v>
      </c>
      <c r="G1190" s="40"/>
      <c r="H1190" s="46"/>
    </row>
    <row r="1191" s="2" customFormat="1" ht="16.8" customHeight="1">
      <c r="A1191" s="40"/>
      <c r="B1191" s="46"/>
      <c r="C1191" s="331" t="s">
        <v>1849</v>
      </c>
      <c r="D1191" s="332" t="s">
        <v>1850</v>
      </c>
      <c r="E1191" s="333" t="s">
        <v>1</v>
      </c>
      <c r="F1191" s="334">
        <v>691.97799999999995</v>
      </c>
      <c r="G1191" s="40"/>
      <c r="H1191" s="46"/>
    </row>
    <row r="1192" s="2" customFormat="1" ht="16.8" customHeight="1">
      <c r="A1192" s="40"/>
      <c r="B1192" s="46"/>
      <c r="C1192" s="335" t="s">
        <v>1</v>
      </c>
      <c r="D1192" s="335" t="s">
        <v>2957</v>
      </c>
      <c r="E1192" s="18" t="s">
        <v>1</v>
      </c>
      <c r="F1192" s="336">
        <v>0</v>
      </c>
      <c r="G1192" s="40"/>
      <c r="H1192" s="46"/>
    </row>
    <row r="1193" s="2" customFormat="1" ht="16.8" customHeight="1">
      <c r="A1193" s="40"/>
      <c r="B1193" s="46"/>
      <c r="C1193" s="335" t="s">
        <v>1849</v>
      </c>
      <c r="D1193" s="335" t="s">
        <v>2958</v>
      </c>
      <c r="E1193" s="18" t="s">
        <v>1</v>
      </c>
      <c r="F1193" s="336">
        <v>691.97799999999995</v>
      </c>
      <c r="G1193" s="40"/>
      <c r="H1193" s="46"/>
    </row>
    <row r="1194" s="2" customFormat="1" ht="16.8" customHeight="1">
      <c r="A1194" s="40"/>
      <c r="B1194" s="46"/>
      <c r="C1194" s="337" t="s">
        <v>6408</v>
      </c>
      <c r="D1194" s="40"/>
      <c r="E1194" s="40"/>
      <c r="F1194" s="40"/>
      <c r="G1194" s="40"/>
      <c r="H1194" s="46"/>
    </row>
    <row r="1195" s="2" customFormat="1" ht="16.8" customHeight="1">
      <c r="A1195" s="40"/>
      <c r="B1195" s="46"/>
      <c r="C1195" s="335" t="s">
        <v>2950</v>
      </c>
      <c r="D1195" s="335" t="s">
        <v>6512</v>
      </c>
      <c r="E1195" s="18" t="s">
        <v>651</v>
      </c>
      <c r="F1195" s="336">
        <v>2629.3380000000002</v>
      </c>
      <c r="G1195" s="40"/>
      <c r="H1195" s="46"/>
    </row>
    <row r="1196" s="2" customFormat="1" ht="16.8" customHeight="1">
      <c r="A1196" s="40"/>
      <c r="B1196" s="46"/>
      <c r="C1196" s="331" t="s">
        <v>1853</v>
      </c>
      <c r="D1196" s="332" t="s">
        <v>1853</v>
      </c>
      <c r="E1196" s="333" t="s">
        <v>1</v>
      </c>
      <c r="F1196" s="334">
        <v>47.039999999999999</v>
      </c>
      <c r="G1196" s="40"/>
      <c r="H1196" s="46"/>
    </row>
    <row r="1197" s="2" customFormat="1" ht="16.8" customHeight="1">
      <c r="A1197" s="40"/>
      <c r="B1197" s="46"/>
      <c r="C1197" s="331" t="s">
        <v>1852</v>
      </c>
      <c r="D1197" s="332" t="s">
        <v>1853</v>
      </c>
      <c r="E1197" s="333" t="s">
        <v>1</v>
      </c>
      <c r="F1197" s="334">
        <v>66.010000000000005</v>
      </c>
      <c r="G1197" s="40"/>
      <c r="H1197" s="46"/>
    </row>
    <row r="1198" s="2" customFormat="1" ht="16.8" customHeight="1">
      <c r="A1198" s="40"/>
      <c r="B1198" s="46"/>
      <c r="C1198" s="335" t="s">
        <v>1852</v>
      </c>
      <c r="D1198" s="335" t="s">
        <v>2970</v>
      </c>
      <c r="E1198" s="18" t="s">
        <v>1</v>
      </c>
      <c r="F1198" s="336">
        <v>66.010000000000005</v>
      </c>
      <c r="G1198" s="40"/>
      <c r="H1198" s="46"/>
    </row>
    <row r="1199" s="2" customFormat="1" ht="16.8" customHeight="1">
      <c r="A1199" s="40"/>
      <c r="B1199" s="46"/>
      <c r="C1199" s="337" t="s">
        <v>6408</v>
      </c>
      <c r="D1199" s="40"/>
      <c r="E1199" s="40"/>
      <c r="F1199" s="40"/>
      <c r="G1199" s="40"/>
      <c r="H1199" s="46"/>
    </row>
    <row r="1200" s="2" customFormat="1">
      <c r="A1200" s="40"/>
      <c r="B1200" s="46"/>
      <c r="C1200" s="335" t="s">
        <v>2962</v>
      </c>
      <c r="D1200" s="335" t="s">
        <v>6513</v>
      </c>
      <c r="E1200" s="18" t="s">
        <v>651</v>
      </c>
      <c r="F1200" s="336">
        <v>98.853999999999999</v>
      </c>
      <c r="G1200" s="40"/>
      <c r="H1200" s="46"/>
    </row>
    <row r="1201" s="2" customFormat="1" ht="16.8" customHeight="1">
      <c r="A1201" s="40"/>
      <c r="B1201" s="46"/>
      <c r="C1201" s="331" t="s">
        <v>3762</v>
      </c>
      <c r="D1201" s="332" t="s">
        <v>3762</v>
      </c>
      <c r="E1201" s="333" t="s">
        <v>1</v>
      </c>
      <c r="F1201" s="334">
        <v>45.600000000000001</v>
      </c>
      <c r="G1201" s="40"/>
      <c r="H1201" s="46"/>
    </row>
    <row r="1202" s="2" customFormat="1" ht="16.8" customHeight="1">
      <c r="A1202" s="40"/>
      <c r="B1202" s="46"/>
      <c r="C1202" s="331" t="s">
        <v>2980</v>
      </c>
      <c r="D1202" s="332" t="s">
        <v>3762</v>
      </c>
      <c r="E1202" s="333" t="s">
        <v>1</v>
      </c>
      <c r="F1202" s="334">
        <v>385.48599999999999</v>
      </c>
      <c r="G1202" s="40"/>
      <c r="H1202" s="46"/>
    </row>
    <row r="1203" s="2" customFormat="1" ht="16.8" customHeight="1">
      <c r="A1203" s="40"/>
      <c r="B1203" s="46"/>
      <c r="C1203" s="335" t="s">
        <v>2980</v>
      </c>
      <c r="D1203" s="335" t="s">
        <v>2981</v>
      </c>
      <c r="E1203" s="18" t="s">
        <v>1</v>
      </c>
      <c r="F1203" s="336">
        <v>385.48599999999999</v>
      </c>
      <c r="G1203" s="40"/>
      <c r="H1203" s="46"/>
    </row>
    <row r="1204" s="2" customFormat="1" ht="16.8" customHeight="1">
      <c r="A1204" s="40"/>
      <c r="B1204" s="46"/>
      <c r="C1204" s="331" t="s">
        <v>3771</v>
      </c>
      <c r="D1204" s="332" t="s">
        <v>3771</v>
      </c>
      <c r="E1204" s="333" t="s">
        <v>1</v>
      </c>
      <c r="F1204" s="334">
        <v>94.079999999999998</v>
      </c>
      <c r="G1204" s="40"/>
      <c r="H1204" s="46"/>
    </row>
    <row r="1205" s="2" customFormat="1" ht="16.8" customHeight="1">
      <c r="A1205" s="40"/>
      <c r="B1205" s="46"/>
      <c r="C1205" s="331" t="s">
        <v>3037</v>
      </c>
      <c r="D1205" s="332" t="s">
        <v>3037</v>
      </c>
      <c r="E1205" s="333" t="s">
        <v>1</v>
      </c>
      <c r="F1205" s="334">
        <v>65.519999999999996</v>
      </c>
      <c r="G1205" s="40"/>
      <c r="H1205" s="46"/>
    </row>
    <row r="1206" s="2" customFormat="1" ht="16.8" customHeight="1">
      <c r="A1206" s="40"/>
      <c r="B1206" s="46"/>
      <c r="C1206" s="331" t="s">
        <v>3787</v>
      </c>
      <c r="D1206" s="332" t="s">
        <v>3787</v>
      </c>
      <c r="E1206" s="333" t="s">
        <v>1</v>
      </c>
      <c r="F1206" s="334">
        <v>191.88</v>
      </c>
      <c r="G1206" s="40"/>
      <c r="H1206" s="46"/>
    </row>
    <row r="1207" s="2" customFormat="1" ht="16.8" customHeight="1">
      <c r="A1207" s="40"/>
      <c r="B1207" s="46"/>
      <c r="C1207" s="331" t="s">
        <v>2650</v>
      </c>
      <c r="D1207" s="332" t="s">
        <v>3787</v>
      </c>
      <c r="E1207" s="333" t="s">
        <v>1</v>
      </c>
      <c r="F1207" s="334">
        <v>4.96</v>
      </c>
      <c r="G1207" s="40"/>
      <c r="H1207" s="46"/>
    </row>
    <row r="1208" s="2" customFormat="1" ht="16.8" customHeight="1">
      <c r="A1208" s="40"/>
      <c r="B1208" s="46"/>
      <c r="C1208" s="335" t="s">
        <v>2650</v>
      </c>
      <c r="D1208" s="335" t="s">
        <v>2651</v>
      </c>
      <c r="E1208" s="18" t="s">
        <v>1</v>
      </c>
      <c r="F1208" s="336">
        <v>4.96</v>
      </c>
      <c r="G1208" s="40"/>
      <c r="H1208" s="46"/>
    </row>
    <row r="1209" s="2" customFormat="1" ht="16.8" customHeight="1">
      <c r="A1209" s="40"/>
      <c r="B1209" s="46"/>
      <c r="C1209" s="331" t="s">
        <v>1856</v>
      </c>
      <c r="D1209" s="332" t="s">
        <v>1856</v>
      </c>
      <c r="E1209" s="333" t="s">
        <v>1</v>
      </c>
      <c r="F1209" s="334">
        <v>60.75</v>
      </c>
      <c r="G1209" s="40"/>
      <c r="H1209" s="46"/>
    </row>
    <row r="1210" s="2" customFormat="1" ht="16.8" customHeight="1">
      <c r="A1210" s="40"/>
      <c r="B1210" s="46"/>
      <c r="C1210" s="331" t="s">
        <v>1855</v>
      </c>
      <c r="D1210" s="332" t="s">
        <v>1856</v>
      </c>
      <c r="E1210" s="333" t="s">
        <v>1</v>
      </c>
      <c r="F1210" s="334">
        <v>4.96</v>
      </c>
      <c r="G1210" s="40"/>
      <c r="H1210" s="46"/>
    </row>
    <row r="1211" s="2" customFormat="1" ht="16.8" customHeight="1">
      <c r="A1211" s="40"/>
      <c r="B1211" s="46"/>
      <c r="C1211" s="335" t="s">
        <v>1855</v>
      </c>
      <c r="D1211" s="335" t="s">
        <v>2658</v>
      </c>
      <c r="E1211" s="18" t="s">
        <v>1</v>
      </c>
      <c r="F1211" s="336">
        <v>4.96</v>
      </c>
      <c r="G1211" s="40"/>
      <c r="H1211" s="46"/>
    </row>
    <row r="1212" s="2" customFormat="1" ht="16.8" customHeight="1">
      <c r="A1212" s="40"/>
      <c r="B1212" s="46"/>
      <c r="C1212" s="337" t="s">
        <v>6408</v>
      </c>
      <c r="D1212" s="40"/>
      <c r="E1212" s="40"/>
      <c r="F1212" s="40"/>
      <c r="G1212" s="40"/>
      <c r="H1212" s="46"/>
    </row>
    <row r="1213" s="2" customFormat="1" ht="16.8" customHeight="1">
      <c r="A1213" s="40"/>
      <c r="B1213" s="46"/>
      <c r="C1213" s="335" t="s">
        <v>2652</v>
      </c>
      <c r="D1213" s="335" t="s">
        <v>2653</v>
      </c>
      <c r="E1213" s="18" t="s">
        <v>651</v>
      </c>
      <c r="F1213" s="336">
        <v>0.001</v>
      </c>
      <c r="G1213" s="40"/>
      <c r="H1213" s="46"/>
    </row>
    <row r="1214" s="2" customFormat="1" ht="16.8" customHeight="1">
      <c r="A1214" s="40"/>
      <c r="B1214" s="46"/>
      <c r="C1214" s="331" t="s">
        <v>1919</v>
      </c>
      <c r="D1214" s="332" t="s">
        <v>1919</v>
      </c>
      <c r="E1214" s="333" t="s">
        <v>1</v>
      </c>
      <c r="F1214" s="334">
        <v>334</v>
      </c>
      <c r="G1214" s="40"/>
      <c r="H1214" s="46"/>
    </row>
    <row r="1215" s="2" customFormat="1" ht="16.8" customHeight="1">
      <c r="A1215" s="40"/>
      <c r="B1215" s="46"/>
      <c r="C1215" s="335" t="s">
        <v>1919</v>
      </c>
      <c r="D1215" s="335" t="s">
        <v>1920</v>
      </c>
      <c r="E1215" s="18" t="s">
        <v>1</v>
      </c>
      <c r="F1215" s="336">
        <v>334</v>
      </c>
      <c r="G1215" s="40"/>
      <c r="H1215" s="46"/>
    </row>
    <row r="1216" s="2" customFormat="1" ht="16.8" customHeight="1">
      <c r="A1216" s="40"/>
      <c r="B1216" s="46"/>
      <c r="C1216" s="331" t="s">
        <v>2004</v>
      </c>
      <c r="D1216" s="332" t="s">
        <v>2004</v>
      </c>
      <c r="E1216" s="333" t="s">
        <v>1</v>
      </c>
      <c r="F1216" s="334">
        <v>210.95500000000001</v>
      </c>
      <c r="G1216" s="40"/>
      <c r="H1216" s="46"/>
    </row>
    <row r="1217" s="2" customFormat="1" ht="16.8" customHeight="1">
      <c r="A1217" s="40"/>
      <c r="B1217" s="46"/>
      <c r="C1217" s="335" t="s">
        <v>2004</v>
      </c>
      <c r="D1217" s="335" t="s">
        <v>2005</v>
      </c>
      <c r="E1217" s="18" t="s">
        <v>1</v>
      </c>
      <c r="F1217" s="336">
        <v>210.95500000000001</v>
      </c>
      <c r="G1217" s="40"/>
      <c r="H1217" s="46"/>
    </row>
    <row r="1218" s="2" customFormat="1" ht="16.8" customHeight="1">
      <c r="A1218" s="40"/>
      <c r="B1218" s="46"/>
      <c r="C1218" s="331" t="s">
        <v>2669</v>
      </c>
      <c r="D1218" s="332" t="s">
        <v>2669</v>
      </c>
      <c r="E1218" s="333" t="s">
        <v>1</v>
      </c>
      <c r="F1218" s="334">
        <v>37.259999999999998</v>
      </c>
      <c r="G1218" s="40"/>
      <c r="H1218" s="46"/>
    </row>
    <row r="1219" s="2" customFormat="1" ht="16.8" customHeight="1">
      <c r="A1219" s="40"/>
      <c r="B1219" s="46"/>
      <c r="C1219" s="335" t="s">
        <v>2669</v>
      </c>
      <c r="D1219" s="335" t="s">
        <v>2670</v>
      </c>
      <c r="E1219" s="18" t="s">
        <v>1</v>
      </c>
      <c r="F1219" s="336">
        <v>37.259999999999998</v>
      </c>
      <c r="G1219" s="40"/>
      <c r="H1219" s="46"/>
    </row>
    <row r="1220" s="2" customFormat="1" ht="16.8" customHeight="1">
      <c r="A1220" s="40"/>
      <c r="B1220" s="46"/>
      <c r="C1220" s="331" t="s">
        <v>4418</v>
      </c>
      <c r="D1220" s="332" t="s">
        <v>4418</v>
      </c>
      <c r="E1220" s="333" t="s">
        <v>1</v>
      </c>
      <c r="F1220" s="334">
        <v>41.399999999999999</v>
      </c>
      <c r="G1220" s="40"/>
      <c r="H1220" s="46"/>
    </row>
    <row r="1221" s="2" customFormat="1" ht="16.8" customHeight="1">
      <c r="A1221" s="40"/>
      <c r="B1221" s="46"/>
      <c r="C1221" s="331" t="s">
        <v>2679</v>
      </c>
      <c r="D1221" s="332" t="s">
        <v>4418</v>
      </c>
      <c r="E1221" s="333" t="s">
        <v>1</v>
      </c>
      <c r="F1221" s="334">
        <v>0.012999999999999999</v>
      </c>
      <c r="G1221" s="40"/>
      <c r="H1221" s="46"/>
    </row>
    <row r="1222" s="2" customFormat="1" ht="16.8" customHeight="1">
      <c r="A1222" s="40"/>
      <c r="B1222" s="46"/>
      <c r="C1222" s="335" t="s">
        <v>2679</v>
      </c>
      <c r="D1222" s="335" t="s">
        <v>2680</v>
      </c>
      <c r="E1222" s="18" t="s">
        <v>1</v>
      </c>
      <c r="F1222" s="336">
        <v>0.012999999999999999</v>
      </c>
      <c r="G1222" s="40"/>
      <c r="H1222" s="46"/>
    </row>
    <row r="1223" s="2" customFormat="1" ht="16.8" customHeight="1">
      <c r="A1223" s="40"/>
      <c r="B1223" s="46"/>
      <c r="C1223" s="331" t="s">
        <v>2689</v>
      </c>
      <c r="D1223" s="332" t="s">
        <v>2689</v>
      </c>
      <c r="E1223" s="333" t="s">
        <v>1</v>
      </c>
      <c r="F1223" s="334">
        <v>74.519999999999996</v>
      </c>
      <c r="G1223" s="40"/>
      <c r="H1223" s="46"/>
    </row>
    <row r="1224" s="2" customFormat="1" ht="16.8" customHeight="1">
      <c r="A1224" s="40"/>
      <c r="B1224" s="46"/>
      <c r="C1224" s="335" t="s">
        <v>2689</v>
      </c>
      <c r="D1224" s="335" t="s">
        <v>2690</v>
      </c>
      <c r="E1224" s="18" t="s">
        <v>1</v>
      </c>
      <c r="F1224" s="336">
        <v>74.519999999999996</v>
      </c>
      <c r="G1224" s="40"/>
      <c r="H1224" s="46"/>
    </row>
    <row r="1225" s="2" customFormat="1" ht="16.8" customHeight="1">
      <c r="A1225" s="40"/>
      <c r="B1225" s="46"/>
      <c r="C1225" s="331" t="s">
        <v>4427</v>
      </c>
      <c r="D1225" s="332" t="s">
        <v>4427</v>
      </c>
      <c r="E1225" s="333" t="s">
        <v>1</v>
      </c>
      <c r="F1225" s="334">
        <v>497.44</v>
      </c>
      <c r="G1225" s="40"/>
      <c r="H1225" s="46"/>
    </row>
    <row r="1226" s="2" customFormat="1" ht="16.8" customHeight="1">
      <c r="A1226" s="40"/>
      <c r="B1226" s="46"/>
      <c r="C1226" s="331" t="s">
        <v>2699</v>
      </c>
      <c r="D1226" s="332" t="s">
        <v>4427</v>
      </c>
      <c r="E1226" s="333" t="s">
        <v>1</v>
      </c>
      <c r="F1226" s="334">
        <v>0.127</v>
      </c>
      <c r="G1226" s="40"/>
      <c r="H1226" s="46"/>
    </row>
    <row r="1227" s="2" customFormat="1" ht="16.8" customHeight="1">
      <c r="A1227" s="40"/>
      <c r="B1227" s="46"/>
      <c r="C1227" s="335" t="s">
        <v>2699</v>
      </c>
      <c r="D1227" s="335" t="s">
        <v>2700</v>
      </c>
      <c r="E1227" s="18" t="s">
        <v>1</v>
      </c>
      <c r="F1227" s="336">
        <v>0.127</v>
      </c>
      <c r="G1227" s="40"/>
      <c r="H1227" s="46"/>
    </row>
    <row r="1228" s="2" customFormat="1" ht="16.8" customHeight="1">
      <c r="A1228" s="40"/>
      <c r="B1228" s="46"/>
      <c r="C1228" s="331" t="s">
        <v>3552</v>
      </c>
      <c r="D1228" s="332" t="s">
        <v>3552</v>
      </c>
      <c r="E1228" s="333" t="s">
        <v>1</v>
      </c>
      <c r="F1228" s="334">
        <v>23.059999999999999</v>
      </c>
      <c r="G1228" s="40"/>
      <c r="H1228" s="46"/>
    </row>
    <row r="1229" s="2" customFormat="1" ht="16.8" customHeight="1">
      <c r="A1229" s="40"/>
      <c r="B1229" s="46"/>
      <c r="C1229" s="331" t="s">
        <v>2718</v>
      </c>
      <c r="D1229" s="332" t="s">
        <v>2718</v>
      </c>
      <c r="E1229" s="333" t="s">
        <v>1</v>
      </c>
      <c r="F1229" s="334">
        <v>220.66200000000001</v>
      </c>
      <c r="G1229" s="40"/>
      <c r="H1229" s="46"/>
    </row>
    <row r="1230" s="2" customFormat="1" ht="16.8" customHeight="1">
      <c r="A1230" s="40"/>
      <c r="B1230" s="46"/>
      <c r="C1230" s="335" t="s">
        <v>2718</v>
      </c>
      <c r="D1230" s="335" t="s">
        <v>2719</v>
      </c>
      <c r="E1230" s="18" t="s">
        <v>1</v>
      </c>
      <c r="F1230" s="336">
        <v>220.66200000000001</v>
      </c>
      <c r="G1230" s="40"/>
      <c r="H1230" s="46"/>
    </row>
    <row r="1231" s="2" customFormat="1" ht="16.8" customHeight="1">
      <c r="A1231" s="40"/>
      <c r="B1231" s="46"/>
      <c r="C1231" s="331" t="s">
        <v>3561</v>
      </c>
      <c r="D1231" s="332" t="s">
        <v>3561</v>
      </c>
      <c r="E1231" s="333" t="s">
        <v>1</v>
      </c>
      <c r="F1231" s="334">
        <v>12.539999999999999</v>
      </c>
      <c r="G1231" s="40"/>
      <c r="H1231" s="46"/>
    </row>
    <row r="1232" s="2" customFormat="1" ht="16.8" customHeight="1">
      <c r="A1232" s="40"/>
      <c r="B1232" s="46"/>
      <c r="C1232" s="331" t="s">
        <v>2729</v>
      </c>
      <c r="D1232" s="332" t="s">
        <v>3561</v>
      </c>
      <c r="E1232" s="333" t="s">
        <v>1</v>
      </c>
      <c r="F1232" s="334">
        <v>126.36</v>
      </c>
      <c r="G1232" s="40"/>
      <c r="H1232" s="46"/>
    </row>
    <row r="1233" s="2" customFormat="1" ht="16.8" customHeight="1">
      <c r="A1233" s="40"/>
      <c r="B1233" s="46"/>
      <c r="C1233" s="335" t="s">
        <v>2729</v>
      </c>
      <c r="D1233" s="335" t="s">
        <v>2730</v>
      </c>
      <c r="E1233" s="18" t="s">
        <v>1</v>
      </c>
      <c r="F1233" s="336">
        <v>126.36</v>
      </c>
      <c r="G1233" s="40"/>
      <c r="H1233" s="46"/>
    </row>
    <row r="1234" s="2" customFormat="1" ht="16.8" customHeight="1">
      <c r="A1234" s="40"/>
      <c r="B1234" s="46"/>
      <c r="C1234" s="331" t="s">
        <v>3568</v>
      </c>
      <c r="D1234" s="332" t="s">
        <v>3568</v>
      </c>
      <c r="E1234" s="333" t="s">
        <v>1</v>
      </c>
      <c r="F1234" s="334">
        <v>41.399999999999999</v>
      </c>
      <c r="G1234" s="40"/>
      <c r="H1234" s="46"/>
    </row>
    <row r="1235" s="2" customFormat="1" ht="16.8" customHeight="1">
      <c r="A1235" s="40"/>
      <c r="B1235" s="46"/>
      <c r="C1235" s="331" t="s">
        <v>6524</v>
      </c>
      <c r="D1235" s="332" t="s">
        <v>6524</v>
      </c>
      <c r="E1235" s="333" t="s">
        <v>1</v>
      </c>
      <c r="F1235" s="334">
        <v>0</v>
      </c>
      <c r="G1235" s="40"/>
      <c r="H1235" s="46"/>
    </row>
    <row r="1236" s="2" customFormat="1" ht="16.8" customHeight="1">
      <c r="A1236" s="40"/>
      <c r="B1236" s="46"/>
      <c r="C1236" s="335" t="s">
        <v>6524</v>
      </c>
      <c r="D1236" s="335" t="s">
        <v>6525</v>
      </c>
      <c r="E1236" s="18" t="s">
        <v>1</v>
      </c>
      <c r="F1236" s="336">
        <v>0</v>
      </c>
      <c r="G1236" s="40"/>
      <c r="H1236" s="46"/>
    </row>
    <row r="1237" s="2" customFormat="1" ht="16.8" customHeight="1">
      <c r="A1237" s="40"/>
      <c r="B1237" s="46"/>
      <c r="C1237" s="331" t="s">
        <v>3039</v>
      </c>
      <c r="D1237" s="332" t="s">
        <v>3039</v>
      </c>
      <c r="E1237" s="333" t="s">
        <v>1</v>
      </c>
      <c r="F1237" s="334">
        <v>464.899</v>
      </c>
      <c r="G1237" s="40"/>
      <c r="H1237" s="46"/>
    </row>
    <row r="1238" s="2" customFormat="1" ht="16.8" customHeight="1">
      <c r="A1238" s="40"/>
      <c r="B1238" s="46"/>
      <c r="C1238" s="331" t="s">
        <v>1858</v>
      </c>
      <c r="D1238" s="332" t="s">
        <v>1858</v>
      </c>
      <c r="E1238" s="333" t="s">
        <v>1</v>
      </c>
      <c r="F1238" s="334">
        <v>225.58000000000001</v>
      </c>
      <c r="G1238" s="40"/>
      <c r="H1238" s="46"/>
    </row>
    <row r="1239" s="2" customFormat="1" ht="16.8" customHeight="1">
      <c r="A1239" s="40"/>
      <c r="B1239" s="46"/>
      <c r="C1239" s="335" t="s">
        <v>1858</v>
      </c>
      <c r="D1239" s="335" t="s">
        <v>2759</v>
      </c>
      <c r="E1239" s="18" t="s">
        <v>1</v>
      </c>
      <c r="F1239" s="336">
        <v>225.58000000000001</v>
      </c>
      <c r="G1239" s="40"/>
      <c r="H1239" s="46"/>
    </row>
    <row r="1240" s="2" customFormat="1" ht="16.8" customHeight="1">
      <c r="A1240" s="40"/>
      <c r="B1240" s="46"/>
      <c r="C1240" s="337" t="s">
        <v>6408</v>
      </c>
      <c r="D1240" s="40"/>
      <c r="E1240" s="40"/>
      <c r="F1240" s="40"/>
      <c r="G1240" s="40"/>
      <c r="H1240" s="46"/>
    </row>
    <row r="1241" s="2" customFormat="1" ht="16.8" customHeight="1">
      <c r="A1241" s="40"/>
      <c r="B1241" s="46"/>
      <c r="C1241" s="335" t="s">
        <v>2752</v>
      </c>
      <c r="D1241" s="335" t="s">
        <v>2753</v>
      </c>
      <c r="E1241" s="18" t="s">
        <v>507</v>
      </c>
      <c r="F1241" s="336">
        <v>236.85900000000001</v>
      </c>
      <c r="G1241" s="40"/>
      <c r="H1241" s="46"/>
    </row>
    <row r="1242" s="2" customFormat="1" ht="16.8" customHeight="1">
      <c r="A1242" s="40"/>
      <c r="B1242" s="46"/>
      <c r="C1242" s="331" t="s">
        <v>1860</v>
      </c>
      <c r="D1242" s="332" t="s">
        <v>1860</v>
      </c>
      <c r="E1242" s="333" t="s">
        <v>1</v>
      </c>
      <c r="F1242" s="334">
        <v>23.059999999999999</v>
      </c>
      <c r="G1242" s="40"/>
      <c r="H1242" s="46"/>
    </row>
    <row r="1243" s="2" customFormat="1" ht="16.8" customHeight="1">
      <c r="A1243" s="40"/>
      <c r="B1243" s="46"/>
      <c r="C1243" s="335" t="s">
        <v>1860</v>
      </c>
      <c r="D1243" s="335" t="s">
        <v>2769</v>
      </c>
      <c r="E1243" s="18" t="s">
        <v>1</v>
      </c>
      <c r="F1243" s="336">
        <v>23.059999999999999</v>
      </c>
      <c r="G1243" s="40"/>
      <c r="H1243" s="46"/>
    </row>
    <row r="1244" s="2" customFormat="1" ht="16.8" customHeight="1">
      <c r="A1244" s="40"/>
      <c r="B1244" s="46"/>
      <c r="C1244" s="337" t="s">
        <v>6408</v>
      </c>
      <c r="D1244" s="40"/>
      <c r="E1244" s="40"/>
      <c r="F1244" s="40"/>
      <c r="G1244" s="40"/>
      <c r="H1244" s="46"/>
    </row>
    <row r="1245" s="2" customFormat="1" ht="16.8" customHeight="1">
      <c r="A1245" s="40"/>
      <c r="B1245" s="46"/>
      <c r="C1245" s="335" t="s">
        <v>2762</v>
      </c>
      <c r="D1245" s="335" t="s">
        <v>6445</v>
      </c>
      <c r="E1245" s="18" t="s">
        <v>507</v>
      </c>
      <c r="F1245" s="336">
        <v>153.58000000000001</v>
      </c>
      <c r="G1245" s="40"/>
      <c r="H1245" s="46"/>
    </row>
    <row r="1246" s="2" customFormat="1" ht="16.8" customHeight="1">
      <c r="A1246" s="40"/>
      <c r="B1246" s="46"/>
      <c r="C1246" s="331" t="s">
        <v>2789</v>
      </c>
      <c r="D1246" s="332" t="s">
        <v>2789</v>
      </c>
      <c r="E1246" s="333" t="s">
        <v>1</v>
      </c>
      <c r="F1246" s="334">
        <v>12.539999999999999</v>
      </c>
      <c r="G1246" s="40"/>
      <c r="H1246" s="46"/>
    </row>
    <row r="1247" s="2" customFormat="1" ht="16.8" customHeight="1">
      <c r="A1247" s="40"/>
      <c r="B1247" s="46"/>
      <c r="C1247" s="335" t="s">
        <v>2789</v>
      </c>
      <c r="D1247" s="335" t="s">
        <v>2790</v>
      </c>
      <c r="E1247" s="18" t="s">
        <v>1</v>
      </c>
      <c r="F1247" s="336">
        <v>12.539999999999999</v>
      </c>
      <c r="G1247" s="40"/>
      <c r="H1247" s="46"/>
    </row>
    <row r="1248" s="2" customFormat="1" ht="16.8" customHeight="1">
      <c r="A1248" s="40"/>
      <c r="B1248" s="46"/>
      <c r="C1248" s="331" t="s">
        <v>4133</v>
      </c>
      <c r="D1248" s="332" t="s">
        <v>4133</v>
      </c>
      <c r="E1248" s="333" t="s">
        <v>1</v>
      </c>
      <c r="F1248" s="334">
        <v>273.47000000000003</v>
      </c>
      <c r="G1248" s="40"/>
      <c r="H1248" s="46"/>
    </row>
    <row r="1249" s="2" customFormat="1" ht="16.8" customHeight="1">
      <c r="A1249" s="40"/>
      <c r="B1249" s="46"/>
      <c r="C1249" s="331" t="s">
        <v>3162</v>
      </c>
      <c r="D1249" s="332" t="s">
        <v>3162</v>
      </c>
      <c r="E1249" s="333" t="s">
        <v>1</v>
      </c>
      <c r="F1249" s="334">
        <v>93.370999999999995</v>
      </c>
      <c r="G1249" s="40"/>
      <c r="H1249" s="46"/>
    </row>
    <row r="1250" s="2" customFormat="1" ht="16.8" customHeight="1">
      <c r="A1250" s="40"/>
      <c r="B1250" s="46"/>
      <c r="C1250" s="331" t="s">
        <v>2034</v>
      </c>
      <c r="D1250" s="332" t="s">
        <v>3162</v>
      </c>
      <c r="E1250" s="333" t="s">
        <v>1</v>
      </c>
      <c r="F1250" s="334">
        <v>273.47000000000003</v>
      </c>
      <c r="G1250" s="40"/>
      <c r="H1250" s="46"/>
    </row>
    <row r="1251" s="2" customFormat="1" ht="16.8" customHeight="1">
      <c r="A1251" s="40"/>
      <c r="B1251" s="46"/>
      <c r="C1251" s="335" t="s">
        <v>2034</v>
      </c>
      <c r="D1251" s="335" t="s">
        <v>2035</v>
      </c>
      <c r="E1251" s="18" t="s">
        <v>1</v>
      </c>
      <c r="F1251" s="336">
        <v>273.47000000000003</v>
      </c>
      <c r="G1251" s="40"/>
      <c r="H1251" s="46"/>
    </row>
    <row r="1252" s="2" customFormat="1" ht="16.8" customHeight="1">
      <c r="A1252" s="40"/>
      <c r="B1252" s="46"/>
      <c r="C1252" s="331" t="s">
        <v>2047</v>
      </c>
      <c r="D1252" s="332" t="s">
        <v>2047</v>
      </c>
      <c r="E1252" s="333" t="s">
        <v>1</v>
      </c>
      <c r="F1252" s="334">
        <v>93.370999999999995</v>
      </c>
      <c r="G1252" s="40"/>
      <c r="H1252" s="46"/>
    </row>
    <row r="1253" s="2" customFormat="1" ht="16.8" customHeight="1">
      <c r="A1253" s="40"/>
      <c r="B1253" s="46"/>
      <c r="C1253" s="335" t="s">
        <v>2047</v>
      </c>
      <c r="D1253" s="335" t="s">
        <v>2048</v>
      </c>
      <c r="E1253" s="18" t="s">
        <v>1</v>
      </c>
      <c r="F1253" s="336">
        <v>93.370999999999995</v>
      </c>
      <c r="G1253" s="40"/>
      <c r="H1253" s="46"/>
    </row>
    <row r="1254" s="2" customFormat="1" ht="16.8" customHeight="1">
      <c r="A1254" s="40"/>
      <c r="B1254" s="46"/>
      <c r="C1254" s="331" t="s">
        <v>4058</v>
      </c>
      <c r="D1254" s="332" t="s">
        <v>4058</v>
      </c>
      <c r="E1254" s="333" t="s">
        <v>1</v>
      </c>
      <c r="F1254" s="334">
        <v>121.51000000000001</v>
      </c>
      <c r="G1254" s="40"/>
      <c r="H1254" s="46"/>
    </row>
    <row r="1255" s="2" customFormat="1" ht="16.8" customHeight="1">
      <c r="A1255" s="40"/>
      <c r="B1255" s="46"/>
      <c r="C1255" s="331" t="s">
        <v>2061</v>
      </c>
      <c r="D1255" s="332" t="s">
        <v>2061</v>
      </c>
      <c r="E1255" s="333" t="s">
        <v>1</v>
      </c>
      <c r="F1255" s="334">
        <v>121.51000000000001</v>
      </c>
      <c r="G1255" s="40"/>
      <c r="H1255" s="46"/>
    </row>
    <row r="1256" s="2" customFormat="1" ht="16.8" customHeight="1">
      <c r="A1256" s="40"/>
      <c r="B1256" s="46"/>
      <c r="C1256" s="335" t="s">
        <v>2061</v>
      </c>
      <c r="D1256" s="335" t="s">
        <v>2062</v>
      </c>
      <c r="E1256" s="18" t="s">
        <v>1</v>
      </c>
      <c r="F1256" s="336">
        <v>121.51000000000001</v>
      </c>
      <c r="G1256" s="40"/>
      <c r="H1256" s="46"/>
    </row>
    <row r="1257" s="2" customFormat="1" ht="16.8" customHeight="1">
      <c r="A1257" s="40"/>
      <c r="B1257" s="46"/>
      <c r="C1257" s="331" t="s">
        <v>1929</v>
      </c>
      <c r="D1257" s="332" t="s">
        <v>1929</v>
      </c>
      <c r="E1257" s="333" t="s">
        <v>1</v>
      </c>
      <c r="F1257" s="334">
        <v>357</v>
      </c>
      <c r="G1257" s="40"/>
      <c r="H1257" s="46"/>
    </row>
    <row r="1258" s="2" customFormat="1" ht="16.8" customHeight="1">
      <c r="A1258" s="40"/>
      <c r="B1258" s="46"/>
      <c r="C1258" s="335" t="s">
        <v>1929</v>
      </c>
      <c r="D1258" s="335" t="s">
        <v>1930</v>
      </c>
      <c r="E1258" s="18" t="s">
        <v>1</v>
      </c>
      <c r="F1258" s="336">
        <v>357</v>
      </c>
      <c r="G1258" s="40"/>
      <c r="H1258" s="46"/>
    </row>
    <row r="1259" s="2" customFormat="1" ht="16.8" customHeight="1">
      <c r="A1259" s="40"/>
      <c r="B1259" s="46"/>
      <c r="C1259" s="331" t="s">
        <v>4199</v>
      </c>
      <c r="D1259" s="332" t="s">
        <v>4199</v>
      </c>
      <c r="E1259" s="333" t="s">
        <v>1</v>
      </c>
      <c r="F1259" s="334">
        <v>18.815999999999999</v>
      </c>
      <c r="G1259" s="40"/>
      <c r="H1259" s="46"/>
    </row>
    <row r="1260" s="2" customFormat="1" ht="16.8" customHeight="1">
      <c r="A1260" s="40"/>
      <c r="B1260" s="46"/>
      <c r="C1260" s="331" t="s">
        <v>6526</v>
      </c>
      <c r="D1260" s="332" t="s">
        <v>6526</v>
      </c>
      <c r="E1260" s="333" t="s">
        <v>1</v>
      </c>
      <c r="F1260" s="334">
        <v>25.600000000000001</v>
      </c>
      <c r="G1260" s="40"/>
      <c r="H1260" s="46"/>
    </row>
    <row r="1261" s="2" customFormat="1" ht="16.8" customHeight="1">
      <c r="A1261" s="40"/>
      <c r="B1261" s="46"/>
      <c r="C1261" s="331" t="s">
        <v>2171</v>
      </c>
      <c r="D1261" s="332" t="s">
        <v>2171</v>
      </c>
      <c r="E1261" s="333" t="s">
        <v>1</v>
      </c>
      <c r="F1261" s="334">
        <v>18.815999999999999</v>
      </c>
      <c r="G1261" s="40"/>
      <c r="H1261" s="46"/>
    </row>
    <row r="1262" s="2" customFormat="1" ht="16.8" customHeight="1">
      <c r="A1262" s="40"/>
      <c r="B1262" s="46"/>
      <c r="C1262" s="335" t="s">
        <v>2171</v>
      </c>
      <c r="D1262" s="335" t="s">
        <v>2172</v>
      </c>
      <c r="E1262" s="18" t="s">
        <v>1</v>
      </c>
      <c r="F1262" s="336">
        <v>18.815999999999999</v>
      </c>
      <c r="G1262" s="40"/>
      <c r="H1262" s="46"/>
    </row>
    <row r="1263" s="2" customFormat="1" ht="16.8" customHeight="1">
      <c r="A1263" s="40"/>
      <c r="B1263" s="46"/>
      <c r="C1263" s="331" t="s">
        <v>2182</v>
      </c>
      <c r="D1263" s="332" t="s">
        <v>2182</v>
      </c>
      <c r="E1263" s="333" t="s">
        <v>1</v>
      </c>
      <c r="F1263" s="334">
        <v>25.600000000000001</v>
      </c>
      <c r="G1263" s="40"/>
      <c r="H1263" s="46"/>
    </row>
    <row r="1264" s="2" customFormat="1" ht="16.8" customHeight="1">
      <c r="A1264" s="40"/>
      <c r="B1264" s="46"/>
      <c r="C1264" s="335" t="s">
        <v>2182</v>
      </c>
      <c r="D1264" s="335" t="s">
        <v>2183</v>
      </c>
      <c r="E1264" s="18" t="s">
        <v>1</v>
      </c>
      <c r="F1264" s="336">
        <v>25.600000000000001</v>
      </c>
      <c r="G1264" s="40"/>
      <c r="H1264" s="46"/>
    </row>
    <row r="1265" s="2" customFormat="1" ht="16.8" customHeight="1">
      <c r="A1265" s="40"/>
      <c r="B1265" s="46"/>
      <c r="C1265" s="331" t="s">
        <v>3045</v>
      </c>
      <c r="D1265" s="332" t="s">
        <v>3045</v>
      </c>
      <c r="E1265" s="333" t="s">
        <v>1</v>
      </c>
      <c r="F1265" s="334">
        <v>1.49</v>
      </c>
      <c r="G1265" s="40"/>
      <c r="H1265" s="46"/>
    </row>
    <row r="1266" s="2" customFormat="1" ht="16.8" customHeight="1">
      <c r="A1266" s="40"/>
      <c r="B1266" s="46"/>
      <c r="C1266" s="331" t="s">
        <v>6527</v>
      </c>
      <c r="D1266" s="332" t="s">
        <v>6527</v>
      </c>
      <c r="E1266" s="333" t="s">
        <v>1</v>
      </c>
      <c r="F1266" s="334">
        <v>16.195</v>
      </c>
      <c r="G1266" s="40"/>
      <c r="H1266" s="46"/>
    </row>
    <row r="1267" s="2" customFormat="1" ht="16.8" customHeight="1">
      <c r="A1267" s="40"/>
      <c r="B1267" s="46"/>
      <c r="C1267" s="331" t="s">
        <v>3261</v>
      </c>
      <c r="D1267" s="332" t="s">
        <v>3261</v>
      </c>
      <c r="E1267" s="333" t="s">
        <v>1</v>
      </c>
      <c r="F1267" s="334">
        <v>14.880000000000001</v>
      </c>
      <c r="G1267" s="40"/>
      <c r="H1267" s="46"/>
    </row>
    <row r="1268" s="2" customFormat="1" ht="16.8" customHeight="1">
      <c r="A1268" s="40"/>
      <c r="B1268" s="46"/>
      <c r="C1268" s="331" t="s">
        <v>2247</v>
      </c>
      <c r="D1268" s="332" t="s">
        <v>3261</v>
      </c>
      <c r="E1268" s="333" t="s">
        <v>1</v>
      </c>
      <c r="F1268" s="334">
        <v>1.639</v>
      </c>
      <c r="G1268" s="40"/>
      <c r="H1268" s="46"/>
    </row>
    <row r="1269" s="2" customFormat="1" ht="16.8" customHeight="1">
      <c r="A1269" s="40"/>
      <c r="B1269" s="46"/>
      <c r="C1269" s="335" t="s">
        <v>2247</v>
      </c>
      <c r="D1269" s="335" t="s">
        <v>2248</v>
      </c>
      <c r="E1269" s="18" t="s">
        <v>1</v>
      </c>
      <c r="F1269" s="336">
        <v>1.639</v>
      </c>
      <c r="G1269" s="40"/>
      <c r="H1269" s="46"/>
    </row>
    <row r="1270" s="2" customFormat="1" ht="16.8" customHeight="1">
      <c r="A1270" s="40"/>
      <c r="B1270" s="46"/>
      <c r="C1270" s="331" t="s">
        <v>1862</v>
      </c>
      <c r="D1270" s="332" t="s">
        <v>1862</v>
      </c>
      <c r="E1270" s="333" t="s">
        <v>1</v>
      </c>
      <c r="F1270" s="334">
        <v>16.195</v>
      </c>
      <c r="G1270" s="40"/>
      <c r="H1270" s="46"/>
    </row>
    <row r="1271" s="2" customFormat="1" ht="16.8" customHeight="1">
      <c r="A1271" s="40"/>
      <c r="B1271" s="46"/>
      <c r="C1271" s="335" t="s">
        <v>1</v>
      </c>
      <c r="D1271" s="335" t="s">
        <v>2268</v>
      </c>
      <c r="E1271" s="18" t="s">
        <v>1</v>
      </c>
      <c r="F1271" s="336">
        <v>0</v>
      </c>
      <c r="G1271" s="40"/>
      <c r="H1271" s="46"/>
    </row>
    <row r="1272" s="2" customFormat="1" ht="16.8" customHeight="1">
      <c r="A1272" s="40"/>
      <c r="B1272" s="46"/>
      <c r="C1272" s="335" t="s">
        <v>1862</v>
      </c>
      <c r="D1272" s="335" t="s">
        <v>2269</v>
      </c>
      <c r="E1272" s="18" t="s">
        <v>1</v>
      </c>
      <c r="F1272" s="336">
        <v>16.195</v>
      </c>
      <c r="G1272" s="40"/>
      <c r="H1272" s="46"/>
    </row>
    <row r="1273" s="2" customFormat="1" ht="16.8" customHeight="1">
      <c r="A1273" s="40"/>
      <c r="B1273" s="46"/>
      <c r="C1273" s="337" t="s">
        <v>6408</v>
      </c>
      <c r="D1273" s="40"/>
      <c r="E1273" s="40"/>
      <c r="F1273" s="40"/>
      <c r="G1273" s="40"/>
      <c r="H1273" s="46"/>
    </row>
    <row r="1274" s="2" customFormat="1" ht="16.8" customHeight="1">
      <c r="A1274" s="40"/>
      <c r="B1274" s="46"/>
      <c r="C1274" s="335" t="s">
        <v>2259</v>
      </c>
      <c r="D1274" s="335" t="s">
        <v>6467</v>
      </c>
      <c r="E1274" s="18" t="s">
        <v>515</v>
      </c>
      <c r="F1274" s="336">
        <v>74.120999999999995</v>
      </c>
      <c r="G1274" s="40"/>
      <c r="H1274" s="46"/>
    </row>
    <row r="1275" s="2" customFormat="1" ht="16.8" customHeight="1">
      <c r="A1275" s="40"/>
      <c r="B1275" s="46"/>
      <c r="C1275" s="331" t="s">
        <v>6528</v>
      </c>
      <c r="D1275" s="332" t="s">
        <v>6528</v>
      </c>
      <c r="E1275" s="333" t="s">
        <v>1</v>
      </c>
      <c r="F1275" s="334">
        <v>223.95500000000001</v>
      </c>
      <c r="G1275" s="40"/>
      <c r="H1275" s="46"/>
    </row>
    <row r="1276" s="2" customFormat="1" ht="16.8" customHeight="1">
      <c r="A1276" s="40"/>
      <c r="B1276" s="46"/>
      <c r="C1276" s="331" t="s">
        <v>1864</v>
      </c>
      <c r="D1276" s="332" t="s">
        <v>1864</v>
      </c>
      <c r="E1276" s="333" t="s">
        <v>1</v>
      </c>
      <c r="F1276" s="334">
        <v>14.880000000000001</v>
      </c>
      <c r="G1276" s="40"/>
      <c r="H1276" s="46"/>
    </row>
    <row r="1277" s="2" customFormat="1" ht="16.8" customHeight="1">
      <c r="A1277" s="40"/>
      <c r="B1277" s="46"/>
      <c r="C1277" s="335" t="s">
        <v>1</v>
      </c>
      <c r="D1277" s="335" t="s">
        <v>2282</v>
      </c>
      <c r="E1277" s="18" t="s">
        <v>1</v>
      </c>
      <c r="F1277" s="336">
        <v>0</v>
      </c>
      <c r="G1277" s="40"/>
      <c r="H1277" s="46"/>
    </row>
    <row r="1278" s="2" customFormat="1" ht="16.8" customHeight="1">
      <c r="A1278" s="40"/>
      <c r="B1278" s="46"/>
      <c r="C1278" s="335" t="s">
        <v>1864</v>
      </c>
      <c r="D1278" s="335" t="s">
        <v>2283</v>
      </c>
      <c r="E1278" s="18" t="s">
        <v>1</v>
      </c>
      <c r="F1278" s="336">
        <v>14.880000000000001</v>
      </c>
      <c r="G1278" s="40"/>
      <c r="H1278" s="46"/>
    </row>
    <row r="1279" s="2" customFormat="1" ht="16.8" customHeight="1">
      <c r="A1279" s="40"/>
      <c r="B1279" s="46"/>
      <c r="C1279" s="337" t="s">
        <v>6408</v>
      </c>
      <c r="D1279" s="40"/>
      <c r="E1279" s="40"/>
      <c r="F1279" s="40"/>
      <c r="G1279" s="40"/>
      <c r="H1279" s="46"/>
    </row>
    <row r="1280" s="2" customFormat="1" ht="16.8" customHeight="1">
      <c r="A1280" s="40"/>
      <c r="B1280" s="46"/>
      <c r="C1280" s="335" t="s">
        <v>2273</v>
      </c>
      <c r="D1280" s="335" t="s">
        <v>6469</v>
      </c>
      <c r="E1280" s="18" t="s">
        <v>507</v>
      </c>
      <c r="F1280" s="336">
        <v>157.88</v>
      </c>
      <c r="G1280" s="40"/>
      <c r="H1280" s="46"/>
    </row>
    <row r="1281" s="2" customFormat="1" ht="16.8" customHeight="1">
      <c r="A1281" s="40"/>
      <c r="B1281" s="46"/>
      <c r="C1281" s="331" t="s">
        <v>1957</v>
      </c>
      <c r="D1281" s="332" t="s">
        <v>1957</v>
      </c>
      <c r="E1281" s="333" t="s">
        <v>1</v>
      </c>
      <c r="F1281" s="334">
        <v>260.47000000000003</v>
      </c>
      <c r="G1281" s="40"/>
      <c r="H1281" s="46"/>
    </row>
    <row r="1282" s="2" customFormat="1" ht="16.8" customHeight="1">
      <c r="A1282" s="40"/>
      <c r="B1282" s="46"/>
      <c r="C1282" s="335" t="s">
        <v>1957</v>
      </c>
      <c r="D1282" s="335" t="s">
        <v>1958</v>
      </c>
      <c r="E1282" s="18" t="s">
        <v>1</v>
      </c>
      <c r="F1282" s="336">
        <v>260.47000000000003</v>
      </c>
      <c r="G1282" s="40"/>
      <c r="H1282" s="46"/>
    </row>
    <row r="1283" s="2" customFormat="1" ht="16.8" customHeight="1">
      <c r="A1283" s="40"/>
      <c r="B1283" s="46"/>
      <c r="C1283" s="331" t="s">
        <v>6529</v>
      </c>
      <c r="D1283" s="332" t="s">
        <v>6529</v>
      </c>
      <c r="E1283" s="333" t="s">
        <v>1</v>
      </c>
      <c r="F1283" s="334">
        <v>35.149999999999999</v>
      </c>
      <c r="G1283" s="40"/>
      <c r="H1283" s="46"/>
    </row>
    <row r="1284" s="2" customFormat="1" ht="16.8" customHeight="1">
      <c r="A1284" s="40"/>
      <c r="B1284" s="46"/>
      <c r="C1284" s="331" t="s">
        <v>3047</v>
      </c>
      <c r="D1284" s="332" t="s">
        <v>3047</v>
      </c>
      <c r="E1284" s="333" t="s">
        <v>1</v>
      </c>
      <c r="F1284" s="334">
        <v>73.680000000000007</v>
      </c>
      <c r="G1284" s="40"/>
      <c r="H1284" s="46"/>
    </row>
    <row r="1285" s="2" customFormat="1" ht="16.8" customHeight="1">
      <c r="A1285" s="40"/>
      <c r="B1285" s="46"/>
      <c r="C1285" s="331" t="s">
        <v>2452</v>
      </c>
      <c r="D1285" s="332" t="s">
        <v>2452</v>
      </c>
      <c r="E1285" s="333" t="s">
        <v>1</v>
      </c>
      <c r="F1285" s="334">
        <v>35.149999999999999</v>
      </c>
      <c r="G1285" s="40"/>
      <c r="H1285" s="46"/>
    </row>
    <row r="1286" s="2" customFormat="1" ht="16.8" customHeight="1">
      <c r="A1286" s="40"/>
      <c r="B1286" s="46"/>
      <c r="C1286" s="335" t="s">
        <v>2452</v>
      </c>
      <c r="D1286" s="335" t="s">
        <v>2453</v>
      </c>
      <c r="E1286" s="18" t="s">
        <v>1</v>
      </c>
      <c r="F1286" s="336">
        <v>35.149999999999999</v>
      </c>
      <c r="G1286" s="40"/>
      <c r="H1286" s="46"/>
    </row>
    <row r="1287" s="2" customFormat="1" ht="16.8" customHeight="1">
      <c r="A1287" s="40"/>
      <c r="B1287" s="46"/>
      <c r="C1287" s="331" t="s">
        <v>3127</v>
      </c>
      <c r="D1287" s="332" t="s">
        <v>3127</v>
      </c>
      <c r="E1287" s="333" t="s">
        <v>1</v>
      </c>
      <c r="F1287" s="334">
        <v>260.47000000000003</v>
      </c>
      <c r="G1287" s="40"/>
      <c r="H1287" s="46"/>
    </row>
    <row r="1288" s="2" customFormat="1" ht="16.8" customHeight="1">
      <c r="A1288" s="40"/>
      <c r="B1288" s="46"/>
      <c r="C1288" s="331" t="s">
        <v>3050</v>
      </c>
      <c r="D1288" s="332" t="s">
        <v>3050</v>
      </c>
      <c r="E1288" s="333" t="s">
        <v>1</v>
      </c>
      <c r="F1288" s="334">
        <v>35.149999999999999</v>
      </c>
      <c r="G1288" s="40"/>
      <c r="H1288" s="46"/>
    </row>
    <row r="1289" s="2" customFormat="1" ht="16.8" customHeight="1">
      <c r="A1289" s="40"/>
      <c r="B1289" s="46"/>
      <c r="C1289" s="331" t="s">
        <v>6530</v>
      </c>
      <c r="D1289" s="332" t="s">
        <v>6530</v>
      </c>
      <c r="E1289" s="333" t="s">
        <v>1</v>
      </c>
      <c r="F1289" s="334">
        <v>30.760000000000002</v>
      </c>
      <c r="G1289" s="40"/>
      <c r="H1289" s="46"/>
    </row>
    <row r="1290" s="2" customFormat="1" ht="16.8" customHeight="1">
      <c r="A1290" s="40"/>
      <c r="B1290" s="46"/>
      <c r="C1290" s="331" t="s">
        <v>6531</v>
      </c>
      <c r="D1290" s="332" t="s">
        <v>6531</v>
      </c>
      <c r="E1290" s="333" t="s">
        <v>1</v>
      </c>
      <c r="F1290" s="334">
        <v>30.760000000000002</v>
      </c>
      <c r="G1290" s="40"/>
      <c r="H1290" s="46"/>
    </row>
    <row r="1291" s="2" customFormat="1" ht="16.8" customHeight="1">
      <c r="A1291" s="40"/>
      <c r="B1291" s="46"/>
      <c r="C1291" s="331" t="s">
        <v>3052</v>
      </c>
      <c r="D1291" s="332" t="s">
        <v>3052</v>
      </c>
      <c r="E1291" s="333" t="s">
        <v>1</v>
      </c>
      <c r="F1291" s="334">
        <v>26.199999999999999</v>
      </c>
      <c r="G1291" s="40"/>
      <c r="H1291" s="46"/>
    </row>
    <row r="1292" s="2" customFormat="1" ht="16.8" customHeight="1">
      <c r="A1292" s="40"/>
      <c r="B1292" s="46"/>
      <c r="C1292" s="331" t="s">
        <v>6532</v>
      </c>
      <c r="D1292" s="332" t="s">
        <v>3052</v>
      </c>
      <c r="E1292" s="333" t="s">
        <v>1</v>
      </c>
      <c r="F1292" s="334">
        <v>13</v>
      </c>
      <c r="G1292" s="40"/>
      <c r="H1292" s="46"/>
    </row>
    <row r="1293" s="2" customFormat="1" ht="16.8" customHeight="1">
      <c r="A1293" s="40"/>
      <c r="B1293" s="46"/>
      <c r="C1293" s="331" t="s">
        <v>1867</v>
      </c>
      <c r="D1293" s="332" t="s">
        <v>1867</v>
      </c>
      <c r="E1293" s="333" t="s">
        <v>1</v>
      </c>
      <c r="F1293" s="334">
        <v>16</v>
      </c>
      <c r="G1293" s="40"/>
      <c r="H1293" s="46"/>
    </row>
    <row r="1294" s="2" customFormat="1" ht="16.8" customHeight="1">
      <c r="A1294" s="40"/>
      <c r="B1294" s="46"/>
      <c r="C1294" s="331" t="s">
        <v>1866</v>
      </c>
      <c r="D1294" s="332" t="s">
        <v>1867</v>
      </c>
      <c r="E1294" s="333" t="s">
        <v>1</v>
      </c>
      <c r="F1294" s="334">
        <v>30.760000000000002</v>
      </c>
      <c r="G1294" s="40"/>
      <c r="H1294" s="46"/>
    </row>
    <row r="1295" s="2" customFormat="1" ht="16.8" customHeight="1">
      <c r="A1295" s="40"/>
      <c r="B1295" s="46"/>
      <c r="C1295" s="335" t="s">
        <v>1</v>
      </c>
      <c r="D1295" s="335" t="s">
        <v>2545</v>
      </c>
      <c r="E1295" s="18" t="s">
        <v>1</v>
      </c>
      <c r="F1295" s="336">
        <v>0</v>
      </c>
      <c r="G1295" s="40"/>
      <c r="H1295" s="46"/>
    </row>
    <row r="1296" s="2" customFormat="1" ht="16.8" customHeight="1">
      <c r="A1296" s="40"/>
      <c r="B1296" s="46"/>
      <c r="C1296" s="335" t="s">
        <v>1866</v>
      </c>
      <c r="D1296" s="335" t="s">
        <v>2546</v>
      </c>
      <c r="E1296" s="18" t="s">
        <v>1</v>
      </c>
      <c r="F1296" s="336">
        <v>30.760000000000002</v>
      </c>
      <c r="G1296" s="40"/>
      <c r="H1296" s="46"/>
    </row>
    <row r="1297" s="2" customFormat="1" ht="16.8" customHeight="1">
      <c r="A1297" s="40"/>
      <c r="B1297" s="46"/>
      <c r="C1297" s="337" t="s">
        <v>6408</v>
      </c>
      <c r="D1297" s="40"/>
      <c r="E1297" s="40"/>
      <c r="F1297" s="40"/>
      <c r="G1297" s="40"/>
      <c r="H1297" s="46"/>
    </row>
    <row r="1298" s="2" customFormat="1" ht="16.8" customHeight="1">
      <c r="A1298" s="40"/>
      <c r="B1298" s="46"/>
      <c r="C1298" s="335" t="s">
        <v>871</v>
      </c>
      <c r="D1298" s="335" t="s">
        <v>6415</v>
      </c>
      <c r="E1298" s="18" t="s">
        <v>507</v>
      </c>
      <c r="F1298" s="336">
        <v>356.39999999999998</v>
      </c>
      <c r="G1298" s="40"/>
      <c r="H1298" s="46"/>
    </row>
    <row r="1299" s="2" customFormat="1" ht="16.8" customHeight="1">
      <c r="A1299" s="40"/>
      <c r="B1299" s="46"/>
      <c r="C1299" s="331" t="s">
        <v>1870</v>
      </c>
      <c r="D1299" s="332" t="s">
        <v>1870</v>
      </c>
      <c r="E1299" s="333" t="s">
        <v>1</v>
      </c>
      <c r="F1299" s="334">
        <v>0</v>
      </c>
      <c r="G1299" s="40"/>
      <c r="H1299" s="46"/>
    </row>
    <row r="1300" s="2" customFormat="1" ht="16.8" customHeight="1">
      <c r="A1300" s="40"/>
      <c r="B1300" s="46"/>
      <c r="C1300" s="331" t="s">
        <v>1869</v>
      </c>
      <c r="D1300" s="332" t="s">
        <v>1870</v>
      </c>
      <c r="E1300" s="333" t="s">
        <v>1</v>
      </c>
      <c r="F1300" s="334">
        <v>30.760000000000002</v>
      </c>
      <c r="G1300" s="40"/>
      <c r="H1300" s="46"/>
    </row>
    <row r="1301" s="2" customFormat="1" ht="16.8" customHeight="1">
      <c r="A1301" s="40"/>
      <c r="B1301" s="46"/>
      <c r="C1301" s="335" t="s">
        <v>1</v>
      </c>
      <c r="D1301" s="335" t="s">
        <v>2545</v>
      </c>
      <c r="E1301" s="18" t="s">
        <v>1</v>
      </c>
      <c r="F1301" s="336">
        <v>0</v>
      </c>
      <c r="G1301" s="40"/>
      <c r="H1301" s="46"/>
    </row>
    <row r="1302" s="2" customFormat="1" ht="16.8" customHeight="1">
      <c r="A1302" s="40"/>
      <c r="B1302" s="46"/>
      <c r="C1302" s="335" t="s">
        <v>1869</v>
      </c>
      <c r="D1302" s="335" t="s">
        <v>2546</v>
      </c>
      <c r="E1302" s="18" t="s">
        <v>1</v>
      </c>
      <c r="F1302" s="336">
        <v>30.760000000000002</v>
      </c>
      <c r="G1302" s="40"/>
      <c r="H1302" s="46"/>
    </row>
    <row r="1303" s="2" customFormat="1" ht="16.8" customHeight="1">
      <c r="A1303" s="40"/>
      <c r="B1303" s="46"/>
      <c r="C1303" s="337" t="s">
        <v>6408</v>
      </c>
      <c r="D1303" s="40"/>
      <c r="E1303" s="40"/>
      <c r="F1303" s="40"/>
      <c r="G1303" s="40"/>
      <c r="H1303" s="46"/>
    </row>
    <row r="1304" s="2" customFormat="1" ht="16.8" customHeight="1">
      <c r="A1304" s="40"/>
      <c r="B1304" s="46"/>
      <c r="C1304" s="335" t="s">
        <v>2549</v>
      </c>
      <c r="D1304" s="335" t="s">
        <v>6493</v>
      </c>
      <c r="E1304" s="18" t="s">
        <v>507</v>
      </c>
      <c r="F1304" s="336">
        <v>343.44999999999999</v>
      </c>
      <c r="G1304" s="40"/>
      <c r="H1304" s="46"/>
    </row>
    <row r="1305" s="2" customFormat="1" ht="16.8" customHeight="1">
      <c r="A1305" s="40"/>
      <c r="B1305" s="46"/>
      <c r="C1305" s="331" t="s">
        <v>1872</v>
      </c>
      <c r="D1305" s="332" t="s">
        <v>1872</v>
      </c>
      <c r="E1305" s="333" t="s">
        <v>1</v>
      </c>
      <c r="F1305" s="334">
        <v>26.760000000000002</v>
      </c>
      <c r="G1305" s="40"/>
      <c r="H1305" s="46"/>
    </row>
    <row r="1306" s="2" customFormat="1" ht="16.8" customHeight="1">
      <c r="A1306" s="40"/>
      <c r="B1306" s="46"/>
      <c r="C1306" s="331" t="s">
        <v>1871</v>
      </c>
      <c r="D1306" s="332" t="s">
        <v>1872</v>
      </c>
      <c r="E1306" s="333" t="s">
        <v>1</v>
      </c>
      <c r="F1306" s="334">
        <v>26.199999999999999</v>
      </c>
      <c r="G1306" s="40"/>
      <c r="H1306" s="46"/>
    </row>
    <row r="1307" s="2" customFormat="1" ht="16.8" customHeight="1">
      <c r="A1307" s="40"/>
      <c r="B1307" s="46"/>
      <c r="C1307" s="335" t="s">
        <v>1</v>
      </c>
      <c r="D1307" s="335" t="s">
        <v>2545</v>
      </c>
      <c r="E1307" s="18" t="s">
        <v>1</v>
      </c>
      <c r="F1307" s="336">
        <v>0</v>
      </c>
      <c r="G1307" s="40"/>
      <c r="H1307" s="46"/>
    </row>
    <row r="1308" s="2" customFormat="1" ht="16.8" customHeight="1">
      <c r="A1308" s="40"/>
      <c r="B1308" s="46"/>
      <c r="C1308" s="335" t="s">
        <v>1871</v>
      </c>
      <c r="D1308" s="335" t="s">
        <v>2569</v>
      </c>
      <c r="E1308" s="18" t="s">
        <v>1</v>
      </c>
      <c r="F1308" s="336">
        <v>26.199999999999999</v>
      </c>
      <c r="G1308" s="40"/>
      <c r="H1308" s="46"/>
    </row>
    <row r="1309" s="2" customFormat="1" ht="16.8" customHeight="1">
      <c r="A1309" s="40"/>
      <c r="B1309" s="46"/>
      <c r="C1309" s="337" t="s">
        <v>6408</v>
      </c>
      <c r="D1309" s="40"/>
      <c r="E1309" s="40"/>
      <c r="F1309" s="40"/>
      <c r="G1309" s="40"/>
      <c r="H1309" s="46"/>
    </row>
    <row r="1310" s="2" customFormat="1" ht="16.8" customHeight="1">
      <c r="A1310" s="40"/>
      <c r="B1310" s="46"/>
      <c r="C1310" s="335" t="s">
        <v>2560</v>
      </c>
      <c r="D1310" s="335" t="s">
        <v>6494</v>
      </c>
      <c r="E1310" s="18" t="s">
        <v>507</v>
      </c>
      <c r="F1310" s="336">
        <v>330.75</v>
      </c>
      <c r="G1310" s="40"/>
      <c r="H1310" s="46"/>
    </row>
    <row r="1311" s="2" customFormat="1" ht="16.8" customHeight="1">
      <c r="A1311" s="40"/>
      <c r="B1311" s="46"/>
      <c r="C1311" s="331" t="s">
        <v>1874</v>
      </c>
      <c r="D1311" s="332" t="s">
        <v>1874</v>
      </c>
      <c r="E1311" s="333" t="s">
        <v>1</v>
      </c>
      <c r="F1311" s="334">
        <v>210.95500000000001</v>
      </c>
      <c r="G1311" s="40"/>
      <c r="H1311" s="46"/>
    </row>
    <row r="1312" s="2" customFormat="1" ht="16.8" customHeight="1">
      <c r="A1312" s="40"/>
      <c r="B1312" s="46"/>
      <c r="C1312" s="335" t="s">
        <v>1</v>
      </c>
      <c r="D1312" s="335" t="s">
        <v>1976</v>
      </c>
      <c r="E1312" s="18" t="s">
        <v>1</v>
      </c>
      <c r="F1312" s="336">
        <v>0</v>
      </c>
      <c r="G1312" s="40"/>
      <c r="H1312" s="46"/>
    </row>
    <row r="1313" s="2" customFormat="1" ht="16.8" customHeight="1">
      <c r="A1313" s="40"/>
      <c r="B1313" s="46"/>
      <c r="C1313" s="335" t="s">
        <v>1874</v>
      </c>
      <c r="D1313" s="335" t="s">
        <v>1974</v>
      </c>
      <c r="E1313" s="18" t="s">
        <v>1</v>
      </c>
      <c r="F1313" s="336">
        <v>210.95500000000001</v>
      </c>
      <c r="G1313" s="40"/>
      <c r="H1313" s="46"/>
    </row>
    <row r="1314" s="2" customFormat="1" ht="16.8" customHeight="1">
      <c r="A1314" s="40"/>
      <c r="B1314" s="46"/>
      <c r="C1314" s="337" t="s">
        <v>6408</v>
      </c>
      <c r="D1314" s="40"/>
      <c r="E1314" s="40"/>
      <c r="F1314" s="40"/>
      <c r="G1314" s="40"/>
      <c r="H1314" s="46"/>
    </row>
    <row r="1315" s="2" customFormat="1">
      <c r="A1315" s="40"/>
      <c r="B1315" s="46"/>
      <c r="C1315" s="335" t="s">
        <v>552</v>
      </c>
      <c r="D1315" s="335" t="s">
        <v>6495</v>
      </c>
      <c r="E1315" s="18" t="s">
        <v>515</v>
      </c>
      <c r="F1315" s="336">
        <v>434.91000000000002</v>
      </c>
      <c r="G1315" s="40"/>
      <c r="H1315" s="46"/>
    </row>
    <row r="1316" s="2" customFormat="1" ht="16.8" customHeight="1">
      <c r="A1316" s="40"/>
      <c r="B1316" s="46"/>
      <c r="C1316" s="331" t="s">
        <v>1876</v>
      </c>
      <c r="D1316" s="332" t="s">
        <v>1876</v>
      </c>
      <c r="E1316" s="333" t="s">
        <v>1</v>
      </c>
      <c r="F1316" s="334">
        <v>25.640000000000001</v>
      </c>
      <c r="G1316" s="40"/>
      <c r="H1316" s="46"/>
    </row>
    <row r="1317" s="2" customFormat="1" ht="16.8" customHeight="1">
      <c r="A1317" s="40"/>
      <c r="B1317" s="46"/>
      <c r="C1317" s="331" t="s">
        <v>1875</v>
      </c>
      <c r="D1317" s="332" t="s">
        <v>1876</v>
      </c>
      <c r="E1317" s="333" t="s">
        <v>1</v>
      </c>
      <c r="F1317" s="334">
        <v>8</v>
      </c>
      <c r="G1317" s="40"/>
      <c r="H1317" s="46"/>
    </row>
    <row r="1318" s="2" customFormat="1" ht="16.8" customHeight="1">
      <c r="A1318" s="40"/>
      <c r="B1318" s="46"/>
      <c r="C1318" s="335" t="s">
        <v>1875</v>
      </c>
      <c r="D1318" s="335" t="s">
        <v>2577</v>
      </c>
      <c r="E1318" s="18" t="s">
        <v>1</v>
      </c>
      <c r="F1318" s="336">
        <v>8</v>
      </c>
      <c r="G1318" s="40"/>
      <c r="H1318" s="46"/>
    </row>
    <row r="1319" s="2" customFormat="1" ht="16.8" customHeight="1">
      <c r="A1319" s="40"/>
      <c r="B1319" s="46"/>
      <c r="C1319" s="337" t="s">
        <v>6408</v>
      </c>
      <c r="D1319" s="40"/>
      <c r="E1319" s="40"/>
      <c r="F1319" s="40"/>
      <c r="G1319" s="40"/>
      <c r="H1319" s="46"/>
    </row>
    <row r="1320" s="2" customFormat="1" ht="16.8" customHeight="1">
      <c r="A1320" s="40"/>
      <c r="B1320" s="46"/>
      <c r="C1320" s="335" t="s">
        <v>878</v>
      </c>
      <c r="D1320" s="335" t="s">
        <v>6416</v>
      </c>
      <c r="E1320" s="18" t="s">
        <v>507</v>
      </c>
      <c r="F1320" s="336">
        <v>45</v>
      </c>
      <c r="G1320" s="40"/>
      <c r="H1320" s="46"/>
    </row>
    <row r="1321" s="2" customFormat="1" ht="16.8" customHeight="1">
      <c r="A1321" s="40"/>
      <c r="B1321" s="46"/>
      <c r="C1321" s="331" t="s">
        <v>3056</v>
      </c>
      <c r="D1321" s="332" t="s">
        <v>3056</v>
      </c>
      <c r="E1321" s="333" t="s">
        <v>1</v>
      </c>
      <c r="F1321" s="334">
        <v>25.32</v>
      </c>
      <c r="G1321" s="40"/>
      <c r="H1321" s="46"/>
    </row>
    <row r="1322" s="2" customFormat="1" ht="16.8" customHeight="1">
      <c r="A1322" s="40"/>
      <c r="B1322" s="46"/>
      <c r="C1322" s="331" t="s">
        <v>6533</v>
      </c>
      <c r="D1322" s="332" t="s">
        <v>3056</v>
      </c>
      <c r="E1322" s="333" t="s">
        <v>1</v>
      </c>
      <c r="F1322" s="334">
        <v>0</v>
      </c>
      <c r="G1322" s="40"/>
      <c r="H1322" s="46"/>
    </row>
    <row r="1323" s="2" customFormat="1" ht="16.8" customHeight="1">
      <c r="A1323" s="40"/>
      <c r="B1323" s="46"/>
      <c r="C1323" s="335" t="s">
        <v>6533</v>
      </c>
      <c r="D1323" s="335" t="s">
        <v>6534</v>
      </c>
      <c r="E1323" s="18" t="s">
        <v>1</v>
      </c>
      <c r="F1323" s="336">
        <v>0</v>
      </c>
      <c r="G1323" s="40"/>
      <c r="H1323" s="46"/>
    </row>
    <row r="1324" s="2" customFormat="1" ht="16.8" customHeight="1">
      <c r="A1324" s="40"/>
      <c r="B1324" s="46"/>
      <c r="C1324" s="331" t="s">
        <v>1877</v>
      </c>
      <c r="D1324" s="332" t="s">
        <v>1877</v>
      </c>
      <c r="E1324" s="333" t="s">
        <v>1</v>
      </c>
      <c r="F1324" s="334">
        <v>26.760000000000002</v>
      </c>
      <c r="G1324" s="40"/>
      <c r="H1324" s="46"/>
    </row>
    <row r="1325" s="2" customFormat="1" ht="16.8" customHeight="1">
      <c r="A1325" s="40"/>
      <c r="B1325" s="46"/>
      <c r="C1325" s="335" t="s">
        <v>1</v>
      </c>
      <c r="D1325" s="335" t="s">
        <v>2545</v>
      </c>
      <c r="E1325" s="18" t="s">
        <v>1</v>
      </c>
      <c r="F1325" s="336">
        <v>0</v>
      </c>
      <c r="G1325" s="40"/>
      <c r="H1325" s="46"/>
    </row>
    <row r="1326" s="2" customFormat="1" ht="16.8" customHeight="1">
      <c r="A1326" s="40"/>
      <c r="B1326" s="46"/>
      <c r="C1326" s="335" t="s">
        <v>1877</v>
      </c>
      <c r="D1326" s="335" t="s">
        <v>2594</v>
      </c>
      <c r="E1326" s="18" t="s">
        <v>1</v>
      </c>
      <c r="F1326" s="336">
        <v>26.760000000000002</v>
      </c>
      <c r="G1326" s="40"/>
      <c r="H1326" s="46"/>
    </row>
    <row r="1327" s="2" customFormat="1" ht="16.8" customHeight="1">
      <c r="A1327" s="40"/>
      <c r="B1327" s="46"/>
      <c r="C1327" s="337" t="s">
        <v>6408</v>
      </c>
      <c r="D1327" s="40"/>
      <c r="E1327" s="40"/>
      <c r="F1327" s="40"/>
      <c r="G1327" s="40"/>
      <c r="H1327" s="46"/>
    </row>
    <row r="1328" s="2" customFormat="1" ht="16.8" customHeight="1">
      <c r="A1328" s="40"/>
      <c r="B1328" s="46"/>
      <c r="C1328" s="335" t="s">
        <v>2585</v>
      </c>
      <c r="D1328" s="335" t="s">
        <v>6496</v>
      </c>
      <c r="E1328" s="18" t="s">
        <v>507</v>
      </c>
      <c r="F1328" s="336">
        <v>333.89999999999998</v>
      </c>
      <c r="G1328" s="40"/>
      <c r="H1328" s="46"/>
    </row>
    <row r="1329" s="2" customFormat="1" ht="16.8" customHeight="1">
      <c r="A1329" s="40"/>
      <c r="B1329" s="46"/>
      <c r="C1329" s="331" t="s">
        <v>1879</v>
      </c>
      <c r="D1329" s="332" t="s">
        <v>1879</v>
      </c>
      <c r="E1329" s="333" t="s">
        <v>1</v>
      </c>
      <c r="F1329" s="334">
        <v>25.640000000000001</v>
      </c>
      <c r="G1329" s="40"/>
      <c r="H1329" s="46"/>
    </row>
    <row r="1330" s="2" customFormat="1" ht="16.8" customHeight="1">
      <c r="A1330" s="40"/>
      <c r="B1330" s="46"/>
      <c r="C1330" s="335" t="s">
        <v>1</v>
      </c>
      <c r="D1330" s="335" t="s">
        <v>2545</v>
      </c>
      <c r="E1330" s="18" t="s">
        <v>1</v>
      </c>
      <c r="F1330" s="336">
        <v>0</v>
      </c>
      <c r="G1330" s="40"/>
      <c r="H1330" s="46"/>
    </row>
    <row r="1331" s="2" customFormat="1" ht="16.8" customHeight="1">
      <c r="A1331" s="40"/>
      <c r="B1331" s="46"/>
      <c r="C1331" s="335" t="s">
        <v>1879</v>
      </c>
      <c r="D1331" s="335" t="s">
        <v>2605</v>
      </c>
      <c r="E1331" s="18" t="s">
        <v>1</v>
      </c>
      <c r="F1331" s="336">
        <v>25.640000000000001</v>
      </c>
      <c r="G1331" s="40"/>
      <c r="H1331" s="46"/>
    </row>
    <row r="1332" s="2" customFormat="1" ht="16.8" customHeight="1">
      <c r="A1332" s="40"/>
      <c r="B1332" s="46"/>
      <c r="C1332" s="337" t="s">
        <v>6408</v>
      </c>
      <c r="D1332" s="40"/>
      <c r="E1332" s="40"/>
      <c r="F1332" s="40"/>
      <c r="G1332" s="40"/>
      <c r="H1332" s="46"/>
    </row>
    <row r="1333" s="2" customFormat="1" ht="16.8" customHeight="1">
      <c r="A1333" s="40"/>
      <c r="B1333" s="46"/>
      <c r="C1333" s="335" t="s">
        <v>2597</v>
      </c>
      <c r="D1333" s="335" t="s">
        <v>6497</v>
      </c>
      <c r="E1333" s="18" t="s">
        <v>507</v>
      </c>
      <c r="F1333" s="336">
        <v>413.10000000000002</v>
      </c>
      <c r="G1333" s="40"/>
      <c r="H1333" s="46"/>
    </row>
    <row r="1334" s="2" customFormat="1" ht="16.8" customHeight="1">
      <c r="A1334" s="40"/>
      <c r="B1334" s="46"/>
      <c r="C1334" s="331" t="s">
        <v>1881</v>
      </c>
      <c r="D1334" s="332" t="s">
        <v>1881</v>
      </c>
      <c r="E1334" s="333" t="s">
        <v>1</v>
      </c>
      <c r="F1334" s="334">
        <v>25.32</v>
      </c>
      <c r="G1334" s="40"/>
      <c r="H1334" s="46"/>
    </row>
    <row r="1335" s="2" customFormat="1" ht="16.8" customHeight="1">
      <c r="A1335" s="40"/>
      <c r="B1335" s="46"/>
      <c r="C1335" s="335" t="s">
        <v>1</v>
      </c>
      <c r="D1335" s="335" t="s">
        <v>2545</v>
      </c>
      <c r="E1335" s="18" t="s">
        <v>1</v>
      </c>
      <c r="F1335" s="336">
        <v>0</v>
      </c>
      <c r="G1335" s="40"/>
      <c r="H1335" s="46"/>
    </row>
    <row r="1336" s="2" customFormat="1" ht="16.8" customHeight="1">
      <c r="A1336" s="40"/>
      <c r="B1336" s="46"/>
      <c r="C1336" s="335" t="s">
        <v>1881</v>
      </c>
      <c r="D1336" s="335" t="s">
        <v>2618</v>
      </c>
      <c r="E1336" s="18" t="s">
        <v>1</v>
      </c>
      <c r="F1336" s="336">
        <v>25.32</v>
      </c>
      <c r="G1336" s="40"/>
      <c r="H1336" s="46"/>
    </row>
    <row r="1337" s="2" customFormat="1" ht="16.8" customHeight="1">
      <c r="A1337" s="40"/>
      <c r="B1337" s="46"/>
      <c r="C1337" s="337" t="s">
        <v>6408</v>
      </c>
      <c r="D1337" s="40"/>
      <c r="E1337" s="40"/>
      <c r="F1337" s="40"/>
      <c r="G1337" s="40"/>
      <c r="H1337" s="46"/>
    </row>
    <row r="1338" s="2" customFormat="1">
      <c r="A1338" s="40"/>
      <c r="B1338" s="46"/>
      <c r="C1338" s="335" t="s">
        <v>2610</v>
      </c>
      <c r="D1338" s="335" t="s">
        <v>6498</v>
      </c>
      <c r="E1338" s="18" t="s">
        <v>507</v>
      </c>
      <c r="F1338" s="336">
        <v>411.30000000000001</v>
      </c>
      <c r="G1338" s="40"/>
      <c r="H1338" s="46"/>
    </row>
    <row r="1339" s="2" customFormat="1" ht="16.8" customHeight="1">
      <c r="A1339" s="40"/>
      <c r="B1339" s="46"/>
      <c r="C1339" s="331" t="s">
        <v>4067</v>
      </c>
      <c r="D1339" s="332" t="s">
        <v>4067</v>
      </c>
      <c r="E1339" s="333" t="s">
        <v>1</v>
      </c>
      <c r="F1339" s="334">
        <v>8.4199999999999999</v>
      </c>
      <c r="G1339" s="40"/>
      <c r="H1339" s="46"/>
    </row>
    <row r="1340" s="2" customFormat="1" ht="16.8" customHeight="1">
      <c r="A1340" s="40"/>
      <c r="B1340" s="46"/>
      <c r="C1340" s="331" t="s">
        <v>3136</v>
      </c>
      <c r="D1340" s="332" t="s">
        <v>3136</v>
      </c>
      <c r="E1340" s="333" t="s">
        <v>1</v>
      </c>
      <c r="F1340" s="334">
        <v>273.47000000000003</v>
      </c>
      <c r="G1340" s="40"/>
      <c r="H1340" s="46"/>
    </row>
    <row r="1341" s="2" customFormat="1" ht="16.8" customHeight="1">
      <c r="A1341" s="40"/>
      <c r="B1341" s="46"/>
      <c r="C1341" s="331" t="s">
        <v>1987</v>
      </c>
      <c r="D1341" s="332" t="s">
        <v>3136</v>
      </c>
      <c r="E1341" s="333" t="s">
        <v>1</v>
      </c>
      <c r="F1341" s="334">
        <v>62.515000000000001</v>
      </c>
      <c r="G1341" s="40"/>
      <c r="H1341" s="46"/>
    </row>
    <row r="1342" s="2" customFormat="1" ht="16.8" customHeight="1">
      <c r="A1342" s="40"/>
      <c r="B1342" s="46"/>
      <c r="C1342" s="335" t="s">
        <v>1987</v>
      </c>
      <c r="D1342" s="335" t="s">
        <v>1988</v>
      </c>
      <c r="E1342" s="18" t="s">
        <v>1</v>
      </c>
      <c r="F1342" s="336">
        <v>62.515000000000001</v>
      </c>
      <c r="G1342" s="40"/>
      <c r="H1342" s="46"/>
    </row>
    <row r="1343" s="2" customFormat="1" ht="16.8" customHeight="1">
      <c r="A1343" s="40"/>
      <c r="B1343" s="46"/>
      <c r="C1343" s="331" t="s">
        <v>6535</v>
      </c>
      <c r="D1343" s="332" t="s">
        <v>6535</v>
      </c>
      <c r="E1343" s="333" t="s">
        <v>1</v>
      </c>
      <c r="F1343" s="334">
        <v>30.5</v>
      </c>
      <c r="G1343" s="40"/>
      <c r="H1343" s="46"/>
    </row>
    <row r="1344" s="2" customFormat="1" ht="16.8" customHeight="1">
      <c r="A1344" s="40"/>
      <c r="B1344" s="46"/>
      <c r="C1344" s="331" t="s">
        <v>6536</v>
      </c>
      <c r="D1344" s="332" t="s">
        <v>6536</v>
      </c>
      <c r="E1344" s="333" t="s">
        <v>1</v>
      </c>
      <c r="F1344" s="334">
        <v>30.5</v>
      </c>
      <c r="G1344" s="40"/>
      <c r="H1344" s="46"/>
    </row>
    <row r="1345" s="2" customFormat="1" ht="16.8" customHeight="1">
      <c r="A1345" s="40"/>
      <c r="B1345" s="46"/>
      <c r="C1345" s="331" t="s">
        <v>1883</v>
      </c>
      <c r="D1345" s="332" t="s">
        <v>1883</v>
      </c>
      <c r="E1345" s="333" t="s">
        <v>1</v>
      </c>
      <c r="F1345" s="334">
        <v>20.800000000000001</v>
      </c>
      <c r="G1345" s="40"/>
      <c r="H1345" s="46"/>
    </row>
    <row r="1346" s="2" customFormat="1" ht="16.8" customHeight="1">
      <c r="A1346" s="40"/>
      <c r="B1346" s="46"/>
      <c r="C1346" s="335" t="s">
        <v>1</v>
      </c>
      <c r="D1346" s="335" t="s">
        <v>2854</v>
      </c>
      <c r="E1346" s="18" t="s">
        <v>1</v>
      </c>
      <c r="F1346" s="336">
        <v>0</v>
      </c>
      <c r="G1346" s="40"/>
      <c r="H1346" s="46"/>
    </row>
    <row r="1347" s="2" customFormat="1" ht="16.8" customHeight="1">
      <c r="A1347" s="40"/>
      <c r="B1347" s="46"/>
      <c r="C1347" s="335" t="s">
        <v>1883</v>
      </c>
      <c r="D1347" s="335" t="s">
        <v>2855</v>
      </c>
      <c r="E1347" s="18" t="s">
        <v>1</v>
      </c>
      <c r="F1347" s="336">
        <v>20.800000000000001</v>
      </c>
      <c r="G1347" s="40"/>
      <c r="H1347" s="46"/>
    </row>
    <row r="1348" s="2" customFormat="1" ht="16.8" customHeight="1">
      <c r="A1348" s="40"/>
      <c r="B1348" s="46"/>
      <c r="C1348" s="337" t="s">
        <v>6408</v>
      </c>
      <c r="D1348" s="40"/>
      <c r="E1348" s="40"/>
      <c r="F1348" s="40"/>
      <c r="G1348" s="40"/>
      <c r="H1348" s="46"/>
    </row>
    <row r="1349" s="2" customFormat="1">
      <c r="A1349" s="40"/>
      <c r="B1349" s="46"/>
      <c r="C1349" s="335" t="s">
        <v>2842</v>
      </c>
      <c r="D1349" s="335" t="s">
        <v>6504</v>
      </c>
      <c r="E1349" s="18" t="s">
        <v>699</v>
      </c>
      <c r="F1349" s="336">
        <v>53.201999999999998</v>
      </c>
      <c r="G1349" s="40"/>
      <c r="H1349" s="46"/>
    </row>
    <row r="1350" s="2" customFormat="1" ht="16.8" customHeight="1">
      <c r="A1350" s="40"/>
      <c r="B1350" s="46"/>
      <c r="C1350" s="331" t="s">
        <v>6537</v>
      </c>
      <c r="D1350" s="332" t="s">
        <v>6537</v>
      </c>
      <c r="E1350" s="333" t="s">
        <v>1</v>
      </c>
      <c r="F1350" s="334">
        <v>90.587999999999994</v>
      </c>
      <c r="G1350" s="40"/>
      <c r="H1350" s="46"/>
    </row>
    <row r="1351" s="2" customFormat="1" ht="16.8" customHeight="1">
      <c r="A1351" s="40"/>
      <c r="B1351" s="46"/>
      <c r="C1351" s="331" t="s">
        <v>2875</v>
      </c>
      <c r="D1351" s="332" t="s">
        <v>2875</v>
      </c>
      <c r="E1351" s="333" t="s">
        <v>1</v>
      </c>
      <c r="F1351" s="334">
        <v>27.300000000000001</v>
      </c>
      <c r="G1351" s="40"/>
      <c r="H1351" s="46"/>
    </row>
    <row r="1352" s="2" customFormat="1" ht="16.8" customHeight="1">
      <c r="A1352" s="40"/>
      <c r="B1352" s="46"/>
      <c r="C1352" s="335" t="s">
        <v>2875</v>
      </c>
      <c r="D1352" s="335" t="s">
        <v>2876</v>
      </c>
      <c r="E1352" s="18" t="s">
        <v>1</v>
      </c>
      <c r="F1352" s="336">
        <v>27.300000000000001</v>
      </c>
      <c r="G1352" s="40"/>
      <c r="H1352" s="46"/>
    </row>
    <row r="1353" s="2" customFormat="1" ht="16.8" customHeight="1">
      <c r="A1353" s="40"/>
      <c r="B1353" s="46"/>
      <c r="C1353" s="331" t="s">
        <v>2885</v>
      </c>
      <c r="D1353" s="332" t="s">
        <v>2885</v>
      </c>
      <c r="E1353" s="333" t="s">
        <v>1</v>
      </c>
      <c r="F1353" s="334">
        <v>27.300000000000001</v>
      </c>
      <c r="G1353" s="40"/>
      <c r="H1353" s="46"/>
    </row>
    <row r="1354" s="2" customFormat="1" ht="16.8" customHeight="1">
      <c r="A1354" s="40"/>
      <c r="B1354" s="46"/>
      <c r="C1354" s="335" t="s">
        <v>2885</v>
      </c>
      <c r="D1354" s="335" t="s">
        <v>2886</v>
      </c>
      <c r="E1354" s="18" t="s">
        <v>1</v>
      </c>
      <c r="F1354" s="336">
        <v>27.300000000000001</v>
      </c>
      <c r="G1354" s="40"/>
      <c r="H1354" s="46"/>
    </row>
    <row r="1355" s="2" customFormat="1" ht="16.8" customHeight="1">
      <c r="A1355" s="40"/>
      <c r="B1355" s="46"/>
      <c r="C1355" s="331" t="s">
        <v>1885</v>
      </c>
      <c r="D1355" s="332" t="s">
        <v>1885</v>
      </c>
      <c r="E1355" s="333" t="s">
        <v>1</v>
      </c>
      <c r="F1355" s="334">
        <v>19</v>
      </c>
      <c r="G1355" s="40"/>
      <c r="H1355" s="46"/>
    </row>
    <row r="1356" s="2" customFormat="1" ht="16.8" customHeight="1">
      <c r="A1356" s="40"/>
      <c r="B1356" s="46"/>
      <c r="C1356" s="335" t="s">
        <v>1</v>
      </c>
      <c r="D1356" s="335" t="s">
        <v>2898</v>
      </c>
      <c r="E1356" s="18" t="s">
        <v>1</v>
      </c>
      <c r="F1356" s="336">
        <v>0</v>
      </c>
      <c r="G1356" s="40"/>
      <c r="H1356" s="46"/>
    </row>
    <row r="1357" s="2" customFormat="1" ht="16.8" customHeight="1">
      <c r="A1357" s="40"/>
      <c r="B1357" s="46"/>
      <c r="C1357" s="335" t="s">
        <v>1885</v>
      </c>
      <c r="D1357" s="335" t="s">
        <v>2899</v>
      </c>
      <c r="E1357" s="18" t="s">
        <v>1</v>
      </c>
      <c r="F1357" s="336">
        <v>19</v>
      </c>
      <c r="G1357" s="40"/>
      <c r="H1357" s="46"/>
    </row>
    <row r="1358" s="2" customFormat="1" ht="16.8" customHeight="1">
      <c r="A1358" s="40"/>
      <c r="B1358" s="46"/>
      <c r="C1358" s="337" t="s">
        <v>6408</v>
      </c>
      <c r="D1358" s="40"/>
      <c r="E1358" s="40"/>
      <c r="F1358" s="40"/>
      <c r="G1358" s="40"/>
      <c r="H1358" s="46"/>
    </row>
    <row r="1359" s="2" customFormat="1" ht="16.8" customHeight="1">
      <c r="A1359" s="40"/>
      <c r="B1359" s="46"/>
      <c r="C1359" s="335" t="s">
        <v>2888</v>
      </c>
      <c r="D1359" s="335" t="s">
        <v>6508</v>
      </c>
      <c r="E1359" s="18" t="s">
        <v>699</v>
      </c>
      <c r="F1359" s="336">
        <v>49.600000000000001</v>
      </c>
      <c r="G1359" s="40"/>
      <c r="H1359" s="46"/>
    </row>
    <row r="1360" s="2" customFormat="1" ht="16.8" customHeight="1">
      <c r="A1360" s="40"/>
      <c r="B1360" s="46"/>
      <c r="C1360" s="331" t="s">
        <v>2919</v>
      </c>
      <c r="D1360" s="332" t="s">
        <v>2919</v>
      </c>
      <c r="E1360" s="333" t="s">
        <v>1</v>
      </c>
      <c r="F1360" s="334">
        <v>90.587999999999994</v>
      </c>
      <c r="G1360" s="40"/>
      <c r="H1360" s="46"/>
    </row>
    <row r="1361" s="2" customFormat="1" ht="16.8" customHeight="1">
      <c r="A1361" s="40"/>
      <c r="B1361" s="46"/>
      <c r="C1361" s="335" t="s">
        <v>2919</v>
      </c>
      <c r="D1361" s="335" t="s">
        <v>2920</v>
      </c>
      <c r="E1361" s="18" t="s">
        <v>1</v>
      </c>
      <c r="F1361" s="336">
        <v>90.587999999999994</v>
      </c>
      <c r="G1361" s="40"/>
      <c r="H1361" s="46"/>
    </row>
    <row r="1362" s="2" customFormat="1" ht="16.8" customHeight="1">
      <c r="A1362" s="40"/>
      <c r="B1362" s="46"/>
      <c r="C1362" s="331" t="s">
        <v>6538</v>
      </c>
      <c r="D1362" s="332" t="s">
        <v>6538</v>
      </c>
      <c r="E1362" s="333" t="s">
        <v>1</v>
      </c>
      <c r="F1362" s="334">
        <v>210.95500000000001</v>
      </c>
      <c r="G1362" s="40"/>
      <c r="H1362" s="46"/>
    </row>
    <row r="1363" s="2" customFormat="1" ht="16.8" customHeight="1">
      <c r="A1363" s="40"/>
      <c r="B1363" s="46"/>
      <c r="C1363" s="331" t="s">
        <v>3059</v>
      </c>
      <c r="D1363" s="332" t="s">
        <v>3059</v>
      </c>
      <c r="E1363" s="333" t="s">
        <v>1</v>
      </c>
      <c r="F1363" s="334">
        <v>37.807000000000002</v>
      </c>
      <c r="G1363" s="40"/>
      <c r="H1363" s="46"/>
    </row>
    <row r="1364" s="2" customFormat="1" ht="16.8" customHeight="1">
      <c r="A1364" s="40"/>
      <c r="B1364" s="46"/>
      <c r="C1364" s="331" t="s">
        <v>3061</v>
      </c>
      <c r="D1364" s="332" t="s">
        <v>3061</v>
      </c>
      <c r="E1364" s="333" t="s">
        <v>1</v>
      </c>
      <c r="F1364" s="334">
        <v>47.039999999999999</v>
      </c>
      <c r="G1364" s="40"/>
      <c r="H1364" s="46"/>
    </row>
    <row r="1365" s="2" customFormat="1" ht="16.8" customHeight="1">
      <c r="A1365" s="40"/>
      <c r="B1365" s="46"/>
      <c r="C1365" s="331" t="s">
        <v>2959</v>
      </c>
      <c r="D1365" s="332" t="s">
        <v>3061</v>
      </c>
      <c r="E1365" s="333" t="s">
        <v>1</v>
      </c>
      <c r="F1365" s="334">
        <v>2629.3380000000002</v>
      </c>
      <c r="G1365" s="40"/>
      <c r="H1365" s="46"/>
    </row>
    <row r="1366" s="2" customFormat="1" ht="16.8" customHeight="1">
      <c r="A1366" s="40"/>
      <c r="B1366" s="46"/>
      <c r="C1366" s="335" t="s">
        <v>2959</v>
      </c>
      <c r="D1366" s="335" t="s">
        <v>2960</v>
      </c>
      <c r="E1366" s="18" t="s">
        <v>1</v>
      </c>
      <c r="F1366" s="336">
        <v>2629.3380000000002</v>
      </c>
      <c r="G1366" s="40"/>
      <c r="H1366" s="46"/>
    </row>
    <row r="1367" s="2" customFormat="1" ht="16.8" customHeight="1">
      <c r="A1367" s="40"/>
      <c r="B1367" s="46"/>
      <c r="C1367" s="331" t="s">
        <v>4387</v>
      </c>
      <c r="D1367" s="332" t="s">
        <v>4387</v>
      </c>
      <c r="E1367" s="333" t="s">
        <v>1</v>
      </c>
      <c r="F1367" s="334">
        <v>0.016</v>
      </c>
      <c r="G1367" s="40"/>
      <c r="H1367" s="46"/>
    </row>
    <row r="1368" s="2" customFormat="1" ht="16.8" customHeight="1">
      <c r="A1368" s="40"/>
      <c r="B1368" s="46"/>
      <c r="C1368" s="331" t="s">
        <v>2971</v>
      </c>
      <c r="D1368" s="332" t="s">
        <v>4387</v>
      </c>
      <c r="E1368" s="333" t="s">
        <v>1</v>
      </c>
      <c r="F1368" s="334">
        <v>98.853999999999999</v>
      </c>
      <c r="G1368" s="40"/>
      <c r="H1368" s="46"/>
    </row>
    <row r="1369" s="2" customFormat="1" ht="16.8" customHeight="1">
      <c r="A1369" s="40"/>
      <c r="B1369" s="46"/>
      <c r="C1369" s="335" t="s">
        <v>2971</v>
      </c>
      <c r="D1369" s="335" t="s">
        <v>2972</v>
      </c>
      <c r="E1369" s="18" t="s">
        <v>1</v>
      </c>
      <c r="F1369" s="336">
        <v>98.853999999999999</v>
      </c>
      <c r="G1369" s="40"/>
      <c r="H1369" s="46"/>
    </row>
    <row r="1370" s="2" customFormat="1" ht="16.8" customHeight="1">
      <c r="A1370" s="40"/>
      <c r="B1370" s="46"/>
      <c r="C1370" s="331" t="s">
        <v>4392</v>
      </c>
      <c r="D1370" s="332" t="s">
        <v>4392</v>
      </c>
      <c r="E1370" s="333" t="s">
        <v>1</v>
      </c>
      <c r="F1370" s="334">
        <v>94.079999999999998</v>
      </c>
      <c r="G1370" s="40"/>
      <c r="H1370" s="46"/>
    </row>
    <row r="1371" s="2" customFormat="1" ht="16.8" customHeight="1">
      <c r="A1371" s="40"/>
      <c r="B1371" s="46"/>
      <c r="C1371" s="331" t="s">
        <v>4396</v>
      </c>
      <c r="D1371" s="332" t="s">
        <v>4396</v>
      </c>
      <c r="E1371" s="333" t="s">
        <v>1</v>
      </c>
      <c r="F1371" s="334">
        <v>0.16</v>
      </c>
      <c r="G1371" s="40"/>
      <c r="H1371" s="46"/>
    </row>
    <row r="1372" s="2" customFormat="1" ht="16.8" customHeight="1">
      <c r="A1372" s="40"/>
      <c r="B1372" s="46"/>
      <c r="C1372" s="331" t="s">
        <v>4404</v>
      </c>
      <c r="D1372" s="332" t="s">
        <v>4404</v>
      </c>
      <c r="E1372" s="333" t="s">
        <v>1</v>
      </c>
      <c r="F1372" s="334">
        <v>220.66200000000001</v>
      </c>
      <c r="G1372" s="40"/>
      <c r="H1372" s="46"/>
    </row>
    <row r="1373" s="2" customFormat="1" ht="16.8" customHeight="1">
      <c r="A1373" s="40"/>
      <c r="B1373" s="46"/>
      <c r="C1373" s="331" t="s">
        <v>4411</v>
      </c>
      <c r="D1373" s="332" t="s">
        <v>4411</v>
      </c>
      <c r="E1373" s="333" t="s">
        <v>1</v>
      </c>
      <c r="F1373" s="334">
        <v>126.36</v>
      </c>
      <c r="G1373" s="40"/>
      <c r="H1373" s="46"/>
    </row>
    <row r="1374" s="2" customFormat="1" ht="16.8" customHeight="1">
      <c r="A1374" s="40"/>
      <c r="B1374" s="46"/>
      <c r="C1374" s="331" t="s">
        <v>2659</v>
      </c>
      <c r="D1374" s="332" t="s">
        <v>4411</v>
      </c>
      <c r="E1374" s="333" t="s">
        <v>1</v>
      </c>
      <c r="F1374" s="334">
        <v>0.001</v>
      </c>
      <c r="G1374" s="40"/>
      <c r="H1374" s="46"/>
    </row>
    <row r="1375" s="2" customFormat="1" ht="16.8" customHeight="1">
      <c r="A1375" s="40"/>
      <c r="B1375" s="46"/>
      <c r="C1375" s="335" t="s">
        <v>2659</v>
      </c>
      <c r="D1375" s="335" t="s">
        <v>2660</v>
      </c>
      <c r="E1375" s="18" t="s">
        <v>1</v>
      </c>
      <c r="F1375" s="336">
        <v>0.001</v>
      </c>
      <c r="G1375" s="40"/>
      <c r="H1375" s="46"/>
    </row>
    <row r="1376" s="2" customFormat="1" ht="16.8" customHeight="1">
      <c r="A1376" s="40"/>
      <c r="B1376" s="46"/>
      <c r="C1376" s="331" t="s">
        <v>6539</v>
      </c>
      <c r="D1376" s="332" t="s">
        <v>6539</v>
      </c>
      <c r="E1376" s="333" t="s">
        <v>1</v>
      </c>
      <c r="F1376" s="334">
        <v>0</v>
      </c>
      <c r="G1376" s="40"/>
      <c r="H1376" s="46"/>
    </row>
    <row r="1377" s="2" customFormat="1" ht="16.8" customHeight="1">
      <c r="A1377" s="40"/>
      <c r="B1377" s="46"/>
      <c r="C1377" s="331" t="s">
        <v>6540</v>
      </c>
      <c r="D1377" s="332" t="s">
        <v>6540</v>
      </c>
      <c r="E1377" s="333" t="s">
        <v>1</v>
      </c>
      <c r="F1377" s="334">
        <v>522.31200000000001</v>
      </c>
      <c r="G1377" s="40"/>
      <c r="H1377" s="46"/>
    </row>
    <row r="1378" s="2" customFormat="1" ht="16.8" customHeight="1">
      <c r="A1378" s="40"/>
      <c r="B1378" s="46"/>
      <c r="C1378" s="331" t="s">
        <v>6541</v>
      </c>
      <c r="D1378" s="332" t="s">
        <v>6541</v>
      </c>
      <c r="E1378" s="333" t="s">
        <v>1</v>
      </c>
      <c r="F1378" s="334">
        <v>47.039999999999999</v>
      </c>
      <c r="G1378" s="40"/>
      <c r="H1378" s="46"/>
    </row>
    <row r="1379" s="2" customFormat="1" ht="16.8" customHeight="1">
      <c r="A1379" s="40"/>
      <c r="B1379" s="46"/>
      <c r="C1379" s="331" t="s">
        <v>2760</v>
      </c>
      <c r="D1379" s="332" t="s">
        <v>2760</v>
      </c>
      <c r="E1379" s="333" t="s">
        <v>1</v>
      </c>
      <c r="F1379" s="334">
        <v>236.85900000000001</v>
      </c>
      <c r="G1379" s="40"/>
      <c r="H1379" s="46"/>
    </row>
    <row r="1380" s="2" customFormat="1" ht="16.8" customHeight="1">
      <c r="A1380" s="40"/>
      <c r="B1380" s="46"/>
      <c r="C1380" s="335" t="s">
        <v>2760</v>
      </c>
      <c r="D1380" s="335" t="s">
        <v>2761</v>
      </c>
      <c r="E1380" s="18" t="s">
        <v>1</v>
      </c>
      <c r="F1380" s="336">
        <v>236.85900000000001</v>
      </c>
      <c r="G1380" s="40"/>
      <c r="H1380" s="46"/>
    </row>
    <row r="1381" s="2" customFormat="1" ht="16.8" customHeight="1">
      <c r="A1381" s="40"/>
      <c r="B1381" s="46"/>
      <c r="C1381" s="331" t="s">
        <v>1886</v>
      </c>
      <c r="D1381" s="332" t="s">
        <v>1886</v>
      </c>
      <c r="E1381" s="333" t="s">
        <v>1</v>
      </c>
      <c r="F1381" s="334">
        <v>37.259999999999998</v>
      </c>
      <c r="G1381" s="40"/>
      <c r="H1381" s="46"/>
    </row>
    <row r="1382" s="2" customFormat="1" ht="16.8" customHeight="1">
      <c r="A1382" s="40"/>
      <c r="B1382" s="46"/>
      <c r="C1382" s="335" t="s">
        <v>1</v>
      </c>
      <c r="D1382" s="335" t="s">
        <v>2770</v>
      </c>
      <c r="E1382" s="18" t="s">
        <v>1</v>
      </c>
      <c r="F1382" s="336">
        <v>0</v>
      </c>
      <c r="G1382" s="40"/>
      <c r="H1382" s="46"/>
    </row>
    <row r="1383" s="2" customFormat="1" ht="16.8" customHeight="1">
      <c r="A1383" s="40"/>
      <c r="B1383" s="46"/>
      <c r="C1383" s="335" t="s">
        <v>1886</v>
      </c>
      <c r="D1383" s="335" t="s">
        <v>2677</v>
      </c>
      <c r="E1383" s="18" t="s">
        <v>1</v>
      </c>
      <c r="F1383" s="336">
        <v>37.259999999999998</v>
      </c>
      <c r="G1383" s="40"/>
      <c r="H1383" s="46"/>
    </row>
    <row r="1384" s="2" customFormat="1" ht="16.8" customHeight="1">
      <c r="A1384" s="40"/>
      <c r="B1384" s="46"/>
      <c r="C1384" s="337" t="s">
        <v>6408</v>
      </c>
      <c r="D1384" s="40"/>
      <c r="E1384" s="40"/>
      <c r="F1384" s="40"/>
      <c r="G1384" s="40"/>
      <c r="H1384" s="46"/>
    </row>
    <row r="1385" s="2" customFormat="1" ht="16.8" customHeight="1">
      <c r="A1385" s="40"/>
      <c r="B1385" s="46"/>
      <c r="C1385" s="335" t="s">
        <v>2762</v>
      </c>
      <c r="D1385" s="335" t="s">
        <v>6445</v>
      </c>
      <c r="E1385" s="18" t="s">
        <v>507</v>
      </c>
      <c r="F1385" s="336">
        <v>153.58000000000001</v>
      </c>
      <c r="G1385" s="40"/>
      <c r="H1385" s="46"/>
    </row>
    <row r="1386" s="2" customFormat="1" ht="16.8" customHeight="1">
      <c r="A1386" s="40"/>
      <c r="B1386" s="46"/>
      <c r="C1386" s="331" t="s">
        <v>6542</v>
      </c>
      <c r="D1386" s="332" t="s">
        <v>6542</v>
      </c>
      <c r="E1386" s="333" t="s">
        <v>1</v>
      </c>
      <c r="F1386" s="334">
        <v>19.489000000000001</v>
      </c>
      <c r="G1386" s="40"/>
      <c r="H1386" s="46"/>
    </row>
    <row r="1387" s="2" customFormat="1" ht="16.8" customHeight="1">
      <c r="A1387" s="40"/>
      <c r="B1387" s="46"/>
      <c r="C1387" s="331" t="s">
        <v>6543</v>
      </c>
      <c r="D1387" s="332" t="s">
        <v>6543</v>
      </c>
      <c r="E1387" s="333" t="s">
        <v>1</v>
      </c>
      <c r="F1387" s="334">
        <v>38.354999999999997</v>
      </c>
      <c r="G1387" s="40"/>
      <c r="H1387" s="46"/>
    </row>
    <row r="1388" s="2" customFormat="1" ht="16.8" customHeight="1">
      <c r="A1388" s="40"/>
      <c r="B1388" s="46"/>
      <c r="C1388" s="331" t="s">
        <v>1887</v>
      </c>
      <c r="D1388" s="332" t="s">
        <v>1887</v>
      </c>
      <c r="E1388" s="333" t="s">
        <v>1</v>
      </c>
      <c r="F1388" s="334">
        <v>19.489000000000001</v>
      </c>
      <c r="G1388" s="40"/>
      <c r="H1388" s="46"/>
    </row>
    <row r="1389" s="2" customFormat="1" ht="16.8" customHeight="1">
      <c r="A1389" s="40"/>
      <c r="B1389" s="46"/>
      <c r="C1389" s="335" t="s">
        <v>1887</v>
      </c>
      <c r="D1389" s="335" t="s">
        <v>2270</v>
      </c>
      <c r="E1389" s="18" t="s">
        <v>1</v>
      </c>
      <c r="F1389" s="336">
        <v>19.489000000000001</v>
      </c>
      <c r="G1389" s="40"/>
      <c r="H1389" s="46"/>
    </row>
    <row r="1390" s="2" customFormat="1" ht="16.8" customHeight="1">
      <c r="A1390" s="40"/>
      <c r="B1390" s="46"/>
      <c r="C1390" s="337" t="s">
        <v>6408</v>
      </c>
      <c r="D1390" s="40"/>
      <c r="E1390" s="40"/>
      <c r="F1390" s="40"/>
      <c r="G1390" s="40"/>
      <c r="H1390" s="46"/>
    </row>
    <row r="1391" s="2" customFormat="1" ht="16.8" customHeight="1">
      <c r="A1391" s="40"/>
      <c r="B1391" s="46"/>
      <c r="C1391" s="335" t="s">
        <v>2259</v>
      </c>
      <c r="D1391" s="335" t="s">
        <v>6467</v>
      </c>
      <c r="E1391" s="18" t="s">
        <v>515</v>
      </c>
      <c r="F1391" s="336">
        <v>74.120999999999995</v>
      </c>
      <c r="G1391" s="40"/>
      <c r="H1391" s="46"/>
    </row>
    <row r="1392" s="2" customFormat="1" ht="16.8" customHeight="1">
      <c r="A1392" s="40"/>
      <c r="B1392" s="46"/>
      <c r="C1392" s="331" t="s">
        <v>1889</v>
      </c>
      <c r="D1392" s="332" t="s">
        <v>1889</v>
      </c>
      <c r="E1392" s="333" t="s">
        <v>1</v>
      </c>
      <c r="F1392" s="334">
        <v>38.354999999999997</v>
      </c>
      <c r="G1392" s="40"/>
      <c r="H1392" s="46"/>
    </row>
    <row r="1393" s="2" customFormat="1" ht="16.8" customHeight="1">
      <c r="A1393" s="40"/>
      <c r="B1393" s="46"/>
      <c r="C1393" s="335" t="s">
        <v>1</v>
      </c>
      <c r="D1393" s="335" t="s">
        <v>2284</v>
      </c>
      <c r="E1393" s="18" t="s">
        <v>1</v>
      </c>
      <c r="F1393" s="336">
        <v>0</v>
      </c>
      <c r="G1393" s="40"/>
      <c r="H1393" s="46"/>
    </row>
    <row r="1394" s="2" customFormat="1" ht="16.8" customHeight="1">
      <c r="A1394" s="40"/>
      <c r="B1394" s="46"/>
      <c r="C1394" s="335" t="s">
        <v>1889</v>
      </c>
      <c r="D1394" s="335" t="s">
        <v>2285</v>
      </c>
      <c r="E1394" s="18" t="s">
        <v>1</v>
      </c>
      <c r="F1394" s="336">
        <v>38.354999999999997</v>
      </c>
      <c r="G1394" s="40"/>
      <c r="H1394" s="46"/>
    </row>
    <row r="1395" s="2" customFormat="1" ht="16.8" customHeight="1">
      <c r="A1395" s="40"/>
      <c r="B1395" s="46"/>
      <c r="C1395" s="337" t="s">
        <v>6408</v>
      </c>
      <c r="D1395" s="40"/>
      <c r="E1395" s="40"/>
      <c r="F1395" s="40"/>
      <c r="G1395" s="40"/>
      <c r="H1395" s="46"/>
    </row>
    <row r="1396" s="2" customFormat="1" ht="16.8" customHeight="1">
      <c r="A1396" s="40"/>
      <c r="B1396" s="46"/>
      <c r="C1396" s="335" t="s">
        <v>2273</v>
      </c>
      <c r="D1396" s="335" t="s">
        <v>6469</v>
      </c>
      <c r="E1396" s="18" t="s">
        <v>507</v>
      </c>
      <c r="F1396" s="336">
        <v>157.88</v>
      </c>
      <c r="G1396" s="40"/>
      <c r="H1396" s="46"/>
    </row>
    <row r="1397" s="2" customFormat="1" ht="16.8" customHeight="1">
      <c r="A1397" s="40"/>
      <c r="B1397" s="46"/>
      <c r="C1397" s="331" t="s">
        <v>6544</v>
      </c>
      <c r="D1397" s="332" t="s">
        <v>6544</v>
      </c>
      <c r="E1397" s="333" t="s">
        <v>1</v>
      </c>
      <c r="F1397" s="334">
        <v>356.39999999999998</v>
      </c>
      <c r="G1397" s="40"/>
      <c r="H1397" s="46"/>
    </row>
    <row r="1398" s="2" customFormat="1" ht="16.8" customHeight="1">
      <c r="A1398" s="40"/>
      <c r="B1398" s="46"/>
      <c r="C1398" s="331" t="s">
        <v>6545</v>
      </c>
      <c r="D1398" s="332" t="s">
        <v>6545</v>
      </c>
      <c r="E1398" s="333" t="s">
        <v>1</v>
      </c>
      <c r="F1398" s="334">
        <v>343.44999999999999</v>
      </c>
      <c r="G1398" s="40"/>
      <c r="H1398" s="46"/>
    </row>
    <row r="1399" s="2" customFormat="1" ht="16.8" customHeight="1">
      <c r="A1399" s="40"/>
      <c r="B1399" s="46"/>
      <c r="C1399" s="331" t="s">
        <v>3475</v>
      </c>
      <c r="D1399" s="332" t="s">
        <v>3475</v>
      </c>
      <c r="E1399" s="333" t="s">
        <v>1</v>
      </c>
      <c r="F1399" s="334">
        <v>330.75</v>
      </c>
      <c r="G1399" s="40"/>
      <c r="H1399" s="46"/>
    </row>
    <row r="1400" s="2" customFormat="1" ht="16.8" customHeight="1">
      <c r="A1400" s="40"/>
      <c r="B1400" s="46"/>
      <c r="C1400" s="331" t="s">
        <v>3482</v>
      </c>
      <c r="D1400" s="332" t="s">
        <v>3482</v>
      </c>
      <c r="E1400" s="333" t="s">
        <v>1</v>
      </c>
      <c r="F1400" s="334">
        <v>90</v>
      </c>
      <c r="G1400" s="40"/>
      <c r="H1400" s="46"/>
    </row>
    <row r="1401" s="2" customFormat="1" ht="16.8" customHeight="1">
      <c r="A1401" s="40"/>
      <c r="B1401" s="46"/>
      <c r="C1401" s="331" t="s">
        <v>2547</v>
      </c>
      <c r="D1401" s="332" t="s">
        <v>3482</v>
      </c>
      <c r="E1401" s="333" t="s">
        <v>1</v>
      </c>
      <c r="F1401" s="334">
        <v>356.39999999999998</v>
      </c>
      <c r="G1401" s="40"/>
      <c r="H1401" s="46"/>
    </row>
    <row r="1402" s="2" customFormat="1" ht="16.8" customHeight="1">
      <c r="A1402" s="40"/>
      <c r="B1402" s="46"/>
      <c r="C1402" s="335" t="s">
        <v>2547</v>
      </c>
      <c r="D1402" s="335" t="s">
        <v>2548</v>
      </c>
      <c r="E1402" s="18" t="s">
        <v>1</v>
      </c>
      <c r="F1402" s="336">
        <v>356.39999999999998</v>
      </c>
      <c r="G1402" s="40"/>
      <c r="H1402" s="46"/>
    </row>
    <row r="1403" s="2" customFormat="1" ht="16.8" customHeight="1">
      <c r="A1403" s="40"/>
      <c r="B1403" s="46"/>
      <c r="C1403" s="331" t="s">
        <v>2558</v>
      </c>
      <c r="D1403" s="332" t="s">
        <v>2558</v>
      </c>
      <c r="E1403" s="333" t="s">
        <v>1</v>
      </c>
      <c r="F1403" s="334">
        <v>343.44999999999999</v>
      </c>
      <c r="G1403" s="40"/>
      <c r="H1403" s="46"/>
    </row>
    <row r="1404" s="2" customFormat="1" ht="16.8" customHeight="1">
      <c r="A1404" s="40"/>
      <c r="B1404" s="46"/>
      <c r="C1404" s="335" t="s">
        <v>2558</v>
      </c>
      <c r="D1404" s="335" t="s">
        <v>2559</v>
      </c>
      <c r="E1404" s="18" t="s">
        <v>1</v>
      </c>
      <c r="F1404" s="336">
        <v>343.44999999999999</v>
      </c>
      <c r="G1404" s="40"/>
      <c r="H1404" s="46"/>
    </row>
    <row r="1405" s="2" customFormat="1" ht="16.8" customHeight="1">
      <c r="A1405" s="40"/>
      <c r="B1405" s="46"/>
      <c r="C1405" s="331" t="s">
        <v>6546</v>
      </c>
      <c r="D1405" s="332" t="s">
        <v>6546</v>
      </c>
      <c r="E1405" s="333" t="s">
        <v>1</v>
      </c>
      <c r="F1405" s="334">
        <v>333.89999999999998</v>
      </c>
      <c r="G1405" s="40"/>
      <c r="H1405" s="46"/>
    </row>
    <row r="1406" s="2" customFormat="1" ht="16.8" customHeight="1">
      <c r="A1406" s="40"/>
      <c r="B1406" s="46"/>
      <c r="C1406" s="331" t="s">
        <v>2570</v>
      </c>
      <c r="D1406" s="332" t="s">
        <v>6546</v>
      </c>
      <c r="E1406" s="333" t="s">
        <v>1</v>
      </c>
      <c r="F1406" s="334">
        <v>330.75</v>
      </c>
      <c r="G1406" s="40"/>
      <c r="H1406" s="46"/>
    </row>
    <row r="1407" s="2" customFormat="1" ht="16.8" customHeight="1">
      <c r="A1407" s="40"/>
      <c r="B1407" s="46"/>
      <c r="C1407" s="335" t="s">
        <v>2570</v>
      </c>
      <c r="D1407" s="335" t="s">
        <v>2571</v>
      </c>
      <c r="E1407" s="18" t="s">
        <v>1</v>
      </c>
      <c r="F1407" s="336">
        <v>330.75</v>
      </c>
      <c r="G1407" s="40"/>
      <c r="H1407" s="46"/>
    </row>
    <row r="1408" s="2" customFormat="1" ht="16.8" customHeight="1">
      <c r="A1408" s="40"/>
      <c r="B1408" s="46"/>
      <c r="C1408" s="331" t="s">
        <v>1977</v>
      </c>
      <c r="D1408" s="332" t="s">
        <v>1977</v>
      </c>
      <c r="E1408" s="333" t="s">
        <v>1</v>
      </c>
      <c r="F1408" s="334">
        <v>434.91000000000002</v>
      </c>
      <c r="G1408" s="40"/>
      <c r="H1408" s="46"/>
    </row>
    <row r="1409" s="2" customFormat="1" ht="16.8" customHeight="1">
      <c r="A1409" s="40"/>
      <c r="B1409" s="46"/>
      <c r="C1409" s="335" t="s">
        <v>1977</v>
      </c>
      <c r="D1409" s="335" t="s">
        <v>1978</v>
      </c>
      <c r="E1409" s="18" t="s">
        <v>1</v>
      </c>
      <c r="F1409" s="336">
        <v>434.91000000000002</v>
      </c>
      <c r="G1409" s="40"/>
      <c r="H1409" s="46"/>
    </row>
    <row r="1410" s="2" customFormat="1" ht="16.8" customHeight="1">
      <c r="A1410" s="40"/>
      <c r="B1410" s="46"/>
      <c r="C1410" s="331" t="s">
        <v>3072</v>
      </c>
      <c r="D1410" s="332" t="s">
        <v>3072</v>
      </c>
      <c r="E1410" s="333" t="s">
        <v>1</v>
      </c>
      <c r="F1410" s="334">
        <v>85.5</v>
      </c>
      <c r="G1410" s="40"/>
      <c r="H1410" s="46"/>
    </row>
    <row r="1411" s="2" customFormat="1" ht="16.8" customHeight="1">
      <c r="A1411" s="40"/>
      <c r="B1411" s="46"/>
      <c r="C1411" s="331" t="s">
        <v>2578</v>
      </c>
      <c r="D1411" s="332" t="s">
        <v>3072</v>
      </c>
      <c r="E1411" s="333" t="s">
        <v>1</v>
      </c>
      <c r="F1411" s="334">
        <v>45</v>
      </c>
      <c r="G1411" s="40"/>
      <c r="H1411" s="46"/>
    </row>
    <row r="1412" s="2" customFormat="1" ht="16.8" customHeight="1">
      <c r="A1412" s="40"/>
      <c r="B1412" s="46"/>
      <c r="C1412" s="335" t="s">
        <v>2578</v>
      </c>
      <c r="D1412" s="335" t="s">
        <v>2579</v>
      </c>
      <c r="E1412" s="18" t="s">
        <v>1</v>
      </c>
      <c r="F1412" s="336">
        <v>45</v>
      </c>
      <c r="G1412" s="40"/>
      <c r="H1412" s="46"/>
    </row>
    <row r="1413" s="2" customFormat="1" ht="16.8" customHeight="1">
      <c r="A1413" s="40"/>
      <c r="B1413" s="46"/>
      <c r="C1413" s="331" t="s">
        <v>3074</v>
      </c>
      <c r="D1413" s="332" t="s">
        <v>3074</v>
      </c>
      <c r="E1413" s="333" t="s">
        <v>1</v>
      </c>
      <c r="F1413" s="334">
        <v>85.5</v>
      </c>
      <c r="G1413" s="40"/>
      <c r="H1413" s="46"/>
    </row>
    <row r="1414" s="2" customFormat="1" ht="16.8" customHeight="1">
      <c r="A1414" s="40"/>
      <c r="B1414" s="46"/>
      <c r="C1414" s="331" t="s">
        <v>2595</v>
      </c>
      <c r="D1414" s="332" t="s">
        <v>2595</v>
      </c>
      <c r="E1414" s="333" t="s">
        <v>1</v>
      </c>
      <c r="F1414" s="334">
        <v>333.89999999999998</v>
      </c>
      <c r="G1414" s="40"/>
      <c r="H1414" s="46"/>
    </row>
    <row r="1415" s="2" customFormat="1" ht="16.8" customHeight="1">
      <c r="A1415" s="40"/>
      <c r="B1415" s="46"/>
      <c r="C1415" s="335" t="s">
        <v>2595</v>
      </c>
      <c r="D1415" s="335" t="s">
        <v>2596</v>
      </c>
      <c r="E1415" s="18" t="s">
        <v>1</v>
      </c>
      <c r="F1415" s="336">
        <v>333.89999999999998</v>
      </c>
      <c r="G1415" s="40"/>
      <c r="H1415" s="46"/>
    </row>
    <row r="1416" s="2" customFormat="1" ht="16.8" customHeight="1">
      <c r="A1416" s="40"/>
      <c r="B1416" s="46"/>
      <c r="C1416" s="331" t="s">
        <v>1891</v>
      </c>
      <c r="D1416" s="332" t="s">
        <v>1891</v>
      </c>
      <c r="E1416" s="333" t="s">
        <v>1</v>
      </c>
      <c r="F1416" s="334">
        <v>85.5</v>
      </c>
      <c r="G1416" s="40"/>
      <c r="H1416" s="46"/>
    </row>
    <row r="1417" s="2" customFormat="1" ht="16.8" customHeight="1">
      <c r="A1417" s="40"/>
      <c r="B1417" s="46"/>
      <c r="C1417" s="335" t="s">
        <v>1</v>
      </c>
      <c r="D1417" s="335" t="s">
        <v>2606</v>
      </c>
      <c r="E1417" s="18" t="s">
        <v>1</v>
      </c>
      <c r="F1417" s="336">
        <v>0</v>
      </c>
      <c r="G1417" s="40"/>
      <c r="H1417" s="46"/>
    </row>
    <row r="1418" s="2" customFormat="1" ht="16.8" customHeight="1">
      <c r="A1418" s="40"/>
      <c r="B1418" s="46"/>
      <c r="C1418" s="335" t="s">
        <v>1891</v>
      </c>
      <c r="D1418" s="335" t="s">
        <v>2607</v>
      </c>
      <c r="E1418" s="18" t="s">
        <v>1</v>
      </c>
      <c r="F1418" s="336">
        <v>85.5</v>
      </c>
      <c r="G1418" s="40"/>
      <c r="H1418" s="46"/>
    </row>
    <row r="1419" s="2" customFormat="1" ht="16.8" customHeight="1">
      <c r="A1419" s="40"/>
      <c r="B1419" s="46"/>
      <c r="C1419" s="337" t="s">
        <v>6408</v>
      </c>
      <c r="D1419" s="40"/>
      <c r="E1419" s="40"/>
      <c r="F1419" s="40"/>
      <c r="G1419" s="40"/>
      <c r="H1419" s="46"/>
    </row>
    <row r="1420" s="2" customFormat="1" ht="16.8" customHeight="1">
      <c r="A1420" s="40"/>
      <c r="B1420" s="46"/>
      <c r="C1420" s="335" t="s">
        <v>2597</v>
      </c>
      <c r="D1420" s="335" t="s">
        <v>6497</v>
      </c>
      <c r="E1420" s="18" t="s">
        <v>507</v>
      </c>
      <c r="F1420" s="336">
        <v>413.10000000000002</v>
      </c>
      <c r="G1420" s="40"/>
      <c r="H1420" s="46"/>
    </row>
    <row r="1421" s="2" customFormat="1" ht="16.8" customHeight="1">
      <c r="A1421" s="40"/>
      <c r="B1421" s="46"/>
      <c r="C1421" s="331" t="s">
        <v>1893</v>
      </c>
      <c r="D1421" s="332" t="s">
        <v>1893</v>
      </c>
      <c r="E1421" s="333" t="s">
        <v>1</v>
      </c>
      <c r="F1421" s="334">
        <v>85.5</v>
      </c>
      <c r="G1421" s="40"/>
      <c r="H1421" s="46"/>
    </row>
    <row r="1422" s="2" customFormat="1" ht="16.8" customHeight="1">
      <c r="A1422" s="40"/>
      <c r="B1422" s="46"/>
      <c r="C1422" s="335" t="s">
        <v>1</v>
      </c>
      <c r="D1422" s="335" t="s">
        <v>2606</v>
      </c>
      <c r="E1422" s="18" t="s">
        <v>1</v>
      </c>
      <c r="F1422" s="336">
        <v>0</v>
      </c>
      <c r="G1422" s="40"/>
      <c r="H1422" s="46"/>
    </row>
    <row r="1423" s="2" customFormat="1" ht="16.8" customHeight="1">
      <c r="A1423" s="40"/>
      <c r="B1423" s="46"/>
      <c r="C1423" s="335" t="s">
        <v>1893</v>
      </c>
      <c r="D1423" s="335" t="s">
        <v>2607</v>
      </c>
      <c r="E1423" s="18" t="s">
        <v>1</v>
      </c>
      <c r="F1423" s="336">
        <v>85.5</v>
      </c>
      <c r="G1423" s="40"/>
      <c r="H1423" s="46"/>
    </row>
    <row r="1424" s="2" customFormat="1" ht="16.8" customHeight="1">
      <c r="A1424" s="40"/>
      <c r="B1424" s="46"/>
      <c r="C1424" s="337" t="s">
        <v>6408</v>
      </c>
      <c r="D1424" s="40"/>
      <c r="E1424" s="40"/>
      <c r="F1424" s="40"/>
      <c r="G1424" s="40"/>
      <c r="H1424" s="46"/>
    </row>
    <row r="1425" s="2" customFormat="1">
      <c r="A1425" s="40"/>
      <c r="B1425" s="46"/>
      <c r="C1425" s="335" t="s">
        <v>2610</v>
      </c>
      <c r="D1425" s="335" t="s">
        <v>6498</v>
      </c>
      <c r="E1425" s="18" t="s">
        <v>507</v>
      </c>
      <c r="F1425" s="336">
        <v>411.30000000000001</v>
      </c>
      <c r="G1425" s="40"/>
      <c r="H1425" s="46"/>
    </row>
    <row r="1426" s="2" customFormat="1" ht="16.8" customHeight="1">
      <c r="A1426" s="40"/>
      <c r="B1426" s="46"/>
      <c r="C1426" s="331" t="s">
        <v>4074</v>
      </c>
      <c r="D1426" s="332" t="s">
        <v>4074</v>
      </c>
      <c r="E1426" s="333" t="s">
        <v>1</v>
      </c>
      <c r="F1426" s="334">
        <v>13.869999999999999</v>
      </c>
      <c r="G1426" s="40"/>
      <c r="H1426" s="46"/>
    </row>
    <row r="1427" s="2" customFormat="1" ht="16.8" customHeight="1">
      <c r="A1427" s="40"/>
      <c r="B1427" s="46"/>
      <c r="C1427" s="331" t="s">
        <v>1894</v>
      </c>
      <c r="D1427" s="332" t="s">
        <v>1894</v>
      </c>
      <c r="E1427" s="333" t="s">
        <v>1</v>
      </c>
      <c r="F1427" s="334">
        <v>13.02</v>
      </c>
      <c r="G1427" s="40"/>
      <c r="H1427" s="46"/>
    </row>
    <row r="1428" s="2" customFormat="1" ht="16.8" customHeight="1">
      <c r="A1428" s="40"/>
      <c r="B1428" s="46"/>
      <c r="C1428" s="335" t="s">
        <v>1</v>
      </c>
      <c r="D1428" s="335" t="s">
        <v>2856</v>
      </c>
      <c r="E1428" s="18" t="s">
        <v>1</v>
      </c>
      <c r="F1428" s="336">
        <v>0</v>
      </c>
      <c r="G1428" s="40"/>
      <c r="H1428" s="46"/>
    </row>
    <row r="1429" s="2" customFormat="1" ht="16.8" customHeight="1">
      <c r="A1429" s="40"/>
      <c r="B1429" s="46"/>
      <c r="C1429" s="335" t="s">
        <v>1894</v>
      </c>
      <c r="D1429" s="335" t="s">
        <v>2857</v>
      </c>
      <c r="E1429" s="18" t="s">
        <v>1</v>
      </c>
      <c r="F1429" s="336">
        <v>13.02</v>
      </c>
      <c r="G1429" s="40"/>
      <c r="H1429" s="46"/>
    </row>
    <row r="1430" s="2" customFormat="1" ht="16.8" customHeight="1">
      <c r="A1430" s="40"/>
      <c r="B1430" s="46"/>
      <c r="C1430" s="337" t="s">
        <v>6408</v>
      </c>
      <c r="D1430" s="40"/>
      <c r="E1430" s="40"/>
      <c r="F1430" s="40"/>
      <c r="G1430" s="40"/>
      <c r="H1430" s="46"/>
    </row>
    <row r="1431" s="2" customFormat="1">
      <c r="A1431" s="40"/>
      <c r="B1431" s="46"/>
      <c r="C1431" s="335" t="s">
        <v>2842</v>
      </c>
      <c r="D1431" s="335" t="s">
        <v>6504</v>
      </c>
      <c r="E1431" s="18" t="s">
        <v>699</v>
      </c>
      <c r="F1431" s="336">
        <v>53.201999999999998</v>
      </c>
      <c r="G1431" s="40"/>
      <c r="H1431" s="46"/>
    </row>
    <row r="1432" s="2" customFormat="1" ht="16.8" customHeight="1">
      <c r="A1432" s="40"/>
      <c r="B1432" s="46"/>
      <c r="C1432" s="331" t="s">
        <v>2900</v>
      </c>
      <c r="D1432" s="332" t="s">
        <v>2900</v>
      </c>
      <c r="E1432" s="333" t="s">
        <v>1</v>
      </c>
      <c r="F1432" s="334">
        <v>49.600000000000001</v>
      </c>
      <c r="G1432" s="40"/>
      <c r="H1432" s="46"/>
    </row>
    <row r="1433" s="2" customFormat="1" ht="16.8" customHeight="1">
      <c r="A1433" s="40"/>
      <c r="B1433" s="46"/>
      <c r="C1433" s="335" t="s">
        <v>2900</v>
      </c>
      <c r="D1433" s="335" t="s">
        <v>2901</v>
      </c>
      <c r="E1433" s="18" t="s">
        <v>1</v>
      </c>
      <c r="F1433" s="336">
        <v>49.600000000000001</v>
      </c>
      <c r="G1433" s="40"/>
      <c r="H1433" s="46"/>
    </row>
    <row r="1434" s="2" customFormat="1" ht="16.8" customHeight="1">
      <c r="A1434" s="40"/>
      <c r="B1434" s="46"/>
      <c r="C1434" s="331" t="s">
        <v>6547</v>
      </c>
      <c r="D1434" s="332" t="s">
        <v>6547</v>
      </c>
      <c r="E1434" s="333" t="s">
        <v>1</v>
      </c>
      <c r="F1434" s="334">
        <v>294.39999999999998</v>
      </c>
      <c r="G1434" s="40"/>
      <c r="H1434" s="46"/>
    </row>
    <row r="1435" s="2" customFormat="1" ht="16.8" customHeight="1">
      <c r="A1435" s="40"/>
      <c r="B1435" s="46"/>
      <c r="C1435" s="331" t="s">
        <v>2771</v>
      </c>
      <c r="D1435" s="332" t="s">
        <v>2771</v>
      </c>
      <c r="E1435" s="333" t="s">
        <v>1</v>
      </c>
      <c r="F1435" s="334">
        <v>153.58000000000001</v>
      </c>
      <c r="G1435" s="40"/>
      <c r="H1435" s="46"/>
    </row>
    <row r="1436" s="2" customFormat="1" ht="16.8" customHeight="1">
      <c r="A1436" s="40"/>
      <c r="B1436" s="46"/>
      <c r="C1436" s="335" t="s">
        <v>2771</v>
      </c>
      <c r="D1436" s="335" t="s">
        <v>2772</v>
      </c>
      <c r="E1436" s="18" t="s">
        <v>1</v>
      </c>
      <c r="F1436" s="336">
        <v>153.58000000000001</v>
      </c>
      <c r="G1436" s="40"/>
      <c r="H1436" s="46"/>
    </row>
    <row r="1437" s="2" customFormat="1" ht="16.8" customHeight="1">
      <c r="A1437" s="40"/>
      <c r="B1437" s="46"/>
      <c r="C1437" s="331" t="s">
        <v>6548</v>
      </c>
      <c r="D1437" s="332" t="s">
        <v>6548</v>
      </c>
      <c r="E1437" s="333" t="s">
        <v>1</v>
      </c>
      <c r="F1437" s="334">
        <v>74.120999999999995</v>
      </c>
      <c r="G1437" s="40"/>
      <c r="H1437" s="46"/>
    </row>
    <row r="1438" s="2" customFormat="1" ht="16.8" customHeight="1">
      <c r="A1438" s="40"/>
      <c r="B1438" s="46"/>
      <c r="C1438" s="331" t="s">
        <v>6549</v>
      </c>
      <c r="D1438" s="332" t="s">
        <v>6549</v>
      </c>
      <c r="E1438" s="333" t="s">
        <v>1</v>
      </c>
      <c r="F1438" s="334">
        <v>10.414999999999999</v>
      </c>
      <c r="G1438" s="40"/>
      <c r="H1438" s="46"/>
    </row>
    <row r="1439" s="2" customFormat="1" ht="16.8" customHeight="1">
      <c r="A1439" s="40"/>
      <c r="B1439" s="46"/>
      <c r="C1439" s="331" t="s">
        <v>2271</v>
      </c>
      <c r="D1439" s="332" t="s">
        <v>2271</v>
      </c>
      <c r="E1439" s="333" t="s">
        <v>1</v>
      </c>
      <c r="F1439" s="334">
        <v>74.120999999999995</v>
      </c>
      <c r="G1439" s="40"/>
      <c r="H1439" s="46"/>
    </row>
    <row r="1440" s="2" customFormat="1" ht="16.8" customHeight="1">
      <c r="A1440" s="40"/>
      <c r="B1440" s="46"/>
      <c r="C1440" s="335" t="s">
        <v>2271</v>
      </c>
      <c r="D1440" s="335" t="s">
        <v>2272</v>
      </c>
      <c r="E1440" s="18" t="s">
        <v>1</v>
      </c>
      <c r="F1440" s="336">
        <v>74.120999999999995</v>
      </c>
      <c r="G1440" s="40"/>
      <c r="H1440" s="46"/>
    </row>
    <row r="1441" s="2" customFormat="1" ht="16.8" customHeight="1">
      <c r="A1441" s="40"/>
      <c r="B1441" s="46"/>
      <c r="C1441" s="331" t="s">
        <v>1896</v>
      </c>
      <c r="D1441" s="332" t="s">
        <v>1896</v>
      </c>
      <c r="E1441" s="333" t="s">
        <v>1</v>
      </c>
      <c r="F1441" s="334">
        <v>10.414999999999999</v>
      </c>
      <c r="G1441" s="40"/>
      <c r="H1441" s="46"/>
    </row>
    <row r="1442" s="2" customFormat="1" ht="16.8" customHeight="1">
      <c r="A1442" s="40"/>
      <c r="B1442" s="46"/>
      <c r="C1442" s="335" t="s">
        <v>1896</v>
      </c>
      <c r="D1442" s="335" t="s">
        <v>2286</v>
      </c>
      <c r="E1442" s="18" t="s">
        <v>1</v>
      </c>
      <c r="F1442" s="336">
        <v>10.414999999999999</v>
      </c>
      <c r="G1442" s="40"/>
      <c r="H1442" s="46"/>
    </row>
    <row r="1443" s="2" customFormat="1" ht="16.8" customHeight="1">
      <c r="A1443" s="40"/>
      <c r="B1443" s="46"/>
      <c r="C1443" s="337" t="s">
        <v>6408</v>
      </c>
      <c r="D1443" s="40"/>
      <c r="E1443" s="40"/>
      <c r="F1443" s="40"/>
      <c r="G1443" s="40"/>
      <c r="H1443" s="46"/>
    </row>
    <row r="1444" s="2" customFormat="1" ht="16.8" customHeight="1">
      <c r="A1444" s="40"/>
      <c r="B1444" s="46"/>
      <c r="C1444" s="335" t="s">
        <v>2273</v>
      </c>
      <c r="D1444" s="335" t="s">
        <v>6469</v>
      </c>
      <c r="E1444" s="18" t="s">
        <v>507</v>
      </c>
      <c r="F1444" s="336">
        <v>157.88</v>
      </c>
      <c r="G1444" s="40"/>
      <c r="H1444" s="46"/>
    </row>
    <row r="1445" s="2" customFormat="1" ht="16.8" customHeight="1">
      <c r="A1445" s="40"/>
      <c r="B1445" s="46"/>
      <c r="C1445" s="331" t="s">
        <v>3503</v>
      </c>
      <c r="D1445" s="332" t="s">
        <v>3503</v>
      </c>
      <c r="E1445" s="333" t="s">
        <v>1</v>
      </c>
      <c r="F1445" s="334">
        <v>413.10000000000002</v>
      </c>
      <c r="G1445" s="40"/>
      <c r="H1445" s="46"/>
    </row>
    <row r="1446" s="2" customFormat="1" ht="16.8" customHeight="1">
      <c r="A1446" s="40"/>
      <c r="B1446" s="46"/>
      <c r="C1446" s="331" t="s">
        <v>3082</v>
      </c>
      <c r="D1446" s="332" t="s">
        <v>3082</v>
      </c>
      <c r="E1446" s="333" t="s">
        <v>1</v>
      </c>
      <c r="F1446" s="334">
        <v>411.30000000000001</v>
      </c>
      <c r="G1446" s="40"/>
      <c r="H1446" s="46"/>
    </row>
    <row r="1447" s="2" customFormat="1" ht="16.8" customHeight="1">
      <c r="A1447" s="40"/>
      <c r="B1447" s="46"/>
      <c r="C1447" s="331" t="s">
        <v>2608</v>
      </c>
      <c r="D1447" s="332" t="s">
        <v>2608</v>
      </c>
      <c r="E1447" s="333" t="s">
        <v>1</v>
      </c>
      <c r="F1447" s="334">
        <v>413.10000000000002</v>
      </c>
      <c r="G1447" s="40"/>
      <c r="H1447" s="46"/>
    </row>
    <row r="1448" s="2" customFormat="1" ht="16.8" customHeight="1">
      <c r="A1448" s="40"/>
      <c r="B1448" s="46"/>
      <c r="C1448" s="335" t="s">
        <v>2608</v>
      </c>
      <c r="D1448" s="335" t="s">
        <v>2609</v>
      </c>
      <c r="E1448" s="18" t="s">
        <v>1</v>
      </c>
      <c r="F1448" s="336">
        <v>413.10000000000002</v>
      </c>
      <c r="G1448" s="40"/>
      <c r="H1448" s="46"/>
    </row>
    <row r="1449" s="2" customFormat="1" ht="16.8" customHeight="1">
      <c r="A1449" s="40"/>
      <c r="B1449" s="46"/>
      <c r="C1449" s="331" t="s">
        <v>2619</v>
      </c>
      <c r="D1449" s="332" t="s">
        <v>2619</v>
      </c>
      <c r="E1449" s="333" t="s">
        <v>1</v>
      </c>
      <c r="F1449" s="334">
        <v>411.30000000000001</v>
      </c>
      <c r="G1449" s="40"/>
      <c r="H1449" s="46"/>
    </row>
    <row r="1450" s="2" customFormat="1" ht="16.8" customHeight="1">
      <c r="A1450" s="40"/>
      <c r="B1450" s="46"/>
      <c r="C1450" s="335" t="s">
        <v>2619</v>
      </c>
      <c r="D1450" s="335" t="s">
        <v>2620</v>
      </c>
      <c r="E1450" s="18" t="s">
        <v>1</v>
      </c>
      <c r="F1450" s="336">
        <v>411.30000000000001</v>
      </c>
      <c r="G1450" s="40"/>
      <c r="H1450" s="46"/>
    </row>
    <row r="1451" s="2" customFormat="1" ht="16.8" customHeight="1">
      <c r="A1451" s="40"/>
      <c r="B1451" s="46"/>
      <c r="C1451" s="331" t="s">
        <v>4078</v>
      </c>
      <c r="D1451" s="332" t="s">
        <v>4078</v>
      </c>
      <c r="E1451" s="333" t="s">
        <v>1</v>
      </c>
      <c r="F1451" s="334">
        <v>45.350000000000001</v>
      </c>
      <c r="G1451" s="40"/>
      <c r="H1451" s="46"/>
    </row>
    <row r="1452" s="2" customFormat="1" ht="16.8" customHeight="1">
      <c r="A1452" s="40"/>
      <c r="B1452" s="46"/>
      <c r="C1452" s="331" t="s">
        <v>2858</v>
      </c>
      <c r="D1452" s="332" t="s">
        <v>2858</v>
      </c>
      <c r="E1452" s="333" t="s">
        <v>1</v>
      </c>
      <c r="F1452" s="334">
        <v>53.201999999999998</v>
      </c>
      <c r="G1452" s="40"/>
      <c r="H1452" s="46"/>
    </row>
    <row r="1453" s="2" customFormat="1" ht="16.8" customHeight="1">
      <c r="A1453" s="40"/>
      <c r="B1453" s="46"/>
      <c r="C1453" s="335" t="s">
        <v>2858</v>
      </c>
      <c r="D1453" s="335" t="s">
        <v>2859</v>
      </c>
      <c r="E1453" s="18" t="s">
        <v>1</v>
      </c>
      <c r="F1453" s="336">
        <v>53.201999999999998</v>
      </c>
      <c r="G1453" s="40"/>
      <c r="H1453" s="46"/>
    </row>
    <row r="1454" s="2" customFormat="1" ht="16.8" customHeight="1">
      <c r="A1454" s="40"/>
      <c r="B1454" s="46"/>
      <c r="C1454" s="331" t="s">
        <v>6550</v>
      </c>
      <c r="D1454" s="332" t="s">
        <v>6550</v>
      </c>
      <c r="E1454" s="333" t="s">
        <v>1</v>
      </c>
      <c r="F1454" s="334">
        <v>14.880000000000001</v>
      </c>
      <c r="G1454" s="40"/>
      <c r="H1454" s="46"/>
    </row>
    <row r="1455" s="2" customFormat="1" ht="16.8" customHeight="1">
      <c r="A1455" s="40"/>
      <c r="B1455" s="46"/>
      <c r="C1455" s="331" t="s">
        <v>1898</v>
      </c>
      <c r="D1455" s="332" t="s">
        <v>1898</v>
      </c>
      <c r="E1455" s="333" t="s">
        <v>1</v>
      </c>
      <c r="F1455" s="334">
        <v>14.880000000000001</v>
      </c>
      <c r="G1455" s="40"/>
      <c r="H1455" s="46"/>
    </row>
    <row r="1456" s="2" customFormat="1" ht="16.8" customHeight="1">
      <c r="A1456" s="40"/>
      <c r="B1456" s="46"/>
      <c r="C1456" s="335" t="s">
        <v>1</v>
      </c>
      <c r="D1456" s="335" t="s">
        <v>2287</v>
      </c>
      <c r="E1456" s="18" t="s">
        <v>1</v>
      </c>
      <c r="F1456" s="336">
        <v>0</v>
      </c>
      <c r="G1456" s="40"/>
      <c r="H1456" s="46"/>
    </row>
    <row r="1457" s="2" customFormat="1" ht="16.8" customHeight="1">
      <c r="A1457" s="40"/>
      <c r="B1457" s="46"/>
      <c r="C1457" s="335" t="s">
        <v>1898</v>
      </c>
      <c r="D1457" s="335" t="s">
        <v>2283</v>
      </c>
      <c r="E1457" s="18" t="s">
        <v>1</v>
      </c>
      <c r="F1457" s="336">
        <v>14.880000000000001</v>
      </c>
      <c r="G1457" s="40"/>
      <c r="H1457" s="46"/>
    </row>
    <row r="1458" s="2" customFormat="1" ht="16.8" customHeight="1">
      <c r="A1458" s="40"/>
      <c r="B1458" s="46"/>
      <c r="C1458" s="337" t="s">
        <v>6408</v>
      </c>
      <c r="D1458" s="40"/>
      <c r="E1458" s="40"/>
      <c r="F1458" s="40"/>
      <c r="G1458" s="40"/>
      <c r="H1458" s="46"/>
    </row>
    <row r="1459" s="2" customFormat="1" ht="16.8" customHeight="1">
      <c r="A1459" s="40"/>
      <c r="B1459" s="46"/>
      <c r="C1459" s="335" t="s">
        <v>2273</v>
      </c>
      <c r="D1459" s="335" t="s">
        <v>6469</v>
      </c>
      <c r="E1459" s="18" t="s">
        <v>507</v>
      </c>
      <c r="F1459" s="336">
        <v>157.88</v>
      </c>
      <c r="G1459" s="40"/>
      <c r="H1459" s="46"/>
    </row>
    <row r="1460" s="2" customFormat="1" ht="16.8" customHeight="1">
      <c r="A1460" s="40"/>
      <c r="B1460" s="46"/>
      <c r="C1460" s="331" t="s">
        <v>6551</v>
      </c>
      <c r="D1460" s="332" t="s">
        <v>6551</v>
      </c>
      <c r="E1460" s="333" t="s">
        <v>1</v>
      </c>
      <c r="F1460" s="334">
        <v>131.40000000000001</v>
      </c>
      <c r="G1460" s="40"/>
      <c r="H1460" s="46"/>
    </row>
    <row r="1461" s="2" customFormat="1" ht="16.8" customHeight="1">
      <c r="A1461" s="40"/>
      <c r="B1461" s="46"/>
      <c r="C1461" s="331" t="s">
        <v>1899</v>
      </c>
      <c r="D1461" s="332" t="s">
        <v>1899</v>
      </c>
      <c r="E1461" s="333" t="s">
        <v>1</v>
      </c>
      <c r="F1461" s="334">
        <v>26.48</v>
      </c>
      <c r="G1461" s="40"/>
      <c r="H1461" s="46"/>
    </row>
    <row r="1462" s="2" customFormat="1" ht="16.8" customHeight="1">
      <c r="A1462" s="40"/>
      <c r="B1462" s="46"/>
      <c r="C1462" s="335" t="s">
        <v>1</v>
      </c>
      <c r="D1462" s="335" t="s">
        <v>2288</v>
      </c>
      <c r="E1462" s="18" t="s">
        <v>1</v>
      </c>
      <c r="F1462" s="336">
        <v>0</v>
      </c>
      <c r="G1462" s="40"/>
      <c r="H1462" s="46"/>
    </row>
    <row r="1463" s="2" customFormat="1" ht="16.8" customHeight="1">
      <c r="A1463" s="40"/>
      <c r="B1463" s="46"/>
      <c r="C1463" s="335" t="s">
        <v>1899</v>
      </c>
      <c r="D1463" s="335" t="s">
        <v>2289</v>
      </c>
      <c r="E1463" s="18" t="s">
        <v>1</v>
      </c>
      <c r="F1463" s="336">
        <v>26.48</v>
      </c>
      <c r="G1463" s="40"/>
      <c r="H1463" s="46"/>
    </row>
    <row r="1464" s="2" customFormat="1" ht="16.8" customHeight="1">
      <c r="A1464" s="40"/>
      <c r="B1464" s="46"/>
      <c r="C1464" s="337" t="s">
        <v>6408</v>
      </c>
      <c r="D1464" s="40"/>
      <c r="E1464" s="40"/>
      <c r="F1464" s="40"/>
      <c r="G1464" s="40"/>
      <c r="H1464" s="46"/>
    </row>
    <row r="1465" s="2" customFormat="1" ht="16.8" customHeight="1">
      <c r="A1465" s="40"/>
      <c r="B1465" s="46"/>
      <c r="C1465" s="335" t="s">
        <v>2273</v>
      </c>
      <c r="D1465" s="335" t="s">
        <v>6469</v>
      </c>
      <c r="E1465" s="18" t="s">
        <v>507</v>
      </c>
      <c r="F1465" s="336">
        <v>157.88</v>
      </c>
      <c r="G1465" s="40"/>
      <c r="H1465" s="46"/>
    </row>
    <row r="1466" s="2" customFormat="1" ht="16.8" customHeight="1">
      <c r="A1466" s="40"/>
      <c r="B1466" s="46"/>
      <c r="C1466" s="331" t="s">
        <v>2290</v>
      </c>
      <c r="D1466" s="332" t="s">
        <v>2290</v>
      </c>
      <c r="E1466" s="333" t="s">
        <v>1</v>
      </c>
      <c r="F1466" s="334">
        <v>157.88</v>
      </c>
      <c r="G1466" s="40"/>
      <c r="H1466" s="46"/>
    </row>
    <row r="1467" s="2" customFormat="1" ht="16.8" customHeight="1">
      <c r="A1467" s="40"/>
      <c r="B1467" s="46"/>
      <c r="C1467" s="335" t="s">
        <v>2290</v>
      </c>
      <c r="D1467" s="335" t="s">
        <v>2291</v>
      </c>
      <c r="E1467" s="18" t="s">
        <v>1</v>
      </c>
      <c r="F1467" s="336">
        <v>157.88</v>
      </c>
      <c r="G1467" s="40"/>
      <c r="H1467" s="46"/>
    </row>
    <row r="1468" s="2" customFormat="1" ht="26.4" customHeight="1">
      <c r="A1468" s="40"/>
      <c r="B1468" s="46"/>
      <c r="C1468" s="330" t="s">
        <v>6552</v>
      </c>
      <c r="D1468" s="330" t="s">
        <v>123</v>
      </c>
      <c r="E1468" s="40"/>
      <c r="F1468" s="40"/>
      <c r="G1468" s="40"/>
      <c r="H1468" s="46"/>
    </row>
    <row r="1469" s="2" customFormat="1" ht="16.8" customHeight="1">
      <c r="A1469" s="40"/>
      <c r="B1469" s="46"/>
      <c r="C1469" s="331" t="s">
        <v>300</v>
      </c>
      <c r="D1469" s="332" t="s">
        <v>300</v>
      </c>
      <c r="E1469" s="333" t="s">
        <v>1</v>
      </c>
      <c r="F1469" s="334">
        <v>505</v>
      </c>
      <c r="G1469" s="40"/>
      <c r="H1469" s="46"/>
    </row>
    <row r="1470" s="2" customFormat="1" ht="16.8" customHeight="1">
      <c r="A1470" s="40"/>
      <c r="B1470" s="46"/>
      <c r="C1470" s="335" t="s">
        <v>1</v>
      </c>
      <c r="D1470" s="335" t="s">
        <v>3095</v>
      </c>
      <c r="E1470" s="18" t="s">
        <v>1</v>
      </c>
      <c r="F1470" s="336">
        <v>0</v>
      </c>
      <c r="G1470" s="40"/>
      <c r="H1470" s="46"/>
    </row>
    <row r="1471" s="2" customFormat="1" ht="16.8" customHeight="1">
      <c r="A1471" s="40"/>
      <c r="B1471" s="46"/>
      <c r="C1471" s="335" t="s">
        <v>300</v>
      </c>
      <c r="D1471" s="335" t="s">
        <v>3096</v>
      </c>
      <c r="E1471" s="18" t="s">
        <v>1</v>
      </c>
      <c r="F1471" s="336">
        <v>505</v>
      </c>
      <c r="G1471" s="40"/>
      <c r="H1471" s="46"/>
    </row>
    <row r="1472" s="2" customFormat="1" ht="16.8" customHeight="1">
      <c r="A1472" s="40"/>
      <c r="B1472" s="46"/>
      <c r="C1472" s="337" t="s">
        <v>6408</v>
      </c>
      <c r="D1472" s="40"/>
      <c r="E1472" s="40"/>
      <c r="F1472" s="40"/>
      <c r="G1472" s="40"/>
      <c r="H1472" s="46"/>
    </row>
    <row r="1473" s="2" customFormat="1" ht="16.8" customHeight="1">
      <c r="A1473" s="40"/>
      <c r="B1473" s="46"/>
      <c r="C1473" s="335" t="s">
        <v>1912</v>
      </c>
      <c r="D1473" s="335" t="s">
        <v>6435</v>
      </c>
      <c r="E1473" s="18" t="s">
        <v>507</v>
      </c>
      <c r="F1473" s="336">
        <v>627</v>
      </c>
      <c r="G1473" s="40"/>
      <c r="H1473" s="46"/>
    </row>
    <row r="1474" s="2" customFormat="1" ht="16.8" customHeight="1">
      <c r="A1474" s="40"/>
      <c r="B1474" s="46"/>
      <c r="C1474" s="331" t="s">
        <v>834</v>
      </c>
      <c r="D1474" s="332" t="s">
        <v>834</v>
      </c>
      <c r="E1474" s="333" t="s">
        <v>1</v>
      </c>
      <c r="F1474" s="334">
        <v>185.905</v>
      </c>
      <c r="G1474" s="40"/>
      <c r="H1474" s="46"/>
    </row>
    <row r="1475" s="2" customFormat="1" ht="16.8" customHeight="1">
      <c r="A1475" s="40"/>
      <c r="B1475" s="46"/>
      <c r="C1475" s="335" t="s">
        <v>1</v>
      </c>
      <c r="D1475" s="335" t="s">
        <v>3141</v>
      </c>
      <c r="E1475" s="18" t="s">
        <v>1</v>
      </c>
      <c r="F1475" s="336">
        <v>0</v>
      </c>
      <c r="G1475" s="40"/>
      <c r="H1475" s="46"/>
    </row>
    <row r="1476" s="2" customFormat="1" ht="16.8" customHeight="1">
      <c r="A1476" s="40"/>
      <c r="B1476" s="46"/>
      <c r="C1476" s="335" t="s">
        <v>834</v>
      </c>
      <c r="D1476" s="335" t="s">
        <v>3134</v>
      </c>
      <c r="E1476" s="18" t="s">
        <v>1</v>
      </c>
      <c r="F1476" s="336">
        <v>185.905</v>
      </c>
      <c r="G1476" s="40"/>
      <c r="H1476" s="46"/>
    </row>
    <row r="1477" s="2" customFormat="1" ht="16.8" customHeight="1">
      <c r="A1477" s="40"/>
      <c r="B1477" s="46"/>
      <c r="C1477" s="337" t="s">
        <v>6408</v>
      </c>
      <c r="D1477" s="40"/>
      <c r="E1477" s="40"/>
      <c r="F1477" s="40"/>
      <c r="G1477" s="40"/>
      <c r="H1477" s="46"/>
    </row>
    <row r="1478" s="2" customFormat="1" ht="16.8" customHeight="1">
      <c r="A1478" s="40"/>
      <c r="B1478" s="46"/>
      <c r="C1478" s="335" t="s">
        <v>568</v>
      </c>
      <c r="D1478" s="335" t="s">
        <v>6511</v>
      </c>
      <c r="E1478" s="18" t="s">
        <v>515</v>
      </c>
      <c r="F1478" s="336">
        <v>185.905</v>
      </c>
      <c r="G1478" s="40"/>
      <c r="H1478" s="46"/>
    </row>
    <row r="1479" s="2" customFormat="1" ht="16.8" customHeight="1">
      <c r="A1479" s="40"/>
      <c r="B1479" s="46"/>
      <c r="C1479" s="331" t="s">
        <v>3804</v>
      </c>
      <c r="D1479" s="332" t="s">
        <v>3804</v>
      </c>
      <c r="E1479" s="333" t="s">
        <v>1</v>
      </c>
      <c r="F1479" s="334">
        <v>1353.5039999999999</v>
      </c>
      <c r="G1479" s="40"/>
      <c r="H1479" s="46"/>
    </row>
    <row r="1480" s="2" customFormat="1" ht="16.8" customHeight="1">
      <c r="A1480" s="40"/>
      <c r="B1480" s="46"/>
      <c r="C1480" s="335" t="s">
        <v>1</v>
      </c>
      <c r="D1480" s="335" t="s">
        <v>3803</v>
      </c>
      <c r="E1480" s="18" t="s">
        <v>1</v>
      </c>
      <c r="F1480" s="336">
        <v>0</v>
      </c>
      <c r="G1480" s="40"/>
      <c r="H1480" s="46"/>
    </row>
    <row r="1481" s="2" customFormat="1" ht="16.8" customHeight="1">
      <c r="A1481" s="40"/>
      <c r="B1481" s="46"/>
      <c r="C1481" s="335" t="s">
        <v>3804</v>
      </c>
      <c r="D1481" s="335" t="s">
        <v>3805</v>
      </c>
      <c r="E1481" s="18" t="s">
        <v>1</v>
      </c>
      <c r="F1481" s="336">
        <v>1353.5039999999999</v>
      </c>
      <c r="G1481" s="40"/>
      <c r="H1481" s="46"/>
    </row>
    <row r="1482" s="2" customFormat="1" ht="16.8" customHeight="1">
      <c r="A1482" s="40"/>
      <c r="B1482" s="46"/>
      <c r="C1482" s="337" t="s">
        <v>6408</v>
      </c>
      <c r="D1482" s="40"/>
      <c r="E1482" s="40"/>
      <c r="F1482" s="40"/>
      <c r="G1482" s="40"/>
      <c r="H1482" s="46"/>
    </row>
    <row r="1483" s="2" customFormat="1" ht="16.8" customHeight="1">
      <c r="A1483" s="40"/>
      <c r="B1483" s="46"/>
      <c r="C1483" s="335" t="s">
        <v>3799</v>
      </c>
      <c r="D1483" s="335" t="s">
        <v>6553</v>
      </c>
      <c r="E1483" s="18" t="s">
        <v>651</v>
      </c>
      <c r="F1483" s="336">
        <v>1353.5039999999999</v>
      </c>
      <c r="G1483" s="40"/>
      <c r="H1483" s="46"/>
    </row>
    <row r="1484" s="2" customFormat="1" ht="16.8" customHeight="1">
      <c r="A1484" s="40"/>
      <c r="B1484" s="46"/>
      <c r="C1484" s="331" t="s">
        <v>3545</v>
      </c>
      <c r="D1484" s="332" t="s">
        <v>3545</v>
      </c>
      <c r="E1484" s="333" t="s">
        <v>1</v>
      </c>
      <c r="F1484" s="334">
        <v>15.02</v>
      </c>
      <c r="G1484" s="40"/>
      <c r="H1484" s="46"/>
    </row>
    <row r="1485" s="2" customFormat="1" ht="16.8" customHeight="1">
      <c r="A1485" s="40"/>
      <c r="B1485" s="46"/>
      <c r="C1485" s="335" t="s">
        <v>1</v>
      </c>
      <c r="D1485" s="335" t="s">
        <v>2647</v>
      </c>
      <c r="E1485" s="18" t="s">
        <v>1</v>
      </c>
      <c r="F1485" s="336">
        <v>0</v>
      </c>
      <c r="G1485" s="40"/>
      <c r="H1485" s="46"/>
    </row>
    <row r="1486" s="2" customFormat="1" ht="16.8" customHeight="1">
      <c r="A1486" s="40"/>
      <c r="B1486" s="46"/>
      <c r="C1486" s="335" t="s">
        <v>3545</v>
      </c>
      <c r="D1486" s="335" t="s">
        <v>3546</v>
      </c>
      <c r="E1486" s="18" t="s">
        <v>1</v>
      </c>
      <c r="F1486" s="336">
        <v>15.02</v>
      </c>
      <c r="G1486" s="40"/>
      <c r="H1486" s="46"/>
    </row>
    <row r="1487" s="2" customFormat="1" ht="16.8" customHeight="1">
      <c r="A1487" s="40"/>
      <c r="B1487" s="46"/>
      <c r="C1487" s="337" t="s">
        <v>6408</v>
      </c>
      <c r="D1487" s="40"/>
      <c r="E1487" s="40"/>
      <c r="F1487" s="40"/>
      <c r="G1487" s="40"/>
      <c r="H1487" s="46"/>
    </row>
    <row r="1488" s="2" customFormat="1" ht="16.8" customHeight="1">
      <c r="A1488" s="40"/>
      <c r="B1488" s="46"/>
      <c r="C1488" s="335" t="s">
        <v>2642</v>
      </c>
      <c r="D1488" s="335" t="s">
        <v>6515</v>
      </c>
      <c r="E1488" s="18" t="s">
        <v>507</v>
      </c>
      <c r="F1488" s="336">
        <v>15.02</v>
      </c>
      <c r="G1488" s="40"/>
      <c r="H1488" s="46"/>
    </row>
    <row r="1489" s="2" customFormat="1" ht="16.8" customHeight="1">
      <c r="A1489" s="40"/>
      <c r="B1489" s="46"/>
      <c r="C1489" s="331" t="s">
        <v>3549</v>
      </c>
      <c r="D1489" s="332" t="s">
        <v>3549</v>
      </c>
      <c r="E1489" s="333" t="s">
        <v>1</v>
      </c>
      <c r="F1489" s="334">
        <v>15.02</v>
      </c>
      <c r="G1489" s="40"/>
      <c r="H1489" s="46"/>
    </row>
    <row r="1490" s="2" customFormat="1" ht="16.8" customHeight="1">
      <c r="A1490" s="40"/>
      <c r="B1490" s="46"/>
      <c r="C1490" s="335" t="s">
        <v>3549</v>
      </c>
      <c r="D1490" s="335" t="s">
        <v>3550</v>
      </c>
      <c r="E1490" s="18" t="s">
        <v>1</v>
      </c>
      <c r="F1490" s="336">
        <v>15.02</v>
      </c>
      <c r="G1490" s="40"/>
      <c r="H1490" s="46"/>
    </row>
    <row r="1491" s="2" customFormat="1" ht="16.8" customHeight="1">
      <c r="A1491" s="40"/>
      <c r="B1491" s="46"/>
      <c r="C1491" s="337" t="s">
        <v>6408</v>
      </c>
      <c r="D1491" s="40"/>
      <c r="E1491" s="40"/>
      <c r="F1491" s="40"/>
      <c r="G1491" s="40"/>
      <c r="H1491" s="46"/>
    </row>
    <row r="1492" s="2" customFormat="1" ht="16.8" customHeight="1">
      <c r="A1492" s="40"/>
      <c r="B1492" s="46"/>
      <c r="C1492" s="335" t="s">
        <v>2652</v>
      </c>
      <c r="D1492" s="335" t="s">
        <v>2653</v>
      </c>
      <c r="E1492" s="18" t="s">
        <v>651</v>
      </c>
      <c r="F1492" s="336">
        <v>0.0050000000000000001</v>
      </c>
      <c r="G1492" s="40"/>
      <c r="H1492" s="46"/>
    </row>
    <row r="1493" s="2" customFormat="1" ht="16.8" customHeight="1">
      <c r="A1493" s="40"/>
      <c r="B1493" s="46"/>
      <c r="C1493" s="331" t="s">
        <v>3555</v>
      </c>
      <c r="D1493" s="332" t="s">
        <v>3555</v>
      </c>
      <c r="E1493" s="333" t="s">
        <v>1</v>
      </c>
      <c r="F1493" s="334">
        <v>35</v>
      </c>
      <c r="G1493" s="40"/>
      <c r="H1493" s="46"/>
    </row>
    <row r="1494" s="2" customFormat="1" ht="16.8" customHeight="1">
      <c r="A1494" s="40"/>
      <c r="B1494" s="46"/>
      <c r="C1494" s="335" t="s">
        <v>1</v>
      </c>
      <c r="D1494" s="335" t="s">
        <v>2665</v>
      </c>
      <c r="E1494" s="18" t="s">
        <v>1</v>
      </c>
      <c r="F1494" s="336">
        <v>0</v>
      </c>
      <c r="G1494" s="40"/>
      <c r="H1494" s="46"/>
    </row>
    <row r="1495" s="2" customFormat="1" ht="16.8" customHeight="1">
      <c r="A1495" s="40"/>
      <c r="B1495" s="46"/>
      <c r="C1495" s="335" t="s">
        <v>3555</v>
      </c>
      <c r="D1495" s="335" t="s">
        <v>3556</v>
      </c>
      <c r="E1495" s="18" t="s">
        <v>1</v>
      </c>
      <c r="F1495" s="336">
        <v>35</v>
      </c>
      <c r="G1495" s="40"/>
      <c r="H1495" s="46"/>
    </row>
    <row r="1496" s="2" customFormat="1" ht="16.8" customHeight="1">
      <c r="A1496" s="40"/>
      <c r="B1496" s="46"/>
      <c r="C1496" s="337" t="s">
        <v>6408</v>
      </c>
      <c r="D1496" s="40"/>
      <c r="E1496" s="40"/>
      <c r="F1496" s="40"/>
      <c r="G1496" s="40"/>
      <c r="H1496" s="46"/>
    </row>
    <row r="1497" s="2" customFormat="1" ht="16.8" customHeight="1">
      <c r="A1497" s="40"/>
      <c r="B1497" s="46"/>
      <c r="C1497" s="335" t="s">
        <v>2661</v>
      </c>
      <c r="D1497" s="335" t="s">
        <v>6437</v>
      </c>
      <c r="E1497" s="18" t="s">
        <v>507</v>
      </c>
      <c r="F1497" s="336">
        <v>35</v>
      </c>
      <c r="G1497" s="40"/>
      <c r="H1497" s="46"/>
    </row>
    <row r="1498" s="2" customFormat="1" ht="16.8" customHeight="1">
      <c r="A1498" s="40"/>
      <c r="B1498" s="46"/>
      <c r="C1498" s="331" t="s">
        <v>3559</v>
      </c>
      <c r="D1498" s="332" t="s">
        <v>3559</v>
      </c>
      <c r="E1498" s="333" t="s">
        <v>1</v>
      </c>
      <c r="F1498" s="334">
        <v>35</v>
      </c>
      <c r="G1498" s="40"/>
      <c r="H1498" s="46"/>
    </row>
    <row r="1499" s="2" customFormat="1" ht="16.8" customHeight="1">
      <c r="A1499" s="40"/>
      <c r="B1499" s="46"/>
      <c r="C1499" s="335" t="s">
        <v>1</v>
      </c>
      <c r="D1499" s="335" t="s">
        <v>2675</v>
      </c>
      <c r="E1499" s="18" t="s">
        <v>1</v>
      </c>
      <c r="F1499" s="336">
        <v>0</v>
      </c>
      <c r="G1499" s="40"/>
      <c r="H1499" s="46"/>
    </row>
    <row r="1500" s="2" customFormat="1" ht="16.8" customHeight="1">
      <c r="A1500" s="40"/>
      <c r="B1500" s="46"/>
      <c r="C1500" s="335" t="s">
        <v>3559</v>
      </c>
      <c r="D1500" s="335" t="s">
        <v>435</v>
      </c>
      <c r="E1500" s="18" t="s">
        <v>1</v>
      </c>
      <c r="F1500" s="336">
        <v>35</v>
      </c>
      <c r="G1500" s="40"/>
      <c r="H1500" s="46"/>
    </row>
    <row r="1501" s="2" customFormat="1" ht="16.8" customHeight="1">
      <c r="A1501" s="40"/>
      <c r="B1501" s="46"/>
      <c r="C1501" s="337" t="s">
        <v>6408</v>
      </c>
      <c r="D1501" s="40"/>
      <c r="E1501" s="40"/>
      <c r="F1501" s="40"/>
      <c r="G1501" s="40"/>
      <c r="H1501" s="46"/>
    </row>
    <row r="1502" s="2" customFormat="1" ht="16.8" customHeight="1">
      <c r="A1502" s="40"/>
      <c r="B1502" s="46"/>
      <c r="C1502" s="335" t="s">
        <v>2671</v>
      </c>
      <c r="D1502" s="335" t="s">
        <v>2672</v>
      </c>
      <c r="E1502" s="18" t="s">
        <v>651</v>
      </c>
      <c r="F1502" s="336">
        <v>0.012</v>
      </c>
      <c r="G1502" s="40"/>
      <c r="H1502" s="46"/>
    </row>
    <row r="1503" s="2" customFormat="1" ht="16.8" customHeight="1">
      <c r="A1503" s="40"/>
      <c r="B1503" s="46"/>
      <c r="C1503" s="331" t="s">
        <v>2737</v>
      </c>
      <c r="D1503" s="332" t="s">
        <v>2737</v>
      </c>
      <c r="E1503" s="333" t="s">
        <v>1</v>
      </c>
      <c r="F1503" s="334">
        <v>70</v>
      </c>
      <c r="G1503" s="40"/>
      <c r="H1503" s="46"/>
    </row>
    <row r="1504" s="2" customFormat="1" ht="16.8" customHeight="1">
      <c r="A1504" s="40"/>
      <c r="B1504" s="46"/>
      <c r="C1504" s="335" t="s">
        <v>1</v>
      </c>
      <c r="D1504" s="335" t="s">
        <v>3564</v>
      </c>
      <c r="E1504" s="18" t="s">
        <v>1</v>
      </c>
      <c r="F1504" s="336">
        <v>0</v>
      </c>
      <c r="G1504" s="40"/>
      <c r="H1504" s="46"/>
    </row>
    <row r="1505" s="2" customFormat="1" ht="16.8" customHeight="1">
      <c r="A1505" s="40"/>
      <c r="B1505" s="46"/>
      <c r="C1505" s="335" t="s">
        <v>2737</v>
      </c>
      <c r="D1505" s="335" t="s">
        <v>3565</v>
      </c>
      <c r="E1505" s="18" t="s">
        <v>1</v>
      </c>
      <c r="F1505" s="336">
        <v>70</v>
      </c>
      <c r="G1505" s="40"/>
      <c r="H1505" s="46"/>
    </row>
    <row r="1506" s="2" customFormat="1" ht="16.8" customHeight="1">
      <c r="A1506" s="40"/>
      <c r="B1506" s="46"/>
      <c r="C1506" s="337" t="s">
        <v>6408</v>
      </c>
      <c r="D1506" s="40"/>
      <c r="E1506" s="40"/>
      <c r="F1506" s="40"/>
      <c r="G1506" s="40"/>
      <c r="H1506" s="46"/>
    </row>
    <row r="1507" s="2" customFormat="1" ht="16.8" customHeight="1">
      <c r="A1507" s="40"/>
      <c r="B1507" s="46"/>
      <c r="C1507" s="335" t="s">
        <v>2681</v>
      </c>
      <c r="D1507" s="335" t="s">
        <v>6438</v>
      </c>
      <c r="E1507" s="18" t="s">
        <v>507</v>
      </c>
      <c r="F1507" s="336">
        <v>70</v>
      </c>
      <c r="G1507" s="40"/>
      <c r="H1507" s="46"/>
    </row>
    <row r="1508" s="2" customFormat="1" ht="16.8" customHeight="1">
      <c r="A1508" s="40"/>
      <c r="B1508" s="46"/>
      <c r="C1508" s="331" t="s">
        <v>3567</v>
      </c>
      <c r="D1508" s="332" t="s">
        <v>3567</v>
      </c>
      <c r="E1508" s="333" t="s">
        <v>1</v>
      </c>
      <c r="F1508" s="334">
        <v>70</v>
      </c>
      <c r="G1508" s="40"/>
      <c r="H1508" s="46"/>
    </row>
    <row r="1509" s="2" customFormat="1" ht="16.8" customHeight="1">
      <c r="A1509" s="40"/>
      <c r="B1509" s="46"/>
      <c r="C1509" s="335" t="s">
        <v>1</v>
      </c>
      <c r="D1509" s="335" t="s">
        <v>2695</v>
      </c>
      <c r="E1509" s="18" t="s">
        <v>1</v>
      </c>
      <c r="F1509" s="336">
        <v>0</v>
      </c>
      <c r="G1509" s="40"/>
      <c r="H1509" s="46"/>
    </row>
    <row r="1510" s="2" customFormat="1" ht="16.8" customHeight="1">
      <c r="A1510" s="40"/>
      <c r="B1510" s="46"/>
      <c r="C1510" s="335" t="s">
        <v>3567</v>
      </c>
      <c r="D1510" s="335" t="s">
        <v>1671</v>
      </c>
      <c r="E1510" s="18" t="s">
        <v>1</v>
      </c>
      <c r="F1510" s="336">
        <v>70</v>
      </c>
      <c r="G1510" s="40"/>
      <c r="H1510" s="46"/>
    </row>
    <row r="1511" s="2" customFormat="1" ht="16.8" customHeight="1">
      <c r="A1511" s="40"/>
      <c r="B1511" s="46"/>
      <c r="C1511" s="337" t="s">
        <v>6408</v>
      </c>
      <c r="D1511" s="40"/>
      <c r="E1511" s="40"/>
      <c r="F1511" s="40"/>
      <c r="G1511" s="40"/>
      <c r="H1511" s="46"/>
    </row>
    <row r="1512" s="2" customFormat="1" ht="16.8" customHeight="1">
      <c r="A1512" s="40"/>
      <c r="B1512" s="46"/>
      <c r="C1512" s="335" t="s">
        <v>2691</v>
      </c>
      <c r="D1512" s="335" t="s">
        <v>2692</v>
      </c>
      <c r="E1512" s="18" t="s">
        <v>651</v>
      </c>
      <c r="F1512" s="336">
        <v>0.119</v>
      </c>
      <c r="G1512" s="40"/>
      <c r="H1512" s="46"/>
    </row>
    <row r="1513" s="2" customFormat="1" ht="16.8" customHeight="1">
      <c r="A1513" s="40"/>
      <c r="B1513" s="46"/>
      <c r="C1513" s="331" t="s">
        <v>3571</v>
      </c>
      <c r="D1513" s="332" t="s">
        <v>3571</v>
      </c>
      <c r="E1513" s="333" t="s">
        <v>1</v>
      </c>
      <c r="F1513" s="334">
        <v>84.599999999999994</v>
      </c>
      <c r="G1513" s="40"/>
      <c r="H1513" s="46"/>
    </row>
    <row r="1514" s="2" customFormat="1" ht="16.8" customHeight="1">
      <c r="A1514" s="40"/>
      <c r="B1514" s="46"/>
      <c r="C1514" s="335" t="s">
        <v>1</v>
      </c>
      <c r="D1514" s="335" t="s">
        <v>2706</v>
      </c>
      <c r="E1514" s="18" t="s">
        <v>1</v>
      </c>
      <c r="F1514" s="336">
        <v>0</v>
      </c>
      <c r="G1514" s="40"/>
      <c r="H1514" s="46"/>
    </row>
    <row r="1515" s="2" customFormat="1" ht="16.8" customHeight="1">
      <c r="A1515" s="40"/>
      <c r="B1515" s="46"/>
      <c r="C1515" s="335" t="s">
        <v>3571</v>
      </c>
      <c r="D1515" s="335" t="s">
        <v>3572</v>
      </c>
      <c r="E1515" s="18" t="s">
        <v>1</v>
      </c>
      <c r="F1515" s="336">
        <v>84.599999999999994</v>
      </c>
      <c r="G1515" s="40"/>
      <c r="H1515" s="46"/>
    </row>
    <row r="1516" s="2" customFormat="1" ht="16.8" customHeight="1">
      <c r="A1516" s="40"/>
      <c r="B1516" s="46"/>
      <c r="C1516" s="337" t="s">
        <v>6408</v>
      </c>
      <c r="D1516" s="40"/>
      <c r="E1516" s="40"/>
      <c r="F1516" s="40"/>
      <c r="G1516" s="40"/>
      <c r="H1516" s="46"/>
    </row>
    <row r="1517" s="2" customFormat="1" ht="16.8" customHeight="1">
      <c r="A1517" s="40"/>
      <c r="B1517" s="46"/>
      <c r="C1517" s="335" t="s">
        <v>2701</v>
      </c>
      <c r="D1517" s="335" t="s">
        <v>6439</v>
      </c>
      <c r="E1517" s="18" t="s">
        <v>507</v>
      </c>
      <c r="F1517" s="336">
        <v>84.599999999999994</v>
      </c>
      <c r="G1517" s="40"/>
      <c r="H1517" s="46"/>
    </row>
    <row r="1518" s="2" customFormat="1" ht="16.8" customHeight="1">
      <c r="A1518" s="40"/>
      <c r="B1518" s="46"/>
      <c r="C1518" s="331" t="s">
        <v>842</v>
      </c>
      <c r="D1518" s="332" t="s">
        <v>842</v>
      </c>
      <c r="E1518" s="333" t="s">
        <v>1</v>
      </c>
      <c r="F1518" s="334">
        <v>47.5</v>
      </c>
      <c r="G1518" s="40"/>
      <c r="H1518" s="46"/>
    </row>
    <row r="1519" s="2" customFormat="1" ht="16.8" customHeight="1">
      <c r="A1519" s="40"/>
      <c r="B1519" s="46"/>
      <c r="C1519" s="335" t="s">
        <v>1</v>
      </c>
      <c r="D1519" s="335" t="s">
        <v>3144</v>
      </c>
      <c r="E1519" s="18" t="s">
        <v>1</v>
      </c>
      <c r="F1519" s="336">
        <v>0</v>
      </c>
      <c r="G1519" s="40"/>
      <c r="H1519" s="46"/>
    </row>
    <row r="1520" s="2" customFormat="1" ht="16.8" customHeight="1">
      <c r="A1520" s="40"/>
      <c r="B1520" s="46"/>
      <c r="C1520" s="335" t="s">
        <v>842</v>
      </c>
      <c r="D1520" s="335" t="s">
        <v>3145</v>
      </c>
      <c r="E1520" s="18" t="s">
        <v>1</v>
      </c>
      <c r="F1520" s="336">
        <v>47.5</v>
      </c>
      <c r="G1520" s="40"/>
      <c r="H1520" s="46"/>
    </row>
    <row r="1521" s="2" customFormat="1" ht="16.8" customHeight="1">
      <c r="A1521" s="40"/>
      <c r="B1521" s="46"/>
      <c r="C1521" s="337" t="s">
        <v>6408</v>
      </c>
      <c r="D1521" s="40"/>
      <c r="E1521" s="40"/>
      <c r="F1521" s="40"/>
      <c r="G1521" s="40"/>
      <c r="H1521" s="46"/>
    </row>
    <row r="1522" s="2" customFormat="1" ht="16.8" customHeight="1">
      <c r="A1522" s="40"/>
      <c r="B1522" s="46"/>
      <c r="C1522" s="335" t="s">
        <v>527</v>
      </c>
      <c r="D1522" s="335" t="s">
        <v>6436</v>
      </c>
      <c r="E1522" s="18" t="s">
        <v>515</v>
      </c>
      <c r="F1522" s="336">
        <v>185.905</v>
      </c>
      <c r="G1522" s="40"/>
      <c r="H1522" s="46"/>
    </row>
    <row r="1523" s="2" customFormat="1" ht="16.8" customHeight="1">
      <c r="A1523" s="40"/>
      <c r="B1523" s="46"/>
      <c r="C1523" s="331" t="s">
        <v>2756</v>
      </c>
      <c r="D1523" s="332" t="s">
        <v>2756</v>
      </c>
      <c r="E1523" s="333" t="s">
        <v>1</v>
      </c>
      <c r="F1523" s="334">
        <v>175.03999999999999</v>
      </c>
      <c r="G1523" s="40"/>
      <c r="H1523" s="46"/>
    </row>
    <row r="1524" s="2" customFormat="1" ht="16.8" customHeight="1">
      <c r="A1524" s="40"/>
      <c r="B1524" s="46"/>
      <c r="C1524" s="335" t="s">
        <v>1</v>
      </c>
      <c r="D1524" s="335" t="s">
        <v>2714</v>
      </c>
      <c r="E1524" s="18" t="s">
        <v>1</v>
      </c>
      <c r="F1524" s="336">
        <v>0</v>
      </c>
      <c r="G1524" s="40"/>
      <c r="H1524" s="46"/>
    </row>
    <row r="1525" s="2" customFormat="1" ht="16.8" customHeight="1">
      <c r="A1525" s="40"/>
      <c r="B1525" s="46"/>
      <c r="C1525" s="335" t="s">
        <v>2756</v>
      </c>
      <c r="D1525" s="335" t="s">
        <v>3576</v>
      </c>
      <c r="E1525" s="18" t="s">
        <v>1</v>
      </c>
      <c r="F1525" s="336">
        <v>175.03999999999999</v>
      </c>
      <c r="G1525" s="40"/>
      <c r="H1525" s="46"/>
    </row>
    <row r="1526" s="2" customFormat="1" ht="16.8" customHeight="1">
      <c r="A1526" s="40"/>
      <c r="B1526" s="46"/>
      <c r="C1526" s="337" t="s">
        <v>6408</v>
      </c>
      <c r="D1526" s="40"/>
      <c r="E1526" s="40"/>
      <c r="F1526" s="40"/>
      <c r="G1526" s="40"/>
      <c r="H1526" s="46"/>
    </row>
    <row r="1527" s="2" customFormat="1">
      <c r="A1527" s="40"/>
      <c r="B1527" s="46"/>
      <c r="C1527" s="335" t="s">
        <v>2711</v>
      </c>
      <c r="D1527" s="335" t="s">
        <v>2712</v>
      </c>
      <c r="E1527" s="18" t="s">
        <v>507</v>
      </c>
      <c r="F1527" s="336">
        <v>201.29599999999999</v>
      </c>
      <c r="G1527" s="40"/>
      <c r="H1527" s="46"/>
    </row>
    <row r="1528" s="2" customFormat="1" ht="16.8" customHeight="1">
      <c r="A1528" s="40"/>
      <c r="B1528" s="46"/>
      <c r="C1528" s="331" t="s">
        <v>2767</v>
      </c>
      <c r="D1528" s="332" t="s">
        <v>2767</v>
      </c>
      <c r="E1528" s="333" t="s">
        <v>1</v>
      </c>
      <c r="F1528" s="334">
        <v>43.149999999999999</v>
      </c>
      <c r="G1528" s="40"/>
      <c r="H1528" s="46"/>
    </row>
    <row r="1529" s="2" customFormat="1" ht="16.8" customHeight="1">
      <c r="A1529" s="40"/>
      <c r="B1529" s="46"/>
      <c r="C1529" s="335" t="s">
        <v>1</v>
      </c>
      <c r="D1529" s="335" t="s">
        <v>2724</v>
      </c>
      <c r="E1529" s="18" t="s">
        <v>1</v>
      </c>
      <c r="F1529" s="336">
        <v>0</v>
      </c>
      <c r="G1529" s="40"/>
      <c r="H1529" s="46"/>
    </row>
    <row r="1530" s="2" customFormat="1" ht="16.8" customHeight="1">
      <c r="A1530" s="40"/>
      <c r="B1530" s="46"/>
      <c r="C1530" s="335" t="s">
        <v>1</v>
      </c>
      <c r="D1530" s="335" t="s">
        <v>2166</v>
      </c>
      <c r="E1530" s="18" t="s">
        <v>1</v>
      </c>
      <c r="F1530" s="336">
        <v>0</v>
      </c>
      <c r="G1530" s="40"/>
      <c r="H1530" s="46"/>
    </row>
    <row r="1531" s="2" customFormat="1" ht="16.8" customHeight="1">
      <c r="A1531" s="40"/>
      <c r="B1531" s="46"/>
      <c r="C1531" s="335" t="s">
        <v>2767</v>
      </c>
      <c r="D1531" s="335" t="s">
        <v>3580</v>
      </c>
      <c r="E1531" s="18" t="s">
        <v>1</v>
      </c>
      <c r="F1531" s="336">
        <v>43.149999999999999</v>
      </c>
      <c r="G1531" s="40"/>
      <c r="H1531" s="46"/>
    </row>
    <row r="1532" s="2" customFormat="1" ht="16.8" customHeight="1">
      <c r="A1532" s="40"/>
      <c r="B1532" s="46"/>
      <c r="C1532" s="337" t="s">
        <v>6408</v>
      </c>
      <c r="D1532" s="40"/>
      <c r="E1532" s="40"/>
      <c r="F1532" s="40"/>
      <c r="G1532" s="40"/>
      <c r="H1532" s="46"/>
    </row>
    <row r="1533" s="2" customFormat="1" ht="16.8" customHeight="1">
      <c r="A1533" s="40"/>
      <c r="B1533" s="46"/>
      <c r="C1533" s="335" t="s">
        <v>2720</v>
      </c>
      <c r="D1533" s="335" t="s">
        <v>6440</v>
      </c>
      <c r="E1533" s="18" t="s">
        <v>507</v>
      </c>
      <c r="F1533" s="336">
        <v>90.439999999999998</v>
      </c>
      <c r="G1533" s="40"/>
      <c r="H1533" s="46"/>
    </row>
    <row r="1534" s="2" customFormat="1" ht="16.8" customHeight="1">
      <c r="A1534" s="40"/>
      <c r="B1534" s="46"/>
      <c r="C1534" s="331" t="s">
        <v>2778</v>
      </c>
      <c r="D1534" s="332" t="s">
        <v>2778</v>
      </c>
      <c r="E1534" s="333" t="s">
        <v>1</v>
      </c>
      <c r="F1534" s="334">
        <v>28</v>
      </c>
      <c r="G1534" s="40"/>
      <c r="H1534" s="46"/>
    </row>
    <row r="1535" s="2" customFormat="1" ht="16.8" customHeight="1">
      <c r="A1535" s="40"/>
      <c r="B1535" s="46"/>
      <c r="C1535" s="335" t="s">
        <v>1</v>
      </c>
      <c r="D1535" s="335" t="s">
        <v>3588</v>
      </c>
      <c r="E1535" s="18" t="s">
        <v>1</v>
      </c>
      <c r="F1535" s="336">
        <v>0</v>
      </c>
      <c r="G1535" s="40"/>
      <c r="H1535" s="46"/>
    </row>
    <row r="1536" s="2" customFormat="1" ht="16.8" customHeight="1">
      <c r="A1536" s="40"/>
      <c r="B1536" s="46"/>
      <c r="C1536" s="335" t="s">
        <v>1</v>
      </c>
      <c r="D1536" s="335" t="s">
        <v>3589</v>
      </c>
      <c r="E1536" s="18" t="s">
        <v>1</v>
      </c>
      <c r="F1536" s="336">
        <v>0</v>
      </c>
      <c r="G1536" s="40"/>
      <c r="H1536" s="46"/>
    </row>
    <row r="1537" s="2" customFormat="1" ht="16.8" customHeight="1">
      <c r="A1537" s="40"/>
      <c r="B1537" s="46"/>
      <c r="C1537" s="335" t="s">
        <v>2778</v>
      </c>
      <c r="D1537" s="335" t="s">
        <v>3590</v>
      </c>
      <c r="E1537" s="18" t="s">
        <v>1</v>
      </c>
      <c r="F1537" s="336">
        <v>28</v>
      </c>
      <c r="G1537" s="40"/>
      <c r="H1537" s="46"/>
    </row>
    <row r="1538" s="2" customFormat="1" ht="16.8" customHeight="1">
      <c r="A1538" s="40"/>
      <c r="B1538" s="46"/>
      <c r="C1538" s="337" t="s">
        <v>6408</v>
      </c>
      <c r="D1538" s="40"/>
      <c r="E1538" s="40"/>
      <c r="F1538" s="40"/>
      <c r="G1538" s="40"/>
      <c r="H1538" s="46"/>
    </row>
    <row r="1539" s="2" customFormat="1" ht="16.8" customHeight="1">
      <c r="A1539" s="40"/>
      <c r="B1539" s="46"/>
      <c r="C1539" s="335" t="s">
        <v>3583</v>
      </c>
      <c r="D1539" s="335" t="s">
        <v>6554</v>
      </c>
      <c r="E1539" s="18" t="s">
        <v>699</v>
      </c>
      <c r="F1539" s="336">
        <v>28</v>
      </c>
      <c r="G1539" s="40"/>
      <c r="H1539" s="46"/>
    </row>
    <row r="1540" s="2" customFormat="1" ht="16.8" customHeight="1">
      <c r="A1540" s="40"/>
      <c r="B1540" s="46"/>
      <c r="C1540" s="331" t="s">
        <v>2786</v>
      </c>
      <c r="D1540" s="332" t="s">
        <v>2786</v>
      </c>
      <c r="E1540" s="333" t="s">
        <v>1</v>
      </c>
      <c r="F1540" s="334">
        <v>17</v>
      </c>
      <c r="G1540" s="40"/>
      <c r="H1540" s="46"/>
    </row>
    <row r="1541" s="2" customFormat="1" ht="16.8" customHeight="1">
      <c r="A1541" s="40"/>
      <c r="B1541" s="46"/>
      <c r="C1541" s="331" t="s">
        <v>6555</v>
      </c>
      <c r="D1541" s="332" t="s">
        <v>6555</v>
      </c>
      <c r="E1541" s="333" t="s">
        <v>1</v>
      </c>
      <c r="F1541" s="334">
        <v>17</v>
      </c>
      <c r="G1541" s="40"/>
      <c r="H1541" s="46"/>
    </row>
    <row r="1542" s="2" customFormat="1" ht="16.8" customHeight="1">
      <c r="A1542" s="40"/>
      <c r="B1542" s="46"/>
      <c r="C1542" s="331" t="s">
        <v>3598</v>
      </c>
      <c r="D1542" s="332" t="s">
        <v>3598</v>
      </c>
      <c r="E1542" s="333" t="s">
        <v>1</v>
      </c>
      <c r="F1542" s="334">
        <v>34</v>
      </c>
      <c r="G1542" s="40"/>
      <c r="H1542" s="46"/>
    </row>
    <row r="1543" s="2" customFormat="1" ht="16.8" customHeight="1">
      <c r="A1543" s="40"/>
      <c r="B1543" s="46"/>
      <c r="C1543" s="335" t="s">
        <v>1</v>
      </c>
      <c r="D1543" s="335" t="s">
        <v>3597</v>
      </c>
      <c r="E1543" s="18" t="s">
        <v>1</v>
      </c>
      <c r="F1543" s="336">
        <v>0</v>
      </c>
      <c r="G1543" s="40"/>
      <c r="H1543" s="46"/>
    </row>
    <row r="1544" s="2" customFormat="1" ht="16.8" customHeight="1">
      <c r="A1544" s="40"/>
      <c r="B1544" s="46"/>
      <c r="C1544" s="335" t="s">
        <v>3598</v>
      </c>
      <c r="D1544" s="335" t="s">
        <v>3599</v>
      </c>
      <c r="E1544" s="18" t="s">
        <v>1</v>
      </c>
      <c r="F1544" s="336">
        <v>34</v>
      </c>
      <c r="G1544" s="40"/>
      <c r="H1544" s="46"/>
    </row>
    <row r="1545" s="2" customFormat="1" ht="16.8" customHeight="1">
      <c r="A1545" s="40"/>
      <c r="B1545" s="46"/>
      <c r="C1545" s="337" t="s">
        <v>6408</v>
      </c>
      <c r="D1545" s="40"/>
      <c r="E1545" s="40"/>
      <c r="F1545" s="40"/>
      <c r="G1545" s="40"/>
      <c r="H1545" s="46"/>
    </row>
    <row r="1546" s="2" customFormat="1" ht="16.8" customHeight="1">
      <c r="A1546" s="40"/>
      <c r="B1546" s="46"/>
      <c r="C1546" s="335" t="s">
        <v>2747</v>
      </c>
      <c r="D1546" s="335" t="s">
        <v>6556</v>
      </c>
      <c r="E1546" s="18" t="s">
        <v>507</v>
      </c>
      <c r="F1546" s="336">
        <v>34</v>
      </c>
      <c r="G1546" s="40"/>
      <c r="H1546" s="46"/>
    </row>
    <row r="1547" s="2" customFormat="1" ht="16.8" customHeight="1">
      <c r="A1547" s="40"/>
      <c r="B1547" s="46"/>
      <c r="C1547" s="331" t="s">
        <v>3603</v>
      </c>
      <c r="D1547" s="332" t="s">
        <v>3603</v>
      </c>
      <c r="E1547" s="333" t="s">
        <v>1</v>
      </c>
      <c r="F1547" s="334">
        <v>34</v>
      </c>
      <c r="G1547" s="40"/>
      <c r="H1547" s="46"/>
    </row>
    <row r="1548" s="2" customFormat="1" ht="16.8" customHeight="1">
      <c r="A1548" s="40"/>
      <c r="B1548" s="46"/>
      <c r="C1548" s="335" t="s">
        <v>1</v>
      </c>
      <c r="D1548" s="335" t="s">
        <v>2755</v>
      </c>
      <c r="E1548" s="18" t="s">
        <v>1</v>
      </c>
      <c r="F1548" s="336">
        <v>0</v>
      </c>
      <c r="G1548" s="40"/>
      <c r="H1548" s="46"/>
    </row>
    <row r="1549" s="2" customFormat="1" ht="16.8" customHeight="1">
      <c r="A1549" s="40"/>
      <c r="B1549" s="46"/>
      <c r="C1549" s="335" t="s">
        <v>3603</v>
      </c>
      <c r="D1549" s="335" t="s">
        <v>427</v>
      </c>
      <c r="E1549" s="18" t="s">
        <v>1</v>
      </c>
      <c r="F1549" s="336">
        <v>34</v>
      </c>
      <c r="G1549" s="40"/>
      <c r="H1549" s="46"/>
    </row>
    <row r="1550" s="2" customFormat="1" ht="16.8" customHeight="1">
      <c r="A1550" s="40"/>
      <c r="B1550" s="46"/>
      <c r="C1550" s="337" t="s">
        <v>6408</v>
      </c>
      <c r="D1550" s="40"/>
      <c r="E1550" s="40"/>
      <c r="F1550" s="40"/>
      <c r="G1550" s="40"/>
      <c r="H1550" s="46"/>
    </row>
    <row r="1551" s="2" customFormat="1" ht="16.8" customHeight="1">
      <c r="A1551" s="40"/>
      <c r="B1551" s="46"/>
      <c r="C1551" s="335" t="s">
        <v>2752</v>
      </c>
      <c r="D1551" s="335" t="s">
        <v>2753</v>
      </c>
      <c r="E1551" s="18" t="s">
        <v>507</v>
      </c>
      <c r="F1551" s="336">
        <v>393.75</v>
      </c>
      <c r="G1551" s="40"/>
      <c r="H1551" s="46"/>
    </row>
    <row r="1552" s="2" customFormat="1" ht="16.8" customHeight="1">
      <c r="A1552" s="40"/>
      <c r="B1552" s="46"/>
      <c r="C1552" s="331" t="s">
        <v>3608</v>
      </c>
      <c r="D1552" s="332" t="s">
        <v>3608</v>
      </c>
      <c r="E1552" s="333" t="s">
        <v>1</v>
      </c>
      <c r="F1552" s="334">
        <v>180.88</v>
      </c>
      <c r="G1552" s="40"/>
      <c r="H1552" s="46"/>
    </row>
    <row r="1553" s="2" customFormat="1" ht="16.8" customHeight="1">
      <c r="A1553" s="40"/>
      <c r="B1553" s="46"/>
      <c r="C1553" s="335" t="s">
        <v>1</v>
      </c>
      <c r="D1553" s="335" t="s">
        <v>2766</v>
      </c>
      <c r="E1553" s="18" t="s">
        <v>1</v>
      </c>
      <c r="F1553" s="336">
        <v>0</v>
      </c>
      <c r="G1553" s="40"/>
      <c r="H1553" s="46"/>
    </row>
    <row r="1554" s="2" customFormat="1" ht="16.8" customHeight="1">
      <c r="A1554" s="40"/>
      <c r="B1554" s="46"/>
      <c r="C1554" s="335" t="s">
        <v>3608</v>
      </c>
      <c r="D1554" s="335" t="s">
        <v>3609</v>
      </c>
      <c r="E1554" s="18" t="s">
        <v>1</v>
      </c>
      <c r="F1554" s="336">
        <v>180.88</v>
      </c>
      <c r="G1554" s="40"/>
      <c r="H1554" s="46"/>
    </row>
    <row r="1555" s="2" customFormat="1" ht="16.8" customHeight="1">
      <c r="A1555" s="40"/>
      <c r="B1555" s="46"/>
      <c r="C1555" s="337" t="s">
        <v>6408</v>
      </c>
      <c r="D1555" s="40"/>
      <c r="E1555" s="40"/>
      <c r="F1555" s="40"/>
      <c r="G1555" s="40"/>
      <c r="H1555" s="46"/>
    </row>
    <row r="1556" s="2" customFormat="1" ht="16.8" customHeight="1">
      <c r="A1556" s="40"/>
      <c r="B1556" s="46"/>
      <c r="C1556" s="335" t="s">
        <v>2762</v>
      </c>
      <c r="D1556" s="335" t="s">
        <v>6445</v>
      </c>
      <c r="E1556" s="18" t="s">
        <v>507</v>
      </c>
      <c r="F1556" s="336">
        <v>341</v>
      </c>
      <c r="G1556" s="40"/>
      <c r="H1556" s="46"/>
    </row>
    <row r="1557" s="2" customFormat="1" ht="16.8" customHeight="1">
      <c r="A1557" s="40"/>
      <c r="B1557" s="46"/>
      <c r="C1557" s="331" t="s">
        <v>3624</v>
      </c>
      <c r="D1557" s="332" t="s">
        <v>3624</v>
      </c>
      <c r="E1557" s="333" t="s">
        <v>1</v>
      </c>
      <c r="F1557" s="334">
        <v>2.7999999999999998</v>
      </c>
      <c r="G1557" s="40"/>
      <c r="H1557" s="46"/>
    </row>
    <row r="1558" s="2" customFormat="1" ht="16.8" customHeight="1">
      <c r="A1558" s="40"/>
      <c r="B1558" s="46"/>
      <c r="C1558" s="335" t="s">
        <v>1</v>
      </c>
      <c r="D1558" s="335" t="s">
        <v>3588</v>
      </c>
      <c r="E1558" s="18" t="s">
        <v>1</v>
      </c>
      <c r="F1558" s="336">
        <v>0</v>
      </c>
      <c r="G1558" s="40"/>
      <c r="H1558" s="46"/>
    </row>
    <row r="1559" s="2" customFormat="1" ht="16.8" customHeight="1">
      <c r="A1559" s="40"/>
      <c r="B1559" s="46"/>
      <c r="C1559" s="335" t="s">
        <v>1</v>
      </c>
      <c r="D1559" s="335" t="s">
        <v>3623</v>
      </c>
      <c r="E1559" s="18" t="s">
        <v>1</v>
      </c>
      <c r="F1559" s="336">
        <v>0</v>
      </c>
      <c r="G1559" s="40"/>
      <c r="H1559" s="46"/>
    </row>
    <row r="1560" s="2" customFormat="1" ht="16.8" customHeight="1">
      <c r="A1560" s="40"/>
      <c r="B1560" s="46"/>
      <c r="C1560" s="335" t="s">
        <v>3624</v>
      </c>
      <c r="D1560" s="335" t="s">
        <v>3625</v>
      </c>
      <c r="E1560" s="18" t="s">
        <v>1</v>
      </c>
      <c r="F1560" s="336">
        <v>2.7999999999999998</v>
      </c>
      <c r="G1560" s="40"/>
      <c r="H1560" s="46"/>
    </row>
    <row r="1561" s="2" customFormat="1" ht="16.8" customHeight="1">
      <c r="A1561" s="40"/>
      <c r="B1561" s="46"/>
      <c r="C1561" s="337" t="s">
        <v>6408</v>
      </c>
      <c r="D1561" s="40"/>
      <c r="E1561" s="40"/>
      <c r="F1561" s="40"/>
      <c r="G1561" s="40"/>
      <c r="H1561" s="46"/>
    </row>
    <row r="1562" s="2" customFormat="1" ht="16.8" customHeight="1">
      <c r="A1562" s="40"/>
      <c r="B1562" s="46"/>
      <c r="C1562" s="335" t="s">
        <v>3618</v>
      </c>
      <c r="D1562" s="335" t="s">
        <v>6557</v>
      </c>
      <c r="E1562" s="18" t="s">
        <v>507</v>
      </c>
      <c r="F1562" s="336">
        <v>2.7999999999999998</v>
      </c>
      <c r="G1562" s="40"/>
      <c r="H1562" s="46"/>
    </row>
    <row r="1563" s="2" customFormat="1" ht="16.8" customHeight="1">
      <c r="A1563" s="40"/>
      <c r="B1563" s="46"/>
      <c r="C1563" s="331" t="s">
        <v>3631</v>
      </c>
      <c r="D1563" s="332" t="s">
        <v>3631</v>
      </c>
      <c r="E1563" s="333" t="s">
        <v>1</v>
      </c>
      <c r="F1563" s="334">
        <v>8.4000000000000004</v>
      </c>
      <c r="G1563" s="40"/>
      <c r="H1563" s="46"/>
    </row>
    <row r="1564" s="2" customFormat="1" ht="16.8" customHeight="1">
      <c r="A1564" s="40"/>
      <c r="B1564" s="46"/>
      <c r="C1564" s="335" t="s">
        <v>3631</v>
      </c>
      <c r="D1564" s="335" t="s">
        <v>3632</v>
      </c>
      <c r="E1564" s="18" t="s">
        <v>1</v>
      </c>
      <c r="F1564" s="336">
        <v>8.4000000000000004</v>
      </c>
      <c r="G1564" s="40"/>
      <c r="H1564" s="46"/>
    </row>
    <row r="1565" s="2" customFormat="1" ht="16.8" customHeight="1">
      <c r="A1565" s="40"/>
      <c r="B1565" s="46"/>
      <c r="C1565" s="337" t="s">
        <v>6408</v>
      </c>
      <c r="D1565" s="40"/>
      <c r="E1565" s="40"/>
      <c r="F1565" s="40"/>
      <c r="G1565" s="40"/>
      <c r="H1565" s="46"/>
    </row>
    <row r="1566" s="2" customFormat="1" ht="16.8" customHeight="1">
      <c r="A1566" s="40"/>
      <c r="B1566" s="46"/>
      <c r="C1566" s="335" t="s">
        <v>3628</v>
      </c>
      <c r="D1566" s="335" t="s">
        <v>3629</v>
      </c>
      <c r="E1566" s="18" t="s">
        <v>584</v>
      </c>
      <c r="F1566" s="336">
        <v>25.199999999999999</v>
      </c>
      <c r="G1566" s="40"/>
      <c r="H1566" s="46"/>
    </row>
    <row r="1567" s="2" customFormat="1" ht="16.8" customHeight="1">
      <c r="A1567" s="40"/>
      <c r="B1567" s="46"/>
      <c r="C1567" s="331" t="s">
        <v>333</v>
      </c>
      <c r="D1567" s="332" t="s">
        <v>333</v>
      </c>
      <c r="E1567" s="333" t="s">
        <v>1</v>
      </c>
      <c r="F1567" s="334">
        <v>347.661</v>
      </c>
      <c r="G1567" s="40"/>
      <c r="H1567" s="46"/>
    </row>
    <row r="1568" s="2" customFormat="1" ht="16.8" customHeight="1">
      <c r="A1568" s="40"/>
      <c r="B1568" s="46"/>
      <c r="C1568" s="335" t="s">
        <v>1</v>
      </c>
      <c r="D1568" s="335" t="s">
        <v>3156</v>
      </c>
      <c r="E1568" s="18" t="s">
        <v>1</v>
      </c>
      <c r="F1568" s="336">
        <v>0</v>
      </c>
      <c r="G1568" s="40"/>
      <c r="H1568" s="46"/>
    </row>
    <row r="1569" s="2" customFormat="1" ht="16.8" customHeight="1">
      <c r="A1569" s="40"/>
      <c r="B1569" s="46"/>
      <c r="C1569" s="335" t="s">
        <v>333</v>
      </c>
      <c r="D1569" s="335" t="s">
        <v>3157</v>
      </c>
      <c r="E1569" s="18" t="s">
        <v>1</v>
      </c>
      <c r="F1569" s="336">
        <v>347.661</v>
      </c>
      <c r="G1569" s="40"/>
      <c r="H1569" s="46"/>
    </row>
    <row r="1570" s="2" customFormat="1" ht="16.8" customHeight="1">
      <c r="A1570" s="40"/>
      <c r="B1570" s="46"/>
      <c r="C1570" s="337" t="s">
        <v>6408</v>
      </c>
      <c r="D1570" s="40"/>
      <c r="E1570" s="40"/>
      <c r="F1570" s="40"/>
      <c r="G1570" s="40"/>
      <c r="H1570" s="46"/>
    </row>
    <row r="1571" s="2" customFormat="1">
      <c r="A1571" s="40"/>
      <c r="B1571" s="46"/>
      <c r="C1571" s="335" t="s">
        <v>2017</v>
      </c>
      <c r="D1571" s="335" t="s">
        <v>6447</v>
      </c>
      <c r="E1571" s="18" t="s">
        <v>651</v>
      </c>
      <c r="F1571" s="336">
        <v>347.661</v>
      </c>
      <c r="G1571" s="40"/>
      <c r="H1571" s="46"/>
    </row>
    <row r="1572" s="2" customFormat="1" ht="16.8" customHeight="1">
      <c r="A1572" s="40"/>
      <c r="B1572" s="46"/>
      <c r="C1572" s="331" t="s">
        <v>3637</v>
      </c>
      <c r="D1572" s="332" t="s">
        <v>3637</v>
      </c>
      <c r="E1572" s="333" t="s">
        <v>1</v>
      </c>
      <c r="F1572" s="334">
        <v>16.600000000000001</v>
      </c>
      <c r="G1572" s="40"/>
      <c r="H1572" s="46"/>
    </row>
    <row r="1573" s="2" customFormat="1" ht="16.8" customHeight="1">
      <c r="A1573" s="40"/>
      <c r="B1573" s="46"/>
      <c r="C1573" s="335" t="s">
        <v>1</v>
      </c>
      <c r="D1573" s="335" t="s">
        <v>2777</v>
      </c>
      <c r="E1573" s="18" t="s">
        <v>1</v>
      </c>
      <c r="F1573" s="336">
        <v>0</v>
      </c>
      <c r="G1573" s="40"/>
      <c r="H1573" s="46"/>
    </row>
    <row r="1574" s="2" customFormat="1" ht="16.8" customHeight="1">
      <c r="A1574" s="40"/>
      <c r="B1574" s="46"/>
      <c r="C1574" s="335" t="s">
        <v>3637</v>
      </c>
      <c r="D1574" s="335" t="s">
        <v>3638</v>
      </c>
      <c r="E1574" s="18" t="s">
        <v>1</v>
      </c>
      <c r="F1574" s="336">
        <v>16.600000000000001</v>
      </c>
      <c r="G1574" s="40"/>
      <c r="H1574" s="46"/>
    </row>
    <row r="1575" s="2" customFormat="1" ht="16.8" customHeight="1">
      <c r="A1575" s="40"/>
      <c r="B1575" s="46"/>
      <c r="C1575" s="337" t="s">
        <v>6408</v>
      </c>
      <c r="D1575" s="40"/>
      <c r="E1575" s="40"/>
      <c r="F1575" s="40"/>
      <c r="G1575" s="40"/>
      <c r="H1575" s="46"/>
    </row>
    <row r="1576" s="2" customFormat="1" ht="16.8" customHeight="1">
      <c r="A1576" s="40"/>
      <c r="B1576" s="46"/>
      <c r="C1576" s="335" t="s">
        <v>2773</v>
      </c>
      <c r="D1576" s="335" t="s">
        <v>6446</v>
      </c>
      <c r="E1576" s="18" t="s">
        <v>699</v>
      </c>
      <c r="F1576" s="336">
        <v>16.600000000000001</v>
      </c>
      <c r="G1576" s="40"/>
      <c r="H1576" s="46"/>
    </row>
    <row r="1577" s="2" customFormat="1" ht="16.8" customHeight="1">
      <c r="A1577" s="40"/>
      <c r="B1577" s="46"/>
      <c r="C1577" s="331" t="s">
        <v>3642</v>
      </c>
      <c r="D1577" s="332" t="s">
        <v>3642</v>
      </c>
      <c r="E1577" s="333" t="s">
        <v>1</v>
      </c>
      <c r="F1577" s="334">
        <v>16.600000000000001</v>
      </c>
      <c r="G1577" s="40"/>
      <c r="H1577" s="46"/>
    </row>
    <row r="1578" s="2" customFormat="1" ht="16.8" customHeight="1">
      <c r="A1578" s="40"/>
      <c r="B1578" s="46"/>
      <c r="C1578" s="335" t="s">
        <v>1</v>
      </c>
      <c r="D1578" s="335" t="s">
        <v>2785</v>
      </c>
      <c r="E1578" s="18" t="s">
        <v>1</v>
      </c>
      <c r="F1578" s="336">
        <v>0</v>
      </c>
      <c r="G1578" s="40"/>
      <c r="H1578" s="46"/>
    </row>
    <row r="1579" s="2" customFormat="1" ht="16.8" customHeight="1">
      <c r="A1579" s="40"/>
      <c r="B1579" s="46"/>
      <c r="C1579" s="335" t="s">
        <v>3642</v>
      </c>
      <c r="D1579" s="335" t="s">
        <v>3643</v>
      </c>
      <c r="E1579" s="18" t="s">
        <v>1</v>
      </c>
      <c r="F1579" s="336">
        <v>16.600000000000001</v>
      </c>
      <c r="G1579" s="40"/>
      <c r="H1579" s="46"/>
    </row>
    <row r="1580" s="2" customFormat="1" ht="16.8" customHeight="1">
      <c r="A1580" s="40"/>
      <c r="B1580" s="46"/>
      <c r="C1580" s="337" t="s">
        <v>6408</v>
      </c>
      <c r="D1580" s="40"/>
      <c r="E1580" s="40"/>
      <c r="F1580" s="40"/>
      <c r="G1580" s="40"/>
      <c r="H1580" s="46"/>
    </row>
    <row r="1581" s="2" customFormat="1" ht="16.8" customHeight="1">
      <c r="A1581" s="40"/>
      <c r="B1581" s="46"/>
      <c r="C1581" s="335" t="s">
        <v>2782</v>
      </c>
      <c r="D1581" s="335" t="s">
        <v>2783</v>
      </c>
      <c r="E1581" s="18" t="s">
        <v>350</v>
      </c>
      <c r="F1581" s="336">
        <v>18.260000000000002</v>
      </c>
      <c r="G1581" s="40"/>
      <c r="H1581" s="46"/>
    </row>
    <row r="1582" s="2" customFormat="1" ht="16.8" customHeight="1">
      <c r="A1582" s="40"/>
      <c r="B1582" s="46"/>
      <c r="C1582" s="331" t="s">
        <v>3227</v>
      </c>
      <c r="D1582" s="332" t="s">
        <v>3227</v>
      </c>
      <c r="E1582" s="333" t="s">
        <v>1</v>
      </c>
      <c r="F1582" s="334">
        <v>2</v>
      </c>
      <c r="G1582" s="40"/>
      <c r="H1582" s="46"/>
    </row>
    <row r="1583" s="2" customFormat="1" ht="16.8" customHeight="1">
      <c r="A1583" s="40"/>
      <c r="B1583" s="46"/>
      <c r="C1583" s="335" t="s">
        <v>3227</v>
      </c>
      <c r="D1583" s="335" t="s">
        <v>19</v>
      </c>
      <c r="E1583" s="18" t="s">
        <v>1</v>
      </c>
      <c r="F1583" s="336">
        <v>2</v>
      </c>
      <c r="G1583" s="40"/>
      <c r="H1583" s="46"/>
    </row>
    <row r="1584" s="2" customFormat="1" ht="16.8" customHeight="1">
      <c r="A1584" s="40"/>
      <c r="B1584" s="46"/>
      <c r="C1584" s="337" t="s">
        <v>6408</v>
      </c>
      <c r="D1584" s="40"/>
      <c r="E1584" s="40"/>
      <c r="F1584" s="40"/>
      <c r="G1584" s="40"/>
      <c r="H1584" s="46"/>
    </row>
    <row r="1585" s="2" customFormat="1" ht="16.8" customHeight="1">
      <c r="A1585" s="40"/>
      <c r="B1585" s="46"/>
      <c r="C1585" s="335" t="s">
        <v>3222</v>
      </c>
      <c r="D1585" s="335" t="s">
        <v>6558</v>
      </c>
      <c r="E1585" s="18" t="s">
        <v>665</v>
      </c>
      <c r="F1585" s="336">
        <v>2</v>
      </c>
      <c r="G1585" s="40"/>
      <c r="H1585" s="46"/>
    </row>
    <row r="1586" s="2" customFormat="1" ht="16.8" customHeight="1">
      <c r="A1586" s="40"/>
      <c r="B1586" s="46"/>
      <c r="C1586" s="331" t="s">
        <v>3160</v>
      </c>
      <c r="D1586" s="332" t="s">
        <v>3160</v>
      </c>
      <c r="E1586" s="333" t="s">
        <v>1</v>
      </c>
      <c r="F1586" s="334">
        <v>193.14500000000001</v>
      </c>
      <c r="G1586" s="40"/>
      <c r="H1586" s="46"/>
    </row>
    <row r="1587" s="2" customFormat="1" ht="16.8" customHeight="1">
      <c r="A1587" s="40"/>
      <c r="B1587" s="46"/>
      <c r="C1587" s="335" t="s">
        <v>1</v>
      </c>
      <c r="D1587" s="335" t="s">
        <v>3159</v>
      </c>
      <c r="E1587" s="18" t="s">
        <v>1</v>
      </c>
      <c r="F1587" s="336">
        <v>0</v>
      </c>
      <c r="G1587" s="40"/>
      <c r="H1587" s="46"/>
    </row>
    <row r="1588" s="2" customFormat="1" ht="16.8" customHeight="1">
      <c r="A1588" s="40"/>
      <c r="B1588" s="46"/>
      <c r="C1588" s="335" t="s">
        <v>3160</v>
      </c>
      <c r="D1588" s="335" t="s">
        <v>3161</v>
      </c>
      <c r="E1588" s="18" t="s">
        <v>1</v>
      </c>
      <c r="F1588" s="336">
        <v>193.14500000000001</v>
      </c>
      <c r="G1588" s="40"/>
      <c r="H1588" s="46"/>
    </row>
    <row r="1589" s="2" customFormat="1" ht="16.8" customHeight="1">
      <c r="A1589" s="40"/>
      <c r="B1589" s="46"/>
      <c r="C1589" s="337" t="s">
        <v>6408</v>
      </c>
      <c r="D1589" s="40"/>
      <c r="E1589" s="40"/>
      <c r="F1589" s="40"/>
      <c r="G1589" s="40"/>
      <c r="H1589" s="46"/>
    </row>
    <row r="1590" s="2" customFormat="1" ht="16.8" customHeight="1">
      <c r="A1590" s="40"/>
      <c r="B1590" s="46"/>
      <c r="C1590" s="335" t="s">
        <v>2025</v>
      </c>
      <c r="D1590" s="335" t="s">
        <v>6448</v>
      </c>
      <c r="E1590" s="18" t="s">
        <v>515</v>
      </c>
      <c r="F1590" s="336">
        <v>379.05000000000001</v>
      </c>
      <c r="G1590" s="40"/>
      <c r="H1590" s="46"/>
    </row>
    <row r="1591" s="2" customFormat="1" ht="16.8" customHeight="1">
      <c r="A1591" s="40"/>
      <c r="B1591" s="46"/>
      <c r="C1591" s="331" t="s">
        <v>859</v>
      </c>
      <c r="D1591" s="332" t="s">
        <v>859</v>
      </c>
      <c r="E1591" s="333" t="s">
        <v>1</v>
      </c>
      <c r="F1591" s="334">
        <v>2.5699999999999998</v>
      </c>
      <c r="G1591" s="40"/>
      <c r="H1591" s="46"/>
    </row>
    <row r="1592" s="2" customFormat="1" ht="16.8" customHeight="1">
      <c r="A1592" s="40"/>
      <c r="B1592" s="46"/>
      <c r="C1592" s="335" t="s">
        <v>1</v>
      </c>
      <c r="D1592" s="335" t="s">
        <v>3165</v>
      </c>
      <c r="E1592" s="18" t="s">
        <v>1</v>
      </c>
      <c r="F1592" s="336">
        <v>0</v>
      </c>
      <c r="G1592" s="40"/>
      <c r="H1592" s="46"/>
    </row>
    <row r="1593" s="2" customFormat="1" ht="16.8" customHeight="1">
      <c r="A1593" s="40"/>
      <c r="B1593" s="46"/>
      <c r="C1593" s="335" t="s">
        <v>859</v>
      </c>
      <c r="D1593" s="335" t="s">
        <v>3166</v>
      </c>
      <c r="E1593" s="18" t="s">
        <v>1</v>
      </c>
      <c r="F1593" s="336">
        <v>2.5699999999999998</v>
      </c>
      <c r="G1593" s="40"/>
      <c r="H1593" s="46"/>
    </row>
    <row r="1594" s="2" customFormat="1" ht="16.8" customHeight="1">
      <c r="A1594" s="40"/>
      <c r="B1594" s="46"/>
      <c r="C1594" s="337" t="s">
        <v>6408</v>
      </c>
      <c r="D1594" s="40"/>
      <c r="E1594" s="40"/>
      <c r="F1594" s="40"/>
      <c r="G1594" s="40"/>
      <c r="H1594" s="46"/>
    </row>
    <row r="1595" s="2" customFormat="1" ht="16.8" customHeight="1">
      <c r="A1595" s="40"/>
      <c r="B1595" s="46"/>
      <c r="C1595" s="335" t="s">
        <v>2036</v>
      </c>
      <c r="D1595" s="335" t="s">
        <v>6449</v>
      </c>
      <c r="E1595" s="18" t="s">
        <v>515</v>
      </c>
      <c r="F1595" s="336">
        <v>2.5699999999999998</v>
      </c>
      <c r="G1595" s="40"/>
      <c r="H1595" s="46"/>
    </row>
    <row r="1596" s="2" customFormat="1" ht="16.8" customHeight="1">
      <c r="A1596" s="40"/>
      <c r="B1596" s="46"/>
      <c r="C1596" s="331" t="s">
        <v>355</v>
      </c>
      <c r="D1596" s="332" t="s">
        <v>355</v>
      </c>
      <c r="E1596" s="333" t="s">
        <v>1</v>
      </c>
      <c r="F1596" s="334">
        <v>164.25999999999999</v>
      </c>
      <c r="G1596" s="40"/>
      <c r="H1596" s="46"/>
    </row>
    <row r="1597" s="2" customFormat="1" ht="16.8" customHeight="1">
      <c r="A1597" s="40"/>
      <c r="B1597" s="46"/>
      <c r="C1597" s="335" t="s">
        <v>355</v>
      </c>
      <c r="D1597" s="335" t="s">
        <v>3171</v>
      </c>
      <c r="E1597" s="18" t="s">
        <v>1</v>
      </c>
      <c r="F1597" s="336">
        <v>164.25999999999999</v>
      </c>
      <c r="G1597" s="40"/>
      <c r="H1597" s="46"/>
    </row>
    <row r="1598" s="2" customFormat="1" ht="16.8" customHeight="1">
      <c r="A1598" s="40"/>
      <c r="B1598" s="46"/>
      <c r="C1598" s="337" t="s">
        <v>6408</v>
      </c>
      <c r="D1598" s="40"/>
      <c r="E1598" s="40"/>
      <c r="F1598" s="40"/>
      <c r="G1598" s="40"/>
      <c r="H1598" s="46"/>
    </row>
    <row r="1599" s="2" customFormat="1" ht="16.8" customHeight="1">
      <c r="A1599" s="40"/>
      <c r="B1599" s="46"/>
      <c r="C1599" s="335" t="s">
        <v>621</v>
      </c>
      <c r="D1599" s="335" t="s">
        <v>6426</v>
      </c>
      <c r="E1599" s="18" t="s">
        <v>507</v>
      </c>
      <c r="F1599" s="336">
        <v>164.25999999999999</v>
      </c>
      <c r="G1599" s="40"/>
      <c r="H1599" s="46"/>
    </row>
    <row r="1600" s="2" customFormat="1" ht="16.8" customHeight="1">
      <c r="A1600" s="40"/>
      <c r="B1600" s="46"/>
      <c r="C1600" s="331" t="s">
        <v>884</v>
      </c>
      <c r="D1600" s="332" t="s">
        <v>884</v>
      </c>
      <c r="E1600" s="333" t="s">
        <v>1</v>
      </c>
      <c r="F1600" s="334">
        <v>34.75</v>
      </c>
      <c r="G1600" s="40"/>
      <c r="H1600" s="46"/>
    </row>
    <row r="1601" s="2" customFormat="1" ht="16.8" customHeight="1">
      <c r="A1601" s="40"/>
      <c r="B1601" s="46"/>
      <c r="C1601" s="335" t="s">
        <v>1</v>
      </c>
      <c r="D1601" s="335" t="s">
        <v>1999</v>
      </c>
      <c r="E1601" s="18" t="s">
        <v>1</v>
      </c>
      <c r="F1601" s="336">
        <v>0</v>
      </c>
      <c r="G1601" s="40"/>
      <c r="H1601" s="46"/>
    </row>
    <row r="1602" s="2" customFormat="1" ht="16.8" customHeight="1">
      <c r="A1602" s="40"/>
      <c r="B1602" s="46"/>
      <c r="C1602" s="335" t="s">
        <v>884</v>
      </c>
      <c r="D1602" s="335" t="s">
        <v>3173</v>
      </c>
      <c r="E1602" s="18" t="s">
        <v>1</v>
      </c>
      <c r="F1602" s="336">
        <v>34.75</v>
      </c>
      <c r="G1602" s="40"/>
      <c r="H1602" s="46"/>
    </row>
    <row r="1603" s="2" customFormat="1" ht="16.8" customHeight="1">
      <c r="A1603" s="40"/>
      <c r="B1603" s="46"/>
      <c r="C1603" s="337" t="s">
        <v>6408</v>
      </c>
      <c r="D1603" s="40"/>
      <c r="E1603" s="40"/>
      <c r="F1603" s="40"/>
      <c r="G1603" s="40"/>
      <c r="H1603" s="46"/>
    </row>
    <row r="1604" s="2" customFormat="1" ht="16.8" customHeight="1">
      <c r="A1604" s="40"/>
      <c r="B1604" s="46"/>
      <c r="C1604" s="335" t="s">
        <v>830</v>
      </c>
      <c r="D1604" s="335" t="s">
        <v>6411</v>
      </c>
      <c r="E1604" s="18" t="s">
        <v>507</v>
      </c>
      <c r="F1604" s="336">
        <v>164.25999999999999</v>
      </c>
      <c r="G1604" s="40"/>
      <c r="H1604" s="46"/>
    </row>
    <row r="1605" s="2" customFormat="1" ht="16.8" customHeight="1">
      <c r="A1605" s="40"/>
      <c r="B1605" s="46"/>
      <c r="C1605" s="331" t="s">
        <v>894</v>
      </c>
      <c r="D1605" s="332" t="s">
        <v>894</v>
      </c>
      <c r="E1605" s="333" t="s">
        <v>1</v>
      </c>
      <c r="F1605" s="334">
        <v>164.25999999999999</v>
      </c>
      <c r="G1605" s="40"/>
      <c r="H1605" s="46"/>
    </row>
    <row r="1606" s="2" customFormat="1" ht="16.8" customHeight="1">
      <c r="A1606" s="40"/>
      <c r="B1606" s="46"/>
      <c r="C1606" s="335" t="s">
        <v>894</v>
      </c>
      <c r="D1606" s="335" t="s">
        <v>3171</v>
      </c>
      <c r="E1606" s="18" t="s">
        <v>1</v>
      </c>
      <c r="F1606" s="336">
        <v>164.25999999999999</v>
      </c>
      <c r="G1606" s="40"/>
      <c r="H1606" s="46"/>
    </row>
    <row r="1607" s="2" customFormat="1" ht="16.8" customHeight="1">
      <c r="A1607" s="40"/>
      <c r="B1607" s="46"/>
      <c r="C1607" s="337" t="s">
        <v>6408</v>
      </c>
      <c r="D1607" s="40"/>
      <c r="E1607" s="40"/>
      <c r="F1607" s="40"/>
      <c r="G1607" s="40"/>
      <c r="H1607" s="46"/>
    </row>
    <row r="1608" s="2" customFormat="1" ht="16.8" customHeight="1">
      <c r="A1608" s="40"/>
      <c r="B1608" s="46"/>
      <c r="C1608" s="335" t="s">
        <v>2063</v>
      </c>
      <c r="D1608" s="335" t="s">
        <v>6450</v>
      </c>
      <c r="E1608" s="18" t="s">
        <v>507</v>
      </c>
      <c r="F1608" s="336">
        <v>164.25999999999999</v>
      </c>
      <c r="G1608" s="40"/>
      <c r="H1608" s="46"/>
    </row>
    <row r="1609" s="2" customFormat="1" ht="16.8" customHeight="1">
      <c r="A1609" s="40"/>
      <c r="B1609" s="46"/>
      <c r="C1609" s="331" t="s">
        <v>785</v>
      </c>
      <c r="D1609" s="332" t="s">
        <v>785</v>
      </c>
      <c r="E1609" s="333" t="s">
        <v>1</v>
      </c>
      <c r="F1609" s="334">
        <v>505</v>
      </c>
      <c r="G1609" s="40"/>
      <c r="H1609" s="46"/>
    </row>
    <row r="1610" s="2" customFormat="1" ht="16.8" customHeight="1">
      <c r="A1610" s="40"/>
      <c r="B1610" s="46"/>
      <c r="C1610" s="335" t="s">
        <v>1</v>
      </c>
      <c r="D1610" s="335" t="s">
        <v>3102</v>
      </c>
      <c r="E1610" s="18" t="s">
        <v>1</v>
      </c>
      <c r="F1610" s="336">
        <v>0</v>
      </c>
      <c r="G1610" s="40"/>
      <c r="H1610" s="46"/>
    </row>
    <row r="1611" s="2" customFormat="1" ht="16.8" customHeight="1">
      <c r="A1611" s="40"/>
      <c r="B1611" s="46"/>
      <c r="C1611" s="335" t="s">
        <v>785</v>
      </c>
      <c r="D1611" s="335" t="s">
        <v>3096</v>
      </c>
      <c r="E1611" s="18" t="s">
        <v>1</v>
      </c>
      <c r="F1611" s="336">
        <v>505</v>
      </c>
      <c r="G1611" s="40"/>
      <c r="H1611" s="46"/>
    </row>
    <row r="1612" s="2" customFormat="1" ht="16.8" customHeight="1">
      <c r="A1612" s="40"/>
      <c r="B1612" s="46"/>
      <c r="C1612" s="337" t="s">
        <v>6408</v>
      </c>
      <c r="D1612" s="40"/>
      <c r="E1612" s="40"/>
      <c r="F1612" s="40"/>
      <c r="G1612" s="40"/>
      <c r="H1612" s="46"/>
    </row>
    <row r="1613" s="2" customFormat="1" ht="16.8" customHeight="1">
      <c r="A1613" s="40"/>
      <c r="B1613" s="46"/>
      <c r="C1613" s="335" t="s">
        <v>3098</v>
      </c>
      <c r="D1613" s="335" t="s">
        <v>6559</v>
      </c>
      <c r="E1613" s="18" t="s">
        <v>507</v>
      </c>
      <c r="F1613" s="336">
        <v>703</v>
      </c>
      <c r="G1613" s="40"/>
      <c r="H1613" s="46"/>
    </row>
    <row r="1614" s="2" customFormat="1" ht="16.8" customHeight="1">
      <c r="A1614" s="40"/>
      <c r="B1614" s="46"/>
      <c r="C1614" s="331" t="s">
        <v>914</v>
      </c>
      <c r="D1614" s="332" t="s">
        <v>914</v>
      </c>
      <c r="E1614" s="333" t="s">
        <v>1</v>
      </c>
      <c r="F1614" s="334">
        <v>164.25999999999999</v>
      </c>
      <c r="G1614" s="40"/>
      <c r="H1614" s="46"/>
    </row>
    <row r="1615" s="2" customFormat="1" ht="16.8" customHeight="1">
      <c r="A1615" s="40"/>
      <c r="B1615" s="46"/>
      <c r="C1615" s="335" t="s">
        <v>914</v>
      </c>
      <c r="D1615" s="335" t="s">
        <v>3171</v>
      </c>
      <c r="E1615" s="18" t="s">
        <v>1</v>
      </c>
      <c r="F1615" s="336">
        <v>164.25999999999999</v>
      </c>
      <c r="G1615" s="40"/>
      <c r="H1615" s="46"/>
    </row>
    <row r="1616" s="2" customFormat="1" ht="16.8" customHeight="1">
      <c r="A1616" s="40"/>
      <c r="B1616" s="46"/>
      <c r="C1616" s="337" t="s">
        <v>6408</v>
      </c>
      <c r="D1616" s="40"/>
      <c r="E1616" s="40"/>
      <c r="F1616" s="40"/>
      <c r="G1616" s="40"/>
      <c r="H1616" s="46"/>
    </row>
    <row r="1617" s="2" customFormat="1" ht="16.8" customHeight="1">
      <c r="A1617" s="40"/>
      <c r="B1617" s="46"/>
      <c r="C1617" s="335" t="s">
        <v>2069</v>
      </c>
      <c r="D1617" s="335" t="s">
        <v>6452</v>
      </c>
      <c r="E1617" s="18" t="s">
        <v>507</v>
      </c>
      <c r="F1617" s="336">
        <v>164.25999999999999</v>
      </c>
      <c r="G1617" s="40"/>
      <c r="H1617" s="46"/>
    </row>
    <row r="1618" s="2" customFormat="1" ht="16.8" customHeight="1">
      <c r="A1618" s="40"/>
      <c r="B1618" s="46"/>
      <c r="C1618" s="331" t="s">
        <v>1035</v>
      </c>
      <c r="D1618" s="332" t="s">
        <v>1035</v>
      </c>
      <c r="E1618" s="333" t="s">
        <v>1</v>
      </c>
      <c r="F1618" s="334">
        <v>492.77999999999997</v>
      </c>
      <c r="G1618" s="40"/>
      <c r="H1618" s="46"/>
    </row>
    <row r="1619" s="2" customFormat="1" ht="16.8" customHeight="1">
      <c r="A1619" s="40"/>
      <c r="B1619" s="46"/>
      <c r="C1619" s="335" t="s">
        <v>1035</v>
      </c>
      <c r="D1619" s="335" t="s">
        <v>3179</v>
      </c>
      <c r="E1619" s="18" t="s">
        <v>1</v>
      </c>
      <c r="F1619" s="336">
        <v>492.77999999999997</v>
      </c>
      <c r="G1619" s="40"/>
      <c r="H1619" s="46"/>
    </row>
    <row r="1620" s="2" customFormat="1" ht="16.8" customHeight="1">
      <c r="A1620" s="40"/>
      <c r="B1620" s="46"/>
      <c r="C1620" s="337" t="s">
        <v>6408</v>
      </c>
      <c r="D1620" s="40"/>
      <c r="E1620" s="40"/>
      <c r="F1620" s="40"/>
      <c r="G1620" s="40"/>
      <c r="H1620" s="46"/>
    </row>
    <row r="1621" s="2" customFormat="1" ht="16.8" customHeight="1">
      <c r="A1621" s="40"/>
      <c r="B1621" s="46"/>
      <c r="C1621" s="335" t="s">
        <v>853</v>
      </c>
      <c r="D1621" s="335" t="s">
        <v>6413</v>
      </c>
      <c r="E1621" s="18" t="s">
        <v>507</v>
      </c>
      <c r="F1621" s="336">
        <v>492.77999999999997</v>
      </c>
      <c r="G1621" s="40"/>
      <c r="H1621" s="46"/>
    </row>
    <row r="1622" s="2" customFormat="1" ht="16.8" customHeight="1">
      <c r="A1622" s="40"/>
      <c r="B1622" s="46"/>
      <c r="C1622" s="331" t="s">
        <v>926</v>
      </c>
      <c r="D1622" s="332" t="s">
        <v>926</v>
      </c>
      <c r="E1622" s="333" t="s">
        <v>1</v>
      </c>
      <c r="F1622" s="334">
        <v>3.2850000000000001</v>
      </c>
      <c r="G1622" s="40"/>
      <c r="H1622" s="46"/>
    </row>
    <row r="1623" s="2" customFormat="1" ht="16.8" customHeight="1">
      <c r="A1623" s="40"/>
      <c r="B1623" s="46"/>
      <c r="C1623" s="335" t="s">
        <v>1</v>
      </c>
      <c r="D1623" s="335" t="s">
        <v>2088</v>
      </c>
      <c r="E1623" s="18" t="s">
        <v>1</v>
      </c>
      <c r="F1623" s="336">
        <v>0</v>
      </c>
      <c r="G1623" s="40"/>
      <c r="H1623" s="46"/>
    </row>
    <row r="1624" s="2" customFormat="1" ht="16.8" customHeight="1">
      <c r="A1624" s="40"/>
      <c r="B1624" s="46"/>
      <c r="C1624" s="335" t="s">
        <v>926</v>
      </c>
      <c r="D1624" s="335" t="s">
        <v>3181</v>
      </c>
      <c r="E1624" s="18" t="s">
        <v>1</v>
      </c>
      <c r="F1624" s="336">
        <v>3.2850000000000001</v>
      </c>
      <c r="G1624" s="40"/>
      <c r="H1624" s="46"/>
    </row>
    <row r="1625" s="2" customFormat="1" ht="16.8" customHeight="1">
      <c r="A1625" s="40"/>
      <c r="B1625" s="46"/>
      <c r="C1625" s="337" t="s">
        <v>6408</v>
      </c>
      <c r="D1625" s="40"/>
      <c r="E1625" s="40"/>
      <c r="F1625" s="40"/>
      <c r="G1625" s="40"/>
      <c r="H1625" s="46"/>
    </row>
    <row r="1626" s="2" customFormat="1" ht="16.8" customHeight="1">
      <c r="A1626" s="40"/>
      <c r="B1626" s="46"/>
      <c r="C1626" s="335" t="s">
        <v>2082</v>
      </c>
      <c r="D1626" s="335" t="s">
        <v>6453</v>
      </c>
      <c r="E1626" s="18" t="s">
        <v>515</v>
      </c>
      <c r="F1626" s="336">
        <v>3.2850000000000001</v>
      </c>
      <c r="G1626" s="40"/>
      <c r="H1626" s="46"/>
    </row>
    <row r="1627" s="2" customFormat="1" ht="16.8" customHeight="1">
      <c r="A1627" s="40"/>
      <c r="B1627" s="46"/>
      <c r="C1627" s="331" t="s">
        <v>460</v>
      </c>
      <c r="D1627" s="332" t="s">
        <v>460</v>
      </c>
      <c r="E1627" s="333" t="s">
        <v>1</v>
      </c>
      <c r="F1627" s="334">
        <v>16.425000000000001</v>
      </c>
      <c r="G1627" s="40"/>
      <c r="H1627" s="46"/>
    </row>
    <row r="1628" s="2" customFormat="1" ht="16.8" customHeight="1">
      <c r="A1628" s="40"/>
      <c r="B1628" s="46"/>
      <c r="C1628" s="335" t="s">
        <v>460</v>
      </c>
      <c r="D1628" s="335" t="s">
        <v>3183</v>
      </c>
      <c r="E1628" s="18" t="s">
        <v>1</v>
      </c>
      <c r="F1628" s="336">
        <v>16.425000000000001</v>
      </c>
      <c r="G1628" s="40"/>
      <c r="H1628" s="46"/>
    </row>
    <row r="1629" s="2" customFormat="1" ht="16.8" customHeight="1">
      <c r="A1629" s="40"/>
      <c r="B1629" s="46"/>
      <c r="C1629" s="331" t="s">
        <v>1042</v>
      </c>
      <c r="D1629" s="332" t="s">
        <v>1042</v>
      </c>
      <c r="E1629" s="333" t="s">
        <v>1</v>
      </c>
      <c r="F1629" s="334">
        <v>0.90000000000000002</v>
      </c>
      <c r="G1629" s="40"/>
      <c r="H1629" s="46"/>
    </row>
    <row r="1630" s="2" customFormat="1" ht="16.8" customHeight="1">
      <c r="A1630" s="40"/>
      <c r="B1630" s="46"/>
      <c r="C1630" s="335" t="s">
        <v>1</v>
      </c>
      <c r="D1630" s="335" t="s">
        <v>2103</v>
      </c>
      <c r="E1630" s="18" t="s">
        <v>1</v>
      </c>
      <c r="F1630" s="336">
        <v>0</v>
      </c>
      <c r="G1630" s="40"/>
      <c r="H1630" s="46"/>
    </row>
    <row r="1631" s="2" customFormat="1" ht="16.8" customHeight="1">
      <c r="A1631" s="40"/>
      <c r="B1631" s="46"/>
      <c r="C1631" s="335" t="s">
        <v>1042</v>
      </c>
      <c r="D1631" s="335" t="s">
        <v>3185</v>
      </c>
      <c r="E1631" s="18" t="s">
        <v>1</v>
      </c>
      <c r="F1631" s="336">
        <v>0.90000000000000002</v>
      </c>
      <c r="G1631" s="40"/>
      <c r="H1631" s="46"/>
    </row>
    <row r="1632" s="2" customFormat="1" ht="16.8" customHeight="1">
      <c r="A1632" s="40"/>
      <c r="B1632" s="46"/>
      <c r="C1632" s="337" t="s">
        <v>6408</v>
      </c>
      <c r="D1632" s="40"/>
      <c r="E1632" s="40"/>
      <c r="F1632" s="40"/>
      <c r="G1632" s="40"/>
      <c r="H1632" s="46"/>
    </row>
    <row r="1633" s="2" customFormat="1" ht="16.8" customHeight="1">
      <c r="A1633" s="40"/>
      <c r="B1633" s="46"/>
      <c r="C1633" s="335" t="s">
        <v>2099</v>
      </c>
      <c r="D1633" s="335" t="s">
        <v>2100</v>
      </c>
      <c r="E1633" s="18" t="s">
        <v>515</v>
      </c>
      <c r="F1633" s="336">
        <v>0.90000000000000002</v>
      </c>
      <c r="G1633" s="40"/>
      <c r="H1633" s="46"/>
    </row>
    <row r="1634" s="2" customFormat="1" ht="16.8" customHeight="1">
      <c r="A1634" s="40"/>
      <c r="B1634" s="46"/>
      <c r="C1634" s="331" t="s">
        <v>944</v>
      </c>
      <c r="D1634" s="332" t="s">
        <v>944</v>
      </c>
      <c r="E1634" s="333" t="s">
        <v>1</v>
      </c>
      <c r="F1634" s="334">
        <v>12</v>
      </c>
      <c r="G1634" s="40"/>
      <c r="H1634" s="46"/>
    </row>
    <row r="1635" s="2" customFormat="1" ht="16.8" customHeight="1">
      <c r="A1635" s="40"/>
      <c r="B1635" s="46"/>
      <c r="C1635" s="335" t="s">
        <v>1</v>
      </c>
      <c r="D1635" s="335" t="s">
        <v>2113</v>
      </c>
      <c r="E1635" s="18" t="s">
        <v>1</v>
      </c>
      <c r="F1635" s="336">
        <v>0</v>
      </c>
      <c r="G1635" s="40"/>
      <c r="H1635" s="46"/>
    </row>
    <row r="1636" s="2" customFormat="1" ht="16.8" customHeight="1">
      <c r="A1636" s="40"/>
      <c r="B1636" s="46"/>
      <c r="C1636" s="335" t="s">
        <v>944</v>
      </c>
      <c r="D1636" s="335" t="s">
        <v>3187</v>
      </c>
      <c r="E1636" s="18" t="s">
        <v>1</v>
      </c>
      <c r="F1636" s="336">
        <v>12</v>
      </c>
      <c r="G1636" s="40"/>
      <c r="H1636" s="46"/>
    </row>
    <row r="1637" s="2" customFormat="1" ht="16.8" customHeight="1">
      <c r="A1637" s="40"/>
      <c r="B1637" s="46"/>
      <c r="C1637" s="337" t="s">
        <v>6408</v>
      </c>
      <c r="D1637" s="40"/>
      <c r="E1637" s="40"/>
      <c r="F1637" s="40"/>
      <c r="G1637" s="40"/>
      <c r="H1637" s="46"/>
    </row>
    <row r="1638" s="2" customFormat="1" ht="16.8" customHeight="1">
      <c r="A1638" s="40"/>
      <c r="B1638" s="46"/>
      <c r="C1638" s="335" t="s">
        <v>2108</v>
      </c>
      <c r="D1638" s="335" t="s">
        <v>6454</v>
      </c>
      <c r="E1638" s="18" t="s">
        <v>699</v>
      </c>
      <c r="F1638" s="336">
        <v>12</v>
      </c>
      <c r="G1638" s="40"/>
      <c r="H1638" s="46"/>
    </row>
    <row r="1639" s="2" customFormat="1" ht="16.8" customHeight="1">
      <c r="A1639" s="40"/>
      <c r="B1639" s="46"/>
      <c r="C1639" s="331" t="s">
        <v>3189</v>
      </c>
      <c r="D1639" s="332" t="s">
        <v>3189</v>
      </c>
      <c r="E1639" s="333" t="s">
        <v>1</v>
      </c>
      <c r="F1639" s="334">
        <v>80</v>
      </c>
      <c r="G1639" s="40"/>
      <c r="H1639" s="46"/>
    </row>
    <row r="1640" s="2" customFormat="1" ht="16.8" customHeight="1">
      <c r="A1640" s="40"/>
      <c r="B1640" s="46"/>
      <c r="C1640" s="335" t="s">
        <v>1</v>
      </c>
      <c r="D1640" s="335" t="s">
        <v>2122</v>
      </c>
      <c r="E1640" s="18" t="s">
        <v>1</v>
      </c>
      <c r="F1640" s="336">
        <v>0</v>
      </c>
      <c r="G1640" s="40"/>
      <c r="H1640" s="46"/>
    </row>
    <row r="1641" s="2" customFormat="1" ht="16.8" customHeight="1">
      <c r="A1641" s="40"/>
      <c r="B1641" s="46"/>
      <c r="C1641" s="335" t="s">
        <v>3189</v>
      </c>
      <c r="D1641" s="335" t="s">
        <v>3190</v>
      </c>
      <c r="E1641" s="18" t="s">
        <v>1</v>
      </c>
      <c r="F1641" s="336">
        <v>80</v>
      </c>
      <c r="G1641" s="40"/>
      <c r="H1641" s="46"/>
    </row>
    <row r="1642" s="2" customFormat="1" ht="16.8" customHeight="1">
      <c r="A1642" s="40"/>
      <c r="B1642" s="46"/>
      <c r="C1642" s="337" t="s">
        <v>6408</v>
      </c>
      <c r="D1642" s="40"/>
      <c r="E1642" s="40"/>
      <c r="F1642" s="40"/>
      <c r="G1642" s="40"/>
      <c r="H1642" s="46"/>
    </row>
    <row r="1643" s="2" customFormat="1" ht="16.8" customHeight="1">
      <c r="A1643" s="40"/>
      <c r="B1643" s="46"/>
      <c r="C1643" s="335" t="s">
        <v>2118</v>
      </c>
      <c r="D1643" s="335" t="s">
        <v>6455</v>
      </c>
      <c r="E1643" s="18" t="s">
        <v>699</v>
      </c>
      <c r="F1643" s="336">
        <v>80</v>
      </c>
      <c r="G1643" s="40"/>
      <c r="H1643" s="46"/>
    </row>
    <row r="1644" s="2" customFormat="1" ht="16.8" customHeight="1">
      <c r="A1644" s="40"/>
      <c r="B1644" s="46"/>
      <c r="C1644" s="331" t="s">
        <v>958</v>
      </c>
      <c r="D1644" s="332" t="s">
        <v>958</v>
      </c>
      <c r="E1644" s="333" t="s">
        <v>1</v>
      </c>
      <c r="F1644" s="334">
        <v>80</v>
      </c>
      <c r="G1644" s="40"/>
      <c r="H1644" s="46"/>
    </row>
    <row r="1645" s="2" customFormat="1" ht="16.8" customHeight="1">
      <c r="A1645" s="40"/>
      <c r="B1645" s="46"/>
      <c r="C1645" s="335" t="s">
        <v>1</v>
      </c>
      <c r="D1645" s="335" t="s">
        <v>2132</v>
      </c>
      <c r="E1645" s="18" t="s">
        <v>1</v>
      </c>
      <c r="F1645" s="336">
        <v>0</v>
      </c>
      <c r="G1645" s="40"/>
      <c r="H1645" s="46"/>
    </row>
    <row r="1646" s="2" customFormat="1" ht="16.8" customHeight="1">
      <c r="A1646" s="40"/>
      <c r="B1646" s="46"/>
      <c r="C1646" s="335" t="s">
        <v>958</v>
      </c>
      <c r="D1646" s="335" t="s">
        <v>3190</v>
      </c>
      <c r="E1646" s="18" t="s">
        <v>1</v>
      </c>
      <c r="F1646" s="336">
        <v>80</v>
      </c>
      <c r="G1646" s="40"/>
      <c r="H1646" s="46"/>
    </row>
    <row r="1647" s="2" customFormat="1" ht="16.8" customHeight="1">
      <c r="A1647" s="40"/>
      <c r="B1647" s="46"/>
      <c r="C1647" s="337" t="s">
        <v>6408</v>
      </c>
      <c r="D1647" s="40"/>
      <c r="E1647" s="40"/>
      <c r="F1647" s="40"/>
      <c r="G1647" s="40"/>
      <c r="H1647" s="46"/>
    </row>
    <row r="1648" s="2" customFormat="1" ht="16.8" customHeight="1">
      <c r="A1648" s="40"/>
      <c r="B1648" s="46"/>
      <c r="C1648" s="335" t="s">
        <v>2127</v>
      </c>
      <c r="D1648" s="335" t="s">
        <v>6456</v>
      </c>
      <c r="E1648" s="18" t="s">
        <v>699</v>
      </c>
      <c r="F1648" s="336">
        <v>80</v>
      </c>
      <c r="G1648" s="40"/>
      <c r="H1648" s="46"/>
    </row>
    <row r="1649" s="2" customFormat="1" ht="16.8" customHeight="1">
      <c r="A1649" s="40"/>
      <c r="B1649" s="46"/>
      <c r="C1649" s="331" t="s">
        <v>3195</v>
      </c>
      <c r="D1649" s="332" t="s">
        <v>3195</v>
      </c>
      <c r="E1649" s="333" t="s">
        <v>1</v>
      </c>
      <c r="F1649" s="334">
        <v>50.868000000000002</v>
      </c>
      <c r="G1649" s="40"/>
      <c r="H1649" s="46"/>
    </row>
    <row r="1650" s="2" customFormat="1" ht="16.8" customHeight="1">
      <c r="A1650" s="40"/>
      <c r="B1650" s="46"/>
      <c r="C1650" s="335" t="s">
        <v>3195</v>
      </c>
      <c r="D1650" s="335" t="s">
        <v>3196</v>
      </c>
      <c r="E1650" s="18" t="s">
        <v>1</v>
      </c>
      <c r="F1650" s="336">
        <v>50.868000000000002</v>
      </c>
      <c r="G1650" s="40"/>
      <c r="H1650" s="46"/>
    </row>
    <row r="1651" s="2" customFormat="1" ht="16.8" customHeight="1">
      <c r="A1651" s="40"/>
      <c r="B1651" s="46"/>
      <c r="C1651" s="337" t="s">
        <v>6408</v>
      </c>
      <c r="D1651" s="40"/>
      <c r="E1651" s="40"/>
      <c r="F1651" s="40"/>
      <c r="G1651" s="40"/>
      <c r="H1651" s="46"/>
    </row>
    <row r="1652" s="2" customFormat="1" ht="16.8" customHeight="1">
      <c r="A1652" s="40"/>
      <c r="B1652" s="46"/>
      <c r="C1652" s="335" t="s">
        <v>2136</v>
      </c>
      <c r="D1652" s="335" t="s">
        <v>2137</v>
      </c>
      <c r="E1652" s="18" t="s">
        <v>515</v>
      </c>
      <c r="F1652" s="336">
        <v>50.868000000000002</v>
      </c>
      <c r="G1652" s="40"/>
      <c r="H1652" s="46"/>
    </row>
    <row r="1653" s="2" customFormat="1" ht="16.8" customHeight="1">
      <c r="A1653" s="40"/>
      <c r="B1653" s="46"/>
      <c r="C1653" s="331" t="s">
        <v>976</v>
      </c>
      <c r="D1653" s="332" t="s">
        <v>976</v>
      </c>
      <c r="E1653" s="333" t="s">
        <v>1</v>
      </c>
      <c r="F1653" s="334">
        <v>3.6230000000000002</v>
      </c>
      <c r="G1653" s="40"/>
      <c r="H1653" s="46"/>
    </row>
    <row r="1654" s="2" customFormat="1" ht="16.8" customHeight="1">
      <c r="A1654" s="40"/>
      <c r="B1654" s="46"/>
      <c r="C1654" s="331" t="s">
        <v>989</v>
      </c>
      <c r="D1654" s="332" t="s">
        <v>989</v>
      </c>
      <c r="E1654" s="333" t="s">
        <v>1</v>
      </c>
      <c r="F1654" s="334">
        <v>61</v>
      </c>
      <c r="G1654" s="40"/>
      <c r="H1654" s="46"/>
    </row>
    <row r="1655" s="2" customFormat="1" ht="16.8" customHeight="1">
      <c r="A1655" s="40"/>
      <c r="B1655" s="46"/>
      <c r="C1655" s="335" t="s">
        <v>1</v>
      </c>
      <c r="D1655" s="335" t="s">
        <v>3112</v>
      </c>
      <c r="E1655" s="18" t="s">
        <v>1</v>
      </c>
      <c r="F1655" s="336">
        <v>0</v>
      </c>
      <c r="G1655" s="40"/>
      <c r="H1655" s="46"/>
    </row>
    <row r="1656" s="2" customFormat="1" ht="16.8" customHeight="1">
      <c r="A1656" s="40"/>
      <c r="B1656" s="46"/>
      <c r="C1656" s="335" t="s">
        <v>989</v>
      </c>
      <c r="D1656" s="335" t="s">
        <v>1355</v>
      </c>
      <c r="E1656" s="18" t="s">
        <v>1</v>
      </c>
      <c r="F1656" s="336">
        <v>61</v>
      </c>
      <c r="G1656" s="40"/>
      <c r="H1656" s="46"/>
    </row>
    <row r="1657" s="2" customFormat="1" ht="16.8" customHeight="1">
      <c r="A1657" s="40"/>
      <c r="B1657" s="46"/>
      <c r="C1657" s="337" t="s">
        <v>6408</v>
      </c>
      <c r="D1657" s="40"/>
      <c r="E1657" s="40"/>
      <c r="F1657" s="40"/>
      <c r="G1657" s="40"/>
      <c r="H1657" s="46"/>
    </row>
    <row r="1658" s="2" customFormat="1" ht="16.8" customHeight="1">
      <c r="A1658" s="40"/>
      <c r="B1658" s="46"/>
      <c r="C1658" s="335" t="s">
        <v>3107</v>
      </c>
      <c r="D1658" s="335" t="s">
        <v>6560</v>
      </c>
      <c r="E1658" s="18" t="s">
        <v>699</v>
      </c>
      <c r="F1658" s="336">
        <v>61</v>
      </c>
      <c r="G1658" s="40"/>
      <c r="H1658" s="46"/>
    </row>
    <row r="1659" s="2" customFormat="1" ht="16.8" customHeight="1">
      <c r="A1659" s="40"/>
      <c r="B1659" s="46"/>
      <c r="C1659" s="331" t="s">
        <v>1056</v>
      </c>
      <c r="D1659" s="332" t="s">
        <v>1056</v>
      </c>
      <c r="E1659" s="333" t="s">
        <v>1</v>
      </c>
      <c r="F1659" s="334">
        <v>14.016</v>
      </c>
      <c r="G1659" s="40"/>
      <c r="H1659" s="46"/>
    </row>
    <row r="1660" s="2" customFormat="1" ht="16.8" customHeight="1">
      <c r="A1660" s="40"/>
      <c r="B1660" s="46"/>
      <c r="C1660" s="335" t="s">
        <v>1</v>
      </c>
      <c r="D1660" s="335" t="s">
        <v>3206</v>
      </c>
      <c r="E1660" s="18" t="s">
        <v>1</v>
      </c>
      <c r="F1660" s="336">
        <v>0</v>
      </c>
      <c r="G1660" s="40"/>
      <c r="H1660" s="46"/>
    </row>
    <row r="1661" s="2" customFormat="1" ht="16.8" customHeight="1">
      <c r="A1661" s="40"/>
      <c r="B1661" s="46"/>
      <c r="C1661" s="335" t="s">
        <v>1056</v>
      </c>
      <c r="D1661" s="335" t="s">
        <v>3207</v>
      </c>
      <c r="E1661" s="18" t="s">
        <v>1</v>
      </c>
      <c r="F1661" s="336">
        <v>14.016</v>
      </c>
      <c r="G1661" s="40"/>
      <c r="H1661" s="46"/>
    </row>
    <row r="1662" s="2" customFormat="1" ht="16.8" customHeight="1">
      <c r="A1662" s="40"/>
      <c r="B1662" s="46"/>
      <c r="C1662" s="337" t="s">
        <v>6408</v>
      </c>
      <c r="D1662" s="40"/>
      <c r="E1662" s="40"/>
      <c r="F1662" s="40"/>
      <c r="G1662" s="40"/>
      <c r="H1662" s="46"/>
    </row>
    <row r="1663" s="2" customFormat="1" ht="16.8" customHeight="1">
      <c r="A1663" s="40"/>
      <c r="B1663" s="46"/>
      <c r="C1663" s="335" t="s">
        <v>2161</v>
      </c>
      <c r="D1663" s="335" t="s">
        <v>6458</v>
      </c>
      <c r="E1663" s="18" t="s">
        <v>515</v>
      </c>
      <c r="F1663" s="336">
        <v>14.016</v>
      </c>
      <c r="G1663" s="40"/>
      <c r="H1663" s="46"/>
    </row>
    <row r="1664" s="2" customFormat="1" ht="16.8" customHeight="1">
      <c r="A1664" s="40"/>
      <c r="B1664" s="46"/>
      <c r="C1664" s="331" t="s">
        <v>3210</v>
      </c>
      <c r="D1664" s="332" t="s">
        <v>3210</v>
      </c>
      <c r="E1664" s="333" t="s">
        <v>1</v>
      </c>
      <c r="F1664" s="334">
        <v>27.199999999999999</v>
      </c>
      <c r="G1664" s="40"/>
      <c r="H1664" s="46"/>
    </row>
    <row r="1665" s="2" customFormat="1" ht="16.8" customHeight="1">
      <c r="A1665" s="40"/>
      <c r="B1665" s="46"/>
      <c r="C1665" s="335" t="s">
        <v>1</v>
      </c>
      <c r="D1665" s="335" t="s">
        <v>3209</v>
      </c>
      <c r="E1665" s="18" t="s">
        <v>1</v>
      </c>
      <c r="F1665" s="336">
        <v>0</v>
      </c>
      <c r="G1665" s="40"/>
      <c r="H1665" s="46"/>
    </row>
    <row r="1666" s="2" customFormat="1" ht="16.8" customHeight="1">
      <c r="A1666" s="40"/>
      <c r="B1666" s="46"/>
      <c r="C1666" s="335" t="s">
        <v>3210</v>
      </c>
      <c r="D1666" s="335" t="s">
        <v>3211</v>
      </c>
      <c r="E1666" s="18" t="s">
        <v>1</v>
      </c>
      <c r="F1666" s="336">
        <v>27.199999999999999</v>
      </c>
      <c r="G1666" s="40"/>
      <c r="H1666" s="46"/>
    </row>
    <row r="1667" s="2" customFormat="1" ht="16.8" customHeight="1">
      <c r="A1667" s="40"/>
      <c r="B1667" s="46"/>
      <c r="C1667" s="337" t="s">
        <v>6408</v>
      </c>
      <c r="D1667" s="40"/>
      <c r="E1667" s="40"/>
      <c r="F1667" s="40"/>
      <c r="G1667" s="40"/>
      <c r="H1667" s="46"/>
    </row>
    <row r="1668" s="2" customFormat="1" ht="16.8" customHeight="1">
      <c r="A1668" s="40"/>
      <c r="B1668" s="46"/>
      <c r="C1668" s="335" t="s">
        <v>2173</v>
      </c>
      <c r="D1668" s="335" t="s">
        <v>6459</v>
      </c>
      <c r="E1668" s="18" t="s">
        <v>507</v>
      </c>
      <c r="F1668" s="336">
        <v>27.199999999999999</v>
      </c>
      <c r="G1668" s="40"/>
      <c r="H1668" s="46"/>
    </row>
    <row r="1669" s="2" customFormat="1" ht="16.8" customHeight="1">
      <c r="A1669" s="40"/>
      <c r="B1669" s="46"/>
      <c r="C1669" s="331" t="s">
        <v>1062</v>
      </c>
      <c r="D1669" s="332" t="s">
        <v>1062</v>
      </c>
      <c r="E1669" s="333" t="s">
        <v>1</v>
      </c>
      <c r="F1669" s="334">
        <v>27.199999999999999</v>
      </c>
      <c r="G1669" s="40"/>
      <c r="H1669" s="46"/>
    </row>
    <row r="1670" s="2" customFormat="1" ht="16.8" customHeight="1">
      <c r="A1670" s="40"/>
      <c r="B1670" s="46"/>
      <c r="C1670" s="335" t="s">
        <v>1062</v>
      </c>
      <c r="D1670" s="335" t="s">
        <v>3214</v>
      </c>
      <c r="E1670" s="18" t="s">
        <v>1</v>
      </c>
      <c r="F1670" s="336">
        <v>27.199999999999999</v>
      </c>
      <c r="G1670" s="40"/>
      <c r="H1670" s="46"/>
    </row>
    <row r="1671" s="2" customFormat="1" ht="16.8" customHeight="1">
      <c r="A1671" s="40"/>
      <c r="B1671" s="46"/>
      <c r="C1671" s="337" t="s">
        <v>6408</v>
      </c>
      <c r="D1671" s="40"/>
      <c r="E1671" s="40"/>
      <c r="F1671" s="40"/>
      <c r="G1671" s="40"/>
      <c r="H1671" s="46"/>
    </row>
    <row r="1672" s="2" customFormat="1" ht="16.8" customHeight="1">
      <c r="A1672" s="40"/>
      <c r="B1672" s="46"/>
      <c r="C1672" s="335" t="s">
        <v>2184</v>
      </c>
      <c r="D1672" s="335" t="s">
        <v>6460</v>
      </c>
      <c r="E1672" s="18" t="s">
        <v>507</v>
      </c>
      <c r="F1672" s="336">
        <v>27.199999999999999</v>
      </c>
      <c r="G1672" s="40"/>
      <c r="H1672" s="46"/>
    </row>
    <row r="1673" s="2" customFormat="1" ht="16.8" customHeight="1">
      <c r="A1673" s="40"/>
      <c r="B1673" s="46"/>
      <c r="C1673" s="331" t="s">
        <v>4217</v>
      </c>
      <c r="D1673" s="332" t="s">
        <v>4217</v>
      </c>
      <c r="E1673" s="333" t="s">
        <v>1</v>
      </c>
      <c r="F1673" s="334">
        <v>2.5409999999999999</v>
      </c>
      <c r="G1673" s="40"/>
      <c r="H1673" s="46"/>
    </row>
    <row r="1674" s="2" customFormat="1" ht="16.8" customHeight="1">
      <c r="A1674" s="40"/>
      <c r="B1674" s="46"/>
      <c r="C1674" s="331" t="s">
        <v>3236</v>
      </c>
      <c r="D1674" s="332" t="s">
        <v>3236</v>
      </c>
      <c r="E1674" s="333" t="s">
        <v>1</v>
      </c>
      <c r="F1674" s="334">
        <v>5.7199999999999998</v>
      </c>
      <c r="G1674" s="40"/>
      <c r="H1674" s="46"/>
    </row>
    <row r="1675" s="2" customFormat="1" ht="16.8" customHeight="1">
      <c r="A1675" s="40"/>
      <c r="B1675" s="46"/>
      <c r="C1675" s="335" t="s">
        <v>1</v>
      </c>
      <c r="D1675" s="335" t="s">
        <v>3234</v>
      </c>
      <c r="E1675" s="18" t="s">
        <v>1</v>
      </c>
      <c r="F1675" s="336">
        <v>0</v>
      </c>
      <c r="G1675" s="40"/>
      <c r="H1675" s="46"/>
    </row>
    <row r="1676" s="2" customFormat="1" ht="16.8" customHeight="1">
      <c r="A1676" s="40"/>
      <c r="B1676" s="46"/>
      <c r="C1676" s="335" t="s">
        <v>1</v>
      </c>
      <c r="D1676" s="335" t="s">
        <v>3235</v>
      </c>
      <c r="E1676" s="18" t="s">
        <v>1</v>
      </c>
      <c r="F1676" s="336">
        <v>0</v>
      </c>
      <c r="G1676" s="40"/>
      <c r="H1676" s="46"/>
    </row>
    <row r="1677" s="2" customFormat="1" ht="16.8" customHeight="1">
      <c r="A1677" s="40"/>
      <c r="B1677" s="46"/>
      <c r="C1677" s="335" t="s">
        <v>3236</v>
      </c>
      <c r="D1677" s="335" t="s">
        <v>3237</v>
      </c>
      <c r="E1677" s="18" t="s">
        <v>1</v>
      </c>
      <c r="F1677" s="336">
        <v>5.7199999999999998</v>
      </c>
      <c r="G1677" s="40"/>
      <c r="H1677" s="46"/>
    </row>
    <row r="1678" s="2" customFormat="1" ht="16.8" customHeight="1">
      <c r="A1678" s="40"/>
      <c r="B1678" s="46"/>
      <c r="C1678" s="337" t="s">
        <v>6408</v>
      </c>
      <c r="D1678" s="40"/>
      <c r="E1678" s="40"/>
      <c r="F1678" s="40"/>
      <c r="G1678" s="40"/>
      <c r="H1678" s="46"/>
    </row>
    <row r="1679" s="2" customFormat="1" ht="16.8" customHeight="1">
      <c r="A1679" s="40"/>
      <c r="B1679" s="46"/>
      <c r="C1679" s="335" t="s">
        <v>2210</v>
      </c>
      <c r="D1679" s="335" t="s">
        <v>6462</v>
      </c>
      <c r="E1679" s="18" t="s">
        <v>515</v>
      </c>
      <c r="F1679" s="336">
        <v>12.888999999999999</v>
      </c>
      <c r="G1679" s="40"/>
      <c r="H1679" s="46"/>
    </row>
    <row r="1680" s="2" customFormat="1" ht="16.8" customHeight="1">
      <c r="A1680" s="40"/>
      <c r="B1680" s="46"/>
      <c r="C1680" s="331" t="s">
        <v>3244</v>
      </c>
      <c r="D1680" s="332" t="s">
        <v>3244</v>
      </c>
      <c r="E1680" s="333" t="s">
        <v>1</v>
      </c>
      <c r="F1680" s="334">
        <v>12.378</v>
      </c>
      <c r="G1680" s="40"/>
      <c r="H1680" s="46"/>
    </row>
    <row r="1681" s="2" customFormat="1" ht="16.8" customHeight="1">
      <c r="A1681" s="40"/>
      <c r="B1681" s="46"/>
      <c r="C1681" s="335" t="s">
        <v>1</v>
      </c>
      <c r="D1681" s="335" t="s">
        <v>3243</v>
      </c>
      <c r="E1681" s="18" t="s">
        <v>1</v>
      </c>
      <c r="F1681" s="336">
        <v>0</v>
      </c>
      <c r="G1681" s="40"/>
      <c r="H1681" s="46"/>
    </row>
    <row r="1682" s="2" customFormat="1" ht="16.8" customHeight="1">
      <c r="A1682" s="40"/>
      <c r="B1682" s="46"/>
      <c r="C1682" s="335" t="s">
        <v>3244</v>
      </c>
      <c r="D1682" s="335" t="s">
        <v>3245</v>
      </c>
      <c r="E1682" s="18" t="s">
        <v>1</v>
      </c>
      <c r="F1682" s="336">
        <v>12.378</v>
      </c>
      <c r="G1682" s="40"/>
      <c r="H1682" s="46"/>
    </row>
    <row r="1683" s="2" customFormat="1" ht="16.8" customHeight="1">
      <c r="A1683" s="40"/>
      <c r="B1683" s="46"/>
      <c r="C1683" s="337" t="s">
        <v>6408</v>
      </c>
      <c r="D1683" s="40"/>
      <c r="E1683" s="40"/>
      <c r="F1683" s="40"/>
      <c r="G1683" s="40"/>
      <c r="H1683" s="46"/>
    </row>
    <row r="1684" s="2" customFormat="1" ht="16.8" customHeight="1">
      <c r="A1684" s="40"/>
      <c r="B1684" s="46"/>
      <c r="C1684" s="335" t="s">
        <v>2219</v>
      </c>
      <c r="D1684" s="335" t="s">
        <v>6463</v>
      </c>
      <c r="E1684" s="18" t="s">
        <v>507</v>
      </c>
      <c r="F1684" s="336">
        <v>61.329999999999998</v>
      </c>
      <c r="G1684" s="40"/>
      <c r="H1684" s="46"/>
    </row>
    <row r="1685" s="2" customFormat="1" ht="16.8" customHeight="1">
      <c r="A1685" s="40"/>
      <c r="B1685" s="46"/>
      <c r="C1685" s="331" t="s">
        <v>3252</v>
      </c>
      <c r="D1685" s="332" t="s">
        <v>3252</v>
      </c>
      <c r="E1685" s="333" t="s">
        <v>1</v>
      </c>
      <c r="F1685" s="334">
        <v>61.329999999999998</v>
      </c>
      <c r="G1685" s="40"/>
      <c r="H1685" s="46"/>
    </row>
    <row r="1686" s="2" customFormat="1" ht="16.8" customHeight="1">
      <c r="A1686" s="40"/>
      <c r="B1686" s="46"/>
      <c r="C1686" s="335" t="s">
        <v>1</v>
      </c>
      <c r="D1686" s="335" t="s">
        <v>2233</v>
      </c>
      <c r="E1686" s="18" t="s">
        <v>1</v>
      </c>
      <c r="F1686" s="336">
        <v>0</v>
      </c>
      <c r="G1686" s="40"/>
      <c r="H1686" s="46"/>
    </row>
    <row r="1687" s="2" customFormat="1" ht="16.8" customHeight="1">
      <c r="A1687" s="40"/>
      <c r="B1687" s="46"/>
      <c r="C1687" s="335" t="s">
        <v>3252</v>
      </c>
      <c r="D1687" s="335" t="s">
        <v>3253</v>
      </c>
      <c r="E1687" s="18" t="s">
        <v>1</v>
      </c>
      <c r="F1687" s="336">
        <v>61.329999999999998</v>
      </c>
      <c r="G1687" s="40"/>
      <c r="H1687" s="46"/>
    </row>
    <row r="1688" s="2" customFormat="1" ht="16.8" customHeight="1">
      <c r="A1688" s="40"/>
      <c r="B1688" s="46"/>
      <c r="C1688" s="337" t="s">
        <v>6408</v>
      </c>
      <c r="D1688" s="40"/>
      <c r="E1688" s="40"/>
      <c r="F1688" s="40"/>
      <c r="G1688" s="40"/>
      <c r="H1688" s="46"/>
    </row>
    <row r="1689" s="2" customFormat="1" ht="16.8" customHeight="1">
      <c r="A1689" s="40"/>
      <c r="B1689" s="46"/>
      <c r="C1689" s="335" t="s">
        <v>2229</v>
      </c>
      <c r="D1689" s="335" t="s">
        <v>6464</v>
      </c>
      <c r="E1689" s="18" t="s">
        <v>507</v>
      </c>
      <c r="F1689" s="336">
        <v>61.329999999999998</v>
      </c>
      <c r="G1689" s="40"/>
      <c r="H1689" s="46"/>
    </row>
    <row r="1690" s="2" customFormat="1" ht="16.8" customHeight="1">
      <c r="A1690" s="40"/>
      <c r="B1690" s="46"/>
      <c r="C1690" s="331" t="s">
        <v>3257</v>
      </c>
      <c r="D1690" s="332" t="s">
        <v>3257</v>
      </c>
      <c r="E1690" s="333" t="s">
        <v>1</v>
      </c>
      <c r="F1690" s="334">
        <v>0.61399999999999999</v>
      </c>
      <c r="G1690" s="40"/>
      <c r="H1690" s="46"/>
    </row>
    <row r="1691" s="2" customFormat="1" ht="16.8" customHeight="1">
      <c r="A1691" s="40"/>
      <c r="B1691" s="46"/>
      <c r="C1691" s="335" t="s">
        <v>1</v>
      </c>
      <c r="D1691" s="335" t="s">
        <v>2242</v>
      </c>
      <c r="E1691" s="18" t="s">
        <v>1</v>
      </c>
      <c r="F1691" s="336">
        <v>0</v>
      </c>
      <c r="G1691" s="40"/>
      <c r="H1691" s="46"/>
    </row>
    <row r="1692" s="2" customFormat="1" ht="16.8" customHeight="1">
      <c r="A1692" s="40"/>
      <c r="B1692" s="46"/>
      <c r="C1692" s="335" t="s">
        <v>3257</v>
      </c>
      <c r="D1692" s="335" t="s">
        <v>3258</v>
      </c>
      <c r="E1692" s="18" t="s">
        <v>1</v>
      </c>
      <c r="F1692" s="336">
        <v>0.61399999999999999</v>
      </c>
      <c r="G1692" s="40"/>
      <c r="H1692" s="46"/>
    </row>
    <row r="1693" s="2" customFormat="1" ht="16.8" customHeight="1">
      <c r="A1693" s="40"/>
      <c r="B1693" s="46"/>
      <c r="C1693" s="337" t="s">
        <v>6408</v>
      </c>
      <c r="D1693" s="40"/>
      <c r="E1693" s="40"/>
      <c r="F1693" s="40"/>
      <c r="G1693" s="40"/>
      <c r="H1693" s="46"/>
    </row>
    <row r="1694" s="2" customFormat="1" ht="16.8" customHeight="1">
      <c r="A1694" s="40"/>
      <c r="B1694" s="46"/>
      <c r="C1694" s="335" t="s">
        <v>2238</v>
      </c>
      <c r="D1694" s="335" t="s">
        <v>6465</v>
      </c>
      <c r="E1694" s="18" t="s">
        <v>651</v>
      </c>
      <c r="F1694" s="336">
        <v>0.68100000000000005</v>
      </c>
      <c r="G1694" s="40"/>
      <c r="H1694" s="46"/>
    </row>
    <row r="1695" s="2" customFormat="1" ht="16.8" customHeight="1">
      <c r="A1695" s="40"/>
      <c r="B1695" s="46"/>
      <c r="C1695" s="331" t="s">
        <v>3265</v>
      </c>
      <c r="D1695" s="332" t="s">
        <v>3265</v>
      </c>
      <c r="E1695" s="333" t="s">
        <v>1</v>
      </c>
      <c r="F1695" s="334">
        <v>2.3039999999999998</v>
      </c>
      <c r="G1695" s="40"/>
      <c r="H1695" s="46"/>
    </row>
    <row r="1696" s="2" customFormat="1" ht="16.8" customHeight="1">
      <c r="A1696" s="40"/>
      <c r="B1696" s="46"/>
      <c r="C1696" s="335" t="s">
        <v>1</v>
      </c>
      <c r="D1696" s="335" t="s">
        <v>3264</v>
      </c>
      <c r="E1696" s="18" t="s">
        <v>1</v>
      </c>
      <c r="F1696" s="336">
        <v>0</v>
      </c>
      <c r="G1696" s="40"/>
      <c r="H1696" s="46"/>
    </row>
    <row r="1697" s="2" customFormat="1" ht="16.8" customHeight="1">
      <c r="A1697" s="40"/>
      <c r="B1697" s="46"/>
      <c r="C1697" s="335" t="s">
        <v>3265</v>
      </c>
      <c r="D1697" s="335" t="s">
        <v>3266</v>
      </c>
      <c r="E1697" s="18" t="s">
        <v>1</v>
      </c>
      <c r="F1697" s="336">
        <v>2.3039999999999998</v>
      </c>
      <c r="G1697" s="40"/>
      <c r="H1697" s="46"/>
    </row>
    <row r="1698" s="2" customFormat="1" ht="16.8" customHeight="1">
      <c r="A1698" s="40"/>
      <c r="B1698" s="46"/>
      <c r="C1698" s="337" t="s">
        <v>6408</v>
      </c>
      <c r="D1698" s="40"/>
      <c r="E1698" s="40"/>
      <c r="F1698" s="40"/>
      <c r="G1698" s="40"/>
      <c r="H1698" s="46"/>
    </row>
    <row r="1699" s="2" customFormat="1" ht="16.8" customHeight="1">
      <c r="A1699" s="40"/>
      <c r="B1699" s="46"/>
      <c r="C1699" s="335" t="s">
        <v>2249</v>
      </c>
      <c r="D1699" s="335" t="s">
        <v>6466</v>
      </c>
      <c r="E1699" s="18" t="s">
        <v>515</v>
      </c>
      <c r="F1699" s="336">
        <v>2.3039999999999998</v>
      </c>
      <c r="G1699" s="40"/>
      <c r="H1699" s="46"/>
    </row>
    <row r="1700" s="2" customFormat="1" ht="16.8" customHeight="1">
      <c r="A1700" s="40"/>
      <c r="B1700" s="46"/>
      <c r="C1700" s="331" t="s">
        <v>3270</v>
      </c>
      <c r="D1700" s="332" t="s">
        <v>3270</v>
      </c>
      <c r="E1700" s="333" t="s">
        <v>1</v>
      </c>
      <c r="F1700" s="334">
        <v>39.831000000000003</v>
      </c>
      <c r="G1700" s="40"/>
      <c r="H1700" s="46"/>
    </row>
    <row r="1701" s="2" customFormat="1" ht="16.8" customHeight="1">
      <c r="A1701" s="40"/>
      <c r="B1701" s="46"/>
      <c r="C1701" s="335" t="s">
        <v>1</v>
      </c>
      <c r="D1701" s="335" t="s">
        <v>2166</v>
      </c>
      <c r="E1701" s="18" t="s">
        <v>1</v>
      </c>
      <c r="F1701" s="336">
        <v>0</v>
      </c>
      <c r="G1701" s="40"/>
      <c r="H1701" s="46"/>
    </row>
    <row r="1702" s="2" customFormat="1" ht="16.8" customHeight="1">
      <c r="A1702" s="40"/>
      <c r="B1702" s="46"/>
      <c r="C1702" s="335" t="s">
        <v>3270</v>
      </c>
      <c r="D1702" s="335" t="s">
        <v>3271</v>
      </c>
      <c r="E1702" s="18" t="s">
        <v>1</v>
      </c>
      <c r="F1702" s="336">
        <v>39.831000000000003</v>
      </c>
      <c r="G1702" s="40"/>
      <c r="H1702" s="46"/>
    </row>
    <row r="1703" s="2" customFormat="1" ht="16.8" customHeight="1">
      <c r="A1703" s="40"/>
      <c r="B1703" s="46"/>
      <c r="C1703" s="337" t="s">
        <v>6408</v>
      </c>
      <c r="D1703" s="40"/>
      <c r="E1703" s="40"/>
      <c r="F1703" s="40"/>
      <c r="G1703" s="40"/>
      <c r="H1703" s="46"/>
    </row>
    <row r="1704" s="2" customFormat="1" ht="16.8" customHeight="1">
      <c r="A1704" s="40"/>
      <c r="B1704" s="46"/>
      <c r="C1704" s="335" t="s">
        <v>2259</v>
      </c>
      <c r="D1704" s="335" t="s">
        <v>6467</v>
      </c>
      <c r="E1704" s="18" t="s">
        <v>515</v>
      </c>
      <c r="F1704" s="336">
        <v>84.355999999999995</v>
      </c>
      <c r="G1704" s="40"/>
      <c r="H1704" s="46"/>
    </row>
    <row r="1705" s="2" customFormat="1" ht="16.8" customHeight="1">
      <c r="A1705" s="40"/>
      <c r="B1705" s="46"/>
      <c r="C1705" s="331" t="s">
        <v>795</v>
      </c>
      <c r="D1705" s="332" t="s">
        <v>795</v>
      </c>
      <c r="E1705" s="333" t="s">
        <v>1</v>
      </c>
      <c r="F1705" s="334">
        <v>65</v>
      </c>
      <c r="G1705" s="40"/>
      <c r="H1705" s="46"/>
    </row>
    <row r="1706" s="2" customFormat="1" ht="16.8" customHeight="1">
      <c r="A1706" s="40"/>
      <c r="B1706" s="46"/>
      <c r="C1706" s="335" t="s">
        <v>1</v>
      </c>
      <c r="D1706" s="335" t="s">
        <v>3112</v>
      </c>
      <c r="E1706" s="18" t="s">
        <v>1</v>
      </c>
      <c r="F1706" s="336">
        <v>0</v>
      </c>
      <c r="G1706" s="40"/>
      <c r="H1706" s="46"/>
    </row>
    <row r="1707" s="2" customFormat="1" ht="16.8" customHeight="1">
      <c r="A1707" s="40"/>
      <c r="B1707" s="46"/>
      <c r="C1707" s="335" t="s">
        <v>795</v>
      </c>
      <c r="D1707" s="335" t="s">
        <v>1651</v>
      </c>
      <c r="E1707" s="18" t="s">
        <v>1</v>
      </c>
      <c r="F1707" s="336">
        <v>65</v>
      </c>
      <c r="G1707" s="40"/>
      <c r="H1707" s="46"/>
    </row>
    <row r="1708" s="2" customFormat="1" ht="16.8" customHeight="1">
      <c r="A1708" s="40"/>
      <c r="B1708" s="46"/>
      <c r="C1708" s="337" t="s">
        <v>6408</v>
      </c>
      <c r="D1708" s="40"/>
      <c r="E1708" s="40"/>
      <c r="F1708" s="40"/>
      <c r="G1708" s="40"/>
      <c r="H1708" s="46"/>
    </row>
    <row r="1709" s="2" customFormat="1" ht="16.8" customHeight="1">
      <c r="A1709" s="40"/>
      <c r="B1709" s="46"/>
      <c r="C1709" s="335" t="s">
        <v>3113</v>
      </c>
      <c r="D1709" s="335" t="s">
        <v>6561</v>
      </c>
      <c r="E1709" s="18" t="s">
        <v>699</v>
      </c>
      <c r="F1709" s="336">
        <v>65</v>
      </c>
      <c r="G1709" s="40"/>
      <c r="H1709" s="46"/>
    </row>
    <row r="1710" s="2" customFormat="1" ht="16.8" customHeight="1">
      <c r="A1710" s="40"/>
      <c r="B1710" s="46"/>
      <c r="C1710" s="331" t="s">
        <v>3279</v>
      </c>
      <c r="D1710" s="332" t="s">
        <v>3279</v>
      </c>
      <c r="E1710" s="333" t="s">
        <v>1</v>
      </c>
      <c r="F1710" s="334">
        <v>44.799999999999997</v>
      </c>
      <c r="G1710" s="40"/>
      <c r="H1710" s="46"/>
    </row>
    <row r="1711" s="2" customFormat="1" ht="16.8" customHeight="1">
      <c r="A1711" s="40"/>
      <c r="B1711" s="46"/>
      <c r="C1711" s="335" t="s">
        <v>1</v>
      </c>
      <c r="D1711" s="335" t="s">
        <v>3278</v>
      </c>
      <c r="E1711" s="18" t="s">
        <v>1</v>
      </c>
      <c r="F1711" s="336">
        <v>0</v>
      </c>
      <c r="G1711" s="40"/>
      <c r="H1711" s="46"/>
    </row>
    <row r="1712" s="2" customFormat="1" ht="16.8" customHeight="1">
      <c r="A1712" s="40"/>
      <c r="B1712" s="46"/>
      <c r="C1712" s="335" t="s">
        <v>3279</v>
      </c>
      <c r="D1712" s="335" t="s">
        <v>3280</v>
      </c>
      <c r="E1712" s="18" t="s">
        <v>1</v>
      </c>
      <c r="F1712" s="336">
        <v>44.799999999999997</v>
      </c>
      <c r="G1712" s="40"/>
      <c r="H1712" s="46"/>
    </row>
    <row r="1713" s="2" customFormat="1" ht="16.8" customHeight="1">
      <c r="A1713" s="40"/>
      <c r="B1713" s="46"/>
      <c r="C1713" s="337" t="s">
        <v>6408</v>
      </c>
      <c r="D1713" s="40"/>
      <c r="E1713" s="40"/>
      <c r="F1713" s="40"/>
      <c r="G1713" s="40"/>
      <c r="H1713" s="46"/>
    </row>
    <row r="1714" s="2" customFormat="1" ht="16.8" customHeight="1">
      <c r="A1714" s="40"/>
      <c r="B1714" s="46"/>
      <c r="C1714" s="335" t="s">
        <v>3274</v>
      </c>
      <c r="D1714" s="335" t="s">
        <v>6562</v>
      </c>
      <c r="E1714" s="18" t="s">
        <v>507</v>
      </c>
      <c r="F1714" s="336">
        <v>185.74799999999999</v>
      </c>
      <c r="G1714" s="40"/>
      <c r="H1714" s="46"/>
    </row>
    <row r="1715" s="2" customFormat="1" ht="16.8" customHeight="1">
      <c r="A1715" s="40"/>
      <c r="B1715" s="46"/>
      <c r="C1715" s="331" t="s">
        <v>2296</v>
      </c>
      <c r="D1715" s="332" t="s">
        <v>2296</v>
      </c>
      <c r="E1715" s="333" t="s">
        <v>1</v>
      </c>
      <c r="F1715" s="334">
        <v>185.74799999999999</v>
      </c>
      <c r="G1715" s="40"/>
      <c r="H1715" s="46"/>
    </row>
    <row r="1716" s="2" customFormat="1" ht="16.8" customHeight="1">
      <c r="A1716" s="40"/>
      <c r="B1716" s="46"/>
      <c r="C1716" s="335" t="s">
        <v>2296</v>
      </c>
      <c r="D1716" s="335" t="s">
        <v>3297</v>
      </c>
      <c r="E1716" s="18" t="s">
        <v>1</v>
      </c>
      <c r="F1716" s="336">
        <v>185.74799999999999</v>
      </c>
      <c r="G1716" s="40"/>
      <c r="H1716" s="46"/>
    </row>
    <row r="1717" s="2" customFormat="1" ht="16.8" customHeight="1">
      <c r="A1717" s="40"/>
      <c r="B1717" s="46"/>
      <c r="C1717" s="331" t="s">
        <v>4259</v>
      </c>
      <c r="D1717" s="332" t="s">
        <v>4259</v>
      </c>
      <c r="E1717" s="333" t="s">
        <v>1</v>
      </c>
      <c r="F1717" s="334">
        <v>1.6699999999999999</v>
      </c>
      <c r="G1717" s="40"/>
      <c r="H1717" s="46"/>
    </row>
    <row r="1718" s="2" customFormat="1" ht="16.8" customHeight="1">
      <c r="A1718" s="40"/>
      <c r="B1718" s="46"/>
      <c r="C1718" s="331" t="s">
        <v>2318</v>
      </c>
      <c r="D1718" s="332" t="s">
        <v>2318</v>
      </c>
      <c r="E1718" s="333" t="s">
        <v>1</v>
      </c>
      <c r="F1718" s="334">
        <v>17</v>
      </c>
      <c r="G1718" s="40"/>
      <c r="H1718" s="46"/>
    </row>
    <row r="1719" s="2" customFormat="1" ht="16.8" customHeight="1">
      <c r="A1719" s="40"/>
      <c r="B1719" s="46"/>
      <c r="C1719" s="335" t="s">
        <v>1</v>
      </c>
      <c r="D1719" s="335" t="s">
        <v>3316</v>
      </c>
      <c r="E1719" s="18" t="s">
        <v>1</v>
      </c>
      <c r="F1719" s="336">
        <v>0</v>
      </c>
      <c r="G1719" s="40"/>
      <c r="H1719" s="46"/>
    </row>
    <row r="1720" s="2" customFormat="1" ht="16.8" customHeight="1">
      <c r="A1720" s="40"/>
      <c r="B1720" s="46"/>
      <c r="C1720" s="335" t="s">
        <v>2318</v>
      </c>
      <c r="D1720" s="335" t="s">
        <v>3317</v>
      </c>
      <c r="E1720" s="18" t="s">
        <v>1</v>
      </c>
      <c r="F1720" s="336">
        <v>17</v>
      </c>
      <c r="G1720" s="40"/>
      <c r="H1720" s="46"/>
    </row>
    <row r="1721" s="2" customFormat="1" ht="16.8" customHeight="1">
      <c r="A1721" s="40"/>
      <c r="B1721" s="46"/>
      <c r="C1721" s="337" t="s">
        <v>6408</v>
      </c>
      <c r="D1721" s="40"/>
      <c r="E1721" s="40"/>
      <c r="F1721" s="40"/>
      <c r="G1721" s="40"/>
      <c r="H1721" s="46"/>
    </row>
    <row r="1722" s="2" customFormat="1">
      <c r="A1722" s="40"/>
      <c r="B1722" s="46"/>
      <c r="C1722" s="335" t="s">
        <v>3310</v>
      </c>
      <c r="D1722" s="335" t="s">
        <v>6563</v>
      </c>
      <c r="E1722" s="18" t="s">
        <v>699</v>
      </c>
      <c r="F1722" s="336">
        <v>17</v>
      </c>
      <c r="G1722" s="40"/>
      <c r="H1722" s="46"/>
    </row>
    <row r="1723" s="2" customFormat="1" ht="16.8" customHeight="1">
      <c r="A1723" s="40"/>
      <c r="B1723" s="46"/>
      <c r="C1723" s="331" t="s">
        <v>3324</v>
      </c>
      <c r="D1723" s="332" t="s">
        <v>3324</v>
      </c>
      <c r="E1723" s="333" t="s">
        <v>1</v>
      </c>
      <c r="F1723" s="334">
        <v>17</v>
      </c>
      <c r="G1723" s="40"/>
      <c r="H1723" s="46"/>
    </row>
    <row r="1724" s="2" customFormat="1" ht="16.8" customHeight="1">
      <c r="A1724" s="40"/>
      <c r="B1724" s="46"/>
      <c r="C1724" s="335" t="s">
        <v>1</v>
      </c>
      <c r="D1724" s="335" t="s">
        <v>3323</v>
      </c>
      <c r="E1724" s="18" t="s">
        <v>1</v>
      </c>
      <c r="F1724" s="336">
        <v>0</v>
      </c>
      <c r="G1724" s="40"/>
      <c r="H1724" s="46"/>
    </row>
    <row r="1725" s="2" customFormat="1" ht="16.8" customHeight="1">
      <c r="A1725" s="40"/>
      <c r="B1725" s="46"/>
      <c r="C1725" s="335" t="s">
        <v>3324</v>
      </c>
      <c r="D1725" s="335" t="s">
        <v>3317</v>
      </c>
      <c r="E1725" s="18" t="s">
        <v>1</v>
      </c>
      <c r="F1725" s="336">
        <v>17</v>
      </c>
      <c r="G1725" s="40"/>
      <c r="H1725" s="46"/>
    </row>
    <row r="1726" s="2" customFormat="1" ht="16.8" customHeight="1">
      <c r="A1726" s="40"/>
      <c r="B1726" s="46"/>
      <c r="C1726" s="337" t="s">
        <v>6408</v>
      </c>
      <c r="D1726" s="40"/>
      <c r="E1726" s="40"/>
      <c r="F1726" s="40"/>
      <c r="G1726" s="40"/>
      <c r="H1726" s="46"/>
    </row>
    <row r="1727" s="2" customFormat="1" ht="16.8" customHeight="1">
      <c r="A1727" s="40"/>
      <c r="B1727" s="46"/>
      <c r="C1727" s="335" t="s">
        <v>3318</v>
      </c>
      <c r="D1727" s="335" t="s">
        <v>6564</v>
      </c>
      <c r="E1727" s="18" t="s">
        <v>699</v>
      </c>
      <c r="F1727" s="336">
        <v>17</v>
      </c>
      <c r="G1727" s="40"/>
      <c r="H1727" s="46"/>
    </row>
    <row r="1728" s="2" customFormat="1" ht="16.8" customHeight="1">
      <c r="A1728" s="40"/>
      <c r="B1728" s="46"/>
      <c r="C1728" s="331" t="s">
        <v>3328</v>
      </c>
      <c r="D1728" s="332" t="s">
        <v>3328</v>
      </c>
      <c r="E1728" s="333" t="s">
        <v>1</v>
      </c>
      <c r="F1728" s="334">
        <v>34</v>
      </c>
      <c r="G1728" s="40"/>
      <c r="H1728" s="46"/>
    </row>
    <row r="1729" s="2" customFormat="1" ht="16.8" customHeight="1">
      <c r="A1729" s="40"/>
      <c r="B1729" s="46"/>
      <c r="C1729" s="335" t="s">
        <v>1</v>
      </c>
      <c r="D1729" s="335" t="s">
        <v>2317</v>
      </c>
      <c r="E1729" s="18" t="s">
        <v>1</v>
      </c>
      <c r="F1729" s="336">
        <v>0</v>
      </c>
      <c r="G1729" s="40"/>
      <c r="H1729" s="46"/>
    </row>
    <row r="1730" s="2" customFormat="1" ht="16.8" customHeight="1">
      <c r="A1730" s="40"/>
      <c r="B1730" s="46"/>
      <c r="C1730" s="335" t="s">
        <v>3328</v>
      </c>
      <c r="D1730" s="335" t="s">
        <v>3329</v>
      </c>
      <c r="E1730" s="18" t="s">
        <v>1</v>
      </c>
      <c r="F1730" s="336">
        <v>34</v>
      </c>
      <c r="G1730" s="40"/>
      <c r="H1730" s="46"/>
    </row>
    <row r="1731" s="2" customFormat="1" ht="16.8" customHeight="1">
      <c r="A1731" s="40"/>
      <c r="B1731" s="46"/>
      <c r="C1731" s="337" t="s">
        <v>6408</v>
      </c>
      <c r="D1731" s="40"/>
      <c r="E1731" s="40"/>
      <c r="F1731" s="40"/>
      <c r="G1731" s="40"/>
      <c r="H1731" s="46"/>
    </row>
    <row r="1732" s="2" customFormat="1" ht="16.8" customHeight="1">
      <c r="A1732" s="40"/>
      <c r="B1732" s="46"/>
      <c r="C1732" s="335" t="s">
        <v>2312</v>
      </c>
      <c r="D1732" s="335" t="s">
        <v>6472</v>
      </c>
      <c r="E1732" s="18" t="s">
        <v>699</v>
      </c>
      <c r="F1732" s="336">
        <v>34</v>
      </c>
      <c r="G1732" s="40"/>
      <c r="H1732" s="46"/>
    </row>
    <row r="1733" s="2" customFormat="1" ht="16.8" customHeight="1">
      <c r="A1733" s="40"/>
      <c r="B1733" s="46"/>
      <c r="C1733" s="331" t="s">
        <v>3333</v>
      </c>
      <c r="D1733" s="332" t="s">
        <v>3333</v>
      </c>
      <c r="E1733" s="333" t="s">
        <v>1</v>
      </c>
      <c r="F1733" s="334">
        <v>34</v>
      </c>
      <c r="G1733" s="40"/>
      <c r="H1733" s="46"/>
    </row>
    <row r="1734" s="2" customFormat="1" ht="16.8" customHeight="1">
      <c r="A1734" s="40"/>
      <c r="B1734" s="46"/>
      <c r="C1734" s="335" t="s">
        <v>3333</v>
      </c>
      <c r="D1734" s="335" t="s">
        <v>427</v>
      </c>
      <c r="E1734" s="18" t="s">
        <v>1</v>
      </c>
      <c r="F1734" s="336">
        <v>34</v>
      </c>
      <c r="G1734" s="40"/>
      <c r="H1734" s="46"/>
    </row>
    <row r="1735" s="2" customFormat="1" ht="16.8" customHeight="1">
      <c r="A1735" s="40"/>
      <c r="B1735" s="46"/>
      <c r="C1735" s="337" t="s">
        <v>6408</v>
      </c>
      <c r="D1735" s="40"/>
      <c r="E1735" s="40"/>
      <c r="F1735" s="40"/>
      <c r="G1735" s="40"/>
      <c r="H1735" s="46"/>
    </row>
    <row r="1736" s="2" customFormat="1" ht="16.8" customHeight="1">
      <c r="A1736" s="40"/>
      <c r="B1736" s="46"/>
      <c r="C1736" s="335" t="s">
        <v>2322</v>
      </c>
      <c r="D1736" s="335" t="s">
        <v>2323</v>
      </c>
      <c r="E1736" s="18" t="s">
        <v>699</v>
      </c>
      <c r="F1736" s="336">
        <v>34</v>
      </c>
      <c r="G1736" s="40"/>
      <c r="H1736" s="46"/>
    </row>
    <row r="1737" s="2" customFormat="1" ht="16.8" customHeight="1">
      <c r="A1737" s="40"/>
      <c r="B1737" s="46"/>
      <c r="C1737" s="331" t="s">
        <v>3350</v>
      </c>
      <c r="D1737" s="332" t="s">
        <v>3350</v>
      </c>
      <c r="E1737" s="333" t="s">
        <v>1</v>
      </c>
      <c r="F1737" s="334">
        <v>75.120000000000005</v>
      </c>
      <c r="G1737" s="40"/>
      <c r="H1737" s="46"/>
    </row>
    <row r="1738" s="2" customFormat="1" ht="16.8" customHeight="1">
      <c r="A1738" s="40"/>
      <c r="B1738" s="46"/>
      <c r="C1738" s="335" t="s">
        <v>1</v>
      </c>
      <c r="D1738" s="335" t="s">
        <v>3349</v>
      </c>
      <c r="E1738" s="18" t="s">
        <v>1</v>
      </c>
      <c r="F1738" s="336">
        <v>0</v>
      </c>
      <c r="G1738" s="40"/>
      <c r="H1738" s="46"/>
    </row>
    <row r="1739" s="2" customFormat="1" ht="16.8" customHeight="1">
      <c r="A1739" s="40"/>
      <c r="B1739" s="46"/>
      <c r="C1739" s="335" t="s">
        <v>3350</v>
      </c>
      <c r="D1739" s="335" t="s">
        <v>3351</v>
      </c>
      <c r="E1739" s="18" t="s">
        <v>1</v>
      </c>
      <c r="F1739" s="336">
        <v>75.120000000000005</v>
      </c>
      <c r="G1739" s="40"/>
      <c r="H1739" s="46"/>
    </row>
    <row r="1740" s="2" customFormat="1" ht="16.8" customHeight="1">
      <c r="A1740" s="40"/>
      <c r="B1740" s="46"/>
      <c r="C1740" s="337" t="s">
        <v>6408</v>
      </c>
      <c r="D1740" s="40"/>
      <c r="E1740" s="40"/>
      <c r="F1740" s="40"/>
      <c r="G1740" s="40"/>
      <c r="H1740" s="46"/>
    </row>
    <row r="1741" s="2" customFormat="1" ht="16.8" customHeight="1">
      <c r="A1741" s="40"/>
      <c r="B1741" s="46"/>
      <c r="C1741" s="335" t="s">
        <v>3345</v>
      </c>
      <c r="D1741" s="335" t="s">
        <v>6565</v>
      </c>
      <c r="E1741" s="18" t="s">
        <v>515</v>
      </c>
      <c r="F1741" s="336">
        <v>75.120000000000005</v>
      </c>
      <c r="G1741" s="40"/>
      <c r="H1741" s="46"/>
    </row>
    <row r="1742" s="2" customFormat="1" ht="16.8" customHeight="1">
      <c r="A1742" s="40"/>
      <c r="B1742" s="46"/>
      <c r="C1742" s="331" t="s">
        <v>994</v>
      </c>
      <c r="D1742" s="332" t="s">
        <v>994</v>
      </c>
      <c r="E1742" s="333" t="s">
        <v>1</v>
      </c>
      <c r="F1742" s="334">
        <v>52</v>
      </c>
      <c r="G1742" s="40"/>
      <c r="H1742" s="46"/>
    </row>
    <row r="1743" s="2" customFormat="1" ht="16.8" customHeight="1">
      <c r="A1743" s="40"/>
      <c r="B1743" s="46"/>
      <c r="C1743" s="335" t="s">
        <v>1</v>
      </c>
      <c r="D1743" s="335" t="s">
        <v>3121</v>
      </c>
      <c r="E1743" s="18" t="s">
        <v>1</v>
      </c>
      <c r="F1743" s="336">
        <v>0</v>
      </c>
      <c r="G1743" s="40"/>
      <c r="H1743" s="46"/>
    </row>
    <row r="1744" s="2" customFormat="1" ht="16.8" customHeight="1">
      <c r="A1744" s="40"/>
      <c r="B1744" s="46"/>
      <c r="C1744" s="335" t="s">
        <v>994</v>
      </c>
      <c r="D1744" s="335" t="s">
        <v>3122</v>
      </c>
      <c r="E1744" s="18" t="s">
        <v>1</v>
      </c>
      <c r="F1744" s="336">
        <v>52</v>
      </c>
      <c r="G1744" s="40"/>
      <c r="H1744" s="46"/>
    </row>
    <row r="1745" s="2" customFormat="1" ht="16.8" customHeight="1">
      <c r="A1745" s="40"/>
      <c r="B1745" s="46"/>
      <c r="C1745" s="337" t="s">
        <v>6408</v>
      </c>
      <c r="D1745" s="40"/>
      <c r="E1745" s="40"/>
      <c r="F1745" s="40"/>
      <c r="G1745" s="40"/>
      <c r="H1745" s="46"/>
    </row>
    <row r="1746" s="2" customFormat="1" ht="16.8" customHeight="1">
      <c r="A1746" s="40"/>
      <c r="B1746" s="46"/>
      <c r="C1746" s="335" t="s">
        <v>3117</v>
      </c>
      <c r="D1746" s="335" t="s">
        <v>6566</v>
      </c>
      <c r="E1746" s="18" t="s">
        <v>699</v>
      </c>
      <c r="F1746" s="336">
        <v>52</v>
      </c>
      <c r="G1746" s="40"/>
      <c r="H1746" s="46"/>
    </row>
    <row r="1747" s="2" customFormat="1" ht="16.8" customHeight="1">
      <c r="A1747" s="40"/>
      <c r="B1747" s="46"/>
      <c r="C1747" s="331" t="s">
        <v>4285</v>
      </c>
      <c r="D1747" s="332" t="s">
        <v>4285</v>
      </c>
      <c r="E1747" s="333" t="s">
        <v>1</v>
      </c>
      <c r="F1747" s="334">
        <v>9.3960000000000008</v>
      </c>
      <c r="G1747" s="40"/>
      <c r="H1747" s="46"/>
    </row>
    <row r="1748" s="2" customFormat="1" ht="16.8" customHeight="1">
      <c r="A1748" s="40"/>
      <c r="B1748" s="46"/>
      <c r="C1748" s="331" t="s">
        <v>3371</v>
      </c>
      <c r="D1748" s="332" t="s">
        <v>3371</v>
      </c>
      <c r="E1748" s="333" t="s">
        <v>1</v>
      </c>
      <c r="F1748" s="334">
        <v>116.2</v>
      </c>
      <c r="G1748" s="40"/>
      <c r="H1748" s="46"/>
    </row>
    <row r="1749" s="2" customFormat="1" ht="16.8" customHeight="1">
      <c r="A1749" s="40"/>
      <c r="B1749" s="46"/>
      <c r="C1749" s="335" t="s">
        <v>1</v>
      </c>
      <c r="D1749" s="335" t="s">
        <v>2364</v>
      </c>
      <c r="E1749" s="18" t="s">
        <v>1</v>
      </c>
      <c r="F1749" s="336">
        <v>0</v>
      </c>
      <c r="G1749" s="40"/>
      <c r="H1749" s="46"/>
    </row>
    <row r="1750" s="2" customFormat="1" ht="16.8" customHeight="1">
      <c r="A1750" s="40"/>
      <c r="B1750" s="46"/>
      <c r="C1750" s="335" t="s">
        <v>3371</v>
      </c>
      <c r="D1750" s="335" t="s">
        <v>3372</v>
      </c>
      <c r="E1750" s="18" t="s">
        <v>1</v>
      </c>
      <c r="F1750" s="336">
        <v>116.2</v>
      </c>
      <c r="G1750" s="40"/>
      <c r="H1750" s="46"/>
    </row>
    <row r="1751" s="2" customFormat="1" ht="16.8" customHeight="1">
      <c r="A1751" s="40"/>
      <c r="B1751" s="46"/>
      <c r="C1751" s="337" t="s">
        <v>6408</v>
      </c>
      <c r="D1751" s="40"/>
      <c r="E1751" s="40"/>
      <c r="F1751" s="40"/>
      <c r="G1751" s="40"/>
      <c r="H1751" s="46"/>
    </row>
    <row r="1752" s="2" customFormat="1" ht="16.8" customHeight="1">
      <c r="A1752" s="40"/>
      <c r="B1752" s="46"/>
      <c r="C1752" s="335" t="s">
        <v>3367</v>
      </c>
      <c r="D1752" s="335" t="s">
        <v>6567</v>
      </c>
      <c r="E1752" s="18" t="s">
        <v>507</v>
      </c>
      <c r="F1752" s="336">
        <v>116.2</v>
      </c>
      <c r="G1752" s="40"/>
      <c r="H1752" s="46"/>
    </row>
    <row r="1753" s="2" customFormat="1" ht="16.8" customHeight="1">
      <c r="A1753" s="40"/>
      <c r="B1753" s="46"/>
      <c r="C1753" s="331" t="s">
        <v>3379</v>
      </c>
      <c r="D1753" s="332" t="s">
        <v>3379</v>
      </c>
      <c r="E1753" s="333" t="s">
        <v>1</v>
      </c>
      <c r="F1753" s="334">
        <v>116.2</v>
      </c>
      <c r="G1753" s="40"/>
      <c r="H1753" s="46"/>
    </row>
    <row r="1754" s="2" customFormat="1" ht="16.8" customHeight="1">
      <c r="A1754" s="40"/>
      <c r="B1754" s="46"/>
      <c r="C1754" s="335" t="s">
        <v>3379</v>
      </c>
      <c r="D1754" s="335" t="s">
        <v>3380</v>
      </c>
      <c r="E1754" s="18" t="s">
        <v>1</v>
      </c>
      <c r="F1754" s="336">
        <v>116.2</v>
      </c>
      <c r="G1754" s="40"/>
      <c r="H1754" s="46"/>
    </row>
    <row r="1755" s="2" customFormat="1" ht="16.8" customHeight="1">
      <c r="A1755" s="40"/>
      <c r="B1755" s="46"/>
      <c r="C1755" s="337" t="s">
        <v>6408</v>
      </c>
      <c r="D1755" s="40"/>
      <c r="E1755" s="40"/>
      <c r="F1755" s="40"/>
      <c r="G1755" s="40"/>
      <c r="H1755" s="46"/>
    </row>
    <row r="1756" s="2" customFormat="1" ht="16.8" customHeight="1">
      <c r="A1756" s="40"/>
      <c r="B1756" s="46"/>
      <c r="C1756" s="335" t="s">
        <v>3375</v>
      </c>
      <c r="D1756" s="335" t="s">
        <v>6568</v>
      </c>
      <c r="E1756" s="18" t="s">
        <v>507</v>
      </c>
      <c r="F1756" s="336">
        <v>116.2</v>
      </c>
      <c r="G1756" s="40"/>
      <c r="H1756" s="46"/>
    </row>
    <row r="1757" s="2" customFormat="1" ht="16.8" customHeight="1">
      <c r="A1757" s="40"/>
      <c r="B1757" s="46"/>
      <c r="C1757" s="331" t="s">
        <v>3384</v>
      </c>
      <c r="D1757" s="332" t="s">
        <v>3384</v>
      </c>
      <c r="E1757" s="333" t="s">
        <v>1</v>
      </c>
      <c r="F1757" s="334">
        <v>28.32</v>
      </c>
      <c r="G1757" s="40"/>
      <c r="H1757" s="46"/>
    </row>
    <row r="1758" s="2" customFormat="1" ht="16.8" customHeight="1">
      <c r="A1758" s="40"/>
      <c r="B1758" s="46"/>
      <c r="C1758" s="335" t="s">
        <v>1</v>
      </c>
      <c r="D1758" s="335" t="s">
        <v>2381</v>
      </c>
      <c r="E1758" s="18" t="s">
        <v>1</v>
      </c>
      <c r="F1758" s="336">
        <v>0</v>
      </c>
      <c r="G1758" s="40"/>
      <c r="H1758" s="46"/>
    </row>
    <row r="1759" s="2" customFormat="1" ht="16.8" customHeight="1">
      <c r="A1759" s="40"/>
      <c r="B1759" s="46"/>
      <c r="C1759" s="335" t="s">
        <v>3384</v>
      </c>
      <c r="D1759" s="335" t="s">
        <v>3385</v>
      </c>
      <c r="E1759" s="18" t="s">
        <v>1</v>
      </c>
      <c r="F1759" s="336">
        <v>28.32</v>
      </c>
      <c r="G1759" s="40"/>
      <c r="H1759" s="46"/>
    </row>
    <row r="1760" s="2" customFormat="1" ht="16.8" customHeight="1">
      <c r="A1760" s="40"/>
      <c r="B1760" s="46"/>
      <c r="C1760" s="337" t="s">
        <v>6408</v>
      </c>
      <c r="D1760" s="40"/>
      <c r="E1760" s="40"/>
      <c r="F1760" s="40"/>
      <c r="G1760" s="40"/>
      <c r="H1760" s="46"/>
    </row>
    <row r="1761" s="2" customFormat="1" ht="16.8" customHeight="1">
      <c r="A1761" s="40"/>
      <c r="B1761" s="46"/>
      <c r="C1761" s="335" t="s">
        <v>2377</v>
      </c>
      <c r="D1761" s="335" t="s">
        <v>6479</v>
      </c>
      <c r="E1761" s="18" t="s">
        <v>507</v>
      </c>
      <c r="F1761" s="336">
        <v>121.31999999999999</v>
      </c>
      <c r="G1761" s="40"/>
      <c r="H1761" s="46"/>
    </row>
    <row r="1762" s="2" customFormat="1" ht="16.8" customHeight="1">
      <c r="A1762" s="40"/>
      <c r="B1762" s="46"/>
      <c r="C1762" s="331" t="s">
        <v>3390</v>
      </c>
      <c r="D1762" s="332" t="s">
        <v>3390</v>
      </c>
      <c r="E1762" s="333" t="s">
        <v>1</v>
      </c>
      <c r="F1762" s="334">
        <v>121.31999999999999</v>
      </c>
      <c r="G1762" s="40"/>
      <c r="H1762" s="46"/>
    </row>
    <row r="1763" s="2" customFormat="1" ht="16.8" customHeight="1">
      <c r="A1763" s="40"/>
      <c r="B1763" s="46"/>
      <c r="C1763" s="335" t="s">
        <v>3390</v>
      </c>
      <c r="D1763" s="335" t="s">
        <v>3391</v>
      </c>
      <c r="E1763" s="18" t="s">
        <v>1</v>
      </c>
      <c r="F1763" s="336">
        <v>121.31999999999999</v>
      </c>
      <c r="G1763" s="40"/>
      <c r="H1763" s="46"/>
    </row>
    <row r="1764" s="2" customFormat="1" ht="16.8" customHeight="1">
      <c r="A1764" s="40"/>
      <c r="B1764" s="46"/>
      <c r="C1764" s="331" t="s">
        <v>3398</v>
      </c>
      <c r="D1764" s="332" t="s">
        <v>3398</v>
      </c>
      <c r="E1764" s="333" t="s">
        <v>1</v>
      </c>
      <c r="F1764" s="334">
        <v>14</v>
      </c>
      <c r="G1764" s="40"/>
      <c r="H1764" s="46"/>
    </row>
    <row r="1765" s="2" customFormat="1" ht="16.8" customHeight="1">
      <c r="A1765" s="40"/>
      <c r="B1765" s="46"/>
      <c r="C1765" s="335" t="s">
        <v>1</v>
      </c>
      <c r="D1765" s="335" t="s">
        <v>3397</v>
      </c>
      <c r="E1765" s="18" t="s">
        <v>1</v>
      </c>
      <c r="F1765" s="336">
        <v>0</v>
      </c>
      <c r="G1765" s="40"/>
      <c r="H1765" s="46"/>
    </row>
    <row r="1766" s="2" customFormat="1" ht="16.8" customHeight="1">
      <c r="A1766" s="40"/>
      <c r="B1766" s="46"/>
      <c r="C1766" s="335" t="s">
        <v>3398</v>
      </c>
      <c r="D1766" s="335" t="s">
        <v>3399</v>
      </c>
      <c r="E1766" s="18" t="s">
        <v>1</v>
      </c>
      <c r="F1766" s="336">
        <v>14</v>
      </c>
      <c r="G1766" s="40"/>
      <c r="H1766" s="46"/>
    </row>
    <row r="1767" s="2" customFormat="1" ht="16.8" customHeight="1">
      <c r="A1767" s="40"/>
      <c r="B1767" s="46"/>
      <c r="C1767" s="337" t="s">
        <v>6408</v>
      </c>
      <c r="D1767" s="40"/>
      <c r="E1767" s="40"/>
      <c r="F1767" s="40"/>
      <c r="G1767" s="40"/>
      <c r="H1767" s="46"/>
    </row>
    <row r="1768" s="2" customFormat="1" ht="16.8" customHeight="1">
      <c r="A1768" s="40"/>
      <c r="B1768" s="46"/>
      <c r="C1768" s="335" t="s">
        <v>3392</v>
      </c>
      <c r="D1768" s="335" t="s">
        <v>6569</v>
      </c>
      <c r="E1768" s="18" t="s">
        <v>699</v>
      </c>
      <c r="F1768" s="336">
        <v>14</v>
      </c>
      <c r="G1768" s="40"/>
      <c r="H1768" s="46"/>
    </row>
    <row r="1769" s="2" customFormat="1" ht="16.8" customHeight="1">
      <c r="A1769" s="40"/>
      <c r="B1769" s="46"/>
      <c r="C1769" s="331" t="s">
        <v>3403</v>
      </c>
      <c r="D1769" s="332" t="s">
        <v>3403</v>
      </c>
      <c r="E1769" s="333" t="s">
        <v>1</v>
      </c>
      <c r="F1769" s="334">
        <v>11.539999999999999</v>
      </c>
      <c r="G1769" s="40"/>
      <c r="H1769" s="46"/>
    </row>
    <row r="1770" s="2" customFormat="1" ht="16.8" customHeight="1">
      <c r="A1770" s="40"/>
      <c r="B1770" s="46"/>
      <c r="C1770" s="335" t="s">
        <v>1</v>
      </c>
      <c r="D1770" s="335" t="s">
        <v>2447</v>
      </c>
      <c r="E1770" s="18" t="s">
        <v>1</v>
      </c>
      <c r="F1770" s="336">
        <v>0</v>
      </c>
      <c r="G1770" s="40"/>
      <c r="H1770" s="46"/>
    </row>
    <row r="1771" s="2" customFormat="1" ht="16.8" customHeight="1">
      <c r="A1771" s="40"/>
      <c r="B1771" s="46"/>
      <c r="C1771" s="335" t="s">
        <v>3403</v>
      </c>
      <c r="D1771" s="335" t="s">
        <v>3404</v>
      </c>
      <c r="E1771" s="18" t="s">
        <v>1</v>
      </c>
      <c r="F1771" s="336">
        <v>11.539999999999999</v>
      </c>
      <c r="G1771" s="40"/>
      <c r="H1771" s="46"/>
    </row>
    <row r="1772" s="2" customFormat="1" ht="16.8" customHeight="1">
      <c r="A1772" s="40"/>
      <c r="B1772" s="46"/>
      <c r="C1772" s="337" t="s">
        <v>6408</v>
      </c>
      <c r="D1772" s="40"/>
      <c r="E1772" s="40"/>
      <c r="F1772" s="40"/>
      <c r="G1772" s="40"/>
      <c r="H1772" s="46"/>
    </row>
    <row r="1773" s="2" customFormat="1" ht="16.8" customHeight="1">
      <c r="A1773" s="40"/>
      <c r="B1773" s="46"/>
      <c r="C1773" s="335" t="s">
        <v>2442</v>
      </c>
      <c r="D1773" s="335" t="s">
        <v>6484</v>
      </c>
      <c r="E1773" s="18" t="s">
        <v>507</v>
      </c>
      <c r="F1773" s="336">
        <v>49.689999999999998</v>
      </c>
      <c r="G1773" s="40"/>
      <c r="H1773" s="46"/>
    </row>
    <row r="1774" s="2" customFormat="1" ht="16.8" customHeight="1">
      <c r="A1774" s="40"/>
      <c r="B1774" s="46"/>
      <c r="C1774" s="331" t="s">
        <v>3411</v>
      </c>
      <c r="D1774" s="332" t="s">
        <v>3411</v>
      </c>
      <c r="E1774" s="333" t="s">
        <v>1</v>
      </c>
      <c r="F1774" s="334">
        <v>36.960000000000001</v>
      </c>
      <c r="G1774" s="40"/>
      <c r="H1774" s="46"/>
    </row>
    <row r="1775" s="2" customFormat="1" ht="16.8" customHeight="1">
      <c r="A1775" s="40"/>
      <c r="B1775" s="46"/>
      <c r="C1775" s="335" t="s">
        <v>1</v>
      </c>
      <c r="D1775" s="335" t="s">
        <v>2459</v>
      </c>
      <c r="E1775" s="18" t="s">
        <v>1</v>
      </c>
      <c r="F1775" s="336">
        <v>0</v>
      </c>
      <c r="G1775" s="40"/>
      <c r="H1775" s="46"/>
    </row>
    <row r="1776" s="2" customFormat="1" ht="16.8" customHeight="1">
      <c r="A1776" s="40"/>
      <c r="B1776" s="46"/>
      <c r="C1776" s="335" t="s">
        <v>3411</v>
      </c>
      <c r="D1776" s="335" t="s">
        <v>3412</v>
      </c>
      <c r="E1776" s="18" t="s">
        <v>1</v>
      </c>
      <c r="F1776" s="336">
        <v>36.960000000000001</v>
      </c>
      <c r="G1776" s="40"/>
      <c r="H1776" s="46"/>
    </row>
    <row r="1777" s="2" customFormat="1" ht="16.8" customHeight="1">
      <c r="A1777" s="40"/>
      <c r="B1777" s="46"/>
      <c r="C1777" s="337" t="s">
        <v>6408</v>
      </c>
      <c r="D1777" s="40"/>
      <c r="E1777" s="40"/>
      <c r="F1777" s="40"/>
      <c r="G1777" s="40"/>
      <c r="H1777" s="46"/>
    </row>
    <row r="1778" s="2" customFormat="1" ht="16.8" customHeight="1">
      <c r="A1778" s="40"/>
      <c r="B1778" s="46"/>
      <c r="C1778" s="335" t="s">
        <v>2454</v>
      </c>
      <c r="D1778" s="335" t="s">
        <v>6485</v>
      </c>
      <c r="E1778" s="18" t="s">
        <v>507</v>
      </c>
      <c r="F1778" s="336">
        <v>36.960000000000001</v>
      </c>
      <c r="G1778" s="40"/>
      <c r="H1778" s="46"/>
    </row>
    <row r="1779" s="2" customFormat="1" ht="16.8" customHeight="1">
      <c r="A1779" s="40"/>
      <c r="B1779" s="46"/>
      <c r="C1779" s="331" t="s">
        <v>3420</v>
      </c>
      <c r="D1779" s="332" t="s">
        <v>3420</v>
      </c>
      <c r="E1779" s="333" t="s">
        <v>1</v>
      </c>
      <c r="F1779" s="334">
        <v>141.09999999999999</v>
      </c>
      <c r="G1779" s="40"/>
      <c r="H1779" s="46"/>
    </row>
    <row r="1780" s="2" customFormat="1" ht="16.8" customHeight="1">
      <c r="A1780" s="40"/>
      <c r="B1780" s="46"/>
      <c r="C1780" s="335" t="s">
        <v>1</v>
      </c>
      <c r="D1780" s="335" t="s">
        <v>3419</v>
      </c>
      <c r="E1780" s="18" t="s">
        <v>1</v>
      </c>
      <c r="F1780" s="336">
        <v>0</v>
      </c>
      <c r="G1780" s="40"/>
      <c r="H1780" s="46"/>
    </row>
    <row r="1781" s="2" customFormat="1" ht="16.8" customHeight="1">
      <c r="A1781" s="40"/>
      <c r="B1781" s="46"/>
      <c r="C1781" s="335" t="s">
        <v>3420</v>
      </c>
      <c r="D1781" s="335" t="s">
        <v>3421</v>
      </c>
      <c r="E1781" s="18" t="s">
        <v>1</v>
      </c>
      <c r="F1781" s="336">
        <v>141.09999999999999</v>
      </c>
      <c r="G1781" s="40"/>
      <c r="H1781" s="46"/>
    </row>
    <row r="1782" s="2" customFormat="1" ht="16.8" customHeight="1">
      <c r="A1782" s="40"/>
      <c r="B1782" s="46"/>
      <c r="C1782" s="337" t="s">
        <v>6408</v>
      </c>
      <c r="D1782" s="40"/>
      <c r="E1782" s="40"/>
      <c r="F1782" s="40"/>
      <c r="G1782" s="40"/>
      <c r="H1782" s="46"/>
    </row>
    <row r="1783" s="2" customFormat="1">
      <c r="A1783" s="40"/>
      <c r="B1783" s="46"/>
      <c r="C1783" s="335" t="s">
        <v>3415</v>
      </c>
      <c r="D1783" s="335" t="s">
        <v>6570</v>
      </c>
      <c r="E1783" s="18" t="s">
        <v>507</v>
      </c>
      <c r="F1783" s="336">
        <v>141.69999999999999</v>
      </c>
      <c r="G1783" s="40"/>
      <c r="H1783" s="46"/>
    </row>
    <row r="1784" s="2" customFormat="1" ht="16.8" customHeight="1">
      <c r="A1784" s="40"/>
      <c r="B1784" s="46"/>
      <c r="C1784" s="331" t="s">
        <v>3426</v>
      </c>
      <c r="D1784" s="332" t="s">
        <v>3426</v>
      </c>
      <c r="E1784" s="333" t="s">
        <v>1</v>
      </c>
      <c r="F1784" s="334">
        <v>36.479999999999997</v>
      </c>
      <c r="G1784" s="40"/>
      <c r="H1784" s="46"/>
    </row>
    <row r="1785" s="2" customFormat="1" ht="16.8" customHeight="1">
      <c r="A1785" s="40"/>
      <c r="B1785" s="46"/>
      <c r="C1785" s="335" t="s">
        <v>1</v>
      </c>
      <c r="D1785" s="335" t="s">
        <v>2484</v>
      </c>
      <c r="E1785" s="18" t="s">
        <v>1</v>
      </c>
      <c r="F1785" s="336">
        <v>0</v>
      </c>
      <c r="G1785" s="40"/>
      <c r="H1785" s="46"/>
    </row>
    <row r="1786" s="2" customFormat="1" ht="16.8" customHeight="1">
      <c r="A1786" s="40"/>
      <c r="B1786" s="46"/>
      <c r="C1786" s="335" t="s">
        <v>3426</v>
      </c>
      <c r="D1786" s="335" t="s">
        <v>3427</v>
      </c>
      <c r="E1786" s="18" t="s">
        <v>1</v>
      </c>
      <c r="F1786" s="336">
        <v>36.479999999999997</v>
      </c>
      <c r="G1786" s="40"/>
      <c r="H1786" s="46"/>
    </row>
    <row r="1787" s="2" customFormat="1" ht="16.8" customHeight="1">
      <c r="A1787" s="40"/>
      <c r="B1787" s="46"/>
      <c r="C1787" s="337" t="s">
        <v>6408</v>
      </c>
      <c r="D1787" s="40"/>
      <c r="E1787" s="40"/>
      <c r="F1787" s="40"/>
      <c r="G1787" s="40"/>
      <c r="H1787" s="46"/>
    </row>
    <row r="1788" s="2" customFormat="1" ht="16.8" customHeight="1">
      <c r="A1788" s="40"/>
      <c r="B1788" s="46"/>
      <c r="C1788" s="331" t="s">
        <v>1870</v>
      </c>
      <c r="D1788" s="332" t="s">
        <v>1870</v>
      </c>
      <c r="E1788" s="333" t="s">
        <v>1</v>
      </c>
      <c r="F1788" s="334">
        <v>8.5</v>
      </c>
      <c r="G1788" s="40"/>
      <c r="H1788" s="46"/>
    </row>
    <row r="1789" s="2" customFormat="1" ht="16.8" customHeight="1">
      <c r="A1789" s="40"/>
      <c r="B1789" s="46"/>
      <c r="C1789" s="335" t="s">
        <v>1870</v>
      </c>
      <c r="D1789" s="335" t="s">
        <v>3487</v>
      </c>
      <c r="E1789" s="18" t="s">
        <v>1</v>
      </c>
      <c r="F1789" s="336">
        <v>8.5</v>
      </c>
      <c r="G1789" s="40"/>
      <c r="H1789" s="46"/>
    </row>
    <row r="1790" s="2" customFormat="1" ht="16.8" customHeight="1">
      <c r="A1790" s="40"/>
      <c r="B1790" s="46"/>
      <c r="C1790" s="337" t="s">
        <v>6408</v>
      </c>
      <c r="D1790" s="40"/>
      <c r="E1790" s="40"/>
      <c r="F1790" s="40"/>
      <c r="G1790" s="40"/>
      <c r="H1790" s="46"/>
    </row>
    <row r="1791" s="2" customFormat="1" ht="16.8" customHeight="1">
      <c r="A1791" s="40"/>
      <c r="B1791" s="46"/>
      <c r="C1791" s="335" t="s">
        <v>878</v>
      </c>
      <c r="D1791" s="335" t="s">
        <v>6416</v>
      </c>
      <c r="E1791" s="18" t="s">
        <v>507</v>
      </c>
      <c r="F1791" s="336">
        <v>128</v>
      </c>
      <c r="G1791" s="40"/>
      <c r="H1791" s="46"/>
    </row>
    <row r="1792" s="2" customFormat="1" ht="16.8" customHeight="1">
      <c r="A1792" s="40"/>
      <c r="B1792" s="46"/>
      <c r="C1792" s="331" t="s">
        <v>1872</v>
      </c>
      <c r="D1792" s="332" t="s">
        <v>1872</v>
      </c>
      <c r="E1792" s="333" t="s">
        <v>1</v>
      </c>
      <c r="F1792" s="334">
        <v>23.489999999999998</v>
      </c>
      <c r="G1792" s="40"/>
      <c r="H1792" s="46"/>
    </row>
    <row r="1793" s="2" customFormat="1" ht="16.8" customHeight="1">
      <c r="A1793" s="40"/>
      <c r="B1793" s="46"/>
      <c r="C1793" s="335" t="s">
        <v>1872</v>
      </c>
      <c r="D1793" s="335" t="s">
        <v>3497</v>
      </c>
      <c r="E1793" s="18" t="s">
        <v>1</v>
      </c>
      <c r="F1793" s="336">
        <v>23.489999999999998</v>
      </c>
      <c r="G1793" s="40"/>
      <c r="H1793" s="46"/>
    </row>
    <row r="1794" s="2" customFormat="1" ht="16.8" customHeight="1">
      <c r="A1794" s="40"/>
      <c r="B1794" s="46"/>
      <c r="C1794" s="331" t="s">
        <v>1876</v>
      </c>
      <c r="D1794" s="332" t="s">
        <v>1876</v>
      </c>
      <c r="E1794" s="333" t="s">
        <v>1</v>
      </c>
      <c r="F1794" s="334">
        <v>26.760000000000002</v>
      </c>
      <c r="G1794" s="40"/>
      <c r="H1794" s="46"/>
    </row>
    <row r="1795" s="2" customFormat="1" ht="16.8" customHeight="1">
      <c r="A1795" s="40"/>
      <c r="B1795" s="46"/>
      <c r="C1795" s="335" t="s">
        <v>1</v>
      </c>
      <c r="D1795" s="335" t="s">
        <v>2545</v>
      </c>
      <c r="E1795" s="18" t="s">
        <v>1</v>
      </c>
      <c r="F1795" s="336">
        <v>0</v>
      </c>
      <c r="G1795" s="40"/>
      <c r="H1795" s="46"/>
    </row>
    <row r="1796" s="2" customFormat="1" ht="16.8" customHeight="1">
      <c r="A1796" s="40"/>
      <c r="B1796" s="46"/>
      <c r="C1796" s="335" t="s">
        <v>1876</v>
      </c>
      <c r="D1796" s="335" t="s">
        <v>2594</v>
      </c>
      <c r="E1796" s="18" t="s">
        <v>1</v>
      </c>
      <c r="F1796" s="336">
        <v>26.760000000000002</v>
      </c>
      <c r="G1796" s="40"/>
      <c r="H1796" s="46"/>
    </row>
    <row r="1797" s="2" customFormat="1" ht="16.8" customHeight="1">
      <c r="A1797" s="40"/>
      <c r="B1797" s="46"/>
      <c r="C1797" s="337" t="s">
        <v>6408</v>
      </c>
      <c r="D1797" s="40"/>
      <c r="E1797" s="40"/>
      <c r="F1797" s="40"/>
      <c r="G1797" s="40"/>
      <c r="H1797" s="46"/>
    </row>
    <row r="1798" s="2" customFormat="1" ht="16.8" customHeight="1">
      <c r="A1798" s="40"/>
      <c r="B1798" s="46"/>
      <c r="C1798" s="335" t="s">
        <v>2585</v>
      </c>
      <c r="D1798" s="335" t="s">
        <v>6496</v>
      </c>
      <c r="E1798" s="18" t="s">
        <v>507</v>
      </c>
      <c r="F1798" s="336">
        <v>663.72000000000003</v>
      </c>
      <c r="G1798" s="40"/>
      <c r="H1798" s="46"/>
    </row>
    <row r="1799" s="2" customFormat="1" ht="16.8" customHeight="1">
      <c r="A1799" s="40"/>
      <c r="B1799" s="46"/>
      <c r="C1799" s="331" t="s">
        <v>3056</v>
      </c>
      <c r="D1799" s="332" t="s">
        <v>3056</v>
      </c>
      <c r="E1799" s="333" t="s">
        <v>1</v>
      </c>
      <c r="F1799" s="334">
        <v>32.68</v>
      </c>
      <c r="G1799" s="40"/>
      <c r="H1799" s="46"/>
    </row>
    <row r="1800" s="2" customFormat="1" ht="16.8" customHeight="1">
      <c r="A1800" s="40"/>
      <c r="B1800" s="46"/>
      <c r="C1800" s="335" t="s">
        <v>1</v>
      </c>
      <c r="D1800" s="335" t="s">
        <v>2545</v>
      </c>
      <c r="E1800" s="18" t="s">
        <v>1</v>
      </c>
      <c r="F1800" s="336">
        <v>0</v>
      </c>
      <c r="G1800" s="40"/>
      <c r="H1800" s="46"/>
    </row>
    <row r="1801" s="2" customFormat="1" ht="16.8" customHeight="1">
      <c r="A1801" s="40"/>
      <c r="B1801" s="46"/>
      <c r="C1801" s="335" t="s">
        <v>3056</v>
      </c>
      <c r="D1801" s="335" t="s">
        <v>3509</v>
      </c>
      <c r="E1801" s="18" t="s">
        <v>1</v>
      </c>
      <c r="F1801" s="336">
        <v>32.68</v>
      </c>
      <c r="G1801" s="40"/>
      <c r="H1801" s="46"/>
    </row>
    <row r="1802" s="2" customFormat="1" ht="16.8" customHeight="1">
      <c r="A1802" s="40"/>
      <c r="B1802" s="46"/>
      <c r="C1802" s="337" t="s">
        <v>6408</v>
      </c>
      <c r="D1802" s="40"/>
      <c r="E1802" s="40"/>
      <c r="F1802" s="40"/>
      <c r="G1802" s="40"/>
      <c r="H1802" s="46"/>
    </row>
    <row r="1803" s="2" customFormat="1" ht="16.8" customHeight="1">
      <c r="A1803" s="40"/>
      <c r="B1803" s="46"/>
      <c r="C1803" s="335" t="s">
        <v>2597</v>
      </c>
      <c r="D1803" s="335" t="s">
        <v>6497</v>
      </c>
      <c r="E1803" s="18" t="s">
        <v>507</v>
      </c>
      <c r="F1803" s="336">
        <v>771.76999999999998</v>
      </c>
      <c r="G1803" s="40"/>
      <c r="H1803" s="46"/>
    </row>
    <row r="1804" s="2" customFormat="1" ht="16.8" customHeight="1">
      <c r="A1804" s="40"/>
      <c r="B1804" s="46"/>
      <c r="C1804" s="331" t="s">
        <v>1877</v>
      </c>
      <c r="D1804" s="332" t="s">
        <v>1877</v>
      </c>
      <c r="E1804" s="333" t="s">
        <v>1</v>
      </c>
      <c r="F1804" s="334">
        <v>32.340000000000003</v>
      </c>
      <c r="G1804" s="40"/>
      <c r="H1804" s="46"/>
    </row>
    <row r="1805" s="2" customFormat="1" ht="16.8" customHeight="1">
      <c r="A1805" s="40"/>
      <c r="B1805" s="46"/>
      <c r="C1805" s="335" t="s">
        <v>1</v>
      </c>
      <c r="D1805" s="335" t="s">
        <v>2545</v>
      </c>
      <c r="E1805" s="18" t="s">
        <v>1</v>
      </c>
      <c r="F1805" s="336">
        <v>0</v>
      </c>
      <c r="G1805" s="40"/>
      <c r="H1805" s="46"/>
    </row>
    <row r="1806" s="2" customFormat="1" ht="16.8" customHeight="1">
      <c r="A1806" s="40"/>
      <c r="B1806" s="46"/>
      <c r="C1806" s="335" t="s">
        <v>1877</v>
      </c>
      <c r="D1806" s="335" t="s">
        <v>3519</v>
      </c>
      <c r="E1806" s="18" t="s">
        <v>1</v>
      </c>
      <c r="F1806" s="336">
        <v>32.340000000000003</v>
      </c>
      <c r="G1806" s="40"/>
      <c r="H1806" s="46"/>
    </row>
    <row r="1807" s="2" customFormat="1" ht="16.8" customHeight="1">
      <c r="A1807" s="40"/>
      <c r="B1807" s="46"/>
      <c r="C1807" s="337" t="s">
        <v>6408</v>
      </c>
      <c r="D1807" s="40"/>
      <c r="E1807" s="40"/>
      <c r="F1807" s="40"/>
      <c r="G1807" s="40"/>
      <c r="H1807" s="46"/>
    </row>
    <row r="1808" s="2" customFormat="1">
      <c r="A1808" s="40"/>
      <c r="B1808" s="46"/>
      <c r="C1808" s="335" t="s">
        <v>2610</v>
      </c>
      <c r="D1808" s="335" t="s">
        <v>6498</v>
      </c>
      <c r="E1808" s="18" t="s">
        <v>507</v>
      </c>
      <c r="F1808" s="336">
        <v>561.65999999999997</v>
      </c>
      <c r="G1808" s="40"/>
      <c r="H1808" s="46"/>
    </row>
    <row r="1809" s="2" customFormat="1" ht="16.8" customHeight="1">
      <c r="A1809" s="40"/>
      <c r="B1809" s="46"/>
      <c r="C1809" s="331" t="s">
        <v>3136</v>
      </c>
      <c r="D1809" s="332" t="s">
        <v>3136</v>
      </c>
      <c r="E1809" s="333" t="s">
        <v>1</v>
      </c>
      <c r="F1809" s="334">
        <v>371.81</v>
      </c>
      <c r="G1809" s="40"/>
      <c r="H1809" s="46"/>
    </row>
    <row r="1810" s="2" customFormat="1" ht="16.8" customHeight="1">
      <c r="A1810" s="40"/>
      <c r="B1810" s="46"/>
      <c r="C1810" s="335" t="s">
        <v>3136</v>
      </c>
      <c r="D1810" s="335" t="s">
        <v>3137</v>
      </c>
      <c r="E1810" s="18" t="s">
        <v>1</v>
      </c>
      <c r="F1810" s="336">
        <v>371.81</v>
      </c>
      <c r="G1810" s="40"/>
      <c r="H1810" s="46"/>
    </row>
    <row r="1811" s="2" customFormat="1" ht="16.8" customHeight="1">
      <c r="A1811" s="40"/>
      <c r="B1811" s="46"/>
      <c r="C1811" s="331" t="s">
        <v>3696</v>
      </c>
      <c r="D1811" s="332" t="s">
        <v>3696</v>
      </c>
      <c r="E1811" s="333" t="s">
        <v>1</v>
      </c>
      <c r="F1811" s="334">
        <v>54.200000000000003</v>
      </c>
      <c r="G1811" s="40"/>
      <c r="H1811" s="46"/>
    </row>
    <row r="1812" s="2" customFormat="1" ht="16.8" customHeight="1">
      <c r="A1812" s="40"/>
      <c r="B1812" s="46"/>
      <c r="C1812" s="335" t="s">
        <v>3696</v>
      </c>
      <c r="D1812" s="335" t="s">
        <v>3697</v>
      </c>
      <c r="E1812" s="18" t="s">
        <v>1</v>
      </c>
      <c r="F1812" s="336">
        <v>54.200000000000003</v>
      </c>
      <c r="G1812" s="40"/>
      <c r="H1812" s="46"/>
    </row>
    <row r="1813" s="2" customFormat="1" ht="16.8" customHeight="1">
      <c r="A1813" s="40"/>
      <c r="B1813" s="46"/>
      <c r="C1813" s="331" t="s">
        <v>2919</v>
      </c>
      <c r="D1813" s="332" t="s">
        <v>2919</v>
      </c>
      <c r="E1813" s="333" t="s">
        <v>1</v>
      </c>
      <c r="F1813" s="334">
        <v>54.200000000000003</v>
      </c>
      <c r="G1813" s="40"/>
      <c r="H1813" s="46"/>
    </row>
    <row r="1814" s="2" customFormat="1" ht="16.8" customHeight="1">
      <c r="A1814" s="40"/>
      <c r="B1814" s="46"/>
      <c r="C1814" s="335" t="s">
        <v>2919</v>
      </c>
      <c r="D1814" s="335" t="s">
        <v>3700</v>
      </c>
      <c r="E1814" s="18" t="s">
        <v>1</v>
      </c>
      <c r="F1814" s="336">
        <v>54.200000000000003</v>
      </c>
      <c r="G1814" s="40"/>
      <c r="H1814" s="46"/>
    </row>
    <row r="1815" s="2" customFormat="1" ht="16.8" customHeight="1">
      <c r="A1815" s="40"/>
      <c r="B1815" s="46"/>
      <c r="C1815" s="331" t="s">
        <v>3059</v>
      </c>
      <c r="D1815" s="332" t="s">
        <v>3059</v>
      </c>
      <c r="E1815" s="333" t="s">
        <v>1</v>
      </c>
      <c r="F1815" s="334">
        <v>21.199999999999999</v>
      </c>
      <c r="G1815" s="40"/>
      <c r="H1815" s="46"/>
    </row>
    <row r="1816" s="2" customFormat="1" ht="16.8" customHeight="1">
      <c r="A1816" s="40"/>
      <c r="B1816" s="46"/>
      <c r="C1816" s="335" t="s">
        <v>1</v>
      </c>
      <c r="D1816" s="335" t="s">
        <v>3715</v>
      </c>
      <c r="E1816" s="18" t="s">
        <v>1</v>
      </c>
      <c r="F1816" s="336">
        <v>0</v>
      </c>
      <c r="G1816" s="40"/>
      <c r="H1816" s="46"/>
    </row>
    <row r="1817" s="2" customFormat="1" ht="16.8" customHeight="1">
      <c r="A1817" s="40"/>
      <c r="B1817" s="46"/>
      <c r="C1817" s="335" t="s">
        <v>3059</v>
      </c>
      <c r="D1817" s="335" t="s">
        <v>3716</v>
      </c>
      <c r="E1817" s="18" t="s">
        <v>1</v>
      </c>
      <c r="F1817" s="336">
        <v>21.199999999999999</v>
      </c>
      <c r="G1817" s="40"/>
      <c r="H1817" s="46"/>
    </row>
    <row r="1818" s="2" customFormat="1" ht="16.8" customHeight="1">
      <c r="A1818" s="40"/>
      <c r="B1818" s="46"/>
      <c r="C1818" s="337" t="s">
        <v>6408</v>
      </c>
      <c r="D1818" s="40"/>
      <c r="E1818" s="40"/>
      <c r="F1818" s="40"/>
      <c r="G1818" s="40"/>
      <c r="H1818" s="46"/>
    </row>
    <row r="1819" s="2" customFormat="1" ht="16.8" customHeight="1">
      <c r="A1819" s="40"/>
      <c r="B1819" s="46"/>
      <c r="C1819" s="335" t="s">
        <v>2888</v>
      </c>
      <c r="D1819" s="335" t="s">
        <v>6508</v>
      </c>
      <c r="E1819" s="18" t="s">
        <v>699</v>
      </c>
      <c r="F1819" s="336">
        <v>150.19999999999999</v>
      </c>
      <c r="G1819" s="40"/>
      <c r="H1819" s="46"/>
    </row>
    <row r="1820" s="2" customFormat="1" ht="16.8" customHeight="1">
      <c r="A1820" s="40"/>
      <c r="B1820" s="46"/>
      <c r="C1820" s="331" t="s">
        <v>3061</v>
      </c>
      <c r="D1820" s="332" t="s">
        <v>3061</v>
      </c>
      <c r="E1820" s="333" t="s">
        <v>1</v>
      </c>
      <c r="F1820" s="334">
        <v>8.0250000000000004</v>
      </c>
      <c r="G1820" s="40"/>
      <c r="H1820" s="46"/>
    </row>
    <row r="1821" s="2" customFormat="1" ht="16.8" customHeight="1">
      <c r="A1821" s="40"/>
      <c r="B1821" s="46"/>
      <c r="C1821" s="335" t="s">
        <v>1</v>
      </c>
      <c r="D1821" s="335" t="s">
        <v>3741</v>
      </c>
      <c r="E1821" s="18" t="s">
        <v>1</v>
      </c>
      <c r="F1821" s="336">
        <v>0</v>
      </c>
      <c r="G1821" s="40"/>
      <c r="H1821" s="46"/>
    </row>
    <row r="1822" s="2" customFormat="1" ht="16.8" customHeight="1">
      <c r="A1822" s="40"/>
      <c r="B1822" s="46"/>
      <c r="C1822" s="335" t="s">
        <v>3061</v>
      </c>
      <c r="D1822" s="335" t="s">
        <v>3742</v>
      </c>
      <c r="E1822" s="18" t="s">
        <v>1</v>
      </c>
      <c r="F1822" s="336">
        <v>8.0250000000000004</v>
      </c>
      <c r="G1822" s="40"/>
      <c r="H1822" s="46"/>
    </row>
    <row r="1823" s="2" customFormat="1" ht="16.8" customHeight="1">
      <c r="A1823" s="40"/>
      <c r="B1823" s="46"/>
      <c r="C1823" s="337" t="s">
        <v>6408</v>
      </c>
      <c r="D1823" s="40"/>
      <c r="E1823" s="40"/>
      <c r="F1823" s="40"/>
      <c r="G1823" s="40"/>
      <c r="H1823" s="46"/>
    </row>
    <row r="1824" s="2" customFormat="1" ht="16.8" customHeight="1">
      <c r="A1824" s="40"/>
      <c r="B1824" s="46"/>
      <c r="C1824" s="335" t="s">
        <v>2909</v>
      </c>
      <c r="D1824" s="335" t="s">
        <v>6509</v>
      </c>
      <c r="E1824" s="18" t="s">
        <v>515</v>
      </c>
      <c r="F1824" s="336">
        <v>25.465</v>
      </c>
      <c r="G1824" s="40"/>
      <c r="H1824" s="46"/>
    </row>
    <row r="1825" s="2" customFormat="1" ht="16.8" customHeight="1">
      <c r="A1825" s="40"/>
      <c r="B1825" s="46"/>
      <c r="C1825" s="331" t="s">
        <v>3780</v>
      </c>
      <c r="D1825" s="332" t="s">
        <v>3780</v>
      </c>
      <c r="E1825" s="333" t="s">
        <v>1</v>
      </c>
      <c r="F1825" s="334">
        <v>468.16000000000002</v>
      </c>
      <c r="G1825" s="40"/>
      <c r="H1825" s="46"/>
    </row>
    <row r="1826" s="2" customFormat="1" ht="16.8" customHeight="1">
      <c r="A1826" s="40"/>
      <c r="B1826" s="46"/>
      <c r="C1826" s="335" t="s">
        <v>3780</v>
      </c>
      <c r="D1826" s="335" t="s">
        <v>3781</v>
      </c>
      <c r="E1826" s="18" t="s">
        <v>1</v>
      </c>
      <c r="F1826" s="336">
        <v>468.16000000000002</v>
      </c>
      <c r="G1826" s="40"/>
      <c r="H1826" s="46"/>
    </row>
    <row r="1827" s="2" customFormat="1" ht="16.8" customHeight="1">
      <c r="A1827" s="40"/>
      <c r="B1827" s="46"/>
      <c r="C1827" s="331" t="s">
        <v>3063</v>
      </c>
      <c r="D1827" s="332" t="s">
        <v>3063</v>
      </c>
      <c r="E1827" s="333" t="s">
        <v>1</v>
      </c>
      <c r="F1827" s="334">
        <v>7.5419999999999998</v>
      </c>
      <c r="G1827" s="40"/>
      <c r="H1827" s="46"/>
    </row>
    <row r="1828" s="2" customFormat="1" ht="16.8" customHeight="1">
      <c r="A1828" s="40"/>
      <c r="B1828" s="46"/>
      <c r="C1828" s="335" t="s">
        <v>3063</v>
      </c>
      <c r="D1828" s="335" t="s">
        <v>3150</v>
      </c>
      <c r="E1828" s="18" t="s">
        <v>1</v>
      </c>
      <c r="F1828" s="336">
        <v>7.5419999999999998</v>
      </c>
      <c r="G1828" s="40"/>
      <c r="H1828" s="46"/>
    </row>
    <row r="1829" s="2" customFormat="1" ht="16.8" customHeight="1">
      <c r="A1829" s="40"/>
      <c r="B1829" s="46"/>
      <c r="C1829" s="337" t="s">
        <v>6408</v>
      </c>
      <c r="D1829" s="40"/>
      <c r="E1829" s="40"/>
      <c r="F1829" s="40"/>
      <c r="G1829" s="40"/>
      <c r="H1829" s="46"/>
    </row>
    <row r="1830" s="2" customFormat="1" ht="16.8" customHeight="1">
      <c r="A1830" s="40"/>
      <c r="B1830" s="46"/>
      <c r="C1830" s="335" t="s">
        <v>527</v>
      </c>
      <c r="D1830" s="335" t="s">
        <v>6436</v>
      </c>
      <c r="E1830" s="18" t="s">
        <v>515</v>
      </c>
      <c r="F1830" s="336">
        <v>185.905</v>
      </c>
      <c r="G1830" s="40"/>
      <c r="H1830" s="46"/>
    </row>
    <row r="1831" s="2" customFormat="1" ht="16.8" customHeight="1">
      <c r="A1831" s="40"/>
      <c r="B1831" s="46"/>
      <c r="C1831" s="331" t="s">
        <v>3605</v>
      </c>
      <c r="D1831" s="332" t="s">
        <v>3605</v>
      </c>
      <c r="E1831" s="333" t="s">
        <v>1</v>
      </c>
      <c r="F1831" s="334">
        <v>393.75</v>
      </c>
      <c r="G1831" s="40"/>
      <c r="H1831" s="46"/>
    </row>
    <row r="1832" s="2" customFormat="1" ht="16.8" customHeight="1">
      <c r="A1832" s="40"/>
      <c r="B1832" s="46"/>
      <c r="C1832" s="335" t="s">
        <v>3605</v>
      </c>
      <c r="D1832" s="335" t="s">
        <v>3606</v>
      </c>
      <c r="E1832" s="18" t="s">
        <v>1</v>
      </c>
      <c r="F1832" s="336">
        <v>393.75</v>
      </c>
      <c r="G1832" s="40"/>
      <c r="H1832" s="46"/>
    </row>
    <row r="1833" s="2" customFormat="1" ht="16.8" customHeight="1">
      <c r="A1833" s="40"/>
      <c r="B1833" s="46"/>
      <c r="C1833" s="331" t="s">
        <v>3065</v>
      </c>
      <c r="D1833" s="332" t="s">
        <v>3065</v>
      </c>
      <c r="E1833" s="333" t="s">
        <v>1</v>
      </c>
      <c r="F1833" s="334">
        <v>35</v>
      </c>
      <c r="G1833" s="40"/>
      <c r="H1833" s="46"/>
    </row>
    <row r="1834" s="2" customFormat="1" ht="16.8" customHeight="1">
      <c r="A1834" s="40"/>
      <c r="B1834" s="46"/>
      <c r="C1834" s="335" t="s">
        <v>1</v>
      </c>
      <c r="D1834" s="335" t="s">
        <v>2770</v>
      </c>
      <c r="E1834" s="18" t="s">
        <v>1</v>
      </c>
      <c r="F1834" s="336">
        <v>0</v>
      </c>
      <c r="G1834" s="40"/>
      <c r="H1834" s="46"/>
    </row>
    <row r="1835" s="2" customFormat="1" ht="16.8" customHeight="1">
      <c r="A1835" s="40"/>
      <c r="B1835" s="46"/>
      <c r="C1835" s="335" t="s">
        <v>3065</v>
      </c>
      <c r="D1835" s="335" t="s">
        <v>3612</v>
      </c>
      <c r="E1835" s="18" t="s">
        <v>1</v>
      </c>
      <c r="F1835" s="336">
        <v>35</v>
      </c>
      <c r="G1835" s="40"/>
      <c r="H1835" s="46"/>
    </row>
    <row r="1836" s="2" customFormat="1" ht="16.8" customHeight="1">
      <c r="A1836" s="40"/>
      <c r="B1836" s="46"/>
      <c r="C1836" s="337" t="s">
        <v>6408</v>
      </c>
      <c r="D1836" s="40"/>
      <c r="E1836" s="40"/>
      <c r="F1836" s="40"/>
      <c r="G1836" s="40"/>
      <c r="H1836" s="46"/>
    </row>
    <row r="1837" s="2" customFormat="1" ht="16.8" customHeight="1">
      <c r="A1837" s="40"/>
      <c r="B1837" s="46"/>
      <c r="C1837" s="335" t="s">
        <v>2762</v>
      </c>
      <c r="D1837" s="335" t="s">
        <v>6445</v>
      </c>
      <c r="E1837" s="18" t="s">
        <v>507</v>
      </c>
      <c r="F1837" s="336">
        <v>341</v>
      </c>
      <c r="G1837" s="40"/>
      <c r="H1837" s="46"/>
    </row>
    <row r="1838" s="2" customFormat="1" ht="16.8" customHeight="1">
      <c r="A1838" s="40"/>
      <c r="B1838" s="46"/>
      <c r="C1838" s="331" t="s">
        <v>3105</v>
      </c>
      <c r="D1838" s="332" t="s">
        <v>3105</v>
      </c>
      <c r="E1838" s="333" t="s">
        <v>1</v>
      </c>
      <c r="F1838" s="334">
        <v>703</v>
      </c>
      <c r="G1838" s="40"/>
      <c r="H1838" s="46"/>
    </row>
    <row r="1839" s="2" customFormat="1" ht="16.8" customHeight="1">
      <c r="A1839" s="40"/>
      <c r="B1839" s="46"/>
      <c r="C1839" s="335" t="s">
        <v>3105</v>
      </c>
      <c r="D1839" s="335" t="s">
        <v>3106</v>
      </c>
      <c r="E1839" s="18" t="s">
        <v>1</v>
      </c>
      <c r="F1839" s="336">
        <v>703</v>
      </c>
      <c r="G1839" s="40"/>
      <c r="H1839" s="46"/>
    </row>
    <row r="1840" s="2" customFormat="1" ht="16.8" customHeight="1">
      <c r="A1840" s="40"/>
      <c r="B1840" s="46"/>
      <c r="C1840" s="331" t="s">
        <v>3066</v>
      </c>
      <c r="D1840" s="332" t="s">
        <v>3066</v>
      </c>
      <c r="E1840" s="333" t="s">
        <v>1</v>
      </c>
      <c r="F1840" s="334">
        <v>18.902000000000001</v>
      </c>
      <c r="G1840" s="40"/>
      <c r="H1840" s="46"/>
    </row>
    <row r="1841" s="2" customFormat="1" ht="16.8" customHeight="1">
      <c r="A1841" s="40"/>
      <c r="B1841" s="46"/>
      <c r="C1841" s="335" t="s">
        <v>3066</v>
      </c>
      <c r="D1841" s="335" t="s">
        <v>3246</v>
      </c>
      <c r="E1841" s="18" t="s">
        <v>1</v>
      </c>
      <c r="F1841" s="336">
        <v>18.902000000000001</v>
      </c>
      <c r="G1841" s="40"/>
      <c r="H1841" s="46"/>
    </row>
    <row r="1842" s="2" customFormat="1" ht="16.8" customHeight="1">
      <c r="A1842" s="40"/>
      <c r="B1842" s="46"/>
      <c r="C1842" s="337" t="s">
        <v>6408</v>
      </c>
      <c r="D1842" s="40"/>
      <c r="E1842" s="40"/>
      <c r="F1842" s="40"/>
      <c r="G1842" s="40"/>
      <c r="H1842" s="46"/>
    </row>
    <row r="1843" s="2" customFormat="1" ht="16.8" customHeight="1">
      <c r="A1843" s="40"/>
      <c r="B1843" s="46"/>
      <c r="C1843" s="335" t="s">
        <v>2219</v>
      </c>
      <c r="D1843" s="335" t="s">
        <v>6463</v>
      </c>
      <c r="E1843" s="18" t="s">
        <v>507</v>
      </c>
      <c r="F1843" s="336">
        <v>61.329999999999998</v>
      </c>
      <c r="G1843" s="40"/>
      <c r="H1843" s="46"/>
    </row>
    <row r="1844" s="2" customFormat="1" ht="16.8" customHeight="1">
      <c r="A1844" s="40"/>
      <c r="B1844" s="46"/>
      <c r="C1844" s="331" t="s">
        <v>1889</v>
      </c>
      <c r="D1844" s="332" t="s">
        <v>1889</v>
      </c>
      <c r="E1844" s="333" t="s">
        <v>1</v>
      </c>
      <c r="F1844" s="334">
        <v>2.145</v>
      </c>
      <c r="G1844" s="40"/>
      <c r="H1844" s="46"/>
    </row>
    <row r="1845" s="2" customFormat="1" ht="16.8" customHeight="1">
      <c r="A1845" s="40"/>
      <c r="B1845" s="46"/>
      <c r="C1845" s="335" t="s">
        <v>1889</v>
      </c>
      <c r="D1845" s="335" t="s">
        <v>3283</v>
      </c>
      <c r="E1845" s="18" t="s">
        <v>1</v>
      </c>
      <c r="F1845" s="336">
        <v>2.145</v>
      </c>
      <c r="G1845" s="40"/>
      <c r="H1845" s="46"/>
    </row>
    <row r="1846" s="2" customFormat="1" ht="16.8" customHeight="1">
      <c r="A1846" s="40"/>
      <c r="B1846" s="46"/>
      <c r="C1846" s="337" t="s">
        <v>6408</v>
      </c>
      <c r="D1846" s="40"/>
      <c r="E1846" s="40"/>
      <c r="F1846" s="40"/>
      <c r="G1846" s="40"/>
      <c r="H1846" s="46"/>
    </row>
    <row r="1847" s="2" customFormat="1" ht="16.8" customHeight="1">
      <c r="A1847" s="40"/>
      <c r="B1847" s="46"/>
      <c r="C1847" s="335" t="s">
        <v>3274</v>
      </c>
      <c r="D1847" s="335" t="s">
        <v>6562</v>
      </c>
      <c r="E1847" s="18" t="s">
        <v>507</v>
      </c>
      <c r="F1847" s="336">
        <v>185.74799999999999</v>
      </c>
      <c r="G1847" s="40"/>
      <c r="H1847" s="46"/>
    </row>
    <row r="1848" s="2" customFormat="1" ht="16.8" customHeight="1">
      <c r="A1848" s="40"/>
      <c r="B1848" s="46"/>
      <c r="C1848" s="331" t="s">
        <v>3068</v>
      </c>
      <c r="D1848" s="332" t="s">
        <v>3068</v>
      </c>
      <c r="E1848" s="333" t="s">
        <v>1</v>
      </c>
      <c r="F1848" s="334">
        <v>11.705</v>
      </c>
      <c r="G1848" s="40"/>
      <c r="H1848" s="46"/>
    </row>
    <row r="1849" s="2" customFormat="1" ht="16.8" customHeight="1">
      <c r="A1849" s="40"/>
      <c r="B1849" s="46"/>
      <c r="C1849" s="335" t="s">
        <v>3068</v>
      </c>
      <c r="D1849" s="335" t="s">
        <v>3407</v>
      </c>
      <c r="E1849" s="18" t="s">
        <v>1</v>
      </c>
      <c r="F1849" s="336">
        <v>11.705</v>
      </c>
      <c r="G1849" s="40"/>
      <c r="H1849" s="46"/>
    </row>
    <row r="1850" s="2" customFormat="1" ht="16.8" customHeight="1">
      <c r="A1850" s="40"/>
      <c r="B1850" s="46"/>
      <c r="C1850" s="337" t="s">
        <v>6408</v>
      </c>
      <c r="D1850" s="40"/>
      <c r="E1850" s="40"/>
      <c r="F1850" s="40"/>
      <c r="G1850" s="40"/>
      <c r="H1850" s="46"/>
    </row>
    <row r="1851" s="2" customFormat="1" ht="16.8" customHeight="1">
      <c r="A1851" s="40"/>
      <c r="B1851" s="46"/>
      <c r="C1851" s="335" t="s">
        <v>2442</v>
      </c>
      <c r="D1851" s="335" t="s">
        <v>6484</v>
      </c>
      <c r="E1851" s="18" t="s">
        <v>507</v>
      </c>
      <c r="F1851" s="336">
        <v>49.689999999999998</v>
      </c>
      <c r="G1851" s="40"/>
      <c r="H1851" s="46"/>
    </row>
    <row r="1852" s="2" customFormat="1" ht="16.8" customHeight="1">
      <c r="A1852" s="40"/>
      <c r="B1852" s="46"/>
      <c r="C1852" s="331" t="s">
        <v>3070</v>
      </c>
      <c r="D1852" s="332" t="s">
        <v>3070</v>
      </c>
      <c r="E1852" s="333" t="s">
        <v>1</v>
      </c>
      <c r="F1852" s="334">
        <v>11.705</v>
      </c>
      <c r="G1852" s="40"/>
      <c r="H1852" s="46"/>
    </row>
    <row r="1853" s="2" customFormat="1" ht="16.8" customHeight="1">
      <c r="A1853" s="40"/>
      <c r="B1853" s="46"/>
      <c r="C1853" s="335" t="s">
        <v>3070</v>
      </c>
      <c r="D1853" s="335" t="s">
        <v>3407</v>
      </c>
      <c r="E1853" s="18" t="s">
        <v>1</v>
      </c>
      <c r="F1853" s="336">
        <v>11.705</v>
      </c>
      <c r="G1853" s="40"/>
      <c r="H1853" s="46"/>
    </row>
    <row r="1854" s="2" customFormat="1" ht="16.8" customHeight="1">
      <c r="A1854" s="40"/>
      <c r="B1854" s="46"/>
      <c r="C1854" s="337" t="s">
        <v>6408</v>
      </c>
      <c r="D1854" s="40"/>
      <c r="E1854" s="40"/>
      <c r="F1854" s="40"/>
      <c r="G1854" s="40"/>
      <c r="H1854" s="46"/>
    </row>
    <row r="1855" s="2" customFormat="1">
      <c r="A1855" s="40"/>
      <c r="B1855" s="46"/>
      <c r="C1855" s="335" t="s">
        <v>2530</v>
      </c>
      <c r="D1855" s="335" t="s">
        <v>6571</v>
      </c>
      <c r="E1855" s="18" t="s">
        <v>507</v>
      </c>
      <c r="F1855" s="336">
        <v>49.689999999999998</v>
      </c>
      <c r="G1855" s="40"/>
      <c r="H1855" s="46"/>
    </row>
    <row r="1856" s="2" customFormat="1" ht="16.8" customHeight="1">
      <c r="A1856" s="40"/>
      <c r="B1856" s="46"/>
      <c r="C1856" s="331" t="s">
        <v>3451</v>
      </c>
      <c r="D1856" s="332" t="s">
        <v>3451</v>
      </c>
      <c r="E1856" s="333" t="s">
        <v>1</v>
      </c>
      <c r="F1856" s="334">
        <v>487.27999999999997</v>
      </c>
      <c r="G1856" s="40"/>
      <c r="H1856" s="46"/>
    </row>
    <row r="1857" s="2" customFormat="1" ht="16.8" customHeight="1">
      <c r="A1857" s="40"/>
      <c r="B1857" s="46"/>
      <c r="C1857" s="335" t="s">
        <v>3451</v>
      </c>
      <c r="D1857" s="335" t="s">
        <v>3452</v>
      </c>
      <c r="E1857" s="18" t="s">
        <v>1</v>
      </c>
      <c r="F1857" s="336">
        <v>487.27999999999997</v>
      </c>
      <c r="G1857" s="40"/>
      <c r="H1857" s="46"/>
    </row>
    <row r="1858" s="2" customFormat="1" ht="16.8" customHeight="1">
      <c r="A1858" s="40"/>
      <c r="B1858" s="46"/>
      <c r="C1858" s="331" t="s">
        <v>3475</v>
      </c>
      <c r="D1858" s="332" t="s">
        <v>3475</v>
      </c>
      <c r="E1858" s="333" t="s">
        <v>1</v>
      </c>
      <c r="F1858" s="334">
        <v>465.755</v>
      </c>
      <c r="G1858" s="40"/>
      <c r="H1858" s="46"/>
    </row>
    <row r="1859" s="2" customFormat="1" ht="16.8" customHeight="1">
      <c r="A1859" s="40"/>
      <c r="B1859" s="46"/>
      <c r="C1859" s="335" t="s">
        <v>3475</v>
      </c>
      <c r="D1859" s="335" t="s">
        <v>3476</v>
      </c>
      <c r="E1859" s="18" t="s">
        <v>1</v>
      </c>
      <c r="F1859" s="336">
        <v>465.755</v>
      </c>
      <c r="G1859" s="40"/>
      <c r="H1859" s="46"/>
    </row>
    <row r="1860" s="2" customFormat="1" ht="16.8" customHeight="1">
      <c r="A1860" s="40"/>
      <c r="B1860" s="46"/>
      <c r="C1860" s="331" t="s">
        <v>3482</v>
      </c>
      <c r="D1860" s="332" t="s">
        <v>3482</v>
      </c>
      <c r="E1860" s="333" t="s">
        <v>1</v>
      </c>
      <c r="F1860" s="334">
        <v>452.22500000000002</v>
      </c>
      <c r="G1860" s="40"/>
      <c r="H1860" s="46"/>
    </row>
    <row r="1861" s="2" customFormat="1" ht="16.8" customHeight="1">
      <c r="A1861" s="40"/>
      <c r="B1861" s="46"/>
      <c r="C1861" s="335" t="s">
        <v>2479</v>
      </c>
      <c r="D1861" s="335" t="s">
        <v>6488</v>
      </c>
      <c r="E1861" s="18" t="s">
        <v>515</v>
      </c>
      <c r="F1861" s="336">
        <v>36.479999999999997</v>
      </c>
      <c r="G1861" s="40"/>
      <c r="H1861" s="46"/>
    </row>
    <row r="1862" s="2" customFormat="1" ht="16.8" customHeight="1">
      <c r="A1862" s="40"/>
      <c r="B1862" s="46"/>
      <c r="C1862" s="331" t="s">
        <v>282</v>
      </c>
      <c r="D1862" s="332" t="s">
        <v>282</v>
      </c>
      <c r="E1862" s="333" t="s">
        <v>1</v>
      </c>
      <c r="F1862" s="334">
        <v>120.75</v>
      </c>
      <c r="G1862" s="40"/>
      <c r="H1862" s="46"/>
    </row>
    <row r="1863" s="2" customFormat="1" ht="16.8" customHeight="1">
      <c r="A1863" s="40"/>
      <c r="B1863" s="46"/>
      <c r="C1863" s="335" t="s">
        <v>1</v>
      </c>
      <c r="D1863" s="335" t="s">
        <v>1951</v>
      </c>
      <c r="E1863" s="18" t="s">
        <v>1</v>
      </c>
      <c r="F1863" s="336">
        <v>0</v>
      </c>
      <c r="G1863" s="40"/>
      <c r="H1863" s="46"/>
    </row>
    <row r="1864" s="2" customFormat="1" ht="16.8" customHeight="1">
      <c r="A1864" s="40"/>
      <c r="B1864" s="46"/>
      <c r="C1864" s="335" t="s">
        <v>282</v>
      </c>
      <c r="D1864" s="335" t="s">
        <v>3125</v>
      </c>
      <c r="E1864" s="18" t="s">
        <v>1</v>
      </c>
      <c r="F1864" s="336">
        <v>120.75</v>
      </c>
      <c r="G1864" s="40"/>
      <c r="H1864" s="46"/>
    </row>
    <row r="1865" s="2" customFormat="1" ht="16.8" customHeight="1">
      <c r="A1865" s="40"/>
      <c r="B1865" s="46"/>
      <c r="C1865" s="337" t="s">
        <v>6408</v>
      </c>
      <c r="D1865" s="40"/>
      <c r="E1865" s="40"/>
      <c r="F1865" s="40"/>
      <c r="G1865" s="40"/>
      <c r="H1865" s="46"/>
    </row>
    <row r="1866" s="2" customFormat="1" ht="16.8" customHeight="1">
      <c r="A1866" s="40"/>
      <c r="B1866" s="46"/>
      <c r="C1866" s="335" t="s">
        <v>1946</v>
      </c>
      <c r="D1866" s="335" t="s">
        <v>6478</v>
      </c>
      <c r="E1866" s="18" t="s">
        <v>515</v>
      </c>
      <c r="F1866" s="336">
        <v>379.05000000000001</v>
      </c>
      <c r="G1866" s="40"/>
      <c r="H1866" s="46"/>
    </row>
    <row r="1867" s="2" customFormat="1" ht="16.8" customHeight="1">
      <c r="A1867" s="40"/>
      <c r="B1867" s="46"/>
      <c r="C1867" s="331" t="s">
        <v>3431</v>
      </c>
      <c r="D1867" s="332" t="s">
        <v>3431</v>
      </c>
      <c r="E1867" s="333" t="s">
        <v>1</v>
      </c>
      <c r="F1867" s="334">
        <v>10.656000000000001</v>
      </c>
      <c r="G1867" s="40"/>
      <c r="H1867" s="46"/>
    </row>
    <row r="1868" s="2" customFormat="1" ht="16.8" customHeight="1">
      <c r="A1868" s="40"/>
      <c r="B1868" s="46"/>
      <c r="C1868" s="335" t="s">
        <v>1</v>
      </c>
      <c r="D1868" s="335" t="s">
        <v>2494</v>
      </c>
      <c r="E1868" s="18" t="s">
        <v>1</v>
      </c>
      <c r="F1868" s="336">
        <v>0</v>
      </c>
      <c r="G1868" s="40"/>
      <c r="H1868" s="46"/>
    </row>
    <row r="1869" s="2" customFormat="1" ht="16.8" customHeight="1">
      <c r="A1869" s="40"/>
      <c r="B1869" s="46"/>
      <c r="C1869" s="335" t="s">
        <v>3431</v>
      </c>
      <c r="D1869" s="335" t="s">
        <v>3432</v>
      </c>
      <c r="E1869" s="18" t="s">
        <v>1</v>
      </c>
      <c r="F1869" s="336">
        <v>10.656000000000001</v>
      </c>
      <c r="G1869" s="40"/>
      <c r="H1869" s="46"/>
    </row>
    <row r="1870" s="2" customFormat="1" ht="16.8" customHeight="1">
      <c r="A1870" s="40"/>
      <c r="B1870" s="46"/>
      <c r="C1870" s="337" t="s">
        <v>6408</v>
      </c>
      <c r="D1870" s="40"/>
      <c r="E1870" s="40"/>
      <c r="F1870" s="40"/>
      <c r="G1870" s="40"/>
      <c r="H1870" s="46"/>
    </row>
    <row r="1871" s="2" customFormat="1" ht="16.8" customHeight="1">
      <c r="A1871" s="40"/>
      <c r="B1871" s="46"/>
      <c r="C1871" s="335" t="s">
        <v>2489</v>
      </c>
      <c r="D1871" s="335" t="s">
        <v>6489</v>
      </c>
      <c r="E1871" s="18" t="s">
        <v>515</v>
      </c>
      <c r="F1871" s="336">
        <v>10.656000000000001</v>
      </c>
      <c r="G1871" s="40"/>
      <c r="H1871" s="46"/>
    </row>
    <row r="1872" s="2" customFormat="1" ht="16.8" customHeight="1">
      <c r="A1872" s="40"/>
      <c r="B1872" s="46"/>
      <c r="C1872" s="331" t="s">
        <v>3436</v>
      </c>
      <c r="D1872" s="332" t="s">
        <v>3436</v>
      </c>
      <c r="E1872" s="333" t="s">
        <v>1</v>
      </c>
      <c r="F1872" s="334">
        <v>19.968</v>
      </c>
      <c r="G1872" s="40"/>
      <c r="H1872" s="46"/>
    </row>
    <row r="1873" s="2" customFormat="1" ht="16.8" customHeight="1">
      <c r="A1873" s="40"/>
      <c r="B1873" s="46"/>
      <c r="C1873" s="335" t="s">
        <v>1</v>
      </c>
      <c r="D1873" s="335" t="s">
        <v>2503</v>
      </c>
      <c r="E1873" s="18" t="s">
        <v>1</v>
      </c>
      <c r="F1873" s="336">
        <v>0</v>
      </c>
      <c r="G1873" s="40"/>
      <c r="H1873" s="46"/>
    </row>
    <row r="1874" s="2" customFormat="1" ht="16.8" customHeight="1">
      <c r="A1874" s="40"/>
      <c r="B1874" s="46"/>
      <c r="C1874" s="335" t="s">
        <v>3436</v>
      </c>
      <c r="D1874" s="335" t="s">
        <v>3437</v>
      </c>
      <c r="E1874" s="18" t="s">
        <v>1</v>
      </c>
      <c r="F1874" s="336">
        <v>19.968</v>
      </c>
      <c r="G1874" s="40"/>
      <c r="H1874" s="46"/>
    </row>
    <row r="1875" s="2" customFormat="1" ht="16.8" customHeight="1">
      <c r="A1875" s="40"/>
      <c r="B1875" s="46"/>
      <c r="C1875" s="337" t="s">
        <v>6408</v>
      </c>
      <c r="D1875" s="40"/>
      <c r="E1875" s="40"/>
      <c r="F1875" s="40"/>
      <c r="G1875" s="40"/>
      <c r="H1875" s="46"/>
    </row>
    <row r="1876" s="2" customFormat="1" ht="16.8" customHeight="1">
      <c r="A1876" s="40"/>
      <c r="B1876" s="46"/>
      <c r="C1876" s="335" t="s">
        <v>2499</v>
      </c>
      <c r="D1876" s="335" t="s">
        <v>6490</v>
      </c>
      <c r="E1876" s="18" t="s">
        <v>515</v>
      </c>
      <c r="F1876" s="336">
        <v>19.968</v>
      </c>
      <c r="G1876" s="40"/>
      <c r="H1876" s="46"/>
    </row>
    <row r="1877" s="2" customFormat="1" ht="16.8" customHeight="1">
      <c r="A1877" s="40"/>
      <c r="B1877" s="46"/>
      <c r="C1877" s="331" t="s">
        <v>3442</v>
      </c>
      <c r="D1877" s="332" t="s">
        <v>3442</v>
      </c>
      <c r="E1877" s="333" t="s">
        <v>1</v>
      </c>
      <c r="F1877" s="334">
        <v>11.539999999999999</v>
      </c>
      <c r="G1877" s="40"/>
      <c r="H1877" s="46"/>
    </row>
    <row r="1878" s="2" customFormat="1" ht="16.8" customHeight="1">
      <c r="A1878" s="40"/>
      <c r="B1878" s="46"/>
      <c r="C1878" s="335" t="s">
        <v>1</v>
      </c>
      <c r="D1878" s="335" t="s">
        <v>2447</v>
      </c>
      <c r="E1878" s="18" t="s">
        <v>1</v>
      </c>
      <c r="F1878" s="336">
        <v>0</v>
      </c>
      <c r="G1878" s="40"/>
      <c r="H1878" s="46"/>
    </row>
    <row r="1879" s="2" customFormat="1" ht="16.8" customHeight="1">
      <c r="A1879" s="40"/>
      <c r="B1879" s="46"/>
      <c r="C1879" s="335" t="s">
        <v>3442</v>
      </c>
      <c r="D1879" s="335" t="s">
        <v>3404</v>
      </c>
      <c r="E1879" s="18" t="s">
        <v>1</v>
      </c>
      <c r="F1879" s="336">
        <v>11.539999999999999</v>
      </c>
      <c r="G1879" s="40"/>
      <c r="H1879" s="46"/>
    </row>
    <row r="1880" s="2" customFormat="1" ht="16.8" customHeight="1">
      <c r="A1880" s="40"/>
      <c r="B1880" s="46"/>
      <c r="C1880" s="337" t="s">
        <v>6408</v>
      </c>
      <c r="D1880" s="40"/>
      <c r="E1880" s="40"/>
      <c r="F1880" s="40"/>
      <c r="G1880" s="40"/>
      <c r="H1880" s="46"/>
    </row>
    <row r="1881" s="2" customFormat="1">
      <c r="A1881" s="40"/>
      <c r="B1881" s="46"/>
      <c r="C1881" s="335" t="s">
        <v>2530</v>
      </c>
      <c r="D1881" s="335" t="s">
        <v>6571</v>
      </c>
      <c r="E1881" s="18" t="s">
        <v>507</v>
      </c>
      <c r="F1881" s="336">
        <v>49.689999999999998</v>
      </c>
      <c r="G1881" s="40"/>
      <c r="H1881" s="46"/>
    </row>
    <row r="1882" s="2" customFormat="1" ht="16.8" customHeight="1">
      <c r="A1882" s="40"/>
      <c r="B1882" s="46"/>
      <c r="C1882" s="331" t="s">
        <v>3447</v>
      </c>
      <c r="D1882" s="332" t="s">
        <v>3447</v>
      </c>
      <c r="E1882" s="333" t="s">
        <v>1</v>
      </c>
      <c r="F1882" s="334">
        <v>413.39999999999998</v>
      </c>
      <c r="G1882" s="40"/>
      <c r="H1882" s="46"/>
    </row>
    <row r="1883" s="2" customFormat="1" ht="16.8" customHeight="1">
      <c r="A1883" s="40"/>
      <c r="B1883" s="46"/>
      <c r="C1883" s="335" t="s">
        <v>1</v>
      </c>
      <c r="D1883" s="335" t="s">
        <v>3446</v>
      </c>
      <c r="E1883" s="18" t="s">
        <v>1</v>
      </c>
      <c r="F1883" s="336">
        <v>0</v>
      </c>
      <c r="G1883" s="40"/>
      <c r="H1883" s="46"/>
    </row>
    <row r="1884" s="2" customFormat="1" ht="16.8" customHeight="1">
      <c r="A1884" s="40"/>
      <c r="B1884" s="46"/>
      <c r="C1884" s="335" t="s">
        <v>3447</v>
      </c>
      <c r="D1884" s="335" t="s">
        <v>3448</v>
      </c>
      <c r="E1884" s="18" t="s">
        <v>1</v>
      </c>
      <c r="F1884" s="336">
        <v>413.39999999999998</v>
      </c>
      <c r="G1884" s="40"/>
      <c r="H1884" s="46"/>
    </row>
    <row r="1885" s="2" customFormat="1" ht="16.8" customHeight="1">
      <c r="A1885" s="40"/>
      <c r="B1885" s="46"/>
      <c r="C1885" s="337" t="s">
        <v>6408</v>
      </c>
      <c r="D1885" s="40"/>
      <c r="E1885" s="40"/>
      <c r="F1885" s="40"/>
      <c r="G1885" s="40"/>
      <c r="H1885" s="46"/>
    </row>
    <row r="1886" s="2" customFormat="1" ht="16.8" customHeight="1">
      <c r="A1886" s="40"/>
      <c r="B1886" s="46"/>
      <c r="C1886" s="335" t="s">
        <v>871</v>
      </c>
      <c r="D1886" s="335" t="s">
        <v>6415</v>
      </c>
      <c r="E1886" s="18" t="s">
        <v>507</v>
      </c>
      <c r="F1886" s="336">
        <v>487.27999999999997</v>
      </c>
      <c r="G1886" s="40"/>
      <c r="H1886" s="46"/>
    </row>
    <row r="1887" s="2" customFormat="1" ht="16.8" customHeight="1">
      <c r="A1887" s="40"/>
      <c r="B1887" s="46"/>
      <c r="C1887" s="331" t="s">
        <v>3458</v>
      </c>
      <c r="D1887" s="332" t="s">
        <v>3458</v>
      </c>
      <c r="E1887" s="333" t="s">
        <v>1</v>
      </c>
      <c r="F1887" s="334">
        <v>230.92500000000001</v>
      </c>
      <c r="G1887" s="40"/>
      <c r="H1887" s="46"/>
    </row>
    <row r="1888" s="2" customFormat="1" ht="16.8" customHeight="1">
      <c r="A1888" s="40"/>
      <c r="B1888" s="46"/>
      <c r="C1888" s="335" t="s">
        <v>1</v>
      </c>
      <c r="D1888" s="335" t="s">
        <v>3457</v>
      </c>
      <c r="E1888" s="18" t="s">
        <v>1</v>
      </c>
      <c r="F1888" s="336">
        <v>0</v>
      </c>
      <c r="G1888" s="40"/>
      <c r="H1888" s="46"/>
    </row>
    <row r="1889" s="2" customFormat="1" ht="16.8" customHeight="1">
      <c r="A1889" s="40"/>
      <c r="B1889" s="46"/>
      <c r="C1889" s="335" t="s">
        <v>3458</v>
      </c>
      <c r="D1889" s="335" t="s">
        <v>3459</v>
      </c>
      <c r="E1889" s="18" t="s">
        <v>1</v>
      </c>
      <c r="F1889" s="336">
        <v>230.92500000000001</v>
      </c>
      <c r="G1889" s="40"/>
      <c r="H1889" s="46"/>
    </row>
    <row r="1890" s="2" customFormat="1" ht="16.8" customHeight="1">
      <c r="A1890" s="40"/>
      <c r="B1890" s="46"/>
      <c r="C1890" s="337" t="s">
        <v>6408</v>
      </c>
      <c r="D1890" s="40"/>
      <c r="E1890" s="40"/>
      <c r="F1890" s="40"/>
      <c r="G1890" s="40"/>
      <c r="H1890" s="46"/>
    </row>
    <row r="1891" s="2" customFormat="1" ht="16.8" customHeight="1">
      <c r="A1891" s="40"/>
      <c r="B1891" s="46"/>
      <c r="C1891" s="335" t="s">
        <v>3453</v>
      </c>
      <c r="D1891" s="335" t="s">
        <v>6572</v>
      </c>
      <c r="E1891" s="18" t="s">
        <v>507</v>
      </c>
      <c r="F1891" s="336">
        <v>230.92500000000001</v>
      </c>
      <c r="G1891" s="40"/>
      <c r="H1891" s="46"/>
    </row>
    <row r="1892" s="2" customFormat="1" ht="16.8" customHeight="1">
      <c r="A1892" s="40"/>
      <c r="B1892" s="46"/>
      <c r="C1892" s="331" t="s">
        <v>3466</v>
      </c>
      <c r="D1892" s="332" t="s">
        <v>3466</v>
      </c>
      <c r="E1892" s="333" t="s">
        <v>1</v>
      </c>
      <c r="F1892" s="334">
        <v>210.97499999999999</v>
      </c>
      <c r="G1892" s="40"/>
      <c r="H1892" s="46"/>
    </row>
    <row r="1893" s="2" customFormat="1" ht="16.8" customHeight="1">
      <c r="A1893" s="40"/>
      <c r="B1893" s="46"/>
      <c r="C1893" s="335" t="s">
        <v>1</v>
      </c>
      <c r="D1893" s="335" t="s">
        <v>3457</v>
      </c>
      <c r="E1893" s="18" t="s">
        <v>1</v>
      </c>
      <c r="F1893" s="336">
        <v>0</v>
      </c>
      <c r="G1893" s="40"/>
      <c r="H1893" s="46"/>
    </row>
    <row r="1894" s="2" customFormat="1" ht="16.8" customHeight="1">
      <c r="A1894" s="40"/>
      <c r="B1894" s="46"/>
      <c r="C1894" s="335" t="s">
        <v>3466</v>
      </c>
      <c r="D1894" s="335" t="s">
        <v>3467</v>
      </c>
      <c r="E1894" s="18" t="s">
        <v>1</v>
      </c>
      <c r="F1894" s="336">
        <v>210.97499999999999</v>
      </c>
      <c r="G1894" s="40"/>
      <c r="H1894" s="46"/>
    </row>
    <row r="1895" s="2" customFormat="1" ht="16.8" customHeight="1">
      <c r="A1895" s="40"/>
      <c r="B1895" s="46"/>
      <c r="C1895" s="337" t="s">
        <v>6408</v>
      </c>
      <c r="D1895" s="40"/>
      <c r="E1895" s="40"/>
      <c r="F1895" s="40"/>
      <c r="G1895" s="40"/>
      <c r="H1895" s="46"/>
    </row>
    <row r="1896" s="2" customFormat="1" ht="16.8" customHeight="1">
      <c r="A1896" s="40"/>
      <c r="B1896" s="46"/>
      <c r="C1896" s="335" t="s">
        <v>3462</v>
      </c>
      <c r="D1896" s="335" t="s">
        <v>6573</v>
      </c>
      <c r="E1896" s="18" t="s">
        <v>507</v>
      </c>
      <c r="F1896" s="336">
        <v>210.97499999999999</v>
      </c>
      <c r="G1896" s="40"/>
      <c r="H1896" s="46"/>
    </row>
    <row r="1897" s="2" customFormat="1" ht="16.8" customHeight="1">
      <c r="A1897" s="40"/>
      <c r="B1897" s="46"/>
      <c r="C1897" s="331" t="s">
        <v>3471</v>
      </c>
      <c r="D1897" s="332" t="s">
        <v>3471</v>
      </c>
      <c r="E1897" s="333" t="s">
        <v>1</v>
      </c>
      <c r="F1897" s="334">
        <v>397.64999999999998</v>
      </c>
      <c r="G1897" s="40"/>
      <c r="H1897" s="46"/>
    </row>
    <row r="1898" s="2" customFormat="1" ht="16.8" customHeight="1">
      <c r="A1898" s="40"/>
      <c r="B1898" s="46"/>
      <c r="C1898" s="335" t="s">
        <v>1</v>
      </c>
      <c r="D1898" s="335" t="s">
        <v>3446</v>
      </c>
      <c r="E1898" s="18" t="s">
        <v>1</v>
      </c>
      <c r="F1898" s="336">
        <v>0</v>
      </c>
      <c r="G1898" s="40"/>
      <c r="H1898" s="46"/>
    </row>
    <row r="1899" s="2" customFormat="1" ht="16.8" customHeight="1">
      <c r="A1899" s="40"/>
      <c r="B1899" s="46"/>
      <c r="C1899" s="335" t="s">
        <v>3471</v>
      </c>
      <c r="D1899" s="335" t="s">
        <v>3472</v>
      </c>
      <c r="E1899" s="18" t="s">
        <v>1</v>
      </c>
      <c r="F1899" s="336">
        <v>397.64999999999998</v>
      </c>
      <c r="G1899" s="40"/>
      <c r="H1899" s="46"/>
    </row>
    <row r="1900" s="2" customFormat="1" ht="16.8" customHeight="1">
      <c r="A1900" s="40"/>
      <c r="B1900" s="46"/>
      <c r="C1900" s="337" t="s">
        <v>6408</v>
      </c>
      <c r="D1900" s="40"/>
      <c r="E1900" s="40"/>
      <c r="F1900" s="40"/>
      <c r="G1900" s="40"/>
      <c r="H1900" s="46"/>
    </row>
    <row r="1901" s="2" customFormat="1" ht="16.8" customHeight="1">
      <c r="A1901" s="40"/>
      <c r="B1901" s="46"/>
      <c r="C1901" s="335" t="s">
        <v>2549</v>
      </c>
      <c r="D1901" s="335" t="s">
        <v>6493</v>
      </c>
      <c r="E1901" s="18" t="s">
        <v>507</v>
      </c>
      <c r="F1901" s="336">
        <v>465.755</v>
      </c>
      <c r="G1901" s="40"/>
      <c r="H1901" s="46"/>
    </row>
    <row r="1902" s="2" customFormat="1" ht="16.8" customHeight="1">
      <c r="A1902" s="40"/>
      <c r="B1902" s="46"/>
      <c r="C1902" s="331" t="s">
        <v>3478</v>
      </c>
      <c r="D1902" s="332" t="s">
        <v>3478</v>
      </c>
      <c r="E1902" s="333" t="s">
        <v>1</v>
      </c>
      <c r="F1902" s="334">
        <v>387.75</v>
      </c>
      <c r="G1902" s="40"/>
      <c r="H1902" s="46"/>
    </row>
    <row r="1903" s="2" customFormat="1" ht="16.8" customHeight="1">
      <c r="A1903" s="40"/>
      <c r="B1903" s="46"/>
      <c r="C1903" s="335" t="s">
        <v>1</v>
      </c>
      <c r="D1903" s="335" t="s">
        <v>3446</v>
      </c>
      <c r="E1903" s="18" t="s">
        <v>1</v>
      </c>
      <c r="F1903" s="336">
        <v>0</v>
      </c>
      <c r="G1903" s="40"/>
      <c r="H1903" s="46"/>
    </row>
    <row r="1904" s="2" customFormat="1" ht="16.8" customHeight="1">
      <c r="A1904" s="40"/>
      <c r="B1904" s="46"/>
      <c r="C1904" s="335" t="s">
        <v>3478</v>
      </c>
      <c r="D1904" s="335" t="s">
        <v>3479</v>
      </c>
      <c r="E1904" s="18" t="s">
        <v>1</v>
      </c>
      <c r="F1904" s="336">
        <v>387.75</v>
      </c>
      <c r="G1904" s="40"/>
      <c r="H1904" s="46"/>
    </row>
    <row r="1905" s="2" customFormat="1" ht="16.8" customHeight="1">
      <c r="A1905" s="40"/>
      <c r="B1905" s="46"/>
      <c r="C1905" s="337" t="s">
        <v>6408</v>
      </c>
      <c r="D1905" s="40"/>
      <c r="E1905" s="40"/>
      <c r="F1905" s="40"/>
      <c r="G1905" s="40"/>
      <c r="H1905" s="46"/>
    </row>
    <row r="1906" s="2" customFormat="1" ht="16.8" customHeight="1">
      <c r="A1906" s="40"/>
      <c r="B1906" s="46"/>
      <c r="C1906" s="335" t="s">
        <v>2560</v>
      </c>
      <c r="D1906" s="335" t="s">
        <v>6494</v>
      </c>
      <c r="E1906" s="18" t="s">
        <v>507</v>
      </c>
      <c r="F1906" s="336">
        <v>452.22500000000002</v>
      </c>
      <c r="G1906" s="40"/>
      <c r="H1906" s="46"/>
    </row>
    <row r="1907" s="2" customFormat="1" ht="16.8" customHeight="1">
      <c r="A1907" s="40"/>
      <c r="B1907" s="46"/>
      <c r="C1907" s="331" t="s">
        <v>2555</v>
      </c>
      <c r="D1907" s="332" t="s">
        <v>2555</v>
      </c>
      <c r="E1907" s="333" t="s">
        <v>1</v>
      </c>
      <c r="F1907" s="334">
        <v>45</v>
      </c>
      <c r="G1907" s="40"/>
      <c r="H1907" s="46"/>
    </row>
    <row r="1908" s="2" customFormat="1" ht="16.8" customHeight="1">
      <c r="A1908" s="40"/>
      <c r="B1908" s="46"/>
      <c r="C1908" s="335" t="s">
        <v>1</v>
      </c>
      <c r="D1908" s="335" t="s">
        <v>2573</v>
      </c>
      <c r="E1908" s="18" t="s">
        <v>1</v>
      </c>
      <c r="F1908" s="336">
        <v>0</v>
      </c>
      <c r="G1908" s="40"/>
      <c r="H1908" s="46"/>
    </row>
    <row r="1909" s="2" customFormat="1" ht="16.8" customHeight="1">
      <c r="A1909" s="40"/>
      <c r="B1909" s="46"/>
      <c r="C1909" s="335" t="s">
        <v>2555</v>
      </c>
      <c r="D1909" s="335" t="s">
        <v>3485</v>
      </c>
      <c r="E1909" s="18" t="s">
        <v>1</v>
      </c>
      <c r="F1909" s="336">
        <v>45</v>
      </c>
      <c r="G1909" s="40"/>
      <c r="H1909" s="46"/>
    </row>
    <row r="1910" s="2" customFormat="1" ht="16.8" customHeight="1">
      <c r="A1910" s="40"/>
      <c r="B1910" s="46"/>
      <c r="C1910" s="337" t="s">
        <v>6408</v>
      </c>
      <c r="D1910" s="40"/>
      <c r="E1910" s="40"/>
      <c r="F1910" s="40"/>
      <c r="G1910" s="40"/>
      <c r="H1910" s="46"/>
    </row>
    <row r="1911" s="2" customFormat="1" ht="16.8" customHeight="1">
      <c r="A1911" s="40"/>
      <c r="B1911" s="46"/>
      <c r="C1911" s="335" t="s">
        <v>878</v>
      </c>
      <c r="D1911" s="335" t="s">
        <v>6416</v>
      </c>
      <c r="E1911" s="18" t="s">
        <v>507</v>
      </c>
      <c r="F1911" s="336">
        <v>128</v>
      </c>
      <c r="G1911" s="40"/>
      <c r="H1911" s="46"/>
    </row>
    <row r="1912" s="2" customFormat="1" ht="16.8" customHeight="1">
      <c r="A1912" s="40"/>
      <c r="B1912" s="46"/>
      <c r="C1912" s="331" t="s">
        <v>3493</v>
      </c>
      <c r="D1912" s="332" t="s">
        <v>3493</v>
      </c>
      <c r="E1912" s="333" t="s">
        <v>1</v>
      </c>
      <c r="F1912" s="334">
        <v>11.52</v>
      </c>
      <c r="G1912" s="40"/>
      <c r="H1912" s="46"/>
    </row>
    <row r="1913" s="2" customFormat="1" ht="16.8" customHeight="1">
      <c r="A1913" s="40"/>
      <c r="B1913" s="46"/>
      <c r="C1913" s="335" t="s">
        <v>1</v>
      </c>
      <c r="D1913" s="335" t="s">
        <v>3492</v>
      </c>
      <c r="E1913" s="18" t="s">
        <v>1</v>
      </c>
      <c r="F1913" s="336">
        <v>0</v>
      </c>
      <c r="G1913" s="40"/>
      <c r="H1913" s="46"/>
    </row>
    <row r="1914" s="2" customFormat="1" ht="16.8" customHeight="1">
      <c r="A1914" s="40"/>
      <c r="B1914" s="46"/>
      <c r="C1914" s="335" t="s">
        <v>3493</v>
      </c>
      <c r="D1914" s="335" t="s">
        <v>3494</v>
      </c>
      <c r="E1914" s="18" t="s">
        <v>1</v>
      </c>
      <c r="F1914" s="336">
        <v>11.52</v>
      </c>
      <c r="G1914" s="40"/>
      <c r="H1914" s="46"/>
    </row>
    <row r="1915" s="2" customFormat="1" ht="16.8" customHeight="1">
      <c r="A1915" s="40"/>
      <c r="B1915" s="46"/>
      <c r="C1915" s="337" t="s">
        <v>6408</v>
      </c>
      <c r="D1915" s="40"/>
      <c r="E1915" s="40"/>
      <c r="F1915" s="40"/>
      <c r="G1915" s="40"/>
      <c r="H1915" s="46"/>
    </row>
    <row r="1916" s="2" customFormat="1" ht="16.8" customHeight="1">
      <c r="A1916" s="40"/>
      <c r="B1916" s="46"/>
      <c r="C1916" s="335" t="s">
        <v>2580</v>
      </c>
      <c r="D1916" s="335" t="s">
        <v>6574</v>
      </c>
      <c r="E1916" s="18" t="s">
        <v>515</v>
      </c>
      <c r="F1916" s="336">
        <v>23.489999999999998</v>
      </c>
      <c r="G1916" s="40"/>
      <c r="H1916" s="46"/>
    </row>
    <row r="1917" s="2" customFormat="1" ht="16.8" customHeight="1">
      <c r="A1917" s="40"/>
      <c r="B1917" s="46"/>
      <c r="C1917" s="331" t="s">
        <v>818</v>
      </c>
      <c r="D1917" s="332" t="s">
        <v>818</v>
      </c>
      <c r="E1917" s="333" t="s">
        <v>1</v>
      </c>
      <c r="F1917" s="334">
        <v>379.05000000000001</v>
      </c>
      <c r="G1917" s="40"/>
      <c r="H1917" s="46"/>
    </row>
    <row r="1918" s="2" customFormat="1" ht="16.8" customHeight="1">
      <c r="A1918" s="40"/>
      <c r="B1918" s="46"/>
      <c r="C1918" s="335" t="s">
        <v>1</v>
      </c>
      <c r="D1918" s="335" t="s">
        <v>3130</v>
      </c>
      <c r="E1918" s="18" t="s">
        <v>1</v>
      </c>
      <c r="F1918" s="336">
        <v>0</v>
      </c>
      <c r="G1918" s="40"/>
      <c r="H1918" s="46"/>
    </row>
    <row r="1919" s="2" customFormat="1" ht="16.8" customHeight="1">
      <c r="A1919" s="40"/>
      <c r="B1919" s="46"/>
      <c r="C1919" s="335" t="s">
        <v>818</v>
      </c>
      <c r="D1919" s="335" t="s">
        <v>3131</v>
      </c>
      <c r="E1919" s="18" t="s">
        <v>1</v>
      </c>
      <c r="F1919" s="336">
        <v>379.05000000000001</v>
      </c>
      <c r="G1919" s="40"/>
      <c r="H1919" s="46"/>
    </row>
    <row r="1920" s="2" customFormat="1" ht="16.8" customHeight="1">
      <c r="A1920" s="40"/>
      <c r="B1920" s="46"/>
      <c r="C1920" s="337" t="s">
        <v>6408</v>
      </c>
      <c r="D1920" s="40"/>
      <c r="E1920" s="40"/>
      <c r="F1920" s="40"/>
      <c r="G1920" s="40"/>
      <c r="H1920" s="46"/>
    </row>
    <row r="1921" s="2" customFormat="1" ht="16.8" customHeight="1">
      <c r="A1921" s="40"/>
      <c r="B1921" s="46"/>
      <c r="C1921" s="335" t="s">
        <v>1959</v>
      </c>
      <c r="D1921" s="335" t="s">
        <v>6486</v>
      </c>
      <c r="E1921" s="18" t="s">
        <v>515</v>
      </c>
      <c r="F1921" s="336">
        <v>379.05000000000001</v>
      </c>
      <c r="G1921" s="40"/>
      <c r="H1921" s="46"/>
    </row>
    <row r="1922" s="2" customFormat="1" ht="16.8" customHeight="1">
      <c r="A1922" s="40"/>
      <c r="B1922" s="46"/>
      <c r="C1922" s="331" t="s">
        <v>3499</v>
      </c>
      <c r="D1922" s="332" t="s">
        <v>3499</v>
      </c>
      <c r="E1922" s="333" t="s">
        <v>1</v>
      </c>
      <c r="F1922" s="334">
        <v>390.89999999999998</v>
      </c>
      <c r="G1922" s="40"/>
      <c r="H1922" s="46"/>
    </row>
    <row r="1923" s="2" customFormat="1" ht="16.8" customHeight="1">
      <c r="A1923" s="40"/>
      <c r="B1923" s="46"/>
      <c r="C1923" s="335" t="s">
        <v>1</v>
      </c>
      <c r="D1923" s="335" t="s">
        <v>3446</v>
      </c>
      <c r="E1923" s="18" t="s">
        <v>1</v>
      </c>
      <c r="F1923" s="336">
        <v>0</v>
      </c>
      <c r="G1923" s="40"/>
      <c r="H1923" s="46"/>
    </row>
    <row r="1924" s="2" customFormat="1" ht="16.8" customHeight="1">
      <c r="A1924" s="40"/>
      <c r="B1924" s="46"/>
      <c r="C1924" s="335" t="s">
        <v>3499</v>
      </c>
      <c r="D1924" s="335" t="s">
        <v>3500</v>
      </c>
      <c r="E1924" s="18" t="s">
        <v>1</v>
      </c>
      <c r="F1924" s="336">
        <v>390.89999999999998</v>
      </c>
      <c r="G1924" s="40"/>
      <c r="H1924" s="46"/>
    </row>
    <row r="1925" s="2" customFormat="1" ht="16.8" customHeight="1">
      <c r="A1925" s="40"/>
      <c r="B1925" s="46"/>
      <c r="C1925" s="337" t="s">
        <v>6408</v>
      </c>
      <c r="D1925" s="40"/>
      <c r="E1925" s="40"/>
      <c r="F1925" s="40"/>
      <c r="G1925" s="40"/>
      <c r="H1925" s="46"/>
    </row>
    <row r="1926" s="2" customFormat="1" ht="16.8" customHeight="1">
      <c r="A1926" s="40"/>
      <c r="B1926" s="46"/>
      <c r="C1926" s="335" t="s">
        <v>2585</v>
      </c>
      <c r="D1926" s="335" t="s">
        <v>6496</v>
      </c>
      <c r="E1926" s="18" t="s">
        <v>507</v>
      </c>
      <c r="F1926" s="336">
        <v>663.72000000000003</v>
      </c>
      <c r="G1926" s="40"/>
      <c r="H1926" s="46"/>
    </row>
    <row r="1927" s="2" customFormat="1" ht="16.8" customHeight="1">
      <c r="A1927" s="40"/>
      <c r="B1927" s="46"/>
      <c r="C1927" s="331" t="s">
        <v>3506</v>
      </c>
      <c r="D1927" s="332" t="s">
        <v>3506</v>
      </c>
      <c r="E1927" s="333" t="s">
        <v>1</v>
      </c>
      <c r="F1927" s="334">
        <v>384.60000000000002</v>
      </c>
      <c r="G1927" s="40"/>
      <c r="H1927" s="46"/>
    </row>
    <row r="1928" s="2" customFormat="1" ht="16.8" customHeight="1">
      <c r="A1928" s="40"/>
      <c r="B1928" s="46"/>
      <c r="C1928" s="335" t="s">
        <v>1</v>
      </c>
      <c r="D1928" s="335" t="s">
        <v>3446</v>
      </c>
      <c r="E1928" s="18" t="s">
        <v>1</v>
      </c>
      <c r="F1928" s="336">
        <v>0</v>
      </c>
      <c r="G1928" s="40"/>
      <c r="H1928" s="46"/>
    </row>
    <row r="1929" s="2" customFormat="1" ht="16.8" customHeight="1">
      <c r="A1929" s="40"/>
      <c r="B1929" s="46"/>
      <c r="C1929" s="335" t="s">
        <v>3506</v>
      </c>
      <c r="D1929" s="335" t="s">
        <v>3507</v>
      </c>
      <c r="E1929" s="18" t="s">
        <v>1</v>
      </c>
      <c r="F1929" s="336">
        <v>384.60000000000002</v>
      </c>
      <c r="G1929" s="40"/>
      <c r="H1929" s="46"/>
    </row>
    <row r="1930" s="2" customFormat="1" ht="16.8" customHeight="1">
      <c r="A1930" s="40"/>
      <c r="B1930" s="46"/>
      <c r="C1930" s="337" t="s">
        <v>6408</v>
      </c>
      <c r="D1930" s="40"/>
      <c r="E1930" s="40"/>
      <c r="F1930" s="40"/>
      <c r="G1930" s="40"/>
      <c r="H1930" s="46"/>
    </row>
    <row r="1931" s="2" customFormat="1" ht="16.8" customHeight="1">
      <c r="A1931" s="40"/>
      <c r="B1931" s="46"/>
      <c r="C1931" s="335" t="s">
        <v>2597</v>
      </c>
      <c r="D1931" s="335" t="s">
        <v>6497</v>
      </c>
      <c r="E1931" s="18" t="s">
        <v>507</v>
      </c>
      <c r="F1931" s="336">
        <v>771.76999999999998</v>
      </c>
      <c r="G1931" s="40"/>
      <c r="H1931" s="46"/>
    </row>
    <row r="1932" s="2" customFormat="1" ht="16.8" customHeight="1">
      <c r="A1932" s="40"/>
      <c r="B1932" s="46"/>
      <c r="C1932" s="331" t="s">
        <v>3516</v>
      </c>
      <c r="D1932" s="332" t="s">
        <v>3516</v>
      </c>
      <c r="E1932" s="333" t="s">
        <v>1</v>
      </c>
      <c r="F1932" s="334">
        <v>382.80000000000001</v>
      </c>
      <c r="G1932" s="40"/>
      <c r="H1932" s="46"/>
    </row>
    <row r="1933" s="2" customFormat="1" ht="16.8" customHeight="1">
      <c r="A1933" s="40"/>
      <c r="B1933" s="46"/>
      <c r="C1933" s="335" t="s">
        <v>1</v>
      </c>
      <c r="D1933" s="335" t="s">
        <v>3446</v>
      </c>
      <c r="E1933" s="18" t="s">
        <v>1</v>
      </c>
      <c r="F1933" s="336">
        <v>0</v>
      </c>
      <c r="G1933" s="40"/>
      <c r="H1933" s="46"/>
    </row>
    <row r="1934" s="2" customFormat="1" ht="16.8" customHeight="1">
      <c r="A1934" s="40"/>
      <c r="B1934" s="46"/>
      <c r="C1934" s="335" t="s">
        <v>3516</v>
      </c>
      <c r="D1934" s="335" t="s">
        <v>3517</v>
      </c>
      <c r="E1934" s="18" t="s">
        <v>1</v>
      </c>
      <c r="F1934" s="336">
        <v>382.80000000000001</v>
      </c>
      <c r="G1934" s="40"/>
      <c r="H1934" s="46"/>
    </row>
    <row r="1935" s="2" customFormat="1" ht="16.8" customHeight="1">
      <c r="A1935" s="40"/>
      <c r="B1935" s="46"/>
      <c r="C1935" s="337" t="s">
        <v>6408</v>
      </c>
      <c r="D1935" s="40"/>
      <c r="E1935" s="40"/>
      <c r="F1935" s="40"/>
      <c r="G1935" s="40"/>
      <c r="H1935" s="46"/>
    </row>
    <row r="1936" s="2" customFormat="1">
      <c r="A1936" s="40"/>
      <c r="B1936" s="46"/>
      <c r="C1936" s="335" t="s">
        <v>2610</v>
      </c>
      <c r="D1936" s="335" t="s">
        <v>6498</v>
      </c>
      <c r="E1936" s="18" t="s">
        <v>507</v>
      </c>
      <c r="F1936" s="336">
        <v>561.65999999999997</v>
      </c>
      <c r="G1936" s="40"/>
      <c r="H1936" s="46"/>
    </row>
    <row r="1937" s="2" customFormat="1" ht="16.8" customHeight="1">
      <c r="A1937" s="40"/>
      <c r="B1937" s="46"/>
      <c r="C1937" s="331" t="s">
        <v>3526</v>
      </c>
      <c r="D1937" s="332" t="s">
        <v>3526</v>
      </c>
      <c r="E1937" s="333" t="s">
        <v>1</v>
      </c>
      <c r="F1937" s="334">
        <v>204.32499999999999</v>
      </c>
      <c r="G1937" s="40"/>
      <c r="H1937" s="46"/>
    </row>
    <row r="1938" s="2" customFormat="1" ht="16.8" customHeight="1">
      <c r="A1938" s="40"/>
      <c r="B1938" s="46"/>
      <c r="C1938" s="335" t="s">
        <v>1</v>
      </c>
      <c r="D1938" s="335" t="s">
        <v>3457</v>
      </c>
      <c r="E1938" s="18" t="s">
        <v>1</v>
      </c>
      <c r="F1938" s="336">
        <v>0</v>
      </c>
      <c r="G1938" s="40"/>
      <c r="H1938" s="46"/>
    </row>
    <row r="1939" s="2" customFormat="1" ht="16.8" customHeight="1">
      <c r="A1939" s="40"/>
      <c r="B1939" s="46"/>
      <c r="C1939" s="335" t="s">
        <v>3526</v>
      </c>
      <c r="D1939" s="335" t="s">
        <v>3527</v>
      </c>
      <c r="E1939" s="18" t="s">
        <v>1</v>
      </c>
      <c r="F1939" s="336">
        <v>204.32499999999999</v>
      </c>
      <c r="G1939" s="40"/>
      <c r="H1939" s="46"/>
    </row>
    <row r="1940" s="2" customFormat="1" ht="16.8" customHeight="1">
      <c r="A1940" s="40"/>
      <c r="B1940" s="46"/>
      <c r="C1940" s="337" t="s">
        <v>6408</v>
      </c>
      <c r="D1940" s="40"/>
      <c r="E1940" s="40"/>
      <c r="F1940" s="40"/>
      <c r="G1940" s="40"/>
      <c r="H1940" s="46"/>
    </row>
    <row r="1941" s="2" customFormat="1">
      <c r="A1941" s="40"/>
      <c r="B1941" s="46"/>
      <c r="C1941" s="335" t="s">
        <v>3522</v>
      </c>
      <c r="D1941" s="335" t="s">
        <v>6575</v>
      </c>
      <c r="E1941" s="18" t="s">
        <v>507</v>
      </c>
      <c r="F1941" s="336">
        <v>204.32499999999999</v>
      </c>
      <c r="G1941" s="40"/>
      <c r="H1941" s="46"/>
    </row>
    <row r="1942" s="2" customFormat="1" ht="16.8" customHeight="1">
      <c r="A1942" s="40"/>
      <c r="B1942" s="46"/>
      <c r="C1942" s="331" t="s">
        <v>2615</v>
      </c>
      <c r="D1942" s="332" t="s">
        <v>2615</v>
      </c>
      <c r="E1942" s="333" t="s">
        <v>1</v>
      </c>
      <c r="F1942" s="334">
        <v>58.100000000000001</v>
      </c>
      <c r="G1942" s="40"/>
      <c r="H1942" s="46"/>
    </row>
    <row r="1943" s="2" customFormat="1" ht="16.8" customHeight="1">
      <c r="A1943" s="40"/>
      <c r="B1943" s="46"/>
      <c r="C1943" s="335" t="s">
        <v>1</v>
      </c>
      <c r="D1943" s="335" t="s">
        <v>2626</v>
      </c>
      <c r="E1943" s="18" t="s">
        <v>1</v>
      </c>
      <c r="F1943" s="336">
        <v>0</v>
      </c>
      <c r="G1943" s="40"/>
      <c r="H1943" s="46"/>
    </row>
    <row r="1944" s="2" customFormat="1" ht="16.8" customHeight="1">
      <c r="A1944" s="40"/>
      <c r="B1944" s="46"/>
      <c r="C1944" s="335" t="s">
        <v>2615</v>
      </c>
      <c r="D1944" s="335" t="s">
        <v>3530</v>
      </c>
      <c r="E1944" s="18" t="s">
        <v>1</v>
      </c>
      <c r="F1944" s="336">
        <v>58.100000000000001</v>
      </c>
      <c r="G1944" s="40"/>
      <c r="H1944" s="46"/>
    </row>
    <row r="1945" s="2" customFormat="1" ht="16.8" customHeight="1">
      <c r="A1945" s="40"/>
      <c r="B1945" s="46"/>
      <c r="C1945" s="337" t="s">
        <v>6408</v>
      </c>
      <c r="D1945" s="40"/>
      <c r="E1945" s="40"/>
      <c r="F1945" s="40"/>
      <c r="G1945" s="40"/>
      <c r="H1945" s="46"/>
    </row>
    <row r="1946" s="2" customFormat="1" ht="16.8" customHeight="1">
      <c r="A1946" s="40"/>
      <c r="B1946" s="46"/>
      <c r="C1946" s="335" t="s">
        <v>2621</v>
      </c>
      <c r="D1946" s="335" t="s">
        <v>6499</v>
      </c>
      <c r="E1946" s="18" t="s">
        <v>507</v>
      </c>
      <c r="F1946" s="336">
        <v>58.100000000000001</v>
      </c>
      <c r="G1946" s="40"/>
      <c r="H1946" s="46"/>
    </row>
    <row r="1947" s="2" customFormat="1" ht="16.8" customHeight="1">
      <c r="A1947" s="40"/>
      <c r="B1947" s="46"/>
      <c r="C1947" s="331" t="s">
        <v>2627</v>
      </c>
      <c r="D1947" s="332" t="s">
        <v>2627</v>
      </c>
      <c r="E1947" s="333" t="s">
        <v>1</v>
      </c>
      <c r="F1947" s="334">
        <v>141.40000000000001</v>
      </c>
      <c r="G1947" s="40"/>
      <c r="H1947" s="46"/>
    </row>
    <row r="1948" s="2" customFormat="1" ht="16.8" customHeight="1">
      <c r="A1948" s="40"/>
      <c r="B1948" s="46"/>
      <c r="C1948" s="335" t="s">
        <v>1</v>
      </c>
      <c r="D1948" s="335" t="s">
        <v>3537</v>
      </c>
      <c r="E1948" s="18" t="s">
        <v>1</v>
      </c>
      <c r="F1948" s="336">
        <v>0</v>
      </c>
      <c r="G1948" s="40"/>
      <c r="H1948" s="46"/>
    </row>
    <row r="1949" s="2" customFormat="1" ht="16.8" customHeight="1">
      <c r="A1949" s="40"/>
      <c r="B1949" s="46"/>
      <c r="C1949" s="335" t="s">
        <v>2627</v>
      </c>
      <c r="D1949" s="335" t="s">
        <v>3538</v>
      </c>
      <c r="E1949" s="18" t="s">
        <v>1</v>
      </c>
      <c r="F1949" s="336">
        <v>141.40000000000001</v>
      </c>
      <c r="G1949" s="40"/>
      <c r="H1949" s="46"/>
    </row>
    <row r="1950" s="2" customFormat="1" ht="16.8" customHeight="1">
      <c r="A1950" s="40"/>
      <c r="B1950" s="46"/>
      <c r="C1950" s="337" t="s">
        <v>6408</v>
      </c>
      <c r="D1950" s="40"/>
      <c r="E1950" s="40"/>
      <c r="F1950" s="40"/>
      <c r="G1950" s="40"/>
      <c r="H1950" s="46"/>
    </row>
    <row r="1951" s="2" customFormat="1">
      <c r="A1951" s="40"/>
      <c r="B1951" s="46"/>
      <c r="C1951" s="335" t="s">
        <v>3532</v>
      </c>
      <c r="D1951" s="335" t="s">
        <v>6576</v>
      </c>
      <c r="E1951" s="18" t="s">
        <v>507</v>
      </c>
      <c r="F1951" s="336">
        <v>141.40000000000001</v>
      </c>
      <c r="G1951" s="40"/>
      <c r="H1951" s="46"/>
    </row>
    <row r="1952" s="2" customFormat="1" ht="16.8" customHeight="1">
      <c r="A1952" s="40"/>
      <c r="B1952" s="46"/>
      <c r="C1952" s="331" t="s">
        <v>2814</v>
      </c>
      <c r="D1952" s="332" t="s">
        <v>2814</v>
      </c>
      <c r="E1952" s="333" t="s">
        <v>1</v>
      </c>
      <c r="F1952" s="334">
        <v>74.799999999999997</v>
      </c>
      <c r="G1952" s="40"/>
      <c r="H1952" s="46"/>
    </row>
    <row r="1953" s="2" customFormat="1" ht="16.8" customHeight="1">
      <c r="A1953" s="40"/>
      <c r="B1953" s="46"/>
      <c r="C1953" s="335" t="s">
        <v>2814</v>
      </c>
      <c r="D1953" s="335" t="s">
        <v>3543</v>
      </c>
      <c r="E1953" s="18" t="s">
        <v>1</v>
      </c>
      <c r="F1953" s="336">
        <v>74.799999999999997</v>
      </c>
      <c r="G1953" s="40"/>
      <c r="H1953" s="46"/>
    </row>
    <row r="1954" s="2" customFormat="1" ht="16.8" customHeight="1">
      <c r="A1954" s="40"/>
      <c r="B1954" s="46"/>
      <c r="C1954" s="337" t="s">
        <v>6408</v>
      </c>
      <c r="D1954" s="40"/>
      <c r="E1954" s="40"/>
      <c r="F1954" s="40"/>
      <c r="G1954" s="40"/>
      <c r="H1954" s="46"/>
    </row>
    <row r="1955" s="2" customFormat="1" ht="16.8" customHeight="1">
      <c r="A1955" s="40"/>
      <c r="B1955" s="46"/>
      <c r="C1955" s="335" t="s">
        <v>2632</v>
      </c>
      <c r="D1955" s="335" t="s">
        <v>6500</v>
      </c>
      <c r="E1955" s="18" t="s">
        <v>507</v>
      </c>
      <c r="F1955" s="336">
        <v>74.799999999999997</v>
      </c>
      <c r="G1955" s="40"/>
      <c r="H1955" s="46"/>
    </row>
    <row r="1956" s="2" customFormat="1" ht="16.8" customHeight="1">
      <c r="A1956" s="40"/>
      <c r="B1956" s="46"/>
      <c r="C1956" s="331" t="s">
        <v>3656</v>
      </c>
      <c r="D1956" s="332" t="s">
        <v>3656</v>
      </c>
      <c r="E1956" s="333" t="s">
        <v>1</v>
      </c>
      <c r="F1956" s="334">
        <v>6</v>
      </c>
      <c r="G1956" s="40"/>
      <c r="H1956" s="46"/>
    </row>
    <row r="1957" s="2" customFormat="1" ht="16.8" customHeight="1">
      <c r="A1957" s="40"/>
      <c r="B1957" s="46"/>
      <c r="C1957" s="335" t="s">
        <v>1</v>
      </c>
      <c r="D1957" s="335" t="s">
        <v>3655</v>
      </c>
      <c r="E1957" s="18" t="s">
        <v>1</v>
      </c>
      <c r="F1957" s="336">
        <v>0</v>
      </c>
      <c r="G1957" s="40"/>
      <c r="H1957" s="46"/>
    </row>
    <row r="1958" s="2" customFormat="1" ht="16.8" customHeight="1">
      <c r="A1958" s="40"/>
      <c r="B1958" s="46"/>
      <c r="C1958" s="335" t="s">
        <v>3656</v>
      </c>
      <c r="D1958" s="335" t="s">
        <v>257</v>
      </c>
      <c r="E1958" s="18" t="s">
        <v>1</v>
      </c>
      <c r="F1958" s="336">
        <v>6</v>
      </c>
      <c r="G1958" s="40"/>
      <c r="H1958" s="46"/>
    </row>
    <row r="1959" s="2" customFormat="1" ht="16.8" customHeight="1">
      <c r="A1959" s="40"/>
      <c r="B1959" s="46"/>
      <c r="C1959" s="337" t="s">
        <v>6408</v>
      </c>
      <c r="D1959" s="40"/>
      <c r="E1959" s="40"/>
      <c r="F1959" s="40"/>
      <c r="G1959" s="40"/>
      <c r="H1959" s="46"/>
    </row>
    <row r="1960" s="2" customFormat="1" ht="16.8" customHeight="1">
      <c r="A1960" s="40"/>
      <c r="B1960" s="46"/>
      <c r="C1960" s="335" t="s">
        <v>3651</v>
      </c>
      <c r="D1960" s="335" t="s">
        <v>6577</v>
      </c>
      <c r="E1960" s="18" t="s">
        <v>699</v>
      </c>
      <c r="F1960" s="336">
        <v>6</v>
      </c>
      <c r="G1960" s="40"/>
      <c r="H1960" s="46"/>
    </row>
    <row r="1961" s="2" customFormat="1" ht="16.8" customHeight="1">
      <c r="A1961" s="40"/>
      <c r="B1961" s="46"/>
      <c r="C1961" s="331" t="s">
        <v>1001</v>
      </c>
      <c r="D1961" s="332" t="s">
        <v>1001</v>
      </c>
      <c r="E1961" s="333" t="s">
        <v>1</v>
      </c>
      <c r="F1961" s="334">
        <v>185.905</v>
      </c>
      <c r="G1961" s="40"/>
      <c r="H1961" s="46"/>
    </row>
    <row r="1962" s="2" customFormat="1" ht="16.8" customHeight="1">
      <c r="A1962" s="40"/>
      <c r="B1962" s="46"/>
      <c r="C1962" s="335" t="s">
        <v>1</v>
      </c>
      <c r="D1962" s="335" t="s">
        <v>3133</v>
      </c>
      <c r="E1962" s="18" t="s">
        <v>1</v>
      </c>
      <c r="F1962" s="336">
        <v>0</v>
      </c>
      <c r="G1962" s="40"/>
      <c r="H1962" s="46"/>
    </row>
    <row r="1963" s="2" customFormat="1" ht="16.8" customHeight="1">
      <c r="A1963" s="40"/>
      <c r="B1963" s="46"/>
      <c r="C1963" s="335" t="s">
        <v>1</v>
      </c>
      <c r="D1963" s="335" t="s">
        <v>1972</v>
      </c>
      <c r="E1963" s="18" t="s">
        <v>1</v>
      </c>
      <c r="F1963" s="336">
        <v>0</v>
      </c>
      <c r="G1963" s="40"/>
      <c r="H1963" s="46"/>
    </row>
    <row r="1964" s="2" customFormat="1" ht="16.8" customHeight="1">
      <c r="A1964" s="40"/>
      <c r="B1964" s="46"/>
      <c r="C1964" s="335" t="s">
        <v>1001</v>
      </c>
      <c r="D1964" s="335" t="s">
        <v>3134</v>
      </c>
      <c r="E1964" s="18" t="s">
        <v>1</v>
      </c>
      <c r="F1964" s="336">
        <v>185.905</v>
      </c>
      <c r="G1964" s="40"/>
      <c r="H1964" s="46"/>
    </row>
    <row r="1965" s="2" customFormat="1" ht="16.8" customHeight="1">
      <c r="A1965" s="40"/>
      <c r="B1965" s="46"/>
      <c r="C1965" s="337" t="s">
        <v>6408</v>
      </c>
      <c r="D1965" s="40"/>
      <c r="E1965" s="40"/>
      <c r="F1965" s="40"/>
      <c r="G1965" s="40"/>
      <c r="H1965" s="46"/>
    </row>
    <row r="1966" s="2" customFormat="1">
      <c r="A1966" s="40"/>
      <c r="B1966" s="46"/>
      <c r="C1966" s="335" t="s">
        <v>552</v>
      </c>
      <c r="D1966" s="335" t="s">
        <v>6495</v>
      </c>
      <c r="E1966" s="18" t="s">
        <v>515</v>
      </c>
      <c r="F1966" s="336">
        <v>371.81</v>
      </c>
      <c r="G1966" s="40"/>
      <c r="H1966" s="46"/>
    </row>
    <row r="1967" s="2" customFormat="1" ht="16.8" customHeight="1">
      <c r="A1967" s="40"/>
      <c r="B1967" s="46"/>
      <c r="C1967" s="331" t="s">
        <v>2832</v>
      </c>
      <c r="D1967" s="332" t="s">
        <v>4495</v>
      </c>
      <c r="E1967" s="333" t="s">
        <v>1</v>
      </c>
      <c r="F1967" s="334">
        <v>83</v>
      </c>
      <c r="G1967" s="40"/>
      <c r="H1967" s="46"/>
    </row>
    <row r="1968" s="2" customFormat="1" ht="16.8" customHeight="1">
      <c r="A1968" s="40"/>
      <c r="B1968" s="46"/>
      <c r="C1968" s="335" t="s">
        <v>1</v>
      </c>
      <c r="D1968" s="335" t="s">
        <v>2831</v>
      </c>
      <c r="E1968" s="18" t="s">
        <v>1</v>
      </c>
      <c r="F1968" s="336">
        <v>0</v>
      </c>
      <c r="G1968" s="40"/>
      <c r="H1968" s="46"/>
    </row>
    <row r="1969" s="2" customFormat="1" ht="16.8" customHeight="1">
      <c r="A1969" s="40"/>
      <c r="B1969" s="46"/>
      <c r="C1969" s="335" t="s">
        <v>2832</v>
      </c>
      <c r="D1969" s="335" t="s">
        <v>3680</v>
      </c>
      <c r="E1969" s="18" t="s">
        <v>1</v>
      </c>
      <c r="F1969" s="336">
        <v>83</v>
      </c>
      <c r="G1969" s="40"/>
      <c r="H1969" s="46"/>
    </row>
    <row r="1970" s="2" customFormat="1" ht="16.8" customHeight="1">
      <c r="A1970" s="40"/>
      <c r="B1970" s="46"/>
      <c r="C1970" s="337" t="s">
        <v>6408</v>
      </c>
      <c r="D1970" s="40"/>
      <c r="E1970" s="40"/>
      <c r="F1970" s="40"/>
      <c r="G1970" s="40"/>
      <c r="H1970" s="46"/>
    </row>
    <row r="1971" s="2" customFormat="1" ht="16.8" customHeight="1">
      <c r="A1971" s="40"/>
      <c r="B1971" s="46"/>
      <c r="C1971" s="335" t="s">
        <v>921</v>
      </c>
      <c r="D1971" s="335" t="s">
        <v>6420</v>
      </c>
      <c r="E1971" s="18" t="s">
        <v>699</v>
      </c>
      <c r="F1971" s="336">
        <v>83</v>
      </c>
      <c r="G1971" s="40"/>
      <c r="H1971" s="46"/>
    </row>
    <row r="1972" s="2" customFormat="1" ht="16.8" customHeight="1">
      <c r="A1972" s="40"/>
      <c r="B1972" s="46"/>
      <c r="C1972" s="331" t="s">
        <v>2884</v>
      </c>
      <c r="D1972" s="332" t="s">
        <v>2884</v>
      </c>
      <c r="E1972" s="333" t="s">
        <v>1</v>
      </c>
      <c r="F1972" s="334">
        <v>25</v>
      </c>
      <c r="G1972" s="40"/>
      <c r="H1972" s="46"/>
    </row>
    <row r="1973" s="2" customFormat="1" ht="16.8" customHeight="1">
      <c r="A1973" s="40"/>
      <c r="B1973" s="46"/>
      <c r="C1973" s="335" t="s">
        <v>1</v>
      </c>
      <c r="D1973" s="335" t="s">
        <v>3684</v>
      </c>
      <c r="E1973" s="18" t="s">
        <v>1</v>
      </c>
      <c r="F1973" s="336">
        <v>0</v>
      </c>
      <c r="G1973" s="40"/>
      <c r="H1973" s="46"/>
    </row>
    <row r="1974" s="2" customFormat="1" ht="16.8" customHeight="1">
      <c r="A1974" s="40"/>
      <c r="B1974" s="46"/>
      <c r="C1974" s="335" t="s">
        <v>1</v>
      </c>
      <c r="D1974" s="335" t="s">
        <v>3685</v>
      </c>
      <c r="E1974" s="18" t="s">
        <v>1</v>
      </c>
      <c r="F1974" s="336">
        <v>0</v>
      </c>
      <c r="G1974" s="40"/>
      <c r="H1974" s="46"/>
    </row>
    <row r="1975" s="2" customFormat="1" ht="16.8" customHeight="1">
      <c r="A1975" s="40"/>
      <c r="B1975" s="46"/>
      <c r="C1975" s="335" t="s">
        <v>2884</v>
      </c>
      <c r="D1975" s="335" t="s">
        <v>3686</v>
      </c>
      <c r="E1975" s="18" t="s">
        <v>1</v>
      </c>
      <c r="F1975" s="336">
        <v>25</v>
      </c>
      <c r="G1975" s="40"/>
      <c r="H1975" s="46"/>
    </row>
    <row r="1976" s="2" customFormat="1" ht="16.8" customHeight="1">
      <c r="A1976" s="40"/>
      <c r="B1976" s="46"/>
      <c r="C1976" s="331" t="s">
        <v>3693</v>
      </c>
      <c r="D1976" s="332" t="s">
        <v>3693</v>
      </c>
      <c r="E1976" s="333" t="s">
        <v>1</v>
      </c>
      <c r="F1976" s="334">
        <v>39.600000000000001</v>
      </c>
      <c r="G1976" s="40"/>
      <c r="H1976" s="46"/>
    </row>
    <row r="1977" s="2" customFormat="1" ht="16.8" customHeight="1">
      <c r="A1977" s="40"/>
      <c r="B1977" s="46"/>
      <c r="C1977" s="335" t="s">
        <v>1</v>
      </c>
      <c r="D1977" s="335" t="s">
        <v>2870</v>
      </c>
      <c r="E1977" s="18" t="s">
        <v>1</v>
      </c>
      <c r="F1977" s="336">
        <v>0</v>
      </c>
      <c r="G1977" s="40"/>
      <c r="H1977" s="46"/>
    </row>
    <row r="1978" s="2" customFormat="1" ht="16.8" customHeight="1">
      <c r="A1978" s="40"/>
      <c r="B1978" s="46"/>
      <c r="C1978" s="335" t="s">
        <v>3693</v>
      </c>
      <c r="D1978" s="335" t="s">
        <v>3694</v>
      </c>
      <c r="E1978" s="18" t="s">
        <v>1</v>
      </c>
      <c r="F1978" s="336">
        <v>39.600000000000001</v>
      </c>
      <c r="G1978" s="40"/>
      <c r="H1978" s="46"/>
    </row>
    <row r="1979" s="2" customFormat="1" ht="16.8" customHeight="1">
      <c r="A1979" s="40"/>
      <c r="B1979" s="46"/>
      <c r="C1979" s="337" t="s">
        <v>6408</v>
      </c>
      <c r="D1979" s="40"/>
      <c r="E1979" s="40"/>
      <c r="F1979" s="40"/>
      <c r="G1979" s="40"/>
      <c r="H1979" s="46"/>
    </row>
    <row r="1980" s="2" customFormat="1" ht="16.8" customHeight="1">
      <c r="A1980" s="40"/>
      <c r="B1980" s="46"/>
      <c r="C1980" s="335" t="s">
        <v>2865</v>
      </c>
      <c r="D1980" s="335" t="s">
        <v>6506</v>
      </c>
      <c r="E1980" s="18" t="s">
        <v>699</v>
      </c>
      <c r="F1980" s="336">
        <v>54.200000000000003</v>
      </c>
      <c r="G1980" s="40"/>
      <c r="H1980" s="46"/>
    </row>
    <row r="1981" s="2" customFormat="1" ht="16.8" customHeight="1">
      <c r="A1981" s="40"/>
      <c r="B1981" s="46"/>
      <c r="C1981" s="331" t="s">
        <v>3699</v>
      </c>
      <c r="D1981" s="332" t="s">
        <v>3699</v>
      </c>
      <c r="E1981" s="333" t="s">
        <v>1</v>
      </c>
      <c r="F1981" s="334">
        <v>39.600000000000001</v>
      </c>
      <c r="G1981" s="40"/>
      <c r="H1981" s="46"/>
    </row>
    <row r="1982" s="2" customFormat="1" ht="16.8" customHeight="1">
      <c r="A1982" s="40"/>
      <c r="B1982" s="46"/>
      <c r="C1982" s="335" t="s">
        <v>1</v>
      </c>
      <c r="D1982" s="335" t="s">
        <v>2883</v>
      </c>
      <c r="E1982" s="18" t="s">
        <v>1</v>
      </c>
      <c r="F1982" s="336">
        <v>0</v>
      </c>
      <c r="G1982" s="40"/>
      <c r="H1982" s="46"/>
    </row>
    <row r="1983" s="2" customFormat="1" ht="16.8" customHeight="1">
      <c r="A1983" s="40"/>
      <c r="B1983" s="46"/>
      <c r="C1983" s="335" t="s">
        <v>3699</v>
      </c>
      <c r="D1983" s="335" t="s">
        <v>3694</v>
      </c>
      <c r="E1983" s="18" t="s">
        <v>1</v>
      </c>
      <c r="F1983" s="336">
        <v>39.600000000000001</v>
      </c>
      <c r="G1983" s="40"/>
      <c r="H1983" s="46"/>
    </row>
    <row r="1984" s="2" customFormat="1" ht="16.8" customHeight="1">
      <c r="A1984" s="40"/>
      <c r="B1984" s="46"/>
      <c r="C1984" s="337" t="s">
        <v>6408</v>
      </c>
      <c r="D1984" s="40"/>
      <c r="E1984" s="40"/>
      <c r="F1984" s="40"/>
      <c r="G1984" s="40"/>
      <c r="H1984" s="46"/>
    </row>
    <row r="1985" s="2" customFormat="1" ht="16.8" customHeight="1">
      <c r="A1985" s="40"/>
      <c r="B1985" s="46"/>
      <c r="C1985" s="335" t="s">
        <v>2878</v>
      </c>
      <c r="D1985" s="335" t="s">
        <v>6507</v>
      </c>
      <c r="E1985" s="18" t="s">
        <v>699</v>
      </c>
      <c r="F1985" s="336">
        <v>54.200000000000003</v>
      </c>
      <c r="G1985" s="40"/>
      <c r="H1985" s="46"/>
    </row>
    <row r="1986" s="2" customFormat="1" ht="16.8" customHeight="1">
      <c r="A1986" s="40"/>
      <c r="B1986" s="46"/>
      <c r="C1986" s="331" t="s">
        <v>2928</v>
      </c>
      <c r="D1986" s="332" t="s">
        <v>2928</v>
      </c>
      <c r="E1986" s="333" t="s">
        <v>1</v>
      </c>
      <c r="F1986" s="334">
        <v>8.4000000000000004</v>
      </c>
      <c r="G1986" s="40"/>
      <c r="H1986" s="46"/>
    </row>
    <row r="1987" s="2" customFormat="1" ht="16.8" customHeight="1">
      <c r="A1987" s="40"/>
      <c r="B1987" s="46"/>
      <c r="C1987" s="335" t="s">
        <v>1</v>
      </c>
      <c r="D1987" s="335" t="s">
        <v>3707</v>
      </c>
      <c r="E1987" s="18" t="s">
        <v>1</v>
      </c>
      <c r="F1987" s="336">
        <v>0</v>
      </c>
      <c r="G1987" s="40"/>
      <c r="H1987" s="46"/>
    </row>
    <row r="1988" s="2" customFormat="1" ht="16.8" customHeight="1">
      <c r="A1988" s="40"/>
      <c r="B1988" s="46"/>
      <c r="C1988" s="335" t="s">
        <v>1</v>
      </c>
      <c r="D1988" s="335" t="s">
        <v>3708</v>
      </c>
      <c r="E1988" s="18" t="s">
        <v>1</v>
      </c>
      <c r="F1988" s="336">
        <v>0</v>
      </c>
      <c r="G1988" s="40"/>
      <c r="H1988" s="46"/>
    </row>
    <row r="1989" s="2" customFormat="1" ht="16.8" customHeight="1">
      <c r="A1989" s="40"/>
      <c r="B1989" s="46"/>
      <c r="C1989" s="335" t="s">
        <v>2928</v>
      </c>
      <c r="D1989" s="335" t="s">
        <v>3709</v>
      </c>
      <c r="E1989" s="18" t="s">
        <v>1</v>
      </c>
      <c r="F1989" s="336">
        <v>8.4000000000000004</v>
      </c>
      <c r="G1989" s="40"/>
      <c r="H1989" s="46"/>
    </row>
    <row r="1990" s="2" customFormat="1" ht="16.8" customHeight="1">
      <c r="A1990" s="40"/>
      <c r="B1990" s="46"/>
      <c r="C1990" s="337" t="s">
        <v>6408</v>
      </c>
      <c r="D1990" s="40"/>
      <c r="E1990" s="40"/>
      <c r="F1990" s="40"/>
      <c r="G1990" s="40"/>
      <c r="H1990" s="46"/>
    </row>
    <row r="1991" s="2" customFormat="1" ht="16.8" customHeight="1">
      <c r="A1991" s="40"/>
      <c r="B1991" s="46"/>
      <c r="C1991" s="335" t="s">
        <v>3701</v>
      </c>
      <c r="D1991" s="335" t="s">
        <v>6578</v>
      </c>
      <c r="E1991" s="18" t="s">
        <v>507</v>
      </c>
      <c r="F1991" s="336">
        <v>8.4000000000000004</v>
      </c>
      <c r="G1991" s="40"/>
      <c r="H1991" s="46"/>
    </row>
    <row r="1992" s="2" customFormat="1" ht="16.8" customHeight="1">
      <c r="A1992" s="40"/>
      <c r="B1992" s="46"/>
      <c r="C1992" s="331" t="s">
        <v>827</v>
      </c>
      <c r="D1992" s="332" t="s">
        <v>827</v>
      </c>
      <c r="E1992" s="333" t="s">
        <v>1</v>
      </c>
      <c r="F1992" s="334">
        <v>193.14500000000001</v>
      </c>
      <c r="G1992" s="40"/>
      <c r="H1992" s="46"/>
    </row>
    <row r="1993" s="2" customFormat="1" ht="16.8" customHeight="1">
      <c r="A1993" s="40"/>
      <c r="B1993" s="46"/>
      <c r="C1993" s="335" t="s">
        <v>1</v>
      </c>
      <c r="D1993" s="335" t="s">
        <v>1983</v>
      </c>
      <c r="E1993" s="18" t="s">
        <v>1</v>
      </c>
      <c r="F1993" s="336">
        <v>0</v>
      </c>
      <c r="G1993" s="40"/>
      <c r="H1993" s="46"/>
    </row>
    <row r="1994" s="2" customFormat="1" ht="16.8" customHeight="1">
      <c r="A1994" s="40"/>
      <c r="B1994" s="46"/>
      <c r="C1994" s="335" t="s">
        <v>827</v>
      </c>
      <c r="D1994" s="335" t="s">
        <v>3139</v>
      </c>
      <c r="E1994" s="18" t="s">
        <v>1</v>
      </c>
      <c r="F1994" s="336">
        <v>193.14500000000001</v>
      </c>
      <c r="G1994" s="40"/>
      <c r="H1994" s="46"/>
    </row>
    <row r="1995" s="2" customFormat="1" ht="16.8" customHeight="1">
      <c r="A1995" s="40"/>
      <c r="B1995" s="46"/>
      <c r="C1995" s="337" t="s">
        <v>6408</v>
      </c>
      <c r="D1995" s="40"/>
      <c r="E1995" s="40"/>
      <c r="F1995" s="40"/>
      <c r="G1995" s="40"/>
      <c r="H1995" s="46"/>
    </row>
    <row r="1996" s="2" customFormat="1">
      <c r="A1996" s="40"/>
      <c r="B1996" s="46"/>
      <c r="C1996" s="335" t="s">
        <v>1979</v>
      </c>
      <c r="D1996" s="335" t="s">
        <v>6502</v>
      </c>
      <c r="E1996" s="18" t="s">
        <v>515</v>
      </c>
      <c r="F1996" s="336">
        <v>193.14500000000001</v>
      </c>
      <c r="G1996" s="40"/>
      <c r="H1996" s="46"/>
    </row>
    <row r="1997" s="2" customFormat="1" ht="16.8" customHeight="1">
      <c r="A1997" s="40"/>
      <c r="B1997" s="46"/>
      <c r="C1997" s="331" t="s">
        <v>3711</v>
      </c>
      <c r="D1997" s="332" t="s">
        <v>3711</v>
      </c>
      <c r="E1997" s="333" t="s">
        <v>1</v>
      </c>
      <c r="F1997" s="334">
        <v>29.199999999999999</v>
      </c>
      <c r="G1997" s="40"/>
      <c r="H1997" s="46"/>
    </row>
    <row r="1998" s="2" customFormat="1" ht="16.8" customHeight="1">
      <c r="A1998" s="40"/>
      <c r="B1998" s="46"/>
      <c r="C1998" s="335" t="s">
        <v>1</v>
      </c>
      <c r="D1998" s="335" t="s">
        <v>2893</v>
      </c>
      <c r="E1998" s="18" t="s">
        <v>1</v>
      </c>
      <c r="F1998" s="336">
        <v>0</v>
      </c>
      <c r="G1998" s="40"/>
      <c r="H1998" s="46"/>
    </row>
    <row r="1999" s="2" customFormat="1" ht="16.8" customHeight="1">
      <c r="A1999" s="40"/>
      <c r="B1999" s="46"/>
      <c r="C1999" s="335" t="s">
        <v>3711</v>
      </c>
      <c r="D1999" s="335" t="s">
        <v>3712</v>
      </c>
      <c r="E1999" s="18" t="s">
        <v>1</v>
      </c>
      <c r="F1999" s="336">
        <v>29.199999999999999</v>
      </c>
      <c r="G1999" s="40"/>
      <c r="H1999" s="46"/>
    </row>
    <row r="2000" s="2" customFormat="1" ht="16.8" customHeight="1">
      <c r="A2000" s="40"/>
      <c r="B2000" s="46"/>
      <c r="C2000" s="337" t="s">
        <v>6408</v>
      </c>
      <c r="D2000" s="40"/>
      <c r="E2000" s="40"/>
      <c r="F2000" s="40"/>
      <c r="G2000" s="40"/>
      <c r="H2000" s="46"/>
    </row>
    <row r="2001" s="2" customFormat="1" ht="16.8" customHeight="1">
      <c r="A2001" s="40"/>
      <c r="B2001" s="46"/>
      <c r="C2001" s="335" t="s">
        <v>2888</v>
      </c>
      <c r="D2001" s="335" t="s">
        <v>6508</v>
      </c>
      <c r="E2001" s="18" t="s">
        <v>699</v>
      </c>
      <c r="F2001" s="336">
        <v>150.19999999999999</v>
      </c>
      <c r="G2001" s="40"/>
      <c r="H2001" s="46"/>
    </row>
    <row r="2002" s="2" customFormat="1" ht="16.8" customHeight="1">
      <c r="A2002" s="40"/>
      <c r="B2002" s="46"/>
      <c r="C2002" s="331" t="s">
        <v>3727</v>
      </c>
      <c r="D2002" s="332" t="s">
        <v>3727</v>
      </c>
      <c r="E2002" s="333" t="s">
        <v>1</v>
      </c>
      <c r="F2002" s="334">
        <v>28</v>
      </c>
      <c r="G2002" s="40"/>
      <c r="H2002" s="46"/>
    </row>
    <row r="2003" s="2" customFormat="1" ht="16.8" customHeight="1">
      <c r="A2003" s="40"/>
      <c r="B2003" s="46"/>
      <c r="C2003" s="335" t="s">
        <v>1</v>
      </c>
      <c r="D2003" s="335" t="s">
        <v>3726</v>
      </c>
      <c r="E2003" s="18" t="s">
        <v>1</v>
      </c>
      <c r="F2003" s="336">
        <v>0</v>
      </c>
      <c r="G2003" s="40"/>
      <c r="H2003" s="46"/>
    </row>
    <row r="2004" s="2" customFormat="1" ht="16.8" customHeight="1">
      <c r="A2004" s="40"/>
      <c r="B2004" s="46"/>
      <c r="C2004" s="335" t="s">
        <v>3727</v>
      </c>
      <c r="D2004" s="335" t="s">
        <v>3590</v>
      </c>
      <c r="E2004" s="18" t="s">
        <v>1</v>
      </c>
      <c r="F2004" s="336">
        <v>28</v>
      </c>
      <c r="G2004" s="40"/>
      <c r="H2004" s="46"/>
    </row>
    <row r="2005" s="2" customFormat="1" ht="16.8" customHeight="1">
      <c r="A2005" s="40"/>
      <c r="B2005" s="46"/>
      <c r="C2005" s="337" t="s">
        <v>6408</v>
      </c>
      <c r="D2005" s="40"/>
      <c r="E2005" s="40"/>
      <c r="F2005" s="40"/>
      <c r="G2005" s="40"/>
      <c r="H2005" s="46"/>
    </row>
    <row r="2006" s="2" customFormat="1">
      <c r="A2006" s="40"/>
      <c r="B2006" s="46"/>
      <c r="C2006" s="335" t="s">
        <v>3721</v>
      </c>
      <c r="D2006" s="335" t="s">
        <v>6579</v>
      </c>
      <c r="E2006" s="18" t="s">
        <v>699</v>
      </c>
      <c r="F2006" s="336">
        <v>28</v>
      </c>
      <c r="G2006" s="40"/>
      <c r="H2006" s="46"/>
    </row>
    <row r="2007" s="2" customFormat="1" ht="16.8" customHeight="1">
      <c r="A2007" s="40"/>
      <c r="B2007" s="46"/>
      <c r="C2007" s="331" t="s">
        <v>3737</v>
      </c>
      <c r="D2007" s="332" t="s">
        <v>3737</v>
      </c>
      <c r="E2007" s="333" t="s">
        <v>1</v>
      </c>
      <c r="F2007" s="334">
        <v>13.6</v>
      </c>
      <c r="G2007" s="40"/>
      <c r="H2007" s="46"/>
    </row>
    <row r="2008" s="2" customFormat="1" ht="16.8" customHeight="1">
      <c r="A2008" s="40"/>
      <c r="B2008" s="46"/>
      <c r="C2008" s="335" t="s">
        <v>1</v>
      </c>
      <c r="D2008" s="335" t="s">
        <v>3736</v>
      </c>
      <c r="E2008" s="18" t="s">
        <v>1</v>
      </c>
      <c r="F2008" s="336">
        <v>0</v>
      </c>
      <c r="G2008" s="40"/>
      <c r="H2008" s="46"/>
    </row>
    <row r="2009" s="2" customFormat="1" ht="16.8" customHeight="1">
      <c r="A2009" s="40"/>
      <c r="B2009" s="46"/>
      <c r="C2009" s="335" t="s">
        <v>3737</v>
      </c>
      <c r="D2009" s="335" t="s">
        <v>3738</v>
      </c>
      <c r="E2009" s="18" t="s">
        <v>1</v>
      </c>
      <c r="F2009" s="336">
        <v>13.6</v>
      </c>
      <c r="G2009" s="40"/>
      <c r="H2009" s="46"/>
    </row>
    <row r="2010" s="2" customFormat="1" ht="16.8" customHeight="1">
      <c r="A2010" s="40"/>
      <c r="B2010" s="46"/>
      <c r="C2010" s="337" t="s">
        <v>6408</v>
      </c>
      <c r="D2010" s="40"/>
      <c r="E2010" s="40"/>
      <c r="F2010" s="40"/>
      <c r="G2010" s="40"/>
      <c r="H2010" s="46"/>
    </row>
    <row r="2011" s="2" customFormat="1" ht="16.8" customHeight="1">
      <c r="A2011" s="40"/>
      <c r="B2011" s="46"/>
      <c r="C2011" s="335" t="s">
        <v>2909</v>
      </c>
      <c r="D2011" s="335" t="s">
        <v>6509</v>
      </c>
      <c r="E2011" s="18" t="s">
        <v>515</v>
      </c>
      <c r="F2011" s="336">
        <v>25.465</v>
      </c>
      <c r="G2011" s="40"/>
      <c r="H2011" s="46"/>
    </row>
    <row r="2012" s="2" customFormat="1" ht="16.8" customHeight="1">
      <c r="A2012" s="40"/>
      <c r="B2012" s="46"/>
      <c r="C2012" s="331" t="s">
        <v>3751</v>
      </c>
      <c r="D2012" s="332" t="s">
        <v>3751</v>
      </c>
      <c r="E2012" s="333" t="s">
        <v>1</v>
      </c>
      <c r="F2012" s="334">
        <v>93.5</v>
      </c>
      <c r="G2012" s="40"/>
      <c r="H2012" s="46"/>
    </row>
    <row r="2013" s="2" customFormat="1" ht="16.8" customHeight="1">
      <c r="A2013" s="40"/>
      <c r="B2013" s="46"/>
      <c r="C2013" s="335" t="s">
        <v>1</v>
      </c>
      <c r="D2013" s="335" t="s">
        <v>3750</v>
      </c>
      <c r="E2013" s="18" t="s">
        <v>1</v>
      </c>
      <c r="F2013" s="336">
        <v>0</v>
      </c>
      <c r="G2013" s="40"/>
      <c r="H2013" s="46"/>
    </row>
    <row r="2014" s="2" customFormat="1" ht="16.8" customHeight="1">
      <c r="A2014" s="40"/>
      <c r="B2014" s="46"/>
      <c r="C2014" s="335" t="s">
        <v>3751</v>
      </c>
      <c r="D2014" s="335" t="s">
        <v>3752</v>
      </c>
      <c r="E2014" s="18" t="s">
        <v>1</v>
      </c>
      <c r="F2014" s="336">
        <v>93.5</v>
      </c>
      <c r="G2014" s="40"/>
      <c r="H2014" s="46"/>
    </row>
    <row r="2015" s="2" customFormat="1" ht="16.8" customHeight="1">
      <c r="A2015" s="40"/>
      <c r="B2015" s="46"/>
      <c r="C2015" s="337" t="s">
        <v>6408</v>
      </c>
      <c r="D2015" s="40"/>
      <c r="E2015" s="40"/>
      <c r="F2015" s="40"/>
      <c r="G2015" s="40"/>
      <c r="H2015" s="46"/>
    </row>
    <row r="2016" s="2" customFormat="1" ht="16.8" customHeight="1">
      <c r="A2016" s="40"/>
      <c r="B2016" s="46"/>
      <c r="C2016" s="335" t="s">
        <v>3746</v>
      </c>
      <c r="D2016" s="335" t="s">
        <v>6580</v>
      </c>
      <c r="E2016" s="18" t="s">
        <v>515</v>
      </c>
      <c r="F2016" s="336">
        <v>93.5</v>
      </c>
      <c r="G2016" s="40"/>
      <c r="H2016" s="46"/>
    </row>
    <row r="2017" s="2" customFormat="1" ht="16.8" customHeight="1">
      <c r="A2017" s="40"/>
      <c r="B2017" s="46"/>
      <c r="C2017" s="331" t="s">
        <v>3760</v>
      </c>
      <c r="D2017" s="332" t="s">
        <v>3760</v>
      </c>
      <c r="E2017" s="333" t="s">
        <v>1</v>
      </c>
      <c r="F2017" s="334">
        <v>14000</v>
      </c>
      <c r="G2017" s="40"/>
      <c r="H2017" s="46"/>
    </row>
    <row r="2018" s="2" customFormat="1" ht="16.8" customHeight="1">
      <c r="A2018" s="40"/>
      <c r="B2018" s="46"/>
      <c r="C2018" s="335" t="s">
        <v>1</v>
      </c>
      <c r="D2018" s="335" t="s">
        <v>3759</v>
      </c>
      <c r="E2018" s="18" t="s">
        <v>1</v>
      </c>
      <c r="F2018" s="336">
        <v>0</v>
      </c>
      <c r="G2018" s="40"/>
      <c r="H2018" s="46"/>
    </row>
    <row r="2019" s="2" customFormat="1" ht="16.8" customHeight="1">
      <c r="A2019" s="40"/>
      <c r="B2019" s="46"/>
      <c r="C2019" s="335" t="s">
        <v>3760</v>
      </c>
      <c r="D2019" s="335" t="s">
        <v>3761</v>
      </c>
      <c r="E2019" s="18" t="s">
        <v>1</v>
      </c>
      <c r="F2019" s="336">
        <v>14000</v>
      </c>
      <c r="G2019" s="40"/>
      <c r="H2019" s="46"/>
    </row>
    <row r="2020" s="2" customFormat="1" ht="16.8" customHeight="1">
      <c r="A2020" s="40"/>
      <c r="B2020" s="46"/>
      <c r="C2020" s="337" t="s">
        <v>6408</v>
      </c>
      <c r="D2020" s="40"/>
      <c r="E2020" s="40"/>
      <c r="F2020" s="40"/>
      <c r="G2020" s="40"/>
      <c r="H2020" s="46"/>
    </row>
    <row r="2021" s="2" customFormat="1" ht="16.8" customHeight="1">
      <c r="A2021" s="40"/>
      <c r="B2021" s="46"/>
      <c r="C2021" s="335" t="s">
        <v>3755</v>
      </c>
      <c r="D2021" s="335" t="s">
        <v>6581</v>
      </c>
      <c r="E2021" s="18" t="s">
        <v>584</v>
      </c>
      <c r="F2021" s="336">
        <v>14000</v>
      </c>
      <c r="G2021" s="40"/>
      <c r="H2021" s="46"/>
    </row>
    <row r="2022" s="2" customFormat="1" ht="16.8" customHeight="1">
      <c r="A2022" s="40"/>
      <c r="B2022" s="46"/>
      <c r="C2022" s="331" t="s">
        <v>3769</v>
      </c>
      <c r="D2022" s="332" t="s">
        <v>3769</v>
      </c>
      <c r="E2022" s="333" t="s">
        <v>1</v>
      </c>
      <c r="F2022" s="334">
        <v>338.37599999999998</v>
      </c>
      <c r="G2022" s="40"/>
      <c r="H2022" s="46"/>
    </row>
    <row r="2023" s="2" customFormat="1" ht="16.8" customHeight="1">
      <c r="A2023" s="40"/>
      <c r="B2023" s="46"/>
      <c r="C2023" s="335" t="s">
        <v>1</v>
      </c>
      <c r="D2023" s="335" t="s">
        <v>3768</v>
      </c>
      <c r="E2023" s="18" t="s">
        <v>1</v>
      </c>
      <c r="F2023" s="336">
        <v>0</v>
      </c>
      <c r="G2023" s="40"/>
      <c r="H2023" s="46"/>
    </row>
    <row r="2024" s="2" customFormat="1" ht="16.8" customHeight="1">
      <c r="A2024" s="40"/>
      <c r="B2024" s="46"/>
      <c r="C2024" s="335" t="s">
        <v>3769</v>
      </c>
      <c r="D2024" s="335" t="s">
        <v>3770</v>
      </c>
      <c r="E2024" s="18" t="s">
        <v>1</v>
      </c>
      <c r="F2024" s="336">
        <v>338.37599999999998</v>
      </c>
      <c r="G2024" s="40"/>
      <c r="H2024" s="46"/>
    </row>
    <row r="2025" s="2" customFormat="1" ht="16.8" customHeight="1">
      <c r="A2025" s="40"/>
      <c r="B2025" s="46"/>
      <c r="C2025" s="337" t="s">
        <v>6408</v>
      </c>
      <c r="D2025" s="40"/>
      <c r="E2025" s="40"/>
      <c r="F2025" s="40"/>
      <c r="G2025" s="40"/>
      <c r="H2025" s="46"/>
    </row>
    <row r="2026" s="2" customFormat="1" ht="16.8" customHeight="1">
      <c r="A2026" s="40"/>
      <c r="B2026" s="46"/>
      <c r="C2026" s="335" t="s">
        <v>3764</v>
      </c>
      <c r="D2026" s="335" t="s">
        <v>6582</v>
      </c>
      <c r="E2026" s="18" t="s">
        <v>651</v>
      </c>
      <c r="F2026" s="336">
        <v>338.37599999999998</v>
      </c>
      <c r="G2026" s="40"/>
      <c r="H2026" s="46"/>
    </row>
    <row r="2027" s="2" customFormat="1" ht="16.8" customHeight="1">
      <c r="A2027" s="40"/>
      <c r="B2027" s="46"/>
      <c r="C2027" s="331" t="s">
        <v>3776</v>
      </c>
      <c r="D2027" s="332" t="s">
        <v>3776</v>
      </c>
      <c r="E2027" s="333" t="s">
        <v>1</v>
      </c>
      <c r="F2027" s="334">
        <v>154.66</v>
      </c>
      <c r="G2027" s="40"/>
      <c r="H2027" s="46"/>
    </row>
    <row r="2028" s="2" customFormat="1" ht="16.8" customHeight="1">
      <c r="A2028" s="40"/>
      <c r="B2028" s="46"/>
      <c r="C2028" s="335" t="s">
        <v>1</v>
      </c>
      <c r="D2028" s="335" t="s">
        <v>3775</v>
      </c>
      <c r="E2028" s="18" t="s">
        <v>1</v>
      </c>
      <c r="F2028" s="336">
        <v>0</v>
      </c>
      <c r="G2028" s="40"/>
      <c r="H2028" s="46"/>
    </row>
    <row r="2029" s="2" customFormat="1" ht="16.8" customHeight="1">
      <c r="A2029" s="40"/>
      <c r="B2029" s="46"/>
      <c r="C2029" s="335" t="s">
        <v>3776</v>
      </c>
      <c r="D2029" s="335" t="s">
        <v>3777</v>
      </c>
      <c r="E2029" s="18" t="s">
        <v>1</v>
      </c>
      <c r="F2029" s="336">
        <v>154.66</v>
      </c>
      <c r="G2029" s="40"/>
      <c r="H2029" s="46"/>
    </row>
    <row r="2030" s="2" customFormat="1" ht="16.8" customHeight="1">
      <c r="A2030" s="40"/>
      <c r="B2030" s="46"/>
      <c r="C2030" s="337" t="s">
        <v>6408</v>
      </c>
      <c r="D2030" s="40"/>
      <c r="E2030" s="40"/>
      <c r="F2030" s="40"/>
      <c r="G2030" s="40"/>
      <c r="H2030" s="46"/>
    </row>
    <row r="2031" s="2" customFormat="1" ht="16.8" customHeight="1">
      <c r="A2031" s="40"/>
      <c r="B2031" s="46"/>
      <c r="C2031" s="335" t="s">
        <v>2944</v>
      </c>
      <c r="D2031" s="335" t="s">
        <v>6583</v>
      </c>
      <c r="E2031" s="18" t="s">
        <v>651</v>
      </c>
      <c r="F2031" s="336">
        <v>468.16000000000002</v>
      </c>
      <c r="G2031" s="40"/>
      <c r="H2031" s="46"/>
    </row>
    <row r="2032" s="2" customFormat="1" ht="16.8" customHeight="1">
      <c r="A2032" s="40"/>
      <c r="B2032" s="46"/>
      <c r="C2032" s="331" t="s">
        <v>3785</v>
      </c>
      <c r="D2032" s="332" t="s">
        <v>3785</v>
      </c>
      <c r="E2032" s="333" t="s">
        <v>1</v>
      </c>
      <c r="F2032" s="334">
        <v>1872.6400000000001</v>
      </c>
      <c r="G2032" s="40"/>
      <c r="H2032" s="46"/>
    </row>
    <row r="2033" s="2" customFormat="1" ht="16.8" customHeight="1">
      <c r="A2033" s="40"/>
      <c r="B2033" s="46"/>
      <c r="C2033" s="335" t="s">
        <v>1</v>
      </c>
      <c r="D2033" s="335" t="s">
        <v>3784</v>
      </c>
      <c r="E2033" s="18" t="s">
        <v>1</v>
      </c>
      <c r="F2033" s="336">
        <v>0</v>
      </c>
      <c r="G2033" s="40"/>
      <c r="H2033" s="46"/>
    </row>
    <row r="2034" s="2" customFormat="1" ht="16.8" customHeight="1">
      <c r="A2034" s="40"/>
      <c r="B2034" s="46"/>
      <c r="C2034" s="335" t="s">
        <v>3785</v>
      </c>
      <c r="D2034" s="335" t="s">
        <v>3786</v>
      </c>
      <c r="E2034" s="18" t="s">
        <v>1</v>
      </c>
      <c r="F2034" s="336">
        <v>1872.6400000000001</v>
      </c>
      <c r="G2034" s="40"/>
      <c r="H2034" s="46"/>
    </row>
    <row r="2035" s="2" customFormat="1" ht="16.8" customHeight="1">
      <c r="A2035" s="40"/>
      <c r="B2035" s="46"/>
      <c r="C2035" s="337" t="s">
        <v>6408</v>
      </c>
      <c r="D2035" s="40"/>
      <c r="E2035" s="40"/>
      <c r="F2035" s="40"/>
      <c r="G2035" s="40"/>
      <c r="H2035" s="46"/>
    </row>
    <row r="2036" s="2" customFormat="1" ht="16.8" customHeight="1">
      <c r="A2036" s="40"/>
      <c r="B2036" s="46"/>
      <c r="C2036" s="335" t="s">
        <v>2950</v>
      </c>
      <c r="D2036" s="335" t="s">
        <v>6512</v>
      </c>
      <c r="E2036" s="18" t="s">
        <v>651</v>
      </c>
      <c r="F2036" s="336">
        <v>1872.6400000000001</v>
      </c>
      <c r="G2036" s="40"/>
      <c r="H2036" s="46"/>
    </row>
    <row r="2037" s="2" customFormat="1" ht="16.8" customHeight="1">
      <c r="A2037" s="40"/>
      <c r="B2037" s="46"/>
      <c r="C2037" s="331" t="s">
        <v>3795</v>
      </c>
      <c r="D2037" s="332" t="s">
        <v>3795</v>
      </c>
      <c r="E2037" s="333" t="s">
        <v>1</v>
      </c>
      <c r="F2037" s="334">
        <v>338.37599999999998</v>
      </c>
      <c r="G2037" s="40"/>
      <c r="H2037" s="46"/>
    </row>
    <row r="2038" s="2" customFormat="1" ht="16.8" customHeight="1">
      <c r="A2038" s="40"/>
      <c r="B2038" s="46"/>
      <c r="C2038" s="335" t="s">
        <v>1</v>
      </c>
      <c r="D2038" s="335" t="s">
        <v>3794</v>
      </c>
      <c r="E2038" s="18" t="s">
        <v>1</v>
      </c>
      <c r="F2038" s="336">
        <v>0</v>
      </c>
      <c r="G2038" s="40"/>
      <c r="H2038" s="46"/>
    </row>
    <row r="2039" s="2" customFormat="1" ht="16.8" customHeight="1">
      <c r="A2039" s="40"/>
      <c r="B2039" s="46"/>
      <c r="C2039" s="335" t="s">
        <v>3795</v>
      </c>
      <c r="D2039" s="335" t="s">
        <v>3796</v>
      </c>
      <c r="E2039" s="18" t="s">
        <v>1</v>
      </c>
      <c r="F2039" s="336">
        <v>338.37599999999998</v>
      </c>
      <c r="G2039" s="40"/>
      <c r="H2039" s="46"/>
    </row>
    <row r="2040" s="2" customFormat="1" ht="16.8" customHeight="1">
      <c r="A2040" s="40"/>
      <c r="B2040" s="46"/>
      <c r="C2040" s="337" t="s">
        <v>6408</v>
      </c>
      <c r="D2040" s="40"/>
      <c r="E2040" s="40"/>
      <c r="F2040" s="40"/>
      <c r="G2040" s="40"/>
      <c r="H2040" s="46"/>
    </row>
    <row r="2041" s="2" customFormat="1" ht="16.8" customHeight="1">
      <c r="A2041" s="40"/>
      <c r="B2041" s="46"/>
      <c r="C2041" s="335" t="s">
        <v>3790</v>
      </c>
      <c r="D2041" s="335" t="s">
        <v>6584</v>
      </c>
      <c r="E2041" s="18" t="s">
        <v>651</v>
      </c>
      <c r="F2041" s="336">
        <v>338.37599999999998</v>
      </c>
      <c r="G2041" s="40"/>
      <c r="H2041" s="46"/>
    </row>
    <row r="2042" s="2" customFormat="1" ht="16.8" customHeight="1">
      <c r="A2042" s="40"/>
      <c r="B2042" s="46"/>
      <c r="C2042" s="331" t="s">
        <v>776</v>
      </c>
      <c r="D2042" s="332" t="s">
        <v>776</v>
      </c>
      <c r="E2042" s="333" t="s">
        <v>1</v>
      </c>
      <c r="F2042" s="334">
        <v>122</v>
      </c>
      <c r="G2042" s="40"/>
      <c r="H2042" s="46"/>
    </row>
    <row r="2043" s="2" customFormat="1" ht="16.8" customHeight="1">
      <c r="A2043" s="40"/>
      <c r="B2043" s="46"/>
      <c r="C2043" s="335" t="s">
        <v>1</v>
      </c>
      <c r="D2043" s="335" t="s">
        <v>3097</v>
      </c>
      <c r="E2043" s="18" t="s">
        <v>1</v>
      </c>
      <c r="F2043" s="336">
        <v>0</v>
      </c>
      <c r="G2043" s="40"/>
      <c r="H2043" s="46"/>
    </row>
    <row r="2044" s="2" customFormat="1" ht="16.8" customHeight="1">
      <c r="A2044" s="40"/>
      <c r="B2044" s="46"/>
      <c r="C2044" s="335" t="s">
        <v>776</v>
      </c>
      <c r="D2044" s="335" t="s">
        <v>2993</v>
      </c>
      <c r="E2044" s="18" t="s">
        <v>1</v>
      </c>
      <c r="F2044" s="336">
        <v>122</v>
      </c>
      <c r="G2044" s="40"/>
      <c r="H2044" s="46"/>
    </row>
    <row r="2045" s="2" customFormat="1" ht="16.8" customHeight="1">
      <c r="A2045" s="40"/>
      <c r="B2045" s="46"/>
      <c r="C2045" s="337" t="s">
        <v>6408</v>
      </c>
      <c r="D2045" s="40"/>
      <c r="E2045" s="40"/>
      <c r="F2045" s="40"/>
      <c r="G2045" s="40"/>
      <c r="H2045" s="46"/>
    </row>
    <row r="2046" s="2" customFormat="1" ht="16.8" customHeight="1">
      <c r="A2046" s="40"/>
      <c r="B2046" s="46"/>
      <c r="C2046" s="335" t="s">
        <v>1912</v>
      </c>
      <c r="D2046" s="335" t="s">
        <v>6435</v>
      </c>
      <c r="E2046" s="18" t="s">
        <v>507</v>
      </c>
      <c r="F2046" s="336">
        <v>627</v>
      </c>
      <c r="G2046" s="40"/>
      <c r="H2046" s="46"/>
    </row>
    <row r="2047" s="2" customFormat="1" ht="16.8" customHeight="1">
      <c r="A2047" s="40"/>
      <c r="B2047" s="46"/>
      <c r="C2047" s="331" t="s">
        <v>835</v>
      </c>
      <c r="D2047" s="332" t="s">
        <v>835</v>
      </c>
      <c r="E2047" s="333" t="s">
        <v>1</v>
      </c>
      <c r="F2047" s="334">
        <v>185.905</v>
      </c>
      <c r="G2047" s="40"/>
      <c r="H2047" s="46"/>
    </row>
    <row r="2048" s="2" customFormat="1" ht="16.8" customHeight="1">
      <c r="A2048" s="40"/>
      <c r="B2048" s="46"/>
      <c r="C2048" s="335" t="s">
        <v>835</v>
      </c>
      <c r="D2048" s="335" t="s">
        <v>836</v>
      </c>
      <c r="E2048" s="18" t="s">
        <v>1</v>
      </c>
      <c r="F2048" s="336">
        <v>185.905</v>
      </c>
      <c r="G2048" s="40"/>
      <c r="H2048" s="46"/>
    </row>
    <row r="2049" s="2" customFormat="1" ht="16.8" customHeight="1">
      <c r="A2049" s="40"/>
      <c r="B2049" s="46"/>
      <c r="C2049" s="331" t="s">
        <v>1764</v>
      </c>
      <c r="D2049" s="332" t="s">
        <v>1764</v>
      </c>
      <c r="E2049" s="333" t="s">
        <v>1</v>
      </c>
      <c r="F2049" s="334">
        <v>1353.5039999999999</v>
      </c>
      <c r="G2049" s="40"/>
      <c r="H2049" s="46"/>
    </row>
    <row r="2050" s="2" customFormat="1" ht="16.8" customHeight="1">
      <c r="A2050" s="40"/>
      <c r="B2050" s="46"/>
      <c r="C2050" s="335" t="s">
        <v>1764</v>
      </c>
      <c r="D2050" s="335" t="s">
        <v>3806</v>
      </c>
      <c r="E2050" s="18" t="s">
        <v>1</v>
      </c>
      <c r="F2050" s="336">
        <v>1353.5039999999999</v>
      </c>
      <c r="G2050" s="40"/>
      <c r="H2050" s="46"/>
    </row>
    <row r="2051" s="2" customFormat="1" ht="16.8" customHeight="1">
      <c r="A2051" s="40"/>
      <c r="B2051" s="46"/>
      <c r="C2051" s="331" t="s">
        <v>1773</v>
      </c>
      <c r="D2051" s="332" t="s">
        <v>1773</v>
      </c>
      <c r="E2051" s="333" t="s">
        <v>1</v>
      </c>
      <c r="F2051" s="334">
        <v>15.02</v>
      </c>
      <c r="G2051" s="40"/>
      <c r="H2051" s="46"/>
    </row>
    <row r="2052" s="2" customFormat="1" ht="16.8" customHeight="1">
      <c r="A2052" s="40"/>
      <c r="B2052" s="46"/>
      <c r="C2052" s="335" t="s">
        <v>1773</v>
      </c>
      <c r="D2052" s="335" t="s">
        <v>3547</v>
      </c>
      <c r="E2052" s="18" t="s">
        <v>1</v>
      </c>
      <c r="F2052" s="336">
        <v>15.02</v>
      </c>
      <c r="G2052" s="40"/>
      <c r="H2052" s="46"/>
    </row>
    <row r="2053" s="2" customFormat="1" ht="16.8" customHeight="1">
      <c r="A2053" s="40"/>
      <c r="B2053" s="46"/>
      <c r="C2053" s="331" t="s">
        <v>2994</v>
      </c>
      <c r="D2053" s="332" t="s">
        <v>2994</v>
      </c>
      <c r="E2053" s="333" t="s">
        <v>1</v>
      </c>
      <c r="F2053" s="334">
        <v>15.02</v>
      </c>
      <c r="G2053" s="40"/>
      <c r="H2053" s="46"/>
    </row>
    <row r="2054" s="2" customFormat="1" ht="16.8" customHeight="1">
      <c r="A2054" s="40"/>
      <c r="B2054" s="46"/>
      <c r="C2054" s="335" t="s">
        <v>2994</v>
      </c>
      <c r="D2054" s="335" t="s">
        <v>3551</v>
      </c>
      <c r="E2054" s="18" t="s">
        <v>1</v>
      </c>
      <c r="F2054" s="336">
        <v>15.02</v>
      </c>
      <c r="G2054" s="40"/>
      <c r="H2054" s="46"/>
    </row>
    <row r="2055" s="2" customFormat="1" ht="16.8" customHeight="1">
      <c r="A2055" s="40"/>
      <c r="B2055" s="46"/>
      <c r="C2055" s="337" t="s">
        <v>6408</v>
      </c>
      <c r="D2055" s="40"/>
      <c r="E2055" s="40"/>
      <c r="F2055" s="40"/>
      <c r="G2055" s="40"/>
      <c r="H2055" s="46"/>
    </row>
    <row r="2056" s="2" customFormat="1" ht="16.8" customHeight="1">
      <c r="A2056" s="40"/>
      <c r="B2056" s="46"/>
      <c r="C2056" s="335" t="s">
        <v>2652</v>
      </c>
      <c r="D2056" s="335" t="s">
        <v>2653</v>
      </c>
      <c r="E2056" s="18" t="s">
        <v>651</v>
      </c>
      <c r="F2056" s="336">
        <v>0.0050000000000000001</v>
      </c>
      <c r="G2056" s="40"/>
      <c r="H2056" s="46"/>
    </row>
    <row r="2057" s="2" customFormat="1" ht="16.8" customHeight="1">
      <c r="A2057" s="40"/>
      <c r="B2057" s="46"/>
      <c r="C2057" s="331" t="s">
        <v>1776</v>
      </c>
      <c r="D2057" s="332" t="s">
        <v>1776</v>
      </c>
      <c r="E2057" s="333" t="s">
        <v>1</v>
      </c>
      <c r="F2057" s="334">
        <v>35</v>
      </c>
      <c r="G2057" s="40"/>
      <c r="H2057" s="46"/>
    </row>
    <row r="2058" s="2" customFormat="1" ht="16.8" customHeight="1">
      <c r="A2058" s="40"/>
      <c r="B2058" s="46"/>
      <c r="C2058" s="335" t="s">
        <v>1776</v>
      </c>
      <c r="D2058" s="335" t="s">
        <v>3557</v>
      </c>
      <c r="E2058" s="18" t="s">
        <v>1</v>
      </c>
      <c r="F2058" s="336">
        <v>35</v>
      </c>
      <c r="G2058" s="40"/>
      <c r="H2058" s="46"/>
    </row>
    <row r="2059" s="2" customFormat="1" ht="16.8" customHeight="1">
      <c r="A2059" s="40"/>
      <c r="B2059" s="46"/>
      <c r="C2059" s="331" t="s">
        <v>1779</v>
      </c>
      <c r="D2059" s="332" t="s">
        <v>1779</v>
      </c>
      <c r="E2059" s="333" t="s">
        <v>1</v>
      </c>
      <c r="F2059" s="334">
        <v>35</v>
      </c>
      <c r="G2059" s="40"/>
      <c r="H2059" s="46"/>
    </row>
    <row r="2060" s="2" customFormat="1" ht="16.8" customHeight="1">
      <c r="A2060" s="40"/>
      <c r="B2060" s="46"/>
      <c r="C2060" s="335" t="s">
        <v>1779</v>
      </c>
      <c r="D2060" s="335" t="s">
        <v>3560</v>
      </c>
      <c r="E2060" s="18" t="s">
        <v>1</v>
      </c>
      <c r="F2060" s="336">
        <v>35</v>
      </c>
      <c r="G2060" s="40"/>
      <c r="H2060" s="46"/>
    </row>
    <row r="2061" s="2" customFormat="1" ht="16.8" customHeight="1">
      <c r="A2061" s="40"/>
      <c r="B2061" s="46"/>
      <c r="C2061" s="337" t="s">
        <v>6408</v>
      </c>
      <c r="D2061" s="40"/>
      <c r="E2061" s="40"/>
      <c r="F2061" s="40"/>
      <c r="G2061" s="40"/>
      <c r="H2061" s="46"/>
    </row>
    <row r="2062" s="2" customFormat="1" ht="16.8" customHeight="1">
      <c r="A2062" s="40"/>
      <c r="B2062" s="46"/>
      <c r="C2062" s="335" t="s">
        <v>2671</v>
      </c>
      <c r="D2062" s="335" t="s">
        <v>2672</v>
      </c>
      <c r="E2062" s="18" t="s">
        <v>651</v>
      </c>
      <c r="F2062" s="336">
        <v>0.012</v>
      </c>
      <c r="G2062" s="40"/>
      <c r="H2062" s="46"/>
    </row>
    <row r="2063" s="2" customFormat="1" ht="16.8" customHeight="1">
      <c r="A2063" s="40"/>
      <c r="B2063" s="46"/>
      <c r="C2063" s="331" t="s">
        <v>2739</v>
      </c>
      <c r="D2063" s="332" t="s">
        <v>2739</v>
      </c>
      <c r="E2063" s="333" t="s">
        <v>1</v>
      </c>
      <c r="F2063" s="334">
        <v>70</v>
      </c>
      <c r="G2063" s="40"/>
      <c r="H2063" s="46"/>
    </row>
    <row r="2064" s="2" customFormat="1" ht="16.8" customHeight="1">
      <c r="A2064" s="40"/>
      <c r="B2064" s="46"/>
      <c r="C2064" s="335" t="s">
        <v>2739</v>
      </c>
      <c r="D2064" s="335" t="s">
        <v>2740</v>
      </c>
      <c r="E2064" s="18" t="s">
        <v>1</v>
      </c>
      <c r="F2064" s="336">
        <v>70</v>
      </c>
      <c r="G2064" s="40"/>
      <c r="H2064" s="46"/>
    </row>
    <row r="2065" s="2" customFormat="1" ht="16.8" customHeight="1">
      <c r="A2065" s="40"/>
      <c r="B2065" s="46"/>
      <c r="C2065" s="331" t="s">
        <v>1782</v>
      </c>
      <c r="D2065" s="332" t="s">
        <v>1782</v>
      </c>
      <c r="E2065" s="333" t="s">
        <v>1</v>
      </c>
      <c r="F2065" s="334">
        <v>70</v>
      </c>
      <c r="G2065" s="40"/>
      <c r="H2065" s="46"/>
    </row>
    <row r="2066" s="2" customFormat="1" ht="16.8" customHeight="1">
      <c r="A2066" s="40"/>
      <c r="B2066" s="46"/>
      <c r="C2066" s="335" t="s">
        <v>1782</v>
      </c>
      <c r="D2066" s="335" t="s">
        <v>2745</v>
      </c>
      <c r="E2066" s="18" t="s">
        <v>1</v>
      </c>
      <c r="F2066" s="336">
        <v>70</v>
      </c>
      <c r="G2066" s="40"/>
      <c r="H2066" s="46"/>
    </row>
    <row r="2067" s="2" customFormat="1" ht="16.8" customHeight="1">
      <c r="A2067" s="40"/>
      <c r="B2067" s="46"/>
      <c r="C2067" s="337" t="s">
        <v>6408</v>
      </c>
      <c r="D2067" s="40"/>
      <c r="E2067" s="40"/>
      <c r="F2067" s="40"/>
      <c r="G2067" s="40"/>
      <c r="H2067" s="46"/>
    </row>
    <row r="2068" s="2" customFormat="1" ht="16.8" customHeight="1">
      <c r="A2068" s="40"/>
      <c r="B2068" s="46"/>
      <c r="C2068" s="335" t="s">
        <v>2691</v>
      </c>
      <c r="D2068" s="335" t="s">
        <v>2692</v>
      </c>
      <c r="E2068" s="18" t="s">
        <v>651</v>
      </c>
      <c r="F2068" s="336">
        <v>0.119</v>
      </c>
      <c r="G2068" s="40"/>
      <c r="H2068" s="46"/>
    </row>
    <row r="2069" s="2" customFormat="1" ht="16.8" customHeight="1">
      <c r="A2069" s="40"/>
      <c r="B2069" s="46"/>
      <c r="C2069" s="331" t="s">
        <v>3573</v>
      </c>
      <c r="D2069" s="332" t="s">
        <v>3573</v>
      </c>
      <c r="E2069" s="333" t="s">
        <v>1</v>
      </c>
      <c r="F2069" s="334">
        <v>84.599999999999994</v>
      </c>
      <c r="G2069" s="40"/>
      <c r="H2069" s="46"/>
    </row>
    <row r="2070" s="2" customFormat="1" ht="16.8" customHeight="1">
      <c r="A2070" s="40"/>
      <c r="B2070" s="46"/>
      <c r="C2070" s="335" t="s">
        <v>3573</v>
      </c>
      <c r="D2070" s="335" t="s">
        <v>3574</v>
      </c>
      <c r="E2070" s="18" t="s">
        <v>1</v>
      </c>
      <c r="F2070" s="336">
        <v>84.599999999999994</v>
      </c>
      <c r="G2070" s="40"/>
      <c r="H2070" s="46"/>
    </row>
    <row r="2071" s="2" customFormat="1" ht="16.8" customHeight="1">
      <c r="A2071" s="40"/>
      <c r="B2071" s="46"/>
      <c r="C2071" s="331" t="s">
        <v>843</v>
      </c>
      <c r="D2071" s="332" t="s">
        <v>843</v>
      </c>
      <c r="E2071" s="333" t="s">
        <v>1</v>
      </c>
      <c r="F2071" s="334">
        <v>94.518000000000001</v>
      </c>
      <c r="G2071" s="40"/>
      <c r="H2071" s="46"/>
    </row>
    <row r="2072" s="2" customFormat="1" ht="16.8" customHeight="1">
      <c r="A2072" s="40"/>
      <c r="B2072" s="46"/>
      <c r="C2072" s="335" t="s">
        <v>1</v>
      </c>
      <c r="D2072" s="335" t="s">
        <v>3146</v>
      </c>
      <c r="E2072" s="18" t="s">
        <v>1</v>
      </c>
      <c r="F2072" s="336">
        <v>0</v>
      </c>
      <c r="G2072" s="40"/>
      <c r="H2072" s="46"/>
    </row>
    <row r="2073" s="2" customFormat="1" ht="16.8" customHeight="1">
      <c r="A2073" s="40"/>
      <c r="B2073" s="46"/>
      <c r="C2073" s="335" t="s">
        <v>843</v>
      </c>
      <c r="D2073" s="335" t="s">
        <v>3147</v>
      </c>
      <c r="E2073" s="18" t="s">
        <v>1</v>
      </c>
      <c r="F2073" s="336">
        <v>94.518000000000001</v>
      </c>
      <c r="G2073" s="40"/>
      <c r="H2073" s="46"/>
    </row>
    <row r="2074" s="2" customFormat="1" ht="16.8" customHeight="1">
      <c r="A2074" s="40"/>
      <c r="B2074" s="46"/>
      <c r="C2074" s="337" t="s">
        <v>6408</v>
      </c>
      <c r="D2074" s="40"/>
      <c r="E2074" s="40"/>
      <c r="F2074" s="40"/>
      <c r="G2074" s="40"/>
      <c r="H2074" s="46"/>
    </row>
    <row r="2075" s="2" customFormat="1" ht="16.8" customHeight="1">
      <c r="A2075" s="40"/>
      <c r="B2075" s="46"/>
      <c r="C2075" s="335" t="s">
        <v>527</v>
      </c>
      <c r="D2075" s="335" t="s">
        <v>6436</v>
      </c>
      <c r="E2075" s="18" t="s">
        <v>515</v>
      </c>
      <c r="F2075" s="336">
        <v>185.905</v>
      </c>
      <c r="G2075" s="40"/>
      <c r="H2075" s="46"/>
    </row>
    <row r="2076" s="2" customFormat="1" ht="16.8" customHeight="1">
      <c r="A2076" s="40"/>
      <c r="B2076" s="46"/>
      <c r="C2076" s="331" t="s">
        <v>1783</v>
      </c>
      <c r="D2076" s="332" t="s">
        <v>1783</v>
      </c>
      <c r="E2076" s="333" t="s">
        <v>1</v>
      </c>
      <c r="F2076" s="334">
        <v>175.03999999999999</v>
      </c>
      <c r="G2076" s="40"/>
      <c r="H2076" s="46"/>
    </row>
    <row r="2077" s="2" customFormat="1" ht="16.8" customHeight="1">
      <c r="A2077" s="40"/>
      <c r="B2077" s="46"/>
      <c r="C2077" s="335" t="s">
        <v>1783</v>
      </c>
      <c r="D2077" s="335" t="s">
        <v>3577</v>
      </c>
      <c r="E2077" s="18" t="s">
        <v>1</v>
      </c>
      <c r="F2077" s="336">
        <v>175.03999999999999</v>
      </c>
      <c r="G2077" s="40"/>
      <c r="H2077" s="46"/>
    </row>
    <row r="2078" s="2" customFormat="1" ht="16.8" customHeight="1">
      <c r="A2078" s="40"/>
      <c r="B2078" s="46"/>
      <c r="C2078" s="337" t="s">
        <v>6408</v>
      </c>
      <c r="D2078" s="40"/>
      <c r="E2078" s="40"/>
      <c r="F2078" s="40"/>
      <c r="G2078" s="40"/>
      <c r="H2078" s="46"/>
    </row>
    <row r="2079" s="2" customFormat="1">
      <c r="A2079" s="40"/>
      <c r="B2079" s="46"/>
      <c r="C2079" s="335" t="s">
        <v>2711</v>
      </c>
      <c r="D2079" s="335" t="s">
        <v>2712</v>
      </c>
      <c r="E2079" s="18" t="s">
        <v>507</v>
      </c>
      <c r="F2079" s="336">
        <v>201.29599999999999</v>
      </c>
      <c r="G2079" s="40"/>
      <c r="H2079" s="46"/>
    </row>
    <row r="2080" s="2" customFormat="1" ht="16.8" customHeight="1">
      <c r="A2080" s="40"/>
      <c r="B2080" s="46"/>
      <c r="C2080" s="331" t="s">
        <v>1786</v>
      </c>
      <c r="D2080" s="332" t="s">
        <v>1786</v>
      </c>
      <c r="E2080" s="333" t="s">
        <v>1</v>
      </c>
      <c r="F2080" s="334">
        <v>47.289999999999999</v>
      </c>
      <c r="G2080" s="40"/>
      <c r="H2080" s="46"/>
    </row>
    <row r="2081" s="2" customFormat="1" ht="16.8" customHeight="1">
      <c r="A2081" s="40"/>
      <c r="B2081" s="46"/>
      <c r="C2081" s="335" t="s">
        <v>1</v>
      </c>
      <c r="D2081" s="335" t="s">
        <v>2727</v>
      </c>
      <c r="E2081" s="18" t="s">
        <v>1</v>
      </c>
      <c r="F2081" s="336">
        <v>0</v>
      </c>
      <c r="G2081" s="40"/>
      <c r="H2081" s="46"/>
    </row>
    <row r="2082" s="2" customFormat="1" ht="16.8" customHeight="1">
      <c r="A2082" s="40"/>
      <c r="B2082" s="46"/>
      <c r="C2082" s="335" t="s">
        <v>1786</v>
      </c>
      <c r="D2082" s="335" t="s">
        <v>3581</v>
      </c>
      <c r="E2082" s="18" t="s">
        <v>1</v>
      </c>
      <c r="F2082" s="336">
        <v>47.289999999999999</v>
      </c>
      <c r="G2082" s="40"/>
      <c r="H2082" s="46"/>
    </row>
    <row r="2083" s="2" customFormat="1" ht="16.8" customHeight="1">
      <c r="A2083" s="40"/>
      <c r="B2083" s="46"/>
      <c r="C2083" s="337" t="s">
        <v>6408</v>
      </c>
      <c r="D2083" s="40"/>
      <c r="E2083" s="40"/>
      <c r="F2083" s="40"/>
      <c r="G2083" s="40"/>
      <c r="H2083" s="46"/>
    </row>
    <row r="2084" s="2" customFormat="1" ht="16.8" customHeight="1">
      <c r="A2084" s="40"/>
      <c r="B2084" s="46"/>
      <c r="C2084" s="335" t="s">
        <v>2720</v>
      </c>
      <c r="D2084" s="335" t="s">
        <v>6440</v>
      </c>
      <c r="E2084" s="18" t="s">
        <v>507</v>
      </c>
      <c r="F2084" s="336">
        <v>90.439999999999998</v>
      </c>
      <c r="G2084" s="40"/>
      <c r="H2084" s="46"/>
    </row>
    <row r="2085" s="2" customFormat="1" ht="16.8" customHeight="1">
      <c r="A2085" s="40"/>
      <c r="B2085" s="46"/>
      <c r="C2085" s="331" t="s">
        <v>2780</v>
      </c>
      <c r="D2085" s="332" t="s">
        <v>2780</v>
      </c>
      <c r="E2085" s="333" t="s">
        <v>1</v>
      </c>
      <c r="F2085" s="334">
        <v>28</v>
      </c>
      <c r="G2085" s="40"/>
      <c r="H2085" s="46"/>
    </row>
    <row r="2086" s="2" customFormat="1" ht="16.8" customHeight="1">
      <c r="A2086" s="40"/>
      <c r="B2086" s="46"/>
      <c r="C2086" s="335" t="s">
        <v>2780</v>
      </c>
      <c r="D2086" s="335" t="s">
        <v>2781</v>
      </c>
      <c r="E2086" s="18" t="s">
        <v>1</v>
      </c>
      <c r="F2086" s="336">
        <v>28</v>
      </c>
      <c r="G2086" s="40"/>
      <c r="H2086" s="46"/>
    </row>
    <row r="2087" s="2" customFormat="1" ht="16.8" customHeight="1">
      <c r="A2087" s="40"/>
      <c r="B2087" s="46"/>
      <c r="C2087" s="331" t="s">
        <v>1788</v>
      </c>
      <c r="D2087" s="332" t="s">
        <v>1788</v>
      </c>
      <c r="E2087" s="333" t="s">
        <v>1</v>
      </c>
      <c r="F2087" s="334">
        <v>17</v>
      </c>
      <c r="G2087" s="40"/>
      <c r="H2087" s="46"/>
    </row>
    <row r="2088" s="2" customFormat="1" ht="16.8" customHeight="1">
      <c r="A2088" s="40"/>
      <c r="B2088" s="46"/>
      <c r="C2088" s="331" t="s">
        <v>6585</v>
      </c>
      <c r="D2088" s="332" t="s">
        <v>6585</v>
      </c>
      <c r="E2088" s="333" t="s">
        <v>1</v>
      </c>
      <c r="F2088" s="334">
        <v>17</v>
      </c>
      <c r="G2088" s="40"/>
      <c r="H2088" s="46"/>
    </row>
    <row r="2089" s="2" customFormat="1" ht="16.8" customHeight="1">
      <c r="A2089" s="40"/>
      <c r="B2089" s="46"/>
      <c r="C2089" s="331" t="s">
        <v>3600</v>
      </c>
      <c r="D2089" s="332" t="s">
        <v>3600</v>
      </c>
      <c r="E2089" s="333" t="s">
        <v>1</v>
      </c>
      <c r="F2089" s="334">
        <v>34</v>
      </c>
      <c r="G2089" s="40"/>
      <c r="H2089" s="46"/>
    </row>
    <row r="2090" s="2" customFormat="1" ht="16.8" customHeight="1">
      <c r="A2090" s="40"/>
      <c r="B2090" s="46"/>
      <c r="C2090" s="335" t="s">
        <v>3600</v>
      </c>
      <c r="D2090" s="335" t="s">
        <v>3601</v>
      </c>
      <c r="E2090" s="18" t="s">
        <v>1</v>
      </c>
      <c r="F2090" s="336">
        <v>34</v>
      </c>
      <c r="G2090" s="40"/>
      <c r="H2090" s="46"/>
    </row>
    <row r="2091" s="2" customFormat="1" ht="16.8" customHeight="1">
      <c r="A2091" s="40"/>
      <c r="B2091" s="46"/>
      <c r="C2091" s="331" t="s">
        <v>2999</v>
      </c>
      <c r="D2091" s="332" t="s">
        <v>2999</v>
      </c>
      <c r="E2091" s="333" t="s">
        <v>1</v>
      </c>
      <c r="F2091" s="334">
        <v>341</v>
      </c>
      <c r="G2091" s="40"/>
      <c r="H2091" s="46"/>
    </row>
    <row r="2092" s="2" customFormat="1" ht="16.8" customHeight="1">
      <c r="A2092" s="40"/>
      <c r="B2092" s="46"/>
      <c r="C2092" s="335" t="s">
        <v>1</v>
      </c>
      <c r="D2092" s="335" t="s">
        <v>2757</v>
      </c>
      <c r="E2092" s="18" t="s">
        <v>1</v>
      </c>
      <c r="F2092" s="336">
        <v>0</v>
      </c>
      <c r="G2092" s="40"/>
      <c r="H2092" s="46"/>
    </row>
    <row r="2093" s="2" customFormat="1" ht="16.8" customHeight="1">
      <c r="A2093" s="40"/>
      <c r="B2093" s="46"/>
      <c r="C2093" s="335" t="s">
        <v>2999</v>
      </c>
      <c r="D2093" s="335" t="s">
        <v>3000</v>
      </c>
      <c r="E2093" s="18" t="s">
        <v>1</v>
      </c>
      <c r="F2093" s="336">
        <v>341</v>
      </c>
      <c r="G2093" s="40"/>
      <c r="H2093" s="46"/>
    </row>
    <row r="2094" s="2" customFormat="1" ht="16.8" customHeight="1">
      <c r="A2094" s="40"/>
      <c r="B2094" s="46"/>
      <c r="C2094" s="337" t="s">
        <v>6408</v>
      </c>
      <c r="D2094" s="40"/>
      <c r="E2094" s="40"/>
      <c r="F2094" s="40"/>
      <c r="G2094" s="40"/>
      <c r="H2094" s="46"/>
    </row>
    <row r="2095" s="2" customFormat="1" ht="16.8" customHeight="1">
      <c r="A2095" s="40"/>
      <c r="B2095" s="46"/>
      <c r="C2095" s="335" t="s">
        <v>2752</v>
      </c>
      <c r="D2095" s="335" t="s">
        <v>2753</v>
      </c>
      <c r="E2095" s="18" t="s">
        <v>507</v>
      </c>
      <c r="F2095" s="336">
        <v>393.75</v>
      </c>
      <c r="G2095" s="40"/>
      <c r="H2095" s="46"/>
    </row>
    <row r="2096" s="2" customFormat="1" ht="16.8" customHeight="1">
      <c r="A2096" s="40"/>
      <c r="B2096" s="46"/>
      <c r="C2096" s="331" t="s">
        <v>3001</v>
      </c>
      <c r="D2096" s="332" t="s">
        <v>3001</v>
      </c>
      <c r="E2096" s="333" t="s">
        <v>1</v>
      </c>
      <c r="F2096" s="334">
        <v>40.219999999999999</v>
      </c>
      <c r="G2096" s="40"/>
      <c r="H2096" s="46"/>
    </row>
    <row r="2097" s="2" customFormat="1" ht="16.8" customHeight="1">
      <c r="A2097" s="40"/>
      <c r="B2097" s="46"/>
      <c r="C2097" s="335" t="s">
        <v>3001</v>
      </c>
      <c r="D2097" s="335" t="s">
        <v>3610</v>
      </c>
      <c r="E2097" s="18" t="s">
        <v>1</v>
      </c>
      <c r="F2097" s="336">
        <v>40.219999999999999</v>
      </c>
      <c r="G2097" s="40"/>
      <c r="H2097" s="46"/>
    </row>
    <row r="2098" s="2" customFormat="1" ht="16.8" customHeight="1">
      <c r="A2098" s="40"/>
      <c r="B2098" s="46"/>
      <c r="C2098" s="337" t="s">
        <v>6408</v>
      </c>
      <c r="D2098" s="40"/>
      <c r="E2098" s="40"/>
      <c r="F2098" s="40"/>
      <c r="G2098" s="40"/>
      <c r="H2098" s="46"/>
    </row>
    <row r="2099" s="2" customFormat="1" ht="16.8" customHeight="1">
      <c r="A2099" s="40"/>
      <c r="B2099" s="46"/>
      <c r="C2099" s="335" t="s">
        <v>2762</v>
      </c>
      <c r="D2099" s="335" t="s">
        <v>6445</v>
      </c>
      <c r="E2099" s="18" t="s">
        <v>507</v>
      </c>
      <c r="F2099" s="336">
        <v>341</v>
      </c>
      <c r="G2099" s="40"/>
      <c r="H2099" s="46"/>
    </row>
    <row r="2100" s="2" customFormat="1" ht="16.8" customHeight="1">
      <c r="A2100" s="40"/>
      <c r="B2100" s="46"/>
      <c r="C2100" s="331" t="s">
        <v>3626</v>
      </c>
      <c r="D2100" s="332" t="s">
        <v>3626</v>
      </c>
      <c r="E2100" s="333" t="s">
        <v>1</v>
      </c>
      <c r="F2100" s="334">
        <v>2.7999999999999998</v>
      </c>
      <c r="G2100" s="40"/>
      <c r="H2100" s="46"/>
    </row>
    <row r="2101" s="2" customFormat="1" ht="16.8" customHeight="1">
      <c r="A2101" s="40"/>
      <c r="B2101" s="46"/>
      <c r="C2101" s="335" t="s">
        <v>3626</v>
      </c>
      <c r="D2101" s="335" t="s">
        <v>3627</v>
      </c>
      <c r="E2101" s="18" t="s">
        <v>1</v>
      </c>
      <c r="F2101" s="336">
        <v>2.7999999999999998</v>
      </c>
      <c r="G2101" s="40"/>
      <c r="H2101" s="46"/>
    </row>
    <row r="2102" s="2" customFormat="1" ht="16.8" customHeight="1">
      <c r="A2102" s="40"/>
      <c r="B2102" s="46"/>
      <c r="C2102" s="331" t="s">
        <v>3004</v>
      </c>
      <c r="D2102" s="332" t="s">
        <v>3004</v>
      </c>
      <c r="E2102" s="333" t="s">
        <v>1</v>
      </c>
      <c r="F2102" s="334">
        <v>8.4000000000000004</v>
      </c>
      <c r="G2102" s="40"/>
      <c r="H2102" s="46"/>
    </row>
    <row r="2103" s="2" customFormat="1" ht="16.8" customHeight="1">
      <c r="A2103" s="40"/>
      <c r="B2103" s="46"/>
      <c r="C2103" s="335" t="s">
        <v>3004</v>
      </c>
      <c r="D2103" s="335" t="s">
        <v>3633</v>
      </c>
      <c r="E2103" s="18" t="s">
        <v>1</v>
      </c>
      <c r="F2103" s="336">
        <v>8.4000000000000004</v>
      </c>
      <c r="G2103" s="40"/>
      <c r="H2103" s="46"/>
    </row>
    <row r="2104" s="2" customFormat="1" ht="16.8" customHeight="1">
      <c r="A2104" s="40"/>
      <c r="B2104" s="46"/>
      <c r="C2104" s="337" t="s">
        <v>6408</v>
      </c>
      <c r="D2104" s="40"/>
      <c r="E2104" s="40"/>
      <c r="F2104" s="40"/>
      <c r="G2104" s="40"/>
      <c r="H2104" s="46"/>
    </row>
    <row r="2105" s="2" customFormat="1" ht="16.8" customHeight="1">
      <c r="A2105" s="40"/>
      <c r="B2105" s="46"/>
      <c r="C2105" s="335" t="s">
        <v>3628</v>
      </c>
      <c r="D2105" s="335" t="s">
        <v>3629</v>
      </c>
      <c r="E2105" s="18" t="s">
        <v>584</v>
      </c>
      <c r="F2105" s="336">
        <v>25.199999999999999</v>
      </c>
      <c r="G2105" s="40"/>
      <c r="H2105" s="46"/>
    </row>
    <row r="2106" s="2" customFormat="1" ht="16.8" customHeight="1">
      <c r="A2106" s="40"/>
      <c r="B2106" s="46"/>
      <c r="C2106" s="331" t="s">
        <v>335</v>
      </c>
      <c r="D2106" s="332" t="s">
        <v>335</v>
      </c>
      <c r="E2106" s="333" t="s">
        <v>1</v>
      </c>
      <c r="F2106" s="334">
        <v>347.661</v>
      </c>
      <c r="G2106" s="40"/>
      <c r="H2106" s="46"/>
    </row>
    <row r="2107" s="2" customFormat="1" ht="16.8" customHeight="1">
      <c r="A2107" s="40"/>
      <c r="B2107" s="46"/>
      <c r="C2107" s="335" t="s">
        <v>335</v>
      </c>
      <c r="D2107" s="335" t="s">
        <v>336</v>
      </c>
      <c r="E2107" s="18" t="s">
        <v>1</v>
      </c>
      <c r="F2107" s="336">
        <v>347.661</v>
      </c>
      <c r="G2107" s="40"/>
      <c r="H2107" s="46"/>
    </row>
    <row r="2108" s="2" customFormat="1" ht="16.8" customHeight="1">
      <c r="A2108" s="40"/>
      <c r="B2108" s="46"/>
      <c r="C2108" s="331" t="s">
        <v>3639</v>
      </c>
      <c r="D2108" s="332" t="s">
        <v>3639</v>
      </c>
      <c r="E2108" s="333" t="s">
        <v>1</v>
      </c>
      <c r="F2108" s="334">
        <v>16.600000000000001</v>
      </c>
      <c r="G2108" s="40"/>
      <c r="H2108" s="46"/>
    </row>
    <row r="2109" s="2" customFormat="1" ht="16.8" customHeight="1">
      <c r="A2109" s="40"/>
      <c r="B2109" s="46"/>
      <c r="C2109" s="335" t="s">
        <v>3639</v>
      </c>
      <c r="D2109" s="335" t="s">
        <v>3640</v>
      </c>
      <c r="E2109" s="18" t="s">
        <v>1</v>
      </c>
      <c r="F2109" s="336">
        <v>16.600000000000001</v>
      </c>
      <c r="G2109" s="40"/>
      <c r="H2109" s="46"/>
    </row>
    <row r="2110" s="2" customFormat="1" ht="16.8" customHeight="1">
      <c r="A2110" s="40"/>
      <c r="B2110" s="46"/>
      <c r="C2110" s="331" t="s">
        <v>3006</v>
      </c>
      <c r="D2110" s="332" t="s">
        <v>3006</v>
      </c>
      <c r="E2110" s="333" t="s">
        <v>1</v>
      </c>
      <c r="F2110" s="334">
        <v>16.600000000000001</v>
      </c>
      <c r="G2110" s="40"/>
      <c r="H2110" s="46"/>
    </row>
    <row r="2111" s="2" customFormat="1" ht="16.8" customHeight="1">
      <c r="A2111" s="40"/>
      <c r="B2111" s="46"/>
      <c r="C2111" s="335" t="s">
        <v>3006</v>
      </c>
      <c r="D2111" s="335" t="s">
        <v>3644</v>
      </c>
      <c r="E2111" s="18" t="s">
        <v>1</v>
      </c>
      <c r="F2111" s="336">
        <v>16.600000000000001</v>
      </c>
      <c r="G2111" s="40"/>
      <c r="H2111" s="46"/>
    </row>
    <row r="2112" s="2" customFormat="1" ht="16.8" customHeight="1">
      <c r="A2112" s="40"/>
      <c r="B2112" s="46"/>
      <c r="C2112" s="337" t="s">
        <v>6408</v>
      </c>
      <c r="D2112" s="40"/>
      <c r="E2112" s="40"/>
      <c r="F2112" s="40"/>
      <c r="G2112" s="40"/>
      <c r="H2112" s="46"/>
    </row>
    <row r="2113" s="2" customFormat="1" ht="16.8" customHeight="1">
      <c r="A2113" s="40"/>
      <c r="B2113" s="46"/>
      <c r="C2113" s="335" t="s">
        <v>2782</v>
      </c>
      <c r="D2113" s="335" t="s">
        <v>2783</v>
      </c>
      <c r="E2113" s="18" t="s">
        <v>350</v>
      </c>
      <c r="F2113" s="336">
        <v>18.260000000000002</v>
      </c>
      <c r="G2113" s="40"/>
      <c r="H2113" s="46"/>
    </row>
    <row r="2114" s="2" customFormat="1" ht="16.8" customHeight="1">
      <c r="A2114" s="40"/>
      <c r="B2114" s="46"/>
      <c r="C2114" s="331" t="s">
        <v>3228</v>
      </c>
      <c r="D2114" s="332" t="s">
        <v>3228</v>
      </c>
      <c r="E2114" s="333" t="s">
        <v>1</v>
      </c>
      <c r="F2114" s="334">
        <v>2</v>
      </c>
      <c r="G2114" s="40"/>
      <c r="H2114" s="46"/>
    </row>
    <row r="2115" s="2" customFormat="1" ht="16.8" customHeight="1">
      <c r="A2115" s="40"/>
      <c r="B2115" s="46"/>
      <c r="C2115" s="335" t="s">
        <v>3228</v>
      </c>
      <c r="D2115" s="335" t="s">
        <v>3229</v>
      </c>
      <c r="E2115" s="18" t="s">
        <v>1</v>
      </c>
      <c r="F2115" s="336">
        <v>2</v>
      </c>
      <c r="G2115" s="40"/>
      <c r="H2115" s="46"/>
    </row>
    <row r="2116" s="2" customFormat="1" ht="16.8" customHeight="1">
      <c r="A2116" s="40"/>
      <c r="B2116" s="46"/>
      <c r="C2116" s="331" t="s">
        <v>1792</v>
      </c>
      <c r="D2116" s="332" t="s">
        <v>1792</v>
      </c>
      <c r="E2116" s="333" t="s">
        <v>1</v>
      </c>
      <c r="F2116" s="334">
        <v>185.905</v>
      </c>
      <c r="G2116" s="40"/>
      <c r="H2116" s="46"/>
    </row>
    <row r="2117" s="2" customFormat="1" ht="16.8" customHeight="1">
      <c r="A2117" s="40"/>
      <c r="B2117" s="46"/>
      <c r="C2117" s="335" t="s">
        <v>1</v>
      </c>
      <c r="D2117" s="335" t="s">
        <v>2033</v>
      </c>
      <c r="E2117" s="18" t="s">
        <v>1</v>
      </c>
      <c r="F2117" s="336">
        <v>0</v>
      </c>
      <c r="G2117" s="40"/>
      <c r="H2117" s="46"/>
    </row>
    <row r="2118" s="2" customFormat="1" ht="16.8" customHeight="1">
      <c r="A2118" s="40"/>
      <c r="B2118" s="46"/>
      <c r="C2118" s="335" t="s">
        <v>1792</v>
      </c>
      <c r="D2118" s="335" t="s">
        <v>3134</v>
      </c>
      <c r="E2118" s="18" t="s">
        <v>1</v>
      </c>
      <c r="F2118" s="336">
        <v>185.905</v>
      </c>
      <c r="G2118" s="40"/>
      <c r="H2118" s="46"/>
    </row>
    <row r="2119" s="2" customFormat="1" ht="16.8" customHeight="1">
      <c r="A2119" s="40"/>
      <c r="B2119" s="46"/>
      <c r="C2119" s="337" t="s">
        <v>6408</v>
      </c>
      <c r="D2119" s="40"/>
      <c r="E2119" s="40"/>
      <c r="F2119" s="40"/>
      <c r="G2119" s="40"/>
      <c r="H2119" s="46"/>
    </row>
    <row r="2120" s="2" customFormat="1" ht="16.8" customHeight="1">
      <c r="A2120" s="40"/>
      <c r="B2120" s="46"/>
      <c r="C2120" s="335" t="s">
        <v>2025</v>
      </c>
      <c r="D2120" s="335" t="s">
        <v>6448</v>
      </c>
      <c r="E2120" s="18" t="s">
        <v>515</v>
      </c>
      <c r="F2120" s="336">
        <v>379.05000000000001</v>
      </c>
      <c r="G2120" s="40"/>
      <c r="H2120" s="46"/>
    </row>
    <row r="2121" s="2" customFormat="1" ht="16.8" customHeight="1">
      <c r="A2121" s="40"/>
      <c r="B2121" s="46"/>
      <c r="C2121" s="331" t="s">
        <v>860</v>
      </c>
      <c r="D2121" s="332" t="s">
        <v>860</v>
      </c>
      <c r="E2121" s="333" t="s">
        <v>1</v>
      </c>
      <c r="F2121" s="334">
        <v>2.5699999999999998</v>
      </c>
      <c r="G2121" s="40"/>
      <c r="H2121" s="46"/>
    </row>
    <row r="2122" s="2" customFormat="1" ht="16.8" customHeight="1">
      <c r="A2122" s="40"/>
      <c r="B2122" s="46"/>
      <c r="C2122" s="335" t="s">
        <v>860</v>
      </c>
      <c r="D2122" s="335" t="s">
        <v>861</v>
      </c>
      <c r="E2122" s="18" t="s">
        <v>1</v>
      </c>
      <c r="F2122" s="336">
        <v>2.5699999999999998</v>
      </c>
      <c r="G2122" s="40"/>
      <c r="H2122" s="46"/>
    </row>
    <row r="2123" s="2" customFormat="1" ht="16.8" customHeight="1">
      <c r="A2123" s="40"/>
      <c r="B2123" s="46"/>
      <c r="C2123" s="331" t="s">
        <v>876</v>
      </c>
      <c r="D2123" s="332" t="s">
        <v>876</v>
      </c>
      <c r="E2123" s="333" t="s">
        <v>1</v>
      </c>
      <c r="F2123" s="334">
        <v>164.25999999999999</v>
      </c>
      <c r="G2123" s="40"/>
      <c r="H2123" s="46"/>
    </row>
    <row r="2124" s="2" customFormat="1" ht="16.8" customHeight="1">
      <c r="A2124" s="40"/>
      <c r="B2124" s="46"/>
      <c r="C2124" s="335" t="s">
        <v>876</v>
      </c>
      <c r="D2124" s="335" t="s">
        <v>877</v>
      </c>
      <c r="E2124" s="18" t="s">
        <v>1</v>
      </c>
      <c r="F2124" s="336">
        <v>164.25999999999999</v>
      </c>
      <c r="G2124" s="40"/>
      <c r="H2124" s="46"/>
    </row>
    <row r="2125" s="2" customFormat="1" ht="16.8" customHeight="1">
      <c r="A2125" s="40"/>
      <c r="B2125" s="46"/>
      <c r="C2125" s="331" t="s">
        <v>886</v>
      </c>
      <c r="D2125" s="332" t="s">
        <v>886</v>
      </c>
      <c r="E2125" s="333" t="s">
        <v>1</v>
      </c>
      <c r="F2125" s="334">
        <v>129.50999999999999</v>
      </c>
      <c r="G2125" s="40"/>
      <c r="H2125" s="46"/>
    </row>
    <row r="2126" s="2" customFormat="1" ht="16.8" customHeight="1">
      <c r="A2126" s="40"/>
      <c r="B2126" s="46"/>
      <c r="C2126" s="335" t="s">
        <v>1</v>
      </c>
      <c r="D2126" s="335" t="s">
        <v>2059</v>
      </c>
      <c r="E2126" s="18" t="s">
        <v>1</v>
      </c>
      <c r="F2126" s="336">
        <v>0</v>
      </c>
      <c r="G2126" s="40"/>
      <c r="H2126" s="46"/>
    </row>
    <row r="2127" s="2" customFormat="1" ht="16.8" customHeight="1">
      <c r="A2127" s="40"/>
      <c r="B2127" s="46"/>
      <c r="C2127" s="335" t="s">
        <v>886</v>
      </c>
      <c r="D2127" s="335" t="s">
        <v>3174</v>
      </c>
      <c r="E2127" s="18" t="s">
        <v>1</v>
      </c>
      <c r="F2127" s="336">
        <v>129.50999999999999</v>
      </c>
      <c r="G2127" s="40"/>
      <c r="H2127" s="46"/>
    </row>
    <row r="2128" s="2" customFormat="1" ht="16.8" customHeight="1">
      <c r="A2128" s="40"/>
      <c r="B2128" s="46"/>
      <c r="C2128" s="337" t="s">
        <v>6408</v>
      </c>
      <c r="D2128" s="40"/>
      <c r="E2128" s="40"/>
      <c r="F2128" s="40"/>
      <c r="G2128" s="40"/>
      <c r="H2128" s="46"/>
    </row>
    <row r="2129" s="2" customFormat="1" ht="16.8" customHeight="1">
      <c r="A2129" s="40"/>
      <c r="B2129" s="46"/>
      <c r="C2129" s="335" t="s">
        <v>830</v>
      </c>
      <c r="D2129" s="335" t="s">
        <v>6411</v>
      </c>
      <c r="E2129" s="18" t="s">
        <v>507</v>
      </c>
      <c r="F2129" s="336">
        <v>164.25999999999999</v>
      </c>
      <c r="G2129" s="40"/>
      <c r="H2129" s="46"/>
    </row>
    <row r="2130" s="2" customFormat="1" ht="16.8" customHeight="1">
      <c r="A2130" s="40"/>
      <c r="B2130" s="46"/>
      <c r="C2130" s="331" t="s">
        <v>896</v>
      </c>
      <c r="D2130" s="332" t="s">
        <v>896</v>
      </c>
      <c r="E2130" s="333" t="s">
        <v>1</v>
      </c>
      <c r="F2130" s="334">
        <v>164.25999999999999</v>
      </c>
      <c r="G2130" s="40"/>
      <c r="H2130" s="46"/>
    </row>
    <row r="2131" s="2" customFormat="1" ht="16.8" customHeight="1">
      <c r="A2131" s="40"/>
      <c r="B2131" s="46"/>
      <c r="C2131" s="335" t="s">
        <v>896</v>
      </c>
      <c r="D2131" s="335" t="s">
        <v>897</v>
      </c>
      <c r="E2131" s="18" t="s">
        <v>1</v>
      </c>
      <c r="F2131" s="336">
        <v>164.25999999999999</v>
      </c>
      <c r="G2131" s="40"/>
      <c r="H2131" s="46"/>
    </row>
    <row r="2132" s="2" customFormat="1" ht="16.8" customHeight="1">
      <c r="A2132" s="40"/>
      <c r="B2132" s="46"/>
      <c r="C2132" s="331" t="s">
        <v>986</v>
      </c>
      <c r="D2132" s="332" t="s">
        <v>986</v>
      </c>
      <c r="E2132" s="333" t="s">
        <v>1</v>
      </c>
      <c r="F2132" s="334">
        <v>122</v>
      </c>
      <c r="G2132" s="40"/>
      <c r="H2132" s="46"/>
    </row>
    <row r="2133" s="2" customFormat="1" ht="16.8" customHeight="1">
      <c r="A2133" s="40"/>
      <c r="B2133" s="46"/>
      <c r="C2133" s="335" t="s">
        <v>1</v>
      </c>
      <c r="D2133" s="335" t="s">
        <v>3103</v>
      </c>
      <c r="E2133" s="18" t="s">
        <v>1</v>
      </c>
      <c r="F2133" s="336">
        <v>0</v>
      </c>
      <c r="G2133" s="40"/>
      <c r="H2133" s="46"/>
    </row>
    <row r="2134" s="2" customFormat="1" ht="16.8" customHeight="1">
      <c r="A2134" s="40"/>
      <c r="B2134" s="46"/>
      <c r="C2134" s="335" t="s">
        <v>986</v>
      </c>
      <c r="D2134" s="335" t="s">
        <v>2993</v>
      </c>
      <c r="E2134" s="18" t="s">
        <v>1</v>
      </c>
      <c r="F2134" s="336">
        <v>122</v>
      </c>
      <c r="G2134" s="40"/>
      <c r="H2134" s="46"/>
    </row>
    <row r="2135" s="2" customFormat="1" ht="16.8" customHeight="1">
      <c r="A2135" s="40"/>
      <c r="B2135" s="46"/>
      <c r="C2135" s="337" t="s">
        <v>6408</v>
      </c>
      <c r="D2135" s="40"/>
      <c r="E2135" s="40"/>
      <c r="F2135" s="40"/>
      <c r="G2135" s="40"/>
      <c r="H2135" s="46"/>
    </row>
    <row r="2136" s="2" customFormat="1" ht="16.8" customHeight="1">
      <c r="A2136" s="40"/>
      <c r="B2136" s="46"/>
      <c r="C2136" s="335" t="s">
        <v>3098</v>
      </c>
      <c r="D2136" s="335" t="s">
        <v>6559</v>
      </c>
      <c r="E2136" s="18" t="s">
        <v>507</v>
      </c>
      <c r="F2136" s="336">
        <v>703</v>
      </c>
      <c r="G2136" s="40"/>
      <c r="H2136" s="46"/>
    </row>
    <row r="2137" s="2" customFormat="1" ht="16.8" customHeight="1">
      <c r="A2137" s="40"/>
      <c r="B2137" s="46"/>
      <c r="C2137" s="331" t="s">
        <v>916</v>
      </c>
      <c r="D2137" s="332" t="s">
        <v>916</v>
      </c>
      <c r="E2137" s="333" t="s">
        <v>1</v>
      </c>
      <c r="F2137" s="334">
        <v>164.25999999999999</v>
      </c>
      <c r="G2137" s="40"/>
      <c r="H2137" s="46"/>
    </row>
    <row r="2138" s="2" customFormat="1" ht="16.8" customHeight="1">
      <c r="A2138" s="40"/>
      <c r="B2138" s="46"/>
      <c r="C2138" s="335" t="s">
        <v>916</v>
      </c>
      <c r="D2138" s="335" t="s">
        <v>917</v>
      </c>
      <c r="E2138" s="18" t="s">
        <v>1</v>
      </c>
      <c r="F2138" s="336">
        <v>164.25999999999999</v>
      </c>
      <c r="G2138" s="40"/>
      <c r="H2138" s="46"/>
    </row>
    <row r="2139" s="2" customFormat="1" ht="16.8" customHeight="1">
      <c r="A2139" s="40"/>
      <c r="B2139" s="46"/>
      <c r="C2139" s="331" t="s">
        <v>1037</v>
      </c>
      <c r="D2139" s="332" t="s">
        <v>1037</v>
      </c>
      <c r="E2139" s="333" t="s">
        <v>1</v>
      </c>
      <c r="F2139" s="334">
        <v>492.77999999999997</v>
      </c>
      <c r="G2139" s="40"/>
      <c r="H2139" s="46"/>
    </row>
    <row r="2140" s="2" customFormat="1" ht="16.8" customHeight="1">
      <c r="A2140" s="40"/>
      <c r="B2140" s="46"/>
      <c r="C2140" s="335" t="s">
        <v>1037</v>
      </c>
      <c r="D2140" s="335" t="s">
        <v>1038</v>
      </c>
      <c r="E2140" s="18" t="s">
        <v>1</v>
      </c>
      <c r="F2140" s="336">
        <v>492.77999999999997</v>
      </c>
      <c r="G2140" s="40"/>
      <c r="H2140" s="46"/>
    </row>
    <row r="2141" s="2" customFormat="1" ht="16.8" customHeight="1">
      <c r="A2141" s="40"/>
      <c r="B2141" s="46"/>
      <c r="C2141" s="331" t="s">
        <v>928</v>
      </c>
      <c r="D2141" s="332" t="s">
        <v>928</v>
      </c>
      <c r="E2141" s="333" t="s">
        <v>1</v>
      </c>
      <c r="F2141" s="334">
        <v>3.2850000000000001</v>
      </c>
      <c r="G2141" s="40"/>
      <c r="H2141" s="46"/>
    </row>
    <row r="2142" s="2" customFormat="1" ht="16.8" customHeight="1">
      <c r="A2142" s="40"/>
      <c r="B2142" s="46"/>
      <c r="C2142" s="335" t="s">
        <v>928</v>
      </c>
      <c r="D2142" s="335" t="s">
        <v>929</v>
      </c>
      <c r="E2142" s="18" t="s">
        <v>1</v>
      </c>
      <c r="F2142" s="336">
        <v>3.2850000000000001</v>
      </c>
      <c r="G2142" s="40"/>
      <c r="H2142" s="46"/>
    </row>
    <row r="2143" s="2" customFormat="1" ht="16.8" customHeight="1">
      <c r="A2143" s="40"/>
      <c r="B2143" s="46"/>
      <c r="C2143" s="331" t="s">
        <v>1044</v>
      </c>
      <c r="D2143" s="332" t="s">
        <v>1044</v>
      </c>
      <c r="E2143" s="333" t="s">
        <v>1</v>
      </c>
      <c r="F2143" s="334">
        <v>0.90000000000000002</v>
      </c>
      <c r="G2143" s="40"/>
      <c r="H2143" s="46"/>
    </row>
    <row r="2144" s="2" customFormat="1" ht="16.8" customHeight="1">
      <c r="A2144" s="40"/>
      <c r="B2144" s="46"/>
      <c r="C2144" s="335" t="s">
        <v>1044</v>
      </c>
      <c r="D2144" s="335" t="s">
        <v>1045</v>
      </c>
      <c r="E2144" s="18" t="s">
        <v>1</v>
      </c>
      <c r="F2144" s="336">
        <v>0.90000000000000002</v>
      </c>
      <c r="G2144" s="40"/>
      <c r="H2144" s="46"/>
    </row>
    <row r="2145" s="2" customFormat="1" ht="16.8" customHeight="1">
      <c r="A2145" s="40"/>
      <c r="B2145" s="46"/>
      <c r="C2145" s="331" t="s">
        <v>946</v>
      </c>
      <c r="D2145" s="332" t="s">
        <v>946</v>
      </c>
      <c r="E2145" s="333" t="s">
        <v>1</v>
      </c>
      <c r="F2145" s="334">
        <v>12</v>
      </c>
      <c r="G2145" s="40"/>
      <c r="H2145" s="46"/>
    </row>
    <row r="2146" s="2" customFormat="1" ht="16.8" customHeight="1">
      <c r="A2146" s="40"/>
      <c r="B2146" s="46"/>
      <c r="C2146" s="335" t="s">
        <v>946</v>
      </c>
      <c r="D2146" s="335" t="s">
        <v>947</v>
      </c>
      <c r="E2146" s="18" t="s">
        <v>1</v>
      </c>
      <c r="F2146" s="336">
        <v>12</v>
      </c>
      <c r="G2146" s="40"/>
      <c r="H2146" s="46"/>
    </row>
    <row r="2147" s="2" customFormat="1" ht="16.8" customHeight="1">
      <c r="A2147" s="40"/>
      <c r="B2147" s="46"/>
      <c r="C2147" s="331" t="s">
        <v>3191</v>
      </c>
      <c r="D2147" s="332" t="s">
        <v>3191</v>
      </c>
      <c r="E2147" s="333" t="s">
        <v>1</v>
      </c>
      <c r="F2147" s="334">
        <v>80</v>
      </c>
      <c r="G2147" s="40"/>
      <c r="H2147" s="46"/>
    </row>
    <row r="2148" s="2" customFormat="1" ht="16.8" customHeight="1">
      <c r="A2148" s="40"/>
      <c r="B2148" s="46"/>
      <c r="C2148" s="335" t="s">
        <v>3191</v>
      </c>
      <c r="D2148" s="335" t="s">
        <v>3192</v>
      </c>
      <c r="E2148" s="18" t="s">
        <v>1</v>
      </c>
      <c r="F2148" s="336">
        <v>80</v>
      </c>
      <c r="G2148" s="40"/>
      <c r="H2148" s="46"/>
    </row>
    <row r="2149" s="2" customFormat="1" ht="16.8" customHeight="1">
      <c r="A2149" s="40"/>
      <c r="B2149" s="46"/>
      <c r="C2149" s="331" t="s">
        <v>960</v>
      </c>
      <c r="D2149" s="332" t="s">
        <v>960</v>
      </c>
      <c r="E2149" s="333" t="s">
        <v>1</v>
      </c>
      <c r="F2149" s="334">
        <v>80</v>
      </c>
      <c r="G2149" s="40"/>
      <c r="H2149" s="46"/>
    </row>
    <row r="2150" s="2" customFormat="1" ht="16.8" customHeight="1">
      <c r="A2150" s="40"/>
      <c r="B2150" s="46"/>
      <c r="C2150" s="335" t="s">
        <v>960</v>
      </c>
      <c r="D2150" s="335" t="s">
        <v>961</v>
      </c>
      <c r="E2150" s="18" t="s">
        <v>1</v>
      </c>
      <c r="F2150" s="336">
        <v>80</v>
      </c>
      <c r="G2150" s="40"/>
      <c r="H2150" s="46"/>
    </row>
    <row r="2151" s="2" customFormat="1" ht="16.8" customHeight="1">
      <c r="A2151" s="40"/>
      <c r="B2151" s="46"/>
      <c r="C2151" s="331" t="s">
        <v>3197</v>
      </c>
      <c r="D2151" s="332" t="s">
        <v>3197</v>
      </c>
      <c r="E2151" s="333" t="s">
        <v>1</v>
      </c>
      <c r="F2151" s="334">
        <v>50.868000000000002</v>
      </c>
      <c r="G2151" s="40"/>
      <c r="H2151" s="46"/>
    </row>
    <row r="2152" s="2" customFormat="1" ht="16.8" customHeight="1">
      <c r="A2152" s="40"/>
      <c r="B2152" s="46"/>
      <c r="C2152" s="335" t="s">
        <v>3197</v>
      </c>
      <c r="D2152" s="335" t="s">
        <v>3198</v>
      </c>
      <c r="E2152" s="18" t="s">
        <v>1</v>
      </c>
      <c r="F2152" s="336">
        <v>50.868000000000002</v>
      </c>
      <c r="G2152" s="40"/>
      <c r="H2152" s="46"/>
    </row>
    <row r="2153" s="2" customFormat="1" ht="16.8" customHeight="1">
      <c r="A2153" s="40"/>
      <c r="B2153" s="46"/>
      <c r="C2153" s="331" t="s">
        <v>977</v>
      </c>
      <c r="D2153" s="332" t="s">
        <v>977</v>
      </c>
      <c r="E2153" s="333" t="s">
        <v>1</v>
      </c>
      <c r="F2153" s="334">
        <v>3.6230000000000002</v>
      </c>
      <c r="G2153" s="40"/>
      <c r="H2153" s="46"/>
    </row>
    <row r="2154" s="2" customFormat="1" ht="16.8" customHeight="1">
      <c r="A2154" s="40"/>
      <c r="B2154" s="46"/>
      <c r="C2154" s="331" t="s">
        <v>1937</v>
      </c>
      <c r="D2154" s="332" t="s">
        <v>1937</v>
      </c>
      <c r="E2154" s="333" t="s">
        <v>1</v>
      </c>
      <c r="F2154" s="334">
        <v>61</v>
      </c>
      <c r="G2154" s="40"/>
      <c r="H2154" s="46"/>
    </row>
    <row r="2155" s="2" customFormat="1" ht="16.8" customHeight="1">
      <c r="A2155" s="40"/>
      <c r="B2155" s="46"/>
      <c r="C2155" s="335" t="s">
        <v>1937</v>
      </c>
      <c r="D2155" s="335" t="s">
        <v>1938</v>
      </c>
      <c r="E2155" s="18" t="s">
        <v>1</v>
      </c>
      <c r="F2155" s="336">
        <v>61</v>
      </c>
      <c r="G2155" s="40"/>
      <c r="H2155" s="46"/>
    </row>
    <row r="2156" s="2" customFormat="1" ht="16.8" customHeight="1">
      <c r="A2156" s="40"/>
      <c r="B2156" s="46"/>
      <c r="C2156" s="331" t="s">
        <v>1058</v>
      </c>
      <c r="D2156" s="332" t="s">
        <v>1058</v>
      </c>
      <c r="E2156" s="333" t="s">
        <v>1</v>
      </c>
      <c r="F2156" s="334">
        <v>14.016</v>
      </c>
      <c r="G2156" s="40"/>
      <c r="H2156" s="46"/>
    </row>
    <row r="2157" s="2" customFormat="1" ht="16.8" customHeight="1">
      <c r="A2157" s="40"/>
      <c r="B2157" s="46"/>
      <c r="C2157" s="335" t="s">
        <v>1058</v>
      </c>
      <c r="D2157" s="335" t="s">
        <v>1059</v>
      </c>
      <c r="E2157" s="18" t="s">
        <v>1</v>
      </c>
      <c r="F2157" s="336">
        <v>14.016</v>
      </c>
      <c r="G2157" s="40"/>
      <c r="H2157" s="46"/>
    </row>
    <row r="2158" s="2" customFormat="1" ht="16.8" customHeight="1">
      <c r="A2158" s="40"/>
      <c r="B2158" s="46"/>
      <c r="C2158" s="331" t="s">
        <v>1800</v>
      </c>
      <c r="D2158" s="332" t="s">
        <v>1800</v>
      </c>
      <c r="E2158" s="333" t="s">
        <v>1</v>
      </c>
      <c r="F2158" s="334">
        <v>27.199999999999999</v>
      </c>
      <c r="G2158" s="40"/>
      <c r="H2158" s="46"/>
    </row>
    <row r="2159" s="2" customFormat="1" ht="16.8" customHeight="1">
      <c r="A2159" s="40"/>
      <c r="B2159" s="46"/>
      <c r="C2159" s="335" t="s">
        <v>1800</v>
      </c>
      <c r="D2159" s="335" t="s">
        <v>3212</v>
      </c>
      <c r="E2159" s="18" t="s">
        <v>1</v>
      </c>
      <c r="F2159" s="336">
        <v>27.199999999999999</v>
      </c>
      <c r="G2159" s="40"/>
      <c r="H2159" s="46"/>
    </row>
    <row r="2160" s="2" customFormat="1" ht="16.8" customHeight="1">
      <c r="A2160" s="40"/>
      <c r="B2160" s="46"/>
      <c r="C2160" s="331" t="s">
        <v>1063</v>
      </c>
      <c r="D2160" s="332" t="s">
        <v>1063</v>
      </c>
      <c r="E2160" s="333" t="s">
        <v>1</v>
      </c>
      <c r="F2160" s="334">
        <v>27.199999999999999</v>
      </c>
      <c r="G2160" s="40"/>
      <c r="H2160" s="46"/>
    </row>
    <row r="2161" s="2" customFormat="1" ht="16.8" customHeight="1">
      <c r="A2161" s="40"/>
      <c r="B2161" s="46"/>
      <c r="C2161" s="335" t="s">
        <v>1063</v>
      </c>
      <c r="D2161" s="335" t="s">
        <v>1064</v>
      </c>
      <c r="E2161" s="18" t="s">
        <v>1</v>
      </c>
      <c r="F2161" s="336">
        <v>27.199999999999999</v>
      </c>
      <c r="G2161" s="40"/>
      <c r="H2161" s="46"/>
    </row>
    <row r="2162" s="2" customFormat="1" ht="16.8" customHeight="1">
      <c r="A2162" s="40"/>
      <c r="B2162" s="46"/>
      <c r="C2162" s="331" t="s">
        <v>4038</v>
      </c>
      <c r="D2162" s="332" t="s">
        <v>4038</v>
      </c>
      <c r="E2162" s="333" t="s">
        <v>1</v>
      </c>
      <c r="F2162" s="334">
        <v>2.5409999999999999</v>
      </c>
      <c r="G2162" s="40"/>
      <c r="H2162" s="46"/>
    </row>
    <row r="2163" s="2" customFormat="1" ht="16.8" customHeight="1">
      <c r="A2163" s="40"/>
      <c r="B2163" s="46"/>
      <c r="C2163" s="331" t="s">
        <v>3010</v>
      </c>
      <c r="D2163" s="332" t="s">
        <v>3010</v>
      </c>
      <c r="E2163" s="333" t="s">
        <v>1</v>
      </c>
      <c r="F2163" s="334">
        <v>7.1689999999999996</v>
      </c>
      <c r="G2163" s="40"/>
      <c r="H2163" s="46"/>
    </row>
    <row r="2164" s="2" customFormat="1" ht="16.8" customHeight="1">
      <c r="A2164" s="40"/>
      <c r="B2164" s="46"/>
      <c r="C2164" s="335" t="s">
        <v>1</v>
      </c>
      <c r="D2164" s="335" t="s">
        <v>3238</v>
      </c>
      <c r="E2164" s="18" t="s">
        <v>1</v>
      </c>
      <c r="F2164" s="336">
        <v>0</v>
      </c>
      <c r="G2164" s="40"/>
      <c r="H2164" s="46"/>
    </row>
    <row r="2165" s="2" customFormat="1" ht="16.8" customHeight="1">
      <c r="A2165" s="40"/>
      <c r="B2165" s="46"/>
      <c r="C2165" s="335" t="s">
        <v>3010</v>
      </c>
      <c r="D2165" s="335" t="s">
        <v>3239</v>
      </c>
      <c r="E2165" s="18" t="s">
        <v>1</v>
      </c>
      <c r="F2165" s="336">
        <v>7.1689999999999996</v>
      </c>
      <c r="G2165" s="40"/>
      <c r="H2165" s="46"/>
    </row>
    <row r="2166" s="2" customFormat="1" ht="16.8" customHeight="1">
      <c r="A2166" s="40"/>
      <c r="B2166" s="46"/>
      <c r="C2166" s="337" t="s">
        <v>6408</v>
      </c>
      <c r="D2166" s="40"/>
      <c r="E2166" s="40"/>
      <c r="F2166" s="40"/>
      <c r="G2166" s="40"/>
      <c r="H2166" s="46"/>
    </row>
    <row r="2167" s="2" customFormat="1" ht="16.8" customHeight="1">
      <c r="A2167" s="40"/>
      <c r="B2167" s="46"/>
      <c r="C2167" s="335" t="s">
        <v>2210</v>
      </c>
      <c r="D2167" s="335" t="s">
        <v>6462</v>
      </c>
      <c r="E2167" s="18" t="s">
        <v>515</v>
      </c>
      <c r="F2167" s="336">
        <v>12.888999999999999</v>
      </c>
      <c r="G2167" s="40"/>
      <c r="H2167" s="46"/>
    </row>
    <row r="2168" s="2" customFormat="1" ht="16.8" customHeight="1">
      <c r="A2168" s="40"/>
      <c r="B2168" s="46"/>
      <c r="C2168" s="331" t="s">
        <v>3012</v>
      </c>
      <c r="D2168" s="332" t="s">
        <v>3012</v>
      </c>
      <c r="E2168" s="333" t="s">
        <v>1</v>
      </c>
      <c r="F2168" s="334">
        <v>18.902000000000001</v>
      </c>
      <c r="G2168" s="40"/>
      <c r="H2168" s="46"/>
    </row>
    <row r="2169" s="2" customFormat="1" ht="16.8" customHeight="1">
      <c r="A2169" s="40"/>
      <c r="B2169" s="46"/>
      <c r="C2169" s="335" t="s">
        <v>3012</v>
      </c>
      <c r="D2169" s="335" t="s">
        <v>3246</v>
      </c>
      <c r="E2169" s="18" t="s">
        <v>1</v>
      </c>
      <c r="F2169" s="336">
        <v>18.902000000000001</v>
      </c>
      <c r="G2169" s="40"/>
      <c r="H2169" s="46"/>
    </row>
    <row r="2170" s="2" customFormat="1" ht="16.8" customHeight="1">
      <c r="A2170" s="40"/>
      <c r="B2170" s="46"/>
      <c r="C2170" s="337" t="s">
        <v>6408</v>
      </c>
      <c r="D2170" s="40"/>
      <c r="E2170" s="40"/>
      <c r="F2170" s="40"/>
      <c r="G2170" s="40"/>
      <c r="H2170" s="46"/>
    </row>
    <row r="2171" s="2" customFormat="1" ht="16.8" customHeight="1">
      <c r="A2171" s="40"/>
      <c r="B2171" s="46"/>
      <c r="C2171" s="335" t="s">
        <v>2219</v>
      </c>
      <c r="D2171" s="335" t="s">
        <v>6463</v>
      </c>
      <c r="E2171" s="18" t="s">
        <v>507</v>
      </c>
      <c r="F2171" s="336">
        <v>61.329999999999998</v>
      </c>
      <c r="G2171" s="40"/>
      <c r="H2171" s="46"/>
    </row>
    <row r="2172" s="2" customFormat="1" ht="16.8" customHeight="1">
      <c r="A2172" s="40"/>
      <c r="B2172" s="46"/>
      <c r="C2172" s="331" t="s">
        <v>3254</v>
      </c>
      <c r="D2172" s="332" t="s">
        <v>3254</v>
      </c>
      <c r="E2172" s="333" t="s">
        <v>1</v>
      </c>
      <c r="F2172" s="334">
        <v>61.329999999999998</v>
      </c>
      <c r="G2172" s="40"/>
      <c r="H2172" s="46"/>
    </row>
    <row r="2173" s="2" customFormat="1" ht="16.8" customHeight="1">
      <c r="A2173" s="40"/>
      <c r="B2173" s="46"/>
      <c r="C2173" s="335" t="s">
        <v>3254</v>
      </c>
      <c r="D2173" s="335" t="s">
        <v>3255</v>
      </c>
      <c r="E2173" s="18" t="s">
        <v>1</v>
      </c>
      <c r="F2173" s="336">
        <v>61.329999999999998</v>
      </c>
      <c r="G2173" s="40"/>
      <c r="H2173" s="46"/>
    </row>
    <row r="2174" s="2" customFormat="1" ht="16.8" customHeight="1">
      <c r="A2174" s="40"/>
      <c r="B2174" s="46"/>
      <c r="C2174" s="331" t="s">
        <v>1803</v>
      </c>
      <c r="D2174" s="332" t="s">
        <v>1803</v>
      </c>
      <c r="E2174" s="333" t="s">
        <v>1</v>
      </c>
      <c r="F2174" s="334">
        <v>0.067000000000000004</v>
      </c>
      <c r="G2174" s="40"/>
      <c r="H2174" s="46"/>
    </row>
    <row r="2175" s="2" customFormat="1" ht="16.8" customHeight="1">
      <c r="A2175" s="40"/>
      <c r="B2175" s="46"/>
      <c r="C2175" s="335" t="s">
        <v>1</v>
      </c>
      <c r="D2175" s="335" t="s">
        <v>3259</v>
      </c>
      <c r="E2175" s="18" t="s">
        <v>1</v>
      </c>
      <c r="F2175" s="336">
        <v>0</v>
      </c>
      <c r="G2175" s="40"/>
      <c r="H2175" s="46"/>
    </row>
    <row r="2176" s="2" customFormat="1" ht="16.8" customHeight="1">
      <c r="A2176" s="40"/>
      <c r="B2176" s="46"/>
      <c r="C2176" s="335" t="s">
        <v>1803</v>
      </c>
      <c r="D2176" s="335" t="s">
        <v>3260</v>
      </c>
      <c r="E2176" s="18" t="s">
        <v>1</v>
      </c>
      <c r="F2176" s="336">
        <v>0.067000000000000004</v>
      </c>
      <c r="G2176" s="40"/>
      <c r="H2176" s="46"/>
    </row>
    <row r="2177" s="2" customFormat="1" ht="16.8" customHeight="1">
      <c r="A2177" s="40"/>
      <c r="B2177" s="46"/>
      <c r="C2177" s="337" t="s">
        <v>6408</v>
      </c>
      <c r="D2177" s="40"/>
      <c r="E2177" s="40"/>
      <c r="F2177" s="40"/>
      <c r="G2177" s="40"/>
      <c r="H2177" s="46"/>
    </row>
    <row r="2178" s="2" customFormat="1" ht="16.8" customHeight="1">
      <c r="A2178" s="40"/>
      <c r="B2178" s="46"/>
      <c r="C2178" s="335" t="s">
        <v>2238</v>
      </c>
      <c r="D2178" s="335" t="s">
        <v>6465</v>
      </c>
      <c r="E2178" s="18" t="s">
        <v>651</v>
      </c>
      <c r="F2178" s="336">
        <v>0.68100000000000005</v>
      </c>
      <c r="G2178" s="40"/>
      <c r="H2178" s="46"/>
    </row>
    <row r="2179" s="2" customFormat="1" ht="16.8" customHeight="1">
      <c r="A2179" s="40"/>
      <c r="B2179" s="46"/>
      <c r="C2179" s="331" t="s">
        <v>3267</v>
      </c>
      <c r="D2179" s="332" t="s">
        <v>3267</v>
      </c>
      <c r="E2179" s="333" t="s">
        <v>1</v>
      </c>
      <c r="F2179" s="334">
        <v>2.3039999999999998</v>
      </c>
      <c r="G2179" s="40"/>
      <c r="H2179" s="46"/>
    </row>
    <row r="2180" s="2" customFormat="1" ht="16.8" customHeight="1">
      <c r="A2180" s="40"/>
      <c r="B2180" s="46"/>
      <c r="C2180" s="335" t="s">
        <v>3267</v>
      </c>
      <c r="D2180" s="335" t="s">
        <v>3268</v>
      </c>
      <c r="E2180" s="18" t="s">
        <v>1</v>
      </c>
      <c r="F2180" s="336">
        <v>2.3039999999999998</v>
      </c>
      <c r="G2180" s="40"/>
      <c r="H2180" s="46"/>
    </row>
    <row r="2181" s="2" customFormat="1" ht="16.8" customHeight="1">
      <c r="A2181" s="40"/>
      <c r="B2181" s="46"/>
      <c r="C2181" s="331" t="s">
        <v>1806</v>
      </c>
      <c r="D2181" s="332" t="s">
        <v>1806</v>
      </c>
      <c r="E2181" s="333" t="s">
        <v>1</v>
      </c>
      <c r="F2181" s="334">
        <v>44.524999999999999</v>
      </c>
      <c r="G2181" s="40"/>
      <c r="H2181" s="46"/>
    </row>
    <row r="2182" s="2" customFormat="1" ht="16.8" customHeight="1">
      <c r="A2182" s="40"/>
      <c r="B2182" s="46"/>
      <c r="C2182" s="335" t="s">
        <v>1</v>
      </c>
      <c r="D2182" s="335" t="s">
        <v>2169</v>
      </c>
      <c r="E2182" s="18" t="s">
        <v>1</v>
      </c>
      <c r="F2182" s="336">
        <v>0</v>
      </c>
      <c r="G2182" s="40"/>
      <c r="H2182" s="46"/>
    </row>
    <row r="2183" s="2" customFormat="1" ht="16.8" customHeight="1">
      <c r="A2183" s="40"/>
      <c r="B2183" s="46"/>
      <c r="C2183" s="335" t="s">
        <v>1806</v>
      </c>
      <c r="D2183" s="335" t="s">
        <v>3272</v>
      </c>
      <c r="E2183" s="18" t="s">
        <v>1</v>
      </c>
      <c r="F2183" s="336">
        <v>44.524999999999999</v>
      </c>
      <c r="G2183" s="40"/>
      <c r="H2183" s="46"/>
    </row>
    <row r="2184" s="2" customFormat="1" ht="16.8" customHeight="1">
      <c r="A2184" s="40"/>
      <c r="B2184" s="46"/>
      <c r="C2184" s="337" t="s">
        <v>6408</v>
      </c>
      <c r="D2184" s="40"/>
      <c r="E2184" s="40"/>
      <c r="F2184" s="40"/>
      <c r="G2184" s="40"/>
      <c r="H2184" s="46"/>
    </row>
    <row r="2185" s="2" customFormat="1" ht="16.8" customHeight="1">
      <c r="A2185" s="40"/>
      <c r="B2185" s="46"/>
      <c r="C2185" s="335" t="s">
        <v>2259</v>
      </c>
      <c r="D2185" s="335" t="s">
        <v>6467</v>
      </c>
      <c r="E2185" s="18" t="s">
        <v>515</v>
      </c>
      <c r="F2185" s="336">
        <v>84.355999999999995</v>
      </c>
      <c r="G2185" s="40"/>
      <c r="H2185" s="46"/>
    </row>
    <row r="2186" s="2" customFormat="1" ht="16.8" customHeight="1">
      <c r="A2186" s="40"/>
      <c r="B2186" s="46"/>
      <c r="C2186" s="331" t="s">
        <v>797</v>
      </c>
      <c r="D2186" s="332" t="s">
        <v>797</v>
      </c>
      <c r="E2186" s="333" t="s">
        <v>1</v>
      </c>
      <c r="F2186" s="334">
        <v>65</v>
      </c>
      <c r="G2186" s="40"/>
      <c r="H2186" s="46"/>
    </row>
    <row r="2187" s="2" customFormat="1" ht="16.8" customHeight="1">
      <c r="A2187" s="40"/>
      <c r="B2187" s="46"/>
      <c r="C2187" s="335" t="s">
        <v>797</v>
      </c>
      <c r="D2187" s="335" t="s">
        <v>798</v>
      </c>
      <c r="E2187" s="18" t="s">
        <v>1</v>
      </c>
      <c r="F2187" s="336">
        <v>65</v>
      </c>
      <c r="G2187" s="40"/>
      <c r="H2187" s="46"/>
    </row>
    <row r="2188" s="2" customFormat="1" ht="16.8" customHeight="1">
      <c r="A2188" s="40"/>
      <c r="B2188" s="46"/>
      <c r="C2188" s="331" t="s">
        <v>1809</v>
      </c>
      <c r="D2188" s="332" t="s">
        <v>1809</v>
      </c>
      <c r="E2188" s="333" t="s">
        <v>1</v>
      </c>
      <c r="F2188" s="334">
        <v>5.4400000000000004</v>
      </c>
      <c r="G2188" s="40"/>
      <c r="H2188" s="46"/>
    </row>
    <row r="2189" s="2" customFormat="1" ht="16.8" customHeight="1">
      <c r="A2189" s="40"/>
      <c r="B2189" s="46"/>
      <c r="C2189" s="335" t="s">
        <v>1809</v>
      </c>
      <c r="D2189" s="335" t="s">
        <v>3281</v>
      </c>
      <c r="E2189" s="18" t="s">
        <v>1</v>
      </c>
      <c r="F2189" s="336">
        <v>5.4400000000000004</v>
      </c>
      <c r="G2189" s="40"/>
      <c r="H2189" s="46"/>
    </row>
    <row r="2190" s="2" customFormat="1" ht="16.8" customHeight="1">
      <c r="A2190" s="40"/>
      <c r="B2190" s="46"/>
      <c r="C2190" s="337" t="s">
        <v>6408</v>
      </c>
      <c r="D2190" s="40"/>
      <c r="E2190" s="40"/>
      <c r="F2190" s="40"/>
      <c r="G2190" s="40"/>
      <c r="H2190" s="46"/>
    </row>
    <row r="2191" s="2" customFormat="1" ht="16.8" customHeight="1">
      <c r="A2191" s="40"/>
      <c r="B2191" s="46"/>
      <c r="C2191" s="335" t="s">
        <v>3274</v>
      </c>
      <c r="D2191" s="335" t="s">
        <v>6562</v>
      </c>
      <c r="E2191" s="18" t="s">
        <v>507</v>
      </c>
      <c r="F2191" s="336">
        <v>185.74799999999999</v>
      </c>
      <c r="G2191" s="40"/>
      <c r="H2191" s="46"/>
    </row>
    <row r="2192" s="2" customFormat="1" ht="16.8" customHeight="1">
      <c r="A2192" s="40"/>
      <c r="B2192" s="46"/>
      <c r="C2192" s="331" t="s">
        <v>4261</v>
      </c>
      <c r="D2192" s="332" t="s">
        <v>4261</v>
      </c>
      <c r="E2192" s="333" t="s">
        <v>1</v>
      </c>
      <c r="F2192" s="334">
        <v>1.6699999999999999</v>
      </c>
      <c r="G2192" s="40"/>
      <c r="H2192" s="46"/>
    </row>
    <row r="2193" s="2" customFormat="1" ht="16.8" customHeight="1">
      <c r="A2193" s="40"/>
      <c r="B2193" s="46"/>
      <c r="C2193" s="331" t="s">
        <v>2320</v>
      </c>
      <c r="D2193" s="332" t="s">
        <v>2320</v>
      </c>
      <c r="E2193" s="333" t="s">
        <v>1</v>
      </c>
      <c r="F2193" s="334">
        <v>17</v>
      </c>
      <c r="G2193" s="40"/>
      <c r="H2193" s="46"/>
    </row>
    <row r="2194" s="2" customFormat="1" ht="16.8" customHeight="1">
      <c r="A2194" s="40"/>
      <c r="B2194" s="46"/>
      <c r="C2194" s="335" t="s">
        <v>2320</v>
      </c>
      <c r="D2194" s="335" t="s">
        <v>2321</v>
      </c>
      <c r="E2194" s="18" t="s">
        <v>1</v>
      </c>
      <c r="F2194" s="336">
        <v>17</v>
      </c>
      <c r="G2194" s="40"/>
      <c r="H2194" s="46"/>
    </row>
    <row r="2195" s="2" customFormat="1" ht="16.8" customHeight="1">
      <c r="A2195" s="40"/>
      <c r="B2195" s="46"/>
      <c r="C2195" s="331" t="s">
        <v>3325</v>
      </c>
      <c r="D2195" s="332" t="s">
        <v>3325</v>
      </c>
      <c r="E2195" s="333" t="s">
        <v>1</v>
      </c>
      <c r="F2195" s="334">
        <v>17</v>
      </c>
      <c r="G2195" s="40"/>
      <c r="H2195" s="46"/>
    </row>
    <row r="2196" s="2" customFormat="1" ht="16.8" customHeight="1">
      <c r="A2196" s="40"/>
      <c r="B2196" s="46"/>
      <c r="C2196" s="335" t="s">
        <v>3325</v>
      </c>
      <c r="D2196" s="335" t="s">
        <v>3326</v>
      </c>
      <c r="E2196" s="18" t="s">
        <v>1</v>
      </c>
      <c r="F2196" s="336">
        <v>17</v>
      </c>
      <c r="G2196" s="40"/>
      <c r="H2196" s="46"/>
    </row>
    <row r="2197" s="2" customFormat="1" ht="16.8" customHeight="1">
      <c r="A2197" s="40"/>
      <c r="B2197" s="46"/>
      <c r="C2197" s="331" t="s">
        <v>3330</v>
      </c>
      <c r="D2197" s="332" t="s">
        <v>3330</v>
      </c>
      <c r="E2197" s="333" t="s">
        <v>1</v>
      </c>
      <c r="F2197" s="334">
        <v>34</v>
      </c>
      <c r="G2197" s="40"/>
      <c r="H2197" s="46"/>
    </row>
    <row r="2198" s="2" customFormat="1" ht="16.8" customHeight="1">
      <c r="A2198" s="40"/>
      <c r="B2198" s="46"/>
      <c r="C2198" s="335" t="s">
        <v>3330</v>
      </c>
      <c r="D2198" s="335" t="s">
        <v>3331</v>
      </c>
      <c r="E2198" s="18" t="s">
        <v>1</v>
      </c>
      <c r="F2198" s="336">
        <v>34</v>
      </c>
      <c r="G2198" s="40"/>
      <c r="H2198" s="46"/>
    </row>
    <row r="2199" s="2" customFormat="1" ht="16.8" customHeight="1">
      <c r="A2199" s="40"/>
      <c r="B2199" s="46"/>
      <c r="C2199" s="331" t="s">
        <v>3334</v>
      </c>
      <c r="D2199" s="332" t="s">
        <v>3334</v>
      </c>
      <c r="E2199" s="333" t="s">
        <v>1</v>
      </c>
      <c r="F2199" s="334">
        <v>34</v>
      </c>
      <c r="G2199" s="40"/>
      <c r="H2199" s="46"/>
    </row>
    <row r="2200" s="2" customFormat="1" ht="16.8" customHeight="1">
      <c r="A2200" s="40"/>
      <c r="B2200" s="46"/>
      <c r="C2200" s="335" t="s">
        <v>3334</v>
      </c>
      <c r="D2200" s="335" t="s">
        <v>3335</v>
      </c>
      <c r="E2200" s="18" t="s">
        <v>1</v>
      </c>
      <c r="F2200" s="336">
        <v>34</v>
      </c>
      <c r="G2200" s="40"/>
      <c r="H2200" s="46"/>
    </row>
    <row r="2201" s="2" customFormat="1" ht="16.8" customHeight="1">
      <c r="A2201" s="40"/>
      <c r="B2201" s="46"/>
      <c r="C2201" s="331" t="s">
        <v>3352</v>
      </c>
      <c r="D2201" s="332" t="s">
        <v>3352</v>
      </c>
      <c r="E2201" s="333" t="s">
        <v>1</v>
      </c>
      <c r="F2201" s="334">
        <v>75.120000000000005</v>
      </c>
      <c r="G2201" s="40"/>
      <c r="H2201" s="46"/>
    </row>
    <row r="2202" s="2" customFormat="1" ht="16.8" customHeight="1">
      <c r="A2202" s="40"/>
      <c r="B2202" s="46"/>
      <c r="C2202" s="335" t="s">
        <v>3352</v>
      </c>
      <c r="D2202" s="335" t="s">
        <v>3353</v>
      </c>
      <c r="E2202" s="18" t="s">
        <v>1</v>
      </c>
      <c r="F2202" s="336">
        <v>75.120000000000005</v>
      </c>
      <c r="G2202" s="40"/>
      <c r="H2202" s="46"/>
    </row>
    <row r="2203" s="2" customFormat="1" ht="16.8" customHeight="1">
      <c r="A2203" s="40"/>
      <c r="B2203" s="46"/>
      <c r="C2203" s="331" t="s">
        <v>1812</v>
      </c>
      <c r="D2203" s="332" t="s">
        <v>1812</v>
      </c>
      <c r="E2203" s="333" t="s">
        <v>1</v>
      </c>
      <c r="F2203" s="334">
        <v>52</v>
      </c>
      <c r="G2203" s="40"/>
      <c r="H2203" s="46"/>
    </row>
    <row r="2204" s="2" customFormat="1" ht="16.8" customHeight="1">
      <c r="A2204" s="40"/>
      <c r="B2204" s="46"/>
      <c r="C2204" s="335" t="s">
        <v>1812</v>
      </c>
      <c r="D2204" s="335" t="s">
        <v>3123</v>
      </c>
      <c r="E2204" s="18" t="s">
        <v>1</v>
      </c>
      <c r="F2204" s="336">
        <v>52</v>
      </c>
      <c r="G2204" s="40"/>
      <c r="H2204" s="46"/>
    </row>
    <row r="2205" s="2" customFormat="1" ht="16.8" customHeight="1">
      <c r="A2205" s="40"/>
      <c r="B2205" s="46"/>
      <c r="C2205" s="331" t="s">
        <v>6519</v>
      </c>
      <c r="D2205" s="332" t="s">
        <v>6519</v>
      </c>
      <c r="E2205" s="333" t="s">
        <v>1</v>
      </c>
      <c r="F2205" s="334">
        <v>9.3960000000000008</v>
      </c>
      <c r="G2205" s="40"/>
      <c r="H2205" s="46"/>
    </row>
    <row r="2206" s="2" customFormat="1" ht="16.8" customHeight="1">
      <c r="A2206" s="40"/>
      <c r="B2206" s="46"/>
      <c r="C2206" s="331" t="s">
        <v>3373</v>
      </c>
      <c r="D2206" s="332" t="s">
        <v>3373</v>
      </c>
      <c r="E2206" s="333" t="s">
        <v>1</v>
      </c>
      <c r="F2206" s="334">
        <v>116.2</v>
      </c>
      <c r="G2206" s="40"/>
      <c r="H2206" s="46"/>
    </row>
    <row r="2207" s="2" customFormat="1" ht="16.8" customHeight="1">
      <c r="A2207" s="40"/>
      <c r="B2207" s="46"/>
      <c r="C2207" s="335" t="s">
        <v>3373</v>
      </c>
      <c r="D2207" s="335" t="s">
        <v>3374</v>
      </c>
      <c r="E2207" s="18" t="s">
        <v>1</v>
      </c>
      <c r="F2207" s="336">
        <v>116.2</v>
      </c>
      <c r="G2207" s="40"/>
      <c r="H2207" s="46"/>
    </row>
    <row r="2208" s="2" customFormat="1" ht="16.8" customHeight="1">
      <c r="A2208" s="40"/>
      <c r="B2208" s="46"/>
      <c r="C2208" s="331" t="s">
        <v>3381</v>
      </c>
      <c r="D2208" s="332" t="s">
        <v>3381</v>
      </c>
      <c r="E2208" s="333" t="s">
        <v>1</v>
      </c>
      <c r="F2208" s="334">
        <v>116.2</v>
      </c>
      <c r="G2208" s="40"/>
      <c r="H2208" s="46"/>
    </row>
    <row r="2209" s="2" customFormat="1" ht="16.8" customHeight="1">
      <c r="A2209" s="40"/>
      <c r="B2209" s="46"/>
      <c r="C2209" s="335" t="s">
        <v>3381</v>
      </c>
      <c r="D2209" s="335" t="s">
        <v>3382</v>
      </c>
      <c r="E2209" s="18" t="s">
        <v>1</v>
      </c>
      <c r="F2209" s="336">
        <v>116.2</v>
      </c>
      <c r="G2209" s="40"/>
      <c r="H2209" s="46"/>
    </row>
    <row r="2210" s="2" customFormat="1" ht="16.8" customHeight="1">
      <c r="A2210" s="40"/>
      <c r="B2210" s="46"/>
      <c r="C2210" s="331" t="s">
        <v>2408</v>
      </c>
      <c r="D2210" s="332" t="s">
        <v>2408</v>
      </c>
      <c r="E2210" s="333" t="s">
        <v>1</v>
      </c>
      <c r="F2210" s="334">
        <v>93</v>
      </c>
      <c r="G2210" s="40"/>
      <c r="H2210" s="46"/>
    </row>
    <row r="2211" s="2" customFormat="1" ht="16.8" customHeight="1">
      <c r="A2211" s="40"/>
      <c r="B2211" s="46"/>
      <c r="C2211" s="335" t="s">
        <v>2408</v>
      </c>
      <c r="D2211" s="335" t="s">
        <v>3386</v>
      </c>
      <c r="E2211" s="18" t="s">
        <v>1</v>
      </c>
      <c r="F2211" s="336">
        <v>93</v>
      </c>
      <c r="G2211" s="40"/>
      <c r="H2211" s="46"/>
    </row>
    <row r="2212" s="2" customFormat="1" ht="16.8" customHeight="1">
      <c r="A2212" s="40"/>
      <c r="B2212" s="46"/>
      <c r="C2212" s="337" t="s">
        <v>6408</v>
      </c>
      <c r="D2212" s="40"/>
      <c r="E2212" s="40"/>
      <c r="F2212" s="40"/>
      <c r="G2212" s="40"/>
      <c r="H2212" s="46"/>
    </row>
    <row r="2213" s="2" customFormat="1" ht="16.8" customHeight="1">
      <c r="A2213" s="40"/>
      <c r="B2213" s="46"/>
      <c r="C2213" s="335" t="s">
        <v>2377</v>
      </c>
      <c r="D2213" s="335" t="s">
        <v>6479</v>
      </c>
      <c r="E2213" s="18" t="s">
        <v>507</v>
      </c>
      <c r="F2213" s="336">
        <v>121.31999999999999</v>
      </c>
      <c r="G2213" s="40"/>
      <c r="H2213" s="46"/>
    </row>
    <row r="2214" s="2" customFormat="1" ht="16.8" customHeight="1">
      <c r="A2214" s="40"/>
      <c r="B2214" s="46"/>
      <c r="C2214" s="331" t="s">
        <v>3400</v>
      </c>
      <c r="D2214" s="332" t="s">
        <v>3400</v>
      </c>
      <c r="E2214" s="333" t="s">
        <v>1</v>
      </c>
      <c r="F2214" s="334">
        <v>14</v>
      </c>
      <c r="G2214" s="40"/>
      <c r="H2214" s="46"/>
    </row>
    <row r="2215" s="2" customFormat="1" ht="16.8" customHeight="1">
      <c r="A2215" s="40"/>
      <c r="B2215" s="46"/>
      <c r="C2215" s="335" t="s">
        <v>3400</v>
      </c>
      <c r="D2215" s="335" t="s">
        <v>3401</v>
      </c>
      <c r="E2215" s="18" t="s">
        <v>1</v>
      </c>
      <c r="F2215" s="336">
        <v>14</v>
      </c>
      <c r="G2215" s="40"/>
      <c r="H2215" s="46"/>
    </row>
    <row r="2216" s="2" customFormat="1" ht="16.8" customHeight="1">
      <c r="A2216" s="40"/>
      <c r="B2216" s="46"/>
      <c r="C2216" s="331" t="s">
        <v>3017</v>
      </c>
      <c r="D2216" s="332" t="s">
        <v>3017</v>
      </c>
      <c r="E2216" s="333" t="s">
        <v>1</v>
      </c>
      <c r="F2216" s="334">
        <v>8.6199999999999992</v>
      </c>
      <c r="G2216" s="40"/>
      <c r="H2216" s="46"/>
    </row>
    <row r="2217" s="2" customFormat="1" ht="16.8" customHeight="1">
      <c r="A2217" s="40"/>
      <c r="B2217" s="46"/>
      <c r="C2217" s="335" t="s">
        <v>3017</v>
      </c>
      <c r="D2217" s="335" t="s">
        <v>3405</v>
      </c>
      <c r="E2217" s="18" t="s">
        <v>1</v>
      </c>
      <c r="F2217" s="336">
        <v>8.6199999999999992</v>
      </c>
      <c r="G2217" s="40"/>
      <c r="H2217" s="46"/>
    </row>
    <row r="2218" s="2" customFormat="1" ht="16.8" customHeight="1">
      <c r="A2218" s="40"/>
      <c r="B2218" s="46"/>
      <c r="C2218" s="337" t="s">
        <v>6408</v>
      </c>
      <c r="D2218" s="40"/>
      <c r="E2218" s="40"/>
      <c r="F2218" s="40"/>
      <c r="G2218" s="40"/>
      <c r="H2218" s="46"/>
    </row>
    <row r="2219" s="2" customFormat="1" ht="16.8" customHeight="1">
      <c r="A2219" s="40"/>
      <c r="B2219" s="46"/>
      <c r="C2219" s="335" t="s">
        <v>2442</v>
      </c>
      <c r="D2219" s="335" t="s">
        <v>6484</v>
      </c>
      <c r="E2219" s="18" t="s">
        <v>507</v>
      </c>
      <c r="F2219" s="336">
        <v>49.689999999999998</v>
      </c>
      <c r="G2219" s="40"/>
      <c r="H2219" s="46"/>
    </row>
    <row r="2220" s="2" customFormat="1" ht="16.8" customHeight="1">
      <c r="A2220" s="40"/>
      <c r="B2220" s="46"/>
      <c r="C2220" s="331" t="s">
        <v>3413</v>
      </c>
      <c r="D2220" s="332" t="s">
        <v>3413</v>
      </c>
      <c r="E2220" s="333" t="s">
        <v>1</v>
      </c>
      <c r="F2220" s="334">
        <v>36.960000000000001</v>
      </c>
      <c r="G2220" s="40"/>
      <c r="H2220" s="46"/>
    </row>
    <row r="2221" s="2" customFormat="1" ht="16.8" customHeight="1">
      <c r="A2221" s="40"/>
      <c r="B2221" s="46"/>
      <c r="C2221" s="335" t="s">
        <v>3413</v>
      </c>
      <c r="D2221" s="335" t="s">
        <v>3414</v>
      </c>
      <c r="E2221" s="18" t="s">
        <v>1</v>
      </c>
      <c r="F2221" s="336">
        <v>36.960000000000001</v>
      </c>
      <c r="G2221" s="40"/>
      <c r="H2221" s="46"/>
    </row>
    <row r="2222" s="2" customFormat="1" ht="16.8" customHeight="1">
      <c r="A2222" s="40"/>
      <c r="B2222" s="46"/>
      <c r="C2222" s="331" t="s">
        <v>1815</v>
      </c>
      <c r="D2222" s="332" t="s">
        <v>1815</v>
      </c>
      <c r="E2222" s="333" t="s">
        <v>1</v>
      </c>
      <c r="F2222" s="334">
        <v>0.59999999999999998</v>
      </c>
      <c r="G2222" s="40"/>
      <c r="H2222" s="46"/>
    </row>
    <row r="2223" s="2" customFormat="1" ht="16.8" customHeight="1">
      <c r="A2223" s="40"/>
      <c r="B2223" s="46"/>
      <c r="C2223" s="335" t="s">
        <v>1</v>
      </c>
      <c r="D2223" s="335" t="s">
        <v>3422</v>
      </c>
      <c r="E2223" s="18" t="s">
        <v>1</v>
      </c>
      <c r="F2223" s="336">
        <v>0</v>
      </c>
      <c r="G2223" s="40"/>
      <c r="H2223" s="46"/>
    </row>
    <row r="2224" s="2" customFormat="1" ht="16.8" customHeight="1">
      <c r="A2224" s="40"/>
      <c r="B2224" s="46"/>
      <c r="C2224" s="335" t="s">
        <v>1815</v>
      </c>
      <c r="D2224" s="335" t="s">
        <v>3423</v>
      </c>
      <c r="E2224" s="18" t="s">
        <v>1</v>
      </c>
      <c r="F2224" s="336">
        <v>0.59999999999999998</v>
      </c>
      <c r="G2224" s="40"/>
      <c r="H2224" s="46"/>
    </row>
    <row r="2225" s="2" customFormat="1" ht="16.8" customHeight="1">
      <c r="A2225" s="40"/>
      <c r="B2225" s="46"/>
      <c r="C2225" s="337" t="s">
        <v>6408</v>
      </c>
      <c r="D2225" s="40"/>
      <c r="E2225" s="40"/>
      <c r="F2225" s="40"/>
      <c r="G2225" s="40"/>
      <c r="H2225" s="46"/>
    </row>
    <row r="2226" s="2" customFormat="1">
      <c r="A2226" s="40"/>
      <c r="B2226" s="46"/>
      <c r="C2226" s="335" t="s">
        <v>3415</v>
      </c>
      <c r="D2226" s="335" t="s">
        <v>6570</v>
      </c>
      <c r="E2226" s="18" t="s">
        <v>507</v>
      </c>
      <c r="F2226" s="336">
        <v>141.69999999999999</v>
      </c>
      <c r="G2226" s="40"/>
      <c r="H2226" s="46"/>
    </row>
    <row r="2227" s="2" customFormat="1" ht="16.8" customHeight="1">
      <c r="A2227" s="40"/>
      <c r="B2227" s="46"/>
      <c r="C2227" s="331" t="s">
        <v>3428</v>
      </c>
      <c r="D2227" s="332" t="s">
        <v>3428</v>
      </c>
      <c r="E2227" s="333" t="s">
        <v>1</v>
      </c>
      <c r="F2227" s="334">
        <v>36.479999999999997</v>
      </c>
      <c r="G2227" s="40"/>
      <c r="H2227" s="46"/>
    </row>
    <row r="2228" s="2" customFormat="1" ht="16.8" customHeight="1">
      <c r="A2228" s="40"/>
      <c r="B2228" s="46"/>
      <c r="C2228" s="335" t="s">
        <v>3428</v>
      </c>
      <c r="D2228" s="335" t="s">
        <v>3429</v>
      </c>
      <c r="E2228" s="18" t="s">
        <v>1</v>
      </c>
      <c r="F2228" s="336">
        <v>36.479999999999997</v>
      </c>
      <c r="G2228" s="40"/>
      <c r="H2228" s="46"/>
    </row>
    <row r="2229" s="2" customFormat="1" ht="16.8" customHeight="1">
      <c r="A2229" s="40"/>
      <c r="B2229" s="46"/>
      <c r="C2229" s="331" t="s">
        <v>812</v>
      </c>
      <c r="D2229" s="332" t="s">
        <v>812</v>
      </c>
      <c r="E2229" s="333" t="s">
        <v>1</v>
      </c>
      <c r="F2229" s="334">
        <v>258.30000000000001</v>
      </c>
      <c r="G2229" s="40"/>
      <c r="H2229" s="46"/>
    </row>
    <row r="2230" s="2" customFormat="1" ht="16.8" customHeight="1">
      <c r="A2230" s="40"/>
      <c r="B2230" s="46"/>
      <c r="C2230" s="335" t="s">
        <v>812</v>
      </c>
      <c r="D2230" s="335" t="s">
        <v>3126</v>
      </c>
      <c r="E2230" s="18" t="s">
        <v>1</v>
      </c>
      <c r="F2230" s="336">
        <v>258.30000000000001</v>
      </c>
      <c r="G2230" s="40"/>
      <c r="H2230" s="46"/>
    </row>
    <row r="2231" s="2" customFormat="1" ht="16.8" customHeight="1">
      <c r="A2231" s="40"/>
      <c r="B2231" s="46"/>
      <c r="C2231" s="337" t="s">
        <v>6408</v>
      </c>
      <c r="D2231" s="40"/>
      <c r="E2231" s="40"/>
      <c r="F2231" s="40"/>
      <c r="G2231" s="40"/>
      <c r="H2231" s="46"/>
    </row>
    <row r="2232" s="2" customFormat="1" ht="16.8" customHeight="1">
      <c r="A2232" s="40"/>
      <c r="B2232" s="46"/>
      <c r="C2232" s="335" t="s">
        <v>1946</v>
      </c>
      <c r="D2232" s="335" t="s">
        <v>6478</v>
      </c>
      <c r="E2232" s="18" t="s">
        <v>515</v>
      </c>
      <c r="F2232" s="336">
        <v>379.05000000000001</v>
      </c>
      <c r="G2232" s="40"/>
      <c r="H2232" s="46"/>
    </row>
    <row r="2233" s="2" customFormat="1" ht="16.8" customHeight="1">
      <c r="A2233" s="40"/>
      <c r="B2233" s="46"/>
      <c r="C2233" s="331" t="s">
        <v>3433</v>
      </c>
      <c r="D2233" s="332" t="s">
        <v>3433</v>
      </c>
      <c r="E2233" s="333" t="s">
        <v>1</v>
      </c>
      <c r="F2233" s="334">
        <v>10.656000000000001</v>
      </c>
      <c r="G2233" s="40"/>
      <c r="H2233" s="46"/>
    </row>
    <row r="2234" s="2" customFormat="1" ht="16.8" customHeight="1">
      <c r="A2234" s="40"/>
      <c r="B2234" s="46"/>
      <c r="C2234" s="335" t="s">
        <v>3433</v>
      </c>
      <c r="D2234" s="335" t="s">
        <v>3434</v>
      </c>
      <c r="E2234" s="18" t="s">
        <v>1</v>
      </c>
      <c r="F2234" s="336">
        <v>10.656000000000001</v>
      </c>
      <c r="G2234" s="40"/>
      <c r="H2234" s="46"/>
    </row>
    <row r="2235" s="2" customFormat="1" ht="16.8" customHeight="1">
      <c r="A2235" s="40"/>
      <c r="B2235" s="46"/>
      <c r="C2235" s="331" t="s">
        <v>3438</v>
      </c>
      <c r="D2235" s="332" t="s">
        <v>3438</v>
      </c>
      <c r="E2235" s="333" t="s">
        <v>1</v>
      </c>
      <c r="F2235" s="334">
        <v>19.968</v>
      </c>
      <c r="G2235" s="40"/>
      <c r="H2235" s="46"/>
    </row>
    <row r="2236" s="2" customFormat="1" ht="16.8" customHeight="1">
      <c r="A2236" s="40"/>
      <c r="B2236" s="46"/>
      <c r="C2236" s="335" t="s">
        <v>3438</v>
      </c>
      <c r="D2236" s="335" t="s">
        <v>3439</v>
      </c>
      <c r="E2236" s="18" t="s">
        <v>1</v>
      </c>
      <c r="F2236" s="336">
        <v>19.968</v>
      </c>
      <c r="G2236" s="40"/>
      <c r="H2236" s="46"/>
    </row>
    <row r="2237" s="2" customFormat="1" ht="16.8" customHeight="1">
      <c r="A2237" s="40"/>
      <c r="B2237" s="46"/>
      <c r="C2237" s="331" t="s">
        <v>3021</v>
      </c>
      <c r="D2237" s="332" t="s">
        <v>3021</v>
      </c>
      <c r="E2237" s="333" t="s">
        <v>1</v>
      </c>
      <c r="F2237" s="334">
        <v>8.6199999999999992</v>
      </c>
      <c r="G2237" s="40"/>
      <c r="H2237" s="46"/>
    </row>
    <row r="2238" s="2" customFormat="1" ht="16.8" customHeight="1">
      <c r="A2238" s="40"/>
      <c r="B2238" s="46"/>
      <c r="C2238" s="335" t="s">
        <v>3021</v>
      </c>
      <c r="D2238" s="335" t="s">
        <v>3405</v>
      </c>
      <c r="E2238" s="18" t="s">
        <v>1</v>
      </c>
      <c r="F2238" s="336">
        <v>8.6199999999999992</v>
      </c>
      <c r="G2238" s="40"/>
      <c r="H2238" s="46"/>
    </row>
    <row r="2239" s="2" customFormat="1" ht="16.8" customHeight="1">
      <c r="A2239" s="40"/>
      <c r="B2239" s="46"/>
      <c r="C2239" s="337" t="s">
        <v>6408</v>
      </c>
      <c r="D2239" s="40"/>
      <c r="E2239" s="40"/>
      <c r="F2239" s="40"/>
      <c r="G2239" s="40"/>
      <c r="H2239" s="46"/>
    </row>
    <row r="2240" s="2" customFormat="1">
      <c r="A2240" s="40"/>
      <c r="B2240" s="46"/>
      <c r="C2240" s="335" t="s">
        <v>2530</v>
      </c>
      <c r="D2240" s="335" t="s">
        <v>6571</v>
      </c>
      <c r="E2240" s="18" t="s">
        <v>507</v>
      </c>
      <c r="F2240" s="336">
        <v>49.689999999999998</v>
      </c>
      <c r="G2240" s="40"/>
      <c r="H2240" s="46"/>
    </row>
    <row r="2241" s="2" customFormat="1" ht="16.8" customHeight="1">
      <c r="A2241" s="40"/>
      <c r="B2241" s="46"/>
      <c r="C2241" s="331" t="s">
        <v>3022</v>
      </c>
      <c r="D2241" s="332" t="s">
        <v>3022</v>
      </c>
      <c r="E2241" s="333" t="s">
        <v>1</v>
      </c>
      <c r="F2241" s="334">
        <v>35.759999999999998</v>
      </c>
      <c r="G2241" s="40"/>
      <c r="H2241" s="46"/>
    </row>
    <row r="2242" s="2" customFormat="1" ht="16.8" customHeight="1">
      <c r="A2242" s="40"/>
      <c r="B2242" s="46"/>
      <c r="C2242" s="335" t="s">
        <v>1</v>
      </c>
      <c r="D2242" s="335" t="s">
        <v>2543</v>
      </c>
      <c r="E2242" s="18" t="s">
        <v>1</v>
      </c>
      <c r="F2242" s="336">
        <v>0</v>
      </c>
      <c r="G2242" s="40"/>
      <c r="H2242" s="46"/>
    </row>
    <row r="2243" s="2" customFormat="1" ht="16.8" customHeight="1">
      <c r="A2243" s="40"/>
      <c r="B2243" s="46"/>
      <c r="C2243" s="335" t="s">
        <v>3022</v>
      </c>
      <c r="D2243" s="335" t="s">
        <v>3449</v>
      </c>
      <c r="E2243" s="18" t="s">
        <v>1</v>
      </c>
      <c r="F2243" s="336">
        <v>35.759999999999998</v>
      </c>
      <c r="G2243" s="40"/>
      <c r="H2243" s="46"/>
    </row>
    <row r="2244" s="2" customFormat="1" ht="16.8" customHeight="1">
      <c r="A2244" s="40"/>
      <c r="B2244" s="46"/>
      <c r="C2244" s="337" t="s">
        <v>6408</v>
      </c>
      <c r="D2244" s="40"/>
      <c r="E2244" s="40"/>
      <c r="F2244" s="40"/>
      <c r="G2244" s="40"/>
      <c r="H2244" s="46"/>
    </row>
    <row r="2245" s="2" customFormat="1" ht="16.8" customHeight="1">
      <c r="A2245" s="40"/>
      <c r="B2245" s="46"/>
      <c r="C2245" s="335" t="s">
        <v>871</v>
      </c>
      <c r="D2245" s="335" t="s">
        <v>6415</v>
      </c>
      <c r="E2245" s="18" t="s">
        <v>507</v>
      </c>
      <c r="F2245" s="336">
        <v>487.27999999999997</v>
      </c>
      <c r="G2245" s="40"/>
      <c r="H2245" s="46"/>
    </row>
    <row r="2246" s="2" customFormat="1" ht="16.8" customHeight="1">
      <c r="A2246" s="40"/>
      <c r="B2246" s="46"/>
      <c r="C2246" s="331" t="s">
        <v>3460</v>
      </c>
      <c r="D2246" s="332" t="s">
        <v>3460</v>
      </c>
      <c r="E2246" s="333" t="s">
        <v>1</v>
      </c>
      <c r="F2246" s="334">
        <v>230.92500000000001</v>
      </c>
      <c r="G2246" s="40"/>
      <c r="H2246" s="46"/>
    </row>
    <row r="2247" s="2" customFormat="1" ht="16.8" customHeight="1">
      <c r="A2247" s="40"/>
      <c r="B2247" s="46"/>
      <c r="C2247" s="335" t="s">
        <v>3460</v>
      </c>
      <c r="D2247" s="335" t="s">
        <v>3461</v>
      </c>
      <c r="E2247" s="18" t="s">
        <v>1</v>
      </c>
      <c r="F2247" s="336">
        <v>230.92500000000001</v>
      </c>
      <c r="G2247" s="40"/>
      <c r="H2247" s="46"/>
    </row>
    <row r="2248" s="2" customFormat="1" ht="16.8" customHeight="1">
      <c r="A2248" s="40"/>
      <c r="B2248" s="46"/>
      <c r="C2248" s="331" t="s">
        <v>3468</v>
      </c>
      <c r="D2248" s="332" t="s">
        <v>3468</v>
      </c>
      <c r="E2248" s="333" t="s">
        <v>1</v>
      </c>
      <c r="F2248" s="334">
        <v>210.97499999999999</v>
      </c>
      <c r="G2248" s="40"/>
      <c r="H2248" s="46"/>
    </row>
    <row r="2249" s="2" customFormat="1" ht="16.8" customHeight="1">
      <c r="A2249" s="40"/>
      <c r="B2249" s="46"/>
      <c r="C2249" s="335" t="s">
        <v>3468</v>
      </c>
      <c r="D2249" s="335" t="s">
        <v>3469</v>
      </c>
      <c r="E2249" s="18" t="s">
        <v>1</v>
      </c>
      <c r="F2249" s="336">
        <v>210.97499999999999</v>
      </c>
      <c r="G2249" s="40"/>
      <c r="H2249" s="46"/>
    </row>
    <row r="2250" s="2" customFormat="1" ht="16.8" customHeight="1">
      <c r="A2250" s="40"/>
      <c r="B2250" s="46"/>
      <c r="C2250" s="331" t="s">
        <v>3024</v>
      </c>
      <c r="D2250" s="332" t="s">
        <v>3024</v>
      </c>
      <c r="E2250" s="333" t="s">
        <v>1</v>
      </c>
      <c r="F2250" s="334">
        <v>32.960000000000001</v>
      </c>
      <c r="G2250" s="40"/>
      <c r="H2250" s="46"/>
    </row>
    <row r="2251" s="2" customFormat="1" ht="16.8" customHeight="1">
      <c r="A2251" s="40"/>
      <c r="B2251" s="46"/>
      <c r="C2251" s="335" t="s">
        <v>1</v>
      </c>
      <c r="D2251" s="335" t="s">
        <v>2543</v>
      </c>
      <c r="E2251" s="18" t="s">
        <v>1</v>
      </c>
      <c r="F2251" s="336">
        <v>0</v>
      </c>
      <c r="G2251" s="40"/>
      <c r="H2251" s="46"/>
    </row>
    <row r="2252" s="2" customFormat="1" ht="16.8" customHeight="1">
      <c r="A2252" s="40"/>
      <c r="B2252" s="46"/>
      <c r="C2252" s="335" t="s">
        <v>3024</v>
      </c>
      <c r="D2252" s="335" t="s">
        <v>3473</v>
      </c>
      <c r="E2252" s="18" t="s">
        <v>1</v>
      </c>
      <c r="F2252" s="336">
        <v>32.960000000000001</v>
      </c>
      <c r="G2252" s="40"/>
      <c r="H2252" s="46"/>
    </row>
    <row r="2253" s="2" customFormat="1" ht="16.8" customHeight="1">
      <c r="A2253" s="40"/>
      <c r="B2253" s="46"/>
      <c r="C2253" s="337" t="s">
        <v>6408</v>
      </c>
      <c r="D2253" s="40"/>
      <c r="E2253" s="40"/>
      <c r="F2253" s="40"/>
      <c r="G2253" s="40"/>
      <c r="H2253" s="46"/>
    </row>
    <row r="2254" s="2" customFormat="1" ht="16.8" customHeight="1">
      <c r="A2254" s="40"/>
      <c r="B2254" s="46"/>
      <c r="C2254" s="335" t="s">
        <v>2549</v>
      </c>
      <c r="D2254" s="335" t="s">
        <v>6493</v>
      </c>
      <c r="E2254" s="18" t="s">
        <v>507</v>
      </c>
      <c r="F2254" s="336">
        <v>465.755</v>
      </c>
      <c r="G2254" s="40"/>
      <c r="H2254" s="46"/>
    </row>
    <row r="2255" s="2" customFormat="1" ht="16.8" customHeight="1">
      <c r="A2255" s="40"/>
      <c r="B2255" s="46"/>
      <c r="C2255" s="331" t="s">
        <v>1818</v>
      </c>
      <c r="D2255" s="332" t="s">
        <v>1818</v>
      </c>
      <c r="E2255" s="333" t="s">
        <v>1</v>
      </c>
      <c r="F2255" s="334">
        <v>31.199999999999999</v>
      </c>
      <c r="G2255" s="40"/>
      <c r="H2255" s="46"/>
    </row>
    <row r="2256" s="2" customFormat="1" ht="16.8" customHeight="1">
      <c r="A2256" s="40"/>
      <c r="B2256" s="46"/>
      <c r="C2256" s="335" t="s">
        <v>1</v>
      </c>
      <c r="D2256" s="335" t="s">
        <v>2543</v>
      </c>
      <c r="E2256" s="18" t="s">
        <v>1</v>
      </c>
      <c r="F2256" s="336">
        <v>0</v>
      </c>
      <c r="G2256" s="40"/>
      <c r="H2256" s="46"/>
    </row>
    <row r="2257" s="2" customFormat="1" ht="16.8" customHeight="1">
      <c r="A2257" s="40"/>
      <c r="B2257" s="46"/>
      <c r="C2257" s="335" t="s">
        <v>1818</v>
      </c>
      <c r="D2257" s="335" t="s">
        <v>3480</v>
      </c>
      <c r="E2257" s="18" t="s">
        <v>1</v>
      </c>
      <c r="F2257" s="336">
        <v>31.199999999999999</v>
      </c>
      <c r="G2257" s="40"/>
      <c r="H2257" s="46"/>
    </row>
    <row r="2258" s="2" customFormat="1" ht="16.8" customHeight="1">
      <c r="A2258" s="40"/>
      <c r="B2258" s="46"/>
      <c r="C2258" s="337" t="s">
        <v>6408</v>
      </c>
      <c r="D2258" s="40"/>
      <c r="E2258" s="40"/>
      <c r="F2258" s="40"/>
      <c r="G2258" s="40"/>
      <c r="H2258" s="46"/>
    </row>
    <row r="2259" s="2" customFormat="1" ht="16.8" customHeight="1">
      <c r="A2259" s="40"/>
      <c r="B2259" s="46"/>
      <c r="C2259" s="335" t="s">
        <v>2560</v>
      </c>
      <c r="D2259" s="335" t="s">
        <v>6494</v>
      </c>
      <c r="E2259" s="18" t="s">
        <v>507</v>
      </c>
      <c r="F2259" s="336">
        <v>452.22500000000002</v>
      </c>
      <c r="G2259" s="40"/>
      <c r="H2259" s="46"/>
    </row>
    <row r="2260" s="2" customFormat="1" ht="16.8" customHeight="1">
      <c r="A2260" s="40"/>
      <c r="B2260" s="46"/>
      <c r="C2260" s="331" t="s">
        <v>1821</v>
      </c>
      <c r="D2260" s="332" t="s">
        <v>1821</v>
      </c>
      <c r="E2260" s="333" t="s">
        <v>1</v>
      </c>
      <c r="F2260" s="334">
        <v>8</v>
      </c>
      <c r="G2260" s="40"/>
      <c r="H2260" s="46"/>
    </row>
    <row r="2261" s="2" customFormat="1" ht="16.8" customHeight="1">
      <c r="A2261" s="40"/>
      <c r="B2261" s="46"/>
      <c r="C2261" s="335" t="s">
        <v>1821</v>
      </c>
      <c r="D2261" s="335" t="s">
        <v>3486</v>
      </c>
      <c r="E2261" s="18" t="s">
        <v>1</v>
      </c>
      <c r="F2261" s="336">
        <v>8</v>
      </c>
      <c r="G2261" s="40"/>
      <c r="H2261" s="46"/>
    </row>
    <row r="2262" s="2" customFormat="1" ht="16.8" customHeight="1">
      <c r="A2262" s="40"/>
      <c r="B2262" s="46"/>
      <c r="C2262" s="337" t="s">
        <v>6408</v>
      </c>
      <c r="D2262" s="40"/>
      <c r="E2262" s="40"/>
      <c r="F2262" s="40"/>
      <c r="G2262" s="40"/>
      <c r="H2262" s="46"/>
    </row>
    <row r="2263" s="2" customFormat="1" ht="16.8" customHeight="1">
      <c r="A2263" s="40"/>
      <c r="B2263" s="46"/>
      <c r="C2263" s="335" t="s">
        <v>878</v>
      </c>
      <c r="D2263" s="335" t="s">
        <v>6416</v>
      </c>
      <c r="E2263" s="18" t="s">
        <v>507</v>
      </c>
      <c r="F2263" s="336">
        <v>128</v>
      </c>
      <c r="G2263" s="40"/>
      <c r="H2263" s="46"/>
    </row>
    <row r="2264" s="2" customFormat="1" ht="16.8" customHeight="1">
      <c r="A2264" s="40"/>
      <c r="B2264" s="46"/>
      <c r="C2264" s="331" t="s">
        <v>1824</v>
      </c>
      <c r="D2264" s="332" t="s">
        <v>1824</v>
      </c>
      <c r="E2264" s="333" t="s">
        <v>1</v>
      </c>
      <c r="F2264" s="334">
        <v>11.970000000000001</v>
      </c>
      <c r="G2264" s="40"/>
      <c r="H2264" s="46"/>
    </row>
    <row r="2265" s="2" customFormat="1" ht="16.8" customHeight="1">
      <c r="A2265" s="40"/>
      <c r="B2265" s="46"/>
      <c r="C2265" s="335" t="s">
        <v>1</v>
      </c>
      <c r="D2265" s="335" t="s">
        <v>3495</v>
      </c>
      <c r="E2265" s="18" t="s">
        <v>1</v>
      </c>
      <c r="F2265" s="336">
        <v>0</v>
      </c>
      <c r="G2265" s="40"/>
      <c r="H2265" s="46"/>
    </row>
    <row r="2266" s="2" customFormat="1" ht="16.8" customHeight="1">
      <c r="A2266" s="40"/>
      <c r="B2266" s="46"/>
      <c r="C2266" s="335" t="s">
        <v>1824</v>
      </c>
      <c r="D2266" s="335" t="s">
        <v>3496</v>
      </c>
      <c r="E2266" s="18" t="s">
        <v>1</v>
      </c>
      <c r="F2266" s="336">
        <v>11.970000000000001</v>
      </c>
      <c r="G2266" s="40"/>
      <c r="H2266" s="46"/>
    </row>
    <row r="2267" s="2" customFormat="1" ht="16.8" customHeight="1">
      <c r="A2267" s="40"/>
      <c r="B2267" s="46"/>
      <c r="C2267" s="337" t="s">
        <v>6408</v>
      </c>
      <c r="D2267" s="40"/>
      <c r="E2267" s="40"/>
      <c r="F2267" s="40"/>
      <c r="G2267" s="40"/>
      <c r="H2267" s="46"/>
    </row>
    <row r="2268" s="2" customFormat="1" ht="16.8" customHeight="1">
      <c r="A2268" s="40"/>
      <c r="B2268" s="46"/>
      <c r="C2268" s="335" t="s">
        <v>2580</v>
      </c>
      <c r="D2268" s="335" t="s">
        <v>6574</v>
      </c>
      <c r="E2268" s="18" t="s">
        <v>515</v>
      </c>
      <c r="F2268" s="336">
        <v>23.489999999999998</v>
      </c>
      <c r="G2268" s="40"/>
      <c r="H2268" s="46"/>
    </row>
    <row r="2269" s="2" customFormat="1" ht="16.8" customHeight="1">
      <c r="A2269" s="40"/>
      <c r="B2269" s="46"/>
      <c r="C2269" s="331" t="s">
        <v>820</v>
      </c>
      <c r="D2269" s="332" t="s">
        <v>820</v>
      </c>
      <c r="E2269" s="333" t="s">
        <v>1</v>
      </c>
      <c r="F2269" s="334">
        <v>379.05000000000001</v>
      </c>
      <c r="G2269" s="40"/>
      <c r="H2269" s="46"/>
    </row>
    <row r="2270" s="2" customFormat="1" ht="16.8" customHeight="1">
      <c r="A2270" s="40"/>
      <c r="B2270" s="46"/>
      <c r="C2270" s="335" t="s">
        <v>820</v>
      </c>
      <c r="D2270" s="335" t="s">
        <v>821</v>
      </c>
      <c r="E2270" s="18" t="s">
        <v>1</v>
      </c>
      <c r="F2270" s="336">
        <v>379.05000000000001</v>
      </c>
      <c r="G2270" s="40"/>
      <c r="H2270" s="46"/>
    </row>
    <row r="2271" s="2" customFormat="1" ht="16.8" customHeight="1">
      <c r="A2271" s="40"/>
      <c r="B2271" s="46"/>
      <c r="C2271" s="331" t="s">
        <v>1828</v>
      </c>
      <c r="D2271" s="332" t="s">
        <v>1828</v>
      </c>
      <c r="E2271" s="333" t="s">
        <v>1</v>
      </c>
      <c r="F2271" s="334">
        <v>31.760000000000002</v>
      </c>
      <c r="G2271" s="40"/>
      <c r="H2271" s="46"/>
    </row>
    <row r="2272" s="2" customFormat="1" ht="16.8" customHeight="1">
      <c r="A2272" s="40"/>
      <c r="B2272" s="46"/>
      <c r="C2272" s="335" t="s">
        <v>1</v>
      </c>
      <c r="D2272" s="335" t="s">
        <v>2543</v>
      </c>
      <c r="E2272" s="18" t="s">
        <v>1</v>
      </c>
      <c r="F2272" s="336">
        <v>0</v>
      </c>
      <c r="G2272" s="40"/>
      <c r="H2272" s="46"/>
    </row>
    <row r="2273" s="2" customFormat="1" ht="16.8" customHeight="1">
      <c r="A2273" s="40"/>
      <c r="B2273" s="46"/>
      <c r="C2273" s="335" t="s">
        <v>1828</v>
      </c>
      <c r="D2273" s="335" t="s">
        <v>3501</v>
      </c>
      <c r="E2273" s="18" t="s">
        <v>1</v>
      </c>
      <c r="F2273" s="336">
        <v>31.760000000000002</v>
      </c>
      <c r="G2273" s="40"/>
      <c r="H2273" s="46"/>
    </row>
    <row r="2274" s="2" customFormat="1" ht="16.8" customHeight="1">
      <c r="A2274" s="40"/>
      <c r="B2274" s="46"/>
      <c r="C2274" s="337" t="s">
        <v>6408</v>
      </c>
      <c r="D2274" s="40"/>
      <c r="E2274" s="40"/>
      <c r="F2274" s="40"/>
      <c r="G2274" s="40"/>
      <c r="H2274" s="46"/>
    </row>
    <row r="2275" s="2" customFormat="1" ht="16.8" customHeight="1">
      <c r="A2275" s="40"/>
      <c r="B2275" s="46"/>
      <c r="C2275" s="335" t="s">
        <v>2585</v>
      </c>
      <c r="D2275" s="335" t="s">
        <v>6496</v>
      </c>
      <c r="E2275" s="18" t="s">
        <v>507</v>
      </c>
      <c r="F2275" s="336">
        <v>663.72000000000003</v>
      </c>
      <c r="G2275" s="40"/>
      <c r="H2275" s="46"/>
    </row>
    <row r="2276" s="2" customFormat="1" ht="16.8" customHeight="1">
      <c r="A2276" s="40"/>
      <c r="B2276" s="46"/>
      <c r="C2276" s="331" t="s">
        <v>3029</v>
      </c>
      <c r="D2276" s="332" t="s">
        <v>3029</v>
      </c>
      <c r="E2276" s="333" t="s">
        <v>1</v>
      </c>
      <c r="F2276" s="334">
        <v>30.640000000000001</v>
      </c>
      <c r="G2276" s="40"/>
      <c r="H2276" s="46"/>
    </row>
    <row r="2277" s="2" customFormat="1" ht="16.8" customHeight="1">
      <c r="A2277" s="40"/>
      <c r="B2277" s="46"/>
      <c r="C2277" s="335" t="s">
        <v>1</v>
      </c>
      <c r="D2277" s="335" t="s">
        <v>2543</v>
      </c>
      <c r="E2277" s="18" t="s">
        <v>1</v>
      </c>
      <c r="F2277" s="336">
        <v>0</v>
      </c>
      <c r="G2277" s="40"/>
      <c r="H2277" s="46"/>
    </row>
    <row r="2278" s="2" customFormat="1" ht="16.8" customHeight="1">
      <c r="A2278" s="40"/>
      <c r="B2278" s="46"/>
      <c r="C2278" s="335" t="s">
        <v>3029</v>
      </c>
      <c r="D2278" s="335" t="s">
        <v>3508</v>
      </c>
      <c r="E2278" s="18" t="s">
        <v>1</v>
      </c>
      <c r="F2278" s="336">
        <v>30.640000000000001</v>
      </c>
      <c r="G2278" s="40"/>
      <c r="H2278" s="46"/>
    </row>
    <row r="2279" s="2" customFormat="1" ht="16.8" customHeight="1">
      <c r="A2279" s="40"/>
      <c r="B2279" s="46"/>
      <c r="C2279" s="337" t="s">
        <v>6408</v>
      </c>
      <c r="D2279" s="40"/>
      <c r="E2279" s="40"/>
      <c r="F2279" s="40"/>
      <c r="G2279" s="40"/>
      <c r="H2279" s="46"/>
    </row>
    <row r="2280" s="2" customFormat="1" ht="16.8" customHeight="1">
      <c r="A2280" s="40"/>
      <c r="B2280" s="46"/>
      <c r="C2280" s="335" t="s">
        <v>2597</v>
      </c>
      <c r="D2280" s="335" t="s">
        <v>6497</v>
      </c>
      <c r="E2280" s="18" t="s">
        <v>507</v>
      </c>
      <c r="F2280" s="336">
        <v>771.76999999999998</v>
      </c>
      <c r="G2280" s="40"/>
      <c r="H2280" s="46"/>
    </row>
    <row r="2281" s="2" customFormat="1" ht="16.8" customHeight="1">
      <c r="A2281" s="40"/>
      <c r="B2281" s="46"/>
      <c r="C2281" s="331" t="s">
        <v>1831</v>
      </c>
      <c r="D2281" s="332" t="s">
        <v>1831</v>
      </c>
      <c r="E2281" s="333" t="s">
        <v>1</v>
      </c>
      <c r="F2281" s="334">
        <v>30.32</v>
      </c>
      <c r="G2281" s="40"/>
      <c r="H2281" s="46"/>
    </row>
    <row r="2282" s="2" customFormat="1" ht="16.8" customHeight="1">
      <c r="A2282" s="40"/>
      <c r="B2282" s="46"/>
      <c r="C2282" s="335" t="s">
        <v>1</v>
      </c>
      <c r="D2282" s="335" t="s">
        <v>2543</v>
      </c>
      <c r="E2282" s="18" t="s">
        <v>1</v>
      </c>
      <c r="F2282" s="336">
        <v>0</v>
      </c>
      <c r="G2282" s="40"/>
      <c r="H2282" s="46"/>
    </row>
    <row r="2283" s="2" customFormat="1" ht="16.8" customHeight="1">
      <c r="A2283" s="40"/>
      <c r="B2283" s="46"/>
      <c r="C2283" s="335" t="s">
        <v>1831</v>
      </c>
      <c r="D2283" s="335" t="s">
        <v>3518</v>
      </c>
      <c r="E2283" s="18" t="s">
        <v>1</v>
      </c>
      <c r="F2283" s="336">
        <v>30.32</v>
      </c>
      <c r="G2283" s="40"/>
      <c r="H2283" s="46"/>
    </row>
    <row r="2284" s="2" customFormat="1" ht="16.8" customHeight="1">
      <c r="A2284" s="40"/>
      <c r="B2284" s="46"/>
      <c r="C2284" s="337" t="s">
        <v>6408</v>
      </c>
      <c r="D2284" s="40"/>
      <c r="E2284" s="40"/>
      <c r="F2284" s="40"/>
      <c r="G2284" s="40"/>
      <c r="H2284" s="46"/>
    </row>
    <row r="2285" s="2" customFormat="1">
      <c r="A2285" s="40"/>
      <c r="B2285" s="46"/>
      <c r="C2285" s="335" t="s">
        <v>2610</v>
      </c>
      <c r="D2285" s="335" t="s">
        <v>6498</v>
      </c>
      <c r="E2285" s="18" t="s">
        <v>507</v>
      </c>
      <c r="F2285" s="336">
        <v>561.65999999999997</v>
      </c>
      <c r="G2285" s="40"/>
      <c r="H2285" s="46"/>
    </row>
    <row r="2286" s="2" customFormat="1" ht="16.8" customHeight="1">
      <c r="A2286" s="40"/>
      <c r="B2286" s="46"/>
      <c r="C2286" s="331" t="s">
        <v>1834</v>
      </c>
      <c r="D2286" s="332" t="s">
        <v>1834</v>
      </c>
      <c r="E2286" s="333" t="s">
        <v>1</v>
      </c>
      <c r="F2286" s="334">
        <v>204.32499999999999</v>
      </c>
      <c r="G2286" s="40"/>
      <c r="H2286" s="46"/>
    </row>
    <row r="2287" s="2" customFormat="1" ht="16.8" customHeight="1">
      <c r="A2287" s="40"/>
      <c r="B2287" s="46"/>
      <c r="C2287" s="335" t="s">
        <v>1834</v>
      </c>
      <c r="D2287" s="335" t="s">
        <v>3528</v>
      </c>
      <c r="E2287" s="18" t="s">
        <v>1</v>
      </c>
      <c r="F2287" s="336">
        <v>204.32499999999999</v>
      </c>
      <c r="G2287" s="40"/>
      <c r="H2287" s="46"/>
    </row>
    <row r="2288" s="2" customFormat="1" ht="16.8" customHeight="1">
      <c r="A2288" s="40"/>
      <c r="B2288" s="46"/>
      <c r="C2288" s="331" t="s">
        <v>1836</v>
      </c>
      <c r="D2288" s="332" t="s">
        <v>1836</v>
      </c>
      <c r="E2288" s="333" t="s">
        <v>1</v>
      </c>
      <c r="F2288" s="334">
        <v>58.100000000000001</v>
      </c>
      <c r="G2288" s="40"/>
      <c r="H2288" s="46"/>
    </row>
    <row r="2289" s="2" customFormat="1" ht="16.8" customHeight="1">
      <c r="A2289" s="40"/>
      <c r="B2289" s="46"/>
      <c r="C2289" s="335" t="s">
        <v>1836</v>
      </c>
      <c r="D2289" s="335" t="s">
        <v>3531</v>
      </c>
      <c r="E2289" s="18" t="s">
        <v>1</v>
      </c>
      <c r="F2289" s="336">
        <v>58.100000000000001</v>
      </c>
      <c r="G2289" s="40"/>
      <c r="H2289" s="46"/>
    </row>
    <row r="2290" s="2" customFormat="1" ht="16.8" customHeight="1">
      <c r="A2290" s="40"/>
      <c r="B2290" s="46"/>
      <c r="C2290" s="331" t="s">
        <v>2629</v>
      </c>
      <c r="D2290" s="332" t="s">
        <v>2629</v>
      </c>
      <c r="E2290" s="333" t="s">
        <v>1</v>
      </c>
      <c r="F2290" s="334">
        <v>141.40000000000001</v>
      </c>
      <c r="G2290" s="40"/>
      <c r="H2290" s="46"/>
    </row>
    <row r="2291" s="2" customFormat="1" ht="16.8" customHeight="1">
      <c r="A2291" s="40"/>
      <c r="B2291" s="46"/>
      <c r="C2291" s="335" t="s">
        <v>2629</v>
      </c>
      <c r="D2291" s="335" t="s">
        <v>2630</v>
      </c>
      <c r="E2291" s="18" t="s">
        <v>1</v>
      </c>
      <c r="F2291" s="336">
        <v>141.40000000000001</v>
      </c>
      <c r="G2291" s="40"/>
      <c r="H2291" s="46"/>
    </row>
    <row r="2292" s="2" customFormat="1" ht="16.8" customHeight="1">
      <c r="A2292" s="40"/>
      <c r="B2292" s="46"/>
      <c r="C2292" s="331" t="s">
        <v>2816</v>
      </c>
      <c r="D2292" s="332" t="s">
        <v>2816</v>
      </c>
      <c r="E2292" s="333" t="s">
        <v>1</v>
      </c>
      <c r="F2292" s="334">
        <v>74.799999999999997</v>
      </c>
      <c r="G2292" s="40"/>
      <c r="H2292" s="46"/>
    </row>
    <row r="2293" s="2" customFormat="1" ht="16.8" customHeight="1">
      <c r="A2293" s="40"/>
      <c r="B2293" s="46"/>
      <c r="C2293" s="335" t="s">
        <v>2816</v>
      </c>
      <c r="D2293" s="335" t="s">
        <v>2817</v>
      </c>
      <c r="E2293" s="18" t="s">
        <v>1</v>
      </c>
      <c r="F2293" s="336">
        <v>74.799999999999997</v>
      </c>
      <c r="G2293" s="40"/>
      <c r="H2293" s="46"/>
    </row>
    <row r="2294" s="2" customFormat="1" ht="16.8" customHeight="1">
      <c r="A2294" s="40"/>
      <c r="B2294" s="46"/>
      <c r="C2294" s="331" t="s">
        <v>3657</v>
      </c>
      <c r="D2294" s="332" t="s">
        <v>3657</v>
      </c>
      <c r="E2294" s="333" t="s">
        <v>1</v>
      </c>
      <c r="F2294" s="334">
        <v>6</v>
      </c>
      <c r="G2294" s="40"/>
      <c r="H2294" s="46"/>
    </row>
    <row r="2295" s="2" customFormat="1" ht="16.8" customHeight="1">
      <c r="A2295" s="40"/>
      <c r="B2295" s="46"/>
      <c r="C2295" s="335" t="s">
        <v>3657</v>
      </c>
      <c r="D2295" s="335" t="s">
        <v>3658</v>
      </c>
      <c r="E2295" s="18" t="s">
        <v>1</v>
      </c>
      <c r="F2295" s="336">
        <v>6</v>
      </c>
      <c r="G2295" s="40"/>
      <c r="H2295" s="46"/>
    </row>
    <row r="2296" s="2" customFormat="1" ht="16.8" customHeight="1">
      <c r="A2296" s="40"/>
      <c r="B2296" s="46"/>
      <c r="C2296" s="331" t="s">
        <v>1003</v>
      </c>
      <c r="D2296" s="332" t="s">
        <v>1003</v>
      </c>
      <c r="E2296" s="333" t="s">
        <v>1</v>
      </c>
      <c r="F2296" s="334">
        <v>185.905</v>
      </c>
      <c r="G2296" s="40"/>
      <c r="H2296" s="46"/>
    </row>
    <row r="2297" s="2" customFormat="1" ht="16.8" customHeight="1">
      <c r="A2297" s="40"/>
      <c r="B2297" s="46"/>
      <c r="C2297" s="335" t="s">
        <v>1</v>
      </c>
      <c r="D2297" s="335" t="s">
        <v>3135</v>
      </c>
      <c r="E2297" s="18" t="s">
        <v>1</v>
      </c>
      <c r="F2297" s="336">
        <v>0</v>
      </c>
      <c r="G2297" s="40"/>
      <c r="H2297" s="46"/>
    </row>
    <row r="2298" s="2" customFormat="1" ht="16.8" customHeight="1">
      <c r="A2298" s="40"/>
      <c r="B2298" s="46"/>
      <c r="C2298" s="335" t="s">
        <v>1003</v>
      </c>
      <c r="D2298" s="335" t="s">
        <v>3134</v>
      </c>
      <c r="E2298" s="18" t="s">
        <v>1</v>
      </c>
      <c r="F2298" s="336">
        <v>185.905</v>
      </c>
      <c r="G2298" s="40"/>
      <c r="H2298" s="46"/>
    </row>
    <row r="2299" s="2" customFormat="1" ht="16.8" customHeight="1">
      <c r="A2299" s="40"/>
      <c r="B2299" s="46"/>
      <c r="C2299" s="337" t="s">
        <v>6408</v>
      </c>
      <c r="D2299" s="40"/>
      <c r="E2299" s="40"/>
      <c r="F2299" s="40"/>
      <c r="G2299" s="40"/>
      <c r="H2299" s="46"/>
    </row>
    <row r="2300" s="2" customFormat="1">
      <c r="A2300" s="40"/>
      <c r="B2300" s="46"/>
      <c r="C2300" s="335" t="s">
        <v>552</v>
      </c>
      <c r="D2300" s="335" t="s">
        <v>6495</v>
      </c>
      <c r="E2300" s="18" t="s">
        <v>515</v>
      </c>
      <c r="F2300" s="336">
        <v>371.81</v>
      </c>
      <c r="G2300" s="40"/>
      <c r="H2300" s="46"/>
    </row>
    <row r="2301" s="2" customFormat="1" ht="16.8" customHeight="1">
      <c r="A2301" s="40"/>
      <c r="B2301" s="46"/>
      <c r="C2301" s="331" t="s">
        <v>2834</v>
      </c>
      <c r="D2301" s="332" t="s">
        <v>4496</v>
      </c>
      <c r="E2301" s="333" t="s">
        <v>1</v>
      </c>
      <c r="F2301" s="334">
        <v>83</v>
      </c>
      <c r="G2301" s="40"/>
      <c r="H2301" s="46"/>
    </row>
    <row r="2302" s="2" customFormat="1" ht="16.8" customHeight="1">
      <c r="A2302" s="40"/>
      <c r="B2302" s="46"/>
      <c r="C2302" s="335" t="s">
        <v>2834</v>
      </c>
      <c r="D2302" s="335" t="s">
        <v>2835</v>
      </c>
      <c r="E2302" s="18" t="s">
        <v>1</v>
      </c>
      <c r="F2302" s="336">
        <v>83</v>
      </c>
      <c r="G2302" s="40"/>
      <c r="H2302" s="46"/>
    </row>
    <row r="2303" s="2" customFormat="1" ht="16.8" customHeight="1">
      <c r="A2303" s="40"/>
      <c r="B2303" s="46"/>
      <c r="C2303" s="331" t="s">
        <v>1843</v>
      </c>
      <c r="D2303" s="332" t="s">
        <v>1843</v>
      </c>
      <c r="E2303" s="333" t="s">
        <v>1</v>
      </c>
      <c r="F2303" s="334">
        <v>25</v>
      </c>
      <c r="G2303" s="40"/>
      <c r="H2303" s="46"/>
    </row>
    <row r="2304" s="2" customFormat="1" ht="16.8" customHeight="1">
      <c r="A2304" s="40"/>
      <c r="B2304" s="46"/>
      <c r="C2304" s="331" t="s">
        <v>3032</v>
      </c>
      <c r="D2304" s="332" t="s">
        <v>3032</v>
      </c>
      <c r="E2304" s="333" t="s">
        <v>1</v>
      </c>
      <c r="F2304" s="334">
        <v>14.6</v>
      </c>
      <c r="G2304" s="40"/>
      <c r="H2304" s="46"/>
    </row>
    <row r="2305" s="2" customFormat="1" ht="16.8" customHeight="1">
      <c r="A2305" s="40"/>
      <c r="B2305" s="46"/>
      <c r="C2305" s="335" t="s">
        <v>1</v>
      </c>
      <c r="D2305" s="335" t="s">
        <v>2873</v>
      </c>
      <c r="E2305" s="18" t="s">
        <v>1</v>
      </c>
      <c r="F2305" s="336">
        <v>0</v>
      </c>
      <c r="G2305" s="40"/>
      <c r="H2305" s="46"/>
    </row>
    <row r="2306" s="2" customFormat="1" ht="16.8" customHeight="1">
      <c r="A2306" s="40"/>
      <c r="B2306" s="46"/>
      <c r="C2306" s="335" t="s">
        <v>3032</v>
      </c>
      <c r="D2306" s="335" t="s">
        <v>3695</v>
      </c>
      <c r="E2306" s="18" t="s">
        <v>1</v>
      </c>
      <c r="F2306" s="336">
        <v>14.6</v>
      </c>
      <c r="G2306" s="40"/>
      <c r="H2306" s="46"/>
    </row>
    <row r="2307" s="2" customFormat="1" ht="16.8" customHeight="1">
      <c r="A2307" s="40"/>
      <c r="B2307" s="46"/>
      <c r="C2307" s="337" t="s">
        <v>6408</v>
      </c>
      <c r="D2307" s="40"/>
      <c r="E2307" s="40"/>
      <c r="F2307" s="40"/>
      <c r="G2307" s="40"/>
      <c r="H2307" s="46"/>
    </row>
    <row r="2308" s="2" customFormat="1" ht="16.8" customHeight="1">
      <c r="A2308" s="40"/>
      <c r="B2308" s="46"/>
      <c r="C2308" s="335" t="s">
        <v>2865</v>
      </c>
      <c r="D2308" s="335" t="s">
        <v>6506</v>
      </c>
      <c r="E2308" s="18" t="s">
        <v>699</v>
      </c>
      <c r="F2308" s="336">
        <v>54.200000000000003</v>
      </c>
      <c r="G2308" s="40"/>
      <c r="H2308" s="46"/>
    </row>
    <row r="2309" s="2" customFormat="1" ht="16.8" customHeight="1">
      <c r="A2309" s="40"/>
      <c r="B2309" s="46"/>
      <c r="C2309" s="331" t="s">
        <v>1847</v>
      </c>
      <c r="D2309" s="332" t="s">
        <v>1847</v>
      </c>
      <c r="E2309" s="333" t="s">
        <v>1</v>
      </c>
      <c r="F2309" s="334">
        <v>14.6</v>
      </c>
      <c r="G2309" s="40"/>
      <c r="H2309" s="46"/>
    </row>
    <row r="2310" s="2" customFormat="1" ht="16.8" customHeight="1">
      <c r="A2310" s="40"/>
      <c r="B2310" s="46"/>
      <c r="C2310" s="335" t="s">
        <v>1</v>
      </c>
      <c r="D2310" s="335" t="s">
        <v>2873</v>
      </c>
      <c r="E2310" s="18" t="s">
        <v>1</v>
      </c>
      <c r="F2310" s="336">
        <v>0</v>
      </c>
      <c r="G2310" s="40"/>
      <c r="H2310" s="46"/>
    </row>
    <row r="2311" s="2" customFormat="1" ht="16.8" customHeight="1">
      <c r="A2311" s="40"/>
      <c r="B2311" s="46"/>
      <c r="C2311" s="335" t="s">
        <v>1847</v>
      </c>
      <c r="D2311" s="335" t="s">
        <v>3695</v>
      </c>
      <c r="E2311" s="18" t="s">
        <v>1</v>
      </c>
      <c r="F2311" s="336">
        <v>14.6</v>
      </c>
      <c r="G2311" s="40"/>
      <c r="H2311" s="46"/>
    </row>
    <row r="2312" s="2" customFormat="1" ht="16.8" customHeight="1">
      <c r="A2312" s="40"/>
      <c r="B2312" s="46"/>
      <c r="C2312" s="337" t="s">
        <v>6408</v>
      </c>
      <c r="D2312" s="40"/>
      <c r="E2312" s="40"/>
      <c r="F2312" s="40"/>
      <c r="G2312" s="40"/>
      <c r="H2312" s="46"/>
    </row>
    <row r="2313" s="2" customFormat="1" ht="16.8" customHeight="1">
      <c r="A2313" s="40"/>
      <c r="B2313" s="46"/>
      <c r="C2313" s="335" t="s">
        <v>2878</v>
      </c>
      <c r="D2313" s="335" t="s">
        <v>6507</v>
      </c>
      <c r="E2313" s="18" t="s">
        <v>699</v>
      </c>
      <c r="F2313" s="336">
        <v>54.200000000000003</v>
      </c>
      <c r="G2313" s="40"/>
      <c r="H2313" s="46"/>
    </row>
    <row r="2314" s="2" customFormat="1" ht="16.8" customHeight="1">
      <c r="A2314" s="40"/>
      <c r="B2314" s="46"/>
      <c r="C2314" s="331" t="s">
        <v>2930</v>
      </c>
      <c r="D2314" s="332" t="s">
        <v>2930</v>
      </c>
      <c r="E2314" s="333" t="s">
        <v>1</v>
      </c>
      <c r="F2314" s="334">
        <v>8.4000000000000004</v>
      </c>
      <c r="G2314" s="40"/>
      <c r="H2314" s="46"/>
    </row>
    <row r="2315" s="2" customFormat="1" ht="16.8" customHeight="1">
      <c r="A2315" s="40"/>
      <c r="B2315" s="46"/>
      <c r="C2315" s="335" t="s">
        <v>2930</v>
      </c>
      <c r="D2315" s="335" t="s">
        <v>2931</v>
      </c>
      <c r="E2315" s="18" t="s">
        <v>1</v>
      </c>
      <c r="F2315" s="336">
        <v>8.4000000000000004</v>
      </c>
      <c r="G2315" s="40"/>
      <c r="H2315" s="46"/>
    </row>
    <row r="2316" s="2" customFormat="1" ht="16.8" customHeight="1">
      <c r="A2316" s="40"/>
      <c r="B2316" s="46"/>
      <c r="C2316" s="331" t="s">
        <v>828</v>
      </c>
      <c r="D2316" s="332" t="s">
        <v>828</v>
      </c>
      <c r="E2316" s="333" t="s">
        <v>1</v>
      </c>
      <c r="F2316" s="334">
        <v>193.14500000000001</v>
      </c>
      <c r="G2316" s="40"/>
      <c r="H2316" s="46"/>
    </row>
    <row r="2317" s="2" customFormat="1" ht="16.8" customHeight="1">
      <c r="A2317" s="40"/>
      <c r="B2317" s="46"/>
      <c r="C2317" s="335" t="s">
        <v>828</v>
      </c>
      <c r="D2317" s="335" t="s">
        <v>829</v>
      </c>
      <c r="E2317" s="18" t="s">
        <v>1</v>
      </c>
      <c r="F2317" s="336">
        <v>193.14500000000001</v>
      </c>
      <c r="G2317" s="40"/>
      <c r="H2317" s="46"/>
    </row>
    <row r="2318" s="2" customFormat="1" ht="16.8" customHeight="1">
      <c r="A2318" s="40"/>
      <c r="B2318" s="46"/>
      <c r="C2318" s="331" t="s">
        <v>3034</v>
      </c>
      <c r="D2318" s="332" t="s">
        <v>3034</v>
      </c>
      <c r="E2318" s="333" t="s">
        <v>1</v>
      </c>
      <c r="F2318" s="334">
        <v>67.200000000000003</v>
      </c>
      <c r="G2318" s="40"/>
      <c r="H2318" s="46"/>
    </row>
    <row r="2319" s="2" customFormat="1" ht="16.8" customHeight="1">
      <c r="A2319" s="40"/>
      <c r="B2319" s="46"/>
      <c r="C2319" s="335" t="s">
        <v>1</v>
      </c>
      <c r="D2319" s="335" t="s">
        <v>3713</v>
      </c>
      <c r="E2319" s="18" t="s">
        <v>1</v>
      </c>
      <c r="F2319" s="336">
        <v>0</v>
      </c>
      <c r="G2319" s="40"/>
      <c r="H2319" s="46"/>
    </row>
    <row r="2320" s="2" customFormat="1" ht="16.8" customHeight="1">
      <c r="A2320" s="40"/>
      <c r="B2320" s="46"/>
      <c r="C2320" s="335" t="s">
        <v>3034</v>
      </c>
      <c r="D2320" s="335" t="s">
        <v>3714</v>
      </c>
      <c r="E2320" s="18" t="s">
        <v>1</v>
      </c>
      <c r="F2320" s="336">
        <v>67.200000000000003</v>
      </c>
      <c r="G2320" s="40"/>
      <c r="H2320" s="46"/>
    </row>
    <row r="2321" s="2" customFormat="1" ht="16.8" customHeight="1">
      <c r="A2321" s="40"/>
      <c r="B2321" s="46"/>
      <c r="C2321" s="337" t="s">
        <v>6408</v>
      </c>
      <c r="D2321" s="40"/>
      <c r="E2321" s="40"/>
      <c r="F2321" s="40"/>
      <c r="G2321" s="40"/>
      <c r="H2321" s="46"/>
    </row>
    <row r="2322" s="2" customFormat="1" ht="16.8" customHeight="1">
      <c r="A2322" s="40"/>
      <c r="B2322" s="46"/>
      <c r="C2322" s="335" t="s">
        <v>2888</v>
      </c>
      <c r="D2322" s="335" t="s">
        <v>6508</v>
      </c>
      <c r="E2322" s="18" t="s">
        <v>699</v>
      </c>
      <c r="F2322" s="336">
        <v>150.19999999999999</v>
      </c>
      <c r="G2322" s="40"/>
      <c r="H2322" s="46"/>
    </row>
    <row r="2323" s="2" customFormat="1" ht="16.8" customHeight="1">
      <c r="A2323" s="40"/>
      <c r="B2323" s="46"/>
      <c r="C2323" s="331" t="s">
        <v>3728</v>
      </c>
      <c r="D2323" s="332" t="s">
        <v>3728</v>
      </c>
      <c r="E2323" s="333" t="s">
        <v>1</v>
      </c>
      <c r="F2323" s="334">
        <v>28</v>
      </c>
      <c r="G2323" s="40"/>
      <c r="H2323" s="46"/>
    </row>
    <row r="2324" s="2" customFormat="1" ht="16.8" customHeight="1">
      <c r="A2324" s="40"/>
      <c r="B2324" s="46"/>
      <c r="C2324" s="335" t="s">
        <v>3728</v>
      </c>
      <c r="D2324" s="335" t="s">
        <v>3729</v>
      </c>
      <c r="E2324" s="18" t="s">
        <v>1</v>
      </c>
      <c r="F2324" s="336">
        <v>28</v>
      </c>
      <c r="G2324" s="40"/>
      <c r="H2324" s="46"/>
    </row>
    <row r="2325" s="2" customFormat="1" ht="16.8" customHeight="1">
      <c r="A2325" s="40"/>
      <c r="B2325" s="46"/>
      <c r="C2325" s="331" t="s">
        <v>1850</v>
      </c>
      <c r="D2325" s="332" t="s">
        <v>1850</v>
      </c>
      <c r="E2325" s="333" t="s">
        <v>1</v>
      </c>
      <c r="F2325" s="334">
        <v>3.8399999999999999</v>
      </c>
      <c r="G2325" s="40"/>
      <c r="H2325" s="46"/>
    </row>
    <row r="2326" s="2" customFormat="1" ht="16.8" customHeight="1">
      <c r="A2326" s="40"/>
      <c r="B2326" s="46"/>
      <c r="C2326" s="335" t="s">
        <v>1</v>
      </c>
      <c r="D2326" s="335" t="s">
        <v>3739</v>
      </c>
      <c r="E2326" s="18" t="s">
        <v>1</v>
      </c>
      <c r="F2326" s="336">
        <v>0</v>
      </c>
      <c r="G2326" s="40"/>
      <c r="H2326" s="46"/>
    </row>
    <row r="2327" s="2" customFormat="1" ht="16.8" customHeight="1">
      <c r="A2327" s="40"/>
      <c r="B2327" s="46"/>
      <c r="C2327" s="335" t="s">
        <v>1850</v>
      </c>
      <c r="D2327" s="335" t="s">
        <v>3740</v>
      </c>
      <c r="E2327" s="18" t="s">
        <v>1</v>
      </c>
      <c r="F2327" s="336">
        <v>3.8399999999999999</v>
      </c>
      <c r="G2327" s="40"/>
      <c r="H2327" s="46"/>
    </row>
    <row r="2328" s="2" customFormat="1" ht="16.8" customHeight="1">
      <c r="A2328" s="40"/>
      <c r="B2328" s="46"/>
      <c r="C2328" s="337" t="s">
        <v>6408</v>
      </c>
      <c r="D2328" s="40"/>
      <c r="E2328" s="40"/>
      <c r="F2328" s="40"/>
      <c r="G2328" s="40"/>
      <c r="H2328" s="46"/>
    </row>
    <row r="2329" s="2" customFormat="1" ht="16.8" customHeight="1">
      <c r="A2329" s="40"/>
      <c r="B2329" s="46"/>
      <c r="C2329" s="335" t="s">
        <v>2909</v>
      </c>
      <c r="D2329" s="335" t="s">
        <v>6509</v>
      </c>
      <c r="E2329" s="18" t="s">
        <v>515</v>
      </c>
      <c r="F2329" s="336">
        <v>25.465</v>
      </c>
      <c r="G2329" s="40"/>
      <c r="H2329" s="46"/>
    </row>
    <row r="2330" s="2" customFormat="1" ht="16.8" customHeight="1">
      <c r="A2330" s="40"/>
      <c r="B2330" s="46"/>
      <c r="C2330" s="331" t="s">
        <v>1853</v>
      </c>
      <c r="D2330" s="332" t="s">
        <v>1853</v>
      </c>
      <c r="E2330" s="333" t="s">
        <v>1</v>
      </c>
      <c r="F2330" s="334">
        <v>93.5</v>
      </c>
      <c r="G2330" s="40"/>
      <c r="H2330" s="46"/>
    </row>
    <row r="2331" s="2" customFormat="1" ht="16.8" customHeight="1">
      <c r="A2331" s="40"/>
      <c r="B2331" s="46"/>
      <c r="C2331" s="335" t="s">
        <v>1853</v>
      </c>
      <c r="D2331" s="335" t="s">
        <v>3753</v>
      </c>
      <c r="E2331" s="18" t="s">
        <v>1</v>
      </c>
      <c r="F2331" s="336">
        <v>93.5</v>
      </c>
      <c r="G2331" s="40"/>
      <c r="H2331" s="46"/>
    </row>
    <row r="2332" s="2" customFormat="1" ht="16.8" customHeight="1">
      <c r="A2332" s="40"/>
      <c r="B2332" s="46"/>
      <c r="C2332" s="331" t="s">
        <v>3762</v>
      </c>
      <c r="D2332" s="332" t="s">
        <v>3762</v>
      </c>
      <c r="E2332" s="333" t="s">
        <v>1</v>
      </c>
      <c r="F2332" s="334">
        <v>14000</v>
      </c>
      <c r="G2332" s="40"/>
      <c r="H2332" s="46"/>
    </row>
    <row r="2333" s="2" customFormat="1" ht="16.8" customHeight="1">
      <c r="A2333" s="40"/>
      <c r="B2333" s="46"/>
      <c r="C2333" s="335" t="s">
        <v>3762</v>
      </c>
      <c r="D2333" s="335" t="s">
        <v>3763</v>
      </c>
      <c r="E2333" s="18" t="s">
        <v>1</v>
      </c>
      <c r="F2333" s="336">
        <v>14000</v>
      </c>
      <c r="G2333" s="40"/>
      <c r="H2333" s="46"/>
    </row>
    <row r="2334" s="2" customFormat="1" ht="16.8" customHeight="1">
      <c r="A2334" s="40"/>
      <c r="B2334" s="46"/>
      <c r="C2334" s="331" t="s">
        <v>3771</v>
      </c>
      <c r="D2334" s="332" t="s">
        <v>3771</v>
      </c>
      <c r="E2334" s="333" t="s">
        <v>1</v>
      </c>
      <c r="F2334" s="334">
        <v>338.37599999999998</v>
      </c>
      <c r="G2334" s="40"/>
      <c r="H2334" s="46"/>
    </row>
    <row r="2335" s="2" customFormat="1" ht="16.8" customHeight="1">
      <c r="A2335" s="40"/>
      <c r="B2335" s="46"/>
      <c r="C2335" s="335" t="s">
        <v>3771</v>
      </c>
      <c r="D2335" s="335" t="s">
        <v>3772</v>
      </c>
      <c r="E2335" s="18" t="s">
        <v>1</v>
      </c>
      <c r="F2335" s="336">
        <v>338.37599999999998</v>
      </c>
      <c r="G2335" s="40"/>
      <c r="H2335" s="46"/>
    </row>
    <row r="2336" s="2" customFormat="1" ht="16.8" customHeight="1">
      <c r="A2336" s="40"/>
      <c r="B2336" s="46"/>
      <c r="C2336" s="331" t="s">
        <v>3037</v>
      </c>
      <c r="D2336" s="332" t="s">
        <v>3037</v>
      </c>
      <c r="E2336" s="333" t="s">
        <v>1</v>
      </c>
      <c r="F2336" s="334">
        <v>313.5</v>
      </c>
      <c r="G2336" s="40"/>
      <c r="H2336" s="46"/>
    </row>
    <row r="2337" s="2" customFormat="1" ht="16.8" customHeight="1">
      <c r="A2337" s="40"/>
      <c r="B2337" s="46"/>
      <c r="C2337" s="335" t="s">
        <v>1</v>
      </c>
      <c r="D2337" s="335" t="s">
        <v>3778</v>
      </c>
      <c r="E2337" s="18" t="s">
        <v>1</v>
      </c>
      <c r="F2337" s="336">
        <v>0</v>
      </c>
      <c r="G2337" s="40"/>
      <c r="H2337" s="46"/>
    </row>
    <row r="2338" s="2" customFormat="1" ht="16.8" customHeight="1">
      <c r="A2338" s="40"/>
      <c r="B2338" s="46"/>
      <c r="C2338" s="335" t="s">
        <v>3037</v>
      </c>
      <c r="D2338" s="335" t="s">
        <v>3779</v>
      </c>
      <c r="E2338" s="18" t="s">
        <v>1</v>
      </c>
      <c r="F2338" s="336">
        <v>313.5</v>
      </c>
      <c r="G2338" s="40"/>
      <c r="H2338" s="46"/>
    </row>
    <row r="2339" s="2" customFormat="1" ht="16.8" customHeight="1">
      <c r="A2339" s="40"/>
      <c r="B2339" s="46"/>
      <c r="C2339" s="337" t="s">
        <v>6408</v>
      </c>
      <c r="D2339" s="40"/>
      <c r="E2339" s="40"/>
      <c r="F2339" s="40"/>
      <c r="G2339" s="40"/>
      <c r="H2339" s="46"/>
    </row>
    <row r="2340" s="2" customFormat="1" ht="16.8" customHeight="1">
      <c r="A2340" s="40"/>
      <c r="B2340" s="46"/>
      <c r="C2340" s="335" t="s">
        <v>2944</v>
      </c>
      <c r="D2340" s="335" t="s">
        <v>6583</v>
      </c>
      <c r="E2340" s="18" t="s">
        <v>651</v>
      </c>
      <c r="F2340" s="336">
        <v>468.16000000000002</v>
      </c>
      <c r="G2340" s="40"/>
      <c r="H2340" s="46"/>
    </row>
    <row r="2341" s="2" customFormat="1" ht="16.8" customHeight="1">
      <c r="A2341" s="40"/>
      <c r="B2341" s="46"/>
      <c r="C2341" s="331" t="s">
        <v>3787</v>
      </c>
      <c r="D2341" s="332" t="s">
        <v>3787</v>
      </c>
      <c r="E2341" s="333" t="s">
        <v>1</v>
      </c>
      <c r="F2341" s="334">
        <v>1872.6400000000001</v>
      </c>
      <c r="G2341" s="40"/>
      <c r="H2341" s="46"/>
    </row>
    <row r="2342" s="2" customFormat="1" ht="16.8" customHeight="1">
      <c r="A2342" s="40"/>
      <c r="B2342" s="46"/>
      <c r="C2342" s="335" t="s">
        <v>3787</v>
      </c>
      <c r="D2342" s="335" t="s">
        <v>3788</v>
      </c>
      <c r="E2342" s="18" t="s">
        <v>1</v>
      </c>
      <c r="F2342" s="336">
        <v>1872.6400000000001</v>
      </c>
      <c r="G2342" s="40"/>
      <c r="H2342" s="46"/>
    </row>
    <row r="2343" s="2" customFormat="1" ht="16.8" customHeight="1">
      <c r="A2343" s="40"/>
      <c r="B2343" s="46"/>
      <c r="C2343" s="331" t="s">
        <v>1856</v>
      </c>
      <c r="D2343" s="332" t="s">
        <v>1856</v>
      </c>
      <c r="E2343" s="333" t="s">
        <v>1</v>
      </c>
      <c r="F2343" s="334">
        <v>338.37599999999998</v>
      </c>
      <c r="G2343" s="40"/>
      <c r="H2343" s="46"/>
    </row>
    <row r="2344" s="2" customFormat="1" ht="16.8" customHeight="1">
      <c r="A2344" s="40"/>
      <c r="B2344" s="46"/>
      <c r="C2344" s="335" t="s">
        <v>1856</v>
      </c>
      <c r="D2344" s="335" t="s">
        <v>3797</v>
      </c>
      <c r="E2344" s="18" t="s">
        <v>1</v>
      </c>
      <c r="F2344" s="336">
        <v>338.37599999999998</v>
      </c>
      <c r="G2344" s="40"/>
      <c r="H2344" s="46"/>
    </row>
    <row r="2345" s="2" customFormat="1" ht="16.8" customHeight="1">
      <c r="A2345" s="40"/>
      <c r="B2345" s="46"/>
      <c r="C2345" s="331" t="s">
        <v>1919</v>
      </c>
      <c r="D2345" s="332" t="s">
        <v>1919</v>
      </c>
      <c r="E2345" s="333" t="s">
        <v>1</v>
      </c>
      <c r="F2345" s="334">
        <v>627</v>
      </c>
      <c r="G2345" s="40"/>
      <c r="H2345" s="46"/>
    </row>
    <row r="2346" s="2" customFormat="1" ht="16.8" customHeight="1">
      <c r="A2346" s="40"/>
      <c r="B2346" s="46"/>
      <c r="C2346" s="335" t="s">
        <v>1919</v>
      </c>
      <c r="D2346" s="335" t="s">
        <v>1920</v>
      </c>
      <c r="E2346" s="18" t="s">
        <v>1</v>
      </c>
      <c r="F2346" s="336">
        <v>627</v>
      </c>
      <c r="G2346" s="40"/>
      <c r="H2346" s="46"/>
    </row>
    <row r="2347" s="2" customFormat="1" ht="16.8" customHeight="1">
      <c r="A2347" s="40"/>
      <c r="B2347" s="46"/>
      <c r="C2347" s="331" t="s">
        <v>3552</v>
      </c>
      <c r="D2347" s="332" t="s">
        <v>3552</v>
      </c>
      <c r="E2347" s="333" t="s">
        <v>1</v>
      </c>
      <c r="F2347" s="334">
        <v>0.0050000000000000001</v>
      </c>
      <c r="G2347" s="40"/>
      <c r="H2347" s="46"/>
    </row>
    <row r="2348" s="2" customFormat="1" ht="16.8" customHeight="1">
      <c r="A2348" s="40"/>
      <c r="B2348" s="46"/>
      <c r="C2348" s="335" t="s">
        <v>3552</v>
      </c>
      <c r="D2348" s="335" t="s">
        <v>3553</v>
      </c>
      <c r="E2348" s="18" t="s">
        <v>1</v>
      </c>
      <c r="F2348" s="336">
        <v>0.0050000000000000001</v>
      </c>
      <c r="G2348" s="40"/>
      <c r="H2348" s="46"/>
    </row>
    <row r="2349" s="2" customFormat="1" ht="16.8" customHeight="1">
      <c r="A2349" s="40"/>
      <c r="B2349" s="46"/>
      <c r="C2349" s="331" t="s">
        <v>3561</v>
      </c>
      <c r="D2349" s="332" t="s">
        <v>3561</v>
      </c>
      <c r="E2349" s="333" t="s">
        <v>1</v>
      </c>
      <c r="F2349" s="334">
        <v>0.012</v>
      </c>
      <c r="G2349" s="40"/>
      <c r="H2349" s="46"/>
    </row>
    <row r="2350" s="2" customFormat="1" ht="16.8" customHeight="1">
      <c r="A2350" s="40"/>
      <c r="B2350" s="46"/>
      <c r="C2350" s="335" t="s">
        <v>3561</v>
      </c>
      <c r="D2350" s="335" t="s">
        <v>3562</v>
      </c>
      <c r="E2350" s="18" t="s">
        <v>1</v>
      </c>
      <c r="F2350" s="336">
        <v>0.012</v>
      </c>
      <c r="G2350" s="40"/>
      <c r="H2350" s="46"/>
    </row>
    <row r="2351" s="2" customFormat="1" ht="16.8" customHeight="1">
      <c r="A2351" s="40"/>
      <c r="B2351" s="46"/>
      <c r="C2351" s="331" t="s">
        <v>3568</v>
      </c>
      <c r="D2351" s="332" t="s">
        <v>3568</v>
      </c>
      <c r="E2351" s="333" t="s">
        <v>1</v>
      </c>
      <c r="F2351" s="334">
        <v>0.119</v>
      </c>
      <c r="G2351" s="40"/>
      <c r="H2351" s="46"/>
    </row>
    <row r="2352" s="2" customFormat="1" ht="16.8" customHeight="1">
      <c r="A2352" s="40"/>
      <c r="B2352" s="46"/>
      <c r="C2352" s="335" t="s">
        <v>3568</v>
      </c>
      <c r="D2352" s="335" t="s">
        <v>3569</v>
      </c>
      <c r="E2352" s="18" t="s">
        <v>1</v>
      </c>
      <c r="F2352" s="336">
        <v>0.119</v>
      </c>
      <c r="G2352" s="40"/>
      <c r="H2352" s="46"/>
    </row>
    <row r="2353" s="2" customFormat="1" ht="16.8" customHeight="1">
      <c r="A2353" s="40"/>
      <c r="B2353" s="46"/>
      <c r="C2353" s="331" t="s">
        <v>3039</v>
      </c>
      <c r="D2353" s="332" t="s">
        <v>3039</v>
      </c>
      <c r="E2353" s="333" t="s">
        <v>1</v>
      </c>
      <c r="F2353" s="334">
        <v>10.097</v>
      </c>
      <c r="G2353" s="40"/>
      <c r="H2353" s="46"/>
    </row>
    <row r="2354" s="2" customFormat="1" ht="16.8" customHeight="1">
      <c r="A2354" s="40"/>
      <c r="B2354" s="46"/>
      <c r="C2354" s="335" t="s">
        <v>1</v>
      </c>
      <c r="D2354" s="335" t="s">
        <v>3148</v>
      </c>
      <c r="E2354" s="18" t="s">
        <v>1</v>
      </c>
      <c r="F2354" s="336">
        <v>0</v>
      </c>
      <c r="G2354" s="40"/>
      <c r="H2354" s="46"/>
    </row>
    <row r="2355" s="2" customFormat="1" ht="16.8" customHeight="1">
      <c r="A2355" s="40"/>
      <c r="B2355" s="46"/>
      <c r="C2355" s="335" t="s">
        <v>3039</v>
      </c>
      <c r="D2355" s="335" t="s">
        <v>3149</v>
      </c>
      <c r="E2355" s="18" t="s">
        <v>1</v>
      </c>
      <c r="F2355" s="336">
        <v>10.097</v>
      </c>
      <c r="G2355" s="40"/>
      <c r="H2355" s="46"/>
    </row>
    <row r="2356" s="2" customFormat="1" ht="16.8" customHeight="1">
      <c r="A2356" s="40"/>
      <c r="B2356" s="46"/>
      <c r="C2356" s="337" t="s">
        <v>6408</v>
      </c>
      <c r="D2356" s="40"/>
      <c r="E2356" s="40"/>
      <c r="F2356" s="40"/>
      <c r="G2356" s="40"/>
      <c r="H2356" s="46"/>
    </row>
    <row r="2357" s="2" customFormat="1" ht="16.8" customHeight="1">
      <c r="A2357" s="40"/>
      <c r="B2357" s="46"/>
      <c r="C2357" s="335" t="s">
        <v>527</v>
      </c>
      <c r="D2357" s="335" t="s">
        <v>6436</v>
      </c>
      <c r="E2357" s="18" t="s">
        <v>515</v>
      </c>
      <c r="F2357" s="336">
        <v>185.905</v>
      </c>
      <c r="G2357" s="40"/>
      <c r="H2357" s="46"/>
    </row>
    <row r="2358" s="2" customFormat="1" ht="16.8" customHeight="1">
      <c r="A2358" s="40"/>
      <c r="B2358" s="46"/>
      <c r="C2358" s="331" t="s">
        <v>1858</v>
      </c>
      <c r="D2358" s="332" t="s">
        <v>1858</v>
      </c>
      <c r="E2358" s="333" t="s">
        <v>1</v>
      </c>
      <c r="F2358" s="334">
        <v>201.29599999999999</v>
      </c>
      <c r="G2358" s="40"/>
      <c r="H2358" s="46"/>
    </row>
    <row r="2359" s="2" customFormat="1" ht="16.8" customHeight="1">
      <c r="A2359" s="40"/>
      <c r="B2359" s="46"/>
      <c r="C2359" s="335" t="s">
        <v>1858</v>
      </c>
      <c r="D2359" s="335" t="s">
        <v>3578</v>
      </c>
      <c r="E2359" s="18" t="s">
        <v>1</v>
      </c>
      <c r="F2359" s="336">
        <v>201.29599999999999</v>
      </c>
      <c r="G2359" s="40"/>
      <c r="H2359" s="46"/>
    </row>
    <row r="2360" s="2" customFormat="1" ht="16.8" customHeight="1">
      <c r="A2360" s="40"/>
      <c r="B2360" s="46"/>
      <c r="C2360" s="331" t="s">
        <v>1860</v>
      </c>
      <c r="D2360" s="332" t="s">
        <v>1860</v>
      </c>
      <c r="E2360" s="333" t="s">
        <v>1</v>
      </c>
      <c r="F2360" s="334">
        <v>90.439999999999998</v>
      </c>
      <c r="G2360" s="40"/>
      <c r="H2360" s="46"/>
    </row>
    <row r="2361" s="2" customFormat="1" ht="16.8" customHeight="1">
      <c r="A2361" s="40"/>
      <c r="B2361" s="46"/>
      <c r="C2361" s="335" t="s">
        <v>1860</v>
      </c>
      <c r="D2361" s="335" t="s">
        <v>3582</v>
      </c>
      <c r="E2361" s="18" t="s">
        <v>1</v>
      </c>
      <c r="F2361" s="336">
        <v>90.439999999999998</v>
      </c>
      <c r="G2361" s="40"/>
      <c r="H2361" s="46"/>
    </row>
    <row r="2362" s="2" customFormat="1" ht="16.8" customHeight="1">
      <c r="A2362" s="40"/>
      <c r="B2362" s="46"/>
      <c r="C2362" s="331" t="s">
        <v>6586</v>
      </c>
      <c r="D2362" s="332" t="s">
        <v>6586</v>
      </c>
      <c r="E2362" s="333" t="s">
        <v>1</v>
      </c>
      <c r="F2362" s="334">
        <v>19.550000000000001</v>
      </c>
      <c r="G2362" s="40"/>
      <c r="H2362" s="46"/>
    </row>
    <row r="2363" s="2" customFormat="1" ht="16.8" customHeight="1">
      <c r="A2363" s="40"/>
      <c r="B2363" s="46"/>
      <c r="C2363" s="331" t="s">
        <v>3041</v>
      </c>
      <c r="D2363" s="332" t="s">
        <v>3041</v>
      </c>
      <c r="E2363" s="333" t="s">
        <v>1</v>
      </c>
      <c r="F2363" s="334">
        <v>375</v>
      </c>
      <c r="G2363" s="40"/>
      <c r="H2363" s="46"/>
    </row>
    <row r="2364" s="2" customFormat="1" ht="16.8" customHeight="1">
      <c r="A2364" s="40"/>
      <c r="B2364" s="46"/>
      <c r="C2364" s="335" t="s">
        <v>3041</v>
      </c>
      <c r="D2364" s="335" t="s">
        <v>3604</v>
      </c>
      <c r="E2364" s="18" t="s">
        <v>1</v>
      </c>
      <c r="F2364" s="336">
        <v>375</v>
      </c>
      <c r="G2364" s="40"/>
      <c r="H2364" s="46"/>
    </row>
    <row r="2365" s="2" customFormat="1" ht="16.8" customHeight="1">
      <c r="A2365" s="40"/>
      <c r="B2365" s="46"/>
      <c r="C2365" s="337" t="s">
        <v>6408</v>
      </c>
      <c r="D2365" s="40"/>
      <c r="E2365" s="40"/>
      <c r="F2365" s="40"/>
      <c r="G2365" s="40"/>
      <c r="H2365" s="46"/>
    </row>
    <row r="2366" s="2" customFormat="1" ht="16.8" customHeight="1">
      <c r="A2366" s="40"/>
      <c r="B2366" s="46"/>
      <c r="C2366" s="335" t="s">
        <v>2752</v>
      </c>
      <c r="D2366" s="335" t="s">
        <v>2753</v>
      </c>
      <c r="E2366" s="18" t="s">
        <v>507</v>
      </c>
      <c r="F2366" s="336">
        <v>393.75</v>
      </c>
      <c r="G2366" s="40"/>
      <c r="H2366" s="46"/>
    </row>
    <row r="2367" s="2" customFormat="1" ht="16.8" customHeight="1">
      <c r="A2367" s="40"/>
      <c r="B2367" s="46"/>
      <c r="C2367" s="331" t="s">
        <v>3043</v>
      </c>
      <c r="D2367" s="332" t="s">
        <v>3043</v>
      </c>
      <c r="E2367" s="333" t="s">
        <v>1</v>
      </c>
      <c r="F2367" s="334">
        <v>48.5</v>
      </c>
      <c r="G2367" s="40"/>
      <c r="H2367" s="46"/>
    </row>
    <row r="2368" s="2" customFormat="1" ht="16.8" customHeight="1">
      <c r="A2368" s="40"/>
      <c r="B2368" s="46"/>
      <c r="C2368" s="335" t="s">
        <v>3043</v>
      </c>
      <c r="D2368" s="335" t="s">
        <v>3611</v>
      </c>
      <c r="E2368" s="18" t="s">
        <v>1</v>
      </c>
      <c r="F2368" s="336">
        <v>48.5</v>
      </c>
      <c r="G2368" s="40"/>
      <c r="H2368" s="46"/>
    </row>
    <row r="2369" s="2" customFormat="1" ht="16.8" customHeight="1">
      <c r="A2369" s="40"/>
      <c r="B2369" s="46"/>
      <c r="C2369" s="337" t="s">
        <v>6408</v>
      </c>
      <c r="D2369" s="40"/>
      <c r="E2369" s="40"/>
      <c r="F2369" s="40"/>
      <c r="G2369" s="40"/>
      <c r="H2369" s="46"/>
    </row>
    <row r="2370" s="2" customFormat="1" ht="16.8" customHeight="1">
      <c r="A2370" s="40"/>
      <c r="B2370" s="46"/>
      <c r="C2370" s="335" t="s">
        <v>2762</v>
      </c>
      <c r="D2370" s="335" t="s">
        <v>6445</v>
      </c>
      <c r="E2370" s="18" t="s">
        <v>507</v>
      </c>
      <c r="F2370" s="336">
        <v>341</v>
      </c>
      <c r="G2370" s="40"/>
      <c r="H2370" s="46"/>
    </row>
    <row r="2371" s="2" customFormat="1" ht="16.8" customHeight="1">
      <c r="A2371" s="40"/>
      <c r="B2371" s="46"/>
      <c r="C2371" s="331" t="s">
        <v>3634</v>
      </c>
      <c r="D2371" s="332" t="s">
        <v>3634</v>
      </c>
      <c r="E2371" s="333" t="s">
        <v>1</v>
      </c>
      <c r="F2371" s="334">
        <v>25.199999999999999</v>
      </c>
      <c r="G2371" s="40"/>
      <c r="H2371" s="46"/>
    </row>
    <row r="2372" s="2" customFormat="1" ht="16.8" customHeight="1">
      <c r="A2372" s="40"/>
      <c r="B2372" s="46"/>
      <c r="C2372" s="335" t="s">
        <v>3634</v>
      </c>
      <c r="D2372" s="335" t="s">
        <v>3635</v>
      </c>
      <c r="E2372" s="18" t="s">
        <v>1</v>
      </c>
      <c r="F2372" s="336">
        <v>25.199999999999999</v>
      </c>
      <c r="G2372" s="40"/>
      <c r="H2372" s="46"/>
    </row>
    <row r="2373" s="2" customFormat="1" ht="16.8" customHeight="1">
      <c r="A2373" s="40"/>
      <c r="B2373" s="46"/>
      <c r="C2373" s="331" t="s">
        <v>3645</v>
      </c>
      <c r="D2373" s="332" t="s">
        <v>3645</v>
      </c>
      <c r="E2373" s="333" t="s">
        <v>1</v>
      </c>
      <c r="F2373" s="334">
        <v>18.260000000000002</v>
      </c>
      <c r="G2373" s="40"/>
      <c r="H2373" s="46"/>
    </row>
    <row r="2374" s="2" customFormat="1" ht="16.8" customHeight="1">
      <c r="A2374" s="40"/>
      <c r="B2374" s="46"/>
      <c r="C2374" s="335" t="s">
        <v>3645</v>
      </c>
      <c r="D2374" s="335" t="s">
        <v>3646</v>
      </c>
      <c r="E2374" s="18" t="s">
        <v>1</v>
      </c>
      <c r="F2374" s="336">
        <v>18.260000000000002</v>
      </c>
      <c r="G2374" s="40"/>
      <c r="H2374" s="46"/>
    </row>
    <row r="2375" s="2" customFormat="1" ht="16.8" customHeight="1">
      <c r="A2375" s="40"/>
      <c r="B2375" s="46"/>
      <c r="C2375" s="331" t="s">
        <v>3162</v>
      </c>
      <c r="D2375" s="332" t="s">
        <v>3162</v>
      </c>
      <c r="E2375" s="333" t="s">
        <v>1</v>
      </c>
      <c r="F2375" s="334">
        <v>379.05000000000001</v>
      </c>
      <c r="G2375" s="40"/>
      <c r="H2375" s="46"/>
    </row>
    <row r="2376" s="2" customFormat="1" ht="16.8" customHeight="1">
      <c r="A2376" s="40"/>
      <c r="B2376" s="46"/>
      <c r="C2376" s="335" t="s">
        <v>3162</v>
      </c>
      <c r="D2376" s="335" t="s">
        <v>3163</v>
      </c>
      <c r="E2376" s="18" t="s">
        <v>1</v>
      </c>
      <c r="F2376" s="336">
        <v>379.05000000000001</v>
      </c>
      <c r="G2376" s="40"/>
      <c r="H2376" s="46"/>
    </row>
    <row r="2377" s="2" customFormat="1" ht="16.8" customHeight="1">
      <c r="A2377" s="40"/>
      <c r="B2377" s="46"/>
      <c r="C2377" s="331" t="s">
        <v>2061</v>
      </c>
      <c r="D2377" s="332" t="s">
        <v>2061</v>
      </c>
      <c r="E2377" s="333" t="s">
        <v>1</v>
      </c>
      <c r="F2377" s="334">
        <v>164.25999999999999</v>
      </c>
      <c r="G2377" s="40"/>
      <c r="H2377" s="46"/>
    </row>
    <row r="2378" s="2" customFormat="1" ht="16.8" customHeight="1">
      <c r="A2378" s="40"/>
      <c r="B2378" s="46"/>
      <c r="C2378" s="335" t="s">
        <v>2061</v>
      </c>
      <c r="D2378" s="335" t="s">
        <v>2062</v>
      </c>
      <c r="E2378" s="18" t="s">
        <v>1</v>
      </c>
      <c r="F2378" s="336">
        <v>164.25999999999999</v>
      </c>
      <c r="G2378" s="40"/>
      <c r="H2378" s="46"/>
    </row>
    <row r="2379" s="2" customFormat="1" ht="16.8" customHeight="1">
      <c r="A2379" s="40"/>
      <c r="B2379" s="46"/>
      <c r="C2379" s="331" t="s">
        <v>1929</v>
      </c>
      <c r="D2379" s="332" t="s">
        <v>1929</v>
      </c>
      <c r="E2379" s="333" t="s">
        <v>1</v>
      </c>
      <c r="F2379" s="334">
        <v>76</v>
      </c>
      <c r="G2379" s="40"/>
      <c r="H2379" s="46"/>
    </row>
    <row r="2380" s="2" customFormat="1" ht="16.8" customHeight="1">
      <c r="A2380" s="40"/>
      <c r="B2380" s="46"/>
      <c r="C2380" s="335" t="s">
        <v>1</v>
      </c>
      <c r="D2380" s="335" t="s">
        <v>3104</v>
      </c>
      <c r="E2380" s="18" t="s">
        <v>1</v>
      </c>
      <c r="F2380" s="336">
        <v>0</v>
      </c>
      <c r="G2380" s="40"/>
      <c r="H2380" s="46"/>
    </row>
    <row r="2381" s="2" customFormat="1" ht="16.8" customHeight="1">
      <c r="A2381" s="40"/>
      <c r="B2381" s="46"/>
      <c r="C2381" s="335" t="s">
        <v>1929</v>
      </c>
      <c r="D2381" s="335" t="s">
        <v>1690</v>
      </c>
      <c r="E2381" s="18" t="s">
        <v>1</v>
      </c>
      <c r="F2381" s="336">
        <v>76</v>
      </c>
      <c r="G2381" s="40"/>
      <c r="H2381" s="46"/>
    </row>
    <row r="2382" s="2" customFormat="1" ht="16.8" customHeight="1">
      <c r="A2382" s="40"/>
      <c r="B2382" s="46"/>
      <c r="C2382" s="337" t="s">
        <v>6408</v>
      </c>
      <c r="D2382" s="40"/>
      <c r="E2382" s="40"/>
      <c r="F2382" s="40"/>
      <c r="G2382" s="40"/>
      <c r="H2382" s="46"/>
    </row>
    <row r="2383" s="2" customFormat="1" ht="16.8" customHeight="1">
      <c r="A2383" s="40"/>
      <c r="B2383" s="46"/>
      <c r="C2383" s="335" t="s">
        <v>3098</v>
      </c>
      <c r="D2383" s="335" t="s">
        <v>6559</v>
      </c>
      <c r="E2383" s="18" t="s">
        <v>507</v>
      </c>
      <c r="F2383" s="336">
        <v>703</v>
      </c>
      <c r="G2383" s="40"/>
      <c r="H2383" s="46"/>
    </row>
    <row r="2384" s="2" customFormat="1" ht="16.8" customHeight="1">
      <c r="A2384" s="40"/>
      <c r="B2384" s="46"/>
      <c r="C2384" s="331" t="s">
        <v>3240</v>
      </c>
      <c r="D2384" s="332" t="s">
        <v>3240</v>
      </c>
      <c r="E2384" s="333" t="s">
        <v>1</v>
      </c>
      <c r="F2384" s="334">
        <v>12.888999999999999</v>
      </c>
      <c r="G2384" s="40"/>
      <c r="H2384" s="46"/>
    </row>
    <row r="2385" s="2" customFormat="1" ht="16.8" customHeight="1">
      <c r="A2385" s="40"/>
      <c r="B2385" s="46"/>
      <c r="C2385" s="335" t="s">
        <v>3240</v>
      </c>
      <c r="D2385" s="335" t="s">
        <v>3241</v>
      </c>
      <c r="E2385" s="18" t="s">
        <v>1</v>
      </c>
      <c r="F2385" s="336">
        <v>12.888999999999999</v>
      </c>
      <c r="G2385" s="40"/>
      <c r="H2385" s="46"/>
    </row>
    <row r="2386" s="2" customFormat="1" ht="16.8" customHeight="1">
      <c r="A2386" s="40"/>
      <c r="B2386" s="46"/>
      <c r="C2386" s="331" t="s">
        <v>3045</v>
      </c>
      <c r="D2386" s="332" t="s">
        <v>3045</v>
      </c>
      <c r="E2386" s="333" t="s">
        <v>1</v>
      </c>
      <c r="F2386" s="334">
        <v>11.148</v>
      </c>
      <c r="G2386" s="40"/>
      <c r="H2386" s="46"/>
    </row>
    <row r="2387" s="2" customFormat="1" ht="16.8" customHeight="1">
      <c r="A2387" s="40"/>
      <c r="B2387" s="46"/>
      <c r="C2387" s="335" t="s">
        <v>1</v>
      </c>
      <c r="D2387" s="335" t="s">
        <v>3247</v>
      </c>
      <c r="E2387" s="18" t="s">
        <v>1</v>
      </c>
      <c r="F2387" s="336">
        <v>0</v>
      </c>
      <c r="G2387" s="40"/>
      <c r="H2387" s="46"/>
    </row>
    <row r="2388" s="2" customFormat="1" ht="16.8" customHeight="1">
      <c r="A2388" s="40"/>
      <c r="B2388" s="46"/>
      <c r="C2388" s="335" t="s">
        <v>3045</v>
      </c>
      <c r="D2388" s="335" t="s">
        <v>3248</v>
      </c>
      <c r="E2388" s="18" t="s">
        <v>1</v>
      </c>
      <c r="F2388" s="336">
        <v>11.148</v>
      </c>
      <c r="G2388" s="40"/>
      <c r="H2388" s="46"/>
    </row>
    <row r="2389" s="2" customFormat="1" ht="16.8" customHeight="1">
      <c r="A2389" s="40"/>
      <c r="B2389" s="46"/>
      <c r="C2389" s="337" t="s">
        <v>6408</v>
      </c>
      <c r="D2389" s="40"/>
      <c r="E2389" s="40"/>
      <c r="F2389" s="40"/>
      <c r="G2389" s="40"/>
      <c r="H2389" s="46"/>
    </row>
    <row r="2390" s="2" customFormat="1" ht="16.8" customHeight="1">
      <c r="A2390" s="40"/>
      <c r="B2390" s="46"/>
      <c r="C2390" s="335" t="s">
        <v>2219</v>
      </c>
      <c r="D2390" s="335" t="s">
        <v>6463</v>
      </c>
      <c r="E2390" s="18" t="s">
        <v>507</v>
      </c>
      <c r="F2390" s="336">
        <v>61.329999999999998</v>
      </c>
      <c r="G2390" s="40"/>
      <c r="H2390" s="46"/>
    </row>
    <row r="2391" s="2" customFormat="1" ht="16.8" customHeight="1">
      <c r="A2391" s="40"/>
      <c r="B2391" s="46"/>
      <c r="C2391" s="331" t="s">
        <v>3261</v>
      </c>
      <c r="D2391" s="332" t="s">
        <v>3261</v>
      </c>
      <c r="E2391" s="333" t="s">
        <v>1</v>
      </c>
      <c r="F2391" s="334">
        <v>0.68100000000000005</v>
      </c>
      <c r="G2391" s="40"/>
      <c r="H2391" s="46"/>
    </row>
    <row r="2392" s="2" customFormat="1" ht="16.8" customHeight="1">
      <c r="A2392" s="40"/>
      <c r="B2392" s="46"/>
      <c r="C2392" s="335" t="s">
        <v>3261</v>
      </c>
      <c r="D2392" s="335" t="s">
        <v>3262</v>
      </c>
      <c r="E2392" s="18" t="s">
        <v>1</v>
      </c>
      <c r="F2392" s="336">
        <v>0.68100000000000005</v>
      </c>
      <c r="G2392" s="40"/>
      <c r="H2392" s="46"/>
    </row>
    <row r="2393" s="2" customFormat="1" ht="16.8" customHeight="1">
      <c r="A2393" s="40"/>
      <c r="B2393" s="46"/>
      <c r="C2393" s="331" t="s">
        <v>1862</v>
      </c>
      <c r="D2393" s="332" t="s">
        <v>1862</v>
      </c>
      <c r="E2393" s="333" t="s">
        <v>1</v>
      </c>
      <c r="F2393" s="334">
        <v>84.355999999999995</v>
      </c>
      <c r="G2393" s="40"/>
      <c r="H2393" s="46"/>
    </row>
    <row r="2394" s="2" customFormat="1" ht="16.8" customHeight="1">
      <c r="A2394" s="40"/>
      <c r="B2394" s="46"/>
      <c r="C2394" s="335" t="s">
        <v>1862</v>
      </c>
      <c r="D2394" s="335" t="s">
        <v>3273</v>
      </c>
      <c r="E2394" s="18" t="s">
        <v>1</v>
      </c>
      <c r="F2394" s="336">
        <v>84.355999999999995</v>
      </c>
      <c r="G2394" s="40"/>
      <c r="H2394" s="46"/>
    </row>
    <row r="2395" s="2" customFormat="1" ht="16.8" customHeight="1">
      <c r="A2395" s="40"/>
      <c r="B2395" s="46"/>
      <c r="C2395" s="331" t="s">
        <v>1864</v>
      </c>
      <c r="D2395" s="332" t="s">
        <v>1864</v>
      </c>
      <c r="E2395" s="333" t="s">
        <v>1</v>
      </c>
      <c r="F2395" s="334">
        <v>40.219999999999999</v>
      </c>
      <c r="G2395" s="40"/>
      <c r="H2395" s="46"/>
    </row>
    <row r="2396" s="2" customFormat="1" ht="16.8" customHeight="1">
      <c r="A2396" s="40"/>
      <c r="B2396" s="46"/>
      <c r="C2396" s="335" t="s">
        <v>1864</v>
      </c>
      <c r="D2396" s="335" t="s">
        <v>3282</v>
      </c>
      <c r="E2396" s="18" t="s">
        <v>1</v>
      </c>
      <c r="F2396" s="336">
        <v>40.219999999999999</v>
      </c>
      <c r="G2396" s="40"/>
      <c r="H2396" s="46"/>
    </row>
    <row r="2397" s="2" customFormat="1" ht="16.8" customHeight="1">
      <c r="A2397" s="40"/>
      <c r="B2397" s="46"/>
      <c r="C2397" s="337" t="s">
        <v>6408</v>
      </c>
      <c r="D2397" s="40"/>
      <c r="E2397" s="40"/>
      <c r="F2397" s="40"/>
      <c r="G2397" s="40"/>
      <c r="H2397" s="46"/>
    </row>
    <row r="2398" s="2" customFormat="1" ht="16.8" customHeight="1">
      <c r="A2398" s="40"/>
      <c r="B2398" s="46"/>
      <c r="C2398" s="335" t="s">
        <v>3274</v>
      </c>
      <c r="D2398" s="335" t="s">
        <v>6562</v>
      </c>
      <c r="E2398" s="18" t="s">
        <v>507</v>
      </c>
      <c r="F2398" s="336">
        <v>185.74799999999999</v>
      </c>
      <c r="G2398" s="40"/>
      <c r="H2398" s="46"/>
    </row>
    <row r="2399" s="2" customFormat="1" ht="16.8" customHeight="1">
      <c r="A2399" s="40"/>
      <c r="B2399" s="46"/>
      <c r="C2399" s="331" t="s">
        <v>3387</v>
      </c>
      <c r="D2399" s="332" t="s">
        <v>3387</v>
      </c>
      <c r="E2399" s="333" t="s">
        <v>1</v>
      </c>
      <c r="F2399" s="334">
        <v>121.31999999999999</v>
      </c>
      <c r="G2399" s="40"/>
      <c r="H2399" s="46"/>
    </row>
    <row r="2400" s="2" customFormat="1" ht="16.8" customHeight="1">
      <c r="A2400" s="40"/>
      <c r="B2400" s="46"/>
      <c r="C2400" s="335" t="s">
        <v>3387</v>
      </c>
      <c r="D2400" s="335" t="s">
        <v>3388</v>
      </c>
      <c r="E2400" s="18" t="s">
        <v>1</v>
      </c>
      <c r="F2400" s="336">
        <v>121.31999999999999</v>
      </c>
      <c r="G2400" s="40"/>
      <c r="H2400" s="46"/>
    </row>
    <row r="2401" s="2" customFormat="1" ht="16.8" customHeight="1">
      <c r="A2401" s="40"/>
      <c r="B2401" s="46"/>
      <c r="C2401" s="331" t="s">
        <v>3047</v>
      </c>
      <c r="D2401" s="332" t="s">
        <v>3047</v>
      </c>
      <c r="E2401" s="333" t="s">
        <v>1</v>
      </c>
      <c r="F2401" s="334">
        <v>17.824999999999999</v>
      </c>
      <c r="G2401" s="40"/>
      <c r="H2401" s="46"/>
    </row>
    <row r="2402" s="2" customFormat="1" ht="16.8" customHeight="1">
      <c r="A2402" s="40"/>
      <c r="B2402" s="46"/>
      <c r="C2402" s="335" t="s">
        <v>1</v>
      </c>
      <c r="D2402" s="335" t="s">
        <v>2450</v>
      </c>
      <c r="E2402" s="18" t="s">
        <v>1</v>
      </c>
      <c r="F2402" s="336">
        <v>0</v>
      </c>
      <c r="G2402" s="40"/>
      <c r="H2402" s="46"/>
    </row>
    <row r="2403" s="2" customFormat="1" ht="16.8" customHeight="1">
      <c r="A2403" s="40"/>
      <c r="B2403" s="46"/>
      <c r="C2403" s="335" t="s">
        <v>3047</v>
      </c>
      <c r="D2403" s="335" t="s">
        <v>3406</v>
      </c>
      <c r="E2403" s="18" t="s">
        <v>1</v>
      </c>
      <c r="F2403" s="336">
        <v>17.824999999999999</v>
      </c>
      <c r="G2403" s="40"/>
      <c r="H2403" s="46"/>
    </row>
    <row r="2404" s="2" customFormat="1" ht="16.8" customHeight="1">
      <c r="A2404" s="40"/>
      <c r="B2404" s="46"/>
      <c r="C2404" s="337" t="s">
        <v>6408</v>
      </c>
      <c r="D2404" s="40"/>
      <c r="E2404" s="40"/>
      <c r="F2404" s="40"/>
      <c r="G2404" s="40"/>
      <c r="H2404" s="46"/>
    </row>
    <row r="2405" s="2" customFormat="1" ht="16.8" customHeight="1">
      <c r="A2405" s="40"/>
      <c r="B2405" s="46"/>
      <c r="C2405" s="335" t="s">
        <v>2442</v>
      </c>
      <c r="D2405" s="335" t="s">
        <v>6484</v>
      </c>
      <c r="E2405" s="18" t="s">
        <v>507</v>
      </c>
      <c r="F2405" s="336">
        <v>49.689999999999998</v>
      </c>
      <c r="G2405" s="40"/>
      <c r="H2405" s="46"/>
    </row>
    <row r="2406" s="2" customFormat="1" ht="16.8" customHeight="1">
      <c r="A2406" s="40"/>
      <c r="B2406" s="46"/>
      <c r="C2406" s="331" t="s">
        <v>2452</v>
      </c>
      <c r="D2406" s="332" t="s">
        <v>2452</v>
      </c>
      <c r="E2406" s="333" t="s">
        <v>1</v>
      </c>
      <c r="F2406" s="334">
        <v>141.69999999999999</v>
      </c>
      <c r="G2406" s="40"/>
      <c r="H2406" s="46"/>
    </row>
    <row r="2407" s="2" customFormat="1" ht="16.8" customHeight="1">
      <c r="A2407" s="40"/>
      <c r="B2407" s="46"/>
      <c r="C2407" s="335" t="s">
        <v>2452</v>
      </c>
      <c r="D2407" s="335" t="s">
        <v>3424</v>
      </c>
      <c r="E2407" s="18" t="s">
        <v>1</v>
      </c>
      <c r="F2407" s="336">
        <v>141.69999999999999</v>
      </c>
      <c r="G2407" s="40"/>
      <c r="H2407" s="46"/>
    </row>
    <row r="2408" s="2" customFormat="1" ht="16.8" customHeight="1">
      <c r="A2408" s="40"/>
      <c r="B2408" s="46"/>
      <c r="C2408" s="331" t="s">
        <v>3127</v>
      </c>
      <c r="D2408" s="332" t="s">
        <v>3127</v>
      </c>
      <c r="E2408" s="333" t="s">
        <v>1</v>
      </c>
      <c r="F2408" s="334">
        <v>379.05000000000001</v>
      </c>
      <c r="G2408" s="40"/>
      <c r="H2408" s="46"/>
    </row>
    <row r="2409" s="2" customFormat="1" ht="16.8" customHeight="1">
      <c r="A2409" s="40"/>
      <c r="B2409" s="46"/>
      <c r="C2409" s="335" t="s">
        <v>3127</v>
      </c>
      <c r="D2409" s="335" t="s">
        <v>3128</v>
      </c>
      <c r="E2409" s="18" t="s">
        <v>1</v>
      </c>
      <c r="F2409" s="336">
        <v>379.05000000000001</v>
      </c>
      <c r="G2409" s="40"/>
      <c r="H2409" s="46"/>
    </row>
    <row r="2410" s="2" customFormat="1" ht="16.8" customHeight="1">
      <c r="A2410" s="40"/>
      <c r="B2410" s="46"/>
      <c r="C2410" s="331" t="s">
        <v>3049</v>
      </c>
      <c r="D2410" s="332" t="s">
        <v>3049</v>
      </c>
      <c r="E2410" s="333" t="s">
        <v>1</v>
      </c>
      <c r="F2410" s="334">
        <v>17.824999999999999</v>
      </c>
      <c r="G2410" s="40"/>
      <c r="H2410" s="46"/>
    </row>
    <row r="2411" s="2" customFormat="1" ht="16.8" customHeight="1">
      <c r="A2411" s="40"/>
      <c r="B2411" s="46"/>
      <c r="C2411" s="335" t="s">
        <v>1</v>
      </c>
      <c r="D2411" s="335" t="s">
        <v>2450</v>
      </c>
      <c r="E2411" s="18" t="s">
        <v>1</v>
      </c>
      <c r="F2411" s="336">
        <v>0</v>
      </c>
      <c r="G2411" s="40"/>
      <c r="H2411" s="46"/>
    </row>
    <row r="2412" s="2" customFormat="1" ht="16.8" customHeight="1">
      <c r="A2412" s="40"/>
      <c r="B2412" s="46"/>
      <c r="C2412" s="335" t="s">
        <v>3049</v>
      </c>
      <c r="D2412" s="335" t="s">
        <v>3406</v>
      </c>
      <c r="E2412" s="18" t="s">
        <v>1</v>
      </c>
      <c r="F2412" s="336">
        <v>17.824999999999999</v>
      </c>
      <c r="G2412" s="40"/>
      <c r="H2412" s="46"/>
    </row>
    <row r="2413" s="2" customFormat="1" ht="16.8" customHeight="1">
      <c r="A2413" s="40"/>
      <c r="B2413" s="46"/>
      <c r="C2413" s="337" t="s">
        <v>6408</v>
      </c>
      <c r="D2413" s="40"/>
      <c r="E2413" s="40"/>
      <c r="F2413" s="40"/>
      <c r="G2413" s="40"/>
      <c r="H2413" s="46"/>
    </row>
    <row r="2414" s="2" customFormat="1">
      <c r="A2414" s="40"/>
      <c r="B2414" s="46"/>
      <c r="C2414" s="335" t="s">
        <v>2530</v>
      </c>
      <c r="D2414" s="335" t="s">
        <v>6571</v>
      </c>
      <c r="E2414" s="18" t="s">
        <v>507</v>
      </c>
      <c r="F2414" s="336">
        <v>49.689999999999998</v>
      </c>
      <c r="G2414" s="40"/>
      <c r="H2414" s="46"/>
    </row>
    <row r="2415" s="2" customFormat="1" ht="16.8" customHeight="1">
      <c r="A2415" s="40"/>
      <c r="B2415" s="46"/>
      <c r="C2415" s="331" t="s">
        <v>3050</v>
      </c>
      <c r="D2415" s="332" t="s">
        <v>3050</v>
      </c>
      <c r="E2415" s="333" t="s">
        <v>1</v>
      </c>
      <c r="F2415" s="334">
        <v>38.119999999999997</v>
      </c>
      <c r="G2415" s="40"/>
      <c r="H2415" s="46"/>
    </row>
    <row r="2416" s="2" customFormat="1" ht="16.8" customHeight="1">
      <c r="A2416" s="40"/>
      <c r="B2416" s="46"/>
      <c r="C2416" s="335" t="s">
        <v>1</v>
      </c>
      <c r="D2416" s="335" t="s">
        <v>2545</v>
      </c>
      <c r="E2416" s="18" t="s">
        <v>1</v>
      </c>
      <c r="F2416" s="336">
        <v>0</v>
      </c>
      <c r="G2416" s="40"/>
      <c r="H2416" s="46"/>
    </row>
    <row r="2417" s="2" customFormat="1" ht="16.8" customHeight="1">
      <c r="A2417" s="40"/>
      <c r="B2417" s="46"/>
      <c r="C2417" s="335" t="s">
        <v>3050</v>
      </c>
      <c r="D2417" s="335" t="s">
        <v>3450</v>
      </c>
      <c r="E2417" s="18" t="s">
        <v>1</v>
      </c>
      <c r="F2417" s="336">
        <v>38.119999999999997</v>
      </c>
      <c r="G2417" s="40"/>
      <c r="H2417" s="46"/>
    </row>
    <row r="2418" s="2" customFormat="1" ht="16.8" customHeight="1">
      <c r="A2418" s="40"/>
      <c r="B2418" s="46"/>
      <c r="C2418" s="337" t="s">
        <v>6408</v>
      </c>
      <c r="D2418" s="40"/>
      <c r="E2418" s="40"/>
      <c r="F2418" s="40"/>
      <c r="G2418" s="40"/>
      <c r="H2418" s="46"/>
    </row>
    <row r="2419" s="2" customFormat="1" ht="16.8" customHeight="1">
      <c r="A2419" s="40"/>
      <c r="B2419" s="46"/>
      <c r="C2419" s="335" t="s">
        <v>871</v>
      </c>
      <c r="D2419" s="335" t="s">
        <v>6415</v>
      </c>
      <c r="E2419" s="18" t="s">
        <v>507</v>
      </c>
      <c r="F2419" s="336">
        <v>487.27999999999997</v>
      </c>
      <c r="G2419" s="40"/>
      <c r="H2419" s="46"/>
    </row>
    <row r="2420" s="2" customFormat="1" ht="16.8" customHeight="1">
      <c r="A2420" s="40"/>
      <c r="B2420" s="46"/>
      <c r="C2420" s="331" t="s">
        <v>3052</v>
      </c>
      <c r="D2420" s="332" t="s">
        <v>3052</v>
      </c>
      <c r="E2420" s="333" t="s">
        <v>1</v>
      </c>
      <c r="F2420" s="334">
        <v>35.145000000000003</v>
      </c>
      <c r="G2420" s="40"/>
      <c r="H2420" s="46"/>
    </row>
    <row r="2421" s="2" customFormat="1" ht="16.8" customHeight="1">
      <c r="A2421" s="40"/>
      <c r="B2421" s="46"/>
      <c r="C2421" s="335" t="s">
        <v>1</v>
      </c>
      <c r="D2421" s="335" t="s">
        <v>2545</v>
      </c>
      <c r="E2421" s="18" t="s">
        <v>1</v>
      </c>
      <c r="F2421" s="336">
        <v>0</v>
      </c>
      <c r="G2421" s="40"/>
      <c r="H2421" s="46"/>
    </row>
    <row r="2422" s="2" customFormat="1" ht="16.8" customHeight="1">
      <c r="A2422" s="40"/>
      <c r="B2422" s="46"/>
      <c r="C2422" s="335" t="s">
        <v>3052</v>
      </c>
      <c r="D2422" s="335" t="s">
        <v>3474</v>
      </c>
      <c r="E2422" s="18" t="s">
        <v>1</v>
      </c>
      <c r="F2422" s="336">
        <v>35.145000000000003</v>
      </c>
      <c r="G2422" s="40"/>
      <c r="H2422" s="46"/>
    </row>
    <row r="2423" s="2" customFormat="1" ht="16.8" customHeight="1">
      <c r="A2423" s="40"/>
      <c r="B2423" s="46"/>
      <c r="C2423" s="337" t="s">
        <v>6408</v>
      </c>
      <c r="D2423" s="40"/>
      <c r="E2423" s="40"/>
      <c r="F2423" s="40"/>
      <c r="G2423" s="40"/>
      <c r="H2423" s="46"/>
    </row>
    <row r="2424" s="2" customFormat="1" ht="16.8" customHeight="1">
      <c r="A2424" s="40"/>
      <c r="B2424" s="46"/>
      <c r="C2424" s="335" t="s">
        <v>2549</v>
      </c>
      <c r="D2424" s="335" t="s">
        <v>6493</v>
      </c>
      <c r="E2424" s="18" t="s">
        <v>507</v>
      </c>
      <c r="F2424" s="336">
        <v>465.755</v>
      </c>
      <c r="G2424" s="40"/>
      <c r="H2424" s="46"/>
    </row>
    <row r="2425" s="2" customFormat="1" ht="16.8" customHeight="1">
      <c r="A2425" s="40"/>
      <c r="B2425" s="46"/>
      <c r="C2425" s="331" t="s">
        <v>1867</v>
      </c>
      <c r="D2425" s="332" t="s">
        <v>1867</v>
      </c>
      <c r="E2425" s="333" t="s">
        <v>1</v>
      </c>
      <c r="F2425" s="334">
        <v>33.274999999999999</v>
      </c>
      <c r="G2425" s="40"/>
      <c r="H2425" s="46"/>
    </row>
    <row r="2426" s="2" customFormat="1" ht="16.8" customHeight="1">
      <c r="A2426" s="40"/>
      <c r="B2426" s="46"/>
      <c r="C2426" s="335" t="s">
        <v>1</v>
      </c>
      <c r="D2426" s="335" t="s">
        <v>2545</v>
      </c>
      <c r="E2426" s="18" t="s">
        <v>1</v>
      </c>
      <c r="F2426" s="336">
        <v>0</v>
      </c>
      <c r="G2426" s="40"/>
      <c r="H2426" s="46"/>
    </row>
    <row r="2427" s="2" customFormat="1" ht="16.8" customHeight="1">
      <c r="A2427" s="40"/>
      <c r="B2427" s="46"/>
      <c r="C2427" s="335" t="s">
        <v>1867</v>
      </c>
      <c r="D2427" s="335" t="s">
        <v>3481</v>
      </c>
      <c r="E2427" s="18" t="s">
        <v>1</v>
      </c>
      <c r="F2427" s="336">
        <v>33.274999999999999</v>
      </c>
      <c r="G2427" s="40"/>
      <c r="H2427" s="46"/>
    </row>
    <row r="2428" s="2" customFormat="1" ht="16.8" customHeight="1">
      <c r="A2428" s="40"/>
      <c r="B2428" s="46"/>
      <c r="C2428" s="337" t="s">
        <v>6408</v>
      </c>
      <c r="D2428" s="40"/>
      <c r="E2428" s="40"/>
      <c r="F2428" s="40"/>
      <c r="G2428" s="40"/>
      <c r="H2428" s="46"/>
    </row>
    <row r="2429" s="2" customFormat="1" ht="16.8" customHeight="1">
      <c r="A2429" s="40"/>
      <c r="B2429" s="46"/>
      <c r="C2429" s="335" t="s">
        <v>2560</v>
      </c>
      <c r="D2429" s="335" t="s">
        <v>6494</v>
      </c>
      <c r="E2429" s="18" t="s">
        <v>507</v>
      </c>
      <c r="F2429" s="336">
        <v>452.22500000000002</v>
      </c>
      <c r="G2429" s="40"/>
      <c r="H2429" s="46"/>
    </row>
    <row r="2430" s="2" customFormat="1" ht="16.8" customHeight="1">
      <c r="A2430" s="40"/>
      <c r="B2430" s="46"/>
      <c r="C2430" s="335" t="s">
        <v>3482</v>
      </c>
      <c r="D2430" s="335" t="s">
        <v>3483</v>
      </c>
      <c r="E2430" s="18" t="s">
        <v>1</v>
      </c>
      <c r="F2430" s="336">
        <v>452.22500000000002</v>
      </c>
      <c r="G2430" s="40"/>
      <c r="H2430" s="46"/>
    </row>
    <row r="2431" s="2" customFormat="1" ht="16.8" customHeight="1">
      <c r="A2431" s="40"/>
      <c r="B2431" s="46"/>
      <c r="C2431" s="331" t="s">
        <v>2558</v>
      </c>
      <c r="D2431" s="332" t="s">
        <v>2558</v>
      </c>
      <c r="E2431" s="333" t="s">
        <v>1</v>
      </c>
      <c r="F2431" s="334">
        <v>66.5</v>
      </c>
      <c r="G2431" s="40"/>
      <c r="H2431" s="46"/>
    </row>
    <row r="2432" s="2" customFormat="1" ht="16.8" customHeight="1">
      <c r="A2432" s="40"/>
      <c r="B2432" s="46"/>
      <c r="C2432" s="335" t="s">
        <v>2558</v>
      </c>
      <c r="D2432" s="335" t="s">
        <v>3488</v>
      </c>
      <c r="E2432" s="18" t="s">
        <v>1</v>
      </c>
      <c r="F2432" s="336">
        <v>66.5</v>
      </c>
      <c r="G2432" s="40"/>
      <c r="H2432" s="46"/>
    </row>
    <row r="2433" s="2" customFormat="1" ht="16.8" customHeight="1">
      <c r="A2433" s="40"/>
      <c r="B2433" s="46"/>
      <c r="C2433" s="337" t="s">
        <v>6408</v>
      </c>
      <c r="D2433" s="40"/>
      <c r="E2433" s="40"/>
      <c r="F2433" s="40"/>
      <c r="G2433" s="40"/>
      <c r="H2433" s="46"/>
    </row>
    <row r="2434" s="2" customFormat="1" ht="16.8" customHeight="1">
      <c r="A2434" s="40"/>
      <c r="B2434" s="46"/>
      <c r="C2434" s="335" t="s">
        <v>878</v>
      </c>
      <c r="D2434" s="335" t="s">
        <v>6416</v>
      </c>
      <c r="E2434" s="18" t="s">
        <v>507</v>
      </c>
      <c r="F2434" s="336">
        <v>128</v>
      </c>
      <c r="G2434" s="40"/>
      <c r="H2434" s="46"/>
    </row>
    <row r="2435" s="2" customFormat="1" ht="16.8" customHeight="1">
      <c r="A2435" s="40"/>
      <c r="B2435" s="46"/>
      <c r="C2435" s="331" t="s">
        <v>3072</v>
      </c>
      <c r="D2435" s="332" t="s">
        <v>3072</v>
      </c>
      <c r="E2435" s="333" t="s">
        <v>1</v>
      </c>
      <c r="F2435" s="334">
        <v>214.30000000000001</v>
      </c>
      <c r="G2435" s="40"/>
      <c r="H2435" s="46"/>
    </row>
    <row r="2436" s="2" customFormat="1" ht="16.8" customHeight="1">
      <c r="A2436" s="40"/>
      <c r="B2436" s="46"/>
      <c r="C2436" s="335" t="s">
        <v>1</v>
      </c>
      <c r="D2436" s="335" t="s">
        <v>3457</v>
      </c>
      <c r="E2436" s="18" t="s">
        <v>1</v>
      </c>
      <c r="F2436" s="336">
        <v>0</v>
      </c>
      <c r="G2436" s="40"/>
      <c r="H2436" s="46"/>
    </row>
    <row r="2437" s="2" customFormat="1" ht="16.8" customHeight="1">
      <c r="A2437" s="40"/>
      <c r="B2437" s="46"/>
      <c r="C2437" s="335" t="s">
        <v>3072</v>
      </c>
      <c r="D2437" s="335" t="s">
        <v>3502</v>
      </c>
      <c r="E2437" s="18" t="s">
        <v>1</v>
      </c>
      <c r="F2437" s="336">
        <v>214.30000000000001</v>
      </c>
      <c r="G2437" s="40"/>
      <c r="H2437" s="46"/>
    </row>
    <row r="2438" s="2" customFormat="1" ht="16.8" customHeight="1">
      <c r="A2438" s="40"/>
      <c r="B2438" s="46"/>
      <c r="C2438" s="337" t="s">
        <v>6408</v>
      </c>
      <c r="D2438" s="40"/>
      <c r="E2438" s="40"/>
      <c r="F2438" s="40"/>
      <c r="G2438" s="40"/>
      <c r="H2438" s="46"/>
    </row>
    <row r="2439" s="2" customFormat="1" ht="16.8" customHeight="1">
      <c r="A2439" s="40"/>
      <c r="B2439" s="46"/>
      <c r="C2439" s="335" t="s">
        <v>2585</v>
      </c>
      <c r="D2439" s="335" t="s">
        <v>6496</v>
      </c>
      <c r="E2439" s="18" t="s">
        <v>507</v>
      </c>
      <c r="F2439" s="336">
        <v>663.72000000000003</v>
      </c>
      <c r="G2439" s="40"/>
      <c r="H2439" s="46"/>
    </row>
    <row r="2440" s="2" customFormat="1" ht="16.8" customHeight="1">
      <c r="A2440" s="40"/>
      <c r="B2440" s="46"/>
      <c r="C2440" s="331" t="s">
        <v>3074</v>
      </c>
      <c r="D2440" s="332" t="s">
        <v>3074</v>
      </c>
      <c r="E2440" s="333" t="s">
        <v>1</v>
      </c>
      <c r="F2440" s="334">
        <v>116.2</v>
      </c>
      <c r="G2440" s="40"/>
      <c r="H2440" s="46"/>
    </row>
    <row r="2441" s="2" customFormat="1" ht="16.8" customHeight="1">
      <c r="A2441" s="40"/>
      <c r="B2441" s="46"/>
      <c r="C2441" s="335" t="s">
        <v>1</v>
      </c>
      <c r="D2441" s="335" t="s">
        <v>3510</v>
      </c>
      <c r="E2441" s="18" t="s">
        <v>1</v>
      </c>
      <c r="F2441" s="336">
        <v>0</v>
      </c>
      <c r="G2441" s="40"/>
      <c r="H2441" s="46"/>
    </row>
    <row r="2442" s="2" customFormat="1" ht="16.8" customHeight="1">
      <c r="A2442" s="40"/>
      <c r="B2442" s="46"/>
      <c r="C2442" s="335" t="s">
        <v>3074</v>
      </c>
      <c r="D2442" s="335" t="s">
        <v>3511</v>
      </c>
      <c r="E2442" s="18" t="s">
        <v>1</v>
      </c>
      <c r="F2442" s="336">
        <v>116.2</v>
      </c>
      <c r="G2442" s="40"/>
      <c r="H2442" s="46"/>
    </row>
    <row r="2443" s="2" customFormat="1" ht="16.8" customHeight="1">
      <c r="A2443" s="40"/>
      <c r="B2443" s="46"/>
      <c r="C2443" s="337" t="s">
        <v>6408</v>
      </c>
      <c r="D2443" s="40"/>
      <c r="E2443" s="40"/>
      <c r="F2443" s="40"/>
      <c r="G2443" s="40"/>
      <c r="H2443" s="46"/>
    </row>
    <row r="2444" s="2" customFormat="1" ht="16.8" customHeight="1">
      <c r="A2444" s="40"/>
      <c r="B2444" s="46"/>
      <c r="C2444" s="335" t="s">
        <v>2597</v>
      </c>
      <c r="D2444" s="335" t="s">
        <v>6497</v>
      </c>
      <c r="E2444" s="18" t="s">
        <v>507</v>
      </c>
      <c r="F2444" s="336">
        <v>771.76999999999998</v>
      </c>
      <c r="G2444" s="40"/>
      <c r="H2444" s="46"/>
    </row>
    <row r="2445" s="2" customFormat="1" ht="16.8" customHeight="1">
      <c r="A2445" s="40"/>
      <c r="B2445" s="46"/>
      <c r="C2445" s="331" t="s">
        <v>2595</v>
      </c>
      <c r="D2445" s="332" t="s">
        <v>2595</v>
      </c>
      <c r="E2445" s="333" t="s">
        <v>1</v>
      </c>
      <c r="F2445" s="334">
        <v>116.2</v>
      </c>
      <c r="G2445" s="40"/>
      <c r="H2445" s="46"/>
    </row>
    <row r="2446" s="2" customFormat="1" ht="16.8" customHeight="1">
      <c r="A2446" s="40"/>
      <c r="B2446" s="46"/>
      <c r="C2446" s="335" t="s">
        <v>1</v>
      </c>
      <c r="D2446" s="335" t="s">
        <v>2606</v>
      </c>
      <c r="E2446" s="18" t="s">
        <v>1</v>
      </c>
      <c r="F2446" s="336">
        <v>0</v>
      </c>
      <c r="G2446" s="40"/>
      <c r="H2446" s="46"/>
    </row>
    <row r="2447" s="2" customFormat="1" ht="16.8" customHeight="1">
      <c r="A2447" s="40"/>
      <c r="B2447" s="46"/>
      <c r="C2447" s="335" t="s">
        <v>2595</v>
      </c>
      <c r="D2447" s="335" t="s">
        <v>3511</v>
      </c>
      <c r="E2447" s="18" t="s">
        <v>1</v>
      </c>
      <c r="F2447" s="336">
        <v>116.2</v>
      </c>
      <c r="G2447" s="40"/>
      <c r="H2447" s="46"/>
    </row>
    <row r="2448" s="2" customFormat="1" ht="16.8" customHeight="1">
      <c r="A2448" s="40"/>
      <c r="B2448" s="46"/>
      <c r="C2448" s="337" t="s">
        <v>6408</v>
      </c>
      <c r="D2448" s="40"/>
      <c r="E2448" s="40"/>
      <c r="F2448" s="40"/>
      <c r="G2448" s="40"/>
      <c r="H2448" s="46"/>
    </row>
    <row r="2449" s="2" customFormat="1">
      <c r="A2449" s="40"/>
      <c r="B2449" s="46"/>
      <c r="C2449" s="335" t="s">
        <v>2610</v>
      </c>
      <c r="D2449" s="335" t="s">
        <v>6498</v>
      </c>
      <c r="E2449" s="18" t="s">
        <v>507</v>
      </c>
      <c r="F2449" s="336">
        <v>561.65999999999997</v>
      </c>
      <c r="G2449" s="40"/>
      <c r="H2449" s="46"/>
    </row>
    <row r="2450" s="2" customFormat="1" ht="16.8" customHeight="1">
      <c r="A2450" s="40"/>
      <c r="B2450" s="46"/>
      <c r="C2450" s="331" t="s">
        <v>3076</v>
      </c>
      <c r="D2450" s="332" t="s">
        <v>3076</v>
      </c>
      <c r="E2450" s="333" t="s">
        <v>1</v>
      </c>
      <c r="F2450" s="334">
        <v>18</v>
      </c>
      <c r="G2450" s="40"/>
      <c r="H2450" s="46"/>
    </row>
    <row r="2451" s="2" customFormat="1" ht="16.8" customHeight="1">
      <c r="A2451" s="40"/>
      <c r="B2451" s="46"/>
      <c r="C2451" s="335" t="s">
        <v>1</v>
      </c>
      <c r="D2451" s="335" t="s">
        <v>3717</v>
      </c>
      <c r="E2451" s="18" t="s">
        <v>1</v>
      </c>
      <c r="F2451" s="336">
        <v>0</v>
      </c>
      <c r="G2451" s="40"/>
      <c r="H2451" s="46"/>
    </row>
    <row r="2452" s="2" customFormat="1" ht="16.8" customHeight="1">
      <c r="A2452" s="40"/>
      <c r="B2452" s="46"/>
      <c r="C2452" s="335" t="s">
        <v>3076</v>
      </c>
      <c r="D2452" s="335" t="s">
        <v>3718</v>
      </c>
      <c r="E2452" s="18" t="s">
        <v>1</v>
      </c>
      <c r="F2452" s="336">
        <v>18</v>
      </c>
      <c r="G2452" s="40"/>
      <c r="H2452" s="46"/>
    </row>
    <row r="2453" s="2" customFormat="1" ht="16.8" customHeight="1">
      <c r="A2453" s="40"/>
      <c r="B2453" s="46"/>
      <c r="C2453" s="337" t="s">
        <v>6408</v>
      </c>
      <c r="D2453" s="40"/>
      <c r="E2453" s="40"/>
      <c r="F2453" s="40"/>
      <c r="G2453" s="40"/>
      <c r="H2453" s="46"/>
    </row>
    <row r="2454" s="2" customFormat="1" ht="16.8" customHeight="1">
      <c r="A2454" s="40"/>
      <c r="B2454" s="46"/>
      <c r="C2454" s="335" t="s">
        <v>2888</v>
      </c>
      <c r="D2454" s="335" t="s">
        <v>6508</v>
      </c>
      <c r="E2454" s="18" t="s">
        <v>699</v>
      </c>
      <c r="F2454" s="336">
        <v>150.19999999999999</v>
      </c>
      <c r="G2454" s="40"/>
      <c r="H2454" s="46"/>
    </row>
    <row r="2455" s="2" customFormat="1" ht="16.8" customHeight="1">
      <c r="A2455" s="40"/>
      <c r="B2455" s="46"/>
      <c r="C2455" s="331" t="s">
        <v>3743</v>
      </c>
      <c r="D2455" s="332" t="s">
        <v>3743</v>
      </c>
      <c r="E2455" s="333" t="s">
        <v>1</v>
      </c>
      <c r="F2455" s="334">
        <v>25.465</v>
      </c>
      <c r="G2455" s="40"/>
      <c r="H2455" s="46"/>
    </row>
    <row r="2456" s="2" customFormat="1" ht="16.8" customHeight="1">
      <c r="A2456" s="40"/>
      <c r="B2456" s="46"/>
      <c r="C2456" s="335" t="s">
        <v>3743</v>
      </c>
      <c r="D2456" s="335" t="s">
        <v>3744</v>
      </c>
      <c r="E2456" s="18" t="s">
        <v>1</v>
      </c>
      <c r="F2456" s="336">
        <v>25.465</v>
      </c>
      <c r="G2456" s="40"/>
      <c r="H2456" s="46"/>
    </row>
    <row r="2457" s="2" customFormat="1" ht="16.8" customHeight="1">
      <c r="A2457" s="40"/>
      <c r="B2457" s="46"/>
      <c r="C2457" s="331" t="s">
        <v>3077</v>
      </c>
      <c r="D2457" s="332" t="s">
        <v>3077</v>
      </c>
      <c r="E2457" s="333" t="s">
        <v>1</v>
      </c>
      <c r="F2457" s="334">
        <v>15.843999999999999</v>
      </c>
      <c r="G2457" s="40"/>
      <c r="H2457" s="46"/>
    </row>
    <row r="2458" s="2" customFormat="1" ht="16.8" customHeight="1">
      <c r="A2458" s="40"/>
      <c r="B2458" s="46"/>
      <c r="C2458" s="335" t="s">
        <v>3077</v>
      </c>
      <c r="D2458" s="335" t="s">
        <v>3151</v>
      </c>
      <c r="E2458" s="18" t="s">
        <v>1</v>
      </c>
      <c r="F2458" s="336">
        <v>15.843999999999999</v>
      </c>
      <c r="G2458" s="40"/>
      <c r="H2458" s="46"/>
    </row>
    <row r="2459" s="2" customFormat="1" ht="16.8" customHeight="1">
      <c r="A2459" s="40"/>
      <c r="B2459" s="46"/>
      <c r="C2459" s="337" t="s">
        <v>6408</v>
      </c>
      <c r="D2459" s="40"/>
      <c r="E2459" s="40"/>
      <c r="F2459" s="40"/>
      <c r="G2459" s="40"/>
      <c r="H2459" s="46"/>
    </row>
    <row r="2460" s="2" customFormat="1" ht="16.8" customHeight="1">
      <c r="A2460" s="40"/>
      <c r="B2460" s="46"/>
      <c r="C2460" s="335" t="s">
        <v>527</v>
      </c>
      <c r="D2460" s="335" t="s">
        <v>6436</v>
      </c>
      <c r="E2460" s="18" t="s">
        <v>515</v>
      </c>
      <c r="F2460" s="336">
        <v>185.905</v>
      </c>
      <c r="G2460" s="40"/>
      <c r="H2460" s="46"/>
    </row>
    <row r="2461" s="2" customFormat="1" ht="16.8" customHeight="1">
      <c r="A2461" s="40"/>
      <c r="B2461" s="46"/>
      <c r="C2461" s="331" t="s">
        <v>3079</v>
      </c>
      <c r="D2461" s="332" t="s">
        <v>3079</v>
      </c>
      <c r="E2461" s="333" t="s">
        <v>1</v>
      </c>
      <c r="F2461" s="334">
        <v>1.3999999999999999</v>
      </c>
      <c r="G2461" s="40"/>
      <c r="H2461" s="46"/>
    </row>
    <row r="2462" s="2" customFormat="1" ht="16.8" customHeight="1">
      <c r="A2462" s="40"/>
      <c r="B2462" s="46"/>
      <c r="C2462" s="335" t="s">
        <v>1</v>
      </c>
      <c r="D2462" s="335" t="s">
        <v>3613</v>
      </c>
      <c r="E2462" s="18" t="s">
        <v>1</v>
      </c>
      <c r="F2462" s="336">
        <v>0</v>
      </c>
      <c r="G2462" s="40"/>
      <c r="H2462" s="46"/>
    </row>
    <row r="2463" s="2" customFormat="1" ht="16.8" customHeight="1">
      <c r="A2463" s="40"/>
      <c r="B2463" s="46"/>
      <c r="C2463" s="335" t="s">
        <v>3079</v>
      </c>
      <c r="D2463" s="335" t="s">
        <v>3614</v>
      </c>
      <c r="E2463" s="18" t="s">
        <v>1</v>
      </c>
      <c r="F2463" s="336">
        <v>1.3999999999999999</v>
      </c>
      <c r="G2463" s="40"/>
      <c r="H2463" s="46"/>
    </row>
    <row r="2464" s="2" customFormat="1" ht="16.8" customHeight="1">
      <c r="A2464" s="40"/>
      <c r="B2464" s="46"/>
      <c r="C2464" s="337" t="s">
        <v>6408</v>
      </c>
      <c r="D2464" s="40"/>
      <c r="E2464" s="40"/>
      <c r="F2464" s="40"/>
      <c r="G2464" s="40"/>
      <c r="H2464" s="46"/>
    </row>
    <row r="2465" s="2" customFormat="1" ht="16.8" customHeight="1">
      <c r="A2465" s="40"/>
      <c r="B2465" s="46"/>
      <c r="C2465" s="335" t="s">
        <v>2762</v>
      </c>
      <c r="D2465" s="335" t="s">
        <v>6445</v>
      </c>
      <c r="E2465" s="18" t="s">
        <v>507</v>
      </c>
      <c r="F2465" s="336">
        <v>341</v>
      </c>
      <c r="G2465" s="40"/>
      <c r="H2465" s="46"/>
    </row>
    <row r="2466" s="2" customFormat="1" ht="16.8" customHeight="1">
      <c r="A2466" s="40"/>
      <c r="B2466" s="46"/>
      <c r="C2466" s="331" t="s">
        <v>3249</v>
      </c>
      <c r="D2466" s="332" t="s">
        <v>3249</v>
      </c>
      <c r="E2466" s="333" t="s">
        <v>1</v>
      </c>
      <c r="F2466" s="334">
        <v>61.329999999999998</v>
      </c>
      <c r="G2466" s="40"/>
      <c r="H2466" s="46"/>
    </row>
    <row r="2467" s="2" customFormat="1" ht="16.8" customHeight="1">
      <c r="A2467" s="40"/>
      <c r="B2467" s="46"/>
      <c r="C2467" s="335" t="s">
        <v>3249</v>
      </c>
      <c r="D2467" s="335" t="s">
        <v>3250</v>
      </c>
      <c r="E2467" s="18" t="s">
        <v>1</v>
      </c>
      <c r="F2467" s="336">
        <v>61.329999999999998</v>
      </c>
      <c r="G2467" s="40"/>
      <c r="H2467" s="46"/>
    </row>
    <row r="2468" s="2" customFormat="1" ht="16.8" customHeight="1">
      <c r="A2468" s="40"/>
      <c r="B2468" s="46"/>
      <c r="C2468" s="331" t="s">
        <v>1896</v>
      </c>
      <c r="D2468" s="332" t="s">
        <v>1896</v>
      </c>
      <c r="E2468" s="333" t="s">
        <v>1</v>
      </c>
      <c r="F2468" s="334">
        <v>45.149999999999999</v>
      </c>
      <c r="G2468" s="40"/>
      <c r="H2468" s="46"/>
    </row>
    <row r="2469" s="2" customFormat="1" ht="16.8" customHeight="1">
      <c r="A2469" s="40"/>
      <c r="B2469" s="46"/>
      <c r="C2469" s="335" t="s">
        <v>1</v>
      </c>
      <c r="D2469" s="335" t="s">
        <v>3284</v>
      </c>
      <c r="E2469" s="18" t="s">
        <v>1</v>
      </c>
      <c r="F2469" s="336">
        <v>0</v>
      </c>
      <c r="G2469" s="40"/>
      <c r="H2469" s="46"/>
    </row>
    <row r="2470" s="2" customFormat="1" ht="16.8" customHeight="1">
      <c r="A2470" s="40"/>
      <c r="B2470" s="46"/>
      <c r="C2470" s="335" t="s">
        <v>1896</v>
      </c>
      <c r="D2470" s="335" t="s">
        <v>3285</v>
      </c>
      <c r="E2470" s="18" t="s">
        <v>1</v>
      </c>
      <c r="F2470" s="336">
        <v>45.149999999999999</v>
      </c>
      <c r="G2470" s="40"/>
      <c r="H2470" s="46"/>
    </row>
    <row r="2471" s="2" customFormat="1" ht="16.8" customHeight="1">
      <c r="A2471" s="40"/>
      <c r="B2471" s="46"/>
      <c r="C2471" s="337" t="s">
        <v>6408</v>
      </c>
      <c r="D2471" s="40"/>
      <c r="E2471" s="40"/>
      <c r="F2471" s="40"/>
      <c r="G2471" s="40"/>
      <c r="H2471" s="46"/>
    </row>
    <row r="2472" s="2" customFormat="1" ht="16.8" customHeight="1">
      <c r="A2472" s="40"/>
      <c r="B2472" s="46"/>
      <c r="C2472" s="335" t="s">
        <v>3274</v>
      </c>
      <c r="D2472" s="335" t="s">
        <v>6562</v>
      </c>
      <c r="E2472" s="18" t="s">
        <v>507</v>
      </c>
      <c r="F2472" s="336">
        <v>185.74799999999999</v>
      </c>
      <c r="G2472" s="40"/>
      <c r="H2472" s="46"/>
    </row>
    <row r="2473" s="2" customFormat="1" ht="16.8" customHeight="1">
      <c r="A2473" s="40"/>
      <c r="B2473" s="46"/>
      <c r="C2473" s="331" t="s">
        <v>3408</v>
      </c>
      <c r="D2473" s="332" t="s">
        <v>3408</v>
      </c>
      <c r="E2473" s="333" t="s">
        <v>1</v>
      </c>
      <c r="F2473" s="334">
        <v>49.689999999999998</v>
      </c>
      <c r="G2473" s="40"/>
      <c r="H2473" s="46"/>
    </row>
    <row r="2474" s="2" customFormat="1" ht="16.8" customHeight="1">
      <c r="A2474" s="40"/>
      <c r="B2474" s="46"/>
      <c r="C2474" s="335" t="s">
        <v>3408</v>
      </c>
      <c r="D2474" s="335" t="s">
        <v>3409</v>
      </c>
      <c r="E2474" s="18" t="s">
        <v>1</v>
      </c>
      <c r="F2474" s="336">
        <v>49.689999999999998</v>
      </c>
      <c r="G2474" s="40"/>
      <c r="H2474" s="46"/>
    </row>
    <row r="2475" s="2" customFormat="1" ht="16.8" customHeight="1">
      <c r="A2475" s="40"/>
      <c r="B2475" s="46"/>
      <c r="C2475" s="331" t="s">
        <v>3443</v>
      </c>
      <c r="D2475" s="332" t="s">
        <v>3443</v>
      </c>
      <c r="E2475" s="333" t="s">
        <v>1</v>
      </c>
      <c r="F2475" s="334">
        <v>49.689999999999998</v>
      </c>
      <c r="G2475" s="40"/>
      <c r="H2475" s="46"/>
    </row>
    <row r="2476" s="2" customFormat="1" ht="16.8" customHeight="1">
      <c r="A2476" s="40"/>
      <c r="B2476" s="46"/>
      <c r="C2476" s="335" t="s">
        <v>3443</v>
      </c>
      <c r="D2476" s="335" t="s">
        <v>3444</v>
      </c>
      <c r="E2476" s="18" t="s">
        <v>1</v>
      </c>
      <c r="F2476" s="336">
        <v>49.689999999999998</v>
      </c>
      <c r="G2476" s="40"/>
      <c r="H2476" s="46"/>
    </row>
    <row r="2477" s="2" customFormat="1" ht="16.8" customHeight="1">
      <c r="A2477" s="40"/>
      <c r="B2477" s="46"/>
      <c r="C2477" s="331" t="s">
        <v>3489</v>
      </c>
      <c r="D2477" s="332" t="s">
        <v>3489</v>
      </c>
      <c r="E2477" s="333" t="s">
        <v>1</v>
      </c>
      <c r="F2477" s="334">
        <v>128</v>
      </c>
      <c r="G2477" s="40"/>
      <c r="H2477" s="46"/>
    </row>
    <row r="2478" s="2" customFormat="1" ht="16.8" customHeight="1">
      <c r="A2478" s="40"/>
      <c r="B2478" s="46"/>
      <c r="C2478" s="335" t="s">
        <v>3489</v>
      </c>
      <c r="D2478" s="335" t="s">
        <v>3490</v>
      </c>
      <c r="E2478" s="18" t="s">
        <v>1</v>
      </c>
      <c r="F2478" s="336">
        <v>128</v>
      </c>
      <c r="G2478" s="40"/>
      <c r="H2478" s="46"/>
    </row>
    <row r="2479" s="2" customFormat="1" ht="16.8" customHeight="1">
      <c r="A2479" s="40"/>
      <c r="B2479" s="46"/>
      <c r="C2479" s="331" t="s">
        <v>3503</v>
      </c>
      <c r="D2479" s="332" t="s">
        <v>3503</v>
      </c>
      <c r="E2479" s="333" t="s">
        <v>1</v>
      </c>
      <c r="F2479" s="334">
        <v>663.72000000000003</v>
      </c>
      <c r="G2479" s="40"/>
      <c r="H2479" s="46"/>
    </row>
    <row r="2480" s="2" customFormat="1" ht="16.8" customHeight="1">
      <c r="A2480" s="40"/>
      <c r="B2480" s="46"/>
      <c r="C2480" s="335" t="s">
        <v>3503</v>
      </c>
      <c r="D2480" s="335" t="s">
        <v>3504</v>
      </c>
      <c r="E2480" s="18" t="s">
        <v>1</v>
      </c>
      <c r="F2480" s="336">
        <v>663.72000000000003</v>
      </c>
      <c r="G2480" s="40"/>
      <c r="H2480" s="46"/>
    </row>
    <row r="2481" s="2" customFormat="1" ht="16.8" customHeight="1">
      <c r="A2481" s="40"/>
      <c r="B2481" s="46"/>
      <c r="C2481" s="331" t="s">
        <v>3082</v>
      </c>
      <c r="D2481" s="332" t="s">
        <v>3082</v>
      </c>
      <c r="E2481" s="333" t="s">
        <v>1</v>
      </c>
      <c r="F2481" s="334">
        <v>207.65000000000001</v>
      </c>
      <c r="G2481" s="40"/>
      <c r="H2481" s="46"/>
    </row>
    <row r="2482" s="2" customFormat="1" ht="16.8" customHeight="1">
      <c r="A2482" s="40"/>
      <c r="B2482" s="46"/>
      <c r="C2482" s="335" t="s">
        <v>1</v>
      </c>
      <c r="D2482" s="335" t="s">
        <v>3457</v>
      </c>
      <c r="E2482" s="18" t="s">
        <v>1</v>
      </c>
      <c r="F2482" s="336">
        <v>0</v>
      </c>
      <c r="G2482" s="40"/>
      <c r="H2482" s="46"/>
    </row>
    <row r="2483" s="2" customFormat="1" ht="16.8" customHeight="1">
      <c r="A2483" s="40"/>
      <c r="B2483" s="46"/>
      <c r="C2483" s="335" t="s">
        <v>3082</v>
      </c>
      <c r="D2483" s="335" t="s">
        <v>3512</v>
      </c>
      <c r="E2483" s="18" t="s">
        <v>1</v>
      </c>
      <c r="F2483" s="336">
        <v>207.65000000000001</v>
      </c>
      <c r="G2483" s="40"/>
      <c r="H2483" s="46"/>
    </row>
    <row r="2484" s="2" customFormat="1" ht="16.8" customHeight="1">
      <c r="A2484" s="40"/>
      <c r="B2484" s="46"/>
      <c r="C2484" s="337" t="s">
        <v>6408</v>
      </c>
      <c r="D2484" s="40"/>
      <c r="E2484" s="40"/>
      <c r="F2484" s="40"/>
      <c r="G2484" s="40"/>
      <c r="H2484" s="46"/>
    </row>
    <row r="2485" s="2" customFormat="1" ht="16.8" customHeight="1">
      <c r="A2485" s="40"/>
      <c r="B2485" s="46"/>
      <c r="C2485" s="335" t="s">
        <v>2597</v>
      </c>
      <c r="D2485" s="335" t="s">
        <v>6497</v>
      </c>
      <c r="E2485" s="18" t="s">
        <v>507</v>
      </c>
      <c r="F2485" s="336">
        <v>771.76999999999998</v>
      </c>
      <c r="G2485" s="40"/>
      <c r="H2485" s="46"/>
    </row>
    <row r="2486" s="2" customFormat="1" ht="16.8" customHeight="1">
      <c r="A2486" s="40"/>
      <c r="B2486" s="46"/>
      <c r="C2486" s="331" t="s">
        <v>3520</v>
      </c>
      <c r="D2486" s="332" t="s">
        <v>3520</v>
      </c>
      <c r="E2486" s="333" t="s">
        <v>1</v>
      </c>
      <c r="F2486" s="334">
        <v>561.65999999999997</v>
      </c>
      <c r="G2486" s="40"/>
      <c r="H2486" s="46"/>
    </row>
    <row r="2487" s="2" customFormat="1" ht="16.8" customHeight="1">
      <c r="A2487" s="40"/>
      <c r="B2487" s="46"/>
      <c r="C2487" s="335" t="s">
        <v>3520</v>
      </c>
      <c r="D2487" s="335" t="s">
        <v>3521</v>
      </c>
      <c r="E2487" s="18" t="s">
        <v>1</v>
      </c>
      <c r="F2487" s="336">
        <v>561.65999999999997</v>
      </c>
      <c r="G2487" s="40"/>
      <c r="H2487" s="46"/>
    </row>
    <row r="2488" s="2" customFormat="1" ht="16.8" customHeight="1">
      <c r="A2488" s="40"/>
      <c r="B2488" s="46"/>
      <c r="C2488" s="331" t="s">
        <v>3084</v>
      </c>
      <c r="D2488" s="332" t="s">
        <v>3084</v>
      </c>
      <c r="E2488" s="333" t="s">
        <v>1</v>
      </c>
      <c r="F2488" s="334">
        <v>14.6</v>
      </c>
      <c r="G2488" s="40"/>
      <c r="H2488" s="46"/>
    </row>
    <row r="2489" s="2" customFormat="1" ht="16.8" customHeight="1">
      <c r="A2489" s="40"/>
      <c r="B2489" s="46"/>
      <c r="C2489" s="335" t="s">
        <v>1</v>
      </c>
      <c r="D2489" s="335" t="s">
        <v>2898</v>
      </c>
      <c r="E2489" s="18" t="s">
        <v>1</v>
      </c>
      <c r="F2489" s="336">
        <v>0</v>
      </c>
      <c r="G2489" s="40"/>
      <c r="H2489" s="46"/>
    </row>
    <row r="2490" s="2" customFormat="1" ht="16.8" customHeight="1">
      <c r="A2490" s="40"/>
      <c r="B2490" s="46"/>
      <c r="C2490" s="335" t="s">
        <v>3084</v>
      </c>
      <c r="D2490" s="335" t="s">
        <v>3695</v>
      </c>
      <c r="E2490" s="18" t="s">
        <v>1</v>
      </c>
      <c r="F2490" s="336">
        <v>14.6</v>
      </c>
      <c r="G2490" s="40"/>
      <c r="H2490" s="46"/>
    </row>
    <row r="2491" s="2" customFormat="1" ht="16.8" customHeight="1">
      <c r="A2491" s="40"/>
      <c r="B2491" s="46"/>
      <c r="C2491" s="337" t="s">
        <v>6408</v>
      </c>
      <c r="D2491" s="40"/>
      <c r="E2491" s="40"/>
      <c r="F2491" s="40"/>
      <c r="G2491" s="40"/>
      <c r="H2491" s="46"/>
    </row>
    <row r="2492" s="2" customFormat="1" ht="16.8" customHeight="1">
      <c r="A2492" s="40"/>
      <c r="B2492" s="46"/>
      <c r="C2492" s="335" t="s">
        <v>2888</v>
      </c>
      <c r="D2492" s="335" t="s">
        <v>6508</v>
      </c>
      <c r="E2492" s="18" t="s">
        <v>699</v>
      </c>
      <c r="F2492" s="336">
        <v>150.19999999999999</v>
      </c>
      <c r="G2492" s="40"/>
      <c r="H2492" s="46"/>
    </row>
    <row r="2493" s="2" customFormat="1" ht="16.8" customHeight="1">
      <c r="A2493" s="40"/>
      <c r="B2493" s="46"/>
      <c r="C2493" s="331" t="s">
        <v>3085</v>
      </c>
      <c r="D2493" s="332" t="s">
        <v>3085</v>
      </c>
      <c r="E2493" s="333" t="s">
        <v>1</v>
      </c>
      <c r="F2493" s="334">
        <v>10.404</v>
      </c>
      <c r="G2493" s="40"/>
      <c r="H2493" s="46"/>
    </row>
    <row r="2494" s="2" customFormat="1" ht="16.8" customHeight="1">
      <c r="A2494" s="40"/>
      <c r="B2494" s="46"/>
      <c r="C2494" s="335" t="s">
        <v>3085</v>
      </c>
      <c r="D2494" s="335" t="s">
        <v>3152</v>
      </c>
      <c r="E2494" s="18" t="s">
        <v>1</v>
      </c>
      <c r="F2494" s="336">
        <v>10.404</v>
      </c>
      <c r="G2494" s="40"/>
      <c r="H2494" s="46"/>
    </row>
    <row r="2495" s="2" customFormat="1" ht="16.8" customHeight="1">
      <c r="A2495" s="40"/>
      <c r="B2495" s="46"/>
      <c r="C2495" s="337" t="s">
        <v>6408</v>
      </c>
      <c r="D2495" s="40"/>
      <c r="E2495" s="40"/>
      <c r="F2495" s="40"/>
      <c r="G2495" s="40"/>
      <c r="H2495" s="46"/>
    </row>
    <row r="2496" s="2" customFormat="1" ht="16.8" customHeight="1">
      <c r="A2496" s="40"/>
      <c r="B2496" s="46"/>
      <c r="C2496" s="335" t="s">
        <v>527</v>
      </c>
      <c r="D2496" s="335" t="s">
        <v>6436</v>
      </c>
      <c r="E2496" s="18" t="s">
        <v>515</v>
      </c>
      <c r="F2496" s="336">
        <v>185.905</v>
      </c>
      <c r="G2496" s="40"/>
      <c r="H2496" s="46"/>
    </row>
    <row r="2497" s="2" customFormat="1" ht="16.8" customHeight="1">
      <c r="A2497" s="40"/>
      <c r="B2497" s="46"/>
      <c r="C2497" s="331" t="s">
        <v>3087</v>
      </c>
      <c r="D2497" s="332" t="s">
        <v>3087</v>
      </c>
      <c r="E2497" s="333" t="s">
        <v>1</v>
      </c>
      <c r="F2497" s="334">
        <v>35</v>
      </c>
      <c r="G2497" s="40"/>
      <c r="H2497" s="46"/>
    </row>
    <row r="2498" s="2" customFormat="1" ht="16.8" customHeight="1">
      <c r="A2498" s="40"/>
      <c r="B2498" s="46"/>
      <c r="C2498" s="335" t="s">
        <v>1</v>
      </c>
      <c r="D2498" s="335" t="s">
        <v>3615</v>
      </c>
      <c r="E2498" s="18" t="s">
        <v>1</v>
      </c>
      <c r="F2498" s="336">
        <v>0</v>
      </c>
      <c r="G2498" s="40"/>
      <c r="H2498" s="46"/>
    </row>
    <row r="2499" s="2" customFormat="1" ht="16.8" customHeight="1">
      <c r="A2499" s="40"/>
      <c r="B2499" s="46"/>
      <c r="C2499" s="335" t="s">
        <v>3087</v>
      </c>
      <c r="D2499" s="335" t="s">
        <v>3556</v>
      </c>
      <c r="E2499" s="18" t="s">
        <v>1</v>
      </c>
      <c r="F2499" s="336">
        <v>35</v>
      </c>
      <c r="G2499" s="40"/>
      <c r="H2499" s="46"/>
    </row>
    <row r="2500" s="2" customFormat="1" ht="16.8" customHeight="1">
      <c r="A2500" s="40"/>
      <c r="B2500" s="46"/>
      <c r="C2500" s="337" t="s">
        <v>6408</v>
      </c>
      <c r="D2500" s="40"/>
      <c r="E2500" s="40"/>
      <c r="F2500" s="40"/>
      <c r="G2500" s="40"/>
      <c r="H2500" s="46"/>
    </row>
    <row r="2501" s="2" customFormat="1" ht="16.8" customHeight="1">
      <c r="A2501" s="40"/>
      <c r="B2501" s="46"/>
      <c r="C2501" s="335" t="s">
        <v>2762</v>
      </c>
      <c r="D2501" s="335" t="s">
        <v>6445</v>
      </c>
      <c r="E2501" s="18" t="s">
        <v>507</v>
      </c>
      <c r="F2501" s="336">
        <v>341</v>
      </c>
      <c r="G2501" s="40"/>
      <c r="H2501" s="46"/>
    </row>
    <row r="2502" s="2" customFormat="1" ht="16.8" customHeight="1">
      <c r="A2502" s="40"/>
      <c r="B2502" s="46"/>
      <c r="C2502" s="331" t="s">
        <v>1898</v>
      </c>
      <c r="D2502" s="332" t="s">
        <v>1898</v>
      </c>
      <c r="E2502" s="333" t="s">
        <v>1</v>
      </c>
      <c r="F2502" s="334">
        <v>5.4829999999999997</v>
      </c>
      <c r="G2502" s="40"/>
      <c r="H2502" s="46"/>
    </row>
    <row r="2503" s="2" customFormat="1" ht="16.8" customHeight="1">
      <c r="A2503" s="40"/>
      <c r="B2503" s="46"/>
      <c r="C2503" s="335" t="s">
        <v>1898</v>
      </c>
      <c r="D2503" s="335" t="s">
        <v>3286</v>
      </c>
      <c r="E2503" s="18" t="s">
        <v>1</v>
      </c>
      <c r="F2503" s="336">
        <v>5.4829999999999997</v>
      </c>
      <c r="G2503" s="40"/>
      <c r="H2503" s="46"/>
    </row>
    <row r="2504" s="2" customFormat="1" ht="16.8" customHeight="1">
      <c r="A2504" s="40"/>
      <c r="B2504" s="46"/>
      <c r="C2504" s="337" t="s">
        <v>6408</v>
      </c>
      <c r="D2504" s="40"/>
      <c r="E2504" s="40"/>
      <c r="F2504" s="40"/>
      <c r="G2504" s="40"/>
      <c r="H2504" s="46"/>
    </row>
    <row r="2505" s="2" customFormat="1" ht="16.8" customHeight="1">
      <c r="A2505" s="40"/>
      <c r="B2505" s="46"/>
      <c r="C2505" s="335" t="s">
        <v>3274</v>
      </c>
      <c r="D2505" s="335" t="s">
        <v>6562</v>
      </c>
      <c r="E2505" s="18" t="s">
        <v>507</v>
      </c>
      <c r="F2505" s="336">
        <v>185.74799999999999</v>
      </c>
      <c r="G2505" s="40"/>
      <c r="H2505" s="46"/>
    </row>
    <row r="2506" s="2" customFormat="1" ht="16.8" customHeight="1">
      <c r="A2506" s="40"/>
      <c r="B2506" s="46"/>
      <c r="C2506" s="331" t="s">
        <v>3513</v>
      </c>
      <c r="D2506" s="332" t="s">
        <v>3513</v>
      </c>
      <c r="E2506" s="333" t="s">
        <v>1</v>
      </c>
      <c r="F2506" s="334">
        <v>771.76999999999998</v>
      </c>
      <c r="G2506" s="40"/>
      <c r="H2506" s="46"/>
    </row>
    <row r="2507" s="2" customFormat="1" ht="16.8" customHeight="1">
      <c r="A2507" s="40"/>
      <c r="B2507" s="46"/>
      <c r="C2507" s="335" t="s">
        <v>3513</v>
      </c>
      <c r="D2507" s="335" t="s">
        <v>3514</v>
      </c>
      <c r="E2507" s="18" t="s">
        <v>1</v>
      </c>
      <c r="F2507" s="336">
        <v>771.76999999999998</v>
      </c>
      <c r="G2507" s="40"/>
      <c r="H2507" s="46"/>
    </row>
    <row r="2508" s="2" customFormat="1" ht="16.8" customHeight="1">
      <c r="A2508" s="40"/>
      <c r="B2508" s="46"/>
      <c r="C2508" s="331" t="s">
        <v>3719</v>
      </c>
      <c r="D2508" s="332" t="s">
        <v>3719</v>
      </c>
      <c r="E2508" s="333" t="s">
        <v>1</v>
      </c>
      <c r="F2508" s="334">
        <v>150.19999999999999</v>
      </c>
      <c r="G2508" s="40"/>
      <c r="H2508" s="46"/>
    </row>
    <row r="2509" s="2" customFormat="1" ht="16.8" customHeight="1">
      <c r="A2509" s="40"/>
      <c r="B2509" s="46"/>
      <c r="C2509" s="335" t="s">
        <v>3719</v>
      </c>
      <c r="D2509" s="335" t="s">
        <v>3720</v>
      </c>
      <c r="E2509" s="18" t="s">
        <v>1</v>
      </c>
      <c r="F2509" s="336">
        <v>150.19999999999999</v>
      </c>
      <c r="G2509" s="40"/>
      <c r="H2509" s="46"/>
    </row>
    <row r="2510" s="2" customFormat="1" ht="16.8" customHeight="1">
      <c r="A2510" s="40"/>
      <c r="B2510" s="46"/>
      <c r="C2510" s="331" t="s">
        <v>3153</v>
      </c>
      <c r="D2510" s="332" t="s">
        <v>3153</v>
      </c>
      <c r="E2510" s="333" t="s">
        <v>1</v>
      </c>
      <c r="F2510" s="334">
        <v>185.905</v>
      </c>
      <c r="G2510" s="40"/>
      <c r="H2510" s="46"/>
    </row>
    <row r="2511" s="2" customFormat="1" ht="16.8" customHeight="1">
      <c r="A2511" s="40"/>
      <c r="B2511" s="46"/>
      <c r="C2511" s="335" t="s">
        <v>3153</v>
      </c>
      <c r="D2511" s="335" t="s">
        <v>3154</v>
      </c>
      <c r="E2511" s="18" t="s">
        <v>1</v>
      </c>
      <c r="F2511" s="336">
        <v>185.905</v>
      </c>
      <c r="G2511" s="40"/>
      <c r="H2511" s="46"/>
    </row>
    <row r="2512" s="2" customFormat="1" ht="16.8" customHeight="1">
      <c r="A2512" s="40"/>
      <c r="B2512" s="46"/>
      <c r="C2512" s="331" t="s">
        <v>3616</v>
      </c>
      <c r="D2512" s="332" t="s">
        <v>3616</v>
      </c>
      <c r="E2512" s="333" t="s">
        <v>1</v>
      </c>
      <c r="F2512" s="334">
        <v>341</v>
      </c>
      <c r="G2512" s="40"/>
      <c r="H2512" s="46"/>
    </row>
    <row r="2513" s="2" customFormat="1" ht="16.8" customHeight="1">
      <c r="A2513" s="40"/>
      <c r="B2513" s="46"/>
      <c r="C2513" s="335" t="s">
        <v>3616</v>
      </c>
      <c r="D2513" s="335" t="s">
        <v>3617</v>
      </c>
      <c r="E2513" s="18" t="s">
        <v>1</v>
      </c>
      <c r="F2513" s="336">
        <v>341</v>
      </c>
      <c r="G2513" s="40"/>
      <c r="H2513" s="46"/>
    </row>
    <row r="2514" s="2" customFormat="1" ht="16.8" customHeight="1">
      <c r="A2514" s="40"/>
      <c r="B2514" s="46"/>
      <c r="C2514" s="331" t="s">
        <v>1899</v>
      </c>
      <c r="D2514" s="332" t="s">
        <v>1899</v>
      </c>
      <c r="E2514" s="333" t="s">
        <v>1</v>
      </c>
      <c r="F2514" s="334">
        <v>28.5</v>
      </c>
      <c r="G2514" s="40"/>
      <c r="H2514" s="46"/>
    </row>
    <row r="2515" s="2" customFormat="1" ht="16.8" customHeight="1">
      <c r="A2515" s="40"/>
      <c r="B2515" s="46"/>
      <c r="C2515" s="335" t="s">
        <v>1899</v>
      </c>
      <c r="D2515" s="335" t="s">
        <v>3287</v>
      </c>
      <c r="E2515" s="18" t="s">
        <v>1</v>
      </c>
      <c r="F2515" s="336">
        <v>28.5</v>
      </c>
      <c r="G2515" s="40"/>
      <c r="H2515" s="46"/>
    </row>
    <row r="2516" s="2" customFormat="1" ht="16.8" customHeight="1">
      <c r="A2516" s="40"/>
      <c r="B2516" s="46"/>
      <c r="C2516" s="337" t="s">
        <v>6408</v>
      </c>
      <c r="D2516" s="40"/>
      <c r="E2516" s="40"/>
      <c r="F2516" s="40"/>
      <c r="G2516" s="40"/>
      <c r="H2516" s="46"/>
    </row>
    <row r="2517" s="2" customFormat="1" ht="16.8" customHeight="1">
      <c r="A2517" s="40"/>
      <c r="B2517" s="46"/>
      <c r="C2517" s="335" t="s">
        <v>3274</v>
      </c>
      <c r="D2517" s="335" t="s">
        <v>6562</v>
      </c>
      <c r="E2517" s="18" t="s">
        <v>507</v>
      </c>
      <c r="F2517" s="336">
        <v>185.74799999999999</v>
      </c>
      <c r="G2517" s="40"/>
      <c r="H2517" s="46"/>
    </row>
    <row r="2518" s="2" customFormat="1" ht="16.8" customHeight="1">
      <c r="A2518" s="40"/>
      <c r="B2518" s="46"/>
      <c r="C2518" s="331" t="s">
        <v>2290</v>
      </c>
      <c r="D2518" s="332" t="s">
        <v>2290</v>
      </c>
      <c r="E2518" s="333" t="s">
        <v>1</v>
      </c>
      <c r="F2518" s="334">
        <v>2.0899999999999999</v>
      </c>
      <c r="G2518" s="40"/>
      <c r="H2518" s="46"/>
    </row>
    <row r="2519" s="2" customFormat="1" ht="16.8" customHeight="1">
      <c r="A2519" s="40"/>
      <c r="B2519" s="46"/>
      <c r="C2519" s="335" t="s">
        <v>2290</v>
      </c>
      <c r="D2519" s="335" t="s">
        <v>3288</v>
      </c>
      <c r="E2519" s="18" t="s">
        <v>1</v>
      </c>
      <c r="F2519" s="336">
        <v>2.0899999999999999</v>
      </c>
      <c r="G2519" s="40"/>
      <c r="H2519" s="46"/>
    </row>
    <row r="2520" s="2" customFormat="1" ht="16.8" customHeight="1">
      <c r="A2520" s="40"/>
      <c r="B2520" s="46"/>
      <c r="C2520" s="337" t="s">
        <v>6408</v>
      </c>
      <c r="D2520" s="40"/>
      <c r="E2520" s="40"/>
      <c r="F2520" s="40"/>
      <c r="G2520" s="40"/>
      <c r="H2520" s="46"/>
    </row>
    <row r="2521" s="2" customFormat="1" ht="16.8" customHeight="1">
      <c r="A2521" s="40"/>
      <c r="B2521" s="46"/>
      <c r="C2521" s="335" t="s">
        <v>3274</v>
      </c>
      <c r="D2521" s="335" t="s">
        <v>6562</v>
      </c>
      <c r="E2521" s="18" t="s">
        <v>507</v>
      </c>
      <c r="F2521" s="336">
        <v>185.74799999999999</v>
      </c>
      <c r="G2521" s="40"/>
      <c r="H2521" s="46"/>
    </row>
    <row r="2522" s="2" customFormat="1" ht="16.8" customHeight="1">
      <c r="A2522" s="40"/>
      <c r="B2522" s="46"/>
      <c r="C2522" s="331" t="s">
        <v>3091</v>
      </c>
      <c r="D2522" s="332" t="s">
        <v>3091</v>
      </c>
      <c r="E2522" s="333" t="s">
        <v>1</v>
      </c>
      <c r="F2522" s="334">
        <v>11.92</v>
      </c>
      <c r="G2522" s="40"/>
      <c r="H2522" s="46"/>
    </row>
    <row r="2523" s="2" customFormat="1" ht="16.8" customHeight="1">
      <c r="A2523" s="40"/>
      <c r="B2523" s="46"/>
      <c r="C2523" s="335" t="s">
        <v>1</v>
      </c>
      <c r="D2523" s="335" t="s">
        <v>3289</v>
      </c>
      <c r="E2523" s="18" t="s">
        <v>1</v>
      </c>
      <c r="F2523" s="336">
        <v>0</v>
      </c>
      <c r="G2523" s="40"/>
      <c r="H2523" s="46"/>
    </row>
    <row r="2524" s="2" customFormat="1" ht="16.8" customHeight="1">
      <c r="A2524" s="40"/>
      <c r="B2524" s="46"/>
      <c r="C2524" s="335" t="s">
        <v>3091</v>
      </c>
      <c r="D2524" s="335" t="s">
        <v>3290</v>
      </c>
      <c r="E2524" s="18" t="s">
        <v>1</v>
      </c>
      <c r="F2524" s="336">
        <v>11.92</v>
      </c>
      <c r="G2524" s="40"/>
      <c r="H2524" s="46"/>
    </row>
    <row r="2525" s="2" customFormat="1" ht="16.8" customHeight="1">
      <c r="A2525" s="40"/>
      <c r="B2525" s="46"/>
      <c r="C2525" s="337" t="s">
        <v>6408</v>
      </c>
      <c r="D2525" s="40"/>
      <c r="E2525" s="40"/>
      <c r="F2525" s="40"/>
      <c r="G2525" s="40"/>
      <c r="H2525" s="46"/>
    </row>
    <row r="2526" s="2" customFormat="1" ht="16.8" customHeight="1">
      <c r="A2526" s="40"/>
      <c r="B2526" s="46"/>
      <c r="C2526" s="335" t="s">
        <v>3274</v>
      </c>
      <c r="D2526" s="335" t="s">
        <v>6562</v>
      </c>
      <c r="E2526" s="18" t="s">
        <v>507</v>
      </c>
      <c r="F2526" s="336">
        <v>185.74799999999999</v>
      </c>
      <c r="G2526" s="40"/>
      <c r="H2526" s="46"/>
    </row>
    <row r="2527" s="2" customFormat="1" ht="16.8" customHeight="1">
      <c r="A2527" s="40"/>
      <c r="B2527" s="46"/>
      <c r="C2527" s="331" t="s">
        <v>3291</v>
      </c>
      <c r="D2527" s="332" t="s">
        <v>3291</v>
      </c>
      <c r="E2527" s="333" t="s">
        <v>1</v>
      </c>
      <c r="F2527" s="334">
        <v>185.74799999999999</v>
      </c>
      <c r="G2527" s="40"/>
      <c r="H2527" s="46"/>
    </row>
    <row r="2528" s="2" customFormat="1" ht="16.8" customHeight="1">
      <c r="A2528" s="40"/>
      <c r="B2528" s="46"/>
      <c r="C2528" s="335" t="s">
        <v>3291</v>
      </c>
      <c r="D2528" s="335" t="s">
        <v>3292</v>
      </c>
      <c r="E2528" s="18" t="s">
        <v>1</v>
      </c>
      <c r="F2528" s="336">
        <v>185.74799999999999</v>
      </c>
      <c r="G2528" s="40"/>
      <c r="H2528" s="46"/>
    </row>
    <row r="2529" s="2" customFormat="1" ht="26.4" customHeight="1">
      <c r="A2529" s="40"/>
      <c r="B2529" s="46"/>
      <c r="C2529" s="330" t="s">
        <v>6587</v>
      </c>
      <c r="D2529" s="330" t="s">
        <v>132</v>
      </c>
      <c r="E2529" s="40"/>
      <c r="F2529" s="40"/>
      <c r="G2529" s="40"/>
      <c r="H2529" s="46"/>
    </row>
    <row r="2530" s="2" customFormat="1" ht="16.8" customHeight="1">
      <c r="A2530" s="40"/>
      <c r="B2530" s="46"/>
      <c r="C2530" s="331" t="s">
        <v>300</v>
      </c>
      <c r="D2530" s="332" t="s">
        <v>300</v>
      </c>
      <c r="E2530" s="333" t="s">
        <v>1</v>
      </c>
      <c r="F2530" s="334">
        <v>65</v>
      </c>
      <c r="G2530" s="40"/>
      <c r="H2530" s="46"/>
    </row>
    <row r="2531" s="2" customFormat="1" ht="16.8" customHeight="1">
      <c r="A2531" s="40"/>
      <c r="B2531" s="46"/>
      <c r="C2531" s="335" t="s">
        <v>1</v>
      </c>
      <c r="D2531" s="335" t="s">
        <v>4087</v>
      </c>
      <c r="E2531" s="18" t="s">
        <v>1</v>
      </c>
      <c r="F2531" s="336">
        <v>0</v>
      </c>
      <c r="G2531" s="40"/>
      <c r="H2531" s="46"/>
    </row>
    <row r="2532" s="2" customFormat="1" ht="16.8" customHeight="1">
      <c r="A2532" s="40"/>
      <c r="B2532" s="46"/>
      <c r="C2532" s="335" t="s">
        <v>300</v>
      </c>
      <c r="D2532" s="335" t="s">
        <v>1651</v>
      </c>
      <c r="E2532" s="18" t="s">
        <v>1</v>
      </c>
      <c r="F2532" s="336">
        <v>65</v>
      </c>
      <c r="G2532" s="40"/>
      <c r="H2532" s="46"/>
    </row>
    <row r="2533" s="2" customFormat="1" ht="16.8" customHeight="1">
      <c r="A2533" s="40"/>
      <c r="B2533" s="46"/>
      <c r="C2533" s="337" t="s">
        <v>6408</v>
      </c>
      <c r="D2533" s="40"/>
      <c r="E2533" s="40"/>
      <c r="F2533" s="40"/>
      <c r="G2533" s="40"/>
      <c r="H2533" s="46"/>
    </row>
    <row r="2534" s="2" customFormat="1" ht="16.8" customHeight="1">
      <c r="A2534" s="40"/>
      <c r="B2534" s="46"/>
      <c r="C2534" s="335" t="s">
        <v>1912</v>
      </c>
      <c r="D2534" s="335" t="s">
        <v>6435</v>
      </c>
      <c r="E2534" s="18" t="s">
        <v>507</v>
      </c>
      <c r="F2534" s="336">
        <v>75</v>
      </c>
      <c r="G2534" s="40"/>
      <c r="H2534" s="46"/>
    </row>
    <row r="2535" s="2" customFormat="1" ht="16.8" customHeight="1">
      <c r="A2535" s="40"/>
      <c r="B2535" s="46"/>
      <c r="C2535" s="331" t="s">
        <v>834</v>
      </c>
      <c r="D2535" s="332" t="s">
        <v>834</v>
      </c>
      <c r="E2535" s="333" t="s">
        <v>1</v>
      </c>
      <c r="F2535" s="334">
        <v>103.458</v>
      </c>
      <c r="G2535" s="40"/>
      <c r="H2535" s="46"/>
    </row>
    <row r="2536" s="2" customFormat="1" ht="16.8" customHeight="1">
      <c r="A2536" s="40"/>
      <c r="B2536" s="46"/>
      <c r="C2536" s="335" t="s">
        <v>1</v>
      </c>
      <c r="D2536" s="335" t="s">
        <v>3159</v>
      </c>
      <c r="E2536" s="18" t="s">
        <v>1</v>
      </c>
      <c r="F2536" s="336">
        <v>0</v>
      </c>
      <c r="G2536" s="40"/>
      <c r="H2536" s="46"/>
    </row>
    <row r="2537" s="2" customFormat="1" ht="16.8" customHeight="1">
      <c r="A2537" s="40"/>
      <c r="B2537" s="46"/>
      <c r="C2537" s="335" t="s">
        <v>834</v>
      </c>
      <c r="D2537" s="335" t="s">
        <v>4123</v>
      </c>
      <c r="E2537" s="18" t="s">
        <v>1</v>
      </c>
      <c r="F2537" s="336">
        <v>103.458</v>
      </c>
      <c r="G2537" s="40"/>
      <c r="H2537" s="46"/>
    </row>
    <row r="2538" s="2" customFormat="1" ht="16.8" customHeight="1">
      <c r="A2538" s="40"/>
      <c r="B2538" s="46"/>
      <c r="C2538" s="337" t="s">
        <v>6408</v>
      </c>
      <c r="D2538" s="40"/>
      <c r="E2538" s="40"/>
      <c r="F2538" s="40"/>
      <c r="G2538" s="40"/>
      <c r="H2538" s="46"/>
    </row>
    <row r="2539" s="2" customFormat="1" ht="16.8" customHeight="1">
      <c r="A2539" s="40"/>
      <c r="B2539" s="46"/>
      <c r="C2539" s="335" t="s">
        <v>2025</v>
      </c>
      <c r="D2539" s="335" t="s">
        <v>6448</v>
      </c>
      <c r="E2539" s="18" t="s">
        <v>515</v>
      </c>
      <c r="F2539" s="336">
        <v>141.64699999999999</v>
      </c>
      <c r="G2539" s="40"/>
      <c r="H2539" s="46"/>
    </row>
    <row r="2540" s="2" customFormat="1" ht="16.8" customHeight="1">
      <c r="A2540" s="40"/>
      <c r="B2540" s="46"/>
      <c r="C2540" s="331" t="s">
        <v>3804</v>
      </c>
      <c r="D2540" s="332" t="s">
        <v>3804</v>
      </c>
      <c r="E2540" s="333" t="s">
        <v>1</v>
      </c>
      <c r="F2540" s="334">
        <v>33</v>
      </c>
      <c r="G2540" s="40"/>
      <c r="H2540" s="46"/>
    </row>
    <row r="2541" s="2" customFormat="1" ht="16.8" customHeight="1">
      <c r="A2541" s="40"/>
      <c r="B2541" s="46"/>
      <c r="C2541" s="335" t="s">
        <v>1</v>
      </c>
      <c r="D2541" s="335" t="s">
        <v>2736</v>
      </c>
      <c r="E2541" s="18" t="s">
        <v>1</v>
      </c>
      <c r="F2541" s="336">
        <v>0</v>
      </c>
      <c r="G2541" s="40"/>
      <c r="H2541" s="46"/>
    </row>
    <row r="2542" s="2" customFormat="1" ht="16.8" customHeight="1">
      <c r="A2542" s="40"/>
      <c r="B2542" s="46"/>
      <c r="C2542" s="335" t="s">
        <v>3804</v>
      </c>
      <c r="D2542" s="335" t="s">
        <v>4414</v>
      </c>
      <c r="E2542" s="18" t="s">
        <v>1</v>
      </c>
      <c r="F2542" s="336">
        <v>33</v>
      </c>
      <c r="G2542" s="40"/>
      <c r="H2542" s="46"/>
    </row>
    <row r="2543" s="2" customFormat="1" ht="16.8" customHeight="1">
      <c r="A2543" s="40"/>
      <c r="B2543" s="46"/>
      <c r="C2543" s="337" t="s">
        <v>6408</v>
      </c>
      <c r="D2543" s="40"/>
      <c r="E2543" s="40"/>
      <c r="F2543" s="40"/>
      <c r="G2543" s="40"/>
      <c r="H2543" s="46"/>
    </row>
    <row r="2544" s="2" customFormat="1">
      <c r="A2544" s="40"/>
      <c r="B2544" s="46"/>
      <c r="C2544" s="335" t="s">
        <v>2731</v>
      </c>
      <c r="D2544" s="335" t="s">
        <v>6441</v>
      </c>
      <c r="E2544" s="18" t="s">
        <v>507</v>
      </c>
      <c r="F2544" s="336">
        <v>33</v>
      </c>
      <c r="G2544" s="40"/>
      <c r="H2544" s="46"/>
    </row>
    <row r="2545" s="2" customFormat="1" ht="16.8" customHeight="1">
      <c r="A2545" s="40"/>
      <c r="B2545" s="46"/>
      <c r="C2545" s="331" t="s">
        <v>4416</v>
      </c>
      <c r="D2545" s="332" t="s">
        <v>4416</v>
      </c>
      <c r="E2545" s="333" t="s">
        <v>1</v>
      </c>
      <c r="F2545" s="334">
        <v>33</v>
      </c>
      <c r="G2545" s="40"/>
      <c r="H2545" s="46"/>
    </row>
    <row r="2546" s="2" customFormat="1" ht="16.8" customHeight="1">
      <c r="A2546" s="40"/>
      <c r="B2546" s="46"/>
      <c r="C2546" s="335" t="s">
        <v>1</v>
      </c>
      <c r="D2546" s="335" t="s">
        <v>2744</v>
      </c>
      <c r="E2546" s="18" t="s">
        <v>1</v>
      </c>
      <c r="F2546" s="336">
        <v>0</v>
      </c>
      <c r="G2546" s="40"/>
      <c r="H2546" s="46"/>
    </row>
    <row r="2547" s="2" customFormat="1" ht="16.8" customHeight="1">
      <c r="A2547" s="40"/>
      <c r="B2547" s="46"/>
      <c r="C2547" s="335" t="s">
        <v>4416</v>
      </c>
      <c r="D2547" s="335" t="s">
        <v>421</v>
      </c>
      <c r="E2547" s="18" t="s">
        <v>1</v>
      </c>
      <c r="F2547" s="336">
        <v>33</v>
      </c>
      <c r="G2547" s="40"/>
      <c r="H2547" s="46"/>
    </row>
    <row r="2548" s="2" customFormat="1" ht="16.8" customHeight="1">
      <c r="A2548" s="40"/>
      <c r="B2548" s="46"/>
      <c r="C2548" s="337" t="s">
        <v>6408</v>
      </c>
      <c r="D2548" s="40"/>
      <c r="E2548" s="40"/>
      <c r="F2548" s="40"/>
      <c r="G2548" s="40"/>
      <c r="H2548" s="46"/>
    </row>
    <row r="2549" s="2" customFormat="1" ht="16.8" customHeight="1">
      <c r="A2549" s="40"/>
      <c r="B2549" s="46"/>
      <c r="C2549" s="335" t="s">
        <v>2741</v>
      </c>
      <c r="D2549" s="335" t="s">
        <v>6442</v>
      </c>
      <c r="E2549" s="18" t="s">
        <v>507</v>
      </c>
      <c r="F2549" s="336">
        <v>37.950000000000003</v>
      </c>
      <c r="G2549" s="40"/>
      <c r="H2549" s="46"/>
    </row>
    <row r="2550" s="2" customFormat="1" ht="16.8" customHeight="1">
      <c r="A2550" s="40"/>
      <c r="B2550" s="46"/>
      <c r="C2550" s="331" t="s">
        <v>4422</v>
      </c>
      <c r="D2550" s="332" t="s">
        <v>4422</v>
      </c>
      <c r="E2550" s="333" t="s">
        <v>1</v>
      </c>
      <c r="F2550" s="334">
        <v>67.906000000000006</v>
      </c>
      <c r="G2550" s="40"/>
      <c r="H2550" s="46"/>
    </row>
    <row r="2551" s="2" customFormat="1" ht="16.8" customHeight="1">
      <c r="A2551" s="40"/>
      <c r="B2551" s="46"/>
      <c r="C2551" s="335" t="s">
        <v>1</v>
      </c>
      <c r="D2551" s="335" t="s">
        <v>4421</v>
      </c>
      <c r="E2551" s="18" t="s">
        <v>1</v>
      </c>
      <c r="F2551" s="336">
        <v>0</v>
      </c>
      <c r="G2551" s="40"/>
      <c r="H2551" s="46"/>
    </row>
    <row r="2552" s="2" customFormat="1" ht="16.8" customHeight="1">
      <c r="A2552" s="40"/>
      <c r="B2552" s="46"/>
      <c r="C2552" s="335" t="s">
        <v>4422</v>
      </c>
      <c r="D2552" s="335" t="s">
        <v>4423</v>
      </c>
      <c r="E2552" s="18" t="s">
        <v>1</v>
      </c>
      <c r="F2552" s="336">
        <v>67.906000000000006</v>
      </c>
      <c r="G2552" s="40"/>
      <c r="H2552" s="46"/>
    </row>
    <row r="2553" s="2" customFormat="1" ht="16.8" customHeight="1">
      <c r="A2553" s="40"/>
      <c r="B2553" s="46"/>
      <c r="C2553" s="337" t="s">
        <v>6408</v>
      </c>
      <c r="D2553" s="40"/>
      <c r="E2553" s="40"/>
      <c r="F2553" s="40"/>
      <c r="G2553" s="40"/>
      <c r="H2553" s="46"/>
    </row>
    <row r="2554" s="2" customFormat="1" ht="16.8" customHeight="1">
      <c r="A2554" s="40"/>
      <c r="B2554" s="46"/>
      <c r="C2554" s="335" t="s">
        <v>2762</v>
      </c>
      <c r="D2554" s="335" t="s">
        <v>6445</v>
      </c>
      <c r="E2554" s="18" t="s">
        <v>507</v>
      </c>
      <c r="F2554" s="336">
        <v>88.191999999999993</v>
      </c>
      <c r="G2554" s="40"/>
      <c r="H2554" s="46"/>
    </row>
    <row r="2555" s="2" customFormat="1" ht="16.8" customHeight="1">
      <c r="A2555" s="40"/>
      <c r="B2555" s="46"/>
      <c r="C2555" s="331" t="s">
        <v>3545</v>
      </c>
      <c r="D2555" s="332" t="s">
        <v>3545</v>
      </c>
      <c r="E2555" s="333" t="s">
        <v>1</v>
      </c>
      <c r="F2555" s="334">
        <v>88.191999999999993</v>
      </c>
      <c r="G2555" s="40"/>
      <c r="H2555" s="46"/>
    </row>
    <row r="2556" s="2" customFormat="1" ht="16.8" customHeight="1">
      <c r="A2556" s="40"/>
      <c r="B2556" s="46"/>
      <c r="C2556" s="335" t="s">
        <v>1</v>
      </c>
      <c r="D2556" s="335" t="s">
        <v>2757</v>
      </c>
      <c r="E2556" s="18" t="s">
        <v>1</v>
      </c>
      <c r="F2556" s="336">
        <v>0</v>
      </c>
      <c r="G2556" s="40"/>
      <c r="H2556" s="46"/>
    </row>
    <row r="2557" s="2" customFormat="1" ht="16.8" customHeight="1">
      <c r="A2557" s="40"/>
      <c r="B2557" s="46"/>
      <c r="C2557" s="335" t="s">
        <v>3545</v>
      </c>
      <c r="D2557" s="335" t="s">
        <v>4426</v>
      </c>
      <c r="E2557" s="18" t="s">
        <v>1</v>
      </c>
      <c r="F2557" s="336">
        <v>88.191999999999993</v>
      </c>
      <c r="G2557" s="40"/>
      <c r="H2557" s="46"/>
    </row>
    <row r="2558" s="2" customFormat="1" ht="16.8" customHeight="1">
      <c r="A2558" s="40"/>
      <c r="B2558" s="46"/>
      <c r="C2558" s="337" t="s">
        <v>6408</v>
      </c>
      <c r="D2558" s="40"/>
      <c r="E2558" s="40"/>
      <c r="F2558" s="40"/>
      <c r="G2558" s="40"/>
      <c r="H2558" s="46"/>
    </row>
    <row r="2559" s="2" customFormat="1" ht="16.8" customHeight="1">
      <c r="A2559" s="40"/>
      <c r="B2559" s="46"/>
      <c r="C2559" s="335" t="s">
        <v>2752</v>
      </c>
      <c r="D2559" s="335" t="s">
        <v>2753</v>
      </c>
      <c r="E2559" s="18" t="s">
        <v>507</v>
      </c>
      <c r="F2559" s="336">
        <v>92.602000000000004</v>
      </c>
      <c r="G2559" s="40"/>
      <c r="H2559" s="46"/>
    </row>
    <row r="2560" s="2" customFormat="1" ht="16.8" customHeight="1">
      <c r="A2560" s="40"/>
      <c r="B2560" s="46"/>
      <c r="C2560" s="331" t="s">
        <v>3549</v>
      </c>
      <c r="D2560" s="332" t="s">
        <v>3549</v>
      </c>
      <c r="E2560" s="333" t="s">
        <v>1</v>
      </c>
      <c r="F2560" s="334">
        <v>11.220000000000001</v>
      </c>
      <c r="G2560" s="40"/>
      <c r="H2560" s="46"/>
    </row>
    <row r="2561" s="2" customFormat="1" ht="16.8" customHeight="1">
      <c r="A2561" s="40"/>
      <c r="B2561" s="46"/>
      <c r="C2561" s="335" t="s">
        <v>1</v>
      </c>
      <c r="D2561" s="335" t="s">
        <v>2777</v>
      </c>
      <c r="E2561" s="18" t="s">
        <v>1</v>
      </c>
      <c r="F2561" s="336">
        <v>0</v>
      </c>
      <c r="G2561" s="40"/>
      <c r="H2561" s="46"/>
    </row>
    <row r="2562" s="2" customFormat="1" ht="16.8" customHeight="1">
      <c r="A2562" s="40"/>
      <c r="B2562" s="46"/>
      <c r="C2562" s="335" t="s">
        <v>3549</v>
      </c>
      <c r="D2562" s="335" t="s">
        <v>4430</v>
      </c>
      <c r="E2562" s="18" t="s">
        <v>1</v>
      </c>
      <c r="F2562" s="336">
        <v>11.220000000000001</v>
      </c>
      <c r="G2562" s="40"/>
      <c r="H2562" s="46"/>
    </row>
    <row r="2563" s="2" customFormat="1" ht="16.8" customHeight="1">
      <c r="A2563" s="40"/>
      <c r="B2563" s="46"/>
      <c r="C2563" s="337" t="s">
        <v>6408</v>
      </c>
      <c r="D2563" s="40"/>
      <c r="E2563" s="40"/>
      <c r="F2563" s="40"/>
      <c r="G2563" s="40"/>
      <c r="H2563" s="46"/>
    </row>
    <row r="2564" s="2" customFormat="1" ht="16.8" customHeight="1">
      <c r="A2564" s="40"/>
      <c r="B2564" s="46"/>
      <c r="C2564" s="335" t="s">
        <v>2773</v>
      </c>
      <c r="D2564" s="335" t="s">
        <v>6446</v>
      </c>
      <c r="E2564" s="18" t="s">
        <v>699</v>
      </c>
      <c r="F2564" s="336">
        <v>11.220000000000001</v>
      </c>
      <c r="G2564" s="40"/>
      <c r="H2564" s="46"/>
    </row>
    <row r="2565" s="2" customFormat="1" ht="16.8" customHeight="1">
      <c r="A2565" s="40"/>
      <c r="B2565" s="46"/>
      <c r="C2565" s="331" t="s">
        <v>3555</v>
      </c>
      <c r="D2565" s="332" t="s">
        <v>3555</v>
      </c>
      <c r="E2565" s="333" t="s">
        <v>1</v>
      </c>
      <c r="F2565" s="334">
        <v>7.8540000000000001</v>
      </c>
      <c r="G2565" s="40"/>
      <c r="H2565" s="46"/>
    </row>
    <row r="2566" s="2" customFormat="1" ht="16.8" customHeight="1">
      <c r="A2566" s="40"/>
      <c r="B2566" s="46"/>
      <c r="C2566" s="335" t="s">
        <v>1</v>
      </c>
      <c r="D2566" s="335" t="s">
        <v>2785</v>
      </c>
      <c r="E2566" s="18" t="s">
        <v>1</v>
      </c>
      <c r="F2566" s="336">
        <v>0</v>
      </c>
      <c r="G2566" s="40"/>
      <c r="H2566" s="46"/>
    </row>
    <row r="2567" s="2" customFormat="1" ht="16.8" customHeight="1">
      <c r="A2567" s="40"/>
      <c r="B2567" s="46"/>
      <c r="C2567" s="335" t="s">
        <v>3555</v>
      </c>
      <c r="D2567" s="335" t="s">
        <v>4434</v>
      </c>
      <c r="E2567" s="18" t="s">
        <v>1</v>
      </c>
      <c r="F2567" s="336">
        <v>7.8540000000000001</v>
      </c>
      <c r="G2567" s="40"/>
      <c r="H2567" s="46"/>
    </row>
    <row r="2568" s="2" customFormat="1" ht="16.8" customHeight="1">
      <c r="A2568" s="40"/>
      <c r="B2568" s="46"/>
      <c r="C2568" s="337" t="s">
        <v>6408</v>
      </c>
      <c r="D2568" s="40"/>
      <c r="E2568" s="40"/>
      <c r="F2568" s="40"/>
      <c r="G2568" s="40"/>
      <c r="H2568" s="46"/>
    </row>
    <row r="2569" s="2" customFormat="1" ht="16.8" customHeight="1">
      <c r="A2569" s="40"/>
      <c r="B2569" s="46"/>
      <c r="C2569" s="335" t="s">
        <v>4431</v>
      </c>
      <c r="D2569" s="335" t="s">
        <v>4432</v>
      </c>
      <c r="E2569" s="18" t="s">
        <v>507</v>
      </c>
      <c r="F2569" s="336">
        <v>8.6389999999999993</v>
      </c>
      <c r="G2569" s="40"/>
      <c r="H2569" s="46"/>
    </row>
    <row r="2570" s="2" customFormat="1" ht="16.8" customHeight="1">
      <c r="A2570" s="40"/>
      <c r="B2570" s="46"/>
      <c r="C2570" s="331" t="s">
        <v>842</v>
      </c>
      <c r="D2570" s="332" t="s">
        <v>842</v>
      </c>
      <c r="E2570" s="333" t="s">
        <v>1</v>
      </c>
      <c r="F2570" s="334">
        <v>12.76</v>
      </c>
      <c r="G2570" s="40"/>
      <c r="H2570" s="46"/>
    </row>
    <row r="2571" s="2" customFormat="1" ht="16.8" customHeight="1">
      <c r="A2571" s="40"/>
      <c r="B2571" s="46"/>
      <c r="C2571" s="335" t="s">
        <v>1</v>
      </c>
      <c r="D2571" s="335" t="s">
        <v>2041</v>
      </c>
      <c r="E2571" s="18" t="s">
        <v>1</v>
      </c>
      <c r="F2571" s="336">
        <v>0</v>
      </c>
      <c r="G2571" s="40"/>
      <c r="H2571" s="46"/>
    </row>
    <row r="2572" s="2" customFormat="1" ht="16.8" customHeight="1">
      <c r="A2572" s="40"/>
      <c r="B2572" s="46"/>
      <c r="C2572" s="335" t="s">
        <v>1</v>
      </c>
      <c r="D2572" s="335" t="s">
        <v>4126</v>
      </c>
      <c r="E2572" s="18" t="s">
        <v>1</v>
      </c>
      <c r="F2572" s="336">
        <v>0</v>
      </c>
      <c r="G2572" s="40"/>
      <c r="H2572" s="46"/>
    </row>
    <row r="2573" s="2" customFormat="1" ht="16.8" customHeight="1">
      <c r="A2573" s="40"/>
      <c r="B2573" s="46"/>
      <c r="C2573" s="335" t="s">
        <v>842</v>
      </c>
      <c r="D2573" s="335" t="s">
        <v>4127</v>
      </c>
      <c r="E2573" s="18" t="s">
        <v>1</v>
      </c>
      <c r="F2573" s="336">
        <v>12.76</v>
      </c>
      <c r="G2573" s="40"/>
      <c r="H2573" s="46"/>
    </row>
    <row r="2574" s="2" customFormat="1" ht="16.8" customHeight="1">
      <c r="A2574" s="40"/>
      <c r="B2574" s="46"/>
      <c r="C2574" s="337" t="s">
        <v>6408</v>
      </c>
      <c r="D2574" s="40"/>
      <c r="E2574" s="40"/>
      <c r="F2574" s="40"/>
      <c r="G2574" s="40"/>
      <c r="H2574" s="46"/>
    </row>
    <row r="2575" s="2" customFormat="1" ht="16.8" customHeight="1">
      <c r="A2575" s="40"/>
      <c r="B2575" s="46"/>
      <c r="C2575" s="335" t="s">
        <v>2036</v>
      </c>
      <c r="D2575" s="335" t="s">
        <v>6449</v>
      </c>
      <c r="E2575" s="18" t="s">
        <v>515</v>
      </c>
      <c r="F2575" s="336">
        <v>26.510000000000002</v>
      </c>
      <c r="G2575" s="40"/>
      <c r="H2575" s="46"/>
    </row>
    <row r="2576" s="2" customFormat="1" ht="16.8" customHeight="1">
      <c r="A2576" s="40"/>
      <c r="B2576" s="46"/>
      <c r="C2576" s="331" t="s">
        <v>333</v>
      </c>
      <c r="D2576" s="332" t="s">
        <v>333</v>
      </c>
      <c r="E2576" s="333" t="s">
        <v>1</v>
      </c>
      <c r="F2576" s="334">
        <v>26.510000000000002</v>
      </c>
      <c r="G2576" s="40"/>
      <c r="H2576" s="46"/>
    </row>
    <row r="2577" s="2" customFormat="1" ht="16.8" customHeight="1">
      <c r="A2577" s="40"/>
      <c r="B2577" s="46"/>
      <c r="C2577" s="335" t="s">
        <v>333</v>
      </c>
      <c r="D2577" s="335" t="s">
        <v>4132</v>
      </c>
      <c r="E2577" s="18" t="s">
        <v>1</v>
      </c>
      <c r="F2577" s="336">
        <v>26.510000000000002</v>
      </c>
      <c r="G2577" s="40"/>
      <c r="H2577" s="46"/>
    </row>
    <row r="2578" s="2" customFormat="1" ht="16.8" customHeight="1">
      <c r="A2578" s="40"/>
      <c r="B2578" s="46"/>
      <c r="C2578" s="337" t="s">
        <v>6408</v>
      </c>
      <c r="D2578" s="40"/>
      <c r="E2578" s="40"/>
      <c r="F2578" s="40"/>
      <c r="G2578" s="40"/>
      <c r="H2578" s="46"/>
    </row>
    <row r="2579" s="2" customFormat="1" ht="16.8" customHeight="1">
      <c r="A2579" s="40"/>
      <c r="B2579" s="46"/>
      <c r="C2579" s="335" t="s">
        <v>2049</v>
      </c>
      <c r="D2579" s="335" t="s">
        <v>2050</v>
      </c>
      <c r="E2579" s="18" t="s">
        <v>651</v>
      </c>
      <c r="F2579" s="336">
        <v>53.020000000000003</v>
      </c>
      <c r="G2579" s="40"/>
      <c r="H2579" s="46"/>
    </row>
    <row r="2580" s="2" customFormat="1" ht="16.8" customHeight="1">
      <c r="A2580" s="40"/>
      <c r="B2580" s="46"/>
      <c r="C2580" s="331" t="s">
        <v>3160</v>
      </c>
      <c r="D2580" s="332" t="s">
        <v>3160</v>
      </c>
      <c r="E2580" s="333" t="s">
        <v>1</v>
      </c>
      <c r="F2580" s="334">
        <v>1.95</v>
      </c>
      <c r="G2580" s="40"/>
      <c r="H2580" s="46"/>
    </row>
    <row r="2581" s="2" customFormat="1" ht="16.8" customHeight="1">
      <c r="A2581" s="40"/>
      <c r="B2581" s="46"/>
      <c r="C2581" s="335" t="s">
        <v>1</v>
      </c>
      <c r="D2581" s="335" t="s">
        <v>4139</v>
      </c>
      <c r="E2581" s="18" t="s">
        <v>1</v>
      </c>
      <c r="F2581" s="336">
        <v>0</v>
      </c>
      <c r="G2581" s="40"/>
      <c r="H2581" s="46"/>
    </row>
    <row r="2582" s="2" customFormat="1" ht="16.8" customHeight="1">
      <c r="A2582" s="40"/>
      <c r="B2582" s="46"/>
      <c r="C2582" s="335" t="s">
        <v>3160</v>
      </c>
      <c r="D2582" s="335" t="s">
        <v>4140</v>
      </c>
      <c r="E2582" s="18" t="s">
        <v>1</v>
      </c>
      <c r="F2582" s="336">
        <v>1.95</v>
      </c>
      <c r="G2582" s="40"/>
      <c r="H2582" s="46"/>
    </row>
    <row r="2583" s="2" customFormat="1" ht="16.8" customHeight="1">
      <c r="A2583" s="40"/>
      <c r="B2583" s="46"/>
      <c r="C2583" s="337" t="s">
        <v>6408</v>
      </c>
      <c r="D2583" s="40"/>
      <c r="E2583" s="40"/>
      <c r="F2583" s="40"/>
      <c r="G2583" s="40"/>
      <c r="H2583" s="46"/>
    </row>
    <row r="2584" s="2" customFormat="1" ht="16.8" customHeight="1">
      <c r="A2584" s="40"/>
      <c r="B2584" s="46"/>
      <c r="C2584" s="335" t="s">
        <v>4135</v>
      </c>
      <c r="D2584" s="335" t="s">
        <v>6588</v>
      </c>
      <c r="E2584" s="18" t="s">
        <v>507</v>
      </c>
      <c r="F2584" s="336">
        <v>6.5</v>
      </c>
      <c r="G2584" s="40"/>
      <c r="H2584" s="46"/>
    </row>
    <row r="2585" s="2" customFormat="1" ht="16.8" customHeight="1">
      <c r="A2585" s="40"/>
      <c r="B2585" s="46"/>
      <c r="C2585" s="331" t="s">
        <v>859</v>
      </c>
      <c r="D2585" s="332" t="s">
        <v>859</v>
      </c>
      <c r="E2585" s="333" t="s">
        <v>1</v>
      </c>
      <c r="F2585" s="334">
        <v>24.100000000000001</v>
      </c>
      <c r="G2585" s="40"/>
      <c r="H2585" s="46"/>
    </row>
    <row r="2586" s="2" customFormat="1" ht="16.8" customHeight="1">
      <c r="A2586" s="40"/>
      <c r="B2586" s="46"/>
      <c r="C2586" s="335" t="s">
        <v>859</v>
      </c>
      <c r="D2586" s="335" t="s">
        <v>4148</v>
      </c>
      <c r="E2586" s="18" t="s">
        <v>1</v>
      </c>
      <c r="F2586" s="336">
        <v>24.100000000000001</v>
      </c>
      <c r="G2586" s="40"/>
      <c r="H2586" s="46"/>
    </row>
    <row r="2587" s="2" customFormat="1" ht="16.8" customHeight="1">
      <c r="A2587" s="40"/>
      <c r="B2587" s="46"/>
      <c r="C2587" s="337" t="s">
        <v>6408</v>
      </c>
      <c r="D2587" s="40"/>
      <c r="E2587" s="40"/>
      <c r="F2587" s="40"/>
      <c r="G2587" s="40"/>
      <c r="H2587" s="46"/>
    </row>
    <row r="2588" s="2" customFormat="1" ht="16.8" customHeight="1">
      <c r="A2588" s="40"/>
      <c r="B2588" s="46"/>
      <c r="C2588" s="335" t="s">
        <v>621</v>
      </c>
      <c r="D2588" s="335" t="s">
        <v>6426</v>
      </c>
      <c r="E2588" s="18" t="s">
        <v>507</v>
      </c>
      <c r="F2588" s="336">
        <v>24.100000000000001</v>
      </c>
      <c r="G2588" s="40"/>
      <c r="H2588" s="46"/>
    </row>
    <row r="2589" s="2" customFormat="1" ht="16.8" customHeight="1">
      <c r="A2589" s="40"/>
      <c r="B2589" s="46"/>
      <c r="C2589" s="331" t="s">
        <v>346</v>
      </c>
      <c r="D2589" s="332" t="s">
        <v>346</v>
      </c>
      <c r="E2589" s="333" t="s">
        <v>1</v>
      </c>
      <c r="F2589" s="334">
        <v>11.800000000000001</v>
      </c>
      <c r="G2589" s="40"/>
      <c r="H2589" s="46"/>
    </row>
    <row r="2590" s="2" customFormat="1" ht="16.8" customHeight="1">
      <c r="A2590" s="40"/>
      <c r="B2590" s="46"/>
      <c r="C2590" s="335" t="s">
        <v>1</v>
      </c>
      <c r="D2590" s="335" t="s">
        <v>4150</v>
      </c>
      <c r="E2590" s="18" t="s">
        <v>1</v>
      </c>
      <c r="F2590" s="336">
        <v>0</v>
      </c>
      <c r="G2590" s="40"/>
      <c r="H2590" s="46"/>
    </row>
    <row r="2591" s="2" customFormat="1" ht="16.8" customHeight="1">
      <c r="A2591" s="40"/>
      <c r="B2591" s="46"/>
      <c r="C2591" s="335" t="s">
        <v>346</v>
      </c>
      <c r="D2591" s="335" t="s">
        <v>4151</v>
      </c>
      <c r="E2591" s="18" t="s">
        <v>1</v>
      </c>
      <c r="F2591" s="336">
        <v>11.800000000000001</v>
      </c>
      <c r="G2591" s="40"/>
      <c r="H2591" s="46"/>
    </row>
    <row r="2592" s="2" customFormat="1" ht="16.8" customHeight="1">
      <c r="A2592" s="40"/>
      <c r="B2592" s="46"/>
      <c r="C2592" s="337" t="s">
        <v>6408</v>
      </c>
      <c r="D2592" s="40"/>
      <c r="E2592" s="40"/>
      <c r="F2592" s="40"/>
      <c r="G2592" s="40"/>
      <c r="H2592" s="46"/>
    </row>
    <row r="2593" s="2" customFormat="1" ht="16.8" customHeight="1">
      <c r="A2593" s="40"/>
      <c r="B2593" s="46"/>
      <c r="C2593" s="335" t="s">
        <v>830</v>
      </c>
      <c r="D2593" s="335" t="s">
        <v>6411</v>
      </c>
      <c r="E2593" s="18" t="s">
        <v>507</v>
      </c>
      <c r="F2593" s="336">
        <v>24.100000000000001</v>
      </c>
      <c r="G2593" s="40"/>
      <c r="H2593" s="46"/>
    </row>
    <row r="2594" s="2" customFormat="1" ht="16.8" customHeight="1">
      <c r="A2594" s="40"/>
      <c r="B2594" s="46"/>
      <c r="C2594" s="331" t="s">
        <v>355</v>
      </c>
      <c r="D2594" s="332" t="s">
        <v>355</v>
      </c>
      <c r="E2594" s="333" t="s">
        <v>1</v>
      </c>
      <c r="F2594" s="334">
        <v>30.600000000000001</v>
      </c>
      <c r="G2594" s="40"/>
      <c r="H2594" s="46"/>
    </row>
    <row r="2595" s="2" customFormat="1" ht="16.8" customHeight="1">
      <c r="A2595" s="40"/>
      <c r="B2595" s="46"/>
      <c r="C2595" s="335" t="s">
        <v>355</v>
      </c>
      <c r="D2595" s="335" t="s">
        <v>4159</v>
      </c>
      <c r="E2595" s="18" t="s">
        <v>1</v>
      </c>
      <c r="F2595" s="336">
        <v>30.600000000000001</v>
      </c>
      <c r="G2595" s="40"/>
      <c r="H2595" s="46"/>
    </row>
    <row r="2596" s="2" customFormat="1" ht="16.8" customHeight="1">
      <c r="A2596" s="40"/>
      <c r="B2596" s="46"/>
      <c r="C2596" s="337" t="s">
        <v>6408</v>
      </c>
      <c r="D2596" s="40"/>
      <c r="E2596" s="40"/>
      <c r="F2596" s="40"/>
      <c r="G2596" s="40"/>
      <c r="H2596" s="46"/>
    </row>
    <row r="2597" s="2" customFormat="1" ht="16.8" customHeight="1">
      <c r="A2597" s="40"/>
      <c r="B2597" s="46"/>
      <c r="C2597" s="335" t="s">
        <v>2063</v>
      </c>
      <c r="D2597" s="335" t="s">
        <v>6450</v>
      </c>
      <c r="E2597" s="18" t="s">
        <v>507</v>
      </c>
      <c r="F2597" s="336">
        <v>30.600000000000001</v>
      </c>
      <c r="G2597" s="40"/>
      <c r="H2597" s="46"/>
    </row>
    <row r="2598" s="2" customFormat="1" ht="16.8" customHeight="1">
      <c r="A2598" s="40"/>
      <c r="B2598" s="46"/>
      <c r="C2598" s="331" t="s">
        <v>884</v>
      </c>
      <c r="D2598" s="332" t="s">
        <v>884</v>
      </c>
      <c r="E2598" s="333" t="s">
        <v>1</v>
      </c>
      <c r="F2598" s="334">
        <v>30.600000000000001</v>
      </c>
      <c r="G2598" s="40"/>
      <c r="H2598" s="46"/>
    </row>
    <row r="2599" s="2" customFormat="1" ht="16.8" customHeight="1">
      <c r="A2599" s="40"/>
      <c r="B2599" s="46"/>
      <c r="C2599" s="335" t="s">
        <v>884</v>
      </c>
      <c r="D2599" s="335" t="s">
        <v>4159</v>
      </c>
      <c r="E2599" s="18" t="s">
        <v>1</v>
      </c>
      <c r="F2599" s="336">
        <v>30.600000000000001</v>
      </c>
      <c r="G2599" s="40"/>
      <c r="H2599" s="46"/>
    </row>
    <row r="2600" s="2" customFormat="1" ht="16.8" customHeight="1">
      <c r="A2600" s="40"/>
      <c r="B2600" s="46"/>
      <c r="C2600" s="337" t="s">
        <v>6408</v>
      </c>
      <c r="D2600" s="40"/>
      <c r="E2600" s="40"/>
      <c r="F2600" s="40"/>
      <c r="G2600" s="40"/>
      <c r="H2600" s="46"/>
    </row>
    <row r="2601" s="2" customFormat="1" ht="16.8" customHeight="1">
      <c r="A2601" s="40"/>
      <c r="B2601" s="46"/>
      <c r="C2601" s="335" t="s">
        <v>822</v>
      </c>
      <c r="D2601" s="335" t="s">
        <v>823</v>
      </c>
      <c r="E2601" s="18" t="s">
        <v>584</v>
      </c>
      <c r="F2601" s="336">
        <v>0.76500000000000001</v>
      </c>
      <c r="G2601" s="40"/>
      <c r="H2601" s="46"/>
    </row>
    <row r="2602" s="2" customFormat="1" ht="16.8" customHeight="1">
      <c r="A2602" s="40"/>
      <c r="B2602" s="46"/>
      <c r="C2602" s="331" t="s">
        <v>894</v>
      </c>
      <c r="D2602" s="332" t="s">
        <v>894</v>
      </c>
      <c r="E2602" s="333" t="s">
        <v>1</v>
      </c>
      <c r="F2602" s="334">
        <v>30.600000000000001</v>
      </c>
      <c r="G2602" s="40"/>
      <c r="H2602" s="46"/>
    </row>
    <row r="2603" s="2" customFormat="1" ht="16.8" customHeight="1">
      <c r="A2603" s="40"/>
      <c r="B2603" s="46"/>
      <c r="C2603" s="335" t="s">
        <v>894</v>
      </c>
      <c r="D2603" s="335" t="s">
        <v>4159</v>
      </c>
      <c r="E2603" s="18" t="s">
        <v>1</v>
      </c>
      <c r="F2603" s="336">
        <v>30.600000000000001</v>
      </c>
      <c r="G2603" s="40"/>
      <c r="H2603" s="46"/>
    </row>
    <row r="2604" s="2" customFormat="1" ht="16.8" customHeight="1">
      <c r="A2604" s="40"/>
      <c r="B2604" s="46"/>
      <c r="C2604" s="337" t="s">
        <v>6408</v>
      </c>
      <c r="D2604" s="40"/>
      <c r="E2604" s="40"/>
      <c r="F2604" s="40"/>
      <c r="G2604" s="40"/>
      <c r="H2604" s="46"/>
    </row>
    <row r="2605" s="2" customFormat="1" ht="16.8" customHeight="1">
      <c r="A2605" s="40"/>
      <c r="B2605" s="46"/>
      <c r="C2605" s="335" t="s">
        <v>2069</v>
      </c>
      <c r="D2605" s="335" t="s">
        <v>6452</v>
      </c>
      <c r="E2605" s="18" t="s">
        <v>507</v>
      </c>
      <c r="F2605" s="336">
        <v>30.600000000000001</v>
      </c>
      <c r="G2605" s="40"/>
      <c r="H2605" s="46"/>
    </row>
    <row r="2606" s="2" customFormat="1" ht="16.8" customHeight="1">
      <c r="A2606" s="40"/>
      <c r="B2606" s="46"/>
      <c r="C2606" s="331" t="s">
        <v>904</v>
      </c>
      <c r="D2606" s="332" t="s">
        <v>904</v>
      </c>
      <c r="E2606" s="333" t="s">
        <v>1</v>
      </c>
      <c r="F2606" s="334">
        <v>91.799999999999997</v>
      </c>
      <c r="G2606" s="40"/>
      <c r="H2606" s="46"/>
    </row>
    <row r="2607" s="2" customFormat="1" ht="16.8" customHeight="1">
      <c r="A2607" s="40"/>
      <c r="B2607" s="46"/>
      <c r="C2607" s="335" t="s">
        <v>904</v>
      </c>
      <c r="D2607" s="335" t="s">
        <v>4164</v>
      </c>
      <c r="E2607" s="18" t="s">
        <v>1</v>
      </c>
      <c r="F2607" s="336">
        <v>91.799999999999997</v>
      </c>
      <c r="G2607" s="40"/>
      <c r="H2607" s="46"/>
    </row>
    <row r="2608" s="2" customFormat="1" ht="16.8" customHeight="1">
      <c r="A2608" s="40"/>
      <c r="B2608" s="46"/>
      <c r="C2608" s="337" t="s">
        <v>6408</v>
      </c>
      <c r="D2608" s="40"/>
      <c r="E2608" s="40"/>
      <c r="F2608" s="40"/>
      <c r="G2608" s="40"/>
      <c r="H2608" s="46"/>
    </row>
    <row r="2609" s="2" customFormat="1" ht="16.8" customHeight="1">
      <c r="A2609" s="40"/>
      <c r="B2609" s="46"/>
      <c r="C2609" s="335" t="s">
        <v>853</v>
      </c>
      <c r="D2609" s="335" t="s">
        <v>6413</v>
      </c>
      <c r="E2609" s="18" t="s">
        <v>507</v>
      </c>
      <c r="F2609" s="336">
        <v>91.799999999999997</v>
      </c>
      <c r="G2609" s="40"/>
      <c r="H2609" s="46"/>
    </row>
    <row r="2610" s="2" customFormat="1" ht="16.8" customHeight="1">
      <c r="A2610" s="40"/>
      <c r="B2610" s="46"/>
      <c r="C2610" s="331" t="s">
        <v>785</v>
      </c>
      <c r="D2610" s="332" t="s">
        <v>785</v>
      </c>
      <c r="E2610" s="333" t="s">
        <v>1</v>
      </c>
      <c r="F2610" s="334">
        <v>24</v>
      </c>
      <c r="G2610" s="40"/>
      <c r="H2610" s="46"/>
    </row>
    <row r="2611" s="2" customFormat="1" ht="16.8" customHeight="1">
      <c r="A2611" s="40"/>
      <c r="B2611" s="46"/>
      <c r="C2611" s="335" t="s">
        <v>1</v>
      </c>
      <c r="D2611" s="335" t="s">
        <v>4093</v>
      </c>
      <c r="E2611" s="18" t="s">
        <v>1</v>
      </c>
      <c r="F2611" s="336">
        <v>0</v>
      </c>
      <c r="G2611" s="40"/>
      <c r="H2611" s="46"/>
    </row>
    <row r="2612" s="2" customFormat="1" ht="16.8" customHeight="1">
      <c r="A2612" s="40"/>
      <c r="B2612" s="46"/>
      <c r="C2612" s="335" t="s">
        <v>785</v>
      </c>
      <c r="D2612" s="335" t="s">
        <v>371</v>
      </c>
      <c r="E2612" s="18" t="s">
        <v>1</v>
      </c>
      <c r="F2612" s="336">
        <v>24</v>
      </c>
      <c r="G2612" s="40"/>
      <c r="H2612" s="46"/>
    </row>
    <row r="2613" s="2" customFormat="1" ht="16.8" customHeight="1">
      <c r="A2613" s="40"/>
      <c r="B2613" s="46"/>
      <c r="C2613" s="337" t="s">
        <v>6408</v>
      </c>
      <c r="D2613" s="40"/>
      <c r="E2613" s="40"/>
      <c r="F2613" s="40"/>
      <c r="G2613" s="40"/>
      <c r="H2613" s="46"/>
    </row>
    <row r="2614" s="2" customFormat="1" ht="16.8" customHeight="1">
      <c r="A2614" s="40"/>
      <c r="B2614" s="46"/>
      <c r="C2614" s="335" t="s">
        <v>4089</v>
      </c>
      <c r="D2614" s="335" t="s">
        <v>6589</v>
      </c>
      <c r="E2614" s="18" t="s">
        <v>330</v>
      </c>
      <c r="F2614" s="336">
        <v>24</v>
      </c>
      <c r="G2614" s="40"/>
      <c r="H2614" s="46"/>
    </row>
    <row r="2615" s="2" customFormat="1" ht="16.8" customHeight="1">
      <c r="A2615" s="40"/>
      <c r="B2615" s="46"/>
      <c r="C2615" s="331" t="s">
        <v>914</v>
      </c>
      <c r="D2615" s="332" t="s">
        <v>914</v>
      </c>
      <c r="E2615" s="333" t="s">
        <v>1</v>
      </c>
      <c r="F2615" s="334">
        <v>0.61199999999999999</v>
      </c>
      <c r="G2615" s="40"/>
      <c r="H2615" s="46"/>
    </row>
    <row r="2616" s="2" customFormat="1" ht="16.8" customHeight="1">
      <c r="A2616" s="40"/>
      <c r="B2616" s="46"/>
      <c r="C2616" s="335" t="s">
        <v>1</v>
      </c>
      <c r="D2616" s="335" t="s">
        <v>2088</v>
      </c>
      <c r="E2616" s="18" t="s">
        <v>1</v>
      </c>
      <c r="F2616" s="336">
        <v>0</v>
      </c>
      <c r="G2616" s="40"/>
      <c r="H2616" s="46"/>
    </row>
    <row r="2617" s="2" customFormat="1" ht="16.8" customHeight="1">
      <c r="A2617" s="40"/>
      <c r="B2617" s="46"/>
      <c r="C2617" s="335" t="s">
        <v>914</v>
      </c>
      <c r="D2617" s="335" t="s">
        <v>4166</v>
      </c>
      <c r="E2617" s="18" t="s">
        <v>1</v>
      </c>
      <c r="F2617" s="336">
        <v>0.61199999999999999</v>
      </c>
      <c r="G2617" s="40"/>
      <c r="H2617" s="46"/>
    </row>
    <row r="2618" s="2" customFormat="1" ht="16.8" customHeight="1">
      <c r="A2618" s="40"/>
      <c r="B2618" s="46"/>
      <c r="C2618" s="337" t="s">
        <v>6408</v>
      </c>
      <c r="D2618" s="40"/>
      <c r="E2618" s="40"/>
      <c r="F2618" s="40"/>
      <c r="G2618" s="40"/>
      <c r="H2618" s="46"/>
    </row>
    <row r="2619" s="2" customFormat="1" ht="16.8" customHeight="1">
      <c r="A2619" s="40"/>
      <c r="B2619" s="46"/>
      <c r="C2619" s="335" t="s">
        <v>2082</v>
      </c>
      <c r="D2619" s="335" t="s">
        <v>6453</v>
      </c>
      <c r="E2619" s="18" t="s">
        <v>515</v>
      </c>
      <c r="F2619" s="336">
        <v>0.61199999999999999</v>
      </c>
      <c r="G2619" s="40"/>
      <c r="H2619" s="46"/>
    </row>
    <row r="2620" s="2" customFormat="1" ht="16.8" customHeight="1">
      <c r="A2620" s="40"/>
      <c r="B2620" s="46"/>
      <c r="C2620" s="331" t="s">
        <v>1035</v>
      </c>
      <c r="D2620" s="332" t="s">
        <v>1035</v>
      </c>
      <c r="E2620" s="333" t="s">
        <v>1</v>
      </c>
      <c r="F2620" s="334">
        <v>3.0600000000000001</v>
      </c>
      <c r="G2620" s="40"/>
      <c r="H2620" s="46"/>
    </row>
    <row r="2621" s="2" customFormat="1" ht="16.8" customHeight="1">
      <c r="A2621" s="40"/>
      <c r="B2621" s="46"/>
      <c r="C2621" s="335" t="s">
        <v>1035</v>
      </c>
      <c r="D2621" s="335" t="s">
        <v>4168</v>
      </c>
      <c r="E2621" s="18" t="s">
        <v>1</v>
      </c>
      <c r="F2621" s="336">
        <v>3.0600000000000001</v>
      </c>
      <c r="G2621" s="40"/>
      <c r="H2621" s="46"/>
    </row>
    <row r="2622" s="2" customFormat="1" ht="16.8" customHeight="1">
      <c r="A2622" s="40"/>
      <c r="B2622" s="46"/>
      <c r="C2622" s="331" t="s">
        <v>926</v>
      </c>
      <c r="D2622" s="332" t="s">
        <v>926</v>
      </c>
      <c r="E2622" s="333" t="s">
        <v>1</v>
      </c>
      <c r="F2622" s="334">
        <v>0.495</v>
      </c>
      <c r="G2622" s="40"/>
      <c r="H2622" s="46"/>
    </row>
    <row r="2623" s="2" customFormat="1" ht="16.8" customHeight="1">
      <c r="A2623" s="40"/>
      <c r="B2623" s="46"/>
      <c r="C2623" s="335" t="s">
        <v>1</v>
      </c>
      <c r="D2623" s="335" t="s">
        <v>2103</v>
      </c>
      <c r="E2623" s="18" t="s">
        <v>1</v>
      </c>
      <c r="F2623" s="336">
        <v>0</v>
      </c>
      <c r="G2623" s="40"/>
      <c r="H2623" s="46"/>
    </row>
    <row r="2624" s="2" customFormat="1" ht="16.8" customHeight="1">
      <c r="A2624" s="40"/>
      <c r="B2624" s="46"/>
      <c r="C2624" s="335" t="s">
        <v>926</v>
      </c>
      <c r="D2624" s="335" t="s">
        <v>4170</v>
      </c>
      <c r="E2624" s="18" t="s">
        <v>1</v>
      </c>
      <c r="F2624" s="336">
        <v>0.495</v>
      </c>
      <c r="G2624" s="40"/>
      <c r="H2624" s="46"/>
    </row>
    <row r="2625" s="2" customFormat="1" ht="16.8" customHeight="1">
      <c r="A2625" s="40"/>
      <c r="B2625" s="46"/>
      <c r="C2625" s="337" t="s">
        <v>6408</v>
      </c>
      <c r="D2625" s="40"/>
      <c r="E2625" s="40"/>
      <c r="F2625" s="40"/>
      <c r="G2625" s="40"/>
      <c r="H2625" s="46"/>
    </row>
    <row r="2626" s="2" customFormat="1" ht="16.8" customHeight="1">
      <c r="A2626" s="40"/>
      <c r="B2626" s="46"/>
      <c r="C2626" s="335" t="s">
        <v>2099</v>
      </c>
      <c r="D2626" s="335" t="s">
        <v>2100</v>
      </c>
      <c r="E2626" s="18" t="s">
        <v>515</v>
      </c>
      <c r="F2626" s="336">
        <v>0.495</v>
      </c>
      <c r="G2626" s="40"/>
      <c r="H2626" s="46"/>
    </row>
    <row r="2627" s="2" customFormat="1" ht="16.8" customHeight="1">
      <c r="A2627" s="40"/>
      <c r="B2627" s="46"/>
      <c r="C2627" s="331" t="s">
        <v>460</v>
      </c>
      <c r="D2627" s="332" t="s">
        <v>460</v>
      </c>
      <c r="E2627" s="333" t="s">
        <v>1</v>
      </c>
      <c r="F2627" s="334">
        <v>13.800000000000001</v>
      </c>
      <c r="G2627" s="40"/>
      <c r="H2627" s="46"/>
    </row>
    <row r="2628" s="2" customFormat="1" ht="16.8" customHeight="1">
      <c r="A2628" s="40"/>
      <c r="B2628" s="46"/>
      <c r="C2628" s="335" t="s">
        <v>1</v>
      </c>
      <c r="D2628" s="335" t="s">
        <v>2113</v>
      </c>
      <c r="E2628" s="18" t="s">
        <v>1</v>
      </c>
      <c r="F2628" s="336">
        <v>0</v>
      </c>
      <c r="G2628" s="40"/>
      <c r="H2628" s="46"/>
    </row>
    <row r="2629" s="2" customFormat="1" ht="16.8" customHeight="1">
      <c r="A2629" s="40"/>
      <c r="B2629" s="46"/>
      <c r="C2629" s="335" t="s">
        <v>460</v>
      </c>
      <c r="D2629" s="335" t="s">
        <v>4172</v>
      </c>
      <c r="E2629" s="18" t="s">
        <v>1</v>
      </c>
      <c r="F2629" s="336">
        <v>13.800000000000001</v>
      </c>
      <c r="G2629" s="40"/>
      <c r="H2629" s="46"/>
    </row>
    <row r="2630" s="2" customFormat="1" ht="16.8" customHeight="1">
      <c r="A2630" s="40"/>
      <c r="B2630" s="46"/>
      <c r="C2630" s="337" t="s">
        <v>6408</v>
      </c>
      <c r="D2630" s="40"/>
      <c r="E2630" s="40"/>
      <c r="F2630" s="40"/>
      <c r="G2630" s="40"/>
      <c r="H2630" s="46"/>
    </row>
    <row r="2631" s="2" customFormat="1" ht="16.8" customHeight="1">
      <c r="A2631" s="40"/>
      <c r="B2631" s="46"/>
      <c r="C2631" s="335" t="s">
        <v>2108</v>
      </c>
      <c r="D2631" s="335" t="s">
        <v>6454</v>
      </c>
      <c r="E2631" s="18" t="s">
        <v>699</v>
      </c>
      <c r="F2631" s="336">
        <v>13.800000000000001</v>
      </c>
      <c r="G2631" s="40"/>
      <c r="H2631" s="46"/>
    </row>
    <row r="2632" s="2" customFormat="1" ht="16.8" customHeight="1">
      <c r="A2632" s="40"/>
      <c r="B2632" s="46"/>
      <c r="C2632" s="331" t="s">
        <v>1042</v>
      </c>
      <c r="D2632" s="332" t="s">
        <v>1042</v>
      </c>
      <c r="E2632" s="333" t="s">
        <v>1</v>
      </c>
      <c r="F2632" s="334">
        <v>8.3460000000000001</v>
      </c>
      <c r="G2632" s="40"/>
      <c r="H2632" s="46"/>
    </row>
    <row r="2633" s="2" customFormat="1" ht="16.8" customHeight="1">
      <c r="A2633" s="40"/>
      <c r="B2633" s="46"/>
      <c r="C2633" s="335" t="s">
        <v>1</v>
      </c>
      <c r="D2633" s="335" t="s">
        <v>4176</v>
      </c>
      <c r="E2633" s="18" t="s">
        <v>1</v>
      </c>
      <c r="F2633" s="336">
        <v>0</v>
      </c>
      <c r="G2633" s="40"/>
      <c r="H2633" s="46"/>
    </row>
    <row r="2634" s="2" customFormat="1" ht="16.8" customHeight="1">
      <c r="A2634" s="40"/>
      <c r="B2634" s="46"/>
      <c r="C2634" s="335" t="s">
        <v>1042</v>
      </c>
      <c r="D2634" s="335" t="s">
        <v>4177</v>
      </c>
      <c r="E2634" s="18" t="s">
        <v>1</v>
      </c>
      <c r="F2634" s="336">
        <v>8.3460000000000001</v>
      </c>
      <c r="G2634" s="40"/>
      <c r="H2634" s="46"/>
    </row>
    <row r="2635" s="2" customFormat="1" ht="16.8" customHeight="1">
      <c r="A2635" s="40"/>
      <c r="B2635" s="46"/>
      <c r="C2635" s="337" t="s">
        <v>6408</v>
      </c>
      <c r="D2635" s="40"/>
      <c r="E2635" s="40"/>
      <c r="F2635" s="40"/>
      <c r="G2635" s="40"/>
      <c r="H2635" s="46"/>
    </row>
    <row r="2636" s="2" customFormat="1" ht="16.8" customHeight="1">
      <c r="A2636" s="40"/>
      <c r="B2636" s="46"/>
      <c r="C2636" s="335" t="s">
        <v>2161</v>
      </c>
      <c r="D2636" s="335" t="s">
        <v>6458</v>
      </c>
      <c r="E2636" s="18" t="s">
        <v>515</v>
      </c>
      <c r="F2636" s="336">
        <v>16.806000000000001</v>
      </c>
      <c r="G2636" s="40"/>
      <c r="H2636" s="46"/>
    </row>
    <row r="2637" s="2" customFormat="1" ht="16.8" customHeight="1">
      <c r="A2637" s="40"/>
      <c r="B2637" s="46"/>
      <c r="C2637" s="331" t="s">
        <v>944</v>
      </c>
      <c r="D2637" s="332" t="s">
        <v>944</v>
      </c>
      <c r="E2637" s="333" t="s">
        <v>1</v>
      </c>
      <c r="F2637" s="334">
        <v>10.086</v>
      </c>
      <c r="G2637" s="40"/>
      <c r="H2637" s="46"/>
    </row>
    <row r="2638" s="2" customFormat="1" ht="16.8" customHeight="1">
      <c r="A2638" s="40"/>
      <c r="B2638" s="46"/>
      <c r="C2638" s="335" t="s">
        <v>1</v>
      </c>
      <c r="D2638" s="335" t="s">
        <v>2178</v>
      </c>
      <c r="E2638" s="18" t="s">
        <v>1</v>
      </c>
      <c r="F2638" s="336">
        <v>0</v>
      </c>
      <c r="G2638" s="40"/>
      <c r="H2638" s="46"/>
    </row>
    <row r="2639" s="2" customFormat="1" ht="16.8" customHeight="1">
      <c r="A2639" s="40"/>
      <c r="B2639" s="46"/>
      <c r="C2639" s="335" t="s">
        <v>1</v>
      </c>
      <c r="D2639" s="335" t="s">
        <v>2166</v>
      </c>
      <c r="E2639" s="18" t="s">
        <v>1</v>
      </c>
      <c r="F2639" s="336">
        <v>0</v>
      </c>
      <c r="G2639" s="40"/>
      <c r="H2639" s="46"/>
    </row>
    <row r="2640" s="2" customFormat="1" ht="16.8" customHeight="1">
      <c r="A2640" s="40"/>
      <c r="B2640" s="46"/>
      <c r="C2640" s="335" t="s">
        <v>944</v>
      </c>
      <c r="D2640" s="335" t="s">
        <v>4183</v>
      </c>
      <c r="E2640" s="18" t="s">
        <v>1</v>
      </c>
      <c r="F2640" s="336">
        <v>10.086</v>
      </c>
      <c r="G2640" s="40"/>
      <c r="H2640" s="46"/>
    </row>
    <row r="2641" s="2" customFormat="1" ht="16.8" customHeight="1">
      <c r="A2641" s="40"/>
      <c r="B2641" s="46"/>
      <c r="C2641" s="337" t="s">
        <v>6408</v>
      </c>
      <c r="D2641" s="40"/>
      <c r="E2641" s="40"/>
      <c r="F2641" s="40"/>
      <c r="G2641" s="40"/>
      <c r="H2641" s="46"/>
    </row>
    <row r="2642" s="2" customFormat="1" ht="16.8" customHeight="1">
      <c r="A2642" s="40"/>
      <c r="B2642" s="46"/>
      <c r="C2642" s="335" t="s">
        <v>2173</v>
      </c>
      <c r="D2642" s="335" t="s">
        <v>6459</v>
      </c>
      <c r="E2642" s="18" t="s">
        <v>507</v>
      </c>
      <c r="F2642" s="336">
        <v>20.286000000000001</v>
      </c>
      <c r="G2642" s="40"/>
      <c r="H2642" s="46"/>
    </row>
    <row r="2643" s="2" customFormat="1" ht="16.8" customHeight="1">
      <c r="A2643" s="40"/>
      <c r="B2643" s="46"/>
      <c r="C2643" s="331" t="s">
        <v>3189</v>
      </c>
      <c r="D2643" s="332" t="s">
        <v>3189</v>
      </c>
      <c r="E2643" s="333" t="s">
        <v>1</v>
      </c>
      <c r="F2643" s="334">
        <v>20.286000000000001</v>
      </c>
      <c r="G2643" s="40"/>
      <c r="H2643" s="46"/>
    </row>
    <row r="2644" s="2" customFormat="1" ht="16.8" customHeight="1">
      <c r="A2644" s="40"/>
      <c r="B2644" s="46"/>
      <c r="C2644" s="335" t="s">
        <v>3189</v>
      </c>
      <c r="D2644" s="335" t="s">
        <v>4188</v>
      </c>
      <c r="E2644" s="18" t="s">
        <v>1</v>
      </c>
      <c r="F2644" s="336">
        <v>20.286000000000001</v>
      </c>
      <c r="G2644" s="40"/>
      <c r="H2644" s="46"/>
    </row>
    <row r="2645" s="2" customFormat="1" ht="16.8" customHeight="1">
      <c r="A2645" s="40"/>
      <c r="B2645" s="46"/>
      <c r="C2645" s="337" t="s">
        <v>6408</v>
      </c>
      <c r="D2645" s="40"/>
      <c r="E2645" s="40"/>
      <c r="F2645" s="40"/>
      <c r="G2645" s="40"/>
      <c r="H2645" s="46"/>
    </row>
    <row r="2646" s="2" customFormat="1" ht="16.8" customHeight="1">
      <c r="A2646" s="40"/>
      <c r="B2646" s="46"/>
      <c r="C2646" s="335" t="s">
        <v>2184</v>
      </c>
      <c r="D2646" s="335" t="s">
        <v>6460</v>
      </c>
      <c r="E2646" s="18" t="s">
        <v>507</v>
      </c>
      <c r="F2646" s="336">
        <v>20.286000000000001</v>
      </c>
      <c r="G2646" s="40"/>
      <c r="H2646" s="46"/>
    </row>
    <row r="2647" s="2" customFormat="1" ht="16.8" customHeight="1">
      <c r="A2647" s="40"/>
      <c r="B2647" s="46"/>
      <c r="C2647" s="331" t="s">
        <v>958</v>
      </c>
      <c r="D2647" s="332" t="s">
        <v>958</v>
      </c>
      <c r="E2647" s="333" t="s">
        <v>1</v>
      </c>
      <c r="F2647" s="334">
        <v>4.2679999999999998</v>
      </c>
      <c r="G2647" s="40"/>
      <c r="H2647" s="46"/>
    </row>
    <row r="2648" s="2" customFormat="1" ht="16.8" customHeight="1">
      <c r="A2648" s="40"/>
      <c r="B2648" s="46"/>
      <c r="C2648" s="331" t="s">
        <v>3195</v>
      </c>
      <c r="D2648" s="332" t="s">
        <v>3195</v>
      </c>
      <c r="E2648" s="333" t="s">
        <v>1</v>
      </c>
      <c r="F2648" s="334">
        <v>3.762</v>
      </c>
      <c r="G2648" s="40"/>
      <c r="H2648" s="46"/>
    </row>
    <row r="2649" s="2" customFormat="1" ht="16.8" customHeight="1">
      <c r="A2649" s="40"/>
      <c r="B2649" s="46"/>
      <c r="C2649" s="335" t="s">
        <v>1</v>
      </c>
      <c r="D2649" s="335" t="s">
        <v>4195</v>
      </c>
      <c r="E2649" s="18" t="s">
        <v>1</v>
      </c>
      <c r="F2649" s="336">
        <v>0</v>
      </c>
      <c r="G2649" s="40"/>
      <c r="H2649" s="46"/>
    </row>
    <row r="2650" s="2" customFormat="1" ht="16.8" customHeight="1">
      <c r="A2650" s="40"/>
      <c r="B2650" s="46"/>
      <c r="C2650" s="335" t="s">
        <v>3195</v>
      </c>
      <c r="D2650" s="335" t="s">
        <v>4196</v>
      </c>
      <c r="E2650" s="18" t="s">
        <v>1</v>
      </c>
      <c r="F2650" s="336">
        <v>3.762</v>
      </c>
      <c r="G2650" s="40"/>
      <c r="H2650" s="46"/>
    </row>
    <row r="2651" s="2" customFormat="1" ht="16.8" customHeight="1">
      <c r="A2651" s="40"/>
      <c r="B2651" s="46"/>
      <c r="C2651" s="337" t="s">
        <v>6408</v>
      </c>
      <c r="D2651" s="40"/>
      <c r="E2651" s="40"/>
      <c r="F2651" s="40"/>
      <c r="G2651" s="40"/>
      <c r="H2651" s="46"/>
    </row>
    <row r="2652" s="2" customFormat="1" ht="16.8" customHeight="1">
      <c r="A2652" s="40"/>
      <c r="B2652" s="46"/>
      <c r="C2652" s="335" t="s">
        <v>2210</v>
      </c>
      <c r="D2652" s="335" t="s">
        <v>6462</v>
      </c>
      <c r="E2652" s="18" t="s">
        <v>515</v>
      </c>
      <c r="F2652" s="336">
        <v>8.8420000000000005</v>
      </c>
      <c r="G2652" s="40"/>
      <c r="H2652" s="46"/>
    </row>
    <row r="2653" s="2" customFormat="1" ht="16.8" customHeight="1">
      <c r="A2653" s="40"/>
      <c r="B2653" s="46"/>
      <c r="C2653" s="331" t="s">
        <v>976</v>
      </c>
      <c r="D2653" s="332" t="s">
        <v>976</v>
      </c>
      <c r="E2653" s="333" t="s">
        <v>1</v>
      </c>
      <c r="F2653" s="334">
        <v>27.219999999999999</v>
      </c>
      <c r="G2653" s="40"/>
      <c r="H2653" s="46"/>
    </row>
    <row r="2654" s="2" customFormat="1" ht="16.8" customHeight="1">
      <c r="A2654" s="40"/>
      <c r="B2654" s="46"/>
      <c r="C2654" s="335" t="s">
        <v>1</v>
      </c>
      <c r="D2654" s="335" t="s">
        <v>2224</v>
      </c>
      <c r="E2654" s="18" t="s">
        <v>1</v>
      </c>
      <c r="F2654" s="336">
        <v>0</v>
      </c>
      <c r="G2654" s="40"/>
      <c r="H2654" s="46"/>
    </row>
    <row r="2655" s="2" customFormat="1" ht="16.8" customHeight="1">
      <c r="A2655" s="40"/>
      <c r="B2655" s="46"/>
      <c r="C2655" s="335" t="s">
        <v>976</v>
      </c>
      <c r="D2655" s="335" t="s">
        <v>4202</v>
      </c>
      <c r="E2655" s="18" t="s">
        <v>1</v>
      </c>
      <c r="F2655" s="336">
        <v>27.219999999999999</v>
      </c>
      <c r="G2655" s="40"/>
      <c r="H2655" s="46"/>
    </row>
    <row r="2656" s="2" customFormat="1" ht="16.8" customHeight="1">
      <c r="A2656" s="40"/>
      <c r="B2656" s="46"/>
      <c r="C2656" s="337" t="s">
        <v>6408</v>
      </c>
      <c r="D2656" s="40"/>
      <c r="E2656" s="40"/>
      <c r="F2656" s="40"/>
      <c r="G2656" s="40"/>
      <c r="H2656" s="46"/>
    </row>
    <row r="2657" s="2" customFormat="1" ht="16.8" customHeight="1">
      <c r="A2657" s="40"/>
      <c r="B2657" s="46"/>
      <c r="C2657" s="335" t="s">
        <v>2219</v>
      </c>
      <c r="D2657" s="335" t="s">
        <v>6463</v>
      </c>
      <c r="E2657" s="18" t="s">
        <v>507</v>
      </c>
      <c r="F2657" s="336">
        <v>27.219999999999999</v>
      </c>
      <c r="G2657" s="40"/>
      <c r="H2657" s="46"/>
    </row>
    <row r="2658" s="2" customFormat="1" ht="16.8" customHeight="1">
      <c r="A2658" s="40"/>
      <c r="B2658" s="46"/>
      <c r="C2658" s="331" t="s">
        <v>989</v>
      </c>
      <c r="D2658" s="332" t="s">
        <v>989</v>
      </c>
      <c r="E2658" s="333" t="s">
        <v>1</v>
      </c>
      <c r="F2658" s="334">
        <v>76.447000000000003</v>
      </c>
      <c r="G2658" s="40"/>
      <c r="H2658" s="46"/>
    </row>
    <row r="2659" s="2" customFormat="1" ht="16.8" customHeight="1">
      <c r="A2659" s="40"/>
      <c r="B2659" s="46"/>
      <c r="C2659" s="335" t="s">
        <v>1</v>
      </c>
      <c r="D2659" s="335" t="s">
        <v>1951</v>
      </c>
      <c r="E2659" s="18" t="s">
        <v>1</v>
      </c>
      <c r="F2659" s="336">
        <v>0</v>
      </c>
      <c r="G2659" s="40"/>
      <c r="H2659" s="46"/>
    </row>
    <row r="2660" s="2" customFormat="1" ht="16.8" customHeight="1">
      <c r="A2660" s="40"/>
      <c r="B2660" s="46"/>
      <c r="C2660" s="335" t="s">
        <v>1</v>
      </c>
      <c r="D2660" s="335" t="s">
        <v>1952</v>
      </c>
      <c r="E2660" s="18" t="s">
        <v>1</v>
      </c>
      <c r="F2660" s="336">
        <v>0</v>
      </c>
      <c r="G2660" s="40"/>
      <c r="H2660" s="46"/>
    </row>
    <row r="2661" s="2" customFormat="1" ht="16.8" customHeight="1">
      <c r="A2661" s="40"/>
      <c r="B2661" s="46"/>
      <c r="C2661" s="335" t="s">
        <v>989</v>
      </c>
      <c r="D2661" s="335" t="s">
        <v>4095</v>
      </c>
      <c r="E2661" s="18" t="s">
        <v>1</v>
      </c>
      <c r="F2661" s="336">
        <v>76.447000000000003</v>
      </c>
      <c r="G2661" s="40"/>
      <c r="H2661" s="46"/>
    </row>
    <row r="2662" s="2" customFormat="1" ht="16.8" customHeight="1">
      <c r="A2662" s="40"/>
      <c r="B2662" s="46"/>
      <c r="C2662" s="337" t="s">
        <v>6408</v>
      </c>
      <c r="D2662" s="40"/>
      <c r="E2662" s="40"/>
      <c r="F2662" s="40"/>
      <c r="G2662" s="40"/>
      <c r="H2662" s="46"/>
    </row>
    <row r="2663" s="2" customFormat="1" ht="16.8" customHeight="1">
      <c r="A2663" s="40"/>
      <c r="B2663" s="46"/>
      <c r="C2663" s="335" t="s">
        <v>1946</v>
      </c>
      <c r="D2663" s="335" t="s">
        <v>6478</v>
      </c>
      <c r="E2663" s="18" t="s">
        <v>515</v>
      </c>
      <c r="F2663" s="336">
        <v>141.64699999999999</v>
      </c>
      <c r="G2663" s="40"/>
      <c r="H2663" s="46"/>
    </row>
    <row r="2664" s="2" customFormat="1" ht="16.8" customHeight="1">
      <c r="A2664" s="40"/>
      <c r="B2664" s="46"/>
      <c r="C2664" s="331" t="s">
        <v>1056</v>
      </c>
      <c r="D2664" s="332" t="s">
        <v>1056</v>
      </c>
      <c r="E2664" s="333" t="s">
        <v>1</v>
      </c>
      <c r="F2664" s="334">
        <v>27.219999999999999</v>
      </c>
      <c r="G2664" s="40"/>
      <c r="H2664" s="46"/>
    </row>
    <row r="2665" s="2" customFormat="1" ht="16.8" customHeight="1">
      <c r="A2665" s="40"/>
      <c r="B2665" s="46"/>
      <c r="C2665" s="335" t="s">
        <v>1</v>
      </c>
      <c r="D2665" s="335" t="s">
        <v>2233</v>
      </c>
      <c r="E2665" s="18" t="s">
        <v>1</v>
      </c>
      <c r="F2665" s="336">
        <v>0</v>
      </c>
      <c r="G2665" s="40"/>
      <c r="H2665" s="46"/>
    </row>
    <row r="2666" s="2" customFormat="1" ht="16.8" customHeight="1">
      <c r="A2666" s="40"/>
      <c r="B2666" s="46"/>
      <c r="C2666" s="335" t="s">
        <v>1056</v>
      </c>
      <c r="D2666" s="335" t="s">
        <v>4204</v>
      </c>
      <c r="E2666" s="18" t="s">
        <v>1</v>
      </c>
      <c r="F2666" s="336">
        <v>27.219999999999999</v>
      </c>
      <c r="G2666" s="40"/>
      <c r="H2666" s="46"/>
    </row>
    <row r="2667" s="2" customFormat="1" ht="16.8" customHeight="1">
      <c r="A2667" s="40"/>
      <c r="B2667" s="46"/>
      <c r="C2667" s="337" t="s">
        <v>6408</v>
      </c>
      <c r="D2667" s="40"/>
      <c r="E2667" s="40"/>
      <c r="F2667" s="40"/>
      <c r="G2667" s="40"/>
      <c r="H2667" s="46"/>
    </row>
    <row r="2668" s="2" customFormat="1" ht="16.8" customHeight="1">
      <c r="A2668" s="40"/>
      <c r="B2668" s="46"/>
      <c r="C2668" s="335" t="s">
        <v>2229</v>
      </c>
      <c r="D2668" s="335" t="s">
        <v>6464</v>
      </c>
      <c r="E2668" s="18" t="s">
        <v>507</v>
      </c>
      <c r="F2668" s="336">
        <v>27.219999999999999</v>
      </c>
      <c r="G2668" s="40"/>
      <c r="H2668" s="46"/>
    </row>
    <row r="2669" s="2" customFormat="1" ht="16.8" customHeight="1">
      <c r="A2669" s="40"/>
      <c r="B2669" s="46"/>
      <c r="C2669" s="331" t="s">
        <v>3210</v>
      </c>
      <c r="D2669" s="332" t="s">
        <v>3210</v>
      </c>
      <c r="E2669" s="333" t="s">
        <v>1</v>
      </c>
      <c r="F2669" s="334">
        <v>0.90200000000000002</v>
      </c>
      <c r="G2669" s="40"/>
      <c r="H2669" s="46"/>
    </row>
    <row r="2670" s="2" customFormat="1" ht="16.8" customHeight="1">
      <c r="A2670" s="40"/>
      <c r="B2670" s="46"/>
      <c r="C2670" s="335" t="s">
        <v>1</v>
      </c>
      <c r="D2670" s="335" t="s">
        <v>2242</v>
      </c>
      <c r="E2670" s="18" t="s">
        <v>1</v>
      </c>
      <c r="F2670" s="336">
        <v>0</v>
      </c>
      <c r="G2670" s="40"/>
      <c r="H2670" s="46"/>
    </row>
    <row r="2671" s="2" customFormat="1" ht="16.8" customHeight="1">
      <c r="A2671" s="40"/>
      <c r="B2671" s="46"/>
      <c r="C2671" s="335" t="s">
        <v>3210</v>
      </c>
      <c r="D2671" s="335" t="s">
        <v>4206</v>
      </c>
      <c r="E2671" s="18" t="s">
        <v>1</v>
      </c>
      <c r="F2671" s="336">
        <v>0.90200000000000002</v>
      </c>
      <c r="G2671" s="40"/>
      <c r="H2671" s="46"/>
    </row>
    <row r="2672" s="2" customFormat="1" ht="16.8" customHeight="1">
      <c r="A2672" s="40"/>
      <c r="B2672" s="46"/>
      <c r="C2672" s="337" t="s">
        <v>6408</v>
      </c>
      <c r="D2672" s="40"/>
      <c r="E2672" s="40"/>
      <c r="F2672" s="40"/>
      <c r="G2672" s="40"/>
      <c r="H2672" s="46"/>
    </row>
    <row r="2673" s="2" customFormat="1" ht="16.8" customHeight="1">
      <c r="A2673" s="40"/>
      <c r="B2673" s="46"/>
      <c r="C2673" s="335" t="s">
        <v>2238</v>
      </c>
      <c r="D2673" s="335" t="s">
        <v>6465</v>
      </c>
      <c r="E2673" s="18" t="s">
        <v>651</v>
      </c>
      <c r="F2673" s="336">
        <v>0.97999999999999998</v>
      </c>
      <c r="G2673" s="40"/>
      <c r="H2673" s="46"/>
    </row>
    <row r="2674" s="2" customFormat="1" ht="16.8" customHeight="1">
      <c r="A2674" s="40"/>
      <c r="B2674" s="46"/>
      <c r="C2674" s="331" t="s">
        <v>1062</v>
      </c>
      <c r="D2674" s="332" t="s">
        <v>1062</v>
      </c>
      <c r="E2674" s="333" t="s">
        <v>1</v>
      </c>
      <c r="F2674" s="334">
        <v>3.2130000000000001</v>
      </c>
      <c r="G2674" s="40"/>
      <c r="H2674" s="46"/>
    </row>
    <row r="2675" s="2" customFormat="1" ht="16.8" customHeight="1">
      <c r="A2675" s="40"/>
      <c r="B2675" s="46"/>
      <c r="C2675" s="335" t="s">
        <v>1</v>
      </c>
      <c r="D2675" s="335" t="s">
        <v>2254</v>
      </c>
      <c r="E2675" s="18" t="s">
        <v>1</v>
      </c>
      <c r="F2675" s="336">
        <v>0</v>
      </c>
      <c r="G2675" s="40"/>
      <c r="H2675" s="46"/>
    </row>
    <row r="2676" s="2" customFormat="1" ht="16.8" customHeight="1">
      <c r="A2676" s="40"/>
      <c r="B2676" s="46"/>
      <c r="C2676" s="335" t="s">
        <v>1062</v>
      </c>
      <c r="D2676" s="335" t="s">
        <v>4211</v>
      </c>
      <c r="E2676" s="18" t="s">
        <v>1</v>
      </c>
      <c r="F2676" s="336">
        <v>3.2130000000000001</v>
      </c>
      <c r="G2676" s="40"/>
      <c r="H2676" s="46"/>
    </row>
    <row r="2677" s="2" customFormat="1" ht="16.8" customHeight="1">
      <c r="A2677" s="40"/>
      <c r="B2677" s="46"/>
      <c r="C2677" s="337" t="s">
        <v>6408</v>
      </c>
      <c r="D2677" s="40"/>
      <c r="E2677" s="40"/>
      <c r="F2677" s="40"/>
      <c r="G2677" s="40"/>
      <c r="H2677" s="46"/>
    </row>
    <row r="2678" s="2" customFormat="1" ht="16.8" customHeight="1">
      <c r="A2678" s="40"/>
      <c r="B2678" s="46"/>
      <c r="C2678" s="335" t="s">
        <v>2249</v>
      </c>
      <c r="D2678" s="335" t="s">
        <v>6466</v>
      </c>
      <c r="E2678" s="18" t="s">
        <v>515</v>
      </c>
      <c r="F2678" s="336">
        <v>3.2130000000000001</v>
      </c>
      <c r="G2678" s="40"/>
      <c r="H2678" s="46"/>
    </row>
    <row r="2679" s="2" customFormat="1" ht="16.8" customHeight="1">
      <c r="A2679" s="40"/>
      <c r="B2679" s="46"/>
      <c r="C2679" s="331" t="s">
        <v>4217</v>
      </c>
      <c r="D2679" s="332" t="s">
        <v>4217</v>
      </c>
      <c r="E2679" s="333" t="s">
        <v>1</v>
      </c>
      <c r="F2679" s="334">
        <v>15.252000000000001</v>
      </c>
      <c r="G2679" s="40"/>
      <c r="H2679" s="46"/>
    </row>
    <row r="2680" s="2" customFormat="1" ht="16.8" customHeight="1">
      <c r="A2680" s="40"/>
      <c r="B2680" s="46"/>
      <c r="C2680" s="335" t="s">
        <v>1</v>
      </c>
      <c r="D2680" s="335" t="s">
        <v>4216</v>
      </c>
      <c r="E2680" s="18" t="s">
        <v>1</v>
      </c>
      <c r="F2680" s="336">
        <v>0</v>
      </c>
      <c r="G2680" s="40"/>
      <c r="H2680" s="46"/>
    </row>
    <row r="2681" s="2" customFormat="1" ht="16.8" customHeight="1">
      <c r="A2681" s="40"/>
      <c r="B2681" s="46"/>
      <c r="C2681" s="335" t="s">
        <v>4217</v>
      </c>
      <c r="D2681" s="335" t="s">
        <v>4218</v>
      </c>
      <c r="E2681" s="18" t="s">
        <v>1</v>
      </c>
      <c r="F2681" s="336">
        <v>15.252000000000001</v>
      </c>
      <c r="G2681" s="40"/>
      <c r="H2681" s="46"/>
    </row>
    <row r="2682" s="2" customFormat="1" ht="16.8" customHeight="1">
      <c r="A2682" s="40"/>
      <c r="B2682" s="46"/>
      <c r="C2682" s="337" t="s">
        <v>6408</v>
      </c>
      <c r="D2682" s="40"/>
      <c r="E2682" s="40"/>
      <c r="F2682" s="40"/>
      <c r="G2682" s="40"/>
      <c r="H2682" s="46"/>
    </row>
    <row r="2683" s="2" customFormat="1" ht="16.8" customHeight="1">
      <c r="A2683" s="40"/>
      <c r="B2683" s="46"/>
      <c r="C2683" s="335" t="s">
        <v>4212</v>
      </c>
      <c r="D2683" s="335" t="s">
        <v>6590</v>
      </c>
      <c r="E2683" s="18" t="s">
        <v>515</v>
      </c>
      <c r="F2683" s="336">
        <v>31.533000000000001</v>
      </c>
      <c r="G2683" s="40"/>
      <c r="H2683" s="46"/>
    </row>
    <row r="2684" s="2" customFormat="1" ht="16.8" customHeight="1">
      <c r="A2684" s="40"/>
      <c r="B2684" s="46"/>
      <c r="C2684" s="331" t="s">
        <v>3236</v>
      </c>
      <c r="D2684" s="332" t="s">
        <v>3236</v>
      </c>
      <c r="E2684" s="333" t="s">
        <v>1</v>
      </c>
      <c r="F2684" s="334">
        <v>59.231999999999999</v>
      </c>
      <c r="G2684" s="40"/>
      <c r="H2684" s="46"/>
    </row>
    <row r="2685" s="2" customFormat="1" ht="16.8" customHeight="1">
      <c r="A2685" s="40"/>
      <c r="B2685" s="46"/>
      <c r="C2685" s="335" t="s">
        <v>1</v>
      </c>
      <c r="D2685" s="335" t="s">
        <v>2278</v>
      </c>
      <c r="E2685" s="18" t="s">
        <v>1</v>
      </c>
      <c r="F2685" s="336">
        <v>0</v>
      </c>
      <c r="G2685" s="40"/>
      <c r="H2685" s="46"/>
    </row>
    <row r="2686" s="2" customFormat="1" ht="16.8" customHeight="1">
      <c r="A2686" s="40"/>
      <c r="B2686" s="46"/>
      <c r="C2686" s="335" t="s">
        <v>3236</v>
      </c>
      <c r="D2686" s="335" t="s">
        <v>4224</v>
      </c>
      <c r="E2686" s="18" t="s">
        <v>1</v>
      </c>
      <c r="F2686" s="336">
        <v>59.231999999999999</v>
      </c>
      <c r="G2686" s="40"/>
      <c r="H2686" s="46"/>
    </row>
    <row r="2687" s="2" customFormat="1" ht="16.8" customHeight="1">
      <c r="A2687" s="40"/>
      <c r="B2687" s="46"/>
      <c r="C2687" s="337" t="s">
        <v>6408</v>
      </c>
      <c r="D2687" s="40"/>
      <c r="E2687" s="40"/>
      <c r="F2687" s="40"/>
      <c r="G2687" s="40"/>
      <c r="H2687" s="46"/>
    </row>
    <row r="2688" s="2" customFormat="1" ht="16.8" customHeight="1">
      <c r="A2688" s="40"/>
      <c r="B2688" s="46"/>
      <c r="C2688" s="335" t="s">
        <v>2273</v>
      </c>
      <c r="D2688" s="335" t="s">
        <v>6469</v>
      </c>
      <c r="E2688" s="18" t="s">
        <v>507</v>
      </c>
      <c r="F2688" s="336">
        <v>133.40600000000001</v>
      </c>
      <c r="G2688" s="40"/>
      <c r="H2688" s="46"/>
    </row>
    <row r="2689" s="2" customFormat="1" ht="16.8" customHeight="1">
      <c r="A2689" s="40"/>
      <c r="B2689" s="46"/>
      <c r="C2689" s="331" t="s">
        <v>3244</v>
      </c>
      <c r="D2689" s="332" t="s">
        <v>3244</v>
      </c>
      <c r="E2689" s="333" t="s">
        <v>1</v>
      </c>
      <c r="F2689" s="334">
        <v>133.40600000000001</v>
      </c>
      <c r="G2689" s="40"/>
      <c r="H2689" s="46"/>
    </row>
    <row r="2690" s="2" customFormat="1" ht="16.8" customHeight="1">
      <c r="A2690" s="40"/>
      <c r="B2690" s="46"/>
      <c r="C2690" s="335" t="s">
        <v>3244</v>
      </c>
      <c r="D2690" s="335" t="s">
        <v>4230</v>
      </c>
      <c r="E2690" s="18" t="s">
        <v>1</v>
      </c>
      <c r="F2690" s="336">
        <v>133.40600000000001</v>
      </c>
      <c r="G2690" s="40"/>
      <c r="H2690" s="46"/>
    </row>
    <row r="2691" s="2" customFormat="1" ht="16.8" customHeight="1">
      <c r="A2691" s="40"/>
      <c r="B2691" s="46"/>
      <c r="C2691" s="337" t="s">
        <v>6408</v>
      </c>
      <c r="D2691" s="40"/>
      <c r="E2691" s="40"/>
      <c r="F2691" s="40"/>
      <c r="G2691" s="40"/>
      <c r="H2691" s="46"/>
    </row>
    <row r="2692" s="2" customFormat="1" ht="16.8" customHeight="1">
      <c r="A2692" s="40"/>
      <c r="B2692" s="46"/>
      <c r="C2692" s="335" t="s">
        <v>2292</v>
      </c>
      <c r="D2692" s="335" t="s">
        <v>6470</v>
      </c>
      <c r="E2692" s="18" t="s">
        <v>507</v>
      </c>
      <c r="F2692" s="336">
        <v>133.40600000000001</v>
      </c>
      <c r="G2692" s="40"/>
      <c r="H2692" s="46"/>
    </row>
    <row r="2693" s="2" customFormat="1" ht="16.8" customHeight="1">
      <c r="A2693" s="40"/>
      <c r="B2693" s="46"/>
      <c r="C2693" s="331" t="s">
        <v>3252</v>
      </c>
      <c r="D2693" s="332" t="s">
        <v>3252</v>
      </c>
      <c r="E2693" s="333" t="s">
        <v>1</v>
      </c>
      <c r="F2693" s="334">
        <v>2.9700000000000002</v>
      </c>
      <c r="G2693" s="40"/>
      <c r="H2693" s="46"/>
    </row>
    <row r="2694" s="2" customFormat="1" ht="16.8" customHeight="1">
      <c r="A2694" s="40"/>
      <c r="B2694" s="46"/>
      <c r="C2694" s="331" t="s">
        <v>3257</v>
      </c>
      <c r="D2694" s="332" t="s">
        <v>3257</v>
      </c>
      <c r="E2694" s="333" t="s">
        <v>1</v>
      </c>
      <c r="F2694" s="334">
        <v>26</v>
      </c>
      <c r="G2694" s="40"/>
      <c r="H2694" s="46"/>
    </row>
    <row r="2695" s="2" customFormat="1" ht="16.8" customHeight="1">
      <c r="A2695" s="40"/>
      <c r="B2695" s="46"/>
      <c r="C2695" s="335" t="s">
        <v>1</v>
      </c>
      <c r="D2695" s="335" t="s">
        <v>2317</v>
      </c>
      <c r="E2695" s="18" t="s">
        <v>1</v>
      </c>
      <c r="F2695" s="336">
        <v>0</v>
      </c>
      <c r="G2695" s="40"/>
      <c r="H2695" s="46"/>
    </row>
    <row r="2696" s="2" customFormat="1" ht="16.8" customHeight="1">
      <c r="A2696" s="40"/>
      <c r="B2696" s="46"/>
      <c r="C2696" s="335" t="s">
        <v>3257</v>
      </c>
      <c r="D2696" s="335" t="s">
        <v>4241</v>
      </c>
      <c r="E2696" s="18" t="s">
        <v>1</v>
      </c>
      <c r="F2696" s="336">
        <v>26</v>
      </c>
      <c r="G2696" s="40"/>
      <c r="H2696" s="46"/>
    </row>
    <row r="2697" s="2" customFormat="1" ht="16.8" customHeight="1">
      <c r="A2697" s="40"/>
      <c r="B2697" s="46"/>
      <c r="C2697" s="337" t="s">
        <v>6408</v>
      </c>
      <c r="D2697" s="40"/>
      <c r="E2697" s="40"/>
      <c r="F2697" s="40"/>
      <c r="G2697" s="40"/>
      <c r="H2697" s="46"/>
    </row>
    <row r="2698" s="2" customFormat="1" ht="16.8" customHeight="1">
      <c r="A2698" s="40"/>
      <c r="B2698" s="46"/>
      <c r="C2698" s="335" t="s">
        <v>2312</v>
      </c>
      <c r="D2698" s="335" t="s">
        <v>6472</v>
      </c>
      <c r="E2698" s="18" t="s">
        <v>699</v>
      </c>
      <c r="F2698" s="336">
        <v>26</v>
      </c>
      <c r="G2698" s="40"/>
      <c r="H2698" s="46"/>
    </row>
    <row r="2699" s="2" customFormat="1" ht="16.8" customHeight="1">
      <c r="A2699" s="40"/>
      <c r="B2699" s="46"/>
      <c r="C2699" s="331" t="s">
        <v>3265</v>
      </c>
      <c r="D2699" s="332" t="s">
        <v>3265</v>
      </c>
      <c r="E2699" s="333" t="s">
        <v>1</v>
      </c>
      <c r="F2699" s="334">
        <v>26</v>
      </c>
      <c r="G2699" s="40"/>
      <c r="H2699" s="46"/>
    </row>
    <row r="2700" s="2" customFormat="1" ht="16.8" customHeight="1">
      <c r="A2700" s="40"/>
      <c r="B2700" s="46"/>
      <c r="C2700" s="335" t="s">
        <v>3265</v>
      </c>
      <c r="D2700" s="335" t="s">
        <v>381</v>
      </c>
      <c r="E2700" s="18" t="s">
        <v>1</v>
      </c>
      <c r="F2700" s="336">
        <v>26</v>
      </c>
      <c r="G2700" s="40"/>
      <c r="H2700" s="46"/>
    </row>
    <row r="2701" s="2" customFormat="1" ht="16.8" customHeight="1">
      <c r="A2701" s="40"/>
      <c r="B2701" s="46"/>
      <c r="C2701" s="337" t="s">
        <v>6408</v>
      </c>
      <c r="D2701" s="40"/>
      <c r="E2701" s="40"/>
      <c r="F2701" s="40"/>
      <c r="G2701" s="40"/>
      <c r="H2701" s="46"/>
    </row>
    <row r="2702" s="2" customFormat="1" ht="16.8" customHeight="1">
      <c r="A2702" s="40"/>
      <c r="B2702" s="46"/>
      <c r="C2702" s="335" t="s">
        <v>2322</v>
      </c>
      <c r="D2702" s="335" t="s">
        <v>2323</v>
      </c>
      <c r="E2702" s="18" t="s">
        <v>699</v>
      </c>
      <c r="F2702" s="336">
        <v>26</v>
      </c>
      <c r="G2702" s="40"/>
      <c r="H2702" s="46"/>
    </row>
    <row r="2703" s="2" customFormat="1" ht="16.8" customHeight="1">
      <c r="A2703" s="40"/>
      <c r="B2703" s="46"/>
      <c r="C2703" s="331" t="s">
        <v>3270</v>
      </c>
      <c r="D2703" s="332" t="s">
        <v>3270</v>
      </c>
      <c r="E2703" s="333" t="s">
        <v>1</v>
      </c>
      <c r="F2703" s="334">
        <v>14.923</v>
      </c>
      <c r="G2703" s="40"/>
      <c r="H2703" s="46"/>
    </row>
    <row r="2704" s="2" customFormat="1" ht="16.8" customHeight="1">
      <c r="A2704" s="40"/>
      <c r="B2704" s="46"/>
      <c r="C2704" s="335" t="s">
        <v>1</v>
      </c>
      <c r="D2704" s="335" t="s">
        <v>4245</v>
      </c>
      <c r="E2704" s="18" t="s">
        <v>1</v>
      </c>
      <c r="F2704" s="336">
        <v>0</v>
      </c>
      <c r="G2704" s="40"/>
      <c r="H2704" s="46"/>
    </row>
    <row r="2705" s="2" customFormat="1" ht="16.8" customHeight="1">
      <c r="A2705" s="40"/>
      <c r="B2705" s="46"/>
      <c r="C2705" s="335" t="s">
        <v>3270</v>
      </c>
      <c r="D2705" s="335" t="s">
        <v>4246</v>
      </c>
      <c r="E2705" s="18" t="s">
        <v>1</v>
      </c>
      <c r="F2705" s="336">
        <v>14.923</v>
      </c>
      <c r="G2705" s="40"/>
      <c r="H2705" s="46"/>
    </row>
    <row r="2706" s="2" customFormat="1" ht="16.8" customHeight="1">
      <c r="A2706" s="40"/>
      <c r="B2706" s="46"/>
      <c r="C2706" s="337" t="s">
        <v>6408</v>
      </c>
      <c r="D2706" s="40"/>
      <c r="E2706" s="40"/>
      <c r="F2706" s="40"/>
      <c r="G2706" s="40"/>
      <c r="H2706" s="46"/>
    </row>
    <row r="2707" s="2" customFormat="1" ht="16.8" customHeight="1">
      <c r="A2707" s="40"/>
      <c r="B2707" s="46"/>
      <c r="C2707" s="335" t="s">
        <v>2328</v>
      </c>
      <c r="D2707" s="335" t="s">
        <v>6473</v>
      </c>
      <c r="E2707" s="18" t="s">
        <v>515</v>
      </c>
      <c r="F2707" s="336">
        <v>14.923</v>
      </c>
      <c r="G2707" s="40"/>
      <c r="H2707" s="46"/>
    </row>
    <row r="2708" s="2" customFormat="1" ht="16.8" customHeight="1">
      <c r="A2708" s="40"/>
      <c r="B2708" s="46"/>
      <c r="C2708" s="331" t="s">
        <v>795</v>
      </c>
      <c r="D2708" s="332" t="s">
        <v>795</v>
      </c>
      <c r="E2708" s="333" t="s">
        <v>1</v>
      </c>
      <c r="F2708" s="334">
        <v>141.64699999999999</v>
      </c>
      <c r="G2708" s="40"/>
      <c r="H2708" s="46"/>
    </row>
    <row r="2709" s="2" customFormat="1" ht="16.8" customHeight="1">
      <c r="A2709" s="40"/>
      <c r="B2709" s="46"/>
      <c r="C2709" s="335" t="s">
        <v>1</v>
      </c>
      <c r="D2709" s="335" t="s">
        <v>1964</v>
      </c>
      <c r="E2709" s="18" t="s">
        <v>1</v>
      </c>
      <c r="F2709" s="336">
        <v>0</v>
      </c>
      <c r="G2709" s="40"/>
      <c r="H2709" s="46"/>
    </row>
    <row r="2710" s="2" customFormat="1" ht="16.8" customHeight="1">
      <c r="A2710" s="40"/>
      <c r="B2710" s="46"/>
      <c r="C2710" s="335" t="s">
        <v>795</v>
      </c>
      <c r="D2710" s="335" t="s">
        <v>4100</v>
      </c>
      <c r="E2710" s="18" t="s">
        <v>1</v>
      </c>
      <c r="F2710" s="336">
        <v>141.64699999999999</v>
      </c>
      <c r="G2710" s="40"/>
      <c r="H2710" s="46"/>
    </row>
    <row r="2711" s="2" customFormat="1" ht="16.8" customHeight="1">
      <c r="A2711" s="40"/>
      <c r="B2711" s="46"/>
      <c r="C2711" s="337" t="s">
        <v>6408</v>
      </c>
      <c r="D2711" s="40"/>
      <c r="E2711" s="40"/>
      <c r="F2711" s="40"/>
      <c r="G2711" s="40"/>
      <c r="H2711" s="46"/>
    </row>
    <row r="2712" s="2" customFormat="1" ht="16.8" customHeight="1">
      <c r="A2712" s="40"/>
      <c r="B2712" s="46"/>
      <c r="C2712" s="335" t="s">
        <v>1959</v>
      </c>
      <c r="D2712" s="335" t="s">
        <v>6486</v>
      </c>
      <c r="E2712" s="18" t="s">
        <v>515</v>
      </c>
      <c r="F2712" s="336">
        <v>141.64699999999999</v>
      </c>
      <c r="G2712" s="40"/>
      <c r="H2712" s="46"/>
    </row>
    <row r="2713" s="2" customFormat="1" ht="16.8" customHeight="1">
      <c r="A2713" s="40"/>
      <c r="B2713" s="46"/>
      <c r="C2713" s="331" t="s">
        <v>3279</v>
      </c>
      <c r="D2713" s="332" t="s">
        <v>3279</v>
      </c>
      <c r="E2713" s="333" t="s">
        <v>1</v>
      </c>
      <c r="F2713" s="334">
        <v>14.923</v>
      </c>
      <c r="G2713" s="40"/>
      <c r="H2713" s="46"/>
    </row>
    <row r="2714" s="2" customFormat="1" ht="16.8" customHeight="1">
      <c r="A2714" s="40"/>
      <c r="B2714" s="46"/>
      <c r="C2714" s="335" t="s">
        <v>3279</v>
      </c>
      <c r="D2714" s="335" t="s">
        <v>4249</v>
      </c>
      <c r="E2714" s="18" t="s">
        <v>1</v>
      </c>
      <c r="F2714" s="336">
        <v>14.923</v>
      </c>
      <c r="G2714" s="40"/>
      <c r="H2714" s="46"/>
    </row>
    <row r="2715" s="2" customFormat="1" ht="16.8" customHeight="1">
      <c r="A2715" s="40"/>
      <c r="B2715" s="46"/>
      <c r="C2715" s="337" t="s">
        <v>6408</v>
      </c>
      <c r="D2715" s="40"/>
      <c r="E2715" s="40"/>
      <c r="F2715" s="40"/>
      <c r="G2715" s="40"/>
      <c r="H2715" s="46"/>
    </row>
    <row r="2716" s="2" customFormat="1">
      <c r="A2716" s="40"/>
      <c r="B2716" s="46"/>
      <c r="C2716" s="335" t="s">
        <v>2338</v>
      </c>
      <c r="D2716" s="335" t="s">
        <v>6474</v>
      </c>
      <c r="E2716" s="18" t="s">
        <v>515</v>
      </c>
      <c r="F2716" s="336">
        <v>14.923</v>
      </c>
      <c r="G2716" s="40"/>
      <c r="H2716" s="46"/>
    </row>
    <row r="2717" s="2" customFormat="1" ht="16.8" customHeight="1">
      <c r="A2717" s="40"/>
      <c r="B2717" s="46"/>
      <c r="C2717" s="331" t="s">
        <v>2296</v>
      </c>
      <c r="D2717" s="332" t="s">
        <v>2296</v>
      </c>
      <c r="E2717" s="333" t="s">
        <v>1</v>
      </c>
      <c r="F2717" s="334">
        <v>1.7270000000000001</v>
      </c>
      <c r="G2717" s="40"/>
      <c r="H2717" s="46"/>
    </row>
    <row r="2718" s="2" customFormat="1" ht="16.8" customHeight="1">
      <c r="A2718" s="40"/>
      <c r="B2718" s="46"/>
      <c r="C2718" s="331" t="s">
        <v>4259</v>
      </c>
      <c r="D2718" s="332" t="s">
        <v>4259</v>
      </c>
      <c r="E2718" s="333" t="s">
        <v>1</v>
      </c>
      <c r="F2718" s="334">
        <v>39.649999999999999</v>
      </c>
      <c r="G2718" s="40"/>
      <c r="H2718" s="46"/>
    </row>
    <row r="2719" s="2" customFormat="1" ht="16.8" customHeight="1">
      <c r="A2719" s="40"/>
      <c r="B2719" s="46"/>
      <c r="C2719" s="335" t="s">
        <v>1</v>
      </c>
      <c r="D2719" s="335" t="s">
        <v>2364</v>
      </c>
      <c r="E2719" s="18" t="s">
        <v>1</v>
      </c>
      <c r="F2719" s="336">
        <v>0</v>
      </c>
      <c r="G2719" s="40"/>
      <c r="H2719" s="46"/>
    </row>
    <row r="2720" s="2" customFormat="1" ht="16.8" customHeight="1">
      <c r="A2720" s="40"/>
      <c r="B2720" s="46"/>
      <c r="C2720" s="335" t="s">
        <v>4259</v>
      </c>
      <c r="D2720" s="335" t="s">
        <v>4260</v>
      </c>
      <c r="E2720" s="18" t="s">
        <v>1</v>
      </c>
      <c r="F2720" s="336">
        <v>39.649999999999999</v>
      </c>
      <c r="G2720" s="40"/>
      <c r="H2720" s="46"/>
    </row>
    <row r="2721" s="2" customFormat="1" ht="16.8" customHeight="1">
      <c r="A2721" s="40"/>
      <c r="B2721" s="46"/>
      <c r="C2721" s="337" t="s">
        <v>6408</v>
      </c>
      <c r="D2721" s="40"/>
      <c r="E2721" s="40"/>
      <c r="F2721" s="40"/>
      <c r="G2721" s="40"/>
      <c r="H2721" s="46"/>
    </row>
    <row r="2722" s="2" customFormat="1" ht="16.8" customHeight="1">
      <c r="A2722" s="40"/>
      <c r="B2722" s="46"/>
      <c r="C2722" s="335" t="s">
        <v>2359</v>
      </c>
      <c r="D2722" s="335" t="s">
        <v>6476</v>
      </c>
      <c r="E2722" s="18" t="s">
        <v>507</v>
      </c>
      <c r="F2722" s="336">
        <v>39.649999999999999</v>
      </c>
      <c r="G2722" s="40"/>
      <c r="H2722" s="46"/>
    </row>
    <row r="2723" s="2" customFormat="1" ht="16.8" customHeight="1">
      <c r="A2723" s="40"/>
      <c r="B2723" s="46"/>
      <c r="C2723" s="331" t="s">
        <v>2318</v>
      </c>
      <c r="D2723" s="332" t="s">
        <v>2318</v>
      </c>
      <c r="E2723" s="333" t="s">
        <v>1</v>
      </c>
      <c r="F2723" s="334">
        <v>39.649999999999999</v>
      </c>
      <c r="G2723" s="40"/>
      <c r="H2723" s="46"/>
    </row>
    <row r="2724" s="2" customFormat="1" ht="16.8" customHeight="1">
      <c r="A2724" s="40"/>
      <c r="B2724" s="46"/>
      <c r="C2724" s="335" t="s">
        <v>2318</v>
      </c>
      <c r="D2724" s="335" t="s">
        <v>4264</v>
      </c>
      <c r="E2724" s="18" t="s">
        <v>1</v>
      </c>
      <c r="F2724" s="336">
        <v>39.649999999999999</v>
      </c>
      <c r="G2724" s="40"/>
      <c r="H2724" s="46"/>
    </row>
    <row r="2725" s="2" customFormat="1" ht="16.8" customHeight="1">
      <c r="A2725" s="40"/>
      <c r="B2725" s="46"/>
      <c r="C2725" s="337" t="s">
        <v>6408</v>
      </c>
      <c r="D2725" s="40"/>
      <c r="E2725" s="40"/>
      <c r="F2725" s="40"/>
      <c r="G2725" s="40"/>
      <c r="H2725" s="46"/>
    </row>
    <row r="2726" s="2" customFormat="1" ht="16.8" customHeight="1">
      <c r="A2726" s="40"/>
      <c r="B2726" s="46"/>
      <c r="C2726" s="335" t="s">
        <v>2369</v>
      </c>
      <c r="D2726" s="335" t="s">
        <v>6477</v>
      </c>
      <c r="E2726" s="18" t="s">
        <v>507</v>
      </c>
      <c r="F2726" s="336">
        <v>39.649999999999999</v>
      </c>
      <c r="G2726" s="40"/>
      <c r="H2726" s="46"/>
    </row>
    <row r="2727" s="2" customFormat="1" ht="16.8" customHeight="1">
      <c r="A2727" s="40"/>
      <c r="B2727" s="46"/>
      <c r="C2727" s="331" t="s">
        <v>3324</v>
      </c>
      <c r="D2727" s="332" t="s">
        <v>3324</v>
      </c>
      <c r="E2727" s="333" t="s">
        <v>1</v>
      </c>
      <c r="F2727" s="334">
        <v>10.08</v>
      </c>
      <c r="G2727" s="40"/>
      <c r="H2727" s="46"/>
    </row>
    <row r="2728" s="2" customFormat="1" ht="16.8" customHeight="1">
      <c r="A2728" s="40"/>
      <c r="B2728" s="46"/>
      <c r="C2728" s="335" t="s">
        <v>1</v>
      </c>
      <c r="D2728" s="335" t="s">
        <v>4266</v>
      </c>
      <c r="E2728" s="18" t="s">
        <v>1</v>
      </c>
      <c r="F2728" s="336">
        <v>0</v>
      </c>
      <c r="G2728" s="40"/>
      <c r="H2728" s="46"/>
    </row>
    <row r="2729" s="2" customFormat="1" ht="16.8" customHeight="1">
      <c r="A2729" s="40"/>
      <c r="B2729" s="46"/>
      <c r="C2729" s="335" t="s">
        <v>3324</v>
      </c>
      <c r="D2729" s="335" t="s">
        <v>4267</v>
      </c>
      <c r="E2729" s="18" t="s">
        <v>1</v>
      </c>
      <c r="F2729" s="336">
        <v>10.08</v>
      </c>
      <c r="G2729" s="40"/>
      <c r="H2729" s="46"/>
    </row>
    <row r="2730" s="2" customFormat="1" ht="16.8" customHeight="1">
      <c r="A2730" s="40"/>
      <c r="B2730" s="46"/>
      <c r="C2730" s="337" t="s">
        <v>6408</v>
      </c>
      <c r="D2730" s="40"/>
      <c r="E2730" s="40"/>
      <c r="F2730" s="40"/>
      <c r="G2730" s="40"/>
      <c r="H2730" s="46"/>
    </row>
    <row r="2731" s="2" customFormat="1" ht="16.8" customHeight="1">
      <c r="A2731" s="40"/>
      <c r="B2731" s="46"/>
      <c r="C2731" s="335" t="s">
        <v>2377</v>
      </c>
      <c r="D2731" s="335" t="s">
        <v>6479</v>
      </c>
      <c r="E2731" s="18" t="s">
        <v>507</v>
      </c>
      <c r="F2731" s="336">
        <v>10.08</v>
      </c>
      <c r="G2731" s="40"/>
      <c r="H2731" s="46"/>
    </row>
    <row r="2732" s="2" customFormat="1" ht="16.8" customHeight="1">
      <c r="A2732" s="40"/>
      <c r="B2732" s="46"/>
      <c r="C2732" s="331" t="s">
        <v>3328</v>
      </c>
      <c r="D2732" s="332" t="s">
        <v>3328</v>
      </c>
      <c r="E2732" s="333" t="s">
        <v>1</v>
      </c>
      <c r="F2732" s="334">
        <v>10.08</v>
      </c>
      <c r="G2732" s="40"/>
      <c r="H2732" s="46"/>
    </row>
    <row r="2733" s="2" customFormat="1" ht="16.8" customHeight="1">
      <c r="A2733" s="40"/>
      <c r="B2733" s="46"/>
      <c r="C2733" s="335" t="s">
        <v>3328</v>
      </c>
      <c r="D2733" s="335" t="s">
        <v>4269</v>
      </c>
      <c r="E2733" s="18" t="s">
        <v>1</v>
      </c>
      <c r="F2733" s="336">
        <v>10.08</v>
      </c>
      <c r="G2733" s="40"/>
      <c r="H2733" s="46"/>
    </row>
    <row r="2734" s="2" customFormat="1" ht="16.8" customHeight="1">
      <c r="A2734" s="40"/>
      <c r="B2734" s="46"/>
      <c r="C2734" s="331" t="s">
        <v>3333</v>
      </c>
      <c r="D2734" s="332" t="s">
        <v>3333</v>
      </c>
      <c r="E2734" s="333" t="s">
        <v>1</v>
      </c>
      <c r="F2734" s="334">
        <v>0.19300000000000001</v>
      </c>
      <c r="G2734" s="40"/>
      <c r="H2734" s="46"/>
    </row>
    <row r="2735" s="2" customFormat="1" ht="16.8" customHeight="1">
      <c r="A2735" s="40"/>
      <c r="B2735" s="46"/>
      <c r="C2735" s="335" t="s">
        <v>1</v>
      </c>
      <c r="D2735" s="335" t="s">
        <v>4271</v>
      </c>
      <c r="E2735" s="18" t="s">
        <v>1</v>
      </c>
      <c r="F2735" s="336">
        <v>0</v>
      </c>
      <c r="G2735" s="40"/>
      <c r="H2735" s="46"/>
    </row>
    <row r="2736" s="2" customFormat="1" ht="16.8" customHeight="1">
      <c r="A2736" s="40"/>
      <c r="B2736" s="46"/>
      <c r="C2736" s="335" t="s">
        <v>3333</v>
      </c>
      <c r="D2736" s="335" t="s">
        <v>4272</v>
      </c>
      <c r="E2736" s="18" t="s">
        <v>1</v>
      </c>
      <c r="F2736" s="336">
        <v>0.19300000000000001</v>
      </c>
      <c r="G2736" s="40"/>
      <c r="H2736" s="46"/>
    </row>
    <row r="2737" s="2" customFormat="1" ht="16.8" customHeight="1">
      <c r="A2737" s="40"/>
      <c r="B2737" s="46"/>
      <c r="C2737" s="337" t="s">
        <v>6408</v>
      </c>
      <c r="D2737" s="40"/>
      <c r="E2737" s="40"/>
      <c r="F2737" s="40"/>
      <c r="G2737" s="40"/>
      <c r="H2737" s="46"/>
    </row>
    <row r="2738" s="2" customFormat="1" ht="16.8" customHeight="1">
      <c r="A2738" s="40"/>
      <c r="B2738" s="46"/>
      <c r="C2738" s="335" t="s">
        <v>2392</v>
      </c>
      <c r="D2738" s="335" t="s">
        <v>6480</v>
      </c>
      <c r="E2738" s="18" t="s">
        <v>515</v>
      </c>
      <c r="F2738" s="336">
        <v>0.19300000000000001</v>
      </c>
      <c r="G2738" s="40"/>
      <c r="H2738" s="46"/>
    </row>
    <row r="2739" s="2" customFormat="1" ht="16.8" customHeight="1">
      <c r="A2739" s="40"/>
      <c r="B2739" s="46"/>
      <c r="C2739" s="331" t="s">
        <v>4274</v>
      </c>
      <c r="D2739" s="332" t="s">
        <v>4274</v>
      </c>
      <c r="E2739" s="333" t="s">
        <v>1</v>
      </c>
      <c r="F2739" s="334">
        <v>3.9199999999999999</v>
      </c>
      <c r="G2739" s="40"/>
      <c r="H2739" s="46"/>
    </row>
    <row r="2740" s="2" customFormat="1" ht="16.8" customHeight="1">
      <c r="A2740" s="40"/>
      <c r="B2740" s="46"/>
      <c r="C2740" s="335" t="s">
        <v>1</v>
      </c>
      <c r="D2740" s="335" t="s">
        <v>2405</v>
      </c>
      <c r="E2740" s="18" t="s">
        <v>1</v>
      </c>
      <c r="F2740" s="336">
        <v>0</v>
      </c>
      <c r="G2740" s="40"/>
      <c r="H2740" s="46"/>
    </row>
    <row r="2741" s="2" customFormat="1" ht="16.8" customHeight="1">
      <c r="A2741" s="40"/>
      <c r="B2741" s="46"/>
      <c r="C2741" s="335" t="s">
        <v>4274</v>
      </c>
      <c r="D2741" s="335" t="s">
        <v>4275</v>
      </c>
      <c r="E2741" s="18" t="s">
        <v>1</v>
      </c>
      <c r="F2741" s="336">
        <v>3.9199999999999999</v>
      </c>
      <c r="G2741" s="40"/>
      <c r="H2741" s="46"/>
    </row>
    <row r="2742" s="2" customFormat="1" ht="16.8" customHeight="1">
      <c r="A2742" s="40"/>
      <c r="B2742" s="46"/>
      <c r="C2742" s="337" t="s">
        <v>6408</v>
      </c>
      <c r="D2742" s="40"/>
      <c r="E2742" s="40"/>
      <c r="F2742" s="40"/>
      <c r="G2742" s="40"/>
      <c r="H2742" s="46"/>
    </row>
    <row r="2743" s="2" customFormat="1" ht="16.8" customHeight="1">
      <c r="A2743" s="40"/>
      <c r="B2743" s="46"/>
      <c r="C2743" s="335" t="s">
        <v>2401</v>
      </c>
      <c r="D2743" s="335" t="s">
        <v>6481</v>
      </c>
      <c r="E2743" s="18" t="s">
        <v>507</v>
      </c>
      <c r="F2743" s="336">
        <v>3.9199999999999999</v>
      </c>
      <c r="G2743" s="40"/>
      <c r="H2743" s="46"/>
    </row>
    <row r="2744" s="2" customFormat="1" ht="16.8" customHeight="1">
      <c r="A2744" s="40"/>
      <c r="B2744" s="46"/>
      <c r="C2744" s="331" t="s">
        <v>4279</v>
      </c>
      <c r="D2744" s="332" t="s">
        <v>4279</v>
      </c>
      <c r="E2744" s="333" t="s">
        <v>1</v>
      </c>
      <c r="F2744" s="334">
        <v>3.9199999999999999</v>
      </c>
      <c r="G2744" s="40"/>
      <c r="H2744" s="46"/>
    </row>
    <row r="2745" s="2" customFormat="1" ht="16.8" customHeight="1">
      <c r="A2745" s="40"/>
      <c r="B2745" s="46"/>
      <c r="C2745" s="335" t="s">
        <v>4279</v>
      </c>
      <c r="D2745" s="335" t="s">
        <v>4280</v>
      </c>
      <c r="E2745" s="18" t="s">
        <v>1</v>
      </c>
      <c r="F2745" s="336">
        <v>3.9199999999999999</v>
      </c>
      <c r="G2745" s="40"/>
      <c r="H2745" s="46"/>
    </row>
    <row r="2746" s="2" customFormat="1" ht="16.8" customHeight="1">
      <c r="A2746" s="40"/>
      <c r="B2746" s="46"/>
      <c r="C2746" s="331" t="s">
        <v>3350</v>
      </c>
      <c r="D2746" s="332" t="s">
        <v>3350</v>
      </c>
      <c r="E2746" s="333" t="s">
        <v>1</v>
      </c>
      <c r="F2746" s="334">
        <v>4.7999999999999998</v>
      </c>
      <c r="G2746" s="40"/>
      <c r="H2746" s="46"/>
    </row>
    <row r="2747" s="2" customFormat="1" ht="16.8" customHeight="1">
      <c r="A2747" s="40"/>
      <c r="B2747" s="46"/>
      <c r="C2747" s="335" t="s">
        <v>1</v>
      </c>
      <c r="D2747" s="335" t="s">
        <v>4282</v>
      </c>
      <c r="E2747" s="18" t="s">
        <v>1</v>
      </c>
      <c r="F2747" s="336">
        <v>0</v>
      </c>
      <c r="G2747" s="40"/>
      <c r="H2747" s="46"/>
    </row>
    <row r="2748" s="2" customFormat="1" ht="16.8" customHeight="1">
      <c r="A2748" s="40"/>
      <c r="B2748" s="46"/>
      <c r="C2748" s="335" t="s">
        <v>3350</v>
      </c>
      <c r="D2748" s="335" t="s">
        <v>4283</v>
      </c>
      <c r="E2748" s="18" t="s">
        <v>1</v>
      </c>
      <c r="F2748" s="336">
        <v>4.7999999999999998</v>
      </c>
      <c r="G2748" s="40"/>
      <c r="H2748" s="46"/>
    </row>
    <row r="2749" s="2" customFormat="1" ht="16.8" customHeight="1">
      <c r="A2749" s="40"/>
      <c r="B2749" s="46"/>
      <c r="C2749" s="337" t="s">
        <v>6408</v>
      </c>
      <c r="D2749" s="40"/>
      <c r="E2749" s="40"/>
      <c r="F2749" s="40"/>
      <c r="G2749" s="40"/>
      <c r="H2749" s="46"/>
    </row>
    <row r="2750" s="2" customFormat="1" ht="16.8" customHeight="1">
      <c r="A2750" s="40"/>
      <c r="B2750" s="46"/>
      <c r="C2750" s="335" t="s">
        <v>2416</v>
      </c>
      <c r="D2750" s="335" t="s">
        <v>6482</v>
      </c>
      <c r="E2750" s="18" t="s">
        <v>699</v>
      </c>
      <c r="F2750" s="336">
        <v>4.7999999999999998</v>
      </c>
      <c r="G2750" s="40"/>
      <c r="H2750" s="46"/>
    </row>
    <row r="2751" s="2" customFormat="1" ht="16.8" customHeight="1">
      <c r="A2751" s="40"/>
      <c r="B2751" s="46"/>
      <c r="C2751" s="331" t="s">
        <v>994</v>
      </c>
      <c r="D2751" s="332" t="s">
        <v>994</v>
      </c>
      <c r="E2751" s="333" t="s">
        <v>1</v>
      </c>
      <c r="F2751" s="334">
        <v>38.189</v>
      </c>
      <c r="G2751" s="40"/>
      <c r="H2751" s="46"/>
    </row>
    <row r="2752" s="2" customFormat="1" ht="16.8" customHeight="1">
      <c r="A2752" s="40"/>
      <c r="B2752" s="46"/>
      <c r="C2752" s="335" t="s">
        <v>1</v>
      </c>
      <c r="D2752" s="335" t="s">
        <v>1971</v>
      </c>
      <c r="E2752" s="18" t="s">
        <v>1</v>
      </c>
      <c r="F2752" s="336">
        <v>0</v>
      </c>
      <c r="G2752" s="40"/>
      <c r="H2752" s="46"/>
    </row>
    <row r="2753" s="2" customFormat="1" ht="16.8" customHeight="1">
      <c r="A2753" s="40"/>
      <c r="B2753" s="46"/>
      <c r="C2753" s="335" t="s">
        <v>1</v>
      </c>
      <c r="D2753" s="335" t="s">
        <v>1972</v>
      </c>
      <c r="E2753" s="18" t="s">
        <v>1</v>
      </c>
      <c r="F2753" s="336">
        <v>0</v>
      </c>
      <c r="G2753" s="40"/>
      <c r="H2753" s="46"/>
    </row>
    <row r="2754" s="2" customFormat="1" ht="16.8" customHeight="1">
      <c r="A2754" s="40"/>
      <c r="B2754" s="46"/>
      <c r="C2754" s="335" t="s">
        <v>994</v>
      </c>
      <c r="D2754" s="335" t="s">
        <v>4102</v>
      </c>
      <c r="E2754" s="18" t="s">
        <v>1</v>
      </c>
      <c r="F2754" s="336">
        <v>38.189</v>
      </c>
      <c r="G2754" s="40"/>
      <c r="H2754" s="46"/>
    </row>
    <row r="2755" s="2" customFormat="1" ht="16.8" customHeight="1">
      <c r="A2755" s="40"/>
      <c r="B2755" s="46"/>
      <c r="C2755" s="337" t="s">
        <v>6408</v>
      </c>
      <c r="D2755" s="40"/>
      <c r="E2755" s="40"/>
      <c r="F2755" s="40"/>
      <c r="G2755" s="40"/>
      <c r="H2755" s="46"/>
    </row>
    <row r="2756" s="2" customFormat="1">
      <c r="A2756" s="40"/>
      <c r="B2756" s="46"/>
      <c r="C2756" s="335" t="s">
        <v>552</v>
      </c>
      <c r="D2756" s="335" t="s">
        <v>6495</v>
      </c>
      <c r="E2756" s="18" t="s">
        <v>515</v>
      </c>
      <c r="F2756" s="336">
        <v>76.378</v>
      </c>
      <c r="G2756" s="40"/>
      <c r="H2756" s="46"/>
    </row>
    <row r="2757" s="2" customFormat="1" ht="16.8" customHeight="1">
      <c r="A2757" s="40"/>
      <c r="B2757" s="46"/>
      <c r="C2757" s="331" t="s">
        <v>4285</v>
      </c>
      <c r="D2757" s="332" t="s">
        <v>4285</v>
      </c>
      <c r="E2757" s="333" t="s">
        <v>1</v>
      </c>
      <c r="F2757" s="334">
        <v>12</v>
      </c>
      <c r="G2757" s="40"/>
      <c r="H2757" s="46"/>
    </row>
    <row r="2758" s="2" customFormat="1" ht="16.8" customHeight="1">
      <c r="A2758" s="40"/>
      <c r="B2758" s="46"/>
      <c r="C2758" s="335" t="s">
        <v>4285</v>
      </c>
      <c r="D2758" s="335" t="s">
        <v>288</v>
      </c>
      <c r="E2758" s="18" t="s">
        <v>1</v>
      </c>
      <c r="F2758" s="336">
        <v>12</v>
      </c>
      <c r="G2758" s="40"/>
      <c r="H2758" s="46"/>
    </row>
    <row r="2759" s="2" customFormat="1" ht="16.8" customHeight="1">
      <c r="A2759" s="40"/>
      <c r="B2759" s="46"/>
      <c r="C2759" s="331" t="s">
        <v>3371</v>
      </c>
      <c r="D2759" s="332" t="s">
        <v>3371</v>
      </c>
      <c r="E2759" s="333" t="s">
        <v>1</v>
      </c>
      <c r="F2759" s="334">
        <v>4.1500000000000004</v>
      </c>
      <c r="G2759" s="40"/>
      <c r="H2759" s="46"/>
    </row>
    <row r="2760" s="2" customFormat="1" ht="16.8" customHeight="1">
      <c r="A2760" s="40"/>
      <c r="B2760" s="46"/>
      <c r="C2760" s="335" t="s">
        <v>1</v>
      </c>
      <c r="D2760" s="335" t="s">
        <v>2437</v>
      </c>
      <c r="E2760" s="18" t="s">
        <v>1</v>
      </c>
      <c r="F2760" s="336">
        <v>0</v>
      </c>
      <c r="G2760" s="40"/>
      <c r="H2760" s="46"/>
    </row>
    <row r="2761" s="2" customFormat="1" ht="16.8" customHeight="1">
      <c r="A2761" s="40"/>
      <c r="B2761" s="46"/>
      <c r="C2761" s="335" t="s">
        <v>3371</v>
      </c>
      <c r="D2761" s="335" t="s">
        <v>4287</v>
      </c>
      <c r="E2761" s="18" t="s">
        <v>1</v>
      </c>
      <c r="F2761" s="336">
        <v>4.1500000000000004</v>
      </c>
      <c r="G2761" s="40"/>
      <c r="H2761" s="46"/>
    </row>
    <row r="2762" s="2" customFormat="1" ht="16.8" customHeight="1">
      <c r="A2762" s="40"/>
      <c r="B2762" s="46"/>
      <c r="C2762" s="337" t="s">
        <v>6408</v>
      </c>
      <c r="D2762" s="40"/>
      <c r="E2762" s="40"/>
      <c r="F2762" s="40"/>
      <c r="G2762" s="40"/>
      <c r="H2762" s="46"/>
    </row>
    <row r="2763" s="2" customFormat="1" ht="16.8" customHeight="1">
      <c r="A2763" s="40"/>
      <c r="B2763" s="46"/>
      <c r="C2763" s="335" t="s">
        <v>2432</v>
      </c>
      <c r="D2763" s="335" t="s">
        <v>6483</v>
      </c>
      <c r="E2763" s="18" t="s">
        <v>507</v>
      </c>
      <c r="F2763" s="336">
        <v>4.1500000000000004</v>
      </c>
      <c r="G2763" s="40"/>
      <c r="H2763" s="46"/>
    </row>
    <row r="2764" s="2" customFormat="1" ht="16.8" customHeight="1">
      <c r="A2764" s="40"/>
      <c r="B2764" s="46"/>
      <c r="C2764" s="331" t="s">
        <v>3379</v>
      </c>
      <c r="D2764" s="332" t="s">
        <v>3379</v>
      </c>
      <c r="E2764" s="333" t="s">
        <v>1</v>
      </c>
      <c r="F2764" s="334">
        <v>5.5609999999999999</v>
      </c>
      <c r="G2764" s="40"/>
      <c r="H2764" s="46"/>
    </row>
    <row r="2765" s="2" customFormat="1" ht="16.8" customHeight="1">
      <c r="A2765" s="40"/>
      <c r="B2765" s="46"/>
      <c r="C2765" s="335" t="s">
        <v>1</v>
      </c>
      <c r="D2765" s="335" t="s">
        <v>4290</v>
      </c>
      <c r="E2765" s="18" t="s">
        <v>1</v>
      </c>
      <c r="F2765" s="336">
        <v>0</v>
      </c>
      <c r="G2765" s="40"/>
      <c r="H2765" s="46"/>
    </row>
    <row r="2766" s="2" customFormat="1" ht="16.8" customHeight="1">
      <c r="A2766" s="40"/>
      <c r="B2766" s="46"/>
      <c r="C2766" s="335" t="s">
        <v>3379</v>
      </c>
      <c r="D2766" s="335" t="s">
        <v>4291</v>
      </c>
      <c r="E2766" s="18" t="s">
        <v>1</v>
      </c>
      <c r="F2766" s="336">
        <v>5.5609999999999999</v>
      </c>
      <c r="G2766" s="40"/>
      <c r="H2766" s="46"/>
    </row>
    <row r="2767" s="2" customFormat="1" ht="16.8" customHeight="1">
      <c r="A2767" s="40"/>
      <c r="B2767" s="46"/>
      <c r="C2767" s="337" t="s">
        <v>6408</v>
      </c>
      <c r="D2767" s="40"/>
      <c r="E2767" s="40"/>
      <c r="F2767" s="40"/>
      <c r="G2767" s="40"/>
      <c r="H2767" s="46"/>
    </row>
    <row r="2768" s="2" customFormat="1" ht="16.8" customHeight="1">
      <c r="A2768" s="40"/>
      <c r="B2768" s="46"/>
      <c r="C2768" s="335" t="s">
        <v>2442</v>
      </c>
      <c r="D2768" s="335" t="s">
        <v>6484</v>
      </c>
      <c r="E2768" s="18" t="s">
        <v>507</v>
      </c>
      <c r="F2768" s="336">
        <v>52.572000000000003</v>
      </c>
      <c r="G2768" s="40"/>
      <c r="H2768" s="46"/>
    </row>
    <row r="2769" s="2" customFormat="1" ht="16.8" customHeight="1">
      <c r="A2769" s="40"/>
      <c r="B2769" s="46"/>
      <c r="C2769" s="331" t="s">
        <v>3384</v>
      </c>
      <c r="D2769" s="332" t="s">
        <v>3384</v>
      </c>
      <c r="E2769" s="333" t="s">
        <v>1</v>
      </c>
      <c r="F2769" s="334">
        <v>51.689999999999998</v>
      </c>
      <c r="G2769" s="40"/>
      <c r="H2769" s="46"/>
    </row>
    <row r="2770" s="2" customFormat="1" ht="16.8" customHeight="1">
      <c r="A2770" s="40"/>
      <c r="B2770" s="46"/>
      <c r="C2770" s="335" t="s">
        <v>1</v>
      </c>
      <c r="D2770" s="335" t="s">
        <v>2459</v>
      </c>
      <c r="E2770" s="18" t="s">
        <v>1</v>
      </c>
      <c r="F2770" s="336">
        <v>0</v>
      </c>
      <c r="G2770" s="40"/>
      <c r="H2770" s="46"/>
    </row>
    <row r="2771" s="2" customFormat="1" ht="16.8" customHeight="1">
      <c r="A2771" s="40"/>
      <c r="B2771" s="46"/>
      <c r="C2771" s="335" t="s">
        <v>3384</v>
      </c>
      <c r="D2771" s="335" t="s">
        <v>4301</v>
      </c>
      <c r="E2771" s="18" t="s">
        <v>1</v>
      </c>
      <c r="F2771" s="336">
        <v>51.689999999999998</v>
      </c>
      <c r="G2771" s="40"/>
      <c r="H2771" s="46"/>
    </row>
    <row r="2772" s="2" customFormat="1" ht="16.8" customHeight="1">
      <c r="A2772" s="40"/>
      <c r="B2772" s="46"/>
      <c r="C2772" s="337" t="s">
        <v>6408</v>
      </c>
      <c r="D2772" s="40"/>
      <c r="E2772" s="40"/>
      <c r="F2772" s="40"/>
      <c r="G2772" s="40"/>
      <c r="H2772" s="46"/>
    </row>
    <row r="2773" s="2" customFormat="1" ht="16.8" customHeight="1">
      <c r="A2773" s="40"/>
      <c r="B2773" s="46"/>
      <c r="C2773" s="335" t="s">
        <v>2454</v>
      </c>
      <c r="D2773" s="335" t="s">
        <v>6485</v>
      </c>
      <c r="E2773" s="18" t="s">
        <v>507</v>
      </c>
      <c r="F2773" s="336">
        <v>51.689999999999998</v>
      </c>
      <c r="G2773" s="40"/>
      <c r="H2773" s="46"/>
    </row>
    <row r="2774" s="2" customFormat="1" ht="16.8" customHeight="1">
      <c r="A2774" s="40"/>
      <c r="B2774" s="46"/>
      <c r="C2774" s="331" t="s">
        <v>3390</v>
      </c>
      <c r="D2774" s="332" t="s">
        <v>3390</v>
      </c>
      <c r="E2774" s="333" t="s">
        <v>1</v>
      </c>
      <c r="F2774" s="334">
        <v>4.1500000000000004</v>
      </c>
      <c r="G2774" s="40"/>
      <c r="H2774" s="46"/>
    </row>
    <row r="2775" s="2" customFormat="1" ht="16.8" customHeight="1">
      <c r="A2775" s="40"/>
      <c r="B2775" s="46"/>
      <c r="C2775" s="335" t="s">
        <v>1</v>
      </c>
      <c r="D2775" s="335" t="s">
        <v>2468</v>
      </c>
      <c r="E2775" s="18" t="s">
        <v>1</v>
      </c>
      <c r="F2775" s="336">
        <v>0</v>
      </c>
      <c r="G2775" s="40"/>
      <c r="H2775" s="46"/>
    </row>
    <row r="2776" s="2" customFormat="1" ht="16.8" customHeight="1">
      <c r="A2776" s="40"/>
      <c r="B2776" s="46"/>
      <c r="C2776" s="335" t="s">
        <v>3390</v>
      </c>
      <c r="D2776" s="335" t="s">
        <v>4287</v>
      </c>
      <c r="E2776" s="18" t="s">
        <v>1</v>
      </c>
      <c r="F2776" s="336">
        <v>4.1500000000000004</v>
      </c>
      <c r="G2776" s="40"/>
      <c r="H2776" s="46"/>
    </row>
    <row r="2777" s="2" customFormat="1" ht="16.8" customHeight="1">
      <c r="A2777" s="40"/>
      <c r="B2777" s="46"/>
      <c r="C2777" s="337" t="s">
        <v>6408</v>
      </c>
      <c r="D2777" s="40"/>
      <c r="E2777" s="40"/>
      <c r="F2777" s="40"/>
      <c r="G2777" s="40"/>
      <c r="H2777" s="46"/>
    </row>
    <row r="2778" s="2" customFormat="1" ht="16.8" customHeight="1">
      <c r="A2778" s="40"/>
      <c r="B2778" s="46"/>
      <c r="C2778" s="335" t="s">
        <v>2464</v>
      </c>
      <c r="D2778" s="335" t="s">
        <v>6487</v>
      </c>
      <c r="E2778" s="18" t="s">
        <v>507</v>
      </c>
      <c r="F2778" s="336">
        <v>4.1500000000000004</v>
      </c>
      <c r="G2778" s="40"/>
      <c r="H2778" s="46"/>
    </row>
    <row r="2779" s="2" customFormat="1" ht="16.8" customHeight="1">
      <c r="A2779" s="40"/>
      <c r="B2779" s="46"/>
      <c r="C2779" s="331" t="s">
        <v>3398</v>
      </c>
      <c r="D2779" s="332" t="s">
        <v>3398</v>
      </c>
      <c r="E2779" s="333" t="s">
        <v>1</v>
      </c>
      <c r="F2779" s="334">
        <v>21.449999999999999</v>
      </c>
      <c r="G2779" s="40"/>
      <c r="H2779" s="46"/>
    </row>
    <row r="2780" s="2" customFormat="1" ht="16.8" customHeight="1">
      <c r="A2780" s="40"/>
      <c r="B2780" s="46"/>
      <c r="C2780" s="335" t="s">
        <v>1</v>
      </c>
      <c r="D2780" s="335" t="s">
        <v>2484</v>
      </c>
      <c r="E2780" s="18" t="s">
        <v>1</v>
      </c>
      <c r="F2780" s="336">
        <v>0</v>
      </c>
      <c r="G2780" s="40"/>
      <c r="H2780" s="46"/>
    </row>
    <row r="2781" s="2" customFormat="1" ht="16.8" customHeight="1">
      <c r="A2781" s="40"/>
      <c r="B2781" s="46"/>
      <c r="C2781" s="335" t="s">
        <v>3398</v>
      </c>
      <c r="D2781" s="335" t="s">
        <v>4307</v>
      </c>
      <c r="E2781" s="18" t="s">
        <v>1</v>
      </c>
      <c r="F2781" s="336">
        <v>21.449999999999999</v>
      </c>
      <c r="G2781" s="40"/>
      <c r="H2781" s="46"/>
    </row>
    <row r="2782" s="2" customFormat="1" ht="16.8" customHeight="1">
      <c r="A2782" s="40"/>
      <c r="B2782" s="46"/>
      <c r="C2782" s="337" t="s">
        <v>6408</v>
      </c>
      <c r="D2782" s="40"/>
      <c r="E2782" s="40"/>
      <c r="F2782" s="40"/>
      <c r="G2782" s="40"/>
      <c r="H2782" s="46"/>
    </row>
    <row r="2783" s="2" customFormat="1" ht="16.8" customHeight="1">
      <c r="A2783" s="40"/>
      <c r="B2783" s="46"/>
      <c r="C2783" s="335" t="s">
        <v>2479</v>
      </c>
      <c r="D2783" s="335" t="s">
        <v>6488</v>
      </c>
      <c r="E2783" s="18" t="s">
        <v>515</v>
      </c>
      <c r="F2783" s="336">
        <v>21.449999999999999</v>
      </c>
      <c r="G2783" s="40"/>
      <c r="H2783" s="46"/>
    </row>
    <row r="2784" s="2" customFormat="1" ht="16.8" customHeight="1">
      <c r="A2784" s="40"/>
      <c r="B2784" s="46"/>
      <c r="C2784" s="331" t="s">
        <v>3403</v>
      </c>
      <c r="D2784" s="332" t="s">
        <v>3403</v>
      </c>
      <c r="E2784" s="333" t="s">
        <v>1</v>
      </c>
      <c r="F2784" s="334">
        <v>9.9000000000000004</v>
      </c>
      <c r="G2784" s="40"/>
      <c r="H2784" s="46"/>
    </row>
    <row r="2785" s="2" customFormat="1" ht="16.8" customHeight="1">
      <c r="A2785" s="40"/>
      <c r="B2785" s="46"/>
      <c r="C2785" s="335" t="s">
        <v>1</v>
      </c>
      <c r="D2785" s="335" t="s">
        <v>2494</v>
      </c>
      <c r="E2785" s="18" t="s">
        <v>1</v>
      </c>
      <c r="F2785" s="336">
        <v>0</v>
      </c>
      <c r="G2785" s="40"/>
      <c r="H2785" s="46"/>
    </row>
    <row r="2786" s="2" customFormat="1" ht="16.8" customHeight="1">
      <c r="A2786" s="40"/>
      <c r="B2786" s="46"/>
      <c r="C2786" s="335" t="s">
        <v>3403</v>
      </c>
      <c r="D2786" s="335" t="s">
        <v>4309</v>
      </c>
      <c r="E2786" s="18" t="s">
        <v>1</v>
      </c>
      <c r="F2786" s="336">
        <v>9.9000000000000004</v>
      </c>
      <c r="G2786" s="40"/>
      <c r="H2786" s="46"/>
    </row>
    <row r="2787" s="2" customFormat="1" ht="16.8" customHeight="1">
      <c r="A2787" s="40"/>
      <c r="B2787" s="46"/>
      <c r="C2787" s="337" t="s">
        <v>6408</v>
      </c>
      <c r="D2787" s="40"/>
      <c r="E2787" s="40"/>
      <c r="F2787" s="40"/>
      <c r="G2787" s="40"/>
      <c r="H2787" s="46"/>
    </row>
    <row r="2788" s="2" customFormat="1" ht="16.8" customHeight="1">
      <c r="A2788" s="40"/>
      <c r="B2788" s="46"/>
      <c r="C2788" s="335" t="s">
        <v>2489</v>
      </c>
      <c r="D2788" s="335" t="s">
        <v>6489</v>
      </c>
      <c r="E2788" s="18" t="s">
        <v>515</v>
      </c>
      <c r="F2788" s="336">
        <v>9.9000000000000004</v>
      </c>
      <c r="G2788" s="40"/>
      <c r="H2788" s="46"/>
    </row>
    <row r="2789" s="2" customFormat="1" ht="16.8" customHeight="1">
      <c r="A2789" s="40"/>
      <c r="B2789" s="46"/>
      <c r="C2789" s="331" t="s">
        <v>3411</v>
      </c>
      <c r="D2789" s="332" t="s">
        <v>3411</v>
      </c>
      <c r="E2789" s="333" t="s">
        <v>1</v>
      </c>
      <c r="F2789" s="334">
        <v>0.85799999999999998</v>
      </c>
      <c r="G2789" s="40"/>
      <c r="H2789" s="46"/>
    </row>
    <row r="2790" s="2" customFormat="1" ht="16.8" customHeight="1">
      <c r="A2790" s="40"/>
      <c r="B2790" s="46"/>
      <c r="C2790" s="335" t="s">
        <v>1</v>
      </c>
      <c r="D2790" s="335" t="s">
        <v>2503</v>
      </c>
      <c r="E2790" s="18" t="s">
        <v>1</v>
      </c>
      <c r="F2790" s="336">
        <v>0</v>
      </c>
      <c r="G2790" s="40"/>
      <c r="H2790" s="46"/>
    </row>
    <row r="2791" s="2" customFormat="1" ht="16.8" customHeight="1">
      <c r="A2791" s="40"/>
      <c r="B2791" s="46"/>
      <c r="C2791" s="335" t="s">
        <v>3411</v>
      </c>
      <c r="D2791" s="335" t="s">
        <v>4312</v>
      </c>
      <c r="E2791" s="18" t="s">
        <v>1</v>
      </c>
      <c r="F2791" s="336">
        <v>0.85799999999999998</v>
      </c>
      <c r="G2791" s="40"/>
      <c r="H2791" s="46"/>
    </row>
    <row r="2792" s="2" customFormat="1" ht="16.8" customHeight="1">
      <c r="A2792" s="40"/>
      <c r="B2792" s="46"/>
      <c r="C2792" s="337" t="s">
        <v>6408</v>
      </c>
      <c r="D2792" s="40"/>
      <c r="E2792" s="40"/>
      <c r="F2792" s="40"/>
      <c r="G2792" s="40"/>
      <c r="H2792" s="46"/>
    </row>
    <row r="2793" s="2" customFormat="1" ht="16.8" customHeight="1">
      <c r="A2793" s="40"/>
      <c r="B2793" s="46"/>
      <c r="C2793" s="335" t="s">
        <v>2499</v>
      </c>
      <c r="D2793" s="335" t="s">
        <v>6490</v>
      </c>
      <c r="E2793" s="18" t="s">
        <v>515</v>
      </c>
      <c r="F2793" s="336">
        <v>0.85799999999999998</v>
      </c>
      <c r="G2793" s="40"/>
      <c r="H2793" s="46"/>
    </row>
    <row r="2794" s="2" customFormat="1" ht="16.8" customHeight="1">
      <c r="A2794" s="40"/>
      <c r="B2794" s="46"/>
      <c r="C2794" s="331" t="s">
        <v>3420</v>
      </c>
      <c r="D2794" s="332" t="s">
        <v>3420</v>
      </c>
      <c r="E2794" s="333" t="s">
        <v>1</v>
      </c>
      <c r="F2794" s="334">
        <v>3.6349999999999998</v>
      </c>
      <c r="G2794" s="40"/>
      <c r="H2794" s="46"/>
    </row>
    <row r="2795" s="2" customFormat="1" ht="16.8" customHeight="1">
      <c r="A2795" s="40"/>
      <c r="B2795" s="46"/>
      <c r="C2795" s="335" t="s">
        <v>1</v>
      </c>
      <c r="D2795" s="335" t="s">
        <v>4318</v>
      </c>
      <c r="E2795" s="18" t="s">
        <v>1</v>
      </c>
      <c r="F2795" s="336">
        <v>0</v>
      </c>
      <c r="G2795" s="40"/>
      <c r="H2795" s="46"/>
    </row>
    <row r="2796" s="2" customFormat="1" ht="16.8" customHeight="1">
      <c r="A2796" s="40"/>
      <c r="B2796" s="46"/>
      <c r="C2796" s="335" t="s">
        <v>1</v>
      </c>
      <c r="D2796" s="335" t="s">
        <v>4319</v>
      </c>
      <c r="E2796" s="18" t="s">
        <v>1</v>
      </c>
      <c r="F2796" s="336">
        <v>0</v>
      </c>
      <c r="G2796" s="40"/>
      <c r="H2796" s="46"/>
    </row>
    <row r="2797" s="2" customFormat="1" ht="16.8" customHeight="1">
      <c r="A2797" s="40"/>
      <c r="B2797" s="46"/>
      <c r="C2797" s="335" t="s">
        <v>3420</v>
      </c>
      <c r="D2797" s="335" t="s">
        <v>4320</v>
      </c>
      <c r="E2797" s="18" t="s">
        <v>1</v>
      </c>
      <c r="F2797" s="336">
        <v>3.6349999999999998</v>
      </c>
      <c r="G2797" s="40"/>
      <c r="H2797" s="46"/>
    </row>
    <row r="2798" s="2" customFormat="1" ht="16.8" customHeight="1">
      <c r="A2798" s="40"/>
      <c r="B2798" s="46"/>
      <c r="C2798" s="337" t="s">
        <v>6408</v>
      </c>
      <c r="D2798" s="40"/>
      <c r="E2798" s="40"/>
      <c r="F2798" s="40"/>
      <c r="G2798" s="40"/>
      <c r="H2798" s="46"/>
    </row>
    <row r="2799" s="2" customFormat="1" ht="16.8" customHeight="1">
      <c r="A2799" s="40"/>
      <c r="B2799" s="46"/>
      <c r="C2799" s="335" t="s">
        <v>4313</v>
      </c>
      <c r="D2799" s="335" t="s">
        <v>6591</v>
      </c>
      <c r="E2799" s="18" t="s">
        <v>515</v>
      </c>
      <c r="F2799" s="336">
        <v>8.0850000000000009</v>
      </c>
      <c r="G2799" s="40"/>
      <c r="H2799" s="46"/>
    </row>
    <row r="2800" s="2" customFormat="1" ht="16.8" customHeight="1">
      <c r="A2800" s="40"/>
      <c r="B2800" s="46"/>
      <c r="C2800" s="331" t="s">
        <v>3426</v>
      </c>
      <c r="D2800" s="332" t="s">
        <v>3426</v>
      </c>
      <c r="E2800" s="333" t="s">
        <v>1</v>
      </c>
      <c r="F2800" s="334">
        <v>12.579000000000001</v>
      </c>
      <c r="G2800" s="40"/>
      <c r="H2800" s="46"/>
    </row>
    <row r="2801" s="2" customFormat="1" ht="16.8" customHeight="1">
      <c r="A2801" s="40"/>
      <c r="B2801" s="46"/>
      <c r="C2801" s="335" t="s">
        <v>1</v>
      </c>
      <c r="D2801" s="335" t="s">
        <v>4325</v>
      </c>
      <c r="E2801" s="18" t="s">
        <v>1</v>
      </c>
      <c r="F2801" s="336">
        <v>0</v>
      </c>
      <c r="G2801" s="40"/>
      <c r="H2801" s="46"/>
    </row>
    <row r="2802" s="2" customFormat="1" ht="16.8" customHeight="1">
      <c r="A2802" s="40"/>
      <c r="B2802" s="46"/>
      <c r="C2802" s="335" t="s">
        <v>1</v>
      </c>
      <c r="D2802" s="335" t="s">
        <v>1999</v>
      </c>
      <c r="E2802" s="18" t="s">
        <v>1</v>
      </c>
      <c r="F2802" s="336">
        <v>0</v>
      </c>
      <c r="G2802" s="40"/>
      <c r="H2802" s="46"/>
    </row>
    <row r="2803" s="2" customFormat="1" ht="16.8" customHeight="1">
      <c r="A2803" s="40"/>
      <c r="B2803" s="46"/>
      <c r="C2803" s="335" t="s">
        <v>3426</v>
      </c>
      <c r="D2803" s="335" t="s">
        <v>4326</v>
      </c>
      <c r="E2803" s="18" t="s">
        <v>1</v>
      </c>
      <c r="F2803" s="336">
        <v>12.579000000000001</v>
      </c>
      <c r="G2803" s="40"/>
      <c r="H2803" s="46"/>
    </row>
    <row r="2804" s="2" customFormat="1" ht="16.8" customHeight="1">
      <c r="A2804" s="40"/>
      <c r="B2804" s="46"/>
      <c r="C2804" s="337" t="s">
        <v>6408</v>
      </c>
      <c r="D2804" s="40"/>
      <c r="E2804" s="40"/>
      <c r="F2804" s="40"/>
      <c r="G2804" s="40"/>
      <c r="H2804" s="46"/>
    </row>
    <row r="2805" s="2" customFormat="1" ht="16.8" customHeight="1">
      <c r="A2805" s="40"/>
      <c r="B2805" s="46"/>
      <c r="C2805" s="335" t="s">
        <v>2508</v>
      </c>
      <c r="D2805" s="335" t="s">
        <v>6491</v>
      </c>
      <c r="E2805" s="18" t="s">
        <v>515</v>
      </c>
      <c r="F2805" s="336">
        <v>38.877000000000002</v>
      </c>
      <c r="G2805" s="40"/>
      <c r="H2805" s="46"/>
    </row>
    <row r="2806" s="2" customFormat="1" ht="16.8" customHeight="1">
      <c r="A2806" s="40"/>
      <c r="B2806" s="46"/>
      <c r="C2806" s="331" t="s">
        <v>282</v>
      </c>
      <c r="D2806" s="332" t="s">
        <v>282</v>
      </c>
      <c r="E2806" s="333" t="s">
        <v>1</v>
      </c>
      <c r="F2806" s="334">
        <v>103.458</v>
      </c>
      <c r="G2806" s="40"/>
      <c r="H2806" s="46"/>
    </row>
    <row r="2807" s="2" customFormat="1" ht="16.8" customHeight="1">
      <c r="A2807" s="40"/>
      <c r="B2807" s="46"/>
      <c r="C2807" s="335" t="s">
        <v>1</v>
      </c>
      <c r="D2807" s="335" t="s">
        <v>1983</v>
      </c>
      <c r="E2807" s="18" t="s">
        <v>1</v>
      </c>
      <c r="F2807" s="336">
        <v>0</v>
      </c>
      <c r="G2807" s="40"/>
      <c r="H2807" s="46"/>
    </row>
    <row r="2808" s="2" customFormat="1" ht="16.8" customHeight="1">
      <c r="A2808" s="40"/>
      <c r="B2808" s="46"/>
      <c r="C2808" s="335" t="s">
        <v>282</v>
      </c>
      <c r="D2808" s="335" t="s">
        <v>4105</v>
      </c>
      <c r="E2808" s="18" t="s">
        <v>1</v>
      </c>
      <c r="F2808" s="336">
        <v>103.458</v>
      </c>
      <c r="G2808" s="40"/>
      <c r="H2808" s="46"/>
    </row>
    <row r="2809" s="2" customFormat="1" ht="16.8" customHeight="1">
      <c r="A2809" s="40"/>
      <c r="B2809" s="46"/>
      <c r="C2809" s="337" t="s">
        <v>6408</v>
      </c>
      <c r="D2809" s="40"/>
      <c r="E2809" s="40"/>
      <c r="F2809" s="40"/>
      <c r="G2809" s="40"/>
      <c r="H2809" s="46"/>
    </row>
    <row r="2810" s="2" customFormat="1">
      <c r="A2810" s="40"/>
      <c r="B2810" s="46"/>
      <c r="C2810" s="335" t="s">
        <v>1979</v>
      </c>
      <c r="D2810" s="335" t="s">
        <v>6502</v>
      </c>
      <c r="E2810" s="18" t="s">
        <v>515</v>
      </c>
      <c r="F2810" s="336">
        <v>103.458</v>
      </c>
      <c r="G2810" s="40"/>
      <c r="H2810" s="46"/>
    </row>
    <row r="2811" s="2" customFormat="1" ht="16.8" customHeight="1">
      <c r="A2811" s="40"/>
      <c r="B2811" s="46"/>
      <c r="C2811" s="331" t="s">
        <v>3431</v>
      </c>
      <c r="D2811" s="332" t="s">
        <v>3431</v>
      </c>
      <c r="E2811" s="333" t="s">
        <v>1</v>
      </c>
      <c r="F2811" s="334">
        <v>5.5609999999999999</v>
      </c>
      <c r="G2811" s="40"/>
      <c r="H2811" s="46"/>
    </row>
    <row r="2812" s="2" customFormat="1" ht="16.8" customHeight="1">
      <c r="A2812" s="40"/>
      <c r="B2812" s="46"/>
      <c r="C2812" s="335" t="s">
        <v>1</v>
      </c>
      <c r="D2812" s="335" t="s">
        <v>2535</v>
      </c>
      <c r="E2812" s="18" t="s">
        <v>1</v>
      </c>
      <c r="F2812" s="336">
        <v>0</v>
      </c>
      <c r="G2812" s="40"/>
      <c r="H2812" s="46"/>
    </row>
    <row r="2813" s="2" customFormat="1" ht="16.8" customHeight="1">
      <c r="A2813" s="40"/>
      <c r="B2813" s="46"/>
      <c r="C2813" s="335" t="s">
        <v>1</v>
      </c>
      <c r="D2813" s="335" t="s">
        <v>4333</v>
      </c>
      <c r="E2813" s="18" t="s">
        <v>1</v>
      </c>
      <c r="F2813" s="336">
        <v>0</v>
      </c>
      <c r="G2813" s="40"/>
      <c r="H2813" s="46"/>
    </row>
    <row r="2814" s="2" customFormat="1" ht="16.8" customHeight="1">
      <c r="A2814" s="40"/>
      <c r="B2814" s="46"/>
      <c r="C2814" s="335" t="s">
        <v>3431</v>
      </c>
      <c r="D2814" s="335" t="s">
        <v>4334</v>
      </c>
      <c r="E2814" s="18" t="s">
        <v>1</v>
      </c>
      <c r="F2814" s="336">
        <v>5.5609999999999999</v>
      </c>
      <c r="G2814" s="40"/>
      <c r="H2814" s="46"/>
    </row>
    <row r="2815" s="2" customFormat="1" ht="16.8" customHeight="1">
      <c r="A2815" s="40"/>
      <c r="B2815" s="46"/>
      <c r="C2815" s="337" t="s">
        <v>6408</v>
      </c>
      <c r="D2815" s="40"/>
      <c r="E2815" s="40"/>
      <c r="F2815" s="40"/>
      <c r="G2815" s="40"/>
      <c r="H2815" s="46"/>
    </row>
    <row r="2816" s="2" customFormat="1">
      <c r="A2816" s="40"/>
      <c r="B2816" s="46"/>
      <c r="C2816" s="335" t="s">
        <v>2530</v>
      </c>
      <c r="D2816" s="335" t="s">
        <v>6571</v>
      </c>
      <c r="E2816" s="18" t="s">
        <v>507</v>
      </c>
      <c r="F2816" s="336">
        <v>52.572000000000003</v>
      </c>
      <c r="G2816" s="40"/>
      <c r="H2816" s="46"/>
    </row>
    <row r="2817" s="2" customFormat="1" ht="16.8" customHeight="1">
      <c r="A2817" s="40"/>
      <c r="B2817" s="46"/>
      <c r="C2817" s="331" t="s">
        <v>3436</v>
      </c>
      <c r="D2817" s="332" t="s">
        <v>3436</v>
      </c>
      <c r="E2817" s="333" t="s">
        <v>1</v>
      </c>
      <c r="F2817" s="334">
        <v>115.28</v>
      </c>
      <c r="G2817" s="40"/>
      <c r="H2817" s="46"/>
    </row>
    <row r="2818" s="2" customFormat="1" ht="16.8" customHeight="1">
      <c r="A2818" s="40"/>
      <c r="B2818" s="46"/>
      <c r="C2818" s="335" t="s">
        <v>1</v>
      </c>
      <c r="D2818" s="335" t="s">
        <v>4341</v>
      </c>
      <c r="E2818" s="18" t="s">
        <v>1</v>
      </c>
      <c r="F2818" s="336">
        <v>0</v>
      </c>
      <c r="G2818" s="40"/>
      <c r="H2818" s="46"/>
    </row>
    <row r="2819" s="2" customFormat="1" ht="16.8" customHeight="1">
      <c r="A2819" s="40"/>
      <c r="B2819" s="46"/>
      <c r="C2819" s="335" t="s">
        <v>3436</v>
      </c>
      <c r="D2819" s="335" t="s">
        <v>4342</v>
      </c>
      <c r="E2819" s="18" t="s">
        <v>1</v>
      </c>
      <c r="F2819" s="336">
        <v>115.28</v>
      </c>
      <c r="G2819" s="40"/>
      <c r="H2819" s="46"/>
    </row>
    <row r="2820" s="2" customFormat="1" ht="16.8" customHeight="1">
      <c r="A2820" s="40"/>
      <c r="B2820" s="46"/>
      <c r="C2820" s="337" t="s">
        <v>6408</v>
      </c>
      <c r="D2820" s="40"/>
      <c r="E2820" s="40"/>
      <c r="F2820" s="40"/>
      <c r="G2820" s="40"/>
      <c r="H2820" s="46"/>
    </row>
    <row r="2821" s="2" customFormat="1" ht="16.8" customHeight="1">
      <c r="A2821" s="40"/>
      <c r="B2821" s="46"/>
      <c r="C2821" s="335" t="s">
        <v>871</v>
      </c>
      <c r="D2821" s="335" t="s">
        <v>6415</v>
      </c>
      <c r="E2821" s="18" t="s">
        <v>507</v>
      </c>
      <c r="F2821" s="336">
        <v>115.28</v>
      </c>
      <c r="G2821" s="40"/>
      <c r="H2821" s="46"/>
    </row>
    <row r="2822" s="2" customFormat="1" ht="16.8" customHeight="1">
      <c r="A2822" s="40"/>
      <c r="B2822" s="46"/>
      <c r="C2822" s="331" t="s">
        <v>3442</v>
      </c>
      <c r="D2822" s="332" t="s">
        <v>3442</v>
      </c>
      <c r="E2822" s="333" t="s">
        <v>1</v>
      </c>
      <c r="F2822" s="334">
        <v>111.255</v>
      </c>
      <c r="G2822" s="40"/>
      <c r="H2822" s="46"/>
    </row>
    <row r="2823" s="2" customFormat="1" ht="16.8" customHeight="1">
      <c r="A2823" s="40"/>
      <c r="B2823" s="46"/>
      <c r="C2823" s="335" t="s">
        <v>1</v>
      </c>
      <c r="D2823" s="335" t="s">
        <v>4344</v>
      </c>
      <c r="E2823" s="18" t="s">
        <v>1</v>
      </c>
      <c r="F2823" s="336">
        <v>0</v>
      </c>
      <c r="G2823" s="40"/>
      <c r="H2823" s="46"/>
    </row>
    <row r="2824" s="2" customFormat="1" ht="16.8" customHeight="1">
      <c r="A2824" s="40"/>
      <c r="B2824" s="46"/>
      <c r="C2824" s="335" t="s">
        <v>3442</v>
      </c>
      <c r="D2824" s="335" t="s">
        <v>4345</v>
      </c>
      <c r="E2824" s="18" t="s">
        <v>1</v>
      </c>
      <c r="F2824" s="336">
        <v>111.255</v>
      </c>
      <c r="G2824" s="40"/>
      <c r="H2824" s="46"/>
    </row>
    <row r="2825" s="2" customFormat="1" ht="16.8" customHeight="1">
      <c r="A2825" s="40"/>
      <c r="B2825" s="46"/>
      <c r="C2825" s="337" t="s">
        <v>6408</v>
      </c>
      <c r="D2825" s="40"/>
      <c r="E2825" s="40"/>
      <c r="F2825" s="40"/>
      <c r="G2825" s="40"/>
      <c r="H2825" s="46"/>
    </row>
    <row r="2826" s="2" customFormat="1" ht="16.8" customHeight="1">
      <c r="A2826" s="40"/>
      <c r="B2826" s="46"/>
      <c r="C2826" s="335" t="s">
        <v>2549</v>
      </c>
      <c r="D2826" s="335" t="s">
        <v>6493</v>
      </c>
      <c r="E2826" s="18" t="s">
        <v>507</v>
      </c>
      <c r="F2826" s="336">
        <v>111.255</v>
      </c>
      <c r="G2826" s="40"/>
      <c r="H2826" s="46"/>
    </row>
    <row r="2827" s="2" customFormat="1" ht="16.8" customHeight="1">
      <c r="A2827" s="40"/>
      <c r="B2827" s="46"/>
      <c r="C2827" s="331" t="s">
        <v>3447</v>
      </c>
      <c r="D2827" s="332" t="s">
        <v>3447</v>
      </c>
      <c r="E2827" s="333" t="s">
        <v>1</v>
      </c>
      <c r="F2827" s="334">
        <v>108.72499999999999</v>
      </c>
      <c r="G2827" s="40"/>
      <c r="H2827" s="46"/>
    </row>
    <row r="2828" s="2" customFormat="1" ht="16.8" customHeight="1">
      <c r="A2828" s="40"/>
      <c r="B2828" s="46"/>
      <c r="C2828" s="335" t="s">
        <v>1</v>
      </c>
      <c r="D2828" s="335" t="s">
        <v>4344</v>
      </c>
      <c r="E2828" s="18" t="s">
        <v>1</v>
      </c>
      <c r="F2828" s="336">
        <v>0</v>
      </c>
      <c r="G2828" s="40"/>
      <c r="H2828" s="46"/>
    </row>
    <row r="2829" s="2" customFormat="1" ht="16.8" customHeight="1">
      <c r="A2829" s="40"/>
      <c r="B2829" s="46"/>
      <c r="C2829" s="335" t="s">
        <v>3447</v>
      </c>
      <c r="D2829" s="335" t="s">
        <v>4348</v>
      </c>
      <c r="E2829" s="18" t="s">
        <v>1</v>
      </c>
      <c r="F2829" s="336">
        <v>108.72499999999999</v>
      </c>
      <c r="G2829" s="40"/>
      <c r="H2829" s="46"/>
    </row>
    <row r="2830" s="2" customFormat="1" ht="16.8" customHeight="1">
      <c r="A2830" s="40"/>
      <c r="B2830" s="46"/>
      <c r="C2830" s="337" t="s">
        <v>6408</v>
      </c>
      <c r="D2830" s="40"/>
      <c r="E2830" s="40"/>
      <c r="F2830" s="40"/>
      <c r="G2830" s="40"/>
      <c r="H2830" s="46"/>
    </row>
    <row r="2831" s="2" customFormat="1" ht="16.8" customHeight="1">
      <c r="A2831" s="40"/>
      <c r="B2831" s="46"/>
      <c r="C2831" s="335" t="s">
        <v>2560</v>
      </c>
      <c r="D2831" s="335" t="s">
        <v>6494</v>
      </c>
      <c r="E2831" s="18" t="s">
        <v>507</v>
      </c>
      <c r="F2831" s="336">
        <v>108.72499999999999</v>
      </c>
      <c r="G2831" s="40"/>
      <c r="H2831" s="46"/>
    </row>
    <row r="2832" s="2" customFormat="1" ht="16.8" customHeight="1">
      <c r="A2832" s="40"/>
      <c r="B2832" s="46"/>
      <c r="C2832" s="331" t="s">
        <v>3458</v>
      </c>
      <c r="D2832" s="332" t="s">
        <v>3458</v>
      </c>
      <c r="E2832" s="333" t="s">
        <v>1</v>
      </c>
      <c r="F2832" s="334">
        <v>11.5</v>
      </c>
      <c r="G2832" s="40"/>
      <c r="H2832" s="46"/>
    </row>
    <row r="2833" s="2" customFormat="1" ht="16.8" customHeight="1">
      <c r="A2833" s="40"/>
      <c r="B2833" s="46"/>
      <c r="C2833" s="335" t="s">
        <v>1</v>
      </c>
      <c r="D2833" s="335" t="s">
        <v>4351</v>
      </c>
      <c r="E2833" s="18" t="s">
        <v>1</v>
      </c>
      <c r="F2833" s="336">
        <v>0</v>
      </c>
      <c r="G2833" s="40"/>
      <c r="H2833" s="46"/>
    </row>
    <row r="2834" s="2" customFormat="1" ht="16.8" customHeight="1">
      <c r="A2834" s="40"/>
      <c r="B2834" s="46"/>
      <c r="C2834" s="335" t="s">
        <v>3458</v>
      </c>
      <c r="D2834" s="335" t="s">
        <v>4352</v>
      </c>
      <c r="E2834" s="18" t="s">
        <v>1</v>
      </c>
      <c r="F2834" s="336">
        <v>11.5</v>
      </c>
      <c r="G2834" s="40"/>
      <c r="H2834" s="46"/>
    </row>
    <row r="2835" s="2" customFormat="1" ht="16.8" customHeight="1">
      <c r="A2835" s="40"/>
      <c r="B2835" s="46"/>
      <c r="C2835" s="337" t="s">
        <v>6408</v>
      </c>
      <c r="D2835" s="40"/>
      <c r="E2835" s="40"/>
      <c r="F2835" s="40"/>
      <c r="G2835" s="40"/>
      <c r="H2835" s="46"/>
    </row>
    <row r="2836" s="2" customFormat="1" ht="16.8" customHeight="1">
      <c r="A2836" s="40"/>
      <c r="B2836" s="46"/>
      <c r="C2836" s="335" t="s">
        <v>878</v>
      </c>
      <c r="D2836" s="335" t="s">
        <v>6416</v>
      </c>
      <c r="E2836" s="18" t="s">
        <v>507</v>
      </c>
      <c r="F2836" s="336">
        <v>11.5</v>
      </c>
      <c r="G2836" s="40"/>
      <c r="H2836" s="46"/>
    </row>
    <row r="2837" s="2" customFormat="1" ht="16.8" customHeight="1">
      <c r="A2837" s="40"/>
      <c r="B2837" s="46"/>
      <c r="C2837" s="331" t="s">
        <v>3471</v>
      </c>
      <c r="D2837" s="332" t="s">
        <v>3471</v>
      </c>
      <c r="E2837" s="333" t="s">
        <v>1</v>
      </c>
      <c r="F2837" s="334">
        <v>109.53</v>
      </c>
      <c r="G2837" s="40"/>
      <c r="H2837" s="46"/>
    </row>
    <row r="2838" s="2" customFormat="1" ht="16.8" customHeight="1">
      <c r="A2838" s="40"/>
      <c r="B2838" s="46"/>
      <c r="C2838" s="335" t="s">
        <v>1</v>
      </c>
      <c r="D2838" s="335" t="s">
        <v>4344</v>
      </c>
      <c r="E2838" s="18" t="s">
        <v>1</v>
      </c>
      <c r="F2838" s="336">
        <v>0</v>
      </c>
      <c r="G2838" s="40"/>
      <c r="H2838" s="46"/>
    </row>
    <row r="2839" s="2" customFormat="1" ht="16.8" customHeight="1">
      <c r="A2839" s="40"/>
      <c r="B2839" s="46"/>
      <c r="C2839" s="335" t="s">
        <v>3471</v>
      </c>
      <c r="D2839" s="335" t="s">
        <v>4355</v>
      </c>
      <c r="E2839" s="18" t="s">
        <v>1</v>
      </c>
      <c r="F2839" s="336">
        <v>109.53</v>
      </c>
      <c r="G2839" s="40"/>
      <c r="H2839" s="46"/>
    </row>
    <row r="2840" s="2" customFormat="1" ht="16.8" customHeight="1">
      <c r="A2840" s="40"/>
      <c r="B2840" s="46"/>
      <c r="C2840" s="337" t="s">
        <v>6408</v>
      </c>
      <c r="D2840" s="40"/>
      <c r="E2840" s="40"/>
      <c r="F2840" s="40"/>
      <c r="G2840" s="40"/>
      <c r="H2840" s="46"/>
    </row>
    <row r="2841" s="2" customFormat="1" ht="16.8" customHeight="1">
      <c r="A2841" s="40"/>
      <c r="B2841" s="46"/>
      <c r="C2841" s="335" t="s">
        <v>2585</v>
      </c>
      <c r="D2841" s="335" t="s">
        <v>6496</v>
      </c>
      <c r="E2841" s="18" t="s">
        <v>507</v>
      </c>
      <c r="F2841" s="336">
        <v>109.53</v>
      </c>
      <c r="G2841" s="40"/>
      <c r="H2841" s="46"/>
    </row>
    <row r="2842" s="2" customFormat="1" ht="16.8" customHeight="1">
      <c r="A2842" s="40"/>
      <c r="B2842" s="46"/>
      <c r="C2842" s="331" t="s">
        <v>3478</v>
      </c>
      <c r="D2842" s="332" t="s">
        <v>3478</v>
      </c>
      <c r="E2842" s="333" t="s">
        <v>1</v>
      </c>
      <c r="F2842" s="334">
        <v>107.92</v>
      </c>
      <c r="G2842" s="40"/>
      <c r="H2842" s="46"/>
    </row>
    <row r="2843" s="2" customFormat="1" ht="16.8" customHeight="1">
      <c r="A2843" s="40"/>
      <c r="B2843" s="46"/>
      <c r="C2843" s="335" t="s">
        <v>1</v>
      </c>
      <c r="D2843" s="335" t="s">
        <v>4344</v>
      </c>
      <c r="E2843" s="18" t="s">
        <v>1</v>
      </c>
      <c r="F2843" s="336">
        <v>0</v>
      </c>
      <c r="G2843" s="40"/>
      <c r="H2843" s="46"/>
    </row>
    <row r="2844" s="2" customFormat="1" ht="16.8" customHeight="1">
      <c r="A2844" s="40"/>
      <c r="B2844" s="46"/>
      <c r="C2844" s="335" t="s">
        <v>3478</v>
      </c>
      <c r="D2844" s="335" t="s">
        <v>4358</v>
      </c>
      <c r="E2844" s="18" t="s">
        <v>1</v>
      </c>
      <c r="F2844" s="336">
        <v>107.92</v>
      </c>
      <c r="G2844" s="40"/>
      <c r="H2844" s="46"/>
    </row>
    <row r="2845" s="2" customFormat="1" ht="16.8" customHeight="1">
      <c r="A2845" s="40"/>
      <c r="B2845" s="46"/>
      <c r="C2845" s="337" t="s">
        <v>6408</v>
      </c>
      <c r="D2845" s="40"/>
      <c r="E2845" s="40"/>
      <c r="F2845" s="40"/>
      <c r="G2845" s="40"/>
      <c r="H2845" s="46"/>
    </row>
    <row r="2846" s="2" customFormat="1" ht="16.8" customHeight="1">
      <c r="A2846" s="40"/>
      <c r="B2846" s="46"/>
      <c r="C2846" s="335" t="s">
        <v>2597</v>
      </c>
      <c r="D2846" s="335" t="s">
        <v>6497</v>
      </c>
      <c r="E2846" s="18" t="s">
        <v>507</v>
      </c>
      <c r="F2846" s="336">
        <v>169.63</v>
      </c>
      <c r="G2846" s="40"/>
      <c r="H2846" s="46"/>
    </row>
    <row r="2847" s="2" customFormat="1" ht="16.8" customHeight="1">
      <c r="A2847" s="40"/>
      <c r="B2847" s="46"/>
      <c r="C2847" s="331" t="s">
        <v>2555</v>
      </c>
      <c r="D2847" s="332" t="s">
        <v>2555</v>
      </c>
      <c r="E2847" s="333" t="s">
        <v>1</v>
      </c>
      <c r="F2847" s="334">
        <v>107.45999999999999</v>
      </c>
      <c r="G2847" s="40"/>
      <c r="H2847" s="46"/>
    </row>
    <row r="2848" s="2" customFormat="1" ht="16.8" customHeight="1">
      <c r="A2848" s="40"/>
      <c r="B2848" s="46"/>
      <c r="C2848" s="335" t="s">
        <v>1</v>
      </c>
      <c r="D2848" s="335" t="s">
        <v>4363</v>
      </c>
      <c r="E2848" s="18" t="s">
        <v>1</v>
      </c>
      <c r="F2848" s="336">
        <v>0</v>
      </c>
      <c r="G2848" s="40"/>
      <c r="H2848" s="46"/>
    </row>
    <row r="2849" s="2" customFormat="1" ht="16.8" customHeight="1">
      <c r="A2849" s="40"/>
      <c r="B2849" s="46"/>
      <c r="C2849" s="335" t="s">
        <v>2555</v>
      </c>
      <c r="D2849" s="335" t="s">
        <v>4364</v>
      </c>
      <c r="E2849" s="18" t="s">
        <v>1</v>
      </c>
      <c r="F2849" s="336">
        <v>107.45999999999999</v>
      </c>
      <c r="G2849" s="40"/>
      <c r="H2849" s="46"/>
    </row>
    <row r="2850" s="2" customFormat="1" ht="16.8" customHeight="1">
      <c r="A2850" s="40"/>
      <c r="B2850" s="46"/>
      <c r="C2850" s="337" t="s">
        <v>6408</v>
      </c>
      <c r="D2850" s="40"/>
      <c r="E2850" s="40"/>
      <c r="F2850" s="40"/>
      <c r="G2850" s="40"/>
      <c r="H2850" s="46"/>
    </row>
    <row r="2851" s="2" customFormat="1">
      <c r="A2851" s="40"/>
      <c r="B2851" s="46"/>
      <c r="C2851" s="335" t="s">
        <v>2610</v>
      </c>
      <c r="D2851" s="335" t="s">
        <v>6498</v>
      </c>
      <c r="E2851" s="18" t="s">
        <v>507</v>
      </c>
      <c r="F2851" s="336">
        <v>169.16999999999999</v>
      </c>
      <c r="G2851" s="40"/>
      <c r="H2851" s="46"/>
    </row>
    <row r="2852" s="2" customFormat="1" ht="16.8" customHeight="1">
      <c r="A2852" s="40"/>
      <c r="B2852" s="46"/>
      <c r="C2852" s="331" t="s">
        <v>3493</v>
      </c>
      <c r="D2852" s="332" t="s">
        <v>3493</v>
      </c>
      <c r="E2852" s="333" t="s">
        <v>1</v>
      </c>
      <c r="F2852" s="334">
        <v>30.855</v>
      </c>
      <c r="G2852" s="40"/>
      <c r="H2852" s="46"/>
    </row>
    <row r="2853" s="2" customFormat="1" ht="16.8" customHeight="1">
      <c r="A2853" s="40"/>
      <c r="B2853" s="46"/>
      <c r="C2853" s="335" t="s">
        <v>1</v>
      </c>
      <c r="D2853" s="335" t="s">
        <v>2626</v>
      </c>
      <c r="E2853" s="18" t="s">
        <v>1</v>
      </c>
      <c r="F2853" s="336">
        <v>0</v>
      </c>
      <c r="G2853" s="40"/>
      <c r="H2853" s="46"/>
    </row>
    <row r="2854" s="2" customFormat="1" ht="16.8" customHeight="1">
      <c r="A2854" s="40"/>
      <c r="B2854" s="46"/>
      <c r="C2854" s="335" t="s">
        <v>3493</v>
      </c>
      <c r="D2854" s="335" t="s">
        <v>4367</v>
      </c>
      <c r="E2854" s="18" t="s">
        <v>1</v>
      </c>
      <c r="F2854" s="336">
        <v>30.855</v>
      </c>
      <c r="G2854" s="40"/>
      <c r="H2854" s="46"/>
    </row>
    <row r="2855" s="2" customFormat="1" ht="16.8" customHeight="1">
      <c r="A2855" s="40"/>
      <c r="B2855" s="46"/>
      <c r="C2855" s="337" t="s">
        <v>6408</v>
      </c>
      <c r="D2855" s="40"/>
      <c r="E2855" s="40"/>
      <c r="F2855" s="40"/>
      <c r="G2855" s="40"/>
      <c r="H2855" s="46"/>
    </row>
    <row r="2856" s="2" customFormat="1" ht="16.8" customHeight="1">
      <c r="A2856" s="40"/>
      <c r="B2856" s="46"/>
      <c r="C2856" s="335" t="s">
        <v>2621</v>
      </c>
      <c r="D2856" s="335" t="s">
        <v>6499</v>
      </c>
      <c r="E2856" s="18" t="s">
        <v>507</v>
      </c>
      <c r="F2856" s="336">
        <v>30.855</v>
      </c>
      <c r="G2856" s="40"/>
      <c r="H2856" s="46"/>
    </row>
    <row r="2857" s="2" customFormat="1" ht="16.8" customHeight="1">
      <c r="A2857" s="40"/>
      <c r="B2857" s="46"/>
      <c r="C2857" s="331" t="s">
        <v>818</v>
      </c>
      <c r="D2857" s="332" t="s">
        <v>818</v>
      </c>
      <c r="E2857" s="333" t="s">
        <v>1</v>
      </c>
      <c r="F2857" s="334">
        <v>38.189</v>
      </c>
      <c r="G2857" s="40"/>
      <c r="H2857" s="46"/>
    </row>
    <row r="2858" s="2" customFormat="1" ht="16.8" customHeight="1">
      <c r="A2858" s="40"/>
      <c r="B2858" s="46"/>
      <c r="C2858" s="335" t="s">
        <v>1</v>
      </c>
      <c r="D2858" s="335" t="s">
        <v>4107</v>
      </c>
      <c r="E2858" s="18" t="s">
        <v>1</v>
      </c>
      <c r="F2858" s="336">
        <v>0</v>
      </c>
      <c r="G2858" s="40"/>
      <c r="H2858" s="46"/>
    </row>
    <row r="2859" s="2" customFormat="1" ht="16.8" customHeight="1">
      <c r="A2859" s="40"/>
      <c r="B2859" s="46"/>
      <c r="C2859" s="335" t="s">
        <v>818</v>
      </c>
      <c r="D2859" s="335" t="s">
        <v>4102</v>
      </c>
      <c r="E2859" s="18" t="s">
        <v>1</v>
      </c>
      <c r="F2859" s="336">
        <v>38.189</v>
      </c>
      <c r="G2859" s="40"/>
      <c r="H2859" s="46"/>
    </row>
    <row r="2860" s="2" customFormat="1" ht="16.8" customHeight="1">
      <c r="A2860" s="40"/>
      <c r="B2860" s="46"/>
      <c r="C2860" s="337" t="s">
        <v>6408</v>
      </c>
      <c r="D2860" s="40"/>
      <c r="E2860" s="40"/>
      <c r="F2860" s="40"/>
      <c r="G2860" s="40"/>
      <c r="H2860" s="46"/>
    </row>
    <row r="2861" s="2" customFormat="1" ht="16.8" customHeight="1">
      <c r="A2861" s="40"/>
      <c r="B2861" s="46"/>
      <c r="C2861" s="335" t="s">
        <v>568</v>
      </c>
      <c r="D2861" s="335" t="s">
        <v>6511</v>
      </c>
      <c r="E2861" s="18" t="s">
        <v>515</v>
      </c>
      <c r="F2861" s="336">
        <v>38.189</v>
      </c>
      <c r="G2861" s="40"/>
      <c r="H2861" s="46"/>
    </row>
    <row r="2862" s="2" customFormat="1" ht="16.8" customHeight="1">
      <c r="A2862" s="40"/>
      <c r="B2862" s="46"/>
      <c r="C2862" s="331" t="s">
        <v>3499</v>
      </c>
      <c r="D2862" s="332" t="s">
        <v>3499</v>
      </c>
      <c r="E2862" s="333" t="s">
        <v>1</v>
      </c>
      <c r="F2862" s="334">
        <v>57.200000000000003</v>
      </c>
      <c r="G2862" s="40"/>
      <c r="H2862" s="46"/>
    </row>
    <row r="2863" s="2" customFormat="1" ht="16.8" customHeight="1">
      <c r="A2863" s="40"/>
      <c r="B2863" s="46"/>
      <c r="C2863" s="335" t="s">
        <v>3499</v>
      </c>
      <c r="D2863" s="335" t="s">
        <v>4370</v>
      </c>
      <c r="E2863" s="18" t="s">
        <v>1</v>
      </c>
      <c r="F2863" s="336">
        <v>57.200000000000003</v>
      </c>
      <c r="G2863" s="40"/>
      <c r="H2863" s="46"/>
    </row>
    <row r="2864" s="2" customFormat="1" ht="16.8" customHeight="1">
      <c r="A2864" s="40"/>
      <c r="B2864" s="46"/>
      <c r="C2864" s="337" t="s">
        <v>6408</v>
      </c>
      <c r="D2864" s="40"/>
      <c r="E2864" s="40"/>
      <c r="F2864" s="40"/>
      <c r="G2864" s="40"/>
      <c r="H2864" s="46"/>
    </row>
    <row r="2865" s="2" customFormat="1" ht="16.8" customHeight="1">
      <c r="A2865" s="40"/>
      <c r="B2865" s="46"/>
      <c r="C2865" s="335" t="s">
        <v>2632</v>
      </c>
      <c r="D2865" s="335" t="s">
        <v>6500</v>
      </c>
      <c r="E2865" s="18" t="s">
        <v>507</v>
      </c>
      <c r="F2865" s="336">
        <v>57.200000000000003</v>
      </c>
      <c r="G2865" s="40"/>
      <c r="H2865" s="46"/>
    </row>
    <row r="2866" s="2" customFormat="1" ht="16.8" customHeight="1">
      <c r="A2866" s="40"/>
      <c r="B2866" s="46"/>
      <c r="C2866" s="331" t="s">
        <v>3506</v>
      </c>
      <c r="D2866" s="332" t="s">
        <v>3506</v>
      </c>
      <c r="E2866" s="333" t="s">
        <v>1</v>
      </c>
      <c r="F2866" s="334">
        <v>9.5</v>
      </c>
      <c r="G2866" s="40"/>
      <c r="H2866" s="46"/>
    </row>
    <row r="2867" s="2" customFormat="1" ht="16.8" customHeight="1">
      <c r="A2867" s="40"/>
      <c r="B2867" s="46"/>
      <c r="C2867" s="335" t="s">
        <v>1</v>
      </c>
      <c r="D2867" s="335" t="s">
        <v>2831</v>
      </c>
      <c r="E2867" s="18" t="s">
        <v>1</v>
      </c>
      <c r="F2867" s="336">
        <v>0</v>
      </c>
      <c r="G2867" s="40"/>
      <c r="H2867" s="46"/>
    </row>
    <row r="2868" s="2" customFormat="1" ht="16.8" customHeight="1">
      <c r="A2868" s="40"/>
      <c r="B2868" s="46"/>
      <c r="C2868" s="335" t="s">
        <v>3506</v>
      </c>
      <c r="D2868" s="335" t="s">
        <v>4440</v>
      </c>
      <c r="E2868" s="18" t="s">
        <v>1</v>
      </c>
      <c r="F2868" s="336">
        <v>9.5</v>
      </c>
      <c r="G2868" s="40"/>
      <c r="H2868" s="46"/>
    </row>
    <row r="2869" s="2" customFormat="1" ht="16.8" customHeight="1">
      <c r="A2869" s="40"/>
      <c r="B2869" s="46"/>
      <c r="C2869" s="337" t="s">
        <v>6408</v>
      </c>
      <c r="D2869" s="40"/>
      <c r="E2869" s="40"/>
      <c r="F2869" s="40"/>
      <c r="G2869" s="40"/>
      <c r="H2869" s="46"/>
    </row>
    <row r="2870" s="2" customFormat="1" ht="16.8" customHeight="1">
      <c r="A2870" s="40"/>
      <c r="B2870" s="46"/>
      <c r="C2870" s="335" t="s">
        <v>921</v>
      </c>
      <c r="D2870" s="335" t="s">
        <v>6420</v>
      </c>
      <c r="E2870" s="18" t="s">
        <v>699</v>
      </c>
      <c r="F2870" s="336">
        <v>9.5</v>
      </c>
      <c r="G2870" s="40"/>
      <c r="H2870" s="46"/>
    </row>
    <row r="2871" s="2" customFormat="1" ht="16.8" customHeight="1">
      <c r="A2871" s="40"/>
      <c r="B2871" s="46"/>
      <c r="C2871" s="331" t="s">
        <v>3526</v>
      </c>
      <c r="D2871" s="332" t="s">
        <v>3526</v>
      </c>
      <c r="E2871" s="333" t="s">
        <v>1</v>
      </c>
      <c r="F2871" s="334">
        <v>9.0399999999999991</v>
      </c>
      <c r="G2871" s="40"/>
      <c r="H2871" s="46"/>
    </row>
    <row r="2872" s="2" customFormat="1" ht="16.8" customHeight="1">
      <c r="A2872" s="40"/>
      <c r="B2872" s="46"/>
      <c r="C2872" s="335" t="s">
        <v>1</v>
      </c>
      <c r="D2872" s="335" t="s">
        <v>2848</v>
      </c>
      <c r="E2872" s="18" t="s">
        <v>1</v>
      </c>
      <c r="F2872" s="336">
        <v>0</v>
      </c>
      <c r="G2872" s="40"/>
      <c r="H2872" s="46"/>
    </row>
    <row r="2873" s="2" customFormat="1" ht="16.8" customHeight="1">
      <c r="A2873" s="40"/>
      <c r="B2873" s="46"/>
      <c r="C2873" s="335" t="s">
        <v>1</v>
      </c>
      <c r="D2873" s="335" t="s">
        <v>4444</v>
      </c>
      <c r="E2873" s="18" t="s">
        <v>1</v>
      </c>
      <c r="F2873" s="336">
        <v>0</v>
      </c>
      <c r="G2873" s="40"/>
      <c r="H2873" s="46"/>
    </row>
    <row r="2874" s="2" customFormat="1" ht="16.8" customHeight="1">
      <c r="A2874" s="40"/>
      <c r="B2874" s="46"/>
      <c r="C2874" s="335" t="s">
        <v>3526</v>
      </c>
      <c r="D2874" s="335" t="s">
        <v>4445</v>
      </c>
      <c r="E2874" s="18" t="s">
        <v>1</v>
      </c>
      <c r="F2874" s="336">
        <v>9.0399999999999991</v>
      </c>
      <c r="G2874" s="40"/>
      <c r="H2874" s="46"/>
    </row>
    <row r="2875" s="2" customFormat="1" ht="16.8" customHeight="1">
      <c r="A2875" s="40"/>
      <c r="B2875" s="46"/>
      <c r="C2875" s="337" t="s">
        <v>6408</v>
      </c>
      <c r="D2875" s="40"/>
      <c r="E2875" s="40"/>
      <c r="F2875" s="40"/>
      <c r="G2875" s="40"/>
      <c r="H2875" s="46"/>
    </row>
    <row r="2876" s="2" customFormat="1">
      <c r="A2876" s="40"/>
      <c r="B2876" s="46"/>
      <c r="C2876" s="335" t="s">
        <v>2842</v>
      </c>
      <c r="D2876" s="335" t="s">
        <v>6504</v>
      </c>
      <c r="E2876" s="18" t="s">
        <v>699</v>
      </c>
      <c r="F2876" s="336">
        <v>30.760000000000002</v>
      </c>
      <c r="G2876" s="40"/>
      <c r="H2876" s="46"/>
    </row>
    <row r="2877" s="2" customFormat="1" ht="16.8" customHeight="1">
      <c r="A2877" s="40"/>
      <c r="B2877" s="46"/>
      <c r="C2877" s="331" t="s">
        <v>2615</v>
      </c>
      <c r="D2877" s="332" t="s">
        <v>2615</v>
      </c>
      <c r="E2877" s="333" t="s">
        <v>1</v>
      </c>
      <c r="F2877" s="334">
        <v>30.760000000000002</v>
      </c>
      <c r="G2877" s="40"/>
      <c r="H2877" s="46"/>
    </row>
    <row r="2878" s="2" customFormat="1" ht="16.8" customHeight="1">
      <c r="A2878" s="40"/>
      <c r="B2878" s="46"/>
      <c r="C2878" s="335" t="s">
        <v>2615</v>
      </c>
      <c r="D2878" s="335" t="s">
        <v>4454</v>
      </c>
      <c r="E2878" s="18" t="s">
        <v>1</v>
      </c>
      <c r="F2878" s="336">
        <v>30.760000000000002</v>
      </c>
      <c r="G2878" s="40"/>
      <c r="H2878" s="46"/>
    </row>
    <row r="2879" s="2" customFormat="1" ht="16.8" customHeight="1">
      <c r="A2879" s="40"/>
      <c r="B2879" s="46"/>
      <c r="C2879" s="337" t="s">
        <v>6408</v>
      </c>
      <c r="D2879" s="40"/>
      <c r="E2879" s="40"/>
      <c r="F2879" s="40"/>
      <c r="G2879" s="40"/>
      <c r="H2879" s="46"/>
    </row>
    <row r="2880" s="2" customFormat="1" ht="16.8" customHeight="1">
      <c r="A2880" s="40"/>
      <c r="B2880" s="46"/>
      <c r="C2880" s="335" t="s">
        <v>2861</v>
      </c>
      <c r="D2880" s="335" t="s">
        <v>2862</v>
      </c>
      <c r="E2880" s="18" t="s">
        <v>699</v>
      </c>
      <c r="F2880" s="336">
        <v>30.760000000000002</v>
      </c>
      <c r="G2880" s="40"/>
      <c r="H2880" s="46"/>
    </row>
    <row r="2881" s="2" customFormat="1" ht="16.8" customHeight="1">
      <c r="A2881" s="40"/>
      <c r="B2881" s="46"/>
      <c r="C2881" s="331" t="s">
        <v>2627</v>
      </c>
      <c r="D2881" s="332" t="s">
        <v>2627</v>
      </c>
      <c r="E2881" s="333" t="s">
        <v>1</v>
      </c>
      <c r="F2881" s="334">
        <v>11</v>
      </c>
      <c r="G2881" s="40"/>
      <c r="H2881" s="46"/>
    </row>
    <row r="2882" s="2" customFormat="1" ht="16.8" customHeight="1">
      <c r="A2882" s="40"/>
      <c r="B2882" s="46"/>
      <c r="C2882" s="335" t="s">
        <v>1</v>
      </c>
      <c r="D2882" s="335" t="s">
        <v>2870</v>
      </c>
      <c r="E2882" s="18" t="s">
        <v>1</v>
      </c>
      <c r="F2882" s="336">
        <v>0</v>
      </c>
      <c r="G2882" s="40"/>
      <c r="H2882" s="46"/>
    </row>
    <row r="2883" s="2" customFormat="1" ht="16.8" customHeight="1">
      <c r="A2883" s="40"/>
      <c r="B2883" s="46"/>
      <c r="C2883" s="335" t="s">
        <v>2627</v>
      </c>
      <c r="D2883" s="335" t="s">
        <v>4456</v>
      </c>
      <c r="E2883" s="18" t="s">
        <v>1</v>
      </c>
      <c r="F2883" s="336">
        <v>11</v>
      </c>
      <c r="G2883" s="40"/>
      <c r="H2883" s="46"/>
    </row>
    <row r="2884" s="2" customFormat="1" ht="16.8" customHeight="1">
      <c r="A2884" s="40"/>
      <c r="B2884" s="46"/>
      <c r="C2884" s="337" t="s">
        <v>6408</v>
      </c>
      <c r="D2884" s="40"/>
      <c r="E2884" s="40"/>
      <c r="F2884" s="40"/>
      <c r="G2884" s="40"/>
      <c r="H2884" s="46"/>
    </row>
    <row r="2885" s="2" customFormat="1" ht="16.8" customHeight="1">
      <c r="A2885" s="40"/>
      <c r="B2885" s="46"/>
      <c r="C2885" s="335" t="s">
        <v>2865</v>
      </c>
      <c r="D2885" s="335" t="s">
        <v>6506</v>
      </c>
      <c r="E2885" s="18" t="s">
        <v>699</v>
      </c>
      <c r="F2885" s="336">
        <v>22</v>
      </c>
      <c r="G2885" s="40"/>
      <c r="H2885" s="46"/>
    </row>
    <row r="2886" s="2" customFormat="1" ht="16.8" customHeight="1">
      <c r="A2886" s="40"/>
      <c r="B2886" s="46"/>
      <c r="C2886" s="331" t="s">
        <v>4460</v>
      </c>
      <c r="D2886" s="332" t="s">
        <v>4460</v>
      </c>
      <c r="E2886" s="333" t="s">
        <v>1</v>
      </c>
      <c r="F2886" s="334">
        <v>11</v>
      </c>
      <c r="G2886" s="40"/>
      <c r="H2886" s="46"/>
    </row>
    <row r="2887" s="2" customFormat="1" ht="16.8" customHeight="1">
      <c r="A2887" s="40"/>
      <c r="B2887" s="46"/>
      <c r="C2887" s="335" t="s">
        <v>1</v>
      </c>
      <c r="D2887" s="335" t="s">
        <v>2883</v>
      </c>
      <c r="E2887" s="18" t="s">
        <v>1</v>
      </c>
      <c r="F2887" s="336">
        <v>0</v>
      </c>
      <c r="G2887" s="40"/>
      <c r="H2887" s="46"/>
    </row>
    <row r="2888" s="2" customFormat="1" ht="16.8" customHeight="1">
      <c r="A2888" s="40"/>
      <c r="B2888" s="46"/>
      <c r="C2888" s="335" t="s">
        <v>4460</v>
      </c>
      <c r="D2888" s="335" t="s">
        <v>4456</v>
      </c>
      <c r="E2888" s="18" t="s">
        <v>1</v>
      </c>
      <c r="F2888" s="336">
        <v>11</v>
      </c>
      <c r="G2888" s="40"/>
      <c r="H2888" s="46"/>
    </row>
    <row r="2889" s="2" customFormat="1" ht="16.8" customHeight="1">
      <c r="A2889" s="40"/>
      <c r="B2889" s="46"/>
      <c r="C2889" s="337" t="s">
        <v>6408</v>
      </c>
      <c r="D2889" s="40"/>
      <c r="E2889" s="40"/>
      <c r="F2889" s="40"/>
      <c r="G2889" s="40"/>
      <c r="H2889" s="46"/>
    </row>
    <row r="2890" s="2" customFormat="1" ht="16.8" customHeight="1">
      <c r="A2890" s="40"/>
      <c r="B2890" s="46"/>
      <c r="C2890" s="335" t="s">
        <v>2878</v>
      </c>
      <c r="D2890" s="335" t="s">
        <v>6507</v>
      </c>
      <c r="E2890" s="18" t="s">
        <v>699</v>
      </c>
      <c r="F2890" s="336">
        <v>22</v>
      </c>
      <c r="G2890" s="40"/>
      <c r="H2890" s="46"/>
    </row>
    <row r="2891" s="2" customFormat="1" ht="16.8" customHeight="1">
      <c r="A2891" s="40"/>
      <c r="B2891" s="46"/>
      <c r="C2891" s="331" t="s">
        <v>2814</v>
      </c>
      <c r="D2891" s="332" t="s">
        <v>2814</v>
      </c>
      <c r="E2891" s="333" t="s">
        <v>1</v>
      </c>
      <c r="F2891" s="334">
        <v>0.80000000000000004</v>
      </c>
      <c r="G2891" s="40"/>
      <c r="H2891" s="46"/>
    </row>
    <row r="2892" s="2" customFormat="1" ht="16.8" customHeight="1">
      <c r="A2892" s="40"/>
      <c r="B2892" s="46"/>
      <c r="C2892" s="335" t="s">
        <v>1</v>
      </c>
      <c r="D2892" s="335" t="s">
        <v>2898</v>
      </c>
      <c r="E2892" s="18" t="s">
        <v>1</v>
      </c>
      <c r="F2892" s="336">
        <v>0</v>
      </c>
      <c r="G2892" s="40"/>
      <c r="H2892" s="46"/>
    </row>
    <row r="2893" s="2" customFormat="1" ht="16.8" customHeight="1">
      <c r="A2893" s="40"/>
      <c r="B2893" s="46"/>
      <c r="C2893" s="335" t="s">
        <v>2814</v>
      </c>
      <c r="D2893" s="335" t="s">
        <v>4375</v>
      </c>
      <c r="E2893" s="18" t="s">
        <v>1</v>
      </c>
      <c r="F2893" s="336">
        <v>0.80000000000000004</v>
      </c>
      <c r="G2893" s="40"/>
      <c r="H2893" s="46"/>
    </row>
    <row r="2894" s="2" customFormat="1" ht="16.8" customHeight="1">
      <c r="A2894" s="40"/>
      <c r="B2894" s="46"/>
      <c r="C2894" s="337" t="s">
        <v>6408</v>
      </c>
      <c r="D2894" s="40"/>
      <c r="E2894" s="40"/>
      <c r="F2894" s="40"/>
      <c r="G2894" s="40"/>
      <c r="H2894" s="46"/>
    </row>
    <row r="2895" s="2" customFormat="1" ht="16.8" customHeight="1">
      <c r="A2895" s="40"/>
      <c r="B2895" s="46"/>
      <c r="C2895" s="335" t="s">
        <v>4463</v>
      </c>
      <c r="D2895" s="335" t="s">
        <v>6592</v>
      </c>
      <c r="E2895" s="18" t="s">
        <v>507</v>
      </c>
      <c r="F2895" s="336">
        <v>0.80000000000000004</v>
      </c>
      <c r="G2895" s="40"/>
      <c r="H2895" s="46"/>
    </row>
    <row r="2896" s="2" customFormat="1" ht="16.8" customHeight="1">
      <c r="A2896" s="40"/>
      <c r="B2896" s="46"/>
      <c r="C2896" s="331" t="s">
        <v>3656</v>
      </c>
      <c r="D2896" s="332" t="s">
        <v>3656</v>
      </c>
      <c r="E2896" s="333" t="s">
        <v>1</v>
      </c>
      <c r="F2896" s="334">
        <v>26.399999999999999</v>
      </c>
      <c r="G2896" s="40"/>
      <c r="H2896" s="46"/>
    </row>
    <row r="2897" s="2" customFormat="1" ht="16.8" customHeight="1">
      <c r="A2897" s="40"/>
      <c r="B2897" s="46"/>
      <c r="C2897" s="335" t="s">
        <v>1</v>
      </c>
      <c r="D2897" s="335" t="s">
        <v>2893</v>
      </c>
      <c r="E2897" s="18" t="s">
        <v>1</v>
      </c>
      <c r="F2897" s="336">
        <v>0</v>
      </c>
      <c r="G2897" s="40"/>
      <c r="H2897" s="46"/>
    </row>
    <row r="2898" s="2" customFormat="1" ht="16.8" customHeight="1">
      <c r="A2898" s="40"/>
      <c r="B2898" s="46"/>
      <c r="C2898" s="335" t="s">
        <v>3656</v>
      </c>
      <c r="D2898" s="335" t="s">
        <v>4468</v>
      </c>
      <c r="E2898" s="18" t="s">
        <v>1</v>
      </c>
      <c r="F2898" s="336">
        <v>26.399999999999999</v>
      </c>
      <c r="G2898" s="40"/>
      <c r="H2898" s="46"/>
    </row>
    <row r="2899" s="2" customFormat="1" ht="16.8" customHeight="1">
      <c r="A2899" s="40"/>
      <c r="B2899" s="46"/>
      <c r="C2899" s="337" t="s">
        <v>6408</v>
      </c>
      <c r="D2899" s="40"/>
      <c r="E2899" s="40"/>
      <c r="F2899" s="40"/>
      <c r="G2899" s="40"/>
      <c r="H2899" s="46"/>
    </row>
    <row r="2900" s="2" customFormat="1" ht="16.8" customHeight="1">
      <c r="A2900" s="40"/>
      <c r="B2900" s="46"/>
      <c r="C2900" s="335" t="s">
        <v>2888</v>
      </c>
      <c r="D2900" s="335" t="s">
        <v>6508</v>
      </c>
      <c r="E2900" s="18" t="s">
        <v>699</v>
      </c>
      <c r="F2900" s="336">
        <v>84.75</v>
      </c>
      <c r="G2900" s="40"/>
      <c r="H2900" s="46"/>
    </row>
    <row r="2901" s="2" customFormat="1" ht="16.8" customHeight="1">
      <c r="A2901" s="40"/>
      <c r="B2901" s="46"/>
      <c r="C2901" s="331" t="s">
        <v>4485</v>
      </c>
      <c r="D2901" s="332" t="s">
        <v>4485</v>
      </c>
      <c r="E2901" s="333" t="s">
        <v>1</v>
      </c>
      <c r="F2901" s="334">
        <v>1.6000000000000001</v>
      </c>
      <c r="G2901" s="40"/>
      <c r="H2901" s="46"/>
    </row>
    <row r="2902" s="2" customFormat="1" ht="16.8" customHeight="1">
      <c r="A2902" s="40"/>
      <c r="B2902" s="46"/>
      <c r="C2902" s="335" t="s">
        <v>1</v>
      </c>
      <c r="D2902" s="335" t="s">
        <v>2898</v>
      </c>
      <c r="E2902" s="18" t="s">
        <v>1</v>
      </c>
      <c r="F2902" s="336">
        <v>0</v>
      </c>
      <c r="G2902" s="40"/>
      <c r="H2902" s="46"/>
    </row>
    <row r="2903" s="2" customFormat="1" ht="16.8" customHeight="1">
      <c r="A2903" s="40"/>
      <c r="B2903" s="46"/>
      <c r="C2903" s="335" t="s">
        <v>4485</v>
      </c>
      <c r="D2903" s="335" t="s">
        <v>4486</v>
      </c>
      <c r="E2903" s="18" t="s">
        <v>1</v>
      </c>
      <c r="F2903" s="336">
        <v>1.6000000000000001</v>
      </c>
      <c r="G2903" s="40"/>
      <c r="H2903" s="46"/>
    </row>
    <row r="2904" s="2" customFormat="1" ht="16.8" customHeight="1">
      <c r="A2904" s="40"/>
      <c r="B2904" s="46"/>
      <c r="C2904" s="337" t="s">
        <v>6408</v>
      </c>
      <c r="D2904" s="40"/>
      <c r="E2904" s="40"/>
      <c r="F2904" s="40"/>
      <c r="G2904" s="40"/>
      <c r="H2904" s="46"/>
    </row>
    <row r="2905" s="2" customFormat="1" ht="16.8" customHeight="1">
      <c r="A2905" s="40"/>
      <c r="B2905" s="46"/>
      <c r="C2905" s="335" t="s">
        <v>4481</v>
      </c>
      <c r="D2905" s="335" t="s">
        <v>6593</v>
      </c>
      <c r="E2905" s="18" t="s">
        <v>699</v>
      </c>
      <c r="F2905" s="336">
        <v>1.6000000000000001</v>
      </c>
      <c r="G2905" s="40"/>
      <c r="H2905" s="46"/>
    </row>
    <row r="2906" s="2" customFormat="1" ht="16.8" customHeight="1">
      <c r="A2906" s="40"/>
      <c r="B2906" s="46"/>
      <c r="C2906" s="331" t="s">
        <v>1001</v>
      </c>
      <c r="D2906" s="332" t="s">
        <v>1001</v>
      </c>
      <c r="E2906" s="333" t="s">
        <v>1</v>
      </c>
      <c r="F2906" s="334">
        <v>11.446</v>
      </c>
      <c r="G2906" s="40"/>
      <c r="H2906" s="46"/>
    </row>
    <row r="2907" s="2" customFormat="1" ht="16.8" customHeight="1">
      <c r="A2907" s="40"/>
      <c r="B2907" s="46"/>
      <c r="C2907" s="335" t="s">
        <v>1</v>
      </c>
      <c r="D2907" s="335" t="s">
        <v>4110</v>
      </c>
      <c r="E2907" s="18" t="s">
        <v>1</v>
      </c>
      <c r="F2907" s="336">
        <v>0</v>
      </c>
      <c r="G2907" s="40"/>
      <c r="H2907" s="46"/>
    </row>
    <row r="2908" s="2" customFormat="1" ht="16.8" customHeight="1">
      <c r="A2908" s="40"/>
      <c r="B2908" s="46"/>
      <c r="C2908" s="335" t="s">
        <v>1001</v>
      </c>
      <c r="D2908" s="335" t="s">
        <v>4111</v>
      </c>
      <c r="E2908" s="18" t="s">
        <v>1</v>
      </c>
      <c r="F2908" s="336">
        <v>11.446</v>
      </c>
      <c r="G2908" s="40"/>
      <c r="H2908" s="46"/>
    </row>
    <row r="2909" s="2" customFormat="1" ht="16.8" customHeight="1">
      <c r="A2909" s="40"/>
      <c r="B2909" s="46"/>
      <c r="C2909" s="337" t="s">
        <v>6408</v>
      </c>
      <c r="D2909" s="40"/>
      <c r="E2909" s="40"/>
      <c r="F2909" s="40"/>
      <c r="G2909" s="40"/>
      <c r="H2909" s="46"/>
    </row>
    <row r="2910" s="2" customFormat="1" ht="16.8" customHeight="1">
      <c r="A2910" s="40"/>
      <c r="B2910" s="46"/>
      <c r="C2910" s="335" t="s">
        <v>527</v>
      </c>
      <c r="D2910" s="335" t="s">
        <v>6436</v>
      </c>
      <c r="E2910" s="18" t="s">
        <v>515</v>
      </c>
      <c r="F2910" s="336">
        <v>38.189</v>
      </c>
      <c r="G2910" s="40"/>
      <c r="H2910" s="46"/>
    </row>
    <row r="2911" s="2" customFormat="1" ht="16.8" customHeight="1">
      <c r="A2911" s="40"/>
      <c r="B2911" s="46"/>
      <c r="C2911" s="331" t="s">
        <v>4495</v>
      </c>
      <c r="D2911" s="332" t="s">
        <v>4495</v>
      </c>
      <c r="E2911" s="333" t="s">
        <v>1</v>
      </c>
      <c r="F2911" s="334">
        <v>1.6000000000000001</v>
      </c>
      <c r="G2911" s="40"/>
      <c r="H2911" s="46"/>
    </row>
    <row r="2912" s="2" customFormat="1" ht="16.8" customHeight="1">
      <c r="A2912" s="40"/>
      <c r="B2912" s="46"/>
      <c r="C2912" s="335" t="s">
        <v>1</v>
      </c>
      <c r="D2912" s="335" t="s">
        <v>4494</v>
      </c>
      <c r="E2912" s="18" t="s">
        <v>1</v>
      </c>
      <c r="F2912" s="336">
        <v>0</v>
      </c>
      <c r="G2912" s="40"/>
      <c r="H2912" s="46"/>
    </row>
    <row r="2913" s="2" customFormat="1" ht="16.8" customHeight="1">
      <c r="A2913" s="40"/>
      <c r="B2913" s="46"/>
      <c r="C2913" s="335" t="s">
        <v>4495</v>
      </c>
      <c r="D2913" s="335" t="s">
        <v>4486</v>
      </c>
      <c r="E2913" s="18" t="s">
        <v>1</v>
      </c>
      <c r="F2913" s="336">
        <v>1.6000000000000001</v>
      </c>
      <c r="G2913" s="40"/>
      <c r="H2913" s="46"/>
    </row>
    <row r="2914" s="2" customFormat="1" ht="16.8" customHeight="1">
      <c r="A2914" s="40"/>
      <c r="B2914" s="46"/>
      <c r="C2914" s="337" t="s">
        <v>6408</v>
      </c>
      <c r="D2914" s="40"/>
      <c r="E2914" s="40"/>
      <c r="F2914" s="40"/>
      <c r="G2914" s="40"/>
      <c r="H2914" s="46"/>
    </row>
    <row r="2915" s="2" customFormat="1" ht="16.8" customHeight="1">
      <c r="A2915" s="40"/>
      <c r="B2915" s="46"/>
      <c r="C2915" s="335" t="s">
        <v>4489</v>
      </c>
      <c r="D2915" s="335" t="s">
        <v>6594</v>
      </c>
      <c r="E2915" s="18" t="s">
        <v>699</v>
      </c>
      <c r="F2915" s="336">
        <v>1.6000000000000001</v>
      </c>
      <c r="G2915" s="40"/>
      <c r="H2915" s="46"/>
    </row>
    <row r="2916" s="2" customFormat="1" ht="16.8" customHeight="1">
      <c r="A2916" s="40"/>
      <c r="B2916" s="46"/>
      <c r="C2916" s="331" t="s">
        <v>4509</v>
      </c>
      <c r="D2916" s="332" t="s">
        <v>4509</v>
      </c>
      <c r="E2916" s="333" t="s">
        <v>1</v>
      </c>
      <c r="F2916" s="334">
        <v>5.375</v>
      </c>
      <c r="G2916" s="40"/>
      <c r="H2916" s="46"/>
    </row>
    <row r="2917" s="2" customFormat="1" ht="16.8" customHeight="1">
      <c r="A2917" s="40"/>
      <c r="B2917" s="46"/>
      <c r="C2917" s="335" t="s">
        <v>1</v>
      </c>
      <c r="D2917" s="335" t="s">
        <v>4508</v>
      </c>
      <c r="E2917" s="18" t="s">
        <v>1</v>
      </c>
      <c r="F2917" s="336">
        <v>0</v>
      </c>
      <c r="G2917" s="40"/>
      <c r="H2917" s="46"/>
    </row>
    <row r="2918" s="2" customFormat="1" ht="16.8" customHeight="1">
      <c r="A2918" s="40"/>
      <c r="B2918" s="46"/>
      <c r="C2918" s="335" t="s">
        <v>4509</v>
      </c>
      <c r="D2918" s="335" t="s">
        <v>4510</v>
      </c>
      <c r="E2918" s="18" t="s">
        <v>1</v>
      </c>
      <c r="F2918" s="336">
        <v>5.375</v>
      </c>
      <c r="G2918" s="40"/>
      <c r="H2918" s="46"/>
    </row>
    <row r="2919" s="2" customFormat="1" ht="16.8" customHeight="1">
      <c r="A2919" s="40"/>
      <c r="B2919" s="46"/>
      <c r="C2919" s="337" t="s">
        <v>6408</v>
      </c>
      <c r="D2919" s="40"/>
      <c r="E2919" s="40"/>
      <c r="F2919" s="40"/>
      <c r="G2919" s="40"/>
      <c r="H2919" s="46"/>
    </row>
    <row r="2920" s="2" customFormat="1" ht="16.8" customHeight="1">
      <c r="A2920" s="40"/>
      <c r="B2920" s="46"/>
      <c r="C2920" s="335" t="s">
        <v>2909</v>
      </c>
      <c r="D2920" s="335" t="s">
        <v>6509</v>
      </c>
      <c r="E2920" s="18" t="s">
        <v>515</v>
      </c>
      <c r="F2920" s="336">
        <v>19.75</v>
      </c>
      <c r="G2920" s="40"/>
      <c r="H2920" s="46"/>
    </row>
    <row r="2921" s="2" customFormat="1" ht="16.8" customHeight="1">
      <c r="A2921" s="40"/>
      <c r="B2921" s="46"/>
      <c r="C2921" s="331" t="s">
        <v>3693</v>
      </c>
      <c r="D2921" s="332" t="s">
        <v>3693</v>
      </c>
      <c r="E2921" s="333" t="s">
        <v>1</v>
      </c>
      <c r="F2921" s="334">
        <v>339.60000000000002</v>
      </c>
      <c r="G2921" s="40"/>
      <c r="H2921" s="46"/>
    </row>
    <row r="2922" s="2" customFormat="1" ht="16.8" customHeight="1">
      <c r="A2922" s="40"/>
      <c r="B2922" s="46"/>
      <c r="C2922" s="335" t="s">
        <v>1</v>
      </c>
      <c r="D2922" s="335" t="s">
        <v>2954</v>
      </c>
      <c r="E2922" s="18" t="s">
        <v>1</v>
      </c>
      <c r="F2922" s="336">
        <v>0</v>
      </c>
      <c r="G2922" s="40"/>
      <c r="H2922" s="46"/>
    </row>
    <row r="2923" s="2" customFormat="1" ht="16.8" customHeight="1">
      <c r="A2923" s="40"/>
      <c r="B2923" s="46"/>
      <c r="C2923" s="335" t="s">
        <v>3693</v>
      </c>
      <c r="D2923" s="335" t="s">
        <v>4516</v>
      </c>
      <c r="E2923" s="18" t="s">
        <v>1</v>
      </c>
      <c r="F2923" s="336">
        <v>339.60000000000002</v>
      </c>
      <c r="G2923" s="40"/>
      <c r="H2923" s="46"/>
    </row>
    <row r="2924" s="2" customFormat="1" ht="16.8" customHeight="1">
      <c r="A2924" s="40"/>
      <c r="B2924" s="46"/>
      <c r="C2924" s="337" t="s">
        <v>6408</v>
      </c>
      <c r="D2924" s="40"/>
      <c r="E2924" s="40"/>
      <c r="F2924" s="40"/>
      <c r="G2924" s="40"/>
      <c r="H2924" s="46"/>
    </row>
    <row r="2925" s="2" customFormat="1" ht="16.8" customHeight="1">
      <c r="A2925" s="40"/>
      <c r="B2925" s="46"/>
      <c r="C2925" s="335" t="s">
        <v>2950</v>
      </c>
      <c r="D2925" s="335" t="s">
        <v>6512</v>
      </c>
      <c r="E2925" s="18" t="s">
        <v>651</v>
      </c>
      <c r="F2925" s="336">
        <v>339.60000000000002</v>
      </c>
      <c r="G2925" s="40"/>
      <c r="H2925" s="46"/>
    </row>
    <row r="2926" s="2" customFormat="1" ht="16.8" customHeight="1">
      <c r="A2926" s="40"/>
      <c r="B2926" s="46"/>
      <c r="C2926" s="331" t="s">
        <v>827</v>
      </c>
      <c r="D2926" s="332" t="s">
        <v>827</v>
      </c>
      <c r="E2926" s="333" t="s">
        <v>1</v>
      </c>
      <c r="F2926" s="334">
        <v>186.22399999999999</v>
      </c>
      <c r="G2926" s="40"/>
      <c r="H2926" s="46"/>
    </row>
    <row r="2927" s="2" customFormat="1" ht="16.8" customHeight="1">
      <c r="A2927" s="40"/>
      <c r="B2927" s="46"/>
      <c r="C2927" s="335" t="s">
        <v>1</v>
      </c>
      <c r="D2927" s="335" t="s">
        <v>2020</v>
      </c>
      <c r="E2927" s="18" t="s">
        <v>1</v>
      </c>
      <c r="F2927" s="336">
        <v>0</v>
      </c>
      <c r="G2927" s="40"/>
      <c r="H2927" s="46"/>
    </row>
    <row r="2928" s="2" customFormat="1" ht="16.8" customHeight="1">
      <c r="A2928" s="40"/>
      <c r="B2928" s="46"/>
      <c r="C2928" s="335" t="s">
        <v>827</v>
      </c>
      <c r="D2928" s="335" t="s">
        <v>4121</v>
      </c>
      <c r="E2928" s="18" t="s">
        <v>1</v>
      </c>
      <c r="F2928" s="336">
        <v>186.22399999999999</v>
      </c>
      <c r="G2928" s="40"/>
      <c r="H2928" s="46"/>
    </row>
    <row r="2929" s="2" customFormat="1" ht="16.8" customHeight="1">
      <c r="A2929" s="40"/>
      <c r="B2929" s="46"/>
      <c r="C2929" s="337" t="s">
        <v>6408</v>
      </c>
      <c r="D2929" s="40"/>
      <c r="E2929" s="40"/>
      <c r="F2929" s="40"/>
      <c r="G2929" s="40"/>
      <c r="H2929" s="46"/>
    </row>
    <row r="2930" s="2" customFormat="1">
      <c r="A2930" s="40"/>
      <c r="B2930" s="46"/>
      <c r="C2930" s="335" t="s">
        <v>2017</v>
      </c>
      <c r="D2930" s="335" t="s">
        <v>6447</v>
      </c>
      <c r="E2930" s="18" t="s">
        <v>651</v>
      </c>
      <c r="F2930" s="336">
        <v>186.22399999999999</v>
      </c>
      <c r="G2930" s="40"/>
      <c r="H2930" s="46"/>
    </row>
    <row r="2931" s="2" customFormat="1" ht="16.8" customHeight="1">
      <c r="A2931" s="40"/>
      <c r="B2931" s="46"/>
      <c r="C2931" s="331" t="s">
        <v>3727</v>
      </c>
      <c r="D2931" s="332" t="s">
        <v>3727</v>
      </c>
      <c r="E2931" s="333" t="s">
        <v>1</v>
      </c>
      <c r="F2931" s="334">
        <v>8.4749999999999996</v>
      </c>
      <c r="G2931" s="40"/>
      <c r="H2931" s="46"/>
    </row>
    <row r="2932" s="2" customFormat="1" ht="16.8" customHeight="1">
      <c r="A2932" s="40"/>
      <c r="B2932" s="46"/>
      <c r="C2932" s="335" t="s">
        <v>1</v>
      </c>
      <c r="D2932" s="335" t="s">
        <v>2647</v>
      </c>
      <c r="E2932" s="18" t="s">
        <v>1</v>
      </c>
      <c r="F2932" s="336">
        <v>0</v>
      </c>
      <c r="G2932" s="40"/>
      <c r="H2932" s="46"/>
    </row>
    <row r="2933" s="2" customFormat="1" ht="16.8" customHeight="1">
      <c r="A2933" s="40"/>
      <c r="B2933" s="46"/>
      <c r="C2933" s="335" t="s">
        <v>3727</v>
      </c>
      <c r="D2933" s="335" t="s">
        <v>4373</v>
      </c>
      <c r="E2933" s="18" t="s">
        <v>1</v>
      </c>
      <c r="F2933" s="336">
        <v>8.4749999999999996</v>
      </c>
      <c r="G2933" s="40"/>
      <c r="H2933" s="46"/>
    </row>
    <row r="2934" s="2" customFormat="1" ht="16.8" customHeight="1">
      <c r="A2934" s="40"/>
      <c r="B2934" s="46"/>
      <c r="C2934" s="337" t="s">
        <v>6408</v>
      </c>
      <c r="D2934" s="40"/>
      <c r="E2934" s="40"/>
      <c r="F2934" s="40"/>
      <c r="G2934" s="40"/>
      <c r="H2934" s="46"/>
    </row>
    <row r="2935" s="2" customFormat="1" ht="16.8" customHeight="1">
      <c r="A2935" s="40"/>
      <c r="B2935" s="46"/>
      <c r="C2935" s="335" t="s">
        <v>2642</v>
      </c>
      <c r="D2935" s="335" t="s">
        <v>6515</v>
      </c>
      <c r="E2935" s="18" t="s">
        <v>507</v>
      </c>
      <c r="F2935" s="336">
        <v>9.2750000000000004</v>
      </c>
      <c r="G2935" s="40"/>
      <c r="H2935" s="46"/>
    </row>
    <row r="2936" s="2" customFormat="1" ht="16.8" customHeight="1">
      <c r="A2936" s="40"/>
      <c r="B2936" s="46"/>
      <c r="C2936" s="331" t="s">
        <v>4379</v>
      </c>
      <c r="D2936" s="332" t="s">
        <v>4379</v>
      </c>
      <c r="E2936" s="333" t="s">
        <v>1</v>
      </c>
      <c r="F2936" s="334">
        <v>9.2750000000000004</v>
      </c>
      <c r="G2936" s="40"/>
      <c r="H2936" s="46"/>
    </row>
    <row r="2937" s="2" customFormat="1" ht="16.8" customHeight="1">
      <c r="A2937" s="40"/>
      <c r="B2937" s="46"/>
      <c r="C2937" s="335" t="s">
        <v>4379</v>
      </c>
      <c r="D2937" s="335" t="s">
        <v>4380</v>
      </c>
      <c r="E2937" s="18" t="s">
        <v>1</v>
      </c>
      <c r="F2937" s="336">
        <v>9.2750000000000004</v>
      </c>
      <c r="G2937" s="40"/>
      <c r="H2937" s="46"/>
    </row>
    <row r="2938" s="2" customFormat="1" ht="16.8" customHeight="1">
      <c r="A2938" s="40"/>
      <c r="B2938" s="46"/>
      <c r="C2938" s="337" t="s">
        <v>6408</v>
      </c>
      <c r="D2938" s="40"/>
      <c r="E2938" s="40"/>
      <c r="F2938" s="40"/>
      <c r="G2938" s="40"/>
      <c r="H2938" s="46"/>
    </row>
    <row r="2939" s="2" customFormat="1" ht="16.8" customHeight="1">
      <c r="A2939" s="40"/>
      <c r="B2939" s="46"/>
      <c r="C2939" s="335" t="s">
        <v>2652</v>
      </c>
      <c r="D2939" s="335" t="s">
        <v>2653</v>
      </c>
      <c r="E2939" s="18" t="s">
        <v>651</v>
      </c>
      <c r="F2939" s="336">
        <v>0.0030000000000000001</v>
      </c>
      <c r="G2939" s="40"/>
      <c r="H2939" s="46"/>
    </row>
    <row r="2940" s="2" customFormat="1" ht="16.8" customHeight="1">
      <c r="A2940" s="40"/>
      <c r="B2940" s="46"/>
      <c r="C2940" s="331" t="s">
        <v>3737</v>
      </c>
      <c r="D2940" s="332" t="s">
        <v>3737</v>
      </c>
      <c r="E2940" s="333" t="s">
        <v>1</v>
      </c>
      <c r="F2940" s="334">
        <v>10.086</v>
      </c>
      <c r="G2940" s="40"/>
      <c r="H2940" s="46"/>
    </row>
    <row r="2941" s="2" customFormat="1" ht="16.8" customHeight="1">
      <c r="A2941" s="40"/>
      <c r="B2941" s="46"/>
      <c r="C2941" s="335" t="s">
        <v>1</v>
      </c>
      <c r="D2941" s="335" t="s">
        <v>2665</v>
      </c>
      <c r="E2941" s="18" t="s">
        <v>1</v>
      </c>
      <c r="F2941" s="336">
        <v>0</v>
      </c>
      <c r="G2941" s="40"/>
      <c r="H2941" s="46"/>
    </row>
    <row r="2942" s="2" customFormat="1" ht="16.8" customHeight="1">
      <c r="A2942" s="40"/>
      <c r="B2942" s="46"/>
      <c r="C2942" s="335" t="s">
        <v>1</v>
      </c>
      <c r="D2942" s="335" t="s">
        <v>2166</v>
      </c>
      <c r="E2942" s="18" t="s">
        <v>1</v>
      </c>
      <c r="F2942" s="336">
        <v>0</v>
      </c>
      <c r="G2942" s="40"/>
      <c r="H2942" s="46"/>
    </row>
    <row r="2943" s="2" customFormat="1" ht="16.8" customHeight="1">
      <c r="A2943" s="40"/>
      <c r="B2943" s="46"/>
      <c r="C2943" s="335" t="s">
        <v>3737</v>
      </c>
      <c r="D2943" s="335" t="s">
        <v>4183</v>
      </c>
      <c r="E2943" s="18" t="s">
        <v>1</v>
      </c>
      <c r="F2943" s="336">
        <v>10.086</v>
      </c>
      <c r="G2943" s="40"/>
      <c r="H2943" s="46"/>
    </row>
    <row r="2944" s="2" customFormat="1" ht="16.8" customHeight="1">
      <c r="A2944" s="40"/>
      <c r="B2944" s="46"/>
      <c r="C2944" s="337" t="s">
        <v>6408</v>
      </c>
      <c r="D2944" s="40"/>
      <c r="E2944" s="40"/>
      <c r="F2944" s="40"/>
      <c r="G2944" s="40"/>
      <c r="H2944" s="46"/>
    </row>
    <row r="2945" s="2" customFormat="1" ht="16.8" customHeight="1">
      <c r="A2945" s="40"/>
      <c r="B2945" s="46"/>
      <c r="C2945" s="335" t="s">
        <v>2661</v>
      </c>
      <c r="D2945" s="335" t="s">
        <v>6437</v>
      </c>
      <c r="E2945" s="18" t="s">
        <v>507</v>
      </c>
      <c r="F2945" s="336">
        <v>20.286000000000001</v>
      </c>
      <c r="G2945" s="40"/>
      <c r="H2945" s="46"/>
    </row>
    <row r="2946" s="2" customFormat="1" ht="16.8" customHeight="1">
      <c r="A2946" s="40"/>
      <c r="B2946" s="46"/>
      <c r="C2946" s="331" t="s">
        <v>3751</v>
      </c>
      <c r="D2946" s="332" t="s">
        <v>3751</v>
      </c>
      <c r="E2946" s="333" t="s">
        <v>1</v>
      </c>
      <c r="F2946" s="334">
        <v>20.286000000000001</v>
      </c>
      <c r="G2946" s="40"/>
      <c r="H2946" s="46"/>
    </row>
    <row r="2947" s="2" customFormat="1" ht="16.8" customHeight="1">
      <c r="A2947" s="40"/>
      <c r="B2947" s="46"/>
      <c r="C2947" s="335" t="s">
        <v>1</v>
      </c>
      <c r="D2947" s="335" t="s">
        <v>2675</v>
      </c>
      <c r="E2947" s="18" t="s">
        <v>1</v>
      </c>
      <c r="F2947" s="336">
        <v>0</v>
      </c>
      <c r="G2947" s="40"/>
      <c r="H2947" s="46"/>
    </row>
    <row r="2948" s="2" customFormat="1" ht="16.8" customHeight="1">
      <c r="A2948" s="40"/>
      <c r="B2948" s="46"/>
      <c r="C2948" s="335" t="s">
        <v>3751</v>
      </c>
      <c r="D2948" s="335" t="s">
        <v>4188</v>
      </c>
      <c r="E2948" s="18" t="s">
        <v>1</v>
      </c>
      <c r="F2948" s="336">
        <v>20.286000000000001</v>
      </c>
      <c r="G2948" s="40"/>
      <c r="H2948" s="46"/>
    </row>
    <row r="2949" s="2" customFormat="1" ht="16.8" customHeight="1">
      <c r="A2949" s="40"/>
      <c r="B2949" s="46"/>
      <c r="C2949" s="337" t="s">
        <v>6408</v>
      </c>
      <c r="D2949" s="40"/>
      <c r="E2949" s="40"/>
      <c r="F2949" s="40"/>
      <c r="G2949" s="40"/>
      <c r="H2949" s="46"/>
    </row>
    <row r="2950" s="2" customFormat="1" ht="16.8" customHeight="1">
      <c r="A2950" s="40"/>
      <c r="B2950" s="46"/>
      <c r="C2950" s="335" t="s">
        <v>2671</v>
      </c>
      <c r="D2950" s="335" t="s">
        <v>2672</v>
      </c>
      <c r="E2950" s="18" t="s">
        <v>651</v>
      </c>
      <c r="F2950" s="336">
        <v>0.0070000000000000001</v>
      </c>
      <c r="G2950" s="40"/>
      <c r="H2950" s="46"/>
    </row>
    <row r="2951" s="2" customFormat="1" ht="16.8" customHeight="1">
      <c r="A2951" s="40"/>
      <c r="B2951" s="46"/>
      <c r="C2951" s="331" t="s">
        <v>3760</v>
      </c>
      <c r="D2951" s="332" t="s">
        <v>3760</v>
      </c>
      <c r="E2951" s="333" t="s">
        <v>1</v>
      </c>
      <c r="F2951" s="334">
        <v>20.172000000000001</v>
      </c>
      <c r="G2951" s="40"/>
      <c r="H2951" s="46"/>
    </row>
    <row r="2952" s="2" customFormat="1" ht="16.8" customHeight="1">
      <c r="A2952" s="40"/>
      <c r="B2952" s="46"/>
      <c r="C2952" s="335" t="s">
        <v>1</v>
      </c>
      <c r="D2952" s="335" t="s">
        <v>2685</v>
      </c>
      <c r="E2952" s="18" t="s">
        <v>1</v>
      </c>
      <c r="F2952" s="336">
        <v>0</v>
      </c>
      <c r="G2952" s="40"/>
      <c r="H2952" s="46"/>
    </row>
    <row r="2953" s="2" customFormat="1" ht="16.8" customHeight="1">
      <c r="A2953" s="40"/>
      <c r="B2953" s="46"/>
      <c r="C2953" s="335" t="s">
        <v>1</v>
      </c>
      <c r="D2953" s="335" t="s">
        <v>2166</v>
      </c>
      <c r="E2953" s="18" t="s">
        <v>1</v>
      </c>
      <c r="F2953" s="336">
        <v>0</v>
      </c>
      <c r="G2953" s="40"/>
      <c r="H2953" s="46"/>
    </row>
    <row r="2954" s="2" customFormat="1" ht="16.8" customHeight="1">
      <c r="A2954" s="40"/>
      <c r="B2954" s="46"/>
      <c r="C2954" s="335" t="s">
        <v>3760</v>
      </c>
      <c r="D2954" s="335" t="s">
        <v>4390</v>
      </c>
      <c r="E2954" s="18" t="s">
        <v>1</v>
      </c>
      <c r="F2954" s="336">
        <v>20.172000000000001</v>
      </c>
      <c r="G2954" s="40"/>
      <c r="H2954" s="46"/>
    </row>
    <row r="2955" s="2" customFormat="1" ht="16.8" customHeight="1">
      <c r="A2955" s="40"/>
      <c r="B2955" s="46"/>
      <c r="C2955" s="337" t="s">
        <v>6408</v>
      </c>
      <c r="D2955" s="40"/>
      <c r="E2955" s="40"/>
      <c r="F2955" s="40"/>
      <c r="G2955" s="40"/>
      <c r="H2955" s="46"/>
    </row>
    <row r="2956" s="2" customFormat="1" ht="16.8" customHeight="1">
      <c r="A2956" s="40"/>
      <c r="B2956" s="46"/>
      <c r="C2956" s="335" t="s">
        <v>2681</v>
      </c>
      <c r="D2956" s="335" t="s">
        <v>6438</v>
      </c>
      <c r="E2956" s="18" t="s">
        <v>507</v>
      </c>
      <c r="F2956" s="336">
        <v>40.572000000000003</v>
      </c>
      <c r="G2956" s="40"/>
      <c r="H2956" s="46"/>
    </row>
    <row r="2957" s="2" customFormat="1" ht="16.8" customHeight="1">
      <c r="A2957" s="40"/>
      <c r="B2957" s="46"/>
      <c r="C2957" s="331" t="s">
        <v>3769</v>
      </c>
      <c r="D2957" s="332" t="s">
        <v>3769</v>
      </c>
      <c r="E2957" s="333" t="s">
        <v>1</v>
      </c>
      <c r="F2957" s="334">
        <v>40.572000000000003</v>
      </c>
      <c r="G2957" s="40"/>
      <c r="H2957" s="46"/>
    </row>
    <row r="2958" s="2" customFormat="1" ht="16.8" customHeight="1">
      <c r="A2958" s="40"/>
      <c r="B2958" s="46"/>
      <c r="C2958" s="335" t="s">
        <v>1</v>
      </c>
      <c r="D2958" s="335" t="s">
        <v>2695</v>
      </c>
      <c r="E2958" s="18" t="s">
        <v>1</v>
      </c>
      <c r="F2958" s="336">
        <v>0</v>
      </c>
      <c r="G2958" s="40"/>
      <c r="H2958" s="46"/>
    </row>
    <row r="2959" s="2" customFormat="1" ht="16.8" customHeight="1">
      <c r="A2959" s="40"/>
      <c r="B2959" s="46"/>
      <c r="C2959" s="335" t="s">
        <v>3769</v>
      </c>
      <c r="D2959" s="335" t="s">
        <v>4395</v>
      </c>
      <c r="E2959" s="18" t="s">
        <v>1</v>
      </c>
      <c r="F2959" s="336">
        <v>40.572000000000003</v>
      </c>
      <c r="G2959" s="40"/>
      <c r="H2959" s="46"/>
    </row>
    <row r="2960" s="2" customFormat="1" ht="16.8" customHeight="1">
      <c r="A2960" s="40"/>
      <c r="B2960" s="46"/>
      <c r="C2960" s="337" t="s">
        <v>6408</v>
      </c>
      <c r="D2960" s="40"/>
      <c r="E2960" s="40"/>
      <c r="F2960" s="40"/>
      <c r="G2960" s="40"/>
      <c r="H2960" s="46"/>
    </row>
    <row r="2961" s="2" customFormat="1" ht="16.8" customHeight="1">
      <c r="A2961" s="40"/>
      <c r="B2961" s="46"/>
      <c r="C2961" s="335" t="s">
        <v>2691</v>
      </c>
      <c r="D2961" s="335" t="s">
        <v>2692</v>
      </c>
      <c r="E2961" s="18" t="s">
        <v>651</v>
      </c>
      <c r="F2961" s="336">
        <v>0.069000000000000006</v>
      </c>
      <c r="G2961" s="40"/>
      <c r="H2961" s="46"/>
    </row>
    <row r="2962" s="2" customFormat="1" ht="16.8" customHeight="1">
      <c r="A2962" s="40"/>
      <c r="B2962" s="46"/>
      <c r="C2962" s="331" t="s">
        <v>3776</v>
      </c>
      <c r="D2962" s="332" t="s">
        <v>3776</v>
      </c>
      <c r="E2962" s="333" t="s">
        <v>1</v>
      </c>
      <c r="F2962" s="334">
        <v>34.560000000000002</v>
      </c>
      <c r="G2962" s="40"/>
      <c r="H2962" s="46"/>
    </row>
    <row r="2963" s="2" customFormat="1" ht="16.8" customHeight="1">
      <c r="A2963" s="40"/>
      <c r="B2963" s="46"/>
      <c r="C2963" s="335" t="s">
        <v>1</v>
      </c>
      <c r="D2963" s="335" t="s">
        <v>4399</v>
      </c>
      <c r="E2963" s="18" t="s">
        <v>1</v>
      </c>
      <c r="F2963" s="336">
        <v>0</v>
      </c>
      <c r="G2963" s="40"/>
      <c r="H2963" s="46"/>
    </row>
    <row r="2964" s="2" customFormat="1" ht="16.8" customHeight="1">
      <c r="A2964" s="40"/>
      <c r="B2964" s="46"/>
      <c r="C2964" s="335" t="s">
        <v>3776</v>
      </c>
      <c r="D2964" s="335" t="s">
        <v>4400</v>
      </c>
      <c r="E2964" s="18" t="s">
        <v>1</v>
      </c>
      <c r="F2964" s="336">
        <v>34.560000000000002</v>
      </c>
      <c r="G2964" s="40"/>
      <c r="H2964" s="46"/>
    </row>
    <row r="2965" s="2" customFormat="1" ht="16.8" customHeight="1">
      <c r="A2965" s="40"/>
      <c r="B2965" s="46"/>
      <c r="C2965" s="337" t="s">
        <v>6408</v>
      </c>
      <c r="D2965" s="40"/>
      <c r="E2965" s="40"/>
      <c r="F2965" s="40"/>
      <c r="G2965" s="40"/>
      <c r="H2965" s="46"/>
    </row>
    <row r="2966" s="2" customFormat="1" ht="16.8" customHeight="1">
      <c r="A2966" s="40"/>
      <c r="B2966" s="46"/>
      <c r="C2966" s="335" t="s">
        <v>2701</v>
      </c>
      <c r="D2966" s="335" t="s">
        <v>6439</v>
      </c>
      <c r="E2966" s="18" t="s">
        <v>507</v>
      </c>
      <c r="F2966" s="336">
        <v>34.560000000000002</v>
      </c>
      <c r="G2966" s="40"/>
      <c r="H2966" s="46"/>
    </row>
    <row r="2967" s="2" customFormat="1" ht="16.8" customHeight="1">
      <c r="A2967" s="40"/>
      <c r="B2967" s="46"/>
      <c r="C2967" s="331" t="s">
        <v>3785</v>
      </c>
      <c r="D2967" s="332" t="s">
        <v>3785</v>
      </c>
      <c r="E2967" s="333" t="s">
        <v>1</v>
      </c>
      <c r="F2967" s="334">
        <v>68.513000000000005</v>
      </c>
      <c r="G2967" s="40"/>
      <c r="H2967" s="46"/>
    </row>
    <row r="2968" s="2" customFormat="1" ht="16.8" customHeight="1">
      <c r="A2968" s="40"/>
      <c r="B2968" s="46"/>
      <c r="C2968" s="335" t="s">
        <v>1</v>
      </c>
      <c r="D2968" s="335" t="s">
        <v>2714</v>
      </c>
      <c r="E2968" s="18" t="s">
        <v>1</v>
      </c>
      <c r="F2968" s="336">
        <v>0</v>
      </c>
      <c r="G2968" s="40"/>
      <c r="H2968" s="46"/>
    </row>
    <row r="2969" s="2" customFormat="1" ht="16.8" customHeight="1">
      <c r="A2969" s="40"/>
      <c r="B2969" s="46"/>
      <c r="C2969" s="335" t="s">
        <v>3785</v>
      </c>
      <c r="D2969" s="335" t="s">
        <v>4403</v>
      </c>
      <c r="E2969" s="18" t="s">
        <v>1</v>
      </c>
      <c r="F2969" s="336">
        <v>68.513000000000005</v>
      </c>
      <c r="G2969" s="40"/>
      <c r="H2969" s="46"/>
    </row>
    <row r="2970" s="2" customFormat="1" ht="16.8" customHeight="1">
      <c r="A2970" s="40"/>
      <c r="B2970" s="46"/>
      <c r="C2970" s="337" t="s">
        <v>6408</v>
      </c>
      <c r="D2970" s="40"/>
      <c r="E2970" s="40"/>
      <c r="F2970" s="40"/>
      <c r="G2970" s="40"/>
      <c r="H2970" s="46"/>
    </row>
    <row r="2971" s="2" customFormat="1">
      <c r="A2971" s="40"/>
      <c r="B2971" s="46"/>
      <c r="C2971" s="335" t="s">
        <v>2711</v>
      </c>
      <c r="D2971" s="335" t="s">
        <v>2712</v>
      </c>
      <c r="E2971" s="18" t="s">
        <v>507</v>
      </c>
      <c r="F2971" s="336">
        <v>78.790000000000006</v>
      </c>
      <c r="G2971" s="40"/>
      <c r="H2971" s="46"/>
    </row>
    <row r="2972" s="2" customFormat="1" ht="16.8" customHeight="1">
      <c r="A2972" s="40"/>
      <c r="B2972" s="46"/>
      <c r="C2972" s="331" t="s">
        <v>3795</v>
      </c>
      <c r="D2972" s="332" t="s">
        <v>3795</v>
      </c>
      <c r="E2972" s="333" t="s">
        <v>1</v>
      </c>
      <c r="F2972" s="334">
        <v>19.181999999999999</v>
      </c>
      <c r="G2972" s="40"/>
      <c r="H2972" s="46"/>
    </row>
    <row r="2973" s="2" customFormat="1" ht="16.8" customHeight="1">
      <c r="A2973" s="40"/>
      <c r="B2973" s="46"/>
      <c r="C2973" s="335" t="s">
        <v>1</v>
      </c>
      <c r="D2973" s="335" t="s">
        <v>2724</v>
      </c>
      <c r="E2973" s="18" t="s">
        <v>1</v>
      </c>
      <c r="F2973" s="336">
        <v>0</v>
      </c>
      <c r="G2973" s="40"/>
      <c r="H2973" s="46"/>
    </row>
    <row r="2974" s="2" customFormat="1" ht="16.8" customHeight="1">
      <c r="A2974" s="40"/>
      <c r="B2974" s="46"/>
      <c r="C2974" s="335" t="s">
        <v>1</v>
      </c>
      <c r="D2974" s="335" t="s">
        <v>4407</v>
      </c>
      <c r="E2974" s="18" t="s">
        <v>1</v>
      </c>
      <c r="F2974" s="336">
        <v>0</v>
      </c>
      <c r="G2974" s="40"/>
      <c r="H2974" s="46"/>
    </row>
    <row r="2975" s="2" customFormat="1" ht="16.8" customHeight="1">
      <c r="A2975" s="40"/>
      <c r="B2975" s="46"/>
      <c r="C2975" s="335" t="s">
        <v>3795</v>
      </c>
      <c r="D2975" s="335" t="s">
        <v>4408</v>
      </c>
      <c r="E2975" s="18" t="s">
        <v>1</v>
      </c>
      <c r="F2975" s="336">
        <v>19.181999999999999</v>
      </c>
      <c r="G2975" s="40"/>
      <c r="H2975" s="46"/>
    </row>
    <row r="2976" s="2" customFormat="1" ht="16.8" customHeight="1">
      <c r="A2976" s="40"/>
      <c r="B2976" s="46"/>
      <c r="C2976" s="337" t="s">
        <v>6408</v>
      </c>
      <c r="D2976" s="40"/>
      <c r="E2976" s="40"/>
      <c r="F2976" s="40"/>
      <c r="G2976" s="40"/>
      <c r="H2976" s="46"/>
    </row>
    <row r="2977" s="2" customFormat="1" ht="16.8" customHeight="1">
      <c r="A2977" s="40"/>
      <c r="B2977" s="46"/>
      <c r="C2977" s="335" t="s">
        <v>2720</v>
      </c>
      <c r="D2977" s="335" t="s">
        <v>6440</v>
      </c>
      <c r="E2977" s="18" t="s">
        <v>507</v>
      </c>
      <c r="F2977" s="336">
        <v>33.953000000000003</v>
      </c>
      <c r="G2977" s="40"/>
      <c r="H2977" s="46"/>
    </row>
    <row r="2978" s="2" customFormat="1" ht="16.8" customHeight="1">
      <c r="A2978" s="40"/>
      <c r="B2978" s="46"/>
      <c r="C2978" s="331" t="s">
        <v>776</v>
      </c>
      <c r="D2978" s="332" t="s">
        <v>776</v>
      </c>
      <c r="E2978" s="333" t="s">
        <v>1</v>
      </c>
      <c r="F2978" s="334">
        <v>10</v>
      </c>
      <c r="G2978" s="40"/>
      <c r="H2978" s="46"/>
    </row>
    <row r="2979" s="2" customFormat="1" ht="16.8" customHeight="1">
      <c r="A2979" s="40"/>
      <c r="B2979" s="46"/>
      <c r="C2979" s="335" t="s">
        <v>1</v>
      </c>
      <c r="D2979" s="335" t="s">
        <v>4088</v>
      </c>
      <c r="E2979" s="18" t="s">
        <v>1</v>
      </c>
      <c r="F2979" s="336">
        <v>0</v>
      </c>
      <c r="G2979" s="40"/>
      <c r="H2979" s="46"/>
    </row>
    <row r="2980" s="2" customFormat="1" ht="16.8" customHeight="1">
      <c r="A2980" s="40"/>
      <c r="B2980" s="46"/>
      <c r="C2980" s="335" t="s">
        <v>776</v>
      </c>
      <c r="D2980" s="335" t="s">
        <v>277</v>
      </c>
      <c r="E2980" s="18" t="s">
        <v>1</v>
      </c>
      <c r="F2980" s="336">
        <v>10</v>
      </c>
      <c r="G2980" s="40"/>
      <c r="H2980" s="46"/>
    </row>
    <row r="2981" s="2" customFormat="1" ht="16.8" customHeight="1">
      <c r="A2981" s="40"/>
      <c r="B2981" s="46"/>
      <c r="C2981" s="337" t="s">
        <v>6408</v>
      </c>
      <c r="D2981" s="40"/>
      <c r="E2981" s="40"/>
      <c r="F2981" s="40"/>
      <c r="G2981" s="40"/>
      <c r="H2981" s="46"/>
    </row>
    <row r="2982" s="2" customFormat="1" ht="16.8" customHeight="1">
      <c r="A2982" s="40"/>
      <c r="B2982" s="46"/>
      <c r="C2982" s="335" t="s">
        <v>1912</v>
      </c>
      <c r="D2982" s="335" t="s">
        <v>6435</v>
      </c>
      <c r="E2982" s="18" t="s">
        <v>507</v>
      </c>
      <c r="F2982" s="336">
        <v>75</v>
      </c>
      <c r="G2982" s="40"/>
      <c r="H2982" s="46"/>
    </row>
    <row r="2983" s="2" customFormat="1" ht="16.8" customHeight="1">
      <c r="A2983" s="40"/>
      <c r="B2983" s="46"/>
      <c r="C2983" s="331" t="s">
        <v>835</v>
      </c>
      <c r="D2983" s="332" t="s">
        <v>835</v>
      </c>
      <c r="E2983" s="333" t="s">
        <v>1</v>
      </c>
      <c r="F2983" s="334">
        <v>38.189</v>
      </c>
      <c r="G2983" s="40"/>
      <c r="H2983" s="46"/>
    </row>
    <row r="2984" s="2" customFormat="1" ht="16.8" customHeight="1">
      <c r="A2984" s="40"/>
      <c r="B2984" s="46"/>
      <c r="C2984" s="335" t="s">
        <v>1</v>
      </c>
      <c r="D2984" s="335" t="s">
        <v>2033</v>
      </c>
      <c r="E2984" s="18" t="s">
        <v>1</v>
      </c>
      <c r="F2984" s="336">
        <v>0</v>
      </c>
      <c r="G2984" s="40"/>
      <c r="H2984" s="46"/>
    </row>
    <row r="2985" s="2" customFormat="1" ht="16.8" customHeight="1">
      <c r="A2985" s="40"/>
      <c r="B2985" s="46"/>
      <c r="C2985" s="335" t="s">
        <v>835</v>
      </c>
      <c r="D2985" s="335" t="s">
        <v>4102</v>
      </c>
      <c r="E2985" s="18" t="s">
        <v>1</v>
      </c>
      <c r="F2985" s="336">
        <v>38.189</v>
      </c>
      <c r="G2985" s="40"/>
      <c r="H2985" s="46"/>
    </row>
    <row r="2986" s="2" customFormat="1" ht="16.8" customHeight="1">
      <c r="A2986" s="40"/>
      <c r="B2986" s="46"/>
      <c r="C2986" s="337" t="s">
        <v>6408</v>
      </c>
      <c r="D2986" s="40"/>
      <c r="E2986" s="40"/>
      <c r="F2986" s="40"/>
      <c r="G2986" s="40"/>
      <c r="H2986" s="46"/>
    </row>
    <row r="2987" s="2" customFormat="1" ht="16.8" customHeight="1">
      <c r="A2987" s="40"/>
      <c r="B2987" s="46"/>
      <c r="C2987" s="335" t="s">
        <v>2025</v>
      </c>
      <c r="D2987" s="335" t="s">
        <v>6448</v>
      </c>
      <c r="E2987" s="18" t="s">
        <v>515</v>
      </c>
      <c r="F2987" s="336">
        <v>141.64699999999999</v>
      </c>
      <c r="G2987" s="40"/>
      <c r="H2987" s="46"/>
    </row>
    <row r="2988" s="2" customFormat="1" ht="16.8" customHeight="1">
      <c r="A2988" s="40"/>
      <c r="B2988" s="46"/>
      <c r="C2988" s="331" t="s">
        <v>1764</v>
      </c>
      <c r="D2988" s="332" t="s">
        <v>1764</v>
      </c>
      <c r="E2988" s="333" t="s">
        <v>1</v>
      </c>
      <c r="F2988" s="334">
        <v>33</v>
      </c>
      <c r="G2988" s="40"/>
      <c r="H2988" s="46"/>
    </row>
    <row r="2989" s="2" customFormat="1" ht="16.8" customHeight="1">
      <c r="A2989" s="40"/>
      <c r="B2989" s="46"/>
      <c r="C2989" s="335" t="s">
        <v>1764</v>
      </c>
      <c r="D2989" s="335" t="s">
        <v>3806</v>
      </c>
      <c r="E2989" s="18" t="s">
        <v>1</v>
      </c>
      <c r="F2989" s="336">
        <v>33</v>
      </c>
      <c r="G2989" s="40"/>
      <c r="H2989" s="46"/>
    </row>
    <row r="2990" s="2" customFormat="1" ht="16.8" customHeight="1">
      <c r="A2990" s="40"/>
      <c r="B2990" s="46"/>
      <c r="C2990" s="331" t="s">
        <v>1767</v>
      </c>
      <c r="D2990" s="332" t="s">
        <v>1767</v>
      </c>
      <c r="E2990" s="333" t="s">
        <v>1</v>
      </c>
      <c r="F2990" s="334">
        <v>33</v>
      </c>
      <c r="G2990" s="40"/>
      <c r="H2990" s="46"/>
    </row>
    <row r="2991" s="2" customFormat="1" ht="16.8" customHeight="1">
      <c r="A2991" s="40"/>
      <c r="B2991" s="46"/>
      <c r="C2991" s="335" t="s">
        <v>1767</v>
      </c>
      <c r="D2991" s="335" t="s">
        <v>4417</v>
      </c>
      <c r="E2991" s="18" t="s">
        <v>1</v>
      </c>
      <c r="F2991" s="336">
        <v>33</v>
      </c>
      <c r="G2991" s="40"/>
      <c r="H2991" s="46"/>
    </row>
    <row r="2992" s="2" customFormat="1" ht="16.8" customHeight="1">
      <c r="A2992" s="40"/>
      <c r="B2992" s="46"/>
      <c r="C2992" s="337" t="s">
        <v>6408</v>
      </c>
      <c r="D2992" s="40"/>
      <c r="E2992" s="40"/>
      <c r="F2992" s="40"/>
      <c r="G2992" s="40"/>
      <c r="H2992" s="46"/>
    </row>
    <row r="2993" s="2" customFormat="1" ht="16.8" customHeight="1">
      <c r="A2993" s="40"/>
      <c r="B2993" s="46"/>
      <c r="C2993" s="335" t="s">
        <v>2741</v>
      </c>
      <c r="D2993" s="335" t="s">
        <v>6442</v>
      </c>
      <c r="E2993" s="18" t="s">
        <v>507</v>
      </c>
      <c r="F2993" s="336">
        <v>37.950000000000003</v>
      </c>
      <c r="G2993" s="40"/>
      <c r="H2993" s="46"/>
    </row>
    <row r="2994" s="2" customFormat="1" ht="16.8" customHeight="1">
      <c r="A2994" s="40"/>
      <c r="B2994" s="46"/>
      <c r="C2994" s="331" t="s">
        <v>1770</v>
      </c>
      <c r="D2994" s="332" t="s">
        <v>1770</v>
      </c>
      <c r="E2994" s="333" t="s">
        <v>1</v>
      </c>
      <c r="F2994" s="334">
        <v>20.286000000000001</v>
      </c>
      <c r="G2994" s="40"/>
      <c r="H2994" s="46"/>
    </row>
    <row r="2995" s="2" customFormat="1" ht="16.8" customHeight="1">
      <c r="A2995" s="40"/>
      <c r="B2995" s="46"/>
      <c r="C2995" s="335" t="s">
        <v>1</v>
      </c>
      <c r="D2995" s="335" t="s">
        <v>2770</v>
      </c>
      <c r="E2995" s="18" t="s">
        <v>1</v>
      </c>
      <c r="F2995" s="336">
        <v>0</v>
      </c>
      <c r="G2995" s="40"/>
      <c r="H2995" s="46"/>
    </row>
    <row r="2996" s="2" customFormat="1" ht="16.8" customHeight="1">
      <c r="A2996" s="40"/>
      <c r="B2996" s="46"/>
      <c r="C2996" s="335" t="s">
        <v>1770</v>
      </c>
      <c r="D2996" s="335" t="s">
        <v>4188</v>
      </c>
      <c r="E2996" s="18" t="s">
        <v>1</v>
      </c>
      <c r="F2996" s="336">
        <v>20.286000000000001</v>
      </c>
      <c r="G2996" s="40"/>
      <c r="H2996" s="46"/>
    </row>
    <row r="2997" s="2" customFormat="1" ht="16.8" customHeight="1">
      <c r="A2997" s="40"/>
      <c r="B2997" s="46"/>
      <c r="C2997" s="337" t="s">
        <v>6408</v>
      </c>
      <c r="D2997" s="40"/>
      <c r="E2997" s="40"/>
      <c r="F2997" s="40"/>
      <c r="G2997" s="40"/>
      <c r="H2997" s="46"/>
    </row>
    <row r="2998" s="2" customFormat="1" ht="16.8" customHeight="1">
      <c r="A2998" s="40"/>
      <c r="B2998" s="46"/>
      <c r="C2998" s="335" t="s">
        <v>2762</v>
      </c>
      <c r="D2998" s="335" t="s">
        <v>6445</v>
      </c>
      <c r="E2998" s="18" t="s">
        <v>507</v>
      </c>
      <c r="F2998" s="336">
        <v>88.191999999999993</v>
      </c>
      <c r="G2998" s="40"/>
      <c r="H2998" s="46"/>
    </row>
    <row r="2999" s="2" customFormat="1" ht="16.8" customHeight="1">
      <c r="A2999" s="40"/>
      <c r="B2999" s="46"/>
      <c r="C2999" s="331" t="s">
        <v>1773</v>
      </c>
      <c r="D2999" s="332" t="s">
        <v>1773</v>
      </c>
      <c r="E2999" s="333" t="s">
        <v>1</v>
      </c>
      <c r="F2999" s="334">
        <v>88.191999999999993</v>
      </c>
      <c r="G2999" s="40"/>
      <c r="H2999" s="46"/>
    </row>
    <row r="3000" s="2" customFormat="1" ht="16.8" customHeight="1">
      <c r="A3000" s="40"/>
      <c r="B3000" s="46"/>
      <c r="C3000" s="335" t="s">
        <v>1773</v>
      </c>
      <c r="D3000" s="335" t="s">
        <v>3547</v>
      </c>
      <c r="E3000" s="18" t="s">
        <v>1</v>
      </c>
      <c r="F3000" s="336">
        <v>88.191999999999993</v>
      </c>
      <c r="G3000" s="40"/>
      <c r="H3000" s="46"/>
    </row>
    <row r="3001" s="2" customFormat="1" ht="16.8" customHeight="1">
      <c r="A3001" s="40"/>
      <c r="B3001" s="46"/>
      <c r="C3001" s="337" t="s">
        <v>6408</v>
      </c>
      <c r="D3001" s="40"/>
      <c r="E3001" s="40"/>
      <c r="F3001" s="40"/>
      <c r="G3001" s="40"/>
      <c r="H3001" s="46"/>
    </row>
    <row r="3002" s="2" customFormat="1" ht="16.8" customHeight="1">
      <c r="A3002" s="40"/>
      <c r="B3002" s="46"/>
      <c r="C3002" s="335" t="s">
        <v>2752</v>
      </c>
      <c r="D3002" s="335" t="s">
        <v>2753</v>
      </c>
      <c r="E3002" s="18" t="s">
        <v>507</v>
      </c>
      <c r="F3002" s="336">
        <v>92.602000000000004</v>
      </c>
      <c r="G3002" s="40"/>
      <c r="H3002" s="46"/>
    </row>
    <row r="3003" s="2" customFormat="1" ht="16.8" customHeight="1">
      <c r="A3003" s="40"/>
      <c r="B3003" s="46"/>
      <c r="C3003" s="331" t="s">
        <v>2994</v>
      </c>
      <c r="D3003" s="332" t="s">
        <v>2994</v>
      </c>
      <c r="E3003" s="333" t="s">
        <v>1</v>
      </c>
      <c r="F3003" s="334">
        <v>11.220000000000001</v>
      </c>
      <c r="G3003" s="40"/>
      <c r="H3003" s="46"/>
    </row>
    <row r="3004" s="2" customFormat="1" ht="16.8" customHeight="1">
      <c r="A3004" s="40"/>
      <c r="B3004" s="46"/>
      <c r="C3004" s="335" t="s">
        <v>2994</v>
      </c>
      <c r="D3004" s="335" t="s">
        <v>3551</v>
      </c>
      <c r="E3004" s="18" t="s">
        <v>1</v>
      </c>
      <c r="F3004" s="336">
        <v>11.220000000000001</v>
      </c>
      <c r="G3004" s="40"/>
      <c r="H3004" s="46"/>
    </row>
    <row r="3005" s="2" customFormat="1" ht="16.8" customHeight="1">
      <c r="A3005" s="40"/>
      <c r="B3005" s="46"/>
      <c r="C3005" s="331" t="s">
        <v>1776</v>
      </c>
      <c r="D3005" s="332" t="s">
        <v>1776</v>
      </c>
      <c r="E3005" s="333" t="s">
        <v>1</v>
      </c>
      <c r="F3005" s="334">
        <v>7.8540000000000001</v>
      </c>
      <c r="G3005" s="40"/>
      <c r="H3005" s="46"/>
    </row>
    <row r="3006" s="2" customFormat="1" ht="16.8" customHeight="1">
      <c r="A3006" s="40"/>
      <c r="B3006" s="46"/>
      <c r="C3006" s="335" t="s">
        <v>1776</v>
      </c>
      <c r="D3006" s="335" t="s">
        <v>3557</v>
      </c>
      <c r="E3006" s="18" t="s">
        <v>1</v>
      </c>
      <c r="F3006" s="336">
        <v>7.8540000000000001</v>
      </c>
      <c r="G3006" s="40"/>
      <c r="H3006" s="46"/>
    </row>
    <row r="3007" s="2" customFormat="1" ht="16.8" customHeight="1">
      <c r="A3007" s="40"/>
      <c r="B3007" s="46"/>
      <c r="C3007" s="337" t="s">
        <v>6408</v>
      </c>
      <c r="D3007" s="40"/>
      <c r="E3007" s="40"/>
      <c r="F3007" s="40"/>
      <c r="G3007" s="40"/>
      <c r="H3007" s="46"/>
    </row>
    <row r="3008" s="2" customFormat="1" ht="16.8" customHeight="1">
      <c r="A3008" s="40"/>
      <c r="B3008" s="46"/>
      <c r="C3008" s="335" t="s">
        <v>4431</v>
      </c>
      <c r="D3008" s="335" t="s">
        <v>4432</v>
      </c>
      <c r="E3008" s="18" t="s">
        <v>507</v>
      </c>
      <c r="F3008" s="336">
        <v>8.6389999999999993</v>
      </c>
      <c r="G3008" s="40"/>
      <c r="H3008" s="46"/>
    </row>
    <row r="3009" s="2" customFormat="1" ht="16.8" customHeight="1">
      <c r="A3009" s="40"/>
      <c r="B3009" s="46"/>
      <c r="C3009" s="331" t="s">
        <v>843</v>
      </c>
      <c r="D3009" s="332" t="s">
        <v>843</v>
      </c>
      <c r="E3009" s="333" t="s">
        <v>1</v>
      </c>
      <c r="F3009" s="334">
        <v>13.75</v>
      </c>
      <c r="G3009" s="40"/>
      <c r="H3009" s="46"/>
    </row>
    <row r="3010" s="2" customFormat="1" ht="16.8" customHeight="1">
      <c r="A3010" s="40"/>
      <c r="B3010" s="46"/>
      <c r="C3010" s="335" t="s">
        <v>1</v>
      </c>
      <c r="D3010" s="335" t="s">
        <v>4128</v>
      </c>
      <c r="E3010" s="18" t="s">
        <v>1</v>
      </c>
      <c r="F3010" s="336">
        <v>0</v>
      </c>
      <c r="G3010" s="40"/>
      <c r="H3010" s="46"/>
    </row>
    <row r="3011" s="2" customFormat="1" ht="16.8" customHeight="1">
      <c r="A3011" s="40"/>
      <c r="B3011" s="46"/>
      <c r="C3011" s="335" t="s">
        <v>843</v>
      </c>
      <c r="D3011" s="335" t="s">
        <v>4129</v>
      </c>
      <c r="E3011" s="18" t="s">
        <v>1</v>
      </c>
      <c r="F3011" s="336">
        <v>13.75</v>
      </c>
      <c r="G3011" s="40"/>
      <c r="H3011" s="46"/>
    </row>
    <row r="3012" s="2" customFormat="1" ht="16.8" customHeight="1">
      <c r="A3012" s="40"/>
      <c r="B3012" s="46"/>
      <c r="C3012" s="337" t="s">
        <v>6408</v>
      </c>
      <c r="D3012" s="40"/>
      <c r="E3012" s="40"/>
      <c r="F3012" s="40"/>
      <c r="G3012" s="40"/>
      <c r="H3012" s="46"/>
    </row>
    <row r="3013" s="2" customFormat="1" ht="16.8" customHeight="1">
      <c r="A3013" s="40"/>
      <c r="B3013" s="46"/>
      <c r="C3013" s="335" t="s">
        <v>2036</v>
      </c>
      <c r="D3013" s="335" t="s">
        <v>6449</v>
      </c>
      <c r="E3013" s="18" t="s">
        <v>515</v>
      </c>
      <c r="F3013" s="336">
        <v>26.510000000000002</v>
      </c>
      <c r="G3013" s="40"/>
      <c r="H3013" s="46"/>
    </row>
    <row r="3014" s="2" customFormat="1" ht="16.8" customHeight="1">
      <c r="A3014" s="40"/>
      <c r="B3014" s="46"/>
      <c r="C3014" s="331" t="s">
        <v>335</v>
      </c>
      <c r="D3014" s="332" t="s">
        <v>335</v>
      </c>
      <c r="E3014" s="333" t="s">
        <v>1</v>
      </c>
      <c r="F3014" s="334">
        <v>26.510000000000002</v>
      </c>
      <c r="G3014" s="40"/>
      <c r="H3014" s="46"/>
    </row>
    <row r="3015" s="2" customFormat="1" ht="16.8" customHeight="1">
      <c r="A3015" s="40"/>
      <c r="B3015" s="46"/>
      <c r="C3015" s="335" t="s">
        <v>335</v>
      </c>
      <c r="D3015" s="335" t="s">
        <v>336</v>
      </c>
      <c r="E3015" s="18" t="s">
        <v>1</v>
      </c>
      <c r="F3015" s="336">
        <v>26.510000000000002</v>
      </c>
      <c r="G3015" s="40"/>
      <c r="H3015" s="46"/>
    </row>
    <row r="3016" s="2" customFormat="1" ht="16.8" customHeight="1">
      <c r="A3016" s="40"/>
      <c r="B3016" s="46"/>
      <c r="C3016" s="337" t="s">
        <v>6408</v>
      </c>
      <c r="D3016" s="40"/>
      <c r="E3016" s="40"/>
      <c r="F3016" s="40"/>
      <c r="G3016" s="40"/>
      <c r="H3016" s="46"/>
    </row>
    <row r="3017" s="2" customFormat="1" ht="16.8" customHeight="1">
      <c r="A3017" s="40"/>
      <c r="B3017" s="46"/>
      <c r="C3017" s="335" t="s">
        <v>2049</v>
      </c>
      <c r="D3017" s="335" t="s">
        <v>2050</v>
      </c>
      <c r="E3017" s="18" t="s">
        <v>651</v>
      </c>
      <c r="F3017" s="336">
        <v>53.020000000000003</v>
      </c>
      <c r="G3017" s="40"/>
      <c r="H3017" s="46"/>
    </row>
    <row r="3018" s="2" customFormat="1" ht="16.8" customHeight="1">
      <c r="A3018" s="40"/>
      <c r="B3018" s="46"/>
      <c r="C3018" s="331" t="s">
        <v>1792</v>
      </c>
      <c r="D3018" s="332" t="s">
        <v>1792</v>
      </c>
      <c r="E3018" s="333" t="s">
        <v>1</v>
      </c>
      <c r="F3018" s="334">
        <v>2.7000000000000002</v>
      </c>
      <c r="G3018" s="40"/>
      <c r="H3018" s="46"/>
    </row>
    <row r="3019" s="2" customFormat="1" ht="16.8" customHeight="1">
      <c r="A3019" s="40"/>
      <c r="B3019" s="46"/>
      <c r="C3019" s="335" t="s">
        <v>1</v>
      </c>
      <c r="D3019" s="335" t="s">
        <v>4141</v>
      </c>
      <c r="E3019" s="18" t="s">
        <v>1</v>
      </c>
      <c r="F3019" s="336">
        <v>0</v>
      </c>
      <c r="G3019" s="40"/>
      <c r="H3019" s="46"/>
    </row>
    <row r="3020" s="2" customFormat="1" ht="16.8" customHeight="1">
      <c r="A3020" s="40"/>
      <c r="B3020" s="46"/>
      <c r="C3020" s="335" t="s">
        <v>1792</v>
      </c>
      <c r="D3020" s="335" t="s">
        <v>4142</v>
      </c>
      <c r="E3020" s="18" t="s">
        <v>1</v>
      </c>
      <c r="F3020" s="336">
        <v>2.7000000000000002</v>
      </c>
      <c r="G3020" s="40"/>
      <c r="H3020" s="46"/>
    </row>
    <row r="3021" s="2" customFormat="1" ht="16.8" customHeight="1">
      <c r="A3021" s="40"/>
      <c r="B3021" s="46"/>
      <c r="C3021" s="337" t="s">
        <v>6408</v>
      </c>
      <c r="D3021" s="40"/>
      <c r="E3021" s="40"/>
      <c r="F3021" s="40"/>
      <c r="G3021" s="40"/>
      <c r="H3021" s="46"/>
    </row>
    <row r="3022" s="2" customFormat="1" ht="16.8" customHeight="1">
      <c r="A3022" s="40"/>
      <c r="B3022" s="46"/>
      <c r="C3022" s="335" t="s">
        <v>4135</v>
      </c>
      <c r="D3022" s="335" t="s">
        <v>6588</v>
      </c>
      <c r="E3022" s="18" t="s">
        <v>507</v>
      </c>
      <c r="F3022" s="336">
        <v>6.5</v>
      </c>
      <c r="G3022" s="40"/>
      <c r="H3022" s="46"/>
    </row>
    <row r="3023" s="2" customFormat="1" ht="16.8" customHeight="1">
      <c r="A3023" s="40"/>
      <c r="B3023" s="46"/>
      <c r="C3023" s="331" t="s">
        <v>860</v>
      </c>
      <c r="D3023" s="332" t="s">
        <v>860</v>
      </c>
      <c r="E3023" s="333" t="s">
        <v>1</v>
      </c>
      <c r="F3023" s="334">
        <v>24.100000000000001</v>
      </c>
      <c r="G3023" s="40"/>
      <c r="H3023" s="46"/>
    </row>
    <row r="3024" s="2" customFormat="1" ht="16.8" customHeight="1">
      <c r="A3024" s="40"/>
      <c r="B3024" s="46"/>
      <c r="C3024" s="335" t="s">
        <v>860</v>
      </c>
      <c r="D3024" s="335" t="s">
        <v>861</v>
      </c>
      <c r="E3024" s="18" t="s">
        <v>1</v>
      </c>
      <c r="F3024" s="336">
        <v>24.100000000000001</v>
      </c>
      <c r="G3024" s="40"/>
      <c r="H3024" s="46"/>
    </row>
    <row r="3025" s="2" customFormat="1" ht="16.8" customHeight="1">
      <c r="A3025" s="40"/>
      <c r="B3025" s="46"/>
      <c r="C3025" s="331" t="s">
        <v>869</v>
      </c>
      <c r="D3025" s="332" t="s">
        <v>869</v>
      </c>
      <c r="E3025" s="333" t="s">
        <v>1</v>
      </c>
      <c r="F3025" s="334">
        <v>7.7999999999999998</v>
      </c>
      <c r="G3025" s="40"/>
      <c r="H3025" s="46"/>
    </row>
    <row r="3026" s="2" customFormat="1" ht="16.8" customHeight="1">
      <c r="A3026" s="40"/>
      <c r="B3026" s="46"/>
      <c r="C3026" s="335" t="s">
        <v>1</v>
      </c>
      <c r="D3026" s="335" t="s">
        <v>4152</v>
      </c>
      <c r="E3026" s="18" t="s">
        <v>1</v>
      </c>
      <c r="F3026" s="336">
        <v>0</v>
      </c>
      <c r="G3026" s="40"/>
      <c r="H3026" s="46"/>
    </row>
    <row r="3027" s="2" customFormat="1" ht="16.8" customHeight="1">
      <c r="A3027" s="40"/>
      <c r="B3027" s="46"/>
      <c r="C3027" s="335" t="s">
        <v>869</v>
      </c>
      <c r="D3027" s="335" t="s">
        <v>4153</v>
      </c>
      <c r="E3027" s="18" t="s">
        <v>1</v>
      </c>
      <c r="F3027" s="336">
        <v>7.7999999999999998</v>
      </c>
      <c r="G3027" s="40"/>
      <c r="H3027" s="46"/>
    </row>
    <row r="3028" s="2" customFormat="1" ht="16.8" customHeight="1">
      <c r="A3028" s="40"/>
      <c r="B3028" s="46"/>
      <c r="C3028" s="337" t="s">
        <v>6408</v>
      </c>
      <c r="D3028" s="40"/>
      <c r="E3028" s="40"/>
      <c r="F3028" s="40"/>
      <c r="G3028" s="40"/>
      <c r="H3028" s="46"/>
    </row>
    <row r="3029" s="2" customFormat="1" ht="16.8" customHeight="1">
      <c r="A3029" s="40"/>
      <c r="B3029" s="46"/>
      <c r="C3029" s="335" t="s">
        <v>830</v>
      </c>
      <c r="D3029" s="335" t="s">
        <v>6411</v>
      </c>
      <c r="E3029" s="18" t="s">
        <v>507</v>
      </c>
      <c r="F3029" s="336">
        <v>24.100000000000001</v>
      </c>
      <c r="G3029" s="40"/>
      <c r="H3029" s="46"/>
    </row>
    <row r="3030" s="2" customFormat="1" ht="16.8" customHeight="1">
      <c r="A3030" s="40"/>
      <c r="B3030" s="46"/>
      <c r="C3030" s="331" t="s">
        <v>876</v>
      </c>
      <c r="D3030" s="332" t="s">
        <v>876</v>
      </c>
      <c r="E3030" s="333" t="s">
        <v>1</v>
      </c>
      <c r="F3030" s="334">
        <v>30.600000000000001</v>
      </c>
      <c r="G3030" s="40"/>
      <c r="H3030" s="46"/>
    </row>
    <row r="3031" s="2" customFormat="1" ht="16.8" customHeight="1">
      <c r="A3031" s="40"/>
      <c r="B3031" s="46"/>
      <c r="C3031" s="335" t="s">
        <v>876</v>
      </c>
      <c r="D3031" s="335" t="s">
        <v>877</v>
      </c>
      <c r="E3031" s="18" t="s">
        <v>1</v>
      </c>
      <c r="F3031" s="336">
        <v>30.600000000000001</v>
      </c>
      <c r="G3031" s="40"/>
      <c r="H3031" s="46"/>
    </row>
    <row r="3032" s="2" customFormat="1" ht="16.8" customHeight="1">
      <c r="A3032" s="40"/>
      <c r="B3032" s="46"/>
      <c r="C3032" s="331" t="s">
        <v>886</v>
      </c>
      <c r="D3032" s="332" t="s">
        <v>886</v>
      </c>
      <c r="E3032" s="333" t="s">
        <v>1</v>
      </c>
      <c r="F3032" s="334">
        <v>30.600000000000001</v>
      </c>
      <c r="G3032" s="40"/>
      <c r="H3032" s="46"/>
    </row>
    <row r="3033" s="2" customFormat="1" ht="16.8" customHeight="1">
      <c r="A3033" s="40"/>
      <c r="B3033" s="46"/>
      <c r="C3033" s="335" t="s">
        <v>886</v>
      </c>
      <c r="D3033" s="335" t="s">
        <v>887</v>
      </c>
      <c r="E3033" s="18" t="s">
        <v>1</v>
      </c>
      <c r="F3033" s="336">
        <v>30.600000000000001</v>
      </c>
      <c r="G3033" s="40"/>
      <c r="H3033" s="46"/>
    </row>
    <row r="3034" s="2" customFormat="1" ht="16.8" customHeight="1">
      <c r="A3034" s="40"/>
      <c r="B3034" s="46"/>
      <c r="C3034" s="337" t="s">
        <v>6408</v>
      </c>
      <c r="D3034" s="40"/>
      <c r="E3034" s="40"/>
      <c r="F3034" s="40"/>
      <c r="G3034" s="40"/>
      <c r="H3034" s="46"/>
    </row>
    <row r="3035" s="2" customFormat="1" ht="16.8" customHeight="1">
      <c r="A3035" s="40"/>
      <c r="B3035" s="46"/>
      <c r="C3035" s="335" t="s">
        <v>822</v>
      </c>
      <c r="D3035" s="335" t="s">
        <v>823</v>
      </c>
      <c r="E3035" s="18" t="s">
        <v>584</v>
      </c>
      <c r="F3035" s="336">
        <v>0.76500000000000001</v>
      </c>
      <c r="G3035" s="40"/>
      <c r="H3035" s="46"/>
    </row>
    <row r="3036" s="2" customFormat="1" ht="16.8" customHeight="1">
      <c r="A3036" s="40"/>
      <c r="B3036" s="46"/>
      <c r="C3036" s="331" t="s">
        <v>896</v>
      </c>
      <c r="D3036" s="332" t="s">
        <v>896</v>
      </c>
      <c r="E3036" s="333" t="s">
        <v>1</v>
      </c>
      <c r="F3036" s="334">
        <v>30.600000000000001</v>
      </c>
      <c r="G3036" s="40"/>
      <c r="H3036" s="46"/>
    </row>
    <row r="3037" s="2" customFormat="1" ht="16.8" customHeight="1">
      <c r="A3037" s="40"/>
      <c r="B3037" s="46"/>
      <c r="C3037" s="335" t="s">
        <v>896</v>
      </c>
      <c r="D3037" s="335" t="s">
        <v>897</v>
      </c>
      <c r="E3037" s="18" t="s">
        <v>1</v>
      </c>
      <c r="F3037" s="336">
        <v>30.600000000000001</v>
      </c>
      <c r="G3037" s="40"/>
      <c r="H3037" s="46"/>
    </row>
    <row r="3038" s="2" customFormat="1" ht="16.8" customHeight="1">
      <c r="A3038" s="40"/>
      <c r="B3038" s="46"/>
      <c r="C3038" s="331" t="s">
        <v>906</v>
      </c>
      <c r="D3038" s="332" t="s">
        <v>906</v>
      </c>
      <c r="E3038" s="333" t="s">
        <v>1</v>
      </c>
      <c r="F3038" s="334">
        <v>91.799999999999997</v>
      </c>
      <c r="G3038" s="40"/>
      <c r="H3038" s="46"/>
    </row>
    <row r="3039" s="2" customFormat="1" ht="16.8" customHeight="1">
      <c r="A3039" s="40"/>
      <c r="B3039" s="46"/>
      <c r="C3039" s="335" t="s">
        <v>906</v>
      </c>
      <c r="D3039" s="335" t="s">
        <v>907</v>
      </c>
      <c r="E3039" s="18" t="s">
        <v>1</v>
      </c>
      <c r="F3039" s="336">
        <v>91.799999999999997</v>
      </c>
      <c r="G3039" s="40"/>
      <c r="H3039" s="46"/>
    </row>
    <row r="3040" s="2" customFormat="1" ht="16.8" customHeight="1">
      <c r="A3040" s="40"/>
      <c r="B3040" s="46"/>
      <c r="C3040" s="331" t="s">
        <v>986</v>
      </c>
      <c r="D3040" s="332" t="s">
        <v>986</v>
      </c>
      <c r="E3040" s="333" t="s">
        <v>1</v>
      </c>
      <c r="F3040" s="334">
        <v>24</v>
      </c>
      <c r="G3040" s="40"/>
      <c r="H3040" s="46"/>
    </row>
    <row r="3041" s="2" customFormat="1" ht="16.8" customHeight="1">
      <c r="A3041" s="40"/>
      <c r="B3041" s="46"/>
      <c r="C3041" s="335" t="s">
        <v>986</v>
      </c>
      <c r="D3041" s="335" t="s">
        <v>987</v>
      </c>
      <c r="E3041" s="18" t="s">
        <v>1</v>
      </c>
      <c r="F3041" s="336">
        <v>24</v>
      </c>
      <c r="G3041" s="40"/>
      <c r="H3041" s="46"/>
    </row>
    <row r="3042" s="2" customFormat="1" ht="16.8" customHeight="1">
      <c r="A3042" s="40"/>
      <c r="B3042" s="46"/>
      <c r="C3042" s="331" t="s">
        <v>916</v>
      </c>
      <c r="D3042" s="332" t="s">
        <v>916</v>
      </c>
      <c r="E3042" s="333" t="s">
        <v>1</v>
      </c>
      <c r="F3042" s="334">
        <v>0.61199999999999999</v>
      </c>
      <c r="G3042" s="40"/>
      <c r="H3042" s="46"/>
    </row>
    <row r="3043" s="2" customFormat="1" ht="16.8" customHeight="1">
      <c r="A3043" s="40"/>
      <c r="B3043" s="46"/>
      <c r="C3043" s="335" t="s">
        <v>916</v>
      </c>
      <c r="D3043" s="335" t="s">
        <v>917</v>
      </c>
      <c r="E3043" s="18" t="s">
        <v>1</v>
      </c>
      <c r="F3043" s="336">
        <v>0.61199999999999999</v>
      </c>
      <c r="G3043" s="40"/>
      <c r="H3043" s="46"/>
    </row>
    <row r="3044" s="2" customFormat="1" ht="16.8" customHeight="1">
      <c r="A3044" s="40"/>
      <c r="B3044" s="46"/>
      <c r="C3044" s="331" t="s">
        <v>928</v>
      </c>
      <c r="D3044" s="332" t="s">
        <v>928</v>
      </c>
      <c r="E3044" s="333" t="s">
        <v>1</v>
      </c>
      <c r="F3044" s="334">
        <v>0.495</v>
      </c>
      <c r="G3044" s="40"/>
      <c r="H3044" s="46"/>
    </row>
    <row r="3045" s="2" customFormat="1" ht="16.8" customHeight="1">
      <c r="A3045" s="40"/>
      <c r="B3045" s="46"/>
      <c r="C3045" s="335" t="s">
        <v>928</v>
      </c>
      <c r="D3045" s="335" t="s">
        <v>929</v>
      </c>
      <c r="E3045" s="18" t="s">
        <v>1</v>
      </c>
      <c r="F3045" s="336">
        <v>0.495</v>
      </c>
      <c r="G3045" s="40"/>
      <c r="H3045" s="46"/>
    </row>
    <row r="3046" s="2" customFormat="1" ht="16.8" customHeight="1">
      <c r="A3046" s="40"/>
      <c r="B3046" s="46"/>
      <c r="C3046" s="331" t="s">
        <v>4173</v>
      </c>
      <c r="D3046" s="332" t="s">
        <v>4173</v>
      </c>
      <c r="E3046" s="333" t="s">
        <v>1</v>
      </c>
      <c r="F3046" s="334">
        <v>13.800000000000001</v>
      </c>
      <c r="G3046" s="40"/>
      <c r="H3046" s="46"/>
    </row>
    <row r="3047" s="2" customFormat="1" ht="16.8" customHeight="1">
      <c r="A3047" s="40"/>
      <c r="B3047" s="46"/>
      <c r="C3047" s="335" t="s">
        <v>4173</v>
      </c>
      <c r="D3047" s="335" t="s">
        <v>4174</v>
      </c>
      <c r="E3047" s="18" t="s">
        <v>1</v>
      </c>
      <c r="F3047" s="336">
        <v>13.800000000000001</v>
      </c>
      <c r="G3047" s="40"/>
      <c r="H3047" s="46"/>
    </row>
    <row r="3048" s="2" customFormat="1" ht="16.8" customHeight="1">
      <c r="A3048" s="40"/>
      <c r="B3048" s="46"/>
      <c r="C3048" s="331" t="s">
        <v>1044</v>
      </c>
      <c r="D3048" s="332" t="s">
        <v>1044</v>
      </c>
      <c r="E3048" s="333" t="s">
        <v>1</v>
      </c>
      <c r="F3048" s="334">
        <v>8.4600000000000009</v>
      </c>
      <c r="G3048" s="40"/>
      <c r="H3048" s="46"/>
    </row>
    <row r="3049" s="2" customFormat="1" ht="16.8" customHeight="1">
      <c r="A3049" s="40"/>
      <c r="B3049" s="46"/>
      <c r="C3049" s="335" t="s">
        <v>1</v>
      </c>
      <c r="D3049" s="335" t="s">
        <v>4178</v>
      </c>
      <c r="E3049" s="18" t="s">
        <v>1</v>
      </c>
      <c r="F3049" s="336">
        <v>0</v>
      </c>
      <c r="G3049" s="40"/>
      <c r="H3049" s="46"/>
    </row>
    <row r="3050" s="2" customFormat="1" ht="16.8" customHeight="1">
      <c r="A3050" s="40"/>
      <c r="B3050" s="46"/>
      <c r="C3050" s="335" t="s">
        <v>1044</v>
      </c>
      <c r="D3050" s="335" t="s">
        <v>4179</v>
      </c>
      <c r="E3050" s="18" t="s">
        <v>1</v>
      </c>
      <c r="F3050" s="336">
        <v>8.4600000000000009</v>
      </c>
      <c r="G3050" s="40"/>
      <c r="H3050" s="46"/>
    </row>
    <row r="3051" s="2" customFormat="1" ht="16.8" customHeight="1">
      <c r="A3051" s="40"/>
      <c r="B3051" s="46"/>
      <c r="C3051" s="337" t="s">
        <v>6408</v>
      </c>
      <c r="D3051" s="40"/>
      <c r="E3051" s="40"/>
      <c r="F3051" s="40"/>
      <c r="G3051" s="40"/>
      <c r="H3051" s="46"/>
    </row>
    <row r="3052" s="2" customFormat="1" ht="16.8" customHeight="1">
      <c r="A3052" s="40"/>
      <c r="B3052" s="46"/>
      <c r="C3052" s="335" t="s">
        <v>2161</v>
      </c>
      <c r="D3052" s="335" t="s">
        <v>6458</v>
      </c>
      <c r="E3052" s="18" t="s">
        <v>515</v>
      </c>
      <c r="F3052" s="336">
        <v>16.806000000000001</v>
      </c>
      <c r="G3052" s="40"/>
      <c r="H3052" s="46"/>
    </row>
    <row r="3053" s="2" customFormat="1" ht="16.8" customHeight="1">
      <c r="A3053" s="40"/>
      <c r="B3053" s="46"/>
      <c r="C3053" s="331" t="s">
        <v>946</v>
      </c>
      <c r="D3053" s="332" t="s">
        <v>946</v>
      </c>
      <c r="E3053" s="333" t="s">
        <v>1</v>
      </c>
      <c r="F3053" s="334">
        <v>10.199999999999999</v>
      </c>
      <c r="G3053" s="40"/>
      <c r="H3053" s="46"/>
    </row>
    <row r="3054" s="2" customFormat="1" ht="16.8" customHeight="1">
      <c r="A3054" s="40"/>
      <c r="B3054" s="46"/>
      <c r="C3054" s="335" t="s">
        <v>1</v>
      </c>
      <c r="D3054" s="335" t="s">
        <v>2169</v>
      </c>
      <c r="E3054" s="18" t="s">
        <v>1</v>
      </c>
      <c r="F3054" s="336">
        <v>0</v>
      </c>
      <c r="G3054" s="40"/>
      <c r="H3054" s="46"/>
    </row>
    <row r="3055" s="2" customFormat="1" ht="16.8" customHeight="1">
      <c r="A3055" s="40"/>
      <c r="B3055" s="46"/>
      <c r="C3055" s="335" t="s">
        <v>946</v>
      </c>
      <c r="D3055" s="335" t="s">
        <v>4184</v>
      </c>
      <c r="E3055" s="18" t="s">
        <v>1</v>
      </c>
      <c r="F3055" s="336">
        <v>10.199999999999999</v>
      </c>
      <c r="G3055" s="40"/>
      <c r="H3055" s="46"/>
    </row>
    <row r="3056" s="2" customFormat="1" ht="16.8" customHeight="1">
      <c r="A3056" s="40"/>
      <c r="B3056" s="46"/>
      <c r="C3056" s="337" t="s">
        <v>6408</v>
      </c>
      <c r="D3056" s="40"/>
      <c r="E3056" s="40"/>
      <c r="F3056" s="40"/>
      <c r="G3056" s="40"/>
      <c r="H3056" s="46"/>
    </row>
    <row r="3057" s="2" customFormat="1" ht="16.8" customHeight="1">
      <c r="A3057" s="40"/>
      <c r="B3057" s="46"/>
      <c r="C3057" s="335" t="s">
        <v>2173</v>
      </c>
      <c r="D3057" s="335" t="s">
        <v>6459</v>
      </c>
      <c r="E3057" s="18" t="s">
        <v>507</v>
      </c>
      <c r="F3057" s="336">
        <v>20.286000000000001</v>
      </c>
      <c r="G3057" s="40"/>
      <c r="H3057" s="46"/>
    </row>
    <row r="3058" s="2" customFormat="1" ht="16.8" customHeight="1">
      <c r="A3058" s="40"/>
      <c r="B3058" s="46"/>
      <c r="C3058" s="331" t="s">
        <v>3191</v>
      </c>
      <c r="D3058" s="332" t="s">
        <v>3191</v>
      </c>
      <c r="E3058" s="333" t="s">
        <v>1</v>
      </c>
      <c r="F3058" s="334">
        <v>20.286000000000001</v>
      </c>
      <c r="G3058" s="40"/>
      <c r="H3058" s="46"/>
    </row>
    <row r="3059" s="2" customFormat="1" ht="16.8" customHeight="1">
      <c r="A3059" s="40"/>
      <c r="B3059" s="46"/>
      <c r="C3059" s="335" t="s">
        <v>3191</v>
      </c>
      <c r="D3059" s="335" t="s">
        <v>3192</v>
      </c>
      <c r="E3059" s="18" t="s">
        <v>1</v>
      </c>
      <c r="F3059" s="336">
        <v>20.286000000000001</v>
      </c>
      <c r="G3059" s="40"/>
      <c r="H3059" s="46"/>
    </row>
    <row r="3060" s="2" customFormat="1" ht="16.8" customHeight="1">
      <c r="A3060" s="40"/>
      <c r="B3060" s="46"/>
      <c r="C3060" s="331" t="s">
        <v>960</v>
      </c>
      <c r="D3060" s="332" t="s">
        <v>960</v>
      </c>
      <c r="E3060" s="333" t="s">
        <v>1</v>
      </c>
      <c r="F3060" s="334">
        <v>4.2679999999999998</v>
      </c>
      <c r="G3060" s="40"/>
      <c r="H3060" s="46"/>
    </row>
    <row r="3061" s="2" customFormat="1" ht="16.8" customHeight="1">
      <c r="A3061" s="40"/>
      <c r="B3061" s="46"/>
      <c r="C3061" s="331" t="s">
        <v>3197</v>
      </c>
      <c r="D3061" s="332" t="s">
        <v>3197</v>
      </c>
      <c r="E3061" s="333" t="s">
        <v>1</v>
      </c>
      <c r="F3061" s="334">
        <v>5.0800000000000001</v>
      </c>
      <c r="G3061" s="40"/>
      <c r="H3061" s="46"/>
    </row>
    <row r="3062" s="2" customFormat="1" ht="16.8" customHeight="1">
      <c r="A3062" s="40"/>
      <c r="B3062" s="46"/>
      <c r="C3062" s="335" t="s">
        <v>1</v>
      </c>
      <c r="D3062" s="335" t="s">
        <v>4197</v>
      </c>
      <c r="E3062" s="18" t="s">
        <v>1</v>
      </c>
      <c r="F3062" s="336">
        <v>0</v>
      </c>
      <c r="G3062" s="40"/>
      <c r="H3062" s="46"/>
    </row>
    <row r="3063" s="2" customFormat="1" ht="16.8" customHeight="1">
      <c r="A3063" s="40"/>
      <c r="B3063" s="46"/>
      <c r="C3063" s="335" t="s">
        <v>3197</v>
      </c>
      <c r="D3063" s="335" t="s">
        <v>4198</v>
      </c>
      <c r="E3063" s="18" t="s">
        <v>1</v>
      </c>
      <c r="F3063" s="336">
        <v>5.0800000000000001</v>
      </c>
      <c r="G3063" s="40"/>
      <c r="H3063" s="46"/>
    </row>
    <row r="3064" s="2" customFormat="1" ht="16.8" customHeight="1">
      <c r="A3064" s="40"/>
      <c r="B3064" s="46"/>
      <c r="C3064" s="337" t="s">
        <v>6408</v>
      </c>
      <c r="D3064" s="40"/>
      <c r="E3064" s="40"/>
      <c r="F3064" s="40"/>
      <c r="G3064" s="40"/>
      <c r="H3064" s="46"/>
    </row>
    <row r="3065" s="2" customFormat="1" ht="16.8" customHeight="1">
      <c r="A3065" s="40"/>
      <c r="B3065" s="46"/>
      <c r="C3065" s="335" t="s">
        <v>2210</v>
      </c>
      <c r="D3065" s="335" t="s">
        <v>6462</v>
      </c>
      <c r="E3065" s="18" t="s">
        <v>515</v>
      </c>
      <c r="F3065" s="336">
        <v>8.8420000000000005</v>
      </c>
      <c r="G3065" s="40"/>
      <c r="H3065" s="46"/>
    </row>
    <row r="3066" s="2" customFormat="1" ht="16.8" customHeight="1">
      <c r="A3066" s="40"/>
      <c r="B3066" s="46"/>
      <c r="C3066" s="331" t="s">
        <v>977</v>
      </c>
      <c r="D3066" s="332" t="s">
        <v>977</v>
      </c>
      <c r="E3066" s="333" t="s">
        <v>1</v>
      </c>
      <c r="F3066" s="334">
        <v>27.219999999999999</v>
      </c>
      <c r="G3066" s="40"/>
      <c r="H3066" s="46"/>
    </row>
    <row r="3067" s="2" customFormat="1" ht="16.8" customHeight="1">
      <c r="A3067" s="40"/>
      <c r="B3067" s="46"/>
      <c r="C3067" s="335" t="s">
        <v>977</v>
      </c>
      <c r="D3067" s="335" t="s">
        <v>978</v>
      </c>
      <c r="E3067" s="18" t="s">
        <v>1</v>
      </c>
      <c r="F3067" s="336">
        <v>27.219999999999999</v>
      </c>
      <c r="G3067" s="40"/>
      <c r="H3067" s="46"/>
    </row>
    <row r="3068" s="2" customFormat="1" ht="16.8" customHeight="1">
      <c r="A3068" s="40"/>
      <c r="B3068" s="46"/>
      <c r="C3068" s="331" t="s">
        <v>1937</v>
      </c>
      <c r="D3068" s="332" t="s">
        <v>1937</v>
      </c>
      <c r="E3068" s="333" t="s">
        <v>1</v>
      </c>
      <c r="F3068" s="334">
        <v>65.200000000000003</v>
      </c>
      <c r="G3068" s="40"/>
      <c r="H3068" s="46"/>
    </row>
    <row r="3069" s="2" customFormat="1" ht="16.8" customHeight="1">
      <c r="A3069" s="40"/>
      <c r="B3069" s="46"/>
      <c r="C3069" s="335" t="s">
        <v>1</v>
      </c>
      <c r="D3069" s="335" t="s">
        <v>1955</v>
      </c>
      <c r="E3069" s="18" t="s">
        <v>1</v>
      </c>
      <c r="F3069" s="336">
        <v>0</v>
      </c>
      <c r="G3069" s="40"/>
      <c r="H3069" s="46"/>
    </row>
    <row r="3070" s="2" customFormat="1" ht="16.8" customHeight="1">
      <c r="A3070" s="40"/>
      <c r="B3070" s="46"/>
      <c r="C3070" s="335" t="s">
        <v>1937</v>
      </c>
      <c r="D3070" s="335" t="s">
        <v>4096</v>
      </c>
      <c r="E3070" s="18" t="s">
        <v>1</v>
      </c>
      <c r="F3070" s="336">
        <v>65.200000000000003</v>
      </c>
      <c r="G3070" s="40"/>
      <c r="H3070" s="46"/>
    </row>
    <row r="3071" s="2" customFormat="1" ht="16.8" customHeight="1">
      <c r="A3071" s="40"/>
      <c r="B3071" s="46"/>
      <c r="C3071" s="337" t="s">
        <v>6408</v>
      </c>
      <c r="D3071" s="40"/>
      <c r="E3071" s="40"/>
      <c r="F3071" s="40"/>
      <c r="G3071" s="40"/>
      <c r="H3071" s="46"/>
    </row>
    <row r="3072" s="2" customFormat="1" ht="16.8" customHeight="1">
      <c r="A3072" s="40"/>
      <c r="B3072" s="46"/>
      <c r="C3072" s="335" t="s">
        <v>1946</v>
      </c>
      <c r="D3072" s="335" t="s">
        <v>6478</v>
      </c>
      <c r="E3072" s="18" t="s">
        <v>515</v>
      </c>
      <c r="F3072" s="336">
        <v>141.64699999999999</v>
      </c>
      <c r="G3072" s="40"/>
      <c r="H3072" s="46"/>
    </row>
    <row r="3073" s="2" customFormat="1" ht="16.8" customHeight="1">
      <c r="A3073" s="40"/>
      <c r="B3073" s="46"/>
      <c r="C3073" s="331" t="s">
        <v>1058</v>
      </c>
      <c r="D3073" s="332" t="s">
        <v>1058</v>
      </c>
      <c r="E3073" s="333" t="s">
        <v>1</v>
      </c>
      <c r="F3073" s="334">
        <v>27.219999999999999</v>
      </c>
      <c r="G3073" s="40"/>
      <c r="H3073" s="46"/>
    </row>
    <row r="3074" s="2" customFormat="1" ht="16.8" customHeight="1">
      <c r="A3074" s="40"/>
      <c r="B3074" s="46"/>
      <c r="C3074" s="335" t="s">
        <v>1058</v>
      </c>
      <c r="D3074" s="335" t="s">
        <v>1059</v>
      </c>
      <c r="E3074" s="18" t="s">
        <v>1</v>
      </c>
      <c r="F3074" s="336">
        <v>27.219999999999999</v>
      </c>
      <c r="G3074" s="40"/>
      <c r="H3074" s="46"/>
    </row>
    <row r="3075" s="2" customFormat="1" ht="16.8" customHeight="1">
      <c r="A3075" s="40"/>
      <c r="B3075" s="46"/>
      <c r="C3075" s="331" t="s">
        <v>1800</v>
      </c>
      <c r="D3075" s="332" t="s">
        <v>1800</v>
      </c>
      <c r="E3075" s="333" t="s">
        <v>1</v>
      </c>
      <c r="F3075" s="334">
        <v>0.078</v>
      </c>
      <c r="G3075" s="40"/>
      <c r="H3075" s="46"/>
    </row>
    <row r="3076" s="2" customFormat="1" ht="16.8" customHeight="1">
      <c r="A3076" s="40"/>
      <c r="B3076" s="46"/>
      <c r="C3076" s="335" t="s">
        <v>1</v>
      </c>
      <c r="D3076" s="335" t="s">
        <v>4207</v>
      </c>
      <c r="E3076" s="18" t="s">
        <v>1</v>
      </c>
      <c r="F3076" s="336">
        <v>0</v>
      </c>
      <c r="G3076" s="40"/>
      <c r="H3076" s="46"/>
    </row>
    <row r="3077" s="2" customFormat="1" ht="16.8" customHeight="1">
      <c r="A3077" s="40"/>
      <c r="B3077" s="46"/>
      <c r="C3077" s="335" t="s">
        <v>1800</v>
      </c>
      <c r="D3077" s="335" t="s">
        <v>4208</v>
      </c>
      <c r="E3077" s="18" t="s">
        <v>1</v>
      </c>
      <c r="F3077" s="336">
        <v>0.078</v>
      </c>
      <c r="G3077" s="40"/>
      <c r="H3077" s="46"/>
    </row>
    <row r="3078" s="2" customFormat="1" ht="16.8" customHeight="1">
      <c r="A3078" s="40"/>
      <c r="B3078" s="46"/>
      <c r="C3078" s="337" t="s">
        <v>6408</v>
      </c>
      <c r="D3078" s="40"/>
      <c r="E3078" s="40"/>
      <c r="F3078" s="40"/>
      <c r="G3078" s="40"/>
      <c r="H3078" s="46"/>
    </row>
    <row r="3079" s="2" customFormat="1" ht="16.8" customHeight="1">
      <c r="A3079" s="40"/>
      <c r="B3079" s="46"/>
      <c r="C3079" s="335" t="s">
        <v>2238</v>
      </c>
      <c r="D3079" s="335" t="s">
        <v>6465</v>
      </c>
      <c r="E3079" s="18" t="s">
        <v>651</v>
      </c>
      <c r="F3079" s="336">
        <v>0.97999999999999998</v>
      </c>
      <c r="G3079" s="40"/>
      <c r="H3079" s="46"/>
    </row>
    <row r="3080" s="2" customFormat="1" ht="16.8" customHeight="1">
      <c r="A3080" s="40"/>
      <c r="B3080" s="46"/>
      <c r="C3080" s="331" t="s">
        <v>1063</v>
      </c>
      <c r="D3080" s="332" t="s">
        <v>1063</v>
      </c>
      <c r="E3080" s="333" t="s">
        <v>1</v>
      </c>
      <c r="F3080" s="334">
        <v>3.2130000000000001</v>
      </c>
      <c r="G3080" s="40"/>
      <c r="H3080" s="46"/>
    </row>
    <row r="3081" s="2" customFormat="1" ht="16.8" customHeight="1">
      <c r="A3081" s="40"/>
      <c r="B3081" s="46"/>
      <c r="C3081" s="335" t="s">
        <v>1063</v>
      </c>
      <c r="D3081" s="335" t="s">
        <v>1064</v>
      </c>
      <c r="E3081" s="18" t="s">
        <v>1</v>
      </c>
      <c r="F3081" s="336">
        <v>3.2130000000000001</v>
      </c>
      <c r="G3081" s="40"/>
      <c r="H3081" s="46"/>
    </row>
    <row r="3082" s="2" customFormat="1" ht="16.8" customHeight="1">
      <c r="A3082" s="40"/>
      <c r="B3082" s="46"/>
      <c r="C3082" s="331" t="s">
        <v>4038</v>
      </c>
      <c r="D3082" s="332" t="s">
        <v>4038</v>
      </c>
      <c r="E3082" s="333" t="s">
        <v>1</v>
      </c>
      <c r="F3082" s="334">
        <v>16.280999999999999</v>
      </c>
      <c r="G3082" s="40"/>
      <c r="H3082" s="46"/>
    </row>
    <row r="3083" s="2" customFormat="1" ht="16.8" customHeight="1">
      <c r="A3083" s="40"/>
      <c r="B3083" s="46"/>
      <c r="C3083" s="335" t="s">
        <v>1</v>
      </c>
      <c r="D3083" s="335" t="s">
        <v>4219</v>
      </c>
      <c r="E3083" s="18" t="s">
        <v>1</v>
      </c>
      <c r="F3083" s="336">
        <v>0</v>
      </c>
      <c r="G3083" s="40"/>
      <c r="H3083" s="46"/>
    </row>
    <row r="3084" s="2" customFormat="1" ht="16.8" customHeight="1">
      <c r="A3084" s="40"/>
      <c r="B3084" s="46"/>
      <c r="C3084" s="335" t="s">
        <v>4038</v>
      </c>
      <c r="D3084" s="335" t="s">
        <v>4220</v>
      </c>
      <c r="E3084" s="18" t="s">
        <v>1</v>
      </c>
      <c r="F3084" s="336">
        <v>16.280999999999999</v>
      </c>
      <c r="G3084" s="40"/>
      <c r="H3084" s="46"/>
    </row>
    <row r="3085" s="2" customFormat="1" ht="16.8" customHeight="1">
      <c r="A3085" s="40"/>
      <c r="B3085" s="46"/>
      <c r="C3085" s="337" t="s">
        <v>6408</v>
      </c>
      <c r="D3085" s="40"/>
      <c r="E3085" s="40"/>
      <c r="F3085" s="40"/>
      <c r="G3085" s="40"/>
      <c r="H3085" s="46"/>
    </row>
    <row r="3086" s="2" customFormat="1" ht="16.8" customHeight="1">
      <c r="A3086" s="40"/>
      <c r="B3086" s="46"/>
      <c r="C3086" s="335" t="s">
        <v>4212</v>
      </c>
      <c r="D3086" s="335" t="s">
        <v>6590</v>
      </c>
      <c r="E3086" s="18" t="s">
        <v>515</v>
      </c>
      <c r="F3086" s="336">
        <v>31.533000000000001</v>
      </c>
      <c r="G3086" s="40"/>
      <c r="H3086" s="46"/>
    </row>
    <row r="3087" s="2" customFormat="1" ht="16.8" customHeight="1">
      <c r="A3087" s="40"/>
      <c r="B3087" s="46"/>
      <c r="C3087" s="331" t="s">
        <v>3010</v>
      </c>
      <c r="D3087" s="332" t="s">
        <v>3010</v>
      </c>
      <c r="E3087" s="333" t="s">
        <v>1</v>
      </c>
      <c r="F3087" s="334">
        <v>62.863999999999997</v>
      </c>
      <c r="G3087" s="40"/>
      <c r="H3087" s="46"/>
    </row>
    <row r="3088" s="2" customFormat="1" ht="16.8" customHeight="1">
      <c r="A3088" s="40"/>
      <c r="B3088" s="46"/>
      <c r="C3088" s="335" t="s">
        <v>1</v>
      </c>
      <c r="D3088" s="335" t="s">
        <v>2284</v>
      </c>
      <c r="E3088" s="18" t="s">
        <v>1</v>
      </c>
      <c r="F3088" s="336">
        <v>0</v>
      </c>
      <c r="G3088" s="40"/>
      <c r="H3088" s="46"/>
    </row>
    <row r="3089" s="2" customFormat="1" ht="16.8" customHeight="1">
      <c r="A3089" s="40"/>
      <c r="B3089" s="46"/>
      <c r="C3089" s="335" t="s">
        <v>3010</v>
      </c>
      <c r="D3089" s="335" t="s">
        <v>4225</v>
      </c>
      <c r="E3089" s="18" t="s">
        <v>1</v>
      </c>
      <c r="F3089" s="336">
        <v>62.863999999999997</v>
      </c>
      <c r="G3089" s="40"/>
      <c r="H3089" s="46"/>
    </row>
    <row r="3090" s="2" customFormat="1" ht="16.8" customHeight="1">
      <c r="A3090" s="40"/>
      <c r="B3090" s="46"/>
      <c r="C3090" s="337" t="s">
        <v>6408</v>
      </c>
      <c r="D3090" s="40"/>
      <c r="E3090" s="40"/>
      <c r="F3090" s="40"/>
      <c r="G3090" s="40"/>
      <c r="H3090" s="46"/>
    </row>
    <row r="3091" s="2" customFormat="1" ht="16.8" customHeight="1">
      <c r="A3091" s="40"/>
      <c r="B3091" s="46"/>
      <c r="C3091" s="335" t="s">
        <v>2273</v>
      </c>
      <c r="D3091" s="335" t="s">
        <v>6469</v>
      </c>
      <c r="E3091" s="18" t="s">
        <v>507</v>
      </c>
      <c r="F3091" s="336">
        <v>133.40600000000001</v>
      </c>
      <c r="G3091" s="40"/>
      <c r="H3091" s="46"/>
    </row>
    <row r="3092" s="2" customFormat="1" ht="16.8" customHeight="1">
      <c r="A3092" s="40"/>
      <c r="B3092" s="46"/>
      <c r="C3092" s="331" t="s">
        <v>3012</v>
      </c>
      <c r="D3092" s="332" t="s">
        <v>3012</v>
      </c>
      <c r="E3092" s="333" t="s">
        <v>1</v>
      </c>
      <c r="F3092" s="334">
        <v>133.40600000000001</v>
      </c>
      <c r="G3092" s="40"/>
      <c r="H3092" s="46"/>
    </row>
    <row r="3093" s="2" customFormat="1" ht="16.8" customHeight="1">
      <c r="A3093" s="40"/>
      <c r="B3093" s="46"/>
      <c r="C3093" s="335" t="s">
        <v>3012</v>
      </c>
      <c r="D3093" s="335" t="s">
        <v>4231</v>
      </c>
      <c r="E3093" s="18" t="s">
        <v>1</v>
      </c>
      <c r="F3093" s="336">
        <v>133.40600000000001</v>
      </c>
      <c r="G3093" s="40"/>
      <c r="H3093" s="46"/>
    </row>
    <row r="3094" s="2" customFormat="1" ht="16.8" customHeight="1">
      <c r="A3094" s="40"/>
      <c r="B3094" s="46"/>
      <c r="C3094" s="331" t="s">
        <v>3254</v>
      </c>
      <c r="D3094" s="332" t="s">
        <v>3254</v>
      </c>
      <c r="E3094" s="333" t="s">
        <v>1</v>
      </c>
      <c r="F3094" s="334">
        <v>2.9700000000000002</v>
      </c>
      <c r="G3094" s="40"/>
      <c r="H3094" s="46"/>
    </row>
    <row r="3095" s="2" customFormat="1" ht="16.8" customHeight="1">
      <c r="A3095" s="40"/>
      <c r="B3095" s="46"/>
      <c r="C3095" s="331" t="s">
        <v>1803</v>
      </c>
      <c r="D3095" s="332" t="s">
        <v>1803</v>
      </c>
      <c r="E3095" s="333" t="s">
        <v>1</v>
      </c>
      <c r="F3095" s="334">
        <v>26</v>
      </c>
      <c r="G3095" s="40"/>
      <c r="H3095" s="46"/>
    </row>
    <row r="3096" s="2" customFormat="1" ht="16.8" customHeight="1">
      <c r="A3096" s="40"/>
      <c r="B3096" s="46"/>
      <c r="C3096" s="335" t="s">
        <v>1803</v>
      </c>
      <c r="D3096" s="335" t="s">
        <v>4242</v>
      </c>
      <c r="E3096" s="18" t="s">
        <v>1</v>
      </c>
      <c r="F3096" s="336">
        <v>26</v>
      </c>
      <c r="G3096" s="40"/>
      <c r="H3096" s="46"/>
    </row>
    <row r="3097" s="2" customFormat="1" ht="16.8" customHeight="1">
      <c r="A3097" s="40"/>
      <c r="B3097" s="46"/>
      <c r="C3097" s="331" t="s">
        <v>3267</v>
      </c>
      <c r="D3097" s="332" t="s">
        <v>3267</v>
      </c>
      <c r="E3097" s="333" t="s">
        <v>1</v>
      </c>
      <c r="F3097" s="334">
        <v>26</v>
      </c>
      <c r="G3097" s="40"/>
      <c r="H3097" s="46"/>
    </row>
    <row r="3098" s="2" customFormat="1" ht="16.8" customHeight="1">
      <c r="A3098" s="40"/>
      <c r="B3098" s="46"/>
      <c r="C3098" s="335" t="s">
        <v>3267</v>
      </c>
      <c r="D3098" s="335" t="s">
        <v>3268</v>
      </c>
      <c r="E3098" s="18" t="s">
        <v>1</v>
      </c>
      <c r="F3098" s="336">
        <v>26</v>
      </c>
      <c r="G3098" s="40"/>
      <c r="H3098" s="46"/>
    </row>
    <row r="3099" s="2" customFormat="1" ht="16.8" customHeight="1">
      <c r="A3099" s="40"/>
      <c r="B3099" s="46"/>
      <c r="C3099" s="331" t="s">
        <v>1806</v>
      </c>
      <c r="D3099" s="332" t="s">
        <v>1806</v>
      </c>
      <c r="E3099" s="333" t="s">
        <v>1</v>
      </c>
      <c r="F3099" s="334">
        <v>14.923</v>
      </c>
      <c r="G3099" s="40"/>
      <c r="H3099" s="46"/>
    </row>
    <row r="3100" s="2" customFormat="1" ht="16.8" customHeight="1">
      <c r="A3100" s="40"/>
      <c r="B3100" s="46"/>
      <c r="C3100" s="335" t="s">
        <v>1806</v>
      </c>
      <c r="D3100" s="335" t="s">
        <v>4247</v>
      </c>
      <c r="E3100" s="18" t="s">
        <v>1</v>
      </c>
      <c r="F3100" s="336">
        <v>14.923</v>
      </c>
      <c r="G3100" s="40"/>
      <c r="H3100" s="46"/>
    </row>
    <row r="3101" s="2" customFormat="1" ht="16.8" customHeight="1">
      <c r="A3101" s="40"/>
      <c r="B3101" s="46"/>
      <c r="C3101" s="331" t="s">
        <v>797</v>
      </c>
      <c r="D3101" s="332" t="s">
        <v>797</v>
      </c>
      <c r="E3101" s="333" t="s">
        <v>1</v>
      </c>
      <c r="F3101" s="334">
        <v>141.64699999999999</v>
      </c>
      <c r="G3101" s="40"/>
      <c r="H3101" s="46"/>
    </row>
    <row r="3102" s="2" customFormat="1" ht="16.8" customHeight="1">
      <c r="A3102" s="40"/>
      <c r="B3102" s="46"/>
      <c r="C3102" s="335" t="s">
        <v>797</v>
      </c>
      <c r="D3102" s="335" t="s">
        <v>798</v>
      </c>
      <c r="E3102" s="18" t="s">
        <v>1</v>
      </c>
      <c r="F3102" s="336">
        <v>141.64699999999999</v>
      </c>
      <c r="G3102" s="40"/>
      <c r="H3102" s="46"/>
    </row>
    <row r="3103" s="2" customFormat="1" ht="16.8" customHeight="1">
      <c r="A3103" s="40"/>
      <c r="B3103" s="46"/>
      <c r="C3103" s="331" t="s">
        <v>1809</v>
      </c>
      <c r="D3103" s="332" t="s">
        <v>1809</v>
      </c>
      <c r="E3103" s="333" t="s">
        <v>1</v>
      </c>
      <c r="F3103" s="334">
        <v>14.923</v>
      </c>
      <c r="G3103" s="40"/>
      <c r="H3103" s="46"/>
    </row>
    <row r="3104" s="2" customFormat="1" ht="16.8" customHeight="1">
      <c r="A3104" s="40"/>
      <c r="B3104" s="46"/>
      <c r="C3104" s="335" t="s">
        <v>1809</v>
      </c>
      <c r="D3104" s="335" t="s">
        <v>4250</v>
      </c>
      <c r="E3104" s="18" t="s">
        <v>1</v>
      </c>
      <c r="F3104" s="336">
        <v>14.923</v>
      </c>
      <c r="G3104" s="40"/>
      <c r="H3104" s="46"/>
    </row>
    <row r="3105" s="2" customFormat="1" ht="16.8" customHeight="1">
      <c r="A3105" s="40"/>
      <c r="B3105" s="46"/>
      <c r="C3105" s="331" t="s">
        <v>2298</v>
      </c>
      <c r="D3105" s="332" t="s">
        <v>2298</v>
      </c>
      <c r="E3105" s="333" t="s">
        <v>1</v>
      </c>
      <c r="F3105" s="334">
        <v>1.7270000000000001</v>
      </c>
      <c r="G3105" s="40"/>
      <c r="H3105" s="46"/>
    </row>
    <row r="3106" s="2" customFormat="1" ht="16.8" customHeight="1">
      <c r="A3106" s="40"/>
      <c r="B3106" s="46"/>
      <c r="C3106" s="331" t="s">
        <v>4261</v>
      </c>
      <c r="D3106" s="332" t="s">
        <v>4261</v>
      </c>
      <c r="E3106" s="333" t="s">
        <v>1</v>
      </c>
      <c r="F3106" s="334">
        <v>39.649999999999999</v>
      </c>
      <c r="G3106" s="40"/>
      <c r="H3106" s="46"/>
    </row>
    <row r="3107" s="2" customFormat="1" ht="16.8" customHeight="1">
      <c r="A3107" s="40"/>
      <c r="B3107" s="46"/>
      <c r="C3107" s="335" t="s">
        <v>4261</v>
      </c>
      <c r="D3107" s="335" t="s">
        <v>4262</v>
      </c>
      <c r="E3107" s="18" t="s">
        <v>1</v>
      </c>
      <c r="F3107" s="336">
        <v>39.649999999999999</v>
      </c>
      <c r="G3107" s="40"/>
      <c r="H3107" s="46"/>
    </row>
    <row r="3108" s="2" customFormat="1" ht="16.8" customHeight="1">
      <c r="A3108" s="40"/>
      <c r="B3108" s="46"/>
      <c r="C3108" s="331" t="s">
        <v>2320</v>
      </c>
      <c r="D3108" s="332" t="s">
        <v>2320</v>
      </c>
      <c r="E3108" s="333" t="s">
        <v>1</v>
      </c>
      <c r="F3108" s="334">
        <v>39.649999999999999</v>
      </c>
      <c r="G3108" s="40"/>
      <c r="H3108" s="46"/>
    </row>
    <row r="3109" s="2" customFormat="1" ht="16.8" customHeight="1">
      <c r="A3109" s="40"/>
      <c r="B3109" s="46"/>
      <c r="C3109" s="335" t="s">
        <v>2320</v>
      </c>
      <c r="D3109" s="335" t="s">
        <v>2321</v>
      </c>
      <c r="E3109" s="18" t="s">
        <v>1</v>
      </c>
      <c r="F3109" s="336">
        <v>39.649999999999999</v>
      </c>
      <c r="G3109" s="40"/>
      <c r="H3109" s="46"/>
    </row>
    <row r="3110" s="2" customFormat="1" ht="16.8" customHeight="1">
      <c r="A3110" s="40"/>
      <c r="B3110" s="46"/>
      <c r="C3110" s="331" t="s">
        <v>3325</v>
      </c>
      <c r="D3110" s="332" t="s">
        <v>3325</v>
      </c>
      <c r="E3110" s="333" t="s">
        <v>1</v>
      </c>
      <c r="F3110" s="334">
        <v>10.08</v>
      </c>
      <c r="G3110" s="40"/>
      <c r="H3110" s="46"/>
    </row>
    <row r="3111" s="2" customFormat="1" ht="16.8" customHeight="1">
      <c r="A3111" s="40"/>
      <c r="B3111" s="46"/>
      <c r="C3111" s="335" t="s">
        <v>3325</v>
      </c>
      <c r="D3111" s="335" t="s">
        <v>3326</v>
      </c>
      <c r="E3111" s="18" t="s">
        <v>1</v>
      </c>
      <c r="F3111" s="336">
        <v>10.08</v>
      </c>
      <c r="G3111" s="40"/>
      <c r="H3111" s="46"/>
    </row>
    <row r="3112" s="2" customFormat="1" ht="16.8" customHeight="1">
      <c r="A3112" s="40"/>
      <c r="B3112" s="46"/>
      <c r="C3112" s="331" t="s">
        <v>3334</v>
      </c>
      <c r="D3112" s="332" t="s">
        <v>3334</v>
      </c>
      <c r="E3112" s="333" t="s">
        <v>1</v>
      </c>
      <c r="F3112" s="334">
        <v>0.19300000000000001</v>
      </c>
      <c r="G3112" s="40"/>
      <c r="H3112" s="46"/>
    </row>
    <row r="3113" s="2" customFormat="1" ht="16.8" customHeight="1">
      <c r="A3113" s="40"/>
      <c r="B3113" s="46"/>
      <c r="C3113" s="335" t="s">
        <v>3334</v>
      </c>
      <c r="D3113" s="335" t="s">
        <v>3335</v>
      </c>
      <c r="E3113" s="18" t="s">
        <v>1</v>
      </c>
      <c r="F3113" s="336">
        <v>0.19300000000000001</v>
      </c>
      <c r="G3113" s="40"/>
      <c r="H3113" s="46"/>
    </row>
    <row r="3114" s="2" customFormat="1" ht="16.8" customHeight="1">
      <c r="A3114" s="40"/>
      <c r="B3114" s="46"/>
      <c r="C3114" s="331" t="s">
        <v>4276</v>
      </c>
      <c r="D3114" s="332" t="s">
        <v>4276</v>
      </c>
      <c r="E3114" s="333" t="s">
        <v>1</v>
      </c>
      <c r="F3114" s="334">
        <v>3.9199999999999999</v>
      </c>
      <c r="G3114" s="40"/>
      <c r="H3114" s="46"/>
    </row>
    <row r="3115" s="2" customFormat="1" ht="16.8" customHeight="1">
      <c r="A3115" s="40"/>
      <c r="B3115" s="46"/>
      <c r="C3115" s="335" t="s">
        <v>4276</v>
      </c>
      <c r="D3115" s="335" t="s">
        <v>4277</v>
      </c>
      <c r="E3115" s="18" t="s">
        <v>1</v>
      </c>
      <c r="F3115" s="336">
        <v>3.9199999999999999</v>
      </c>
      <c r="G3115" s="40"/>
      <c r="H3115" s="46"/>
    </row>
    <row r="3116" s="2" customFormat="1" ht="16.8" customHeight="1">
      <c r="A3116" s="40"/>
      <c r="B3116" s="46"/>
      <c r="C3116" s="331" t="s">
        <v>3352</v>
      </c>
      <c r="D3116" s="332" t="s">
        <v>3352</v>
      </c>
      <c r="E3116" s="333" t="s">
        <v>1</v>
      </c>
      <c r="F3116" s="334">
        <v>4.7999999999999998</v>
      </c>
      <c r="G3116" s="40"/>
      <c r="H3116" s="46"/>
    </row>
    <row r="3117" s="2" customFormat="1" ht="16.8" customHeight="1">
      <c r="A3117" s="40"/>
      <c r="B3117" s="46"/>
      <c r="C3117" s="335" t="s">
        <v>3352</v>
      </c>
      <c r="D3117" s="335" t="s">
        <v>3353</v>
      </c>
      <c r="E3117" s="18" t="s">
        <v>1</v>
      </c>
      <c r="F3117" s="336">
        <v>4.7999999999999998</v>
      </c>
      <c r="G3117" s="40"/>
      <c r="H3117" s="46"/>
    </row>
    <row r="3118" s="2" customFormat="1" ht="16.8" customHeight="1">
      <c r="A3118" s="40"/>
      <c r="B3118" s="46"/>
      <c r="C3118" s="331" t="s">
        <v>1812</v>
      </c>
      <c r="D3118" s="332" t="s">
        <v>1812</v>
      </c>
      <c r="E3118" s="333" t="s">
        <v>1</v>
      </c>
      <c r="F3118" s="334">
        <v>38.189</v>
      </c>
      <c r="G3118" s="40"/>
      <c r="H3118" s="46"/>
    </row>
    <row r="3119" s="2" customFormat="1" ht="16.8" customHeight="1">
      <c r="A3119" s="40"/>
      <c r="B3119" s="46"/>
      <c r="C3119" s="335" t="s">
        <v>1</v>
      </c>
      <c r="D3119" s="335" t="s">
        <v>1976</v>
      </c>
      <c r="E3119" s="18" t="s">
        <v>1</v>
      </c>
      <c r="F3119" s="336">
        <v>0</v>
      </c>
      <c r="G3119" s="40"/>
      <c r="H3119" s="46"/>
    </row>
    <row r="3120" s="2" customFormat="1" ht="16.8" customHeight="1">
      <c r="A3120" s="40"/>
      <c r="B3120" s="46"/>
      <c r="C3120" s="335" t="s">
        <v>1812</v>
      </c>
      <c r="D3120" s="335" t="s">
        <v>4102</v>
      </c>
      <c r="E3120" s="18" t="s">
        <v>1</v>
      </c>
      <c r="F3120" s="336">
        <v>38.189</v>
      </c>
      <c r="G3120" s="40"/>
      <c r="H3120" s="46"/>
    </row>
    <row r="3121" s="2" customFormat="1" ht="16.8" customHeight="1">
      <c r="A3121" s="40"/>
      <c r="B3121" s="46"/>
      <c r="C3121" s="337" t="s">
        <v>6408</v>
      </c>
      <c r="D3121" s="40"/>
      <c r="E3121" s="40"/>
      <c r="F3121" s="40"/>
      <c r="G3121" s="40"/>
      <c r="H3121" s="46"/>
    </row>
    <row r="3122" s="2" customFormat="1">
      <c r="A3122" s="40"/>
      <c r="B3122" s="46"/>
      <c r="C3122" s="335" t="s">
        <v>552</v>
      </c>
      <c r="D3122" s="335" t="s">
        <v>6495</v>
      </c>
      <c r="E3122" s="18" t="s">
        <v>515</v>
      </c>
      <c r="F3122" s="336">
        <v>76.378</v>
      </c>
      <c r="G3122" s="40"/>
      <c r="H3122" s="46"/>
    </row>
    <row r="3123" s="2" customFormat="1" ht="16.8" customHeight="1">
      <c r="A3123" s="40"/>
      <c r="B3123" s="46"/>
      <c r="C3123" s="331" t="s">
        <v>3373</v>
      </c>
      <c r="D3123" s="332" t="s">
        <v>3373</v>
      </c>
      <c r="E3123" s="333" t="s">
        <v>1</v>
      </c>
      <c r="F3123" s="334">
        <v>4.1500000000000004</v>
      </c>
      <c r="G3123" s="40"/>
      <c r="H3123" s="46"/>
    </row>
    <row r="3124" s="2" customFormat="1" ht="16.8" customHeight="1">
      <c r="A3124" s="40"/>
      <c r="B3124" s="46"/>
      <c r="C3124" s="335" t="s">
        <v>3373</v>
      </c>
      <c r="D3124" s="335" t="s">
        <v>3374</v>
      </c>
      <c r="E3124" s="18" t="s">
        <v>1</v>
      </c>
      <c r="F3124" s="336">
        <v>4.1500000000000004</v>
      </c>
      <c r="G3124" s="40"/>
      <c r="H3124" s="46"/>
    </row>
    <row r="3125" s="2" customFormat="1" ht="16.8" customHeight="1">
      <c r="A3125" s="40"/>
      <c r="B3125" s="46"/>
      <c r="C3125" s="331" t="s">
        <v>3381</v>
      </c>
      <c r="D3125" s="332" t="s">
        <v>3381</v>
      </c>
      <c r="E3125" s="333" t="s">
        <v>1</v>
      </c>
      <c r="F3125" s="334">
        <v>10.694000000000001</v>
      </c>
      <c r="G3125" s="40"/>
      <c r="H3125" s="46"/>
    </row>
    <row r="3126" s="2" customFormat="1" ht="16.8" customHeight="1">
      <c r="A3126" s="40"/>
      <c r="B3126" s="46"/>
      <c r="C3126" s="335" t="s">
        <v>1</v>
      </c>
      <c r="D3126" s="335" t="s">
        <v>4292</v>
      </c>
      <c r="E3126" s="18" t="s">
        <v>1</v>
      </c>
      <c r="F3126" s="336">
        <v>0</v>
      </c>
      <c r="G3126" s="40"/>
      <c r="H3126" s="46"/>
    </row>
    <row r="3127" s="2" customFormat="1" ht="16.8" customHeight="1">
      <c r="A3127" s="40"/>
      <c r="B3127" s="46"/>
      <c r="C3127" s="335" t="s">
        <v>3381</v>
      </c>
      <c r="D3127" s="335" t="s">
        <v>4293</v>
      </c>
      <c r="E3127" s="18" t="s">
        <v>1</v>
      </c>
      <c r="F3127" s="336">
        <v>10.694000000000001</v>
      </c>
      <c r="G3127" s="40"/>
      <c r="H3127" s="46"/>
    </row>
    <row r="3128" s="2" customFormat="1" ht="16.8" customHeight="1">
      <c r="A3128" s="40"/>
      <c r="B3128" s="46"/>
      <c r="C3128" s="337" t="s">
        <v>6408</v>
      </c>
      <c r="D3128" s="40"/>
      <c r="E3128" s="40"/>
      <c r="F3128" s="40"/>
      <c r="G3128" s="40"/>
      <c r="H3128" s="46"/>
    </row>
    <row r="3129" s="2" customFormat="1" ht="16.8" customHeight="1">
      <c r="A3129" s="40"/>
      <c r="B3129" s="46"/>
      <c r="C3129" s="335" t="s">
        <v>2442</v>
      </c>
      <c r="D3129" s="335" t="s">
        <v>6484</v>
      </c>
      <c r="E3129" s="18" t="s">
        <v>507</v>
      </c>
      <c r="F3129" s="336">
        <v>52.572000000000003</v>
      </c>
      <c r="G3129" s="40"/>
      <c r="H3129" s="46"/>
    </row>
    <row r="3130" s="2" customFormat="1" ht="16.8" customHeight="1">
      <c r="A3130" s="40"/>
      <c r="B3130" s="46"/>
      <c r="C3130" s="331" t="s">
        <v>2408</v>
      </c>
      <c r="D3130" s="332" t="s">
        <v>2408</v>
      </c>
      <c r="E3130" s="333" t="s">
        <v>1</v>
      </c>
      <c r="F3130" s="334">
        <v>51.689999999999998</v>
      </c>
      <c r="G3130" s="40"/>
      <c r="H3130" s="46"/>
    </row>
    <row r="3131" s="2" customFormat="1" ht="16.8" customHeight="1">
      <c r="A3131" s="40"/>
      <c r="B3131" s="46"/>
      <c r="C3131" s="335" t="s">
        <v>2408</v>
      </c>
      <c r="D3131" s="335" t="s">
        <v>4302</v>
      </c>
      <c r="E3131" s="18" t="s">
        <v>1</v>
      </c>
      <c r="F3131" s="336">
        <v>51.689999999999998</v>
      </c>
      <c r="G3131" s="40"/>
      <c r="H3131" s="46"/>
    </row>
    <row r="3132" s="2" customFormat="1" ht="16.8" customHeight="1">
      <c r="A3132" s="40"/>
      <c r="B3132" s="46"/>
      <c r="C3132" s="331" t="s">
        <v>4304</v>
      </c>
      <c r="D3132" s="332" t="s">
        <v>4304</v>
      </c>
      <c r="E3132" s="333" t="s">
        <v>1</v>
      </c>
      <c r="F3132" s="334">
        <v>4.1500000000000004</v>
      </c>
      <c r="G3132" s="40"/>
      <c r="H3132" s="46"/>
    </row>
    <row r="3133" s="2" customFormat="1" ht="16.8" customHeight="1">
      <c r="A3133" s="40"/>
      <c r="B3133" s="46"/>
      <c r="C3133" s="335" t="s">
        <v>4304</v>
      </c>
      <c r="D3133" s="335" t="s">
        <v>4305</v>
      </c>
      <c r="E3133" s="18" t="s">
        <v>1</v>
      </c>
      <c r="F3133" s="336">
        <v>4.1500000000000004</v>
      </c>
      <c r="G3133" s="40"/>
      <c r="H3133" s="46"/>
    </row>
    <row r="3134" s="2" customFormat="1" ht="16.8" customHeight="1">
      <c r="A3134" s="40"/>
      <c r="B3134" s="46"/>
      <c r="C3134" s="331" t="s">
        <v>3400</v>
      </c>
      <c r="D3134" s="332" t="s">
        <v>3400</v>
      </c>
      <c r="E3134" s="333" t="s">
        <v>1</v>
      </c>
      <c r="F3134" s="334">
        <v>21.449999999999999</v>
      </c>
      <c r="G3134" s="40"/>
      <c r="H3134" s="46"/>
    </row>
    <row r="3135" s="2" customFormat="1" ht="16.8" customHeight="1">
      <c r="A3135" s="40"/>
      <c r="B3135" s="46"/>
      <c r="C3135" s="335" t="s">
        <v>3400</v>
      </c>
      <c r="D3135" s="335" t="s">
        <v>3401</v>
      </c>
      <c r="E3135" s="18" t="s">
        <v>1</v>
      </c>
      <c r="F3135" s="336">
        <v>21.449999999999999</v>
      </c>
      <c r="G3135" s="40"/>
      <c r="H3135" s="46"/>
    </row>
    <row r="3136" s="2" customFormat="1" ht="16.8" customHeight="1">
      <c r="A3136" s="40"/>
      <c r="B3136" s="46"/>
      <c r="C3136" s="331" t="s">
        <v>3017</v>
      </c>
      <c r="D3136" s="332" t="s">
        <v>3017</v>
      </c>
      <c r="E3136" s="333" t="s">
        <v>1</v>
      </c>
      <c r="F3136" s="334">
        <v>9.9000000000000004</v>
      </c>
      <c r="G3136" s="40"/>
      <c r="H3136" s="46"/>
    </row>
    <row r="3137" s="2" customFormat="1" ht="16.8" customHeight="1">
      <c r="A3137" s="40"/>
      <c r="B3137" s="46"/>
      <c r="C3137" s="335" t="s">
        <v>3017</v>
      </c>
      <c r="D3137" s="335" t="s">
        <v>4310</v>
      </c>
      <c r="E3137" s="18" t="s">
        <v>1</v>
      </c>
      <c r="F3137" s="336">
        <v>9.9000000000000004</v>
      </c>
      <c r="G3137" s="40"/>
      <c r="H3137" s="46"/>
    </row>
    <row r="3138" s="2" customFormat="1" ht="16.8" customHeight="1">
      <c r="A3138" s="40"/>
      <c r="B3138" s="46"/>
      <c r="C3138" s="331" t="s">
        <v>3413</v>
      </c>
      <c r="D3138" s="332" t="s">
        <v>3413</v>
      </c>
      <c r="E3138" s="333" t="s">
        <v>1</v>
      </c>
      <c r="F3138" s="334">
        <v>0.85799999999999998</v>
      </c>
      <c r="G3138" s="40"/>
      <c r="H3138" s="46"/>
    </row>
    <row r="3139" s="2" customFormat="1" ht="16.8" customHeight="1">
      <c r="A3139" s="40"/>
      <c r="B3139" s="46"/>
      <c r="C3139" s="335" t="s">
        <v>3413</v>
      </c>
      <c r="D3139" s="335" t="s">
        <v>3414</v>
      </c>
      <c r="E3139" s="18" t="s">
        <v>1</v>
      </c>
      <c r="F3139" s="336">
        <v>0.85799999999999998</v>
      </c>
      <c r="G3139" s="40"/>
      <c r="H3139" s="46"/>
    </row>
    <row r="3140" s="2" customFormat="1" ht="16.8" customHeight="1">
      <c r="A3140" s="40"/>
      <c r="B3140" s="46"/>
      <c r="C3140" s="331" t="s">
        <v>1815</v>
      </c>
      <c r="D3140" s="332" t="s">
        <v>1815</v>
      </c>
      <c r="E3140" s="333" t="s">
        <v>1</v>
      </c>
      <c r="F3140" s="334">
        <v>4.4500000000000002</v>
      </c>
      <c r="G3140" s="40"/>
      <c r="H3140" s="46"/>
    </row>
    <row r="3141" s="2" customFormat="1" ht="16.8" customHeight="1">
      <c r="A3141" s="40"/>
      <c r="B3141" s="46"/>
      <c r="C3141" s="335" t="s">
        <v>1</v>
      </c>
      <c r="D3141" s="335" t="s">
        <v>4321</v>
      </c>
      <c r="E3141" s="18" t="s">
        <v>1</v>
      </c>
      <c r="F3141" s="336">
        <v>0</v>
      </c>
      <c r="G3141" s="40"/>
      <c r="H3141" s="46"/>
    </row>
    <row r="3142" s="2" customFormat="1" ht="16.8" customHeight="1">
      <c r="A3142" s="40"/>
      <c r="B3142" s="46"/>
      <c r="C3142" s="335" t="s">
        <v>1815</v>
      </c>
      <c r="D3142" s="335" t="s">
        <v>4322</v>
      </c>
      <c r="E3142" s="18" t="s">
        <v>1</v>
      </c>
      <c r="F3142" s="336">
        <v>4.4500000000000002</v>
      </c>
      <c r="G3142" s="40"/>
      <c r="H3142" s="46"/>
    </row>
    <row r="3143" s="2" customFormat="1" ht="16.8" customHeight="1">
      <c r="A3143" s="40"/>
      <c r="B3143" s="46"/>
      <c r="C3143" s="337" t="s">
        <v>6408</v>
      </c>
      <c r="D3143" s="40"/>
      <c r="E3143" s="40"/>
      <c r="F3143" s="40"/>
      <c r="G3143" s="40"/>
      <c r="H3143" s="46"/>
    </row>
    <row r="3144" s="2" customFormat="1" ht="16.8" customHeight="1">
      <c r="A3144" s="40"/>
      <c r="B3144" s="46"/>
      <c r="C3144" s="335" t="s">
        <v>4313</v>
      </c>
      <c r="D3144" s="335" t="s">
        <v>6591</v>
      </c>
      <c r="E3144" s="18" t="s">
        <v>515</v>
      </c>
      <c r="F3144" s="336">
        <v>8.0850000000000009</v>
      </c>
      <c r="G3144" s="40"/>
      <c r="H3144" s="46"/>
    </row>
    <row r="3145" s="2" customFormat="1" ht="16.8" customHeight="1">
      <c r="A3145" s="40"/>
      <c r="B3145" s="46"/>
      <c r="C3145" s="331" t="s">
        <v>3428</v>
      </c>
      <c r="D3145" s="332" t="s">
        <v>3428</v>
      </c>
      <c r="E3145" s="333" t="s">
        <v>1</v>
      </c>
      <c r="F3145" s="334">
        <v>11.58</v>
      </c>
      <c r="G3145" s="40"/>
      <c r="H3145" s="46"/>
    </row>
    <row r="3146" s="2" customFormat="1" ht="16.8" customHeight="1">
      <c r="A3146" s="40"/>
      <c r="B3146" s="46"/>
      <c r="C3146" s="335" t="s">
        <v>1</v>
      </c>
      <c r="D3146" s="335" t="s">
        <v>4327</v>
      </c>
      <c r="E3146" s="18" t="s">
        <v>1</v>
      </c>
      <c r="F3146" s="336">
        <v>0</v>
      </c>
      <c r="G3146" s="40"/>
      <c r="H3146" s="46"/>
    </row>
    <row r="3147" s="2" customFormat="1" ht="16.8" customHeight="1">
      <c r="A3147" s="40"/>
      <c r="B3147" s="46"/>
      <c r="C3147" s="335" t="s">
        <v>3428</v>
      </c>
      <c r="D3147" s="335" t="s">
        <v>4328</v>
      </c>
      <c r="E3147" s="18" t="s">
        <v>1</v>
      </c>
      <c r="F3147" s="336">
        <v>11.58</v>
      </c>
      <c r="G3147" s="40"/>
      <c r="H3147" s="46"/>
    </row>
    <row r="3148" s="2" customFormat="1" ht="16.8" customHeight="1">
      <c r="A3148" s="40"/>
      <c r="B3148" s="46"/>
      <c r="C3148" s="337" t="s">
        <v>6408</v>
      </c>
      <c r="D3148" s="40"/>
      <c r="E3148" s="40"/>
      <c r="F3148" s="40"/>
      <c r="G3148" s="40"/>
      <c r="H3148" s="46"/>
    </row>
    <row r="3149" s="2" customFormat="1" ht="16.8" customHeight="1">
      <c r="A3149" s="40"/>
      <c r="B3149" s="46"/>
      <c r="C3149" s="335" t="s">
        <v>2508</v>
      </c>
      <c r="D3149" s="335" t="s">
        <v>6491</v>
      </c>
      <c r="E3149" s="18" t="s">
        <v>515</v>
      </c>
      <c r="F3149" s="336">
        <v>38.877000000000002</v>
      </c>
      <c r="G3149" s="40"/>
      <c r="H3149" s="46"/>
    </row>
    <row r="3150" s="2" customFormat="1" ht="16.8" customHeight="1">
      <c r="A3150" s="40"/>
      <c r="B3150" s="46"/>
      <c r="C3150" s="331" t="s">
        <v>812</v>
      </c>
      <c r="D3150" s="332" t="s">
        <v>812</v>
      </c>
      <c r="E3150" s="333" t="s">
        <v>1</v>
      </c>
      <c r="F3150" s="334">
        <v>103.458</v>
      </c>
      <c r="G3150" s="40"/>
      <c r="H3150" s="46"/>
    </row>
    <row r="3151" s="2" customFormat="1" ht="16.8" customHeight="1">
      <c r="A3151" s="40"/>
      <c r="B3151" s="46"/>
      <c r="C3151" s="335" t="s">
        <v>812</v>
      </c>
      <c r="D3151" s="335" t="s">
        <v>813</v>
      </c>
      <c r="E3151" s="18" t="s">
        <v>1</v>
      </c>
      <c r="F3151" s="336">
        <v>103.458</v>
      </c>
      <c r="G3151" s="40"/>
      <c r="H3151" s="46"/>
    </row>
    <row r="3152" s="2" customFormat="1" ht="16.8" customHeight="1">
      <c r="A3152" s="40"/>
      <c r="B3152" s="46"/>
      <c r="C3152" s="331" t="s">
        <v>3433</v>
      </c>
      <c r="D3152" s="332" t="s">
        <v>3433</v>
      </c>
      <c r="E3152" s="333" t="s">
        <v>1</v>
      </c>
      <c r="F3152" s="334">
        <v>10.694000000000001</v>
      </c>
      <c r="G3152" s="40"/>
      <c r="H3152" s="46"/>
    </row>
    <row r="3153" s="2" customFormat="1" ht="16.8" customHeight="1">
      <c r="A3153" s="40"/>
      <c r="B3153" s="46"/>
      <c r="C3153" s="335" t="s">
        <v>1</v>
      </c>
      <c r="D3153" s="335" t="s">
        <v>4335</v>
      </c>
      <c r="E3153" s="18" t="s">
        <v>1</v>
      </c>
      <c r="F3153" s="336">
        <v>0</v>
      </c>
      <c r="G3153" s="40"/>
      <c r="H3153" s="46"/>
    </row>
    <row r="3154" s="2" customFormat="1" ht="16.8" customHeight="1">
      <c r="A3154" s="40"/>
      <c r="B3154" s="46"/>
      <c r="C3154" s="335" t="s">
        <v>3433</v>
      </c>
      <c r="D3154" s="335" t="s">
        <v>4293</v>
      </c>
      <c r="E3154" s="18" t="s">
        <v>1</v>
      </c>
      <c r="F3154" s="336">
        <v>10.694000000000001</v>
      </c>
      <c r="G3154" s="40"/>
      <c r="H3154" s="46"/>
    </row>
    <row r="3155" s="2" customFormat="1" ht="16.8" customHeight="1">
      <c r="A3155" s="40"/>
      <c r="B3155" s="46"/>
      <c r="C3155" s="337" t="s">
        <v>6408</v>
      </c>
      <c r="D3155" s="40"/>
      <c r="E3155" s="40"/>
      <c r="F3155" s="40"/>
      <c r="G3155" s="40"/>
      <c r="H3155" s="46"/>
    </row>
    <row r="3156" s="2" customFormat="1">
      <c r="A3156" s="40"/>
      <c r="B3156" s="46"/>
      <c r="C3156" s="335" t="s">
        <v>2530</v>
      </c>
      <c r="D3156" s="335" t="s">
        <v>6571</v>
      </c>
      <c r="E3156" s="18" t="s">
        <v>507</v>
      </c>
      <c r="F3156" s="336">
        <v>52.572000000000003</v>
      </c>
      <c r="G3156" s="40"/>
      <c r="H3156" s="46"/>
    </row>
    <row r="3157" s="2" customFormat="1" ht="16.8" customHeight="1">
      <c r="A3157" s="40"/>
      <c r="B3157" s="46"/>
      <c r="C3157" s="331" t="s">
        <v>3438</v>
      </c>
      <c r="D3157" s="332" t="s">
        <v>3438</v>
      </c>
      <c r="E3157" s="333" t="s">
        <v>1</v>
      </c>
      <c r="F3157" s="334">
        <v>115.28</v>
      </c>
      <c r="G3157" s="40"/>
      <c r="H3157" s="46"/>
    </row>
    <row r="3158" s="2" customFormat="1" ht="16.8" customHeight="1">
      <c r="A3158" s="40"/>
      <c r="B3158" s="46"/>
      <c r="C3158" s="335" t="s">
        <v>3438</v>
      </c>
      <c r="D3158" s="335" t="s">
        <v>3439</v>
      </c>
      <c r="E3158" s="18" t="s">
        <v>1</v>
      </c>
      <c r="F3158" s="336">
        <v>115.28</v>
      </c>
      <c r="G3158" s="40"/>
      <c r="H3158" s="46"/>
    </row>
    <row r="3159" s="2" customFormat="1" ht="16.8" customHeight="1">
      <c r="A3159" s="40"/>
      <c r="B3159" s="46"/>
      <c r="C3159" s="331" t="s">
        <v>3021</v>
      </c>
      <c r="D3159" s="332" t="s">
        <v>3021</v>
      </c>
      <c r="E3159" s="333" t="s">
        <v>1</v>
      </c>
      <c r="F3159" s="334">
        <v>111.255</v>
      </c>
      <c r="G3159" s="40"/>
      <c r="H3159" s="46"/>
    </row>
    <row r="3160" s="2" customFormat="1" ht="16.8" customHeight="1">
      <c r="A3160" s="40"/>
      <c r="B3160" s="46"/>
      <c r="C3160" s="335" t="s">
        <v>3021</v>
      </c>
      <c r="D3160" s="335" t="s">
        <v>4346</v>
      </c>
      <c r="E3160" s="18" t="s">
        <v>1</v>
      </c>
      <c r="F3160" s="336">
        <v>111.255</v>
      </c>
      <c r="G3160" s="40"/>
      <c r="H3160" s="46"/>
    </row>
    <row r="3161" s="2" customFormat="1" ht="16.8" customHeight="1">
      <c r="A3161" s="40"/>
      <c r="B3161" s="46"/>
      <c r="C3161" s="331" t="s">
        <v>3022</v>
      </c>
      <c r="D3161" s="332" t="s">
        <v>3022</v>
      </c>
      <c r="E3161" s="333" t="s">
        <v>1</v>
      </c>
      <c r="F3161" s="334">
        <v>108.72499999999999</v>
      </c>
      <c r="G3161" s="40"/>
      <c r="H3161" s="46"/>
    </row>
    <row r="3162" s="2" customFormat="1" ht="16.8" customHeight="1">
      <c r="A3162" s="40"/>
      <c r="B3162" s="46"/>
      <c r="C3162" s="335" t="s">
        <v>3022</v>
      </c>
      <c r="D3162" s="335" t="s">
        <v>4349</v>
      </c>
      <c r="E3162" s="18" t="s">
        <v>1</v>
      </c>
      <c r="F3162" s="336">
        <v>108.72499999999999</v>
      </c>
      <c r="G3162" s="40"/>
      <c r="H3162" s="46"/>
    </row>
    <row r="3163" s="2" customFormat="1" ht="16.8" customHeight="1">
      <c r="A3163" s="40"/>
      <c r="B3163" s="46"/>
      <c r="C3163" s="331" t="s">
        <v>3460</v>
      </c>
      <c r="D3163" s="332" t="s">
        <v>3460</v>
      </c>
      <c r="E3163" s="333" t="s">
        <v>1</v>
      </c>
      <c r="F3163" s="334">
        <v>11.5</v>
      </c>
      <c r="G3163" s="40"/>
      <c r="H3163" s="46"/>
    </row>
    <row r="3164" s="2" customFormat="1" ht="16.8" customHeight="1">
      <c r="A3164" s="40"/>
      <c r="B3164" s="46"/>
      <c r="C3164" s="335" t="s">
        <v>3460</v>
      </c>
      <c r="D3164" s="335" t="s">
        <v>3461</v>
      </c>
      <c r="E3164" s="18" t="s">
        <v>1</v>
      </c>
      <c r="F3164" s="336">
        <v>11.5</v>
      </c>
      <c r="G3164" s="40"/>
      <c r="H3164" s="46"/>
    </row>
    <row r="3165" s="2" customFormat="1" ht="16.8" customHeight="1">
      <c r="A3165" s="40"/>
      <c r="B3165" s="46"/>
      <c r="C3165" s="331" t="s">
        <v>3468</v>
      </c>
      <c r="D3165" s="332" t="s">
        <v>3468</v>
      </c>
      <c r="E3165" s="333" t="s">
        <v>1</v>
      </c>
      <c r="F3165" s="334">
        <v>1.0349999999999999</v>
      </c>
      <c r="G3165" s="40"/>
      <c r="H3165" s="46"/>
    </row>
    <row r="3166" s="2" customFormat="1" ht="16.8" customHeight="1">
      <c r="A3166" s="40"/>
      <c r="B3166" s="46"/>
      <c r="C3166" s="335" t="s">
        <v>3468</v>
      </c>
      <c r="D3166" s="335" t="s">
        <v>6595</v>
      </c>
      <c r="E3166" s="18" t="s">
        <v>1</v>
      </c>
      <c r="F3166" s="336">
        <v>1.0349999999999999</v>
      </c>
      <c r="G3166" s="40"/>
      <c r="H3166" s="46"/>
    </row>
    <row r="3167" s="2" customFormat="1" ht="16.8" customHeight="1">
      <c r="A3167" s="40"/>
      <c r="B3167" s="46"/>
      <c r="C3167" s="331" t="s">
        <v>3024</v>
      </c>
      <c r="D3167" s="332" t="s">
        <v>3024</v>
      </c>
      <c r="E3167" s="333" t="s">
        <v>1</v>
      </c>
      <c r="F3167" s="334">
        <v>109.53</v>
      </c>
      <c r="G3167" s="40"/>
      <c r="H3167" s="46"/>
    </row>
    <row r="3168" s="2" customFormat="1" ht="16.8" customHeight="1">
      <c r="A3168" s="40"/>
      <c r="B3168" s="46"/>
      <c r="C3168" s="335" t="s">
        <v>3024</v>
      </c>
      <c r="D3168" s="335" t="s">
        <v>4356</v>
      </c>
      <c r="E3168" s="18" t="s">
        <v>1</v>
      </c>
      <c r="F3168" s="336">
        <v>109.53</v>
      </c>
      <c r="G3168" s="40"/>
      <c r="H3168" s="46"/>
    </row>
    <row r="3169" s="2" customFormat="1" ht="16.8" customHeight="1">
      <c r="A3169" s="40"/>
      <c r="B3169" s="46"/>
      <c r="C3169" s="331" t="s">
        <v>1818</v>
      </c>
      <c r="D3169" s="332" t="s">
        <v>1818</v>
      </c>
      <c r="E3169" s="333" t="s">
        <v>1</v>
      </c>
      <c r="F3169" s="334">
        <v>61.710000000000001</v>
      </c>
      <c r="G3169" s="40"/>
      <c r="H3169" s="46"/>
    </row>
    <row r="3170" s="2" customFormat="1" ht="16.8" customHeight="1">
      <c r="A3170" s="40"/>
      <c r="B3170" s="46"/>
      <c r="C3170" s="335" t="s">
        <v>1</v>
      </c>
      <c r="D3170" s="335" t="s">
        <v>4359</v>
      </c>
      <c r="E3170" s="18" t="s">
        <v>1</v>
      </c>
      <c r="F3170" s="336">
        <v>0</v>
      </c>
      <c r="G3170" s="40"/>
      <c r="H3170" s="46"/>
    </row>
    <row r="3171" s="2" customFormat="1" ht="16.8" customHeight="1">
      <c r="A3171" s="40"/>
      <c r="B3171" s="46"/>
      <c r="C3171" s="335" t="s">
        <v>1818</v>
      </c>
      <c r="D3171" s="335" t="s">
        <v>4360</v>
      </c>
      <c r="E3171" s="18" t="s">
        <v>1</v>
      </c>
      <c r="F3171" s="336">
        <v>61.710000000000001</v>
      </c>
      <c r="G3171" s="40"/>
      <c r="H3171" s="46"/>
    </row>
    <row r="3172" s="2" customFormat="1" ht="16.8" customHeight="1">
      <c r="A3172" s="40"/>
      <c r="B3172" s="46"/>
      <c r="C3172" s="337" t="s">
        <v>6408</v>
      </c>
      <c r="D3172" s="40"/>
      <c r="E3172" s="40"/>
      <c r="F3172" s="40"/>
      <c r="G3172" s="40"/>
      <c r="H3172" s="46"/>
    </row>
    <row r="3173" s="2" customFormat="1" ht="16.8" customHeight="1">
      <c r="A3173" s="40"/>
      <c r="B3173" s="46"/>
      <c r="C3173" s="335" t="s">
        <v>2597</v>
      </c>
      <c r="D3173" s="335" t="s">
        <v>6497</v>
      </c>
      <c r="E3173" s="18" t="s">
        <v>507</v>
      </c>
      <c r="F3173" s="336">
        <v>169.63</v>
      </c>
      <c r="G3173" s="40"/>
      <c r="H3173" s="46"/>
    </row>
    <row r="3174" s="2" customFormat="1" ht="16.8" customHeight="1">
      <c r="A3174" s="40"/>
      <c r="B3174" s="46"/>
      <c r="C3174" s="331" t="s">
        <v>1821</v>
      </c>
      <c r="D3174" s="332" t="s">
        <v>1821</v>
      </c>
      <c r="E3174" s="333" t="s">
        <v>1</v>
      </c>
      <c r="F3174" s="334">
        <v>61.710000000000001</v>
      </c>
      <c r="G3174" s="40"/>
      <c r="H3174" s="46"/>
    </row>
    <row r="3175" s="2" customFormat="1" ht="16.8" customHeight="1">
      <c r="A3175" s="40"/>
      <c r="B3175" s="46"/>
      <c r="C3175" s="335" t="s">
        <v>1</v>
      </c>
      <c r="D3175" s="335" t="s">
        <v>4359</v>
      </c>
      <c r="E3175" s="18" t="s">
        <v>1</v>
      </c>
      <c r="F3175" s="336">
        <v>0</v>
      </c>
      <c r="G3175" s="40"/>
      <c r="H3175" s="46"/>
    </row>
    <row r="3176" s="2" customFormat="1" ht="16.8" customHeight="1">
      <c r="A3176" s="40"/>
      <c r="B3176" s="46"/>
      <c r="C3176" s="335" t="s">
        <v>1821</v>
      </c>
      <c r="D3176" s="335" t="s">
        <v>4360</v>
      </c>
      <c r="E3176" s="18" t="s">
        <v>1</v>
      </c>
      <c r="F3176" s="336">
        <v>61.710000000000001</v>
      </c>
      <c r="G3176" s="40"/>
      <c r="H3176" s="46"/>
    </row>
    <row r="3177" s="2" customFormat="1" ht="16.8" customHeight="1">
      <c r="A3177" s="40"/>
      <c r="B3177" s="46"/>
      <c r="C3177" s="337" t="s">
        <v>6408</v>
      </c>
      <c r="D3177" s="40"/>
      <c r="E3177" s="40"/>
      <c r="F3177" s="40"/>
      <c r="G3177" s="40"/>
      <c r="H3177" s="46"/>
    </row>
    <row r="3178" s="2" customFormat="1">
      <c r="A3178" s="40"/>
      <c r="B3178" s="46"/>
      <c r="C3178" s="335" t="s">
        <v>2610</v>
      </c>
      <c r="D3178" s="335" t="s">
        <v>6498</v>
      </c>
      <c r="E3178" s="18" t="s">
        <v>507</v>
      </c>
      <c r="F3178" s="336">
        <v>169.16999999999999</v>
      </c>
      <c r="G3178" s="40"/>
      <c r="H3178" s="46"/>
    </row>
    <row r="3179" s="2" customFormat="1" ht="16.8" customHeight="1">
      <c r="A3179" s="40"/>
      <c r="B3179" s="46"/>
      <c r="C3179" s="331" t="s">
        <v>1824</v>
      </c>
      <c r="D3179" s="332" t="s">
        <v>1824</v>
      </c>
      <c r="E3179" s="333" t="s">
        <v>1</v>
      </c>
      <c r="F3179" s="334">
        <v>30.855</v>
      </c>
      <c r="G3179" s="40"/>
      <c r="H3179" s="46"/>
    </row>
    <row r="3180" s="2" customFormat="1" ht="16.8" customHeight="1">
      <c r="A3180" s="40"/>
      <c r="B3180" s="46"/>
      <c r="C3180" s="335" t="s">
        <v>1824</v>
      </c>
      <c r="D3180" s="335" t="s">
        <v>4368</v>
      </c>
      <c r="E3180" s="18" t="s">
        <v>1</v>
      </c>
      <c r="F3180" s="336">
        <v>30.855</v>
      </c>
      <c r="G3180" s="40"/>
      <c r="H3180" s="46"/>
    </row>
    <row r="3181" s="2" customFormat="1" ht="16.8" customHeight="1">
      <c r="A3181" s="40"/>
      <c r="B3181" s="46"/>
      <c r="C3181" s="331" t="s">
        <v>820</v>
      </c>
      <c r="D3181" s="332" t="s">
        <v>820</v>
      </c>
      <c r="E3181" s="333" t="s">
        <v>1</v>
      </c>
      <c r="F3181" s="334">
        <v>38.189</v>
      </c>
      <c r="G3181" s="40"/>
      <c r="H3181" s="46"/>
    </row>
    <row r="3182" s="2" customFormat="1" ht="16.8" customHeight="1">
      <c r="A3182" s="40"/>
      <c r="B3182" s="46"/>
      <c r="C3182" s="335" t="s">
        <v>820</v>
      </c>
      <c r="D3182" s="335" t="s">
        <v>821</v>
      </c>
      <c r="E3182" s="18" t="s">
        <v>1</v>
      </c>
      <c r="F3182" s="336">
        <v>38.189</v>
      </c>
      <c r="G3182" s="40"/>
      <c r="H3182" s="46"/>
    </row>
    <row r="3183" s="2" customFormat="1" ht="16.8" customHeight="1">
      <c r="A3183" s="40"/>
      <c r="B3183" s="46"/>
      <c r="C3183" s="331" t="s">
        <v>1828</v>
      </c>
      <c r="D3183" s="332" t="s">
        <v>1828</v>
      </c>
      <c r="E3183" s="333" t="s">
        <v>1</v>
      </c>
      <c r="F3183" s="334">
        <v>57.200000000000003</v>
      </c>
      <c r="G3183" s="40"/>
      <c r="H3183" s="46"/>
    </row>
    <row r="3184" s="2" customFormat="1" ht="16.8" customHeight="1">
      <c r="A3184" s="40"/>
      <c r="B3184" s="46"/>
      <c r="C3184" s="335" t="s">
        <v>1828</v>
      </c>
      <c r="D3184" s="335" t="s">
        <v>4371</v>
      </c>
      <c r="E3184" s="18" t="s">
        <v>1</v>
      </c>
      <c r="F3184" s="336">
        <v>57.200000000000003</v>
      </c>
      <c r="G3184" s="40"/>
      <c r="H3184" s="46"/>
    </row>
    <row r="3185" s="2" customFormat="1" ht="16.8" customHeight="1">
      <c r="A3185" s="40"/>
      <c r="B3185" s="46"/>
      <c r="C3185" s="331" t="s">
        <v>3029</v>
      </c>
      <c r="D3185" s="332" t="s">
        <v>3029</v>
      </c>
      <c r="E3185" s="333" t="s">
        <v>1</v>
      </c>
      <c r="F3185" s="334">
        <v>9.5</v>
      </c>
      <c r="G3185" s="40"/>
      <c r="H3185" s="46"/>
    </row>
    <row r="3186" s="2" customFormat="1" ht="16.8" customHeight="1">
      <c r="A3186" s="40"/>
      <c r="B3186" s="46"/>
      <c r="C3186" s="335" t="s">
        <v>3029</v>
      </c>
      <c r="D3186" s="335" t="s">
        <v>4441</v>
      </c>
      <c r="E3186" s="18" t="s">
        <v>1</v>
      </c>
      <c r="F3186" s="336">
        <v>9.5</v>
      </c>
      <c r="G3186" s="40"/>
      <c r="H3186" s="46"/>
    </row>
    <row r="3187" s="2" customFormat="1" ht="16.8" customHeight="1">
      <c r="A3187" s="40"/>
      <c r="B3187" s="46"/>
      <c r="C3187" s="331" t="s">
        <v>1834</v>
      </c>
      <c r="D3187" s="332" t="s">
        <v>1834</v>
      </c>
      <c r="E3187" s="333" t="s">
        <v>1</v>
      </c>
      <c r="F3187" s="334">
        <v>8.4399999999999995</v>
      </c>
      <c r="G3187" s="40"/>
      <c r="H3187" s="46"/>
    </row>
    <row r="3188" s="2" customFormat="1" ht="16.8" customHeight="1">
      <c r="A3188" s="40"/>
      <c r="B3188" s="46"/>
      <c r="C3188" s="335" t="s">
        <v>1</v>
      </c>
      <c r="D3188" s="335" t="s">
        <v>4446</v>
      </c>
      <c r="E3188" s="18" t="s">
        <v>1</v>
      </c>
      <c r="F3188" s="336">
        <v>0</v>
      </c>
      <c r="G3188" s="40"/>
      <c r="H3188" s="46"/>
    </row>
    <row r="3189" s="2" customFormat="1" ht="16.8" customHeight="1">
      <c r="A3189" s="40"/>
      <c r="B3189" s="46"/>
      <c r="C3189" s="335" t="s">
        <v>1834</v>
      </c>
      <c r="D3189" s="335" t="s">
        <v>4447</v>
      </c>
      <c r="E3189" s="18" t="s">
        <v>1</v>
      </c>
      <c r="F3189" s="336">
        <v>8.4399999999999995</v>
      </c>
      <c r="G3189" s="40"/>
      <c r="H3189" s="46"/>
    </row>
    <row r="3190" s="2" customFormat="1" ht="16.8" customHeight="1">
      <c r="A3190" s="40"/>
      <c r="B3190" s="46"/>
      <c r="C3190" s="337" t="s">
        <v>6408</v>
      </c>
      <c r="D3190" s="40"/>
      <c r="E3190" s="40"/>
      <c r="F3190" s="40"/>
      <c r="G3190" s="40"/>
      <c r="H3190" s="46"/>
    </row>
    <row r="3191" s="2" customFormat="1">
      <c r="A3191" s="40"/>
      <c r="B3191" s="46"/>
      <c r="C3191" s="335" t="s">
        <v>2842</v>
      </c>
      <c r="D3191" s="335" t="s">
        <v>6504</v>
      </c>
      <c r="E3191" s="18" t="s">
        <v>699</v>
      </c>
      <c r="F3191" s="336">
        <v>30.760000000000002</v>
      </c>
      <c r="G3191" s="40"/>
      <c r="H3191" s="46"/>
    </row>
    <row r="3192" s="2" customFormat="1" ht="16.8" customHeight="1">
      <c r="A3192" s="40"/>
      <c r="B3192" s="46"/>
      <c r="C3192" s="331" t="s">
        <v>1836</v>
      </c>
      <c r="D3192" s="332" t="s">
        <v>1836</v>
      </c>
      <c r="E3192" s="333" t="s">
        <v>1</v>
      </c>
      <c r="F3192" s="334">
        <v>30.760000000000002</v>
      </c>
      <c r="G3192" s="40"/>
      <c r="H3192" s="46"/>
    </row>
    <row r="3193" s="2" customFormat="1" ht="16.8" customHeight="1">
      <c r="A3193" s="40"/>
      <c r="B3193" s="46"/>
      <c r="C3193" s="335" t="s">
        <v>1836</v>
      </c>
      <c r="D3193" s="335" t="s">
        <v>3531</v>
      </c>
      <c r="E3193" s="18" t="s">
        <v>1</v>
      </c>
      <c r="F3193" s="336">
        <v>30.760000000000002</v>
      </c>
      <c r="G3193" s="40"/>
      <c r="H3193" s="46"/>
    </row>
    <row r="3194" s="2" customFormat="1" ht="16.8" customHeight="1">
      <c r="A3194" s="40"/>
      <c r="B3194" s="46"/>
      <c r="C3194" s="331" t="s">
        <v>2629</v>
      </c>
      <c r="D3194" s="332" t="s">
        <v>2629</v>
      </c>
      <c r="E3194" s="333" t="s">
        <v>1</v>
      </c>
      <c r="F3194" s="334">
        <v>11</v>
      </c>
      <c r="G3194" s="40"/>
      <c r="H3194" s="46"/>
    </row>
    <row r="3195" s="2" customFormat="1" ht="16.8" customHeight="1">
      <c r="A3195" s="40"/>
      <c r="B3195" s="46"/>
      <c r="C3195" s="335" t="s">
        <v>1</v>
      </c>
      <c r="D3195" s="335" t="s">
        <v>2873</v>
      </c>
      <c r="E3195" s="18" t="s">
        <v>1</v>
      </c>
      <c r="F3195" s="336">
        <v>0</v>
      </c>
      <c r="G3195" s="40"/>
      <c r="H3195" s="46"/>
    </row>
    <row r="3196" s="2" customFormat="1" ht="16.8" customHeight="1">
      <c r="A3196" s="40"/>
      <c r="B3196" s="46"/>
      <c r="C3196" s="335" t="s">
        <v>2629</v>
      </c>
      <c r="D3196" s="335" t="s">
        <v>4456</v>
      </c>
      <c r="E3196" s="18" t="s">
        <v>1</v>
      </c>
      <c r="F3196" s="336">
        <v>11</v>
      </c>
      <c r="G3196" s="40"/>
      <c r="H3196" s="46"/>
    </row>
    <row r="3197" s="2" customFormat="1" ht="16.8" customHeight="1">
      <c r="A3197" s="40"/>
      <c r="B3197" s="46"/>
      <c r="C3197" s="337" t="s">
        <v>6408</v>
      </c>
      <c r="D3197" s="40"/>
      <c r="E3197" s="40"/>
      <c r="F3197" s="40"/>
      <c r="G3197" s="40"/>
      <c r="H3197" s="46"/>
    </row>
    <row r="3198" s="2" customFormat="1" ht="16.8" customHeight="1">
      <c r="A3198" s="40"/>
      <c r="B3198" s="46"/>
      <c r="C3198" s="335" t="s">
        <v>2865</v>
      </c>
      <c r="D3198" s="335" t="s">
        <v>6506</v>
      </c>
      <c r="E3198" s="18" t="s">
        <v>699</v>
      </c>
      <c r="F3198" s="336">
        <v>22</v>
      </c>
      <c r="G3198" s="40"/>
      <c r="H3198" s="46"/>
    </row>
    <row r="3199" s="2" customFormat="1" ht="16.8" customHeight="1">
      <c r="A3199" s="40"/>
      <c r="B3199" s="46"/>
      <c r="C3199" s="331" t="s">
        <v>4046</v>
      </c>
      <c r="D3199" s="332" t="s">
        <v>4046</v>
      </c>
      <c r="E3199" s="333" t="s">
        <v>1</v>
      </c>
      <c r="F3199" s="334">
        <v>11</v>
      </c>
      <c r="G3199" s="40"/>
      <c r="H3199" s="46"/>
    </row>
    <row r="3200" s="2" customFormat="1" ht="16.8" customHeight="1">
      <c r="A3200" s="40"/>
      <c r="B3200" s="46"/>
      <c r="C3200" s="335" t="s">
        <v>1</v>
      </c>
      <c r="D3200" s="335" t="s">
        <v>2873</v>
      </c>
      <c r="E3200" s="18" t="s">
        <v>1</v>
      </c>
      <c r="F3200" s="336">
        <v>0</v>
      </c>
      <c r="G3200" s="40"/>
      <c r="H3200" s="46"/>
    </row>
    <row r="3201" s="2" customFormat="1" ht="16.8" customHeight="1">
      <c r="A3201" s="40"/>
      <c r="B3201" s="46"/>
      <c r="C3201" s="335" t="s">
        <v>4046</v>
      </c>
      <c r="D3201" s="335" t="s">
        <v>4456</v>
      </c>
      <c r="E3201" s="18" t="s">
        <v>1</v>
      </c>
      <c r="F3201" s="336">
        <v>11</v>
      </c>
      <c r="G3201" s="40"/>
      <c r="H3201" s="46"/>
    </row>
    <row r="3202" s="2" customFormat="1" ht="16.8" customHeight="1">
      <c r="A3202" s="40"/>
      <c r="B3202" s="46"/>
      <c r="C3202" s="337" t="s">
        <v>6408</v>
      </c>
      <c r="D3202" s="40"/>
      <c r="E3202" s="40"/>
      <c r="F3202" s="40"/>
      <c r="G3202" s="40"/>
      <c r="H3202" s="46"/>
    </row>
    <row r="3203" s="2" customFormat="1" ht="16.8" customHeight="1">
      <c r="A3203" s="40"/>
      <c r="B3203" s="46"/>
      <c r="C3203" s="335" t="s">
        <v>2878</v>
      </c>
      <c r="D3203" s="335" t="s">
        <v>6507</v>
      </c>
      <c r="E3203" s="18" t="s">
        <v>699</v>
      </c>
      <c r="F3203" s="336">
        <v>22</v>
      </c>
      <c r="G3203" s="40"/>
      <c r="H3203" s="46"/>
    </row>
    <row r="3204" s="2" customFormat="1" ht="16.8" customHeight="1">
      <c r="A3204" s="40"/>
      <c r="B3204" s="46"/>
      <c r="C3204" s="331" t="s">
        <v>2816</v>
      </c>
      <c r="D3204" s="332" t="s">
        <v>2816</v>
      </c>
      <c r="E3204" s="333" t="s">
        <v>1</v>
      </c>
      <c r="F3204" s="334">
        <v>0.80000000000000004</v>
      </c>
      <c r="G3204" s="40"/>
      <c r="H3204" s="46"/>
    </row>
    <row r="3205" s="2" customFormat="1" ht="16.8" customHeight="1">
      <c r="A3205" s="40"/>
      <c r="B3205" s="46"/>
      <c r="C3205" s="335" t="s">
        <v>2816</v>
      </c>
      <c r="D3205" s="335" t="s">
        <v>2817</v>
      </c>
      <c r="E3205" s="18" t="s">
        <v>1</v>
      </c>
      <c r="F3205" s="336">
        <v>0.80000000000000004</v>
      </c>
      <c r="G3205" s="40"/>
      <c r="H3205" s="46"/>
    </row>
    <row r="3206" s="2" customFormat="1" ht="16.8" customHeight="1">
      <c r="A3206" s="40"/>
      <c r="B3206" s="46"/>
      <c r="C3206" s="331" t="s">
        <v>3657</v>
      </c>
      <c r="D3206" s="332" t="s">
        <v>3657</v>
      </c>
      <c r="E3206" s="333" t="s">
        <v>1</v>
      </c>
      <c r="F3206" s="334">
        <v>14.9</v>
      </c>
      <c r="G3206" s="40"/>
      <c r="H3206" s="46"/>
    </row>
    <row r="3207" s="2" customFormat="1" ht="16.8" customHeight="1">
      <c r="A3207" s="40"/>
      <c r="B3207" s="46"/>
      <c r="C3207" s="335" t="s">
        <v>1</v>
      </c>
      <c r="D3207" s="335" t="s">
        <v>3741</v>
      </c>
      <c r="E3207" s="18" t="s">
        <v>1</v>
      </c>
      <c r="F3207" s="336">
        <v>0</v>
      </c>
      <c r="G3207" s="40"/>
      <c r="H3207" s="46"/>
    </row>
    <row r="3208" s="2" customFormat="1" ht="16.8" customHeight="1">
      <c r="A3208" s="40"/>
      <c r="B3208" s="46"/>
      <c r="C3208" s="335" t="s">
        <v>3657</v>
      </c>
      <c r="D3208" s="335" t="s">
        <v>4469</v>
      </c>
      <c r="E3208" s="18" t="s">
        <v>1</v>
      </c>
      <c r="F3208" s="336">
        <v>14.9</v>
      </c>
      <c r="G3208" s="40"/>
      <c r="H3208" s="46"/>
    </row>
    <row r="3209" s="2" customFormat="1" ht="16.8" customHeight="1">
      <c r="A3209" s="40"/>
      <c r="B3209" s="46"/>
      <c r="C3209" s="337" t="s">
        <v>6408</v>
      </c>
      <c r="D3209" s="40"/>
      <c r="E3209" s="40"/>
      <c r="F3209" s="40"/>
      <c r="G3209" s="40"/>
      <c r="H3209" s="46"/>
    </row>
    <row r="3210" s="2" customFormat="1" ht="16.8" customHeight="1">
      <c r="A3210" s="40"/>
      <c r="B3210" s="46"/>
      <c r="C3210" s="335" t="s">
        <v>2888</v>
      </c>
      <c r="D3210" s="335" t="s">
        <v>6508</v>
      </c>
      <c r="E3210" s="18" t="s">
        <v>699</v>
      </c>
      <c r="F3210" s="336">
        <v>84.75</v>
      </c>
      <c r="G3210" s="40"/>
      <c r="H3210" s="46"/>
    </row>
    <row r="3211" s="2" customFormat="1" ht="16.8" customHeight="1">
      <c r="A3211" s="40"/>
      <c r="B3211" s="46"/>
      <c r="C3211" s="331" t="s">
        <v>4487</v>
      </c>
      <c r="D3211" s="332" t="s">
        <v>4487</v>
      </c>
      <c r="E3211" s="333" t="s">
        <v>1</v>
      </c>
      <c r="F3211" s="334">
        <v>1.6000000000000001</v>
      </c>
      <c r="G3211" s="40"/>
      <c r="H3211" s="46"/>
    </row>
    <row r="3212" s="2" customFormat="1" ht="16.8" customHeight="1">
      <c r="A3212" s="40"/>
      <c r="B3212" s="46"/>
      <c r="C3212" s="335" t="s">
        <v>4487</v>
      </c>
      <c r="D3212" s="335" t="s">
        <v>4488</v>
      </c>
      <c r="E3212" s="18" t="s">
        <v>1</v>
      </c>
      <c r="F3212" s="336">
        <v>1.6000000000000001</v>
      </c>
      <c r="G3212" s="40"/>
      <c r="H3212" s="46"/>
    </row>
    <row r="3213" s="2" customFormat="1" ht="16.8" customHeight="1">
      <c r="A3213" s="40"/>
      <c r="B3213" s="46"/>
      <c r="C3213" s="331" t="s">
        <v>1003</v>
      </c>
      <c r="D3213" s="332" t="s">
        <v>1003</v>
      </c>
      <c r="E3213" s="333" t="s">
        <v>1</v>
      </c>
      <c r="F3213" s="334">
        <v>18.007999999999999</v>
      </c>
      <c r="G3213" s="40"/>
      <c r="H3213" s="46"/>
    </row>
    <row r="3214" s="2" customFormat="1" ht="16.8" customHeight="1">
      <c r="A3214" s="40"/>
      <c r="B3214" s="46"/>
      <c r="C3214" s="335" t="s">
        <v>1</v>
      </c>
      <c r="D3214" s="335" t="s">
        <v>4112</v>
      </c>
      <c r="E3214" s="18" t="s">
        <v>1</v>
      </c>
      <c r="F3214" s="336">
        <v>0</v>
      </c>
      <c r="G3214" s="40"/>
      <c r="H3214" s="46"/>
    </row>
    <row r="3215" s="2" customFormat="1" ht="16.8" customHeight="1">
      <c r="A3215" s="40"/>
      <c r="B3215" s="46"/>
      <c r="C3215" s="335" t="s">
        <v>1003</v>
      </c>
      <c r="D3215" s="335" t="s">
        <v>4113</v>
      </c>
      <c r="E3215" s="18" t="s">
        <v>1</v>
      </c>
      <c r="F3215" s="336">
        <v>18.007999999999999</v>
      </c>
      <c r="G3215" s="40"/>
      <c r="H3215" s="46"/>
    </row>
    <row r="3216" s="2" customFormat="1" ht="16.8" customHeight="1">
      <c r="A3216" s="40"/>
      <c r="B3216" s="46"/>
      <c r="C3216" s="337" t="s">
        <v>6408</v>
      </c>
      <c r="D3216" s="40"/>
      <c r="E3216" s="40"/>
      <c r="F3216" s="40"/>
      <c r="G3216" s="40"/>
      <c r="H3216" s="46"/>
    </row>
    <row r="3217" s="2" customFormat="1" ht="16.8" customHeight="1">
      <c r="A3217" s="40"/>
      <c r="B3217" s="46"/>
      <c r="C3217" s="335" t="s">
        <v>527</v>
      </c>
      <c r="D3217" s="335" t="s">
        <v>6436</v>
      </c>
      <c r="E3217" s="18" t="s">
        <v>515</v>
      </c>
      <c r="F3217" s="336">
        <v>38.189</v>
      </c>
      <c r="G3217" s="40"/>
      <c r="H3217" s="46"/>
    </row>
    <row r="3218" s="2" customFormat="1" ht="16.8" customHeight="1">
      <c r="A3218" s="40"/>
      <c r="B3218" s="46"/>
      <c r="C3218" s="331" t="s">
        <v>4496</v>
      </c>
      <c r="D3218" s="332" t="s">
        <v>4496</v>
      </c>
      <c r="E3218" s="333" t="s">
        <v>1</v>
      </c>
      <c r="F3218" s="334">
        <v>1.6000000000000001</v>
      </c>
      <c r="G3218" s="40"/>
      <c r="H3218" s="46"/>
    </row>
    <row r="3219" s="2" customFormat="1" ht="16.8" customHeight="1">
      <c r="A3219" s="40"/>
      <c r="B3219" s="46"/>
      <c r="C3219" s="335" t="s">
        <v>4496</v>
      </c>
      <c r="D3219" s="335" t="s">
        <v>4497</v>
      </c>
      <c r="E3219" s="18" t="s">
        <v>1</v>
      </c>
      <c r="F3219" s="336">
        <v>1.6000000000000001</v>
      </c>
      <c r="G3219" s="40"/>
      <c r="H3219" s="46"/>
    </row>
    <row r="3220" s="2" customFormat="1" ht="16.8" customHeight="1">
      <c r="A3220" s="40"/>
      <c r="B3220" s="46"/>
      <c r="C3220" s="331" t="s">
        <v>1841</v>
      </c>
      <c r="D3220" s="332" t="s">
        <v>1841</v>
      </c>
      <c r="E3220" s="333" t="s">
        <v>1</v>
      </c>
      <c r="F3220" s="334">
        <v>14.375</v>
      </c>
      <c r="G3220" s="40"/>
      <c r="H3220" s="46"/>
    </row>
    <row r="3221" s="2" customFormat="1" ht="16.8" customHeight="1">
      <c r="A3221" s="40"/>
      <c r="B3221" s="46"/>
      <c r="C3221" s="335" t="s">
        <v>1841</v>
      </c>
      <c r="D3221" s="335" t="s">
        <v>4511</v>
      </c>
      <c r="E3221" s="18" t="s">
        <v>1</v>
      </c>
      <c r="F3221" s="336">
        <v>14.375</v>
      </c>
      <c r="G3221" s="40"/>
      <c r="H3221" s="46"/>
    </row>
    <row r="3222" s="2" customFormat="1" ht="16.8" customHeight="1">
      <c r="A3222" s="40"/>
      <c r="B3222" s="46"/>
      <c r="C3222" s="337" t="s">
        <v>6408</v>
      </c>
      <c r="D3222" s="40"/>
      <c r="E3222" s="40"/>
      <c r="F3222" s="40"/>
      <c r="G3222" s="40"/>
      <c r="H3222" s="46"/>
    </row>
    <row r="3223" s="2" customFormat="1" ht="16.8" customHeight="1">
      <c r="A3223" s="40"/>
      <c r="B3223" s="46"/>
      <c r="C3223" s="335" t="s">
        <v>2909</v>
      </c>
      <c r="D3223" s="335" t="s">
        <v>6509</v>
      </c>
      <c r="E3223" s="18" t="s">
        <v>515</v>
      </c>
      <c r="F3223" s="336">
        <v>19.75</v>
      </c>
      <c r="G3223" s="40"/>
      <c r="H3223" s="46"/>
    </row>
    <row r="3224" s="2" customFormat="1" ht="16.8" customHeight="1">
      <c r="A3224" s="40"/>
      <c r="B3224" s="46"/>
      <c r="C3224" s="331" t="s">
        <v>3032</v>
      </c>
      <c r="D3224" s="332" t="s">
        <v>3032</v>
      </c>
      <c r="E3224" s="333" t="s">
        <v>1</v>
      </c>
      <c r="F3224" s="334">
        <v>339.60000000000002</v>
      </c>
      <c r="G3224" s="40"/>
      <c r="H3224" s="46"/>
    </row>
    <row r="3225" s="2" customFormat="1" ht="16.8" customHeight="1">
      <c r="A3225" s="40"/>
      <c r="B3225" s="46"/>
      <c r="C3225" s="335" t="s">
        <v>3032</v>
      </c>
      <c r="D3225" s="335" t="s">
        <v>4517</v>
      </c>
      <c r="E3225" s="18" t="s">
        <v>1</v>
      </c>
      <c r="F3225" s="336">
        <v>339.60000000000002</v>
      </c>
      <c r="G3225" s="40"/>
      <c r="H3225" s="46"/>
    </row>
    <row r="3226" s="2" customFormat="1" ht="16.8" customHeight="1">
      <c r="A3226" s="40"/>
      <c r="B3226" s="46"/>
      <c r="C3226" s="331" t="s">
        <v>828</v>
      </c>
      <c r="D3226" s="332" t="s">
        <v>828</v>
      </c>
      <c r="E3226" s="333" t="s">
        <v>1</v>
      </c>
      <c r="F3226" s="334">
        <v>186.22399999999999</v>
      </c>
      <c r="G3226" s="40"/>
      <c r="H3226" s="46"/>
    </row>
    <row r="3227" s="2" customFormat="1" ht="16.8" customHeight="1">
      <c r="A3227" s="40"/>
      <c r="B3227" s="46"/>
      <c r="C3227" s="335" t="s">
        <v>828</v>
      </c>
      <c r="D3227" s="335" t="s">
        <v>829</v>
      </c>
      <c r="E3227" s="18" t="s">
        <v>1</v>
      </c>
      <c r="F3227" s="336">
        <v>186.22399999999999</v>
      </c>
      <c r="G3227" s="40"/>
      <c r="H3227" s="46"/>
    </row>
    <row r="3228" s="2" customFormat="1" ht="16.8" customHeight="1">
      <c r="A3228" s="40"/>
      <c r="B3228" s="46"/>
      <c r="C3228" s="331" t="s">
        <v>3728</v>
      </c>
      <c r="D3228" s="332" t="s">
        <v>3728</v>
      </c>
      <c r="E3228" s="333" t="s">
        <v>1</v>
      </c>
      <c r="F3228" s="334">
        <v>0.80000000000000004</v>
      </c>
      <c r="G3228" s="40"/>
      <c r="H3228" s="46"/>
    </row>
    <row r="3229" s="2" customFormat="1" ht="16.8" customHeight="1">
      <c r="A3229" s="40"/>
      <c r="B3229" s="46"/>
      <c r="C3229" s="335" t="s">
        <v>1</v>
      </c>
      <c r="D3229" s="335" t="s">
        <v>4374</v>
      </c>
      <c r="E3229" s="18" t="s">
        <v>1</v>
      </c>
      <c r="F3229" s="336">
        <v>0</v>
      </c>
      <c r="G3229" s="40"/>
      <c r="H3229" s="46"/>
    </row>
    <row r="3230" s="2" customFormat="1" ht="16.8" customHeight="1">
      <c r="A3230" s="40"/>
      <c r="B3230" s="46"/>
      <c r="C3230" s="335" t="s">
        <v>3728</v>
      </c>
      <c r="D3230" s="335" t="s">
        <v>4375</v>
      </c>
      <c r="E3230" s="18" t="s">
        <v>1</v>
      </c>
      <c r="F3230" s="336">
        <v>0.80000000000000004</v>
      </c>
      <c r="G3230" s="40"/>
      <c r="H3230" s="46"/>
    </row>
    <row r="3231" s="2" customFormat="1" ht="16.8" customHeight="1">
      <c r="A3231" s="40"/>
      <c r="B3231" s="46"/>
      <c r="C3231" s="337" t="s">
        <v>6408</v>
      </c>
      <c r="D3231" s="40"/>
      <c r="E3231" s="40"/>
      <c r="F3231" s="40"/>
      <c r="G3231" s="40"/>
      <c r="H3231" s="46"/>
    </row>
    <row r="3232" s="2" customFormat="1" ht="16.8" customHeight="1">
      <c r="A3232" s="40"/>
      <c r="B3232" s="46"/>
      <c r="C3232" s="335" t="s">
        <v>2642</v>
      </c>
      <c r="D3232" s="335" t="s">
        <v>6515</v>
      </c>
      <c r="E3232" s="18" t="s">
        <v>507</v>
      </c>
      <c r="F3232" s="336">
        <v>9.2750000000000004</v>
      </c>
      <c r="G3232" s="40"/>
      <c r="H3232" s="46"/>
    </row>
    <row r="3233" s="2" customFormat="1" ht="16.8" customHeight="1">
      <c r="A3233" s="40"/>
      <c r="B3233" s="46"/>
      <c r="C3233" s="331" t="s">
        <v>4051</v>
      </c>
      <c r="D3233" s="332" t="s">
        <v>4051</v>
      </c>
      <c r="E3233" s="333" t="s">
        <v>1</v>
      </c>
      <c r="F3233" s="334">
        <v>9.2750000000000004</v>
      </c>
      <c r="G3233" s="40"/>
      <c r="H3233" s="46"/>
    </row>
    <row r="3234" s="2" customFormat="1" ht="16.8" customHeight="1">
      <c r="A3234" s="40"/>
      <c r="B3234" s="46"/>
      <c r="C3234" s="335" t="s">
        <v>4051</v>
      </c>
      <c r="D3234" s="335" t="s">
        <v>4381</v>
      </c>
      <c r="E3234" s="18" t="s">
        <v>1</v>
      </c>
      <c r="F3234" s="336">
        <v>9.2750000000000004</v>
      </c>
      <c r="G3234" s="40"/>
      <c r="H3234" s="46"/>
    </row>
    <row r="3235" s="2" customFormat="1" ht="16.8" customHeight="1">
      <c r="A3235" s="40"/>
      <c r="B3235" s="46"/>
      <c r="C3235" s="337" t="s">
        <v>6408</v>
      </c>
      <c r="D3235" s="40"/>
      <c r="E3235" s="40"/>
      <c r="F3235" s="40"/>
      <c r="G3235" s="40"/>
      <c r="H3235" s="46"/>
    </row>
    <row r="3236" s="2" customFormat="1" ht="16.8" customHeight="1">
      <c r="A3236" s="40"/>
      <c r="B3236" s="46"/>
      <c r="C3236" s="335" t="s">
        <v>2652</v>
      </c>
      <c r="D3236" s="335" t="s">
        <v>2653</v>
      </c>
      <c r="E3236" s="18" t="s">
        <v>651</v>
      </c>
      <c r="F3236" s="336">
        <v>0.0030000000000000001</v>
      </c>
      <c r="G3236" s="40"/>
      <c r="H3236" s="46"/>
    </row>
    <row r="3237" s="2" customFormat="1" ht="16.8" customHeight="1">
      <c r="A3237" s="40"/>
      <c r="B3237" s="46"/>
      <c r="C3237" s="331" t="s">
        <v>1850</v>
      </c>
      <c r="D3237" s="332" t="s">
        <v>1850</v>
      </c>
      <c r="E3237" s="333" t="s">
        <v>1</v>
      </c>
      <c r="F3237" s="334">
        <v>10.199999999999999</v>
      </c>
      <c r="G3237" s="40"/>
      <c r="H3237" s="46"/>
    </row>
    <row r="3238" s="2" customFormat="1" ht="16.8" customHeight="1">
      <c r="A3238" s="40"/>
      <c r="B3238" s="46"/>
      <c r="C3238" s="335" t="s">
        <v>1</v>
      </c>
      <c r="D3238" s="335" t="s">
        <v>2169</v>
      </c>
      <c r="E3238" s="18" t="s">
        <v>1</v>
      </c>
      <c r="F3238" s="336">
        <v>0</v>
      </c>
      <c r="G3238" s="40"/>
      <c r="H3238" s="46"/>
    </row>
    <row r="3239" s="2" customFormat="1" ht="16.8" customHeight="1">
      <c r="A3239" s="40"/>
      <c r="B3239" s="46"/>
      <c r="C3239" s="335" t="s">
        <v>1850</v>
      </c>
      <c r="D3239" s="335" t="s">
        <v>4184</v>
      </c>
      <c r="E3239" s="18" t="s">
        <v>1</v>
      </c>
      <c r="F3239" s="336">
        <v>10.199999999999999</v>
      </c>
      <c r="G3239" s="40"/>
      <c r="H3239" s="46"/>
    </row>
    <row r="3240" s="2" customFormat="1" ht="16.8" customHeight="1">
      <c r="A3240" s="40"/>
      <c r="B3240" s="46"/>
      <c r="C3240" s="337" t="s">
        <v>6408</v>
      </c>
      <c r="D3240" s="40"/>
      <c r="E3240" s="40"/>
      <c r="F3240" s="40"/>
      <c r="G3240" s="40"/>
      <c r="H3240" s="46"/>
    </row>
    <row r="3241" s="2" customFormat="1" ht="16.8" customHeight="1">
      <c r="A3241" s="40"/>
      <c r="B3241" s="46"/>
      <c r="C3241" s="335" t="s">
        <v>2661</v>
      </c>
      <c r="D3241" s="335" t="s">
        <v>6437</v>
      </c>
      <c r="E3241" s="18" t="s">
        <v>507</v>
      </c>
      <c r="F3241" s="336">
        <v>20.286000000000001</v>
      </c>
      <c r="G3241" s="40"/>
      <c r="H3241" s="46"/>
    </row>
    <row r="3242" s="2" customFormat="1" ht="16.8" customHeight="1">
      <c r="A3242" s="40"/>
      <c r="B3242" s="46"/>
      <c r="C3242" s="331" t="s">
        <v>1853</v>
      </c>
      <c r="D3242" s="332" t="s">
        <v>1853</v>
      </c>
      <c r="E3242" s="333" t="s">
        <v>1</v>
      </c>
      <c r="F3242" s="334">
        <v>20.286000000000001</v>
      </c>
      <c r="G3242" s="40"/>
      <c r="H3242" s="46"/>
    </row>
    <row r="3243" s="2" customFormat="1" ht="16.8" customHeight="1">
      <c r="A3243" s="40"/>
      <c r="B3243" s="46"/>
      <c r="C3243" s="335" t="s">
        <v>1853</v>
      </c>
      <c r="D3243" s="335" t="s">
        <v>3753</v>
      </c>
      <c r="E3243" s="18" t="s">
        <v>1</v>
      </c>
      <c r="F3243" s="336">
        <v>20.286000000000001</v>
      </c>
      <c r="G3243" s="40"/>
      <c r="H3243" s="46"/>
    </row>
    <row r="3244" s="2" customFormat="1" ht="16.8" customHeight="1">
      <c r="A3244" s="40"/>
      <c r="B3244" s="46"/>
      <c r="C3244" s="337" t="s">
        <v>6408</v>
      </c>
      <c r="D3244" s="40"/>
      <c r="E3244" s="40"/>
      <c r="F3244" s="40"/>
      <c r="G3244" s="40"/>
      <c r="H3244" s="46"/>
    </row>
    <row r="3245" s="2" customFormat="1" ht="16.8" customHeight="1">
      <c r="A3245" s="40"/>
      <c r="B3245" s="46"/>
      <c r="C3245" s="335" t="s">
        <v>2671</v>
      </c>
      <c r="D3245" s="335" t="s">
        <v>2672</v>
      </c>
      <c r="E3245" s="18" t="s">
        <v>651</v>
      </c>
      <c r="F3245" s="336">
        <v>0.0070000000000000001</v>
      </c>
      <c r="G3245" s="40"/>
      <c r="H3245" s="46"/>
    </row>
    <row r="3246" s="2" customFormat="1" ht="16.8" customHeight="1">
      <c r="A3246" s="40"/>
      <c r="B3246" s="46"/>
      <c r="C3246" s="331" t="s">
        <v>3762</v>
      </c>
      <c r="D3246" s="332" t="s">
        <v>3762</v>
      </c>
      <c r="E3246" s="333" t="s">
        <v>1</v>
      </c>
      <c r="F3246" s="334">
        <v>20.399999999999999</v>
      </c>
      <c r="G3246" s="40"/>
      <c r="H3246" s="46"/>
    </row>
    <row r="3247" s="2" customFormat="1" ht="16.8" customHeight="1">
      <c r="A3247" s="40"/>
      <c r="B3247" s="46"/>
      <c r="C3247" s="335" t="s">
        <v>1</v>
      </c>
      <c r="D3247" s="335" t="s">
        <v>2169</v>
      </c>
      <c r="E3247" s="18" t="s">
        <v>1</v>
      </c>
      <c r="F3247" s="336">
        <v>0</v>
      </c>
      <c r="G3247" s="40"/>
      <c r="H3247" s="46"/>
    </row>
    <row r="3248" s="2" customFormat="1" ht="16.8" customHeight="1">
      <c r="A3248" s="40"/>
      <c r="B3248" s="46"/>
      <c r="C3248" s="335" t="s">
        <v>3762</v>
      </c>
      <c r="D3248" s="335" t="s">
        <v>4391</v>
      </c>
      <c r="E3248" s="18" t="s">
        <v>1</v>
      </c>
      <c r="F3248" s="336">
        <v>20.399999999999999</v>
      </c>
      <c r="G3248" s="40"/>
      <c r="H3248" s="46"/>
    </row>
    <row r="3249" s="2" customFormat="1" ht="16.8" customHeight="1">
      <c r="A3249" s="40"/>
      <c r="B3249" s="46"/>
      <c r="C3249" s="337" t="s">
        <v>6408</v>
      </c>
      <c r="D3249" s="40"/>
      <c r="E3249" s="40"/>
      <c r="F3249" s="40"/>
      <c r="G3249" s="40"/>
      <c r="H3249" s="46"/>
    </row>
    <row r="3250" s="2" customFormat="1" ht="16.8" customHeight="1">
      <c r="A3250" s="40"/>
      <c r="B3250" s="46"/>
      <c r="C3250" s="335" t="s">
        <v>2681</v>
      </c>
      <c r="D3250" s="335" t="s">
        <v>6438</v>
      </c>
      <c r="E3250" s="18" t="s">
        <v>507</v>
      </c>
      <c r="F3250" s="336">
        <v>40.572000000000003</v>
      </c>
      <c r="G3250" s="40"/>
      <c r="H3250" s="46"/>
    </row>
    <row r="3251" s="2" customFormat="1" ht="16.8" customHeight="1">
      <c r="A3251" s="40"/>
      <c r="B3251" s="46"/>
      <c r="C3251" s="331" t="s">
        <v>3771</v>
      </c>
      <c r="D3251" s="332" t="s">
        <v>3771</v>
      </c>
      <c r="E3251" s="333" t="s">
        <v>1</v>
      </c>
      <c r="F3251" s="334">
        <v>40.572000000000003</v>
      </c>
      <c r="G3251" s="40"/>
      <c r="H3251" s="46"/>
    </row>
    <row r="3252" s="2" customFormat="1" ht="16.8" customHeight="1">
      <c r="A3252" s="40"/>
      <c r="B3252" s="46"/>
      <c r="C3252" s="335" t="s">
        <v>3771</v>
      </c>
      <c r="D3252" s="335" t="s">
        <v>3772</v>
      </c>
      <c r="E3252" s="18" t="s">
        <v>1</v>
      </c>
      <c r="F3252" s="336">
        <v>40.572000000000003</v>
      </c>
      <c r="G3252" s="40"/>
      <c r="H3252" s="46"/>
    </row>
    <row r="3253" s="2" customFormat="1" ht="16.8" customHeight="1">
      <c r="A3253" s="40"/>
      <c r="B3253" s="46"/>
      <c r="C3253" s="337" t="s">
        <v>6408</v>
      </c>
      <c r="D3253" s="40"/>
      <c r="E3253" s="40"/>
      <c r="F3253" s="40"/>
      <c r="G3253" s="40"/>
      <c r="H3253" s="46"/>
    </row>
    <row r="3254" s="2" customFormat="1" ht="16.8" customHeight="1">
      <c r="A3254" s="40"/>
      <c r="B3254" s="46"/>
      <c r="C3254" s="335" t="s">
        <v>2691</v>
      </c>
      <c r="D3254" s="335" t="s">
        <v>2692</v>
      </c>
      <c r="E3254" s="18" t="s">
        <v>651</v>
      </c>
      <c r="F3254" s="336">
        <v>0.069000000000000006</v>
      </c>
      <c r="G3254" s="40"/>
      <c r="H3254" s="46"/>
    </row>
    <row r="3255" s="2" customFormat="1" ht="16.8" customHeight="1">
      <c r="A3255" s="40"/>
      <c r="B3255" s="46"/>
      <c r="C3255" s="331" t="s">
        <v>3037</v>
      </c>
      <c r="D3255" s="332" t="s">
        <v>3037</v>
      </c>
      <c r="E3255" s="333" t="s">
        <v>1</v>
      </c>
      <c r="F3255" s="334">
        <v>34.560000000000002</v>
      </c>
      <c r="G3255" s="40"/>
      <c r="H3255" s="46"/>
    </row>
    <row r="3256" s="2" customFormat="1" ht="16.8" customHeight="1">
      <c r="A3256" s="40"/>
      <c r="B3256" s="46"/>
      <c r="C3256" s="335" t="s">
        <v>3037</v>
      </c>
      <c r="D3256" s="335" t="s">
        <v>4401</v>
      </c>
      <c r="E3256" s="18" t="s">
        <v>1</v>
      </c>
      <c r="F3256" s="336">
        <v>34.560000000000002</v>
      </c>
      <c r="G3256" s="40"/>
      <c r="H3256" s="46"/>
    </row>
    <row r="3257" s="2" customFormat="1" ht="16.8" customHeight="1">
      <c r="A3257" s="40"/>
      <c r="B3257" s="46"/>
      <c r="C3257" s="331" t="s">
        <v>3787</v>
      </c>
      <c r="D3257" s="332" t="s">
        <v>3787</v>
      </c>
      <c r="E3257" s="333" t="s">
        <v>1</v>
      </c>
      <c r="F3257" s="334">
        <v>68.513000000000005</v>
      </c>
      <c r="G3257" s="40"/>
      <c r="H3257" s="46"/>
    </row>
    <row r="3258" s="2" customFormat="1" ht="16.8" customHeight="1">
      <c r="A3258" s="40"/>
      <c r="B3258" s="46"/>
      <c r="C3258" s="335" t="s">
        <v>3787</v>
      </c>
      <c r="D3258" s="335" t="s">
        <v>3788</v>
      </c>
      <c r="E3258" s="18" t="s">
        <v>1</v>
      </c>
      <c r="F3258" s="336">
        <v>68.513000000000005</v>
      </c>
      <c r="G3258" s="40"/>
      <c r="H3258" s="46"/>
    </row>
    <row r="3259" s="2" customFormat="1" ht="16.8" customHeight="1">
      <c r="A3259" s="40"/>
      <c r="B3259" s="46"/>
      <c r="C3259" s="337" t="s">
        <v>6408</v>
      </c>
      <c r="D3259" s="40"/>
      <c r="E3259" s="40"/>
      <c r="F3259" s="40"/>
      <c r="G3259" s="40"/>
      <c r="H3259" s="46"/>
    </row>
    <row r="3260" s="2" customFormat="1">
      <c r="A3260" s="40"/>
      <c r="B3260" s="46"/>
      <c r="C3260" s="335" t="s">
        <v>2711</v>
      </c>
      <c r="D3260" s="335" t="s">
        <v>2712</v>
      </c>
      <c r="E3260" s="18" t="s">
        <v>507</v>
      </c>
      <c r="F3260" s="336">
        <v>78.790000000000006</v>
      </c>
      <c r="G3260" s="40"/>
      <c r="H3260" s="46"/>
    </row>
    <row r="3261" s="2" customFormat="1" ht="16.8" customHeight="1">
      <c r="A3261" s="40"/>
      <c r="B3261" s="46"/>
      <c r="C3261" s="331" t="s">
        <v>1856</v>
      </c>
      <c r="D3261" s="332" t="s">
        <v>1856</v>
      </c>
      <c r="E3261" s="333" t="s">
        <v>1</v>
      </c>
      <c r="F3261" s="334">
        <v>14.771000000000001</v>
      </c>
      <c r="G3261" s="40"/>
      <c r="H3261" s="46"/>
    </row>
    <row r="3262" s="2" customFormat="1" ht="16.8" customHeight="1">
      <c r="A3262" s="40"/>
      <c r="B3262" s="46"/>
      <c r="C3262" s="335" t="s">
        <v>1</v>
      </c>
      <c r="D3262" s="335" t="s">
        <v>4409</v>
      </c>
      <c r="E3262" s="18" t="s">
        <v>1</v>
      </c>
      <c r="F3262" s="336">
        <v>0</v>
      </c>
      <c r="G3262" s="40"/>
      <c r="H3262" s="46"/>
    </row>
    <row r="3263" s="2" customFormat="1" ht="16.8" customHeight="1">
      <c r="A3263" s="40"/>
      <c r="B3263" s="46"/>
      <c r="C3263" s="335" t="s">
        <v>1856</v>
      </c>
      <c r="D3263" s="335" t="s">
        <v>4410</v>
      </c>
      <c r="E3263" s="18" t="s">
        <v>1</v>
      </c>
      <c r="F3263" s="336">
        <v>14.771000000000001</v>
      </c>
      <c r="G3263" s="40"/>
      <c r="H3263" s="46"/>
    </row>
    <row r="3264" s="2" customFormat="1" ht="16.8" customHeight="1">
      <c r="A3264" s="40"/>
      <c r="B3264" s="46"/>
      <c r="C3264" s="337" t="s">
        <v>6408</v>
      </c>
      <c r="D3264" s="40"/>
      <c r="E3264" s="40"/>
      <c r="F3264" s="40"/>
      <c r="G3264" s="40"/>
      <c r="H3264" s="46"/>
    </row>
    <row r="3265" s="2" customFormat="1" ht="16.8" customHeight="1">
      <c r="A3265" s="40"/>
      <c r="B3265" s="46"/>
      <c r="C3265" s="335" t="s">
        <v>2720</v>
      </c>
      <c r="D3265" s="335" t="s">
        <v>6440</v>
      </c>
      <c r="E3265" s="18" t="s">
        <v>507</v>
      </c>
      <c r="F3265" s="336">
        <v>33.953000000000003</v>
      </c>
      <c r="G3265" s="40"/>
      <c r="H3265" s="46"/>
    </row>
    <row r="3266" s="2" customFormat="1" ht="16.8" customHeight="1">
      <c r="A3266" s="40"/>
      <c r="B3266" s="46"/>
      <c r="C3266" s="331" t="s">
        <v>1919</v>
      </c>
      <c r="D3266" s="332" t="s">
        <v>1919</v>
      </c>
      <c r="E3266" s="333" t="s">
        <v>1</v>
      </c>
      <c r="F3266" s="334">
        <v>75</v>
      </c>
      <c r="G3266" s="40"/>
      <c r="H3266" s="46"/>
    </row>
    <row r="3267" s="2" customFormat="1" ht="16.8" customHeight="1">
      <c r="A3267" s="40"/>
      <c r="B3267" s="46"/>
      <c r="C3267" s="335" t="s">
        <v>1919</v>
      </c>
      <c r="D3267" s="335" t="s">
        <v>1920</v>
      </c>
      <c r="E3267" s="18" t="s">
        <v>1</v>
      </c>
      <c r="F3267" s="336">
        <v>75</v>
      </c>
      <c r="G3267" s="40"/>
      <c r="H3267" s="46"/>
    </row>
    <row r="3268" s="2" customFormat="1" ht="16.8" customHeight="1">
      <c r="A3268" s="40"/>
      <c r="B3268" s="46"/>
      <c r="C3268" s="331" t="s">
        <v>2004</v>
      </c>
      <c r="D3268" s="332" t="s">
        <v>2004</v>
      </c>
      <c r="E3268" s="333" t="s">
        <v>1</v>
      </c>
      <c r="F3268" s="334">
        <v>141.64699999999999</v>
      </c>
      <c r="G3268" s="40"/>
      <c r="H3268" s="46"/>
    </row>
    <row r="3269" s="2" customFormat="1" ht="16.8" customHeight="1">
      <c r="A3269" s="40"/>
      <c r="B3269" s="46"/>
      <c r="C3269" s="335" t="s">
        <v>2004</v>
      </c>
      <c r="D3269" s="335" t="s">
        <v>4124</v>
      </c>
      <c r="E3269" s="18" t="s">
        <v>1</v>
      </c>
      <c r="F3269" s="336">
        <v>141.64699999999999</v>
      </c>
      <c r="G3269" s="40"/>
      <c r="H3269" s="46"/>
    </row>
    <row r="3270" s="2" customFormat="1" ht="16.8" customHeight="1">
      <c r="A3270" s="40"/>
      <c r="B3270" s="46"/>
      <c r="C3270" s="331" t="s">
        <v>4418</v>
      </c>
      <c r="D3270" s="332" t="s">
        <v>4418</v>
      </c>
      <c r="E3270" s="333" t="s">
        <v>1</v>
      </c>
      <c r="F3270" s="334">
        <v>37.950000000000003</v>
      </c>
      <c r="G3270" s="40"/>
      <c r="H3270" s="46"/>
    </row>
    <row r="3271" s="2" customFormat="1" ht="16.8" customHeight="1">
      <c r="A3271" s="40"/>
      <c r="B3271" s="46"/>
      <c r="C3271" s="335" t="s">
        <v>4418</v>
      </c>
      <c r="D3271" s="335" t="s">
        <v>4419</v>
      </c>
      <c r="E3271" s="18" t="s">
        <v>1</v>
      </c>
      <c r="F3271" s="336">
        <v>37.950000000000003</v>
      </c>
      <c r="G3271" s="40"/>
      <c r="H3271" s="46"/>
    </row>
    <row r="3272" s="2" customFormat="1" ht="16.8" customHeight="1">
      <c r="A3272" s="40"/>
      <c r="B3272" s="46"/>
      <c r="C3272" s="331" t="s">
        <v>2689</v>
      </c>
      <c r="D3272" s="332" t="s">
        <v>2689</v>
      </c>
      <c r="E3272" s="333" t="s">
        <v>1</v>
      </c>
      <c r="F3272" s="334">
        <v>88.191999999999993</v>
      </c>
      <c r="G3272" s="40"/>
      <c r="H3272" s="46"/>
    </row>
    <row r="3273" s="2" customFormat="1" ht="16.8" customHeight="1">
      <c r="A3273" s="40"/>
      <c r="B3273" s="46"/>
      <c r="C3273" s="335" t="s">
        <v>2689</v>
      </c>
      <c r="D3273" s="335" t="s">
        <v>4424</v>
      </c>
      <c r="E3273" s="18" t="s">
        <v>1</v>
      </c>
      <c r="F3273" s="336">
        <v>88.191999999999993</v>
      </c>
      <c r="G3273" s="40"/>
      <c r="H3273" s="46"/>
    </row>
    <row r="3274" s="2" customFormat="1" ht="16.8" customHeight="1">
      <c r="A3274" s="40"/>
      <c r="B3274" s="46"/>
      <c r="C3274" s="331" t="s">
        <v>4427</v>
      </c>
      <c r="D3274" s="332" t="s">
        <v>4427</v>
      </c>
      <c r="E3274" s="333" t="s">
        <v>1</v>
      </c>
      <c r="F3274" s="334">
        <v>92.602000000000004</v>
      </c>
      <c r="G3274" s="40"/>
      <c r="H3274" s="46"/>
    </row>
    <row r="3275" s="2" customFormat="1" ht="16.8" customHeight="1">
      <c r="A3275" s="40"/>
      <c r="B3275" s="46"/>
      <c r="C3275" s="335" t="s">
        <v>4427</v>
      </c>
      <c r="D3275" s="335" t="s">
        <v>4428</v>
      </c>
      <c r="E3275" s="18" t="s">
        <v>1</v>
      </c>
      <c r="F3275" s="336">
        <v>92.602000000000004</v>
      </c>
      <c r="G3275" s="40"/>
      <c r="H3275" s="46"/>
    </row>
    <row r="3276" s="2" customFormat="1" ht="16.8" customHeight="1">
      <c r="A3276" s="40"/>
      <c r="B3276" s="46"/>
      <c r="C3276" s="331" t="s">
        <v>2718</v>
      </c>
      <c r="D3276" s="332" t="s">
        <v>2718</v>
      </c>
      <c r="E3276" s="333" t="s">
        <v>1</v>
      </c>
      <c r="F3276" s="334">
        <v>8.6389999999999993</v>
      </c>
      <c r="G3276" s="40"/>
      <c r="H3276" s="46"/>
    </row>
    <row r="3277" s="2" customFormat="1" ht="16.8" customHeight="1">
      <c r="A3277" s="40"/>
      <c r="B3277" s="46"/>
      <c r="C3277" s="335" t="s">
        <v>2718</v>
      </c>
      <c r="D3277" s="335" t="s">
        <v>4435</v>
      </c>
      <c r="E3277" s="18" t="s">
        <v>1</v>
      </c>
      <c r="F3277" s="336">
        <v>8.6389999999999993</v>
      </c>
      <c r="G3277" s="40"/>
      <c r="H3277" s="46"/>
    </row>
    <row r="3278" s="2" customFormat="1" ht="16.8" customHeight="1">
      <c r="A3278" s="40"/>
      <c r="B3278" s="46"/>
      <c r="C3278" s="331" t="s">
        <v>3039</v>
      </c>
      <c r="D3278" s="332" t="s">
        <v>3039</v>
      </c>
      <c r="E3278" s="333" t="s">
        <v>1</v>
      </c>
      <c r="F3278" s="334">
        <v>26.510000000000002</v>
      </c>
      <c r="G3278" s="40"/>
      <c r="H3278" s="46"/>
    </row>
    <row r="3279" s="2" customFormat="1" ht="16.8" customHeight="1">
      <c r="A3279" s="40"/>
      <c r="B3279" s="46"/>
      <c r="C3279" s="335" t="s">
        <v>3039</v>
      </c>
      <c r="D3279" s="335" t="s">
        <v>4130</v>
      </c>
      <c r="E3279" s="18" t="s">
        <v>1</v>
      </c>
      <c r="F3279" s="336">
        <v>26.510000000000002</v>
      </c>
      <c r="G3279" s="40"/>
      <c r="H3279" s="46"/>
    </row>
    <row r="3280" s="2" customFormat="1" ht="16.8" customHeight="1">
      <c r="A3280" s="40"/>
      <c r="B3280" s="46"/>
      <c r="C3280" s="331" t="s">
        <v>4133</v>
      </c>
      <c r="D3280" s="332" t="s">
        <v>4133</v>
      </c>
      <c r="E3280" s="333" t="s">
        <v>1</v>
      </c>
      <c r="F3280" s="334">
        <v>53.020000000000003</v>
      </c>
      <c r="G3280" s="40"/>
      <c r="H3280" s="46"/>
    </row>
    <row r="3281" s="2" customFormat="1" ht="16.8" customHeight="1">
      <c r="A3281" s="40"/>
      <c r="B3281" s="46"/>
      <c r="C3281" s="335" t="s">
        <v>4133</v>
      </c>
      <c r="D3281" s="335" t="s">
        <v>4134</v>
      </c>
      <c r="E3281" s="18" t="s">
        <v>1</v>
      </c>
      <c r="F3281" s="336">
        <v>53.020000000000003</v>
      </c>
      <c r="G3281" s="40"/>
      <c r="H3281" s="46"/>
    </row>
    <row r="3282" s="2" customFormat="1" ht="16.8" customHeight="1">
      <c r="A3282" s="40"/>
      <c r="B3282" s="46"/>
      <c r="C3282" s="331" t="s">
        <v>3162</v>
      </c>
      <c r="D3282" s="332" t="s">
        <v>3162</v>
      </c>
      <c r="E3282" s="333" t="s">
        <v>1</v>
      </c>
      <c r="F3282" s="334">
        <v>1.8500000000000001</v>
      </c>
      <c r="G3282" s="40"/>
      <c r="H3282" s="46"/>
    </row>
    <row r="3283" s="2" customFormat="1" ht="16.8" customHeight="1">
      <c r="A3283" s="40"/>
      <c r="B3283" s="46"/>
      <c r="C3283" s="335" t="s">
        <v>1</v>
      </c>
      <c r="D3283" s="335" t="s">
        <v>4143</v>
      </c>
      <c r="E3283" s="18" t="s">
        <v>1</v>
      </c>
      <c r="F3283" s="336">
        <v>0</v>
      </c>
      <c r="G3283" s="40"/>
      <c r="H3283" s="46"/>
    </row>
    <row r="3284" s="2" customFormat="1" ht="16.8" customHeight="1">
      <c r="A3284" s="40"/>
      <c r="B3284" s="46"/>
      <c r="C3284" s="335" t="s">
        <v>3162</v>
      </c>
      <c r="D3284" s="335" t="s">
        <v>4144</v>
      </c>
      <c r="E3284" s="18" t="s">
        <v>1</v>
      </c>
      <c r="F3284" s="336">
        <v>1.8500000000000001</v>
      </c>
      <c r="G3284" s="40"/>
      <c r="H3284" s="46"/>
    </row>
    <row r="3285" s="2" customFormat="1" ht="16.8" customHeight="1">
      <c r="A3285" s="40"/>
      <c r="B3285" s="46"/>
      <c r="C3285" s="337" t="s">
        <v>6408</v>
      </c>
      <c r="D3285" s="40"/>
      <c r="E3285" s="40"/>
      <c r="F3285" s="40"/>
      <c r="G3285" s="40"/>
      <c r="H3285" s="46"/>
    </row>
    <row r="3286" s="2" customFormat="1" ht="16.8" customHeight="1">
      <c r="A3286" s="40"/>
      <c r="B3286" s="46"/>
      <c r="C3286" s="335" t="s">
        <v>4135</v>
      </c>
      <c r="D3286" s="335" t="s">
        <v>6588</v>
      </c>
      <c r="E3286" s="18" t="s">
        <v>507</v>
      </c>
      <c r="F3286" s="336">
        <v>6.5</v>
      </c>
      <c r="G3286" s="40"/>
      <c r="H3286" s="46"/>
    </row>
    <row r="3287" s="2" customFormat="1" ht="16.8" customHeight="1">
      <c r="A3287" s="40"/>
      <c r="B3287" s="46"/>
      <c r="C3287" s="331" t="s">
        <v>4058</v>
      </c>
      <c r="D3287" s="332" t="s">
        <v>4058</v>
      </c>
      <c r="E3287" s="333" t="s">
        <v>1</v>
      </c>
      <c r="F3287" s="334">
        <v>4.5</v>
      </c>
      <c r="G3287" s="40"/>
      <c r="H3287" s="46"/>
    </row>
    <row r="3288" s="2" customFormat="1" ht="16.8" customHeight="1">
      <c r="A3288" s="40"/>
      <c r="B3288" s="46"/>
      <c r="C3288" s="335" t="s">
        <v>1</v>
      </c>
      <c r="D3288" s="335" t="s">
        <v>4154</v>
      </c>
      <c r="E3288" s="18" t="s">
        <v>1</v>
      </c>
      <c r="F3288" s="336">
        <v>0</v>
      </c>
      <c r="G3288" s="40"/>
      <c r="H3288" s="46"/>
    </row>
    <row r="3289" s="2" customFormat="1" ht="16.8" customHeight="1">
      <c r="A3289" s="40"/>
      <c r="B3289" s="46"/>
      <c r="C3289" s="335" t="s">
        <v>4058</v>
      </c>
      <c r="D3289" s="335" t="s">
        <v>4155</v>
      </c>
      <c r="E3289" s="18" t="s">
        <v>1</v>
      </c>
      <c r="F3289" s="336">
        <v>4.5</v>
      </c>
      <c r="G3289" s="40"/>
      <c r="H3289" s="46"/>
    </row>
    <row r="3290" s="2" customFormat="1" ht="16.8" customHeight="1">
      <c r="A3290" s="40"/>
      <c r="B3290" s="46"/>
      <c r="C3290" s="337" t="s">
        <v>6408</v>
      </c>
      <c r="D3290" s="40"/>
      <c r="E3290" s="40"/>
      <c r="F3290" s="40"/>
      <c r="G3290" s="40"/>
      <c r="H3290" s="46"/>
    </row>
    <row r="3291" s="2" customFormat="1" ht="16.8" customHeight="1">
      <c r="A3291" s="40"/>
      <c r="B3291" s="46"/>
      <c r="C3291" s="335" t="s">
        <v>830</v>
      </c>
      <c r="D3291" s="335" t="s">
        <v>6411</v>
      </c>
      <c r="E3291" s="18" t="s">
        <v>507</v>
      </c>
      <c r="F3291" s="336">
        <v>24.100000000000001</v>
      </c>
      <c r="G3291" s="40"/>
      <c r="H3291" s="46"/>
    </row>
    <row r="3292" s="2" customFormat="1" ht="16.8" customHeight="1">
      <c r="A3292" s="40"/>
      <c r="B3292" s="46"/>
      <c r="C3292" s="331" t="s">
        <v>2061</v>
      </c>
      <c r="D3292" s="332" t="s">
        <v>2061</v>
      </c>
      <c r="E3292" s="333" t="s">
        <v>1</v>
      </c>
      <c r="F3292" s="334">
        <v>0.76500000000000001</v>
      </c>
      <c r="G3292" s="40"/>
      <c r="H3292" s="46"/>
    </row>
    <row r="3293" s="2" customFormat="1" ht="16.8" customHeight="1">
      <c r="A3293" s="40"/>
      <c r="B3293" s="46"/>
      <c r="C3293" s="335" t="s">
        <v>2061</v>
      </c>
      <c r="D3293" s="335" t="s">
        <v>4161</v>
      </c>
      <c r="E3293" s="18" t="s">
        <v>1</v>
      </c>
      <c r="F3293" s="336">
        <v>0.76500000000000001</v>
      </c>
      <c r="G3293" s="40"/>
      <c r="H3293" s="46"/>
    </row>
    <row r="3294" s="2" customFormat="1" ht="16.8" customHeight="1">
      <c r="A3294" s="40"/>
      <c r="B3294" s="46"/>
      <c r="C3294" s="331" t="s">
        <v>4180</v>
      </c>
      <c r="D3294" s="332" t="s">
        <v>4180</v>
      </c>
      <c r="E3294" s="333" t="s">
        <v>1</v>
      </c>
      <c r="F3294" s="334">
        <v>16.806000000000001</v>
      </c>
      <c r="G3294" s="40"/>
      <c r="H3294" s="46"/>
    </row>
    <row r="3295" s="2" customFormat="1" ht="16.8" customHeight="1">
      <c r="A3295" s="40"/>
      <c r="B3295" s="46"/>
      <c r="C3295" s="335" t="s">
        <v>4180</v>
      </c>
      <c r="D3295" s="335" t="s">
        <v>4181</v>
      </c>
      <c r="E3295" s="18" t="s">
        <v>1</v>
      </c>
      <c r="F3295" s="336">
        <v>16.806000000000001</v>
      </c>
      <c r="G3295" s="40"/>
      <c r="H3295" s="46"/>
    </row>
    <row r="3296" s="2" customFormat="1" ht="16.8" customHeight="1">
      <c r="A3296" s="40"/>
      <c r="B3296" s="46"/>
      <c r="C3296" s="331" t="s">
        <v>4185</v>
      </c>
      <c r="D3296" s="332" t="s">
        <v>4185</v>
      </c>
      <c r="E3296" s="333" t="s">
        <v>1</v>
      </c>
      <c r="F3296" s="334">
        <v>20.286000000000001</v>
      </c>
      <c r="G3296" s="40"/>
      <c r="H3296" s="46"/>
    </row>
    <row r="3297" s="2" customFormat="1" ht="16.8" customHeight="1">
      <c r="A3297" s="40"/>
      <c r="B3297" s="46"/>
      <c r="C3297" s="335" t="s">
        <v>4185</v>
      </c>
      <c r="D3297" s="335" t="s">
        <v>4186</v>
      </c>
      <c r="E3297" s="18" t="s">
        <v>1</v>
      </c>
      <c r="F3297" s="336">
        <v>20.286000000000001</v>
      </c>
      <c r="G3297" s="40"/>
      <c r="H3297" s="46"/>
    </row>
    <row r="3298" s="2" customFormat="1" ht="16.8" customHeight="1">
      <c r="A3298" s="40"/>
      <c r="B3298" s="46"/>
      <c r="C3298" s="331" t="s">
        <v>4199</v>
      </c>
      <c r="D3298" s="332" t="s">
        <v>4199</v>
      </c>
      <c r="E3298" s="333" t="s">
        <v>1</v>
      </c>
      <c r="F3298" s="334">
        <v>8.8420000000000005</v>
      </c>
      <c r="G3298" s="40"/>
      <c r="H3298" s="46"/>
    </row>
    <row r="3299" s="2" customFormat="1" ht="16.8" customHeight="1">
      <c r="A3299" s="40"/>
      <c r="B3299" s="46"/>
      <c r="C3299" s="335" t="s">
        <v>4199</v>
      </c>
      <c r="D3299" s="335" t="s">
        <v>4200</v>
      </c>
      <c r="E3299" s="18" t="s">
        <v>1</v>
      </c>
      <c r="F3299" s="336">
        <v>8.8420000000000005</v>
      </c>
      <c r="G3299" s="40"/>
      <c r="H3299" s="46"/>
    </row>
    <row r="3300" s="2" customFormat="1" ht="16.8" customHeight="1">
      <c r="A3300" s="40"/>
      <c r="B3300" s="46"/>
      <c r="C3300" s="331" t="s">
        <v>4097</v>
      </c>
      <c r="D3300" s="332" t="s">
        <v>4097</v>
      </c>
      <c r="E3300" s="333" t="s">
        <v>1</v>
      </c>
      <c r="F3300" s="334">
        <v>141.64699999999999</v>
      </c>
      <c r="G3300" s="40"/>
      <c r="H3300" s="46"/>
    </row>
    <row r="3301" s="2" customFormat="1" ht="16.8" customHeight="1">
      <c r="A3301" s="40"/>
      <c r="B3301" s="46"/>
      <c r="C3301" s="335" t="s">
        <v>4097</v>
      </c>
      <c r="D3301" s="335" t="s">
        <v>4098</v>
      </c>
      <c r="E3301" s="18" t="s">
        <v>1</v>
      </c>
      <c r="F3301" s="336">
        <v>141.64699999999999</v>
      </c>
      <c r="G3301" s="40"/>
      <c r="H3301" s="46"/>
    </row>
    <row r="3302" s="2" customFormat="1" ht="16.8" customHeight="1">
      <c r="A3302" s="40"/>
      <c r="B3302" s="46"/>
      <c r="C3302" s="331" t="s">
        <v>2182</v>
      </c>
      <c r="D3302" s="332" t="s">
        <v>2182</v>
      </c>
      <c r="E3302" s="333" t="s">
        <v>1</v>
      </c>
      <c r="F3302" s="334">
        <v>0.97999999999999998</v>
      </c>
      <c r="G3302" s="40"/>
      <c r="H3302" s="46"/>
    </row>
    <row r="3303" s="2" customFormat="1" ht="16.8" customHeight="1">
      <c r="A3303" s="40"/>
      <c r="B3303" s="46"/>
      <c r="C3303" s="335" t="s">
        <v>2182</v>
      </c>
      <c r="D3303" s="335" t="s">
        <v>4209</v>
      </c>
      <c r="E3303" s="18" t="s">
        <v>1</v>
      </c>
      <c r="F3303" s="336">
        <v>0.97999999999999998</v>
      </c>
      <c r="G3303" s="40"/>
      <c r="H3303" s="46"/>
    </row>
    <row r="3304" s="2" customFormat="1" ht="16.8" customHeight="1">
      <c r="A3304" s="40"/>
      <c r="B3304" s="46"/>
      <c r="C3304" s="331" t="s">
        <v>4221</v>
      </c>
      <c r="D3304" s="332" t="s">
        <v>4221</v>
      </c>
      <c r="E3304" s="333" t="s">
        <v>1</v>
      </c>
      <c r="F3304" s="334">
        <v>31.533000000000001</v>
      </c>
      <c r="G3304" s="40"/>
      <c r="H3304" s="46"/>
    </row>
    <row r="3305" s="2" customFormat="1" ht="16.8" customHeight="1">
      <c r="A3305" s="40"/>
      <c r="B3305" s="46"/>
      <c r="C3305" s="335" t="s">
        <v>4221</v>
      </c>
      <c r="D3305" s="335" t="s">
        <v>4222</v>
      </c>
      <c r="E3305" s="18" t="s">
        <v>1</v>
      </c>
      <c r="F3305" s="336">
        <v>31.533000000000001</v>
      </c>
      <c r="G3305" s="40"/>
      <c r="H3305" s="46"/>
    </row>
    <row r="3306" s="2" customFormat="1" ht="16.8" customHeight="1">
      <c r="A3306" s="40"/>
      <c r="B3306" s="46"/>
      <c r="C3306" s="331" t="s">
        <v>3240</v>
      </c>
      <c r="D3306" s="332" t="s">
        <v>3240</v>
      </c>
      <c r="E3306" s="333" t="s">
        <v>1</v>
      </c>
      <c r="F3306" s="334">
        <v>11.310000000000001</v>
      </c>
      <c r="G3306" s="40"/>
      <c r="H3306" s="46"/>
    </row>
    <row r="3307" s="2" customFormat="1" ht="16.8" customHeight="1">
      <c r="A3307" s="40"/>
      <c r="B3307" s="46"/>
      <c r="C3307" s="335" t="s">
        <v>1</v>
      </c>
      <c r="D3307" s="335" t="s">
        <v>2254</v>
      </c>
      <c r="E3307" s="18" t="s">
        <v>1</v>
      </c>
      <c r="F3307" s="336">
        <v>0</v>
      </c>
      <c r="G3307" s="40"/>
      <c r="H3307" s="46"/>
    </row>
    <row r="3308" s="2" customFormat="1" ht="16.8" customHeight="1">
      <c r="A3308" s="40"/>
      <c r="B3308" s="46"/>
      <c r="C3308" s="335" t="s">
        <v>3240</v>
      </c>
      <c r="D3308" s="335" t="s">
        <v>4226</v>
      </c>
      <c r="E3308" s="18" t="s">
        <v>1</v>
      </c>
      <c r="F3308" s="336">
        <v>11.310000000000001</v>
      </c>
      <c r="G3308" s="40"/>
      <c r="H3308" s="46"/>
    </row>
    <row r="3309" s="2" customFormat="1" ht="16.8" customHeight="1">
      <c r="A3309" s="40"/>
      <c r="B3309" s="46"/>
      <c r="C3309" s="337" t="s">
        <v>6408</v>
      </c>
      <c r="D3309" s="40"/>
      <c r="E3309" s="40"/>
      <c r="F3309" s="40"/>
      <c r="G3309" s="40"/>
      <c r="H3309" s="46"/>
    </row>
    <row r="3310" s="2" customFormat="1" ht="16.8" customHeight="1">
      <c r="A3310" s="40"/>
      <c r="B3310" s="46"/>
      <c r="C3310" s="335" t="s">
        <v>2273</v>
      </c>
      <c r="D3310" s="335" t="s">
        <v>6469</v>
      </c>
      <c r="E3310" s="18" t="s">
        <v>507</v>
      </c>
      <c r="F3310" s="336">
        <v>133.40600000000001</v>
      </c>
      <c r="G3310" s="40"/>
      <c r="H3310" s="46"/>
    </row>
    <row r="3311" s="2" customFormat="1" ht="16.8" customHeight="1">
      <c r="A3311" s="40"/>
      <c r="B3311" s="46"/>
      <c r="C3311" s="331" t="s">
        <v>1957</v>
      </c>
      <c r="D3311" s="332" t="s">
        <v>1957</v>
      </c>
      <c r="E3311" s="333" t="s">
        <v>1</v>
      </c>
      <c r="F3311" s="334">
        <v>76.378</v>
      </c>
      <c r="G3311" s="40"/>
      <c r="H3311" s="46"/>
    </row>
    <row r="3312" s="2" customFormat="1" ht="16.8" customHeight="1">
      <c r="A3312" s="40"/>
      <c r="B3312" s="46"/>
      <c r="C3312" s="335" t="s">
        <v>1957</v>
      </c>
      <c r="D3312" s="335" t="s">
        <v>4103</v>
      </c>
      <c r="E3312" s="18" t="s">
        <v>1</v>
      </c>
      <c r="F3312" s="336">
        <v>76.378</v>
      </c>
      <c r="G3312" s="40"/>
      <c r="H3312" s="46"/>
    </row>
    <row r="3313" s="2" customFormat="1" ht="16.8" customHeight="1">
      <c r="A3313" s="40"/>
      <c r="B3313" s="46"/>
      <c r="C3313" s="331" t="s">
        <v>4061</v>
      </c>
      <c r="D3313" s="332" t="s">
        <v>4061</v>
      </c>
      <c r="E3313" s="333" t="s">
        <v>1</v>
      </c>
      <c r="F3313" s="334">
        <v>5.1870000000000003</v>
      </c>
      <c r="G3313" s="40"/>
      <c r="H3313" s="46"/>
    </row>
    <row r="3314" s="2" customFormat="1" ht="16.8" customHeight="1">
      <c r="A3314" s="40"/>
      <c r="B3314" s="46"/>
      <c r="C3314" s="335" t="s">
        <v>1</v>
      </c>
      <c r="D3314" s="335" t="s">
        <v>4294</v>
      </c>
      <c r="E3314" s="18" t="s">
        <v>1</v>
      </c>
      <c r="F3314" s="336">
        <v>0</v>
      </c>
      <c r="G3314" s="40"/>
      <c r="H3314" s="46"/>
    </row>
    <row r="3315" s="2" customFormat="1" ht="16.8" customHeight="1">
      <c r="A3315" s="40"/>
      <c r="B3315" s="46"/>
      <c r="C3315" s="335" t="s">
        <v>4061</v>
      </c>
      <c r="D3315" s="335" t="s">
        <v>4295</v>
      </c>
      <c r="E3315" s="18" t="s">
        <v>1</v>
      </c>
      <c r="F3315" s="336">
        <v>5.1870000000000003</v>
      </c>
      <c r="G3315" s="40"/>
      <c r="H3315" s="46"/>
    </row>
    <row r="3316" s="2" customFormat="1" ht="16.8" customHeight="1">
      <c r="A3316" s="40"/>
      <c r="B3316" s="46"/>
      <c r="C3316" s="337" t="s">
        <v>6408</v>
      </c>
      <c r="D3316" s="40"/>
      <c r="E3316" s="40"/>
      <c r="F3316" s="40"/>
      <c r="G3316" s="40"/>
      <c r="H3316" s="46"/>
    </row>
    <row r="3317" s="2" customFormat="1" ht="16.8" customHeight="1">
      <c r="A3317" s="40"/>
      <c r="B3317" s="46"/>
      <c r="C3317" s="335" t="s">
        <v>2442</v>
      </c>
      <c r="D3317" s="335" t="s">
        <v>6484</v>
      </c>
      <c r="E3317" s="18" t="s">
        <v>507</v>
      </c>
      <c r="F3317" s="336">
        <v>52.572000000000003</v>
      </c>
      <c r="G3317" s="40"/>
      <c r="H3317" s="46"/>
    </row>
    <row r="3318" s="2" customFormat="1" ht="16.8" customHeight="1">
      <c r="A3318" s="40"/>
      <c r="B3318" s="46"/>
      <c r="C3318" s="331" t="s">
        <v>2452</v>
      </c>
      <c r="D3318" s="332" t="s">
        <v>2452</v>
      </c>
      <c r="E3318" s="333" t="s">
        <v>1</v>
      </c>
      <c r="F3318" s="334">
        <v>8.0850000000000009</v>
      </c>
      <c r="G3318" s="40"/>
      <c r="H3318" s="46"/>
    </row>
    <row r="3319" s="2" customFormat="1" ht="16.8" customHeight="1">
      <c r="A3319" s="40"/>
      <c r="B3319" s="46"/>
      <c r="C3319" s="335" t="s">
        <v>2452</v>
      </c>
      <c r="D3319" s="335" t="s">
        <v>3424</v>
      </c>
      <c r="E3319" s="18" t="s">
        <v>1</v>
      </c>
      <c r="F3319" s="336">
        <v>8.0850000000000009</v>
      </c>
      <c r="G3319" s="40"/>
      <c r="H3319" s="46"/>
    </row>
    <row r="3320" s="2" customFormat="1" ht="16.8" customHeight="1">
      <c r="A3320" s="40"/>
      <c r="B3320" s="46"/>
      <c r="C3320" s="331" t="s">
        <v>4063</v>
      </c>
      <c r="D3320" s="332" t="s">
        <v>4063</v>
      </c>
      <c r="E3320" s="333" t="s">
        <v>1</v>
      </c>
      <c r="F3320" s="334">
        <v>14.718</v>
      </c>
      <c r="G3320" s="40"/>
      <c r="H3320" s="46"/>
    </row>
    <row r="3321" s="2" customFormat="1" ht="16.8" customHeight="1">
      <c r="A3321" s="40"/>
      <c r="B3321" s="46"/>
      <c r="C3321" s="335" t="s">
        <v>1</v>
      </c>
      <c r="D3321" s="335" t="s">
        <v>2059</v>
      </c>
      <c r="E3321" s="18" t="s">
        <v>1</v>
      </c>
      <c r="F3321" s="336">
        <v>0</v>
      </c>
      <c r="G3321" s="40"/>
      <c r="H3321" s="46"/>
    </row>
    <row r="3322" s="2" customFormat="1" ht="16.8" customHeight="1">
      <c r="A3322" s="40"/>
      <c r="B3322" s="46"/>
      <c r="C3322" s="335" t="s">
        <v>4063</v>
      </c>
      <c r="D3322" s="335" t="s">
        <v>4329</v>
      </c>
      <c r="E3322" s="18" t="s">
        <v>1</v>
      </c>
      <c r="F3322" s="336">
        <v>14.718</v>
      </c>
      <c r="G3322" s="40"/>
      <c r="H3322" s="46"/>
    </row>
    <row r="3323" s="2" customFormat="1" ht="16.8" customHeight="1">
      <c r="A3323" s="40"/>
      <c r="B3323" s="46"/>
      <c r="C3323" s="337" t="s">
        <v>6408</v>
      </c>
      <c r="D3323" s="40"/>
      <c r="E3323" s="40"/>
      <c r="F3323" s="40"/>
      <c r="G3323" s="40"/>
      <c r="H3323" s="46"/>
    </row>
    <row r="3324" s="2" customFormat="1" ht="16.8" customHeight="1">
      <c r="A3324" s="40"/>
      <c r="B3324" s="46"/>
      <c r="C3324" s="335" t="s">
        <v>2508</v>
      </c>
      <c r="D3324" s="335" t="s">
        <v>6491</v>
      </c>
      <c r="E3324" s="18" t="s">
        <v>515</v>
      </c>
      <c r="F3324" s="336">
        <v>38.877000000000002</v>
      </c>
      <c r="G3324" s="40"/>
      <c r="H3324" s="46"/>
    </row>
    <row r="3325" s="2" customFormat="1" ht="16.8" customHeight="1">
      <c r="A3325" s="40"/>
      <c r="B3325" s="46"/>
      <c r="C3325" s="331" t="s">
        <v>4065</v>
      </c>
      <c r="D3325" s="332" t="s">
        <v>4065</v>
      </c>
      <c r="E3325" s="333" t="s">
        <v>1</v>
      </c>
      <c r="F3325" s="334">
        <v>5.1870000000000003</v>
      </c>
      <c r="G3325" s="40"/>
      <c r="H3325" s="46"/>
    </row>
    <row r="3326" s="2" customFormat="1" ht="16.8" customHeight="1">
      <c r="A3326" s="40"/>
      <c r="B3326" s="46"/>
      <c r="C3326" s="335" t="s">
        <v>1</v>
      </c>
      <c r="D3326" s="335" t="s">
        <v>2450</v>
      </c>
      <c r="E3326" s="18" t="s">
        <v>1</v>
      </c>
      <c r="F3326" s="336">
        <v>0</v>
      </c>
      <c r="G3326" s="40"/>
      <c r="H3326" s="46"/>
    </row>
    <row r="3327" s="2" customFormat="1" ht="16.8" customHeight="1">
      <c r="A3327" s="40"/>
      <c r="B3327" s="46"/>
      <c r="C3327" s="335" t="s">
        <v>1</v>
      </c>
      <c r="D3327" s="335" t="s">
        <v>4336</v>
      </c>
      <c r="E3327" s="18" t="s">
        <v>1</v>
      </c>
      <c r="F3327" s="336">
        <v>0</v>
      </c>
      <c r="G3327" s="40"/>
      <c r="H3327" s="46"/>
    </row>
    <row r="3328" s="2" customFormat="1" ht="16.8" customHeight="1">
      <c r="A3328" s="40"/>
      <c r="B3328" s="46"/>
      <c r="C3328" s="335" t="s">
        <v>4065</v>
      </c>
      <c r="D3328" s="335" t="s">
        <v>4295</v>
      </c>
      <c r="E3328" s="18" t="s">
        <v>1</v>
      </c>
      <c r="F3328" s="336">
        <v>5.1870000000000003</v>
      </c>
      <c r="G3328" s="40"/>
      <c r="H3328" s="46"/>
    </row>
    <row r="3329" s="2" customFormat="1" ht="16.8" customHeight="1">
      <c r="A3329" s="40"/>
      <c r="B3329" s="46"/>
      <c r="C3329" s="337" t="s">
        <v>6408</v>
      </c>
      <c r="D3329" s="40"/>
      <c r="E3329" s="40"/>
      <c r="F3329" s="40"/>
      <c r="G3329" s="40"/>
      <c r="H3329" s="46"/>
    </row>
    <row r="3330" s="2" customFormat="1">
      <c r="A3330" s="40"/>
      <c r="B3330" s="46"/>
      <c r="C3330" s="335" t="s">
        <v>2530</v>
      </c>
      <c r="D3330" s="335" t="s">
        <v>6571</v>
      </c>
      <c r="E3330" s="18" t="s">
        <v>507</v>
      </c>
      <c r="F3330" s="336">
        <v>52.572000000000003</v>
      </c>
      <c r="G3330" s="40"/>
      <c r="H3330" s="46"/>
    </row>
    <row r="3331" s="2" customFormat="1" ht="16.8" customHeight="1">
      <c r="A3331" s="40"/>
      <c r="B3331" s="46"/>
      <c r="C3331" s="331" t="s">
        <v>6531</v>
      </c>
      <c r="D3331" s="332" t="s">
        <v>6531</v>
      </c>
      <c r="E3331" s="333" t="s">
        <v>1</v>
      </c>
      <c r="F3331" s="334">
        <v>0</v>
      </c>
      <c r="G3331" s="40"/>
      <c r="H3331" s="46"/>
    </row>
    <row r="3332" s="2" customFormat="1" ht="16.8" customHeight="1">
      <c r="A3332" s="40"/>
      <c r="B3332" s="46"/>
      <c r="C3332" s="335" t="s">
        <v>6531</v>
      </c>
      <c r="D3332" s="335" t="s">
        <v>6596</v>
      </c>
      <c r="E3332" s="18" t="s">
        <v>1</v>
      </c>
      <c r="F3332" s="336">
        <v>0</v>
      </c>
      <c r="G3332" s="40"/>
      <c r="H3332" s="46"/>
    </row>
    <row r="3333" s="2" customFormat="1" ht="16.8" customHeight="1">
      <c r="A3333" s="40"/>
      <c r="B3333" s="46"/>
      <c r="C3333" s="331" t="s">
        <v>1867</v>
      </c>
      <c r="D3333" s="332" t="s">
        <v>1867</v>
      </c>
      <c r="E3333" s="333" t="s">
        <v>1</v>
      </c>
      <c r="F3333" s="334">
        <v>169.63</v>
      </c>
      <c r="G3333" s="40"/>
      <c r="H3333" s="46"/>
    </row>
    <row r="3334" s="2" customFormat="1" ht="16.8" customHeight="1">
      <c r="A3334" s="40"/>
      <c r="B3334" s="46"/>
      <c r="C3334" s="335" t="s">
        <v>1867</v>
      </c>
      <c r="D3334" s="335" t="s">
        <v>4361</v>
      </c>
      <c r="E3334" s="18" t="s">
        <v>1</v>
      </c>
      <c r="F3334" s="336">
        <v>169.63</v>
      </c>
      <c r="G3334" s="40"/>
      <c r="H3334" s="46"/>
    </row>
    <row r="3335" s="2" customFormat="1" ht="16.8" customHeight="1">
      <c r="A3335" s="40"/>
      <c r="B3335" s="46"/>
      <c r="C3335" s="331" t="s">
        <v>1870</v>
      </c>
      <c r="D3335" s="332" t="s">
        <v>1870</v>
      </c>
      <c r="E3335" s="333" t="s">
        <v>1</v>
      </c>
      <c r="F3335" s="334">
        <v>169.16999999999999</v>
      </c>
      <c r="G3335" s="40"/>
      <c r="H3335" s="46"/>
    </row>
    <row r="3336" s="2" customFormat="1" ht="16.8" customHeight="1">
      <c r="A3336" s="40"/>
      <c r="B3336" s="46"/>
      <c r="C3336" s="335" t="s">
        <v>1870</v>
      </c>
      <c r="D3336" s="335" t="s">
        <v>4365</v>
      </c>
      <c r="E3336" s="18" t="s">
        <v>1</v>
      </c>
      <c r="F3336" s="336">
        <v>169.16999999999999</v>
      </c>
      <c r="G3336" s="40"/>
      <c r="H3336" s="46"/>
    </row>
    <row r="3337" s="2" customFormat="1" ht="16.8" customHeight="1">
      <c r="A3337" s="40"/>
      <c r="B3337" s="46"/>
      <c r="C3337" s="331" t="s">
        <v>1879</v>
      </c>
      <c r="D3337" s="332" t="s">
        <v>1879</v>
      </c>
      <c r="E3337" s="333" t="s">
        <v>1</v>
      </c>
      <c r="F3337" s="334">
        <v>10.029999999999999</v>
      </c>
      <c r="G3337" s="40"/>
      <c r="H3337" s="46"/>
    </row>
    <row r="3338" s="2" customFormat="1" ht="16.8" customHeight="1">
      <c r="A3338" s="40"/>
      <c r="B3338" s="46"/>
      <c r="C3338" s="335" t="s">
        <v>1</v>
      </c>
      <c r="D3338" s="335" t="s">
        <v>4448</v>
      </c>
      <c r="E3338" s="18" t="s">
        <v>1</v>
      </c>
      <c r="F3338" s="336">
        <v>0</v>
      </c>
      <c r="G3338" s="40"/>
      <c r="H3338" s="46"/>
    </row>
    <row r="3339" s="2" customFormat="1" ht="16.8" customHeight="1">
      <c r="A3339" s="40"/>
      <c r="B3339" s="46"/>
      <c r="C3339" s="335" t="s">
        <v>1879</v>
      </c>
      <c r="D3339" s="335" t="s">
        <v>4449</v>
      </c>
      <c r="E3339" s="18" t="s">
        <v>1</v>
      </c>
      <c r="F3339" s="336">
        <v>10.029999999999999</v>
      </c>
      <c r="G3339" s="40"/>
      <c r="H3339" s="46"/>
    </row>
    <row r="3340" s="2" customFormat="1" ht="16.8" customHeight="1">
      <c r="A3340" s="40"/>
      <c r="B3340" s="46"/>
      <c r="C3340" s="337" t="s">
        <v>6408</v>
      </c>
      <c r="D3340" s="40"/>
      <c r="E3340" s="40"/>
      <c r="F3340" s="40"/>
      <c r="G3340" s="40"/>
      <c r="H3340" s="46"/>
    </row>
    <row r="3341" s="2" customFormat="1">
      <c r="A3341" s="40"/>
      <c r="B3341" s="46"/>
      <c r="C3341" s="335" t="s">
        <v>2842</v>
      </c>
      <c r="D3341" s="335" t="s">
        <v>6504</v>
      </c>
      <c r="E3341" s="18" t="s">
        <v>699</v>
      </c>
      <c r="F3341" s="336">
        <v>30.760000000000002</v>
      </c>
      <c r="G3341" s="40"/>
      <c r="H3341" s="46"/>
    </row>
    <row r="3342" s="2" customFormat="1" ht="16.8" customHeight="1">
      <c r="A3342" s="40"/>
      <c r="B3342" s="46"/>
      <c r="C3342" s="331" t="s">
        <v>4457</v>
      </c>
      <c r="D3342" s="332" t="s">
        <v>4457</v>
      </c>
      <c r="E3342" s="333" t="s">
        <v>1</v>
      </c>
      <c r="F3342" s="334">
        <v>22</v>
      </c>
      <c r="G3342" s="40"/>
      <c r="H3342" s="46"/>
    </row>
    <row r="3343" s="2" customFormat="1" ht="16.8" customHeight="1">
      <c r="A3343" s="40"/>
      <c r="B3343" s="46"/>
      <c r="C3343" s="335" t="s">
        <v>4457</v>
      </c>
      <c r="D3343" s="335" t="s">
        <v>4458</v>
      </c>
      <c r="E3343" s="18" t="s">
        <v>1</v>
      </c>
      <c r="F3343" s="336">
        <v>22</v>
      </c>
      <c r="G3343" s="40"/>
      <c r="H3343" s="46"/>
    </row>
    <row r="3344" s="2" customFormat="1" ht="16.8" customHeight="1">
      <c r="A3344" s="40"/>
      <c r="B3344" s="46"/>
      <c r="C3344" s="331" t="s">
        <v>4461</v>
      </c>
      <c r="D3344" s="332" t="s">
        <v>4461</v>
      </c>
      <c r="E3344" s="333" t="s">
        <v>1</v>
      </c>
      <c r="F3344" s="334">
        <v>22</v>
      </c>
      <c r="G3344" s="40"/>
      <c r="H3344" s="46"/>
    </row>
    <row r="3345" s="2" customFormat="1" ht="16.8" customHeight="1">
      <c r="A3345" s="40"/>
      <c r="B3345" s="46"/>
      <c r="C3345" s="335" t="s">
        <v>4461</v>
      </c>
      <c r="D3345" s="335" t="s">
        <v>4462</v>
      </c>
      <c r="E3345" s="18" t="s">
        <v>1</v>
      </c>
      <c r="F3345" s="336">
        <v>22</v>
      </c>
      <c r="G3345" s="40"/>
      <c r="H3345" s="46"/>
    </row>
    <row r="3346" s="2" customFormat="1" ht="16.8" customHeight="1">
      <c r="A3346" s="40"/>
      <c r="B3346" s="46"/>
      <c r="C3346" s="331" t="s">
        <v>4067</v>
      </c>
      <c r="D3346" s="332" t="s">
        <v>4067</v>
      </c>
      <c r="E3346" s="333" t="s">
        <v>1</v>
      </c>
      <c r="F3346" s="334">
        <v>7.1500000000000004</v>
      </c>
      <c r="G3346" s="40"/>
      <c r="H3346" s="46"/>
    </row>
    <row r="3347" s="2" customFormat="1" ht="16.8" customHeight="1">
      <c r="A3347" s="40"/>
      <c r="B3347" s="46"/>
      <c r="C3347" s="335" t="s">
        <v>1</v>
      </c>
      <c r="D3347" s="335" t="s">
        <v>4470</v>
      </c>
      <c r="E3347" s="18" t="s">
        <v>1</v>
      </c>
      <c r="F3347" s="336">
        <v>0</v>
      </c>
      <c r="G3347" s="40"/>
      <c r="H3347" s="46"/>
    </row>
    <row r="3348" s="2" customFormat="1" ht="16.8" customHeight="1">
      <c r="A3348" s="40"/>
      <c r="B3348" s="46"/>
      <c r="C3348" s="335" t="s">
        <v>4067</v>
      </c>
      <c r="D3348" s="335" t="s">
        <v>4471</v>
      </c>
      <c r="E3348" s="18" t="s">
        <v>1</v>
      </c>
      <c r="F3348" s="336">
        <v>7.1500000000000004</v>
      </c>
      <c r="G3348" s="40"/>
      <c r="H3348" s="46"/>
    </row>
    <row r="3349" s="2" customFormat="1" ht="16.8" customHeight="1">
      <c r="A3349" s="40"/>
      <c r="B3349" s="46"/>
      <c r="C3349" s="337" t="s">
        <v>6408</v>
      </c>
      <c r="D3349" s="40"/>
      <c r="E3349" s="40"/>
      <c r="F3349" s="40"/>
      <c r="G3349" s="40"/>
      <c r="H3349" s="46"/>
    </row>
    <row r="3350" s="2" customFormat="1" ht="16.8" customHeight="1">
      <c r="A3350" s="40"/>
      <c r="B3350" s="46"/>
      <c r="C3350" s="335" t="s">
        <v>2888</v>
      </c>
      <c r="D3350" s="335" t="s">
        <v>6508</v>
      </c>
      <c r="E3350" s="18" t="s">
        <v>699</v>
      </c>
      <c r="F3350" s="336">
        <v>84.75</v>
      </c>
      <c r="G3350" s="40"/>
      <c r="H3350" s="46"/>
    </row>
    <row r="3351" s="2" customFormat="1" ht="16.8" customHeight="1">
      <c r="A3351" s="40"/>
      <c r="B3351" s="46"/>
      <c r="C3351" s="331" t="s">
        <v>3136</v>
      </c>
      <c r="D3351" s="332" t="s">
        <v>3136</v>
      </c>
      <c r="E3351" s="333" t="s">
        <v>1</v>
      </c>
      <c r="F3351" s="334">
        <v>6.6100000000000003</v>
      </c>
      <c r="G3351" s="40"/>
      <c r="H3351" s="46"/>
    </row>
    <row r="3352" s="2" customFormat="1" ht="16.8" customHeight="1">
      <c r="A3352" s="40"/>
      <c r="B3352" s="46"/>
      <c r="C3352" s="335" t="s">
        <v>1</v>
      </c>
      <c r="D3352" s="335" t="s">
        <v>4114</v>
      </c>
      <c r="E3352" s="18" t="s">
        <v>1</v>
      </c>
      <c r="F3352" s="336">
        <v>0</v>
      </c>
      <c r="G3352" s="40"/>
      <c r="H3352" s="46"/>
    </row>
    <row r="3353" s="2" customFormat="1" ht="16.8" customHeight="1">
      <c r="A3353" s="40"/>
      <c r="B3353" s="46"/>
      <c r="C3353" s="335" t="s">
        <v>3136</v>
      </c>
      <c r="D3353" s="335" t="s">
        <v>4115</v>
      </c>
      <c r="E3353" s="18" t="s">
        <v>1</v>
      </c>
      <c r="F3353" s="336">
        <v>6.6100000000000003</v>
      </c>
      <c r="G3353" s="40"/>
      <c r="H3353" s="46"/>
    </row>
    <row r="3354" s="2" customFormat="1" ht="16.8" customHeight="1">
      <c r="A3354" s="40"/>
      <c r="B3354" s="46"/>
      <c r="C3354" s="337" t="s">
        <v>6408</v>
      </c>
      <c r="D3354" s="40"/>
      <c r="E3354" s="40"/>
      <c r="F3354" s="40"/>
      <c r="G3354" s="40"/>
      <c r="H3354" s="46"/>
    </row>
    <row r="3355" s="2" customFormat="1" ht="16.8" customHeight="1">
      <c r="A3355" s="40"/>
      <c r="B3355" s="46"/>
      <c r="C3355" s="335" t="s">
        <v>527</v>
      </c>
      <c r="D3355" s="335" t="s">
        <v>6436</v>
      </c>
      <c r="E3355" s="18" t="s">
        <v>515</v>
      </c>
      <c r="F3355" s="336">
        <v>38.189</v>
      </c>
      <c r="G3355" s="40"/>
      <c r="H3355" s="46"/>
    </row>
    <row r="3356" s="2" customFormat="1" ht="16.8" customHeight="1">
      <c r="A3356" s="40"/>
      <c r="B3356" s="46"/>
      <c r="C3356" s="331" t="s">
        <v>2875</v>
      </c>
      <c r="D3356" s="332" t="s">
        <v>2875</v>
      </c>
      <c r="E3356" s="333" t="s">
        <v>1</v>
      </c>
      <c r="F3356" s="334">
        <v>19.75</v>
      </c>
      <c r="G3356" s="40"/>
      <c r="H3356" s="46"/>
    </row>
    <row r="3357" s="2" customFormat="1" ht="16.8" customHeight="1">
      <c r="A3357" s="40"/>
      <c r="B3357" s="46"/>
      <c r="C3357" s="335" t="s">
        <v>2875</v>
      </c>
      <c r="D3357" s="335" t="s">
        <v>4512</v>
      </c>
      <c r="E3357" s="18" t="s">
        <v>1</v>
      </c>
      <c r="F3357" s="336">
        <v>19.75</v>
      </c>
      <c r="G3357" s="40"/>
      <c r="H3357" s="46"/>
    </row>
    <row r="3358" s="2" customFormat="1" ht="16.8" customHeight="1">
      <c r="A3358" s="40"/>
      <c r="B3358" s="46"/>
      <c r="C3358" s="331" t="s">
        <v>4376</v>
      </c>
      <c r="D3358" s="332" t="s">
        <v>4376</v>
      </c>
      <c r="E3358" s="333" t="s">
        <v>1</v>
      </c>
      <c r="F3358" s="334">
        <v>9.2750000000000004</v>
      </c>
      <c r="G3358" s="40"/>
      <c r="H3358" s="46"/>
    </row>
    <row r="3359" s="2" customFormat="1" ht="16.8" customHeight="1">
      <c r="A3359" s="40"/>
      <c r="B3359" s="46"/>
      <c r="C3359" s="335" t="s">
        <v>4376</v>
      </c>
      <c r="D3359" s="335" t="s">
        <v>4377</v>
      </c>
      <c r="E3359" s="18" t="s">
        <v>1</v>
      </c>
      <c r="F3359" s="336">
        <v>9.2750000000000004</v>
      </c>
      <c r="G3359" s="40"/>
      <c r="H3359" s="46"/>
    </row>
    <row r="3360" s="2" customFormat="1" ht="16.8" customHeight="1">
      <c r="A3360" s="40"/>
      <c r="B3360" s="46"/>
      <c r="C3360" s="331" t="s">
        <v>4382</v>
      </c>
      <c r="D3360" s="332" t="s">
        <v>4382</v>
      </c>
      <c r="E3360" s="333" t="s">
        <v>1</v>
      </c>
      <c r="F3360" s="334">
        <v>0.0030000000000000001</v>
      </c>
      <c r="G3360" s="40"/>
      <c r="H3360" s="46"/>
    </row>
    <row r="3361" s="2" customFormat="1" ht="16.8" customHeight="1">
      <c r="A3361" s="40"/>
      <c r="B3361" s="46"/>
      <c r="C3361" s="335" t="s">
        <v>4382</v>
      </c>
      <c r="D3361" s="335" t="s">
        <v>4383</v>
      </c>
      <c r="E3361" s="18" t="s">
        <v>1</v>
      </c>
      <c r="F3361" s="336">
        <v>0.0030000000000000001</v>
      </c>
      <c r="G3361" s="40"/>
      <c r="H3361" s="46"/>
    </row>
    <row r="3362" s="2" customFormat="1" ht="16.8" customHeight="1">
      <c r="A3362" s="40"/>
      <c r="B3362" s="46"/>
      <c r="C3362" s="331" t="s">
        <v>3061</v>
      </c>
      <c r="D3362" s="332" t="s">
        <v>3061</v>
      </c>
      <c r="E3362" s="333" t="s">
        <v>1</v>
      </c>
      <c r="F3362" s="334">
        <v>20.286000000000001</v>
      </c>
      <c r="G3362" s="40"/>
      <c r="H3362" s="46"/>
    </row>
    <row r="3363" s="2" customFormat="1" ht="16.8" customHeight="1">
      <c r="A3363" s="40"/>
      <c r="B3363" s="46"/>
      <c r="C3363" s="335" t="s">
        <v>3061</v>
      </c>
      <c r="D3363" s="335" t="s">
        <v>4385</v>
      </c>
      <c r="E3363" s="18" t="s">
        <v>1</v>
      </c>
      <c r="F3363" s="336">
        <v>20.286000000000001</v>
      </c>
      <c r="G3363" s="40"/>
      <c r="H3363" s="46"/>
    </row>
    <row r="3364" s="2" customFormat="1" ht="16.8" customHeight="1">
      <c r="A3364" s="40"/>
      <c r="B3364" s="46"/>
      <c r="C3364" s="331" t="s">
        <v>4387</v>
      </c>
      <c r="D3364" s="332" t="s">
        <v>4387</v>
      </c>
      <c r="E3364" s="333" t="s">
        <v>1</v>
      </c>
      <c r="F3364" s="334">
        <v>0.0070000000000000001</v>
      </c>
      <c r="G3364" s="40"/>
      <c r="H3364" s="46"/>
    </row>
    <row r="3365" s="2" customFormat="1" ht="16.8" customHeight="1">
      <c r="A3365" s="40"/>
      <c r="B3365" s="46"/>
      <c r="C3365" s="335" t="s">
        <v>4387</v>
      </c>
      <c r="D3365" s="335" t="s">
        <v>4388</v>
      </c>
      <c r="E3365" s="18" t="s">
        <v>1</v>
      </c>
      <c r="F3365" s="336">
        <v>0.0070000000000000001</v>
      </c>
      <c r="G3365" s="40"/>
      <c r="H3365" s="46"/>
    </row>
    <row r="3366" s="2" customFormat="1" ht="16.8" customHeight="1">
      <c r="A3366" s="40"/>
      <c r="B3366" s="46"/>
      <c r="C3366" s="331" t="s">
        <v>4392</v>
      </c>
      <c r="D3366" s="332" t="s">
        <v>4392</v>
      </c>
      <c r="E3366" s="333" t="s">
        <v>1</v>
      </c>
      <c r="F3366" s="334">
        <v>40.572000000000003</v>
      </c>
      <c r="G3366" s="40"/>
      <c r="H3366" s="46"/>
    </row>
    <row r="3367" s="2" customFormat="1" ht="16.8" customHeight="1">
      <c r="A3367" s="40"/>
      <c r="B3367" s="46"/>
      <c r="C3367" s="335" t="s">
        <v>4392</v>
      </c>
      <c r="D3367" s="335" t="s">
        <v>4393</v>
      </c>
      <c r="E3367" s="18" t="s">
        <v>1</v>
      </c>
      <c r="F3367" s="336">
        <v>40.572000000000003</v>
      </c>
      <c r="G3367" s="40"/>
      <c r="H3367" s="46"/>
    </row>
    <row r="3368" s="2" customFormat="1" ht="16.8" customHeight="1">
      <c r="A3368" s="40"/>
      <c r="B3368" s="46"/>
      <c r="C3368" s="331" t="s">
        <v>4396</v>
      </c>
      <c r="D3368" s="332" t="s">
        <v>4396</v>
      </c>
      <c r="E3368" s="333" t="s">
        <v>1</v>
      </c>
      <c r="F3368" s="334">
        <v>0.069000000000000006</v>
      </c>
      <c r="G3368" s="40"/>
      <c r="H3368" s="46"/>
    </row>
    <row r="3369" s="2" customFormat="1" ht="16.8" customHeight="1">
      <c r="A3369" s="40"/>
      <c r="B3369" s="46"/>
      <c r="C3369" s="335" t="s">
        <v>4396</v>
      </c>
      <c r="D3369" s="335" t="s">
        <v>4397</v>
      </c>
      <c r="E3369" s="18" t="s">
        <v>1</v>
      </c>
      <c r="F3369" s="336">
        <v>0.069000000000000006</v>
      </c>
      <c r="G3369" s="40"/>
      <c r="H3369" s="46"/>
    </row>
    <row r="3370" s="2" customFormat="1" ht="16.8" customHeight="1">
      <c r="A3370" s="40"/>
      <c r="B3370" s="46"/>
      <c r="C3370" s="331" t="s">
        <v>4404</v>
      </c>
      <c r="D3370" s="332" t="s">
        <v>4404</v>
      </c>
      <c r="E3370" s="333" t="s">
        <v>1</v>
      </c>
      <c r="F3370" s="334">
        <v>78.790000000000006</v>
      </c>
      <c r="G3370" s="40"/>
      <c r="H3370" s="46"/>
    </row>
    <row r="3371" s="2" customFormat="1" ht="16.8" customHeight="1">
      <c r="A3371" s="40"/>
      <c r="B3371" s="46"/>
      <c r="C3371" s="335" t="s">
        <v>4404</v>
      </c>
      <c r="D3371" s="335" t="s">
        <v>4405</v>
      </c>
      <c r="E3371" s="18" t="s">
        <v>1</v>
      </c>
      <c r="F3371" s="336">
        <v>78.790000000000006</v>
      </c>
      <c r="G3371" s="40"/>
      <c r="H3371" s="46"/>
    </row>
    <row r="3372" s="2" customFormat="1" ht="16.8" customHeight="1">
      <c r="A3372" s="40"/>
      <c r="B3372" s="46"/>
      <c r="C3372" s="331" t="s">
        <v>4411</v>
      </c>
      <c r="D3372" s="332" t="s">
        <v>4411</v>
      </c>
      <c r="E3372" s="333" t="s">
        <v>1</v>
      </c>
      <c r="F3372" s="334">
        <v>33.953000000000003</v>
      </c>
      <c r="G3372" s="40"/>
      <c r="H3372" s="46"/>
    </row>
    <row r="3373" s="2" customFormat="1" ht="16.8" customHeight="1">
      <c r="A3373" s="40"/>
      <c r="B3373" s="46"/>
      <c r="C3373" s="335" t="s">
        <v>4411</v>
      </c>
      <c r="D3373" s="335" t="s">
        <v>4412</v>
      </c>
      <c r="E3373" s="18" t="s">
        <v>1</v>
      </c>
      <c r="F3373" s="336">
        <v>33.953000000000003</v>
      </c>
      <c r="G3373" s="40"/>
      <c r="H3373" s="46"/>
    </row>
    <row r="3374" s="2" customFormat="1" ht="16.8" customHeight="1">
      <c r="A3374" s="40"/>
      <c r="B3374" s="46"/>
      <c r="C3374" s="331" t="s">
        <v>4145</v>
      </c>
      <c r="D3374" s="332" t="s">
        <v>4145</v>
      </c>
      <c r="E3374" s="333" t="s">
        <v>1</v>
      </c>
      <c r="F3374" s="334">
        <v>6.5</v>
      </c>
      <c r="G3374" s="40"/>
      <c r="H3374" s="46"/>
    </row>
    <row r="3375" s="2" customFormat="1" ht="16.8" customHeight="1">
      <c r="A3375" s="40"/>
      <c r="B3375" s="46"/>
      <c r="C3375" s="335" t="s">
        <v>4145</v>
      </c>
      <c r="D3375" s="335" t="s">
        <v>4146</v>
      </c>
      <c r="E3375" s="18" t="s">
        <v>1</v>
      </c>
      <c r="F3375" s="336">
        <v>6.5</v>
      </c>
      <c r="G3375" s="40"/>
      <c r="H3375" s="46"/>
    </row>
    <row r="3376" s="2" customFormat="1" ht="16.8" customHeight="1">
      <c r="A3376" s="40"/>
      <c r="B3376" s="46"/>
      <c r="C3376" s="331" t="s">
        <v>4156</v>
      </c>
      <c r="D3376" s="332" t="s">
        <v>4156</v>
      </c>
      <c r="E3376" s="333" t="s">
        <v>1</v>
      </c>
      <c r="F3376" s="334">
        <v>24.100000000000001</v>
      </c>
      <c r="G3376" s="40"/>
      <c r="H3376" s="46"/>
    </row>
    <row r="3377" s="2" customFormat="1" ht="16.8" customHeight="1">
      <c r="A3377" s="40"/>
      <c r="B3377" s="46"/>
      <c r="C3377" s="335" t="s">
        <v>4156</v>
      </c>
      <c r="D3377" s="335" t="s">
        <v>4157</v>
      </c>
      <c r="E3377" s="18" t="s">
        <v>1</v>
      </c>
      <c r="F3377" s="336">
        <v>24.100000000000001</v>
      </c>
      <c r="G3377" s="40"/>
      <c r="H3377" s="46"/>
    </row>
    <row r="3378" s="2" customFormat="1" ht="16.8" customHeight="1">
      <c r="A3378" s="40"/>
      <c r="B3378" s="46"/>
      <c r="C3378" s="331" t="s">
        <v>4227</v>
      </c>
      <c r="D3378" s="332" t="s">
        <v>4227</v>
      </c>
      <c r="E3378" s="333" t="s">
        <v>1</v>
      </c>
      <c r="F3378" s="334">
        <v>133.40600000000001</v>
      </c>
      <c r="G3378" s="40"/>
      <c r="H3378" s="46"/>
    </row>
    <row r="3379" s="2" customFormat="1" ht="16.8" customHeight="1">
      <c r="A3379" s="40"/>
      <c r="B3379" s="46"/>
      <c r="C3379" s="335" t="s">
        <v>4227</v>
      </c>
      <c r="D3379" s="335" t="s">
        <v>4228</v>
      </c>
      <c r="E3379" s="18" t="s">
        <v>1</v>
      </c>
      <c r="F3379" s="336">
        <v>133.40600000000001</v>
      </c>
      <c r="G3379" s="40"/>
      <c r="H3379" s="46"/>
    </row>
    <row r="3380" s="2" customFormat="1" ht="16.8" customHeight="1">
      <c r="A3380" s="40"/>
      <c r="B3380" s="46"/>
      <c r="C3380" s="331" t="s">
        <v>4070</v>
      </c>
      <c r="D3380" s="332" t="s">
        <v>4070</v>
      </c>
      <c r="E3380" s="333" t="s">
        <v>1</v>
      </c>
      <c r="F3380" s="334">
        <v>31.129999999999999</v>
      </c>
      <c r="G3380" s="40"/>
      <c r="H3380" s="46"/>
    </row>
    <row r="3381" s="2" customFormat="1" ht="16.8" customHeight="1">
      <c r="A3381" s="40"/>
      <c r="B3381" s="46"/>
      <c r="C3381" s="335" t="s">
        <v>1</v>
      </c>
      <c r="D3381" s="335" t="s">
        <v>4296</v>
      </c>
      <c r="E3381" s="18" t="s">
        <v>1</v>
      </c>
      <c r="F3381" s="336">
        <v>0</v>
      </c>
      <c r="G3381" s="40"/>
      <c r="H3381" s="46"/>
    </row>
    <row r="3382" s="2" customFormat="1" ht="16.8" customHeight="1">
      <c r="A3382" s="40"/>
      <c r="B3382" s="46"/>
      <c r="C3382" s="335" t="s">
        <v>4070</v>
      </c>
      <c r="D3382" s="335" t="s">
        <v>4297</v>
      </c>
      <c r="E3382" s="18" t="s">
        <v>1</v>
      </c>
      <c r="F3382" s="336">
        <v>31.129999999999999</v>
      </c>
      <c r="G3382" s="40"/>
      <c r="H3382" s="46"/>
    </row>
    <row r="3383" s="2" customFormat="1" ht="16.8" customHeight="1">
      <c r="A3383" s="40"/>
      <c r="B3383" s="46"/>
      <c r="C3383" s="337" t="s">
        <v>6408</v>
      </c>
      <c r="D3383" s="40"/>
      <c r="E3383" s="40"/>
      <c r="F3383" s="40"/>
      <c r="G3383" s="40"/>
      <c r="H3383" s="46"/>
    </row>
    <row r="3384" s="2" customFormat="1" ht="16.8" customHeight="1">
      <c r="A3384" s="40"/>
      <c r="B3384" s="46"/>
      <c r="C3384" s="335" t="s">
        <v>2442</v>
      </c>
      <c r="D3384" s="335" t="s">
        <v>6484</v>
      </c>
      <c r="E3384" s="18" t="s">
        <v>507</v>
      </c>
      <c r="F3384" s="336">
        <v>52.572000000000003</v>
      </c>
      <c r="G3384" s="40"/>
      <c r="H3384" s="46"/>
    </row>
    <row r="3385" s="2" customFormat="1" ht="16.8" customHeight="1">
      <c r="A3385" s="40"/>
      <c r="B3385" s="46"/>
      <c r="C3385" s="331" t="s">
        <v>4330</v>
      </c>
      <c r="D3385" s="332" t="s">
        <v>4330</v>
      </c>
      <c r="E3385" s="333" t="s">
        <v>1</v>
      </c>
      <c r="F3385" s="334">
        <v>38.877000000000002</v>
      </c>
      <c r="G3385" s="40"/>
      <c r="H3385" s="46"/>
    </row>
    <row r="3386" s="2" customFormat="1" ht="16.8" customHeight="1">
      <c r="A3386" s="40"/>
      <c r="B3386" s="46"/>
      <c r="C3386" s="335" t="s">
        <v>4330</v>
      </c>
      <c r="D3386" s="335" t="s">
        <v>4331</v>
      </c>
      <c r="E3386" s="18" t="s">
        <v>1</v>
      </c>
      <c r="F3386" s="336">
        <v>38.877000000000002</v>
      </c>
      <c r="G3386" s="40"/>
      <c r="H3386" s="46"/>
    </row>
    <row r="3387" s="2" customFormat="1" ht="16.8" customHeight="1">
      <c r="A3387" s="40"/>
      <c r="B3387" s="46"/>
      <c r="C3387" s="331" t="s">
        <v>4072</v>
      </c>
      <c r="D3387" s="332" t="s">
        <v>4072</v>
      </c>
      <c r="E3387" s="333" t="s">
        <v>1</v>
      </c>
      <c r="F3387" s="334">
        <v>31.129999999999999</v>
      </c>
      <c r="G3387" s="40"/>
      <c r="H3387" s="46"/>
    </row>
    <row r="3388" s="2" customFormat="1" ht="16.8" customHeight="1">
      <c r="A3388" s="40"/>
      <c r="B3388" s="46"/>
      <c r="C3388" s="335" t="s">
        <v>1</v>
      </c>
      <c r="D3388" s="335" t="s">
        <v>4337</v>
      </c>
      <c r="E3388" s="18" t="s">
        <v>1</v>
      </c>
      <c r="F3388" s="336">
        <v>0</v>
      </c>
      <c r="G3388" s="40"/>
      <c r="H3388" s="46"/>
    </row>
    <row r="3389" s="2" customFormat="1" ht="16.8" customHeight="1">
      <c r="A3389" s="40"/>
      <c r="B3389" s="46"/>
      <c r="C3389" s="335" t="s">
        <v>4072</v>
      </c>
      <c r="D3389" s="335" t="s">
        <v>4297</v>
      </c>
      <c r="E3389" s="18" t="s">
        <v>1</v>
      </c>
      <c r="F3389" s="336">
        <v>31.129999999999999</v>
      </c>
      <c r="G3389" s="40"/>
      <c r="H3389" s="46"/>
    </row>
    <row r="3390" s="2" customFormat="1" ht="16.8" customHeight="1">
      <c r="A3390" s="40"/>
      <c r="B3390" s="46"/>
      <c r="C3390" s="337" t="s">
        <v>6408</v>
      </c>
      <c r="D3390" s="40"/>
      <c r="E3390" s="40"/>
      <c r="F3390" s="40"/>
      <c r="G3390" s="40"/>
      <c r="H3390" s="46"/>
    </row>
    <row r="3391" s="2" customFormat="1">
      <c r="A3391" s="40"/>
      <c r="B3391" s="46"/>
      <c r="C3391" s="335" t="s">
        <v>2530</v>
      </c>
      <c r="D3391" s="335" t="s">
        <v>6571</v>
      </c>
      <c r="E3391" s="18" t="s">
        <v>507</v>
      </c>
      <c r="F3391" s="336">
        <v>52.572000000000003</v>
      </c>
      <c r="G3391" s="40"/>
      <c r="H3391" s="46"/>
    </row>
    <row r="3392" s="2" customFormat="1" ht="16.8" customHeight="1">
      <c r="A3392" s="40"/>
      <c r="B3392" s="46"/>
      <c r="C3392" s="331" t="s">
        <v>1891</v>
      </c>
      <c r="D3392" s="332" t="s">
        <v>1891</v>
      </c>
      <c r="E3392" s="333" t="s">
        <v>1</v>
      </c>
      <c r="F3392" s="334">
        <v>3.25</v>
      </c>
      <c r="G3392" s="40"/>
      <c r="H3392" s="46"/>
    </row>
    <row r="3393" s="2" customFormat="1" ht="16.8" customHeight="1">
      <c r="A3393" s="40"/>
      <c r="B3393" s="46"/>
      <c r="C3393" s="335" t="s">
        <v>1</v>
      </c>
      <c r="D3393" s="335" t="s">
        <v>4450</v>
      </c>
      <c r="E3393" s="18" t="s">
        <v>1</v>
      </c>
      <c r="F3393" s="336">
        <v>0</v>
      </c>
      <c r="G3393" s="40"/>
      <c r="H3393" s="46"/>
    </row>
    <row r="3394" s="2" customFormat="1" ht="16.8" customHeight="1">
      <c r="A3394" s="40"/>
      <c r="B3394" s="46"/>
      <c r="C3394" s="335" t="s">
        <v>1891</v>
      </c>
      <c r="D3394" s="335" t="s">
        <v>4451</v>
      </c>
      <c r="E3394" s="18" t="s">
        <v>1</v>
      </c>
      <c r="F3394" s="336">
        <v>3.25</v>
      </c>
      <c r="G3394" s="40"/>
      <c r="H3394" s="46"/>
    </row>
    <row r="3395" s="2" customFormat="1" ht="16.8" customHeight="1">
      <c r="A3395" s="40"/>
      <c r="B3395" s="46"/>
      <c r="C3395" s="337" t="s">
        <v>6408</v>
      </c>
      <c r="D3395" s="40"/>
      <c r="E3395" s="40"/>
      <c r="F3395" s="40"/>
      <c r="G3395" s="40"/>
      <c r="H3395" s="46"/>
    </row>
    <row r="3396" s="2" customFormat="1">
      <c r="A3396" s="40"/>
      <c r="B3396" s="46"/>
      <c r="C3396" s="335" t="s">
        <v>2842</v>
      </c>
      <c r="D3396" s="335" t="s">
        <v>6504</v>
      </c>
      <c r="E3396" s="18" t="s">
        <v>699</v>
      </c>
      <c r="F3396" s="336">
        <v>30.760000000000002</v>
      </c>
      <c r="G3396" s="40"/>
      <c r="H3396" s="46"/>
    </row>
    <row r="3397" s="2" customFormat="1" ht="16.8" customHeight="1">
      <c r="A3397" s="40"/>
      <c r="B3397" s="46"/>
      <c r="C3397" s="331" t="s">
        <v>4074</v>
      </c>
      <c r="D3397" s="332" t="s">
        <v>4074</v>
      </c>
      <c r="E3397" s="333" t="s">
        <v>1</v>
      </c>
      <c r="F3397" s="334">
        <v>3.75</v>
      </c>
      <c r="G3397" s="40"/>
      <c r="H3397" s="46"/>
    </row>
    <row r="3398" s="2" customFormat="1" ht="16.8" customHeight="1">
      <c r="A3398" s="40"/>
      <c r="B3398" s="46"/>
      <c r="C3398" s="335" t="s">
        <v>4074</v>
      </c>
      <c r="D3398" s="335" t="s">
        <v>4472</v>
      </c>
      <c r="E3398" s="18" t="s">
        <v>1</v>
      </c>
      <c r="F3398" s="336">
        <v>3.75</v>
      </c>
      <c r="G3398" s="40"/>
      <c r="H3398" s="46"/>
    </row>
    <row r="3399" s="2" customFormat="1" ht="16.8" customHeight="1">
      <c r="A3399" s="40"/>
      <c r="B3399" s="46"/>
      <c r="C3399" s="337" t="s">
        <v>6408</v>
      </c>
      <c r="D3399" s="40"/>
      <c r="E3399" s="40"/>
      <c r="F3399" s="40"/>
      <c r="G3399" s="40"/>
      <c r="H3399" s="46"/>
    </row>
    <row r="3400" s="2" customFormat="1" ht="16.8" customHeight="1">
      <c r="A3400" s="40"/>
      <c r="B3400" s="46"/>
      <c r="C3400" s="335" t="s">
        <v>2888</v>
      </c>
      <c r="D3400" s="335" t="s">
        <v>6508</v>
      </c>
      <c r="E3400" s="18" t="s">
        <v>699</v>
      </c>
      <c r="F3400" s="336">
        <v>84.75</v>
      </c>
      <c r="G3400" s="40"/>
      <c r="H3400" s="46"/>
    </row>
    <row r="3401" s="2" customFormat="1" ht="16.8" customHeight="1">
      <c r="A3401" s="40"/>
      <c r="B3401" s="46"/>
      <c r="C3401" s="331" t="s">
        <v>4076</v>
      </c>
      <c r="D3401" s="332" t="s">
        <v>4076</v>
      </c>
      <c r="E3401" s="333" t="s">
        <v>1</v>
      </c>
      <c r="F3401" s="334">
        <v>2.125</v>
      </c>
      <c r="G3401" s="40"/>
      <c r="H3401" s="46"/>
    </row>
    <row r="3402" s="2" customFormat="1" ht="16.8" customHeight="1">
      <c r="A3402" s="40"/>
      <c r="B3402" s="46"/>
      <c r="C3402" s="335" t="s">
        <v>1</v>
      </c>
      <c r="D3402" s="335" t="s">
        <v>4116</v>
      </c>
      <c r="E3402" s="18" t="s">
        <v>1</v>
      </c>
      <c r="F3402" s="336">
        <v>0</v>
      </c>
      <c r="G3402" s="40"/>
      <c r="H3402" s="46"/>
    </row>
    <row r="3403" s="2" customFormat="1" ht="16.8" customHeight="1">
      <c r="A3403" s="40"/>
      <c r="B3403" s="46"/>
      <c r="C3403" s="335" t="s">
        <v>4076</v>
      </c>
      <c r="D3403" s="335" t="s">
        <v>4117</v>
      </c>
      <c r="E3403" s="18" t="s">
        <v>1</v>
      </c>
      <c r="F3403" s="336">
        <v>2.125</v>
      </c>
      <c r="G3403" s="40"/>
      <c r="H3403" s="46"/>
    </row>
    <row r="3404" s="2" customFormat="1" ht="16.8" customHeight="1">
      <c r="A3404" s="40"/>
      <c r="B3404" s="46"/>
      <c r="C3404" s="337" t="s">
        <v>6408</v>
      </c>
      <c r="D3404" s="40"/>
      <c r="E3404" s="40"/>
      <c r="F3404" s="40"/>
      <c r="G3404" s="40"/>
      <c r="H3404" s="46"/>
    </row>
    <row r="3405" s="2" customFormat="1" ht="16.8" customHeight="1">
      <c r="A3405" s="40"/>
      <c r="B3405" s="46"/>
      <c r="C3405" s="335" t="s">
        <v>527</v>
      </c>
      <c r="D3405" s="335" t="s">
        <v>6436</v>
      </c>
      <c r="E3405" s="18" t="s">
        <v>515</v>
      </c>
      <c r="F3405" s="336">
        <v>38.189</v>
      </c>
      <c r="G3405" s="40"/>
      <c r="H3405" s="46"/>
    </row>
    <row r="3406" s="2" customFormat="1" ht="16.8" customHeight="1">
      <c r="A3406" s="40"/>
      <c r="B3406" s="46"/>
      <c r="C3406" s="331" t="s">
        <v>4298</v>
      </c>
      <c r="D3406" s="332" t="s">
        <v>4298</v>
      </c>
      <c r="E3406" s="333" t="s">
        <v>1</v>
      </c>
      <c r="F3406" s="334">
        <v>52.572000000000003</v>
      </c>
      <c r="G3406" s="40"/>
      <c r="H3406" s="46"/>
    </row>
    <row r="3407" s="2" customFormat="1" ht="16.8" customHeight="1">
      <c r="A3407" s="40"/>
      <c r="B3407" s="46"/>
      <c r="C3407" s="335" t="s">
        <v>4298</v>
      </c>
      <c r="D3407" s="335" t="s">
        <v>4299</v>
      </c>
      <c r="E3407" s="18" t="s">
        <v>1</v>
      </c>
      <c r="F3407" s="336">
        <v>52.572000000000003</v>
      </c>
      <c r="G3407" s="40"/>
      <c r="H3407" s="46"/>
    </row>
    <row r="3408" s="2" customFormat="1" ht="16.8" customHeight="1">
      <c r="A3408" s="40"/>
      <c r="B3408" s="46"/>
      <c r="C3408" s="331" t="s">
        <v>4338</v>
      </c>
      <c r="D3408" s="332" t="s">
        <v>4338</v>
      </c>
      <c r="E3408" s="333" t="s">
        <v>1</v>
      </c>
      <c r="F3408" s="334">
        <v>52.572000000000003</v>
      </c>
      <c r="G3408" s="40"/>
      <c r="H3408" s="46"/>
    </row>
    <row r="3409" s="2" customFormat="1" ht="16.8" customHeight="1">
      <c r="A3409" s="40"/>
      <c r="B3409" s="46"/>
      <c r="C3409" s="335" t="s">
        <v>4338</v>
      </c>
      <c r="D3409" s="335" t="s">
        <v>4339</v>
      </c>
      <c r="E3409" s="18" t="s">
        <v>1</v>
      </c>
      <c r="F3409" s="336">
        <v>52.572000000000003</v>
      </c>
      <c r="G3409" s="40"/>
      <c r="H3409" s="46"/>
    </row>
    <row r="3410" s="2" customFormat="1" ht="16.8" customHeight="1">
      <c r="A3410" s="40"/>
      <c r="B3410" s="46"/>
      <c r="C3410" s="331" t="s">
        <v>2608</v>
      </c>
      <c r="D3410" s="332" t="s">
        <v>2608</v>
      </c>
      <c r="E3410" s="333" t="s">
        <v>1</v>
      </c>
      <c r="F3410" s="334">
        <v>30.760000000000002</v>
      </c>
      <c r="G3410" s="40"/>
      <c r="H3410" s="46"/>
    </row>
    <row r="3411" s="2" customFormat="1" ht="16.8" customHeight="1">
      <c r="A3411" s="40"/>
      <c r="B3411" s="46"/>
      <c r="C3411" s="335" t="s">
        <v>2608</v>
      </c>
      <c r="D3411" s="335" t="s">
        <v>4452</v>
      </c>
      <c r="E3411" s="18" t="s">
        <v>1</v>
      </c>
      <c r="F3411" s="336">
        <v>30.760000000000002</v>
      </c>
      <c r="G3411" s="40"/>
      <c r="H3411" s="46"/>
    </row>
    <row r="3412" s="2" customFormat="1" ht="16.8" customHeight="1">
      <c r="A3412" s="40"/>
      <c r="B3412" s="46"/>
      <c r="C3412" s="331" t="s">
        <v>4078</v>
      </c>
      <c r="D3412" s="332" t="s">
        <v>4078</v>
      </c>
      <c r="E3412" s="333" t="s">
        <v>1</v>
      </c>
      <c r="F3412" s="334">
        <v>5.1500000000000004</v>
      </c>
      <c r="G3412" s="40"/>
      <c r="H3412" s="46"/>
    </row>
    <row r="3413" s="2" customFormat="1" ht="16.8" customHeight="1">
      <c r="A3413" s="40"/>
      <c r="B3413" s="46"/>
      <c r="C3413" s="335" t="s">
        <v>1</v>
      </c>
      <c r="D3413" s="335" t="s">
        <v>4473</v>
      </c>
      <c r="E3413" s="18" t="s">
        <v>1</v>
      </c>
      <c r="F3413" s="336">
        <v>0</v>
      </c>
      <c r="G3413" s="40"/>
      <c r="H3413" s="46"/>
    </row>
    <row r="3414" s="2" customFormat="1" ht="16.8" customHeight="1">
      <c r="A3414" s="40"/>
      <c r="B3414" s="46"/>
      <c r="C3414" s="335" t="s">
        <v>4078</v>
      </c>
      <c r="D3414" s="335" t="s">
        <v>4474</v>
      </c>
      <c r="E3414" s="18" t="s">
        <v>1</v>
      </c>
      <c r="F3414" s="336">
        <v>5.1500000000000004</v>
      </c>
      <c r="G3414" s="40"/>
      <c r="H3414" s="46"/>
    </row>
    <row r="3415" s="2" customFormat="1" ht="16.8" customHeight="1">
      <c r="A3415" s="40"/>
      <c r="B3415" s="46"/>
      <c r="C3415" s="337" t="s">
        <v>6408</v>
      </c>
      <c r="D3415" s="40"/>
      <c r="E3415" s="40"/>
      <c r="F3415" s="40"/>
      <c r="G3415" s="40"/>
      <c r="H3415" s="46"/>
    </row>
    <row r="3416" s="2" customFormat="1" ht="16.8" customHeight="1">
      <c r="A3416" s="40"/>
      <c r="B3416" s="46"/>
      <c r="C3416" s="335" t="s">
        <v>2888</v>
      </c>
      <c r="D3416" s="335" t="s">
        <v>6508</v>
      </c>
      <c r="E3416" s="18" t="s">
        <v>699</v>
      </c>
      <c r="F3416" s="336">
        <v>84.75</v>
      </c>
      <c r="G3416" s="40"/>
      <c r="H3416" s="46"/>
    </row>
    <row r="3417" s="2" customFormat="1" ht="16.8" customHeight="1">
      <c r="A3417" s="40"/>
      <c r="B3417" s="46"/>
      <c r="C3417" s="331" t="s">
        <v>4118</v>
      </c>
      <c r="D3417" s="332" t="s">
        <v>4118</v>
      </c>
      <c r="E3417" s="333" t="s">
        <v>1</v>
      </c>
      <c r="F3417" s="334">
        <v>38.189</v>
      </c>
      <c r="G3417" s="40"/>
      <c r="H3417" s="46"/>
    </row>
    <row r="3418" s="2" customFormat="1" ht="16.8" customHeight="1">
      <c r="A3418" s="40"/>
      <c r="B3418" s="46"/>
      <c r="C3418" s="335" t="s">
        <v>4118</v>
      </c>
      <c r="D3418" s="335" t="s">
        <v>4119</v>
      </c>
      <c r="E3418" s="18" t="s">
        <v>1</v>
      </c>
      <c r="F3418" s="336">
        <v>38.189</v>
      </c>
      <c r="G3418" s="40"/>
      <c r="H3418" s="46"/>
    </row>
    <row r="3419" s="2" customFormat="1" ht="16.8" customHeight="1">
      <c r="A3419" s="40"/>
      <c r="B3419" s="46"/>
      <c r="C3419" s="331" t="s">
        <v>4080</v>
      </c>
      <c r="D3419" s="332" t="s">
        <v>4080</v>
      </c>
      <c r="E3419" s="333" t="s">
        <v>1</v>
      </c>
      <c r="F3419" s="334">
        <v>3.7999999999999998</v>
      </c>
      <c r="G3419" s="40"/>
      <c r="H3419" s="46"/>
    </row>
    <row r="3420" s="2" customFormat="1" ht="16.8" customHeight="1">
      <c r="A3420" s="40"/>
      <c r="B3420" s="46"/>
      <c r="C3420" s="335" t="s">
        <v>4080</v>
      </c>
      <c r="D3420" s="335" t="s">
        <v>4475</v>
      </c>
      <c r="E3420" s="18" t="s">
        <v>1</v>
      </c>
      <c r="F3420" s="336">
        <v>3.7999999999999998</v>
      </c>
      <c r="G3420" s="40"/>
      <c r="H3420" s="46"/>
    </row>
    <row r="3421" s="2" customFormat="1" ht="16.8" customHeight="1">
      <c r="A3421" s="40"/>
      <c r="B3421" s="46"/>
      <c r="C3421" s="337" t="s">
        <v>6408</v>
      </c>
      <c r="D3421" s="40"/>
      <c r="E3421" s="40"/>
      <c r="F3421" s="40"/>
      <c r="G3421" s="40"/>
      <c r="H3421" s="46"/>
    </row>
    <row r="3422" s="2" customFormat="1" ht="16.8" customHeight="1">
      <c r="A3422" s="40"/>
      <c r="B3422" s="46"/>
      <c r="C3422" s="335" t="s">
        <v>2888</v>
      </c>
      <c r="D3422" s="335" t="s">
        <v>6508</v>
      </c>
      <c r="E3422" s="18" t="s">
        <v>699</v>
      </c>
      <c r="F3422" s="336">
        <v>84.75</v>
      </c>
      <c r="G3422" s="40"/>
      <c r="H3422" s="46"/>
    </row>
    <row r="3423" s="2" customFormat="1" ht="16.8" customHeight="1">
      <c r="A3423" s="40"/>
      <c r="B3423" s="46"/>
      <c r="C3423" s="331" t="s">
        <v>4082</v>
      </c>
      <c r="D3423" s="332" t="s">
        <v>4082</v>
      </c>
      <c r="E3423" s="333" t="s">
        <v>1</v>
      </c>
      <c r="F3423" s="334">
        <v>12.300000000000001</v>
      </c>
      <c r="G3423" s="40"/>
      <c r="H3423" s="46"/>
    </row>
    <row r="3424" s="2" customFormat="1" ht="16.8" customHeight="1">
      <c r="A3424" s="40"/>
      <c r="B3424" s="46"/>
      <c r="C3424" s="335" t="s">
        <v>1</v>
      </c>
      <c r="D3424" s="335" t="s">
        <v>4476</v>
      </c>
      <c r="E3424" s="18" t="s">
        <v>1</v>
      </c>
      <c r="F3424" s="336">
        <v>0</v>
      </c>
      <c r="G3424" s="40"/>
      <c r="H3424" s="46"/>
    </row>
    <row r="3425" s="2" customFormat="1" ht="16.8" customHeight="1">
      <c r="A3425" s="40"/>
      <c r="B3425" s="46"/>
      <c r="C3425" s="335" t="s">
        <v>4082</v>
      </c>
      <c r="D3425" s="335" t="s">
        <v>4477</v>
      </c>
      <c r="E3425" s="18" t="s">
        <v>1</v>
      </c>
      <c r="F3425" s="336">
        <v>12.300000000000001</v>
      </c>
      <c r="G3425" s="40"/>
      <c r="H3425" s="46"/>
    </row>
    <row r="3426" s="2" customFormat="1" ht="16.8" customHeight="1">
      <c r="A3426" s="40"/>
      <c r="B3426" s="46"/>
      <c r="C3426" s="337" t="s">
        <v>6408</v>
      </c>
      <c r="D3426" s="40"/>
      <c r="E3426" s="40"/>
      <c r="F3426" s="40"/>
      <c r="G3426" s="40"/>
      <c r="H3426" s="46"/>
    </row>
    <row r="3427" s="2" customFormat="1" ht="16.8" customHeight="1">
      <c r="A3427" s="40"/>
      <c r="B3427" s="46"/>
      <c r="C3427" s="335" t="s">
        <v>2888</v>
      </c>
      <c r="D3427" s="335" t="s">
        <v>6508</v>
      </c>
      <c r="E3427" s="18" t="s">
        <v>699</v>
      </c>
      <c r="F3427" s="336">
        <v>84.75</v>
      </c>
      <c r="G3427" s="40"/>
      <c r="H3427" s="46"/>
    </row>
    <row r="3428" s="2" customFormat="1" ht="16.8" customHeight="1">
      <c r="A3428" s="40"/>
      <c r="B3428" s="46"/>
      <c r="C3428" s="331" t="s">
        <v>4084</v>
      </c>
      <c r="D3428" s="332" t="s">
        <v>4084</v>
      </c>
      <c r="E3428" s="333" t="s">
        <v>1</v>
      </c>
      <c r="F3428" s="334">
        <v>11.300000000000001</v>
      </c>
      <c r="G3428" s="40"/>
      <c r="H3428" s="46"/>
    </row>
    <row r="3429" s="2" customFormat="1" ht="16.8" customHeight="1">
      <c r="A3429" s="40"/>
      <c r="B3429" s="46"/>
      <c r="C3429" s="335" t="s">
        <v>1</v>
      </c>
      <c r="D3429" s="335" t="s">
        <v>2898</v>
      </c>
      <c r="E3429" s="18" t="s">
        <v>1</v>
      </c>
      <c r="F3429" s="336">
        <v>0</v>
      </c>
      <c r="G3429" s="40"/>
      <c r="H3429" s="46"/>
    </row>
    <row r="3430" s="2" customFormat="1" ht="16.8" customHeight="1">
      <c r="A3430" s="40"/>
      <c r="B3430" s="46"/>
      <c r="C3430" s="335" t="s">
        <v>4084</v>
      </c>
      <c r="D3430" s="335" t="s">
        <v>4478</v>
      </c>
      <c r="E3430" s="18" t="s">
        <v>1</v>
      </c>
      <c r="F3430" s="336">
        <v>11.300000000000001</v>
      </c>
      <c r="G3430" s="40"/>
      <c r="H3430" s="46"/>
    </row>
    <row r="3431" s="2" customFormat="1" ht="16.8" customHeight="1">
      <c r="A3431" s="40"/>
      <c r="B3431" s="46"/>
      <c r="C3431" s="337" t="s">
        <v>6408</v>
      </c>
      <c r="D3431" s="40"/>
      <c r="E3431" s="40"/>
      <c r="F3431" s="40"/>
      <c r="G3431" s="40"/>
      <c r="H3431" s="46"/>
    </row>
    <row r="3432" s="2" customFormat="1" ht="16.8" customHeight="1">
      <c r="A3432" s="40"/>
      <c r="B3432" s="46"/>
      <c r="C3432" s="335" t="s">
        <v>2888</v>
      </c>
      <c r="D3432" s="335" t="s">
        <v>6508</v>
      </c>
      <c r="E3432" s="18" t="s">
        <v>699</v>
      </c>
      <c r="F3432" s="336">
        <v>84.75</v>
      </c>
      <c r="G3432" s="40"/>
      <c r="H3432" s="46"/>
    </row>
    <row r="3433" s="2" customFormat="1" ht="16.8" customHeight="1">
      <c r="A3433" s="40"/>
      <c r="B3433" s="46"/>
      <c r="C3433" s="331" t="s">
        <v>4479</v>
      </c>
      <c r="D3433" s="332" t="s">
        <v>4479</v>
      </c>
      <c r="E3433" s="333" t="s">
        <v>1</v>
      </c>
      <c r="F3433" s="334">
        <v>84.75</v>
      </c>
      <c r="G3433" s="40"/>
      <c r="H3433" s="46"/>
    </row>
    <row r="3434" s="2" customFormat="1" ht="16.8" customHeight="1">
      <c r="A3434" s="40"/>
      <c r="B3434" s="46"/>
      <c r="C3434" s="335" t="s">
        <v>4479</v>
      </c>
      <c r="D3434" s="335" t="s">
        <v>4480</v>
      </c>
      <c r="E3434" s="18" t="s">
        <v>1</v>
      </c>
      <c r="F3434" s="336">
        <v>84.75</v>
      </c>
      <c r="G3434" s="40"/>
      <c r="H3434" s="46"/>
    </row>
    <row r="3435" s="2" customFormat="1" ht="7.44" customHeight="1">
      <c r="A3435" s="40"/>
      <c r="B3435" s="182"/>
      <c r="C3435" s="183"/>
      <c r="D3435" s="183"/>
      <c r="E3435" s="183"/>
      <c r="F3435" s="183"/>
      <c r="G3435" s="183"/>
      <c r="H3435" s="46"/>
    </row>
    <row r="3436" s="2" customFormat="1">
      <c r="A3436" s="40"/>
      <c r="B3436" s="40"/>
      <c r="C3436" s="40"/>
      <c r="D3436" s="40"/>
      <c r="E3436" s="40"/>
      <c r="F3436" s="40"/>
      <c r="G3436" s="40"/>
      <c r="H3436" s="40"/>
    </row>
  </sheetData>
  <sheetProtection sheet="1" formatColumns="0" formatRows="0" objects="1" scenarios="1" spinCount="100000" saltValue="4+N/LpMsV9HKkwUZ2z+/55iQHShk1tEfwhyQ5xP8mBvt70dxNEByI5v9RXagYd4CqaGYjLfVUWyAhXJSu9EwXg==" hashValue="X4Qa7GoM1lc0HxfcPETXojuSg4P7lA0ZVDTNaqDxvcWe917hUnj8H6jTKMI3lUjzbEMVP9cU+cMn7nj6M0BMng=="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Husák Petr</dc:creator>
  <cp:lastModifiedBy>Husák Petr</cp:lastModifiedBy>
  <dcterms:created xsi:type="dcterms:W3CDTF">2022-05-13T09:06:18Z</dcterms:created>
  <dcterms:modified xsi:type="dcterms:W3CDTF">2022-05-13T09:07:28Z</dcterms:modified>
</cp:coreProperties>
</file>